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survey" sheetId="1" r:id="rId5"/>
    <sheet state="visible" name="dataset" sheetId="2" r:id="rId6"/>
    <sheet state="visible" name="Sheet2" sheetId="3" r:id="rId7"/>
  </sheets>
  <definedNames>
    <definedName hidden="1" localSheetId="0" name="_xlnm._FilterDatabase">data_survey!$A$1:$DW$833</definedName>
  </definedNames>
  <calcPr/>
</workbook>
</file>

<file path=xl/sharedStrings.xml><?xml version="1.0" encoding="utf-8"?>
<sst xmlns="http://schemas.openxmlformats.org/spreadsheetml/2006/main" count="41678" uniqueCount="1492">
  <si>
    <t>Timestamp</t>
  </si>
  <si>
    <t>1 = Gia đình/người thân</t>
  </si>
  <si>
    <t>Demographic</t>
  </si>
  <si>
    <t>Quê quán (tỉnh thành trước khi sáp nhập)</t>
  </si>
  <si>
    <t>Giới tính sinh học</t>
  </si>
  <si>
    <t>GTSH_norm</t>
  </si>
  <si>
    <t>Xu hướng tính dục</t>
  </si>
  <si>
    <t>XHTD_norm</t>
  </si>
  <si>
    <t>2 = Bản thân</t>
  </si>
  <si>
    <t>Tôn giáo</t>
  </si>
  <si>
    <t>tongiao_norm</t>
  </si>
  <si>
    <t>3 = Học bổng/miễn giảm</t>
  </si>
  <si>
    <t>Tình trạng sinh sống</t>
  </si>
  <si>
    <t>live_norm</t>
  </si>
  <si>
    <t>4 = Vay/khác</t>
  </si>
  <si>
    <t>Tình trạng học lực của học kỳ trước</t>
  </si>
  <si>
    <t>hocluc_norm</t>
  </si>
  <si>
    <t>Bạn có cảm thấy ngành học không phù hợp với bản thân không?</t>
  </si>
  <si>
    <t>nganhphuhop_norm</t>
  </si>
  <si>
    <t>Academic + Work stress</t>
  </si>
  <si>
    <t>Bạn có đang đi làm thêm không</t>
  </si>
  <si>
    <t>lamthem_norm</t>
  </si>
  <si>
    <t>Bao nhiêu công việc bạn đang làm?</t>
  </si>
  <si>
    <t>norm</t>
  </si>
  <si>
    <t>Công việc làm thêm</t>
  </si>
  <si>
    <t>Tần suất làm thêm</t>
  </si>
  <si>
    <t>Financial Stress</t>
  </si>
  <si>
    <t>Bao nhiêu phần trăm thu nhập của bạn cho chương trình học hiện tại? Điền giá trị 0-100</t>
  </si>
  <si>
    <t>Mỗi tháng bạn tiết kiệm được bao nhiêu phần trăm so với thu thập? Điền giá trị 0-100</t>
  </si>
  <si>
    <t>Việc sống xa gia đình có khiến bạn căng thẳng?</t>
  </si>
  <si>
    <t>Social/Relationship</t>
  </si>
  <si>
    <t>cangthangxagd_norm</t>
  </si>
  <si>
    <t>Bạn có bị khuyết tật/ bỏng mặt hoặc vùng khác khiến mất thẩm mỹ không?</t>
  </si>
  <si>
    <t>Bạn có bị đối xử bất công vì bất kỳ lý do nào sau đây không?</t>
  </si>
  <si>
    <t>Bạn có lo lắng về việc làm sau khi tốt nghiệp đại học?</t>
  </si>
  <si>
    <t>Gia đình có gây áp lực về điểm số, ngành học, sự nghiệp?</t>
  </si>
  <si>
    <t>Bạn có cảm thấy áp lực phải đạt điểm cao / bằng cấp tốt?</t>
  </si>
  <si>
    <t>Body Image</t>
  </si>
  <si>
    <t>Áp lực học tập khiến bạn cảm thấy căng thẳng / tinh thần giảm sút mức nào?</t>
  </si>
  <si>
    <t>Mâu thuẫn với gia đình ảnh hưởng đến cảm xúc của bạn không?</t>
  </si>
  <si>
    <t>Bạn có từng gặp xung đột trong tình yêu gây stress?</t>
  </si>
  <si>
    <t>Việc chia tay/đổ vỡ có ảnh hưởng đến tâm lý của bạn mức nào?</t>
  </si>
  <si>
    <t>Tình trạng mối quan hệ của bạn</t>
  </si>
  <si>
    <t>Trauma/Risk</t>
  </si>
  <si>
    <t>Bạn đã có em bé chưa</t>
  </si>
  <si>
    <t xml:space="preserve">Trong 2 tuần qua, bạn có dấu hiệu nào sau đây: 9 câu hỏi sau đây, lựa chọn theo mức độ mỗi câu: Không có - Vài ngày - Hơn một nửa số ngày - Gần như mỗi ngày 
1. Ít quan tâm hoặc không còn thích thú làm mọi việc? (Little interest or pleasure in doing things?)
</t>
  </si>
  <si>
    <t>2. Cảm thấy chán nản, buồn bã hoặc vô vọng? (Feeling down, depressed, or hopeless?)</t>
  </si>
  <si>
    <t>3. Khó ngủ, ngủ không yên giấc hoặc ngủ quá nhiều? (Trouble falling or staying asleep, or sleeping too much?)</t>
  </si>
  <si>
    <t>LifeStyle</t>
  </si>
  <si>
    <t>4. Cảm thấy mệt mỏi hoặc không có năng lượng? (Feeling tired or having little energy?)</t>
  </si>
  <si>
    <t>5. Ăn không ngon hoặc ăn quá nhiều? (Poor appetite or overeating?)</t>
  </si>
  <si>
    <t>6. Cảm thấy tồi tệ về bản thân—hoặc cảm thấy mình là người thất bại hay đã làm gia đình thất vọng? (Feeling bad about yourself—or that you are a failure or have let yourself or your family down?)</t>
  </si>
  <si>
    <t>7. Gặp khó khăn trong việc tập trung vào mọi thứ, chẳng hạn như đọc báo hoặc xem tivi? (Trouble concentrating on things, such as reading the newspaper or watching television?)</t>
  </si>
  <si>
    <t>Health</t>
  </si>
  <si>
    <t>8. Di chuyển hoặc nói rất chậm chạp đến mức người khác có thể nhận thấy? Hoặc ngược lại—bồn chồn, không ngừng di chuyển, bồn chồn hơn bình thường? (Moving or speaking so slowly that other people could have noticed? Or the opposite—being so fidgety or restless that you have been moving around a lot more than usual?)</t>
  </si>
  <si>
    <t>9. Có suy nghĩ rằng mình sẽ chết đi thì tốt hơn hoặc có ý định tự làm hại bản thân theo cách nào đó? (Thoughts that you would be better off dead or of hurting yourself in some way?)</t>
  </si>
  <si>
    <t>P_TOTAL</t>
  </si>
  <si>
    <t>GAD-7</t>
  </si>
  <si>
    <t>PHQ9_RESULT</t>
  </si>
  <si>
    <t>PHQ9_LABEL_10</t>
  </si>
  <si>
    <t>PHQ9_LABEL_14</t>
  </si>
  <si>
    <t>Trong 2 tuần qua, bạn đã bao nhiêu lần bị làm phiền bởi các vấn đề sau?  7 câu hỏi sau đây, lựa chọn theo mức độ mỗi câu: Không có - Vài ngày - Hơn một nửa số ngày - Gần như mỗi ngày
1. Cảm thấy lo lắng, bồn chồn hoặc căng thẳng</t>
  </si>
  <si>
    <t>PHQ-9</t>
  </si>
  <si>
    <t>2. Không thể ngừng hoặc kiểm soát sự lo lắng</t>
  </si>
  <si>
    <t>3. Lo lắng quá nhiều về nhiều thứ khác nhau</t>
  </si>
  <si>
    <t>4. Khó thư giãn</t>
  </si>
  <si>
    <t>5. Dễ bị khó chịu hoặc cáu kỉnh</t>
  </si>
  <si>
    <t>6. Quá bồn chồn đến mức khó có thể ngồi yên</t>
  </si>
  <si>
    <t>7. Cảm thấy sợ hãi như thể có điều gì đó khủng khiếp có thể xảy ra</t>
  </si>
  <si>
    <t>G_TOTAL</t>
  </si>
  <si>
    <t>GAD7_RESULT</t>
  </si>
  <si>
    <t>GAD7_LABEL_8</t>
  </si>
  <si>
    <t>GAD7_LABEL</t>
  </si>
  <si>
    <t>Bạn có cảm thấy mập không? 
1=Không bao giờ
2=Hiếm khi
3=Thỉnh thoảng
4=Thường xuyên
5=Luôn luôn</t>
  </si>
  <si>
    <t>Bạn có cần phải rất gầy để cảm thấy tự tin về bản thân không?</t>
  </si>
  <si>
    <t>gioi_tinh</t>
  </si>
  <si>
    <t>Tôi lo rằng mình sẽ không được người khác đối xử công bằng vì cân nặng của mình. ( 1=Hoàn toàn không đồng ý
2=Không đồng ý
3=Hơi không đồng ý
4=Hơi đồng ý
5=Đồng ý
6=Hoàn toàn đồng ý )</t>
  </si>
  <si>
    <t>xu_huong_tinh_duc</t>
  </si>
  <si>
    <t>Trong 4 tuần qua (28 ngày), bạn đã ăn một lượng thức ăn lớn bất thường trong bao nhiêu ngày và có cảm giác mất kiểm soát vào thời điểm đó? (Điền số 0-28)</t>
  </si>
  <si>
    <t>ton_giao</t>
  </si>
  <si>
    <t>Bạn có từng bị miệt thị ngoại hình (body shaming)?</t>
  </si>
  <si>
    <t>bodyshaming_norm</t>
  </si>
  <si>
    <t>tinh_trang_sinh_song</t>
  </si>
  <si>
    <t>Ai là người miệt thị ngoại hình (body shaming) bạn?</t>
  </si>
  <si>
    <t>tinh_trang_hoc_luc</t>
  </si>
  <si>
    <t>Bạn sẽ mô tả tình hình tài chính của mình như thế nào cho đúng? 
1=Luôn căng thẳng
2=Thường xuyên căng thẳng
3=Thỉnh thoảng căng thẳng
4=Hiếm khi căng thẳng
5=Không bao giờ căng thẳng</t>
  </si>
  <si>
    <t>nganh_hoc_phu_hop</t>
  </si>
  <si>
    <t>Bạn có lo lắng gì về tình hình sống hiện tại của mình không, chẳng hạn như điều kiện nhà ở, an toàn và chi phí?</t>
  </si>
  <si>
    <t>lam_them</t>
  </si>
  <si>
    <t>Tiền học phí của bạn là do ai chi trả:</t>
  </si>
  <si>
    <t>Chi phí sinh hoạt có gây khó khăn đáng kể không?</t>
  </si>
  <si>
    <t>so_luong_cong_viec</t>
  </si>
  <si>
    <t>Bạn có cảm thấy bị áp lực khi nhìn thấy cuộc sống người khác trên mạng không?</t>
  </si>
  <si>
    <t>tan_suat_lam_them</t>
  </si>
  <si>
    <t>Bạn có thường so sánh bản thân với người khác không?</t>
  </si>
  <si>
    <t>ap_luc_diem_so</t>
  </si>
  <si>
    <t>Bạn thường xuyên cảm thấy mình thiếu bạn đồng hành đến mức nào?</t>
  </si>
  <si>
    <t>ap_luc_hoc_tap_cam_nhan</t>
  </si>
  <si>
    <t>lo_lang_ve_cong_viec</t>
  </si>
  <si>
    <t>Bạn thường cảm thấy bị bỏ rơi như thế nào?</t>
  </si>
  <si>
    <t>ap_luc_hoc_tap_tu_gia_dinh</t>
  </si>
  <si>
    <t>Bạn thường cảm thấy bị cô lập với người khác như thế nào?</t>
  </si>
  <si>
    <t>tinh_hinh_tai_chinh</t>
  </si>
  <si>
    <t>Nền tảng bạn dùng nhiều nhất?</t>
  </si>
  <si>
    <t>kho_khan_do_chi_phi_sinh_hoat</t>
  </si>
  <si>
    <t>Bạn đã sử dụng các không gian trực tuyến như phương tiện truyền thông xã hội để tương tác với người khác về các vấn đề xã hội không? Vui lòng cho biết các loại vấn đề xã hội mà bạn đã tương tác bằng cách sử dụng các không gian trực tuyến</t>
  </si>
  <si>
    <t>lo_lang_ve_dieu_kien_song</t>
  </si>
  <si>
    <t>Trong tuần qua, trung bình mỗi ngày bạn dành khoảng bao nhiêu thời gian để sử dụng các không gian trực tuyến không dành cho việc học hoặc làm việc, chẳng hạn như mạng xã hội, chơi game, v.v.</t>
  </si>
  <si>
    <t>nguoi_chi_tra_hoc_phi</t>
  </si>
  <si>
    <t>tinh_trang_moi_quan_he</t>
  </si>
  <si>
    <t>Bạn có từng bị quấy rối online không?</t>
  </si>
  <si>
    <t>gap_xung_dot_trong_tinh_yeu</t>
  </si>
  <si>
    <t>chia_tay_co_anh_huong_khong</t>
  </si>
  <si>
    <t>Kể từ khi bạn bắt đầu đi học, bạn đã từng gặp phải những điều sau đây chưa? gồm 5 câu hỏi
1.Bị người khác làm tổn thương về thể chất (ví dụ: đánh, đẩy, xô sát)?</t>
  </si>
  <si>
    <t>cam_giac_bi_co_lap</t>
  </si>
  <si>
    <t>2.Bị lăng mạ, xúc phạm hoặc nói xấu?</t>
  </si>
  <si>
    <t>cam_giac_bi_bo_roi</t>
  </si>
  <si>
    <t>3.Bị đe dọa làm hại bạn hoặc người thân của bạn?</t>
  </si>
  <si>
    <t>4.Bị la hét, mắng chửi?</t>
  </si>
  <si>
    <t>thieu_nguoi_dong_hanh</t>
  </si>
  <si>
    <t>5.Bị quấy rối hoặc bị chia sẻ thông tin cá nhân (tin nhắn, hình ảnh, video) mà không có sự đồng ý của bạn; hoặc bị yêu cầu/truy cập vào thông tin riêng tư?</t>
  </si>
  <si>
    <t>tu_so_sanh_ban_than</t>
  </si>
  <si>
    <t>ipv1</t>
  </si>
  <si>
    <t>ap_luc_tu_mang_xa_hoi</t>
  </si>
  <si>
    <t>ipv2</t>
  </si>
  <si>
    <t>cam_thay_map</t>
  </si>
  <si>
    <t>ipv3</t>
  </si>
  <si>
    <t>ipv4</t>
  </si>
  <si>
    <t>cam_thay_phai_gay_hon</t>
  </si>
  <si>
    <t>ipv5</t>
  </si>
  <si>
    <t>lo_so_doi_xu_bat_con_do_can_nang</t>
  </si>
  <si>
    <t>Trong năm qua, bạn có thể đã cố ý làm tổn thương bản thân, mà không có ý định tự tử. (Vd: Cắt, làm bỏng, đấm, đập, cào, cắn, cản trở quá trình lành vết thương, khắc chữ hoặc ký hiệu lên da, cọ xát vật sắc nhọn lên da để làm bản thân bị thương)</t>
  </si>
  <si>
    <t>bi_body_shaming</t>
  </si>
  <si>
    <t>Trong năm qua, bạn có bao giờ nghĩ đến việc tự tử không?</t>
  </si>
  <si>
    <t>tung_bi_bao_luc</t>
  </si>
  <si>
    <t>Ý nghĩ, hành động tự tử bạn có gần nhất là cách đây mấy tuần?</t>
  </si>
  <si>
    <t>tung_bi_xuc_pham</t>
  </si>
  <si>
    <t>Bạn có tham gia hoạt động thể dục/ thể thao không?</t>
  </si>
  <si>
    <t>tung_bi_de_doa</t>
  </si>
  <si>
    <t>Bạn đã từng được chẩn đoán mắc bất kỳ tình trạng sức khỏe nào sau đây, cần điều trị liên tục bởi chuyên gia chăm sóc sức khỏe (tức là bệnh mãn tính) chưa?</t>
  </si>
  <si>
    <t>bi_quay_roi_online</t>
  </si>
  <si>
    <t>Bạn đã từng được chuyên gia y tế chẩn đoán mắc bất kỳ tình trạng nào sau đây chưa? (ví dụ: bác sĩ chăm sóc sức khỏe ban đầu, bác sĩ tâm thần, nhà tâm lý học)?</t>
  </si>
  <si>
    <t>tu_lam_hai_ban_than</t>
  </si>
  <si>
    <t>y_nghi_tu_tu</t>
  </si>
  <si>
    <t>Bạn đã từng nhận được tư vấn hoặc trị liệu cho các vấn đề về sức khỏe tâm thần chưa?</t>
  </si>
  <si>
    <t>bi_xam_hai_tinh_duc</t>
  </si>
  <si>
    <t>Tần suất tham gia / tuần</t>
  </si>
  <si>
    <t>co_choi_the_thao</t>
  </si>
  <si>
    <t>Bộ môn tham gia</t>
  </si>
  <si>
    <t>tan_suat_choi_the_thao</t>
  </si>
  <si>
    <t>Bạn đã từng là nạn nhân của hành vi xâm hại tình dục?</t>
  </si>
  <si>
    <t>xhtd_norm</t>
  </si>
  <si>
    <t>thoi_luong_dung_mang_xh</t>
  </si>
  <si>
    <t>Người thực hiện hành vi đó là</t>
  </si>
  <si>
    <t>bị_benh_man_tinh</t>
  </si>
  <si>
    <t>Bạn có sử dụng các app hẹn hò không?</t>
  </si>
  <si>
    <t>duọc_chan_doan_tam_ly</t>
  </si>
  <si>
    <t>Mục đích sử dụng app hẹn hò của bạn là gì?</t>
  </si>
  <si>
    <t>Bạn hoặc người yêu (hiện tại hoặc cũ) của bạn đã từng mang thai chưa?</t>
  </si>
  <si>
    <t>tung_tri_lieu_tam_ly</t>
  </si>
  <si>
    <t>mangthai_norm</t>
  </si>
  <si>
    <t>gad_1</t>
  </si>
  <si>
    <t>Bạn hoặc người yêu (hiện tại hoặc cũ) của bạn đã từng mang thai, vậy hướng xử lý như thế nào</t>
  </si>
  <si>
    <t>gad_2</t>
  </si>
  <si>
    <t>gad_3</t>
  </si>
  <si>
    <t>gad_4</t>
  </si>
  <si>
    <t>gad_5</t>
  </si>
  <si>
    <t>gad_6</t>
  </si>
  <si>
    <t>gad_7</t>
  </si>
  <si>
    <t>phq_1</t>
  </si>
  <si>
    <t>phq_2</t>
  </si>
  <si>
    <t>phq_3</t>
  </si>
  <si>
    <t>Đồng Nai</t>
  </si>
  <si>
    <t>phq_4</t>
  </si>
  <si>
    <t>Nam</t>
  </si>
  <si>
    <t>phq_5</t>
  </si>
  <si>
    <t>phq_6</t>
  </si>
  <si>
    <t>phq_7</t>
  </si>
  <si>
    <t>phq_8</t>
  </si>
  <si>
    <t>phq_9</t>
  </si>
  <si>
    <t>Dị tính (Heterosexual)</t>
  </si>
  <si>
    <t>Công giáo</t>
  </si>
  <si>
    <t>Thuê trọ</t>
  </si>
  <si>
    <t>Khá</t>
  </si>
  <si>
    <t>Do xu hướng thị trường</t>
  </si>
  <si>
    <t>Không</t>
  </si>
  <si>
    <t>Có một chút</t>
  </si>
  <si>
    <t>Áp lực nhiều</t>
  </si>
  <si>
    <t>Có chút ảnh hưởng</t>
  </si>
  <si>
    <t>Hiếm khi (1–2 lần)</t>
  </si>
  <si>
    <t>Độc thân</t>
  </si>
  <si>
    <t>Cha mẹ</t>
  </si>
  <si>
    <t>Hiếm khi</t>
  </si>
  <si>
    <t>Game</t>
  </si>
  <si>
    <t>3-4 giờ mỗi ngày</t>
  </si>
  <si>
    <t>Có</t>
  </si>
  <si>
    <t>Không có</t>
  </si>
  <si>
    <t>Không, không bao giờ</t>
  </si>
  <si>
    <t>1-2 giờ</t>
  </si>
  <si>
    <t>Chạy bộ</t>
  </si>
  <si>
    <t>Quảng Bình</t>
  </si>
  <si>
    <t>Có nhà tại khu vực đang học</t>
  </si>
  <si>
    <t>Trung bình</t>
  </si>
  <si>
    <t>Việc liên quan đến chuyên ngành</t>
  </si>
  <si>
    <t>&lt;=15h/ tuần,</t>
  </si>
  <si>
    <t>Rất lo lắng</t>
  </si>
  <si>
    <t>Có chút áp lực</t>
  </si>
  <si>
    <t>Bạn bè</t>
  </si>
  <si>
    <t>Thường xuyên</t>
  </si>
  <si>
    <t>Thỉnh thoảng</t>
  </si>
  <si>
    <t>Instagram</t>
  </si>
  <si>
    <t>Các chủ đề chính trị</t>
  </si>
  <si>
    <t>Hơn 5 giờ mỗi ngày</t>
  </si>
  <si>
    <t>Có thỉnh thoảng</t>
  </si>
  <si>
    <t>Hen suyễn</t>
  </si>
  <si>
    <t>ADHD</t>
  </si>
  <si>
    <t>3-4 giờ</t>
  </si>
  <si>
    <t>Bóng đá</t>
  </si>
  <si>
    <t>Friend With Benefits</t>
  </si>
  <si>
    <t>TP. Hồ Chí Minh</t>
  </si>
  <si>
    <t>Phật giáo</t>
  </si>
  <si>
    <t>Giỏi</t>
  </si>
  <si>
    <t>Tự chọn</t>
  </si>
  <si>
    <t>Nhân viên phục vụ, bán hàng</t>
  </si>
  <si>
    <t>&lt;=25h/ tuần</t>
  </si>
  <si>
    <t>Nhiều</t>
  </si>
  <si>
    <t>Ảnh hưởng nhiều</t>
  </si>
  <si>
    <t>Thỉnh thoảng (vài lần)</t>
  </si>
  <si>
    <t>Có người yêu</t>
  </si>
  <si>
    <t>TikTok</t>
  </si>
  <si>
    <t>Phân biệt đối xử dựa trên bản dạng xã hội, Sức khỏe thể chất, tinh thần, tình dục hoặc các hình thức khác, Các vấn đề liên quan đến tâm linh, tôn giáo hoặc văn hóa, Các chủ đề về môi trường</t>
  </si>
  <si>
    <t>31-60 phút mỗi ngày</t>
  </si>
  <si>
    <t>2-3 giờ</t>
  </si>
  <si>
    <t>Chạy bộ, Đi bộ, Võ</t>
  </si>
  <si>
    <t>Bà Rịa-Vũng Tàu</t>
  </si>
  <si>
    <t>bình thường</t>
  </si>
  <si>
    <t>&lt;=40h/ tuần</t>
  </si>
  <si>
    <t>Không áp lực</t>
  </si>
  <si>
    <t>Không ảnh hưởng</t>
  </si>
  <si>
    <t>Không bao giờ</t>
  </si>
  <si>
    <t>Phân biệt đối xử dựa trên bản dạng xã hội, Sức khỏe thể chất, tinh thần, tình dục hoặc các hình thức khác, Các vấn đề liên quan đến tâm linh, tôn giáo hoặc văn hóa, Các chủ đề về môi trường, Các chủ đề chính trị, Bạo lực tình dục, Các chủ đề liên quan đến bạo lực khác</t>
  </si>
  <si>
    <t>1-2 giờ mỗi ngày</t>
  </si>
  <si>
    <t>Chạy bộ, Đi bộ, Bơi lội</t>
  </si>
  <si>
    <t>Lâm Đồng</t>
  </si>
  <si>
    <t>Trai thẳng 100%</t>
  </si>
  <si>
    <t>Mạng xã hội</t>
  </si>
  <si>
    <t>Quảng Ngãi</t>
  </si>
  <si>
    <t>thẳng</t>
  </si>
  <si>
    <t>Rớt môn</t>
  </si>
  <si>
    <t>Xe ôm</t>
  </si>
  <si>
    <t>Rất áp lực</t>
  </si>
  <si>
    <t>Ảnh hưởng rất nhiều</t>
  </si>
  <si>
    <t>Tự bản thân</t>
  </si>
  <si>
    <t>Các chủ đề về môi trường</t>
  </si>
  <si>
    <t>Không có gì cả</t>
  </si>
  <si>
    <t>Bệnh tuyến giáp (ví dụ: suy giáp,cường giáp)</t>
  </si>
  <si>
    <t>Rối loạn ám ảnh cưỡng chế hoặc liên quan (ví dụ: rối loạn ám ảnh cưỡng chế, rối loạn ngoại hình)</t>
  </si>
  <si>
    <t>Có, cả hai điều trên (trước khi vào đại học và kể từ khi vào đại học)</t>
  </si>
  <si>
    <t>Có, cố ý"</t>
  </si>
  <si>
    <t>Không giữ em bé</t>
  </si>
  <si>
    <t>Thẳng (straight)</t>
  </si>
  <si>
    <t>Mong muốn của gia đình</t>
  </si>
  <si>
    <t>Youtube</t>
  </si>
  <si>
    <t>Phân biệt đối xử dựa trên bản dạng xã hội</t>
  </si>
  <si>
    <t>không</t>
  </si>
  <si>
    <t>5 giờ trở lên</t>
  </si>
  <si>
    <t>Chạy bộ, Đi bộ, Bơi lội, Cầu lông</t>
  </si>
  <si>
    <t>Đồng tính nam (Gay)</t>
  </si>
  <si>
    <t>Hồi giáo</t>
  </si>
  <si>
    <t>OnlyFan</t>
  </si>
  <si>
    <t>Bạo lực tình dục</t>
  </si>
  <si>
    <t>Hôm trước</t>
  </si>
  <si>
    <t>Huyết áp cao</t>
  </si>
  <si>
    <t>Rối loạn ăn uống (ví dụ: chán ăn tâm thần, chứng cuồng ăn tâm thần)</t>
  </si>
  <si>
    <t>GYM</t>
  </si>
  <si>
    <t>Bàn bạc với gia đình và giữ lại em bé</t>
  </si>
  <si>
    <t>Ở cùng gia đình</t>
  </si>
  <si>
    <t>Luôn/Rất thường xuyên</t>
  </si>
  <si>
    <t>Người yêu</t>
  </si>
  <si>
    <t>Sức khỏe thể chất, tinh thần, tình dục hoặc các hình thức khác</t>
  </si>
  <si>
    <t>không nhớ</t>
  </si>
  <si>
    <t>Trầm cảm (ví dụ: rối loạn trầm cảm nặng, rối loạn trầm cảm dai dẳng), Rối loạn lưỡng cực (ví dụ: rối loạn lưỡng cực I hoặc II, rối loạn khí sắc), Lo âu (ví dụ: rối loạn lo âu lan tỏa, ám ảnh)</t>
  </si>
  <si>
    <t>Có, trước khi vào đại học</t>
  </si>
  <si>
    <t>Bóng rổ</t>
  </si>
  <si>
    <t>Họ hàng</t>
  </si>
  <si>
    <t>Tìm kiếm tình yêu chân thành</t>
  </si>
  <si>
    <t>Phân cấp giàu nghèo</t>
  </si>
  <si>
    <t>Rối loạn lưỡng cực (ví dụ: rối loạn lưỡng cực I hoặc II, rối loạn khí sắc)</t>
  </si>
  <si>
    <t>đá banh</t>
  </si>
  <si>
    <t>Gia Lai</t>
  </si>
  <si>
    <t>Bình Thường</t>
  </si>
  <si>
    <t>Sức khỏe thể chất, tinh thần, tình dục hoặc các hình thức khác, Các vấn đề liên quan đến tâm linh, tôn giáo hoặc văn hóa</t>
  </si>
  <si>
    <t>Facebook</t>
  </si>
  <si>
    <t>Có, vô tình</t>
  </si>
  <si>
    <t>Trong mối quan hệ mập mờ</t>
  </si>
  <si>
    <t>khônh</t>
  </si>
  <si>
    <t>Gia đình</t>
  </si>
  <si>
    <t>Phân biệt đối xử dựa trên bản dạng xã hội, Sức khỏe thể chất, tinh thần, tình dục hoặc các hình thức khác, Bạo lực tình dục, Các chủ đề liên quan đến bạo lực khác</t>
  </si>
  <si>
    <t>Rối loạn nhân cách (ví dụ: rối loạn nhân cách chống đối xã hội, rối loạn nhân cách hoang tưởng, rối loạn nhân cách phân liệt)</t>
  </si>
  <si>
    <t>Chạy bộ, Cầu lông, bóng đá</t>
  </si>
  <si>
    <t>Bình Thuận</t>
  </si>
  <si>
    <t xml:space="preserve">Nhân viên phục vụ, bán hàng, </t>
  </si>
  <si>
    <t>Không có trải nghiệm/ Chưa từng chia tay</t>
  </si>
  <si>
    <t>Dưới 1 giờ</t>
  </si>
  <si>
    <t>Đi bộ</t>
  </si>
  <si>
    <t>Bạn bè, Người lạ</t>
  </si>
  <si>
    <t>Gia sư - Trợ giảng</t>
  </si>
  <si>
    <t>&lt;=20h/tuần</t>
  </si>
  <si>
    <t>Võ</t>
  </si>
  <si>
    <t>Bình Phước</t>
  </si>
  <si>
    <t>ở KTX</t>
  </si>
  <si>
    <t>Mới kỳ đầu</t>
  </si>
  <si>
    <t>Bạn bè, Gia đình</t>
  </si>
  <si>
    <t>Sức khỏe thể chất, tinh thần, tình dục hoặc các hình thức khác, Các chủ đề về môi trường</t>
  </si>
  <si>
    <t>2 giờ mỗi ngày</t>
  </si>
  <si>
    <t>Chạy bộ, calisthenics</t>
  </si>
  <si>
    <t>An Giang</t>
  </si>
  <si>
    <t>Chạy bộ, Đi bộ, Cầu lông</t>
  </si>
  <si>
    <t>Toi thẳng</t>
  </si>
  <si>
    <t>Sức khỏe thể chất, tinh thần, tình dục hoặc các hình thức khác, Các chủ đề về môi trường, Các chủ đề chính trị</t>
  </si>
  <si>
    <t>Đá banh</t>
  </si>
  <si>
    <t>Giới tính, Khiếm khuyết</t>
  </si>
  <si>
    <t>Bạn bè, Mạng xã hội</t>
  </si>
  <si>
    <t>Sức khỏe thể chất, tinh thần, tình dục hoặc các hình thức khác, Các vấn đề liên quan đến tâm linh, tôn giáo hoặc văn hóa, Bạo lực tình dục</t>
  </si>
  <si>
    <t>GYM, Cầu lông</t>
  </si>
  <si>
    <t>tìm người nói chuyện</t>
  </si>
  <si>
    <t>Cầu lông</t>
  </si>
  <si>
    <t>Thừa Thiên - Huế</t>
  </si>
  <si>
    <t>Song tính (Bisexual)</t>
  </si>
  <si>
    <t>2 coong viec</t>
  </si>
  <si>
    <t>kinh doanh cà phê takeaway , dịch vụ vận chuyển người/đồ vật khu vực tphcm ( chạy be)</t>
  </si>
  <si>
    <t>Thường xuyên (thường xuyên trong vài tháng)</t>
  </si>
  <si>
    <t>Bạn bè, Gia đình, Người yêu, Mạng xã hội</t>
  </si>
  <si>
    <t>thần kinh tọa L1</t>
  </si>
  <si>
    <t xml:space="preserve">Cầu lông, đá banh </t>
  </si>
  <si>
    <t>Nữ</t>
  </si>
  <si>
    <t>Các vấn đề liên quan đến tâm linh, tôn giáo hoặc văn hóa</t>
  </si>
  <si>
    <t>Bình Định</t>
  </si>
  <si>
    <t>xuất sắc</t>
  </si>
  <si>
    <t>phục vụ</t>
  </si>
  <si>
    <t>Nhân viên phục vụ, bán hàng, Gia sư - Trợ giảng, Việc liên quan đến chuyên ngành</t>
  </si>
  <si>
    <t>99,99%</t>
  </si>
  <si>
    <t>Phân biệt vùng miền, Tôn giáo, Giới tính, Học lực</t>
  </si>
  <si>
    <t xml:space="preserve">Bạn bè, Người yêu, Mạng xã hội, </t>
  </si>
  <si>
    <t>Phân biệt đối xử dựa trên bản dạng xã hội, Sức khỏe thể chất, tinh thần, tình dục hoặc các hình thức khác, Các vấn đề liên quan đến tâm linh, tôn giáo hoặc văn hóa, Các chủ đề về môi trường, Các chủ đề chính trị, Bạo lực tình dục, Các chủ đề liên quan đến bạo lực khác, Không</t>
  </si>
  <si>
    <t>Chạy bộ, Đi bộ, Bơi lội, Nhảy, Aerobic, Múa, Yoga, GYM, Cầu lông, Pickel ball, Tennis, Võ, bộ môn lộn xào</t>
  </si>
  <si>
    <t>Bình thường</t>
  </si>
  <si>
    <t>Ở nhà người quen</t>
  </si>
  <si>
    <t>Việc liên quan đến chuyên ngành, Sx sắt</t>
  </si>
  <si>
    <t>Thẳng</t>
  </si>
  <si>
    <t>fa</t>
  </si>
  <si>
    <t>Phân biệt đối xử dựa trên bản dạng xã hội, Các vấn đề liên quan đến tâm linh, tôn giáo hoặc văn hóa, Các chủ đề chính trị, Các chủ đề liên quan đến bạo lực khác</t>
  </si>
  <si>
    <t xml:space="preserve">Việc liên quan đến chuyên ngành, </t>
  </si>
  <si>
    <t>Học lực, Không</t>
  </si>
  <si>
    <t>Bạn bè, Người yêu</t>
  </si>
  <si>
    <t>Lo âu (ví dụ: rối loạn lo âu lan tỏa, ám ảnh)</t>
  </si>
  <si>
    <t>Chạy bộ, Cầu lông, bida</t>
  </si>
  <si>
    <t>Đồng Tháp</t>
  </si>
  <si>
    <t>đá bóng</t>
  </si>
  <si>
    <t>Tây Ninh</t>
  </si>
  <si>
    <t>Cao Đài</t>
  </si>
  <si>
    <t>Chạy bộ, GYM</t>
  </si>
  <si>
    <t xml:space="preserve">Không, </t>
  </si>
  <si>
    <t>saler</t>
  </si>
  <si>
    <t>Các chủ đề liên quan đến bạo lực khác</t>
  </si>
  <si>
    <t>10-30 phút mỗi ngày</t>
  </si>
  <si>
    <t>Bạn bè, Gia đình, người yêu cũ</t>
  </si>
  <si>
    <t>Sức khỏe thể chất, tinh thần, tình dục hoặc các hình thức khác, Các chủ đề về môi trường, Bạo lực tình dục, Các chủ đề liên quan đến bạo lực khác</t>
  </si>
  <si>
    <t>Không nhớ</t>
  </si>
  <si>
    <t>Trầm cảm (ví dụ: rối loạn trầm cảm nặng, rối loạn trầm cảm dai dẳng), Lo âu (ví dụ: rối loạn lo âu lan tỏa, ám ảnh)</t>
  </si>
  <si>
    <t>Hà Tĩnh</t>
  </si>
  <si>
    <t>Do suy nghĩ và vấn đề năng lực</t>
  </si>
  <si>
    <t>Từ cha mẹ lẫn học bổng bù vào</t>
  </si>
  <si>
    <t>Phân biệt đối xử dựa trên bản dạng xã hội, Sức khỏe thể chất, tinh thần, tình dục hoặc các hình thức khác</t>
  </si>
  <si>
    <t>Bến Tre</t>
  </si>
  <si>
    <t>Tiền Giang</t>
  </si>
  <si>
    <t>Phân cấp giàu nghèo, Khiếm khuyết</t>
  </si>
  <si>
    <t>Người yêu, Mạng xã hội</t>
  </si>
  <si>
    <t>Vay ngân hàng chính sách</t>
  </si>
  <si>
    <t>Hải Dương</t>
  </si>
  <si>
    <t>Normal</t>
  </si>
  <si>
    <t>Huyết áp cao, Bệnh đường tiêu hóa (ví dụ: bệnh Crohn, Viêm loét đại tràng)</t>
  </si>
  <si>
    <t>Đi bộ, Bóng đá</t>
  </si>
  <si>
    <t>Do điểm xét tuyển</t>
  </si>
  <si>
    <t>Phân biệt vùng miền, Học lực</t>
  </si>
  <si>
    <t>2 ạ</t>
  </si>
  <si>
    <t>Sức khỏe thể chất, tinh thần, tình dục hoặc các hình thức khác, Các vấn đề liên quan đến tâm linh, tôn giáo hoặc văn hóa, Các chủ đề về môi trường, Các chủ đề chính trị</t>
  </si>
  <si>
    <t>nửa năm trước</t>
  </si>
  <si>
    <t>Chạy bộ, Đi bộ, GYM</t>
  </si>
  <si>
    <t>Long An</t>
  </si>
  <si>
    <t>Bình Dương</t>
  </si>
  <si>
    <t>Reddit</t>
  </si>
  <si>
    <t>Phân biệt đối xử dựa trên bản dạng xã hội, Các vấn đề liên quan đến tâm linh, tôn giáo hoặc văn hóa, Các chủ đề về môi trường, Các chủ đề chính trị, Các chủ đề liên quan đến bạo lực khác</t>
  </si>
  <si>
    <t>Bơi lội, Võ</t>
  </si>
  <si>
    <t>Thái Bình</t>
  </si>
  <si>
    <t>Kinh</t>
  </si>
  <si>
    <t>5.000.000</t>
  </si>
  <si>
    <t>2.000.000</t>
  </si>
  <si>
    <t>Phân biệt vùng miền, Giới tính</t>
  </si>
  <si>
    <t>Quảng Trị</t>
  </si>
  <si>
    <t>Người lạ</t>
  </si>
  <si>
    <t>Quảng Nam</t>
  </si>
  <si>
    <t>Viêm khớp</t>
  </si>
  <si>
    <t>Chưa đi khám tâm lý</t>
  </si>
  <si>
    <t>Bóng chuyền, đá bóng</t>
  </si>
  <si>
    <t>Thanh Hóa</t>
  </si>
  <si>
    <t>Huh</t>
  </si>
  <si>
    <t>Shipper</t>
  </si>
  <si>
    <t>Huyết áp thấp</t>
  </si>
  <si>
    <t>Chưa từng</t>
  </si>
  <si>
    <t>Tôi bình thường</t>
  </si>
  <si>
    <t>ít phù hợp nhưng tôi là người giỏi thích nghi nên chỉ cần một thời gian ngắn hạn tôi đã có thể làm quen và bắt kịp với ngành học.</t>
  </si>
  <si>
    <t>Tôi xin phép không trả lời.</t>
  </si>
  <si>
    <t>Tôi là người theo chủ nghĩa kỉ luật nên tôi không ăn một lượng thức ăn bất thường(lớn) và không có cảm giác mất kiểm soát.</t>
  </si>
  <si>
    <t>Cha mẹ và bản thân.</t>
  </si>
  <si>
    <t>Zalo</t>
  </si>
  <si>
    <t>Sức khỏe thể chất, tinh thần, tình dục hoặc các hình thức khác, Các chủ đề về Sức khỏe, Ngành học, Game</t>
  </si>
  <si>
    <t>Chạy bộ, Bơi lội, Bóng rổ, gym, calisthenic, chạy bộ, bơi lội.</t>
  </si>
  <si>
    <t>Khánh Hòa</t>
  </si>
  <si>
    <t>Asexual</t>
  </si>
  <si>
    <t>Đắk Lắk</t>
  </si>
  <si>
    <t>Phân biệt vùng miền</t>
  </si>
  <si>
    <t>Các vấn đề liên quan đến tâm linh, tôn giáo hoặc văn hóa, Các chủ đề về môi trường</t>
  </si>
  <si>
    <t>Học lực</t>
  </si>
  <si>
    <t>Phân biệt đối xử dựa trên bản dạng xã hội, Sức khỏe thể chất, tinh thần, tình dục hoặc các hình thức khác, Các vấn đề liên quan đến tâm linh, tôn giáo hoặc văn hóa, Các chủ đề về môi trường, Các chủ đề chính trị</t>
  </si>
  <si>
    <t>Trầm cảm (ví dụ: rối loạn trầm cảm nặng, rối loạn trầm cảm dai dẳng), Lo âu (ví dụ: rối loạn lo âu lan tỏa, ám ảnh), Rối loạn ăn uống (ví dụ: chán ăn tâm thần, chứng cuồng ăn tâm thần)</t>
  </si>
  <si>
    <t>Phân cấp giàu nghèo, Không</t>
  </si>
  <si>
    <t>Trong 7 ngày - ăn nhiều không suy nghĩ nhưng cảm thấy tâm trạng vui hơn</t>
  </si>
  <si>
    <t xml:space="preserve">Gia đình, Hàng xóm, cô dì chú bác </t>
  </si>
  <si>
    <t>Các vấn đề liên quan đến tâm linh, tôn giáo hoặc văn hóa, Các chủ đề chính trị, Các chủ đề liên quan đến bạo lực khác</t>
  </si>
  <si>
    <t>Cách đây 9 tuần</t>
  </si>
  <si>
    <t>Bệnh đường tiêu hóa (ví dụ: bệnh Crohn, Viêm loét đại tràng)</t>
  </si>
  <si>
    <t>Chưa đi khám bao giờ</t>
  </si>
  <si>
    <t>Ninh Thuận</t>
  </si>
  <si>
    <t>2 công việc</t>
  </si>
  <si>
    <t>Nhân viên phục vụ, bán hàng, Shipper</t>
  </si>
  <si>
    <t>Viêm xoanh</t>
  </si>
  <si>
    <t>Phân biệt đối xử dựa trên bản dạng xã hội, Các chủ đề chính trị</t>
  </si>
  <si>
    <t>Chạy bộ, bóng chuyền</t>
  </si>
  <si>
    <t>Công nghệ thông tin</t>
  </si>
  <si>
    <t>Bệnh tiểu đường, Cholesterol cao</t>
  </si>
  <si>
    <t>Chạy bộ, Bơi lội</t>
  </si>
  <si>
    <t>Nghệ An</t>
  </si>
  <si>
    <t>Bạn bè, Gia đình, Mạng xã hội</t>
  </si>
  <si>
    <t>2 tháng</t>
  </si>
  <si>
    <t>Có, kể từ khi vào đại học</t>
  </si>
  <si>
    <t xml:space="preserve">Bạn bè, Mạng xã hội, </t>
  </si>
  <si>
    <t>1 công việc</t>
  </si>
  <si>
    <t>Không ai</t>
  </si>
  <si>
    <t xml:space="preserve">Không có, </t>
  </si>
  <si>
    <t>Họ hàng, Bạn bè</t>
  </si>
  <si>
    <t>Khiếm khuyết</t>
  </si>
  <si>
    <t>Phân biệt đối xử dựa trên bản dạng xã hội, Sức khỏe thể chất, tinh thần, tình dục hoặc các hình thức khác, Các vấn đề liên quan đến tâm linh, tôn giáo hoặc văn hóa, Các chủ đề chính trị, Bạo lực tình dục, Các chủ đề liên quan đến bạo lực khác</t>
  </si>
  <si>
    <t>Phân biệt đối xử dựa trên bản dạng xã hội, Không</t>
  </si>
  <si>
    <t>Chạy bộ, Đi bộ</t>
  </si>
  <si>
    <t>Chưa có ny</t>
  </si>
  <si>
    <t>Rise of kingdom</t>
  </si>
  <si>
    <t>không biết</t>
  </si>
  <si>
    <t>Ko co</t>
  </si>
  <si>
    <t>Cầu lông, Võ</t>
  </si>
  <si>
    <t>Bạn bè, Ngô Nguyên Phú</t>
  </si>
  <si>
    <t>phụ quân</t>
  </si>
  <si>
    <t>khong</t>
  </si>
  <si>
    <t>Mạng xã hội, tất cả mọi người</t>
  </si>
  <si>
    <t xml:space="preserve">Võ, </t>
  </si>
  <si>
    <t>Trà Vinh</t>
  </si>
  <si>
    <t>Có Nhà</t>
  </si>
  <si>
    <t>Vừa Đủ</t>
  </si>
  <si>
    <t>Sức khỏe thể chất, tinh thần, tình dục hoặc các hình thức khác, Các chủ đề chính trị, Các chủ đề liên quan đến bạo lực khác, Toxic</t>
  </si>
  <si>
    <t>Football</t>
  </si>
  <si>
    <t>Ăn uống thì theo nhu cầu cơ thể</t>
  </si>
  <si>
    <t>8 tuần</t>
  </si>
  <si>
    <t>One Night Stand</t>
  </si>
  <si>
    <t>Cao Bằng</t>
  </si>
  <si>
    <t>Ko</t>
  </si>
  <si>
    <t>Ko có</t>
  </si>
  <si>
    <t>Đồng tính nữ (Lesbian)</t>
  </si>
  <si>
    <t xml:space="preserve">Mạng xã hội, </t>
  </si>
  <si>
    <t>Chạy bộ, Đi bộ, Bơi lội, Nhảy, Aerobic, Yoga, Cầu lông</t>
  </si>
  <si>
    <t>Trên 100 triệu</t>
  </si>
  <si>
    <t>1 phần tự mình, 1 phần cha mẹ</t>
  </si>
  <si>
    <t>2 tháng trước</t>
  </si>
  <si>
    <t>20%-40%</t>
  </si>
  <si>
    <t>GYM, Calisthenic</t>
  </si>
  <si>
    <t>Các vấn đề liên quan đến tâm linh, tôn giáo hoặc văn hóa, Các chủ đề chính trị</t>
  </si>
  <si>
    <t>Cholesterol cao</t>
  </si>
  <si>
    <t>Bơi lội, Cầu lông</t>
  </si>
  <si>
    <t>Đắk Nông</t>
  </si>
  <si>
    <t>Sức khỏe thể chất, tinh thần, tình dục hoặc các hình thức khác, Các vấn đề liên quan đến tâm linh, tôn giáo hoặc văn hóa, Các chủ đề chính trị</t>
  </si>
  <si>
    <t>An ninh trật tự khu trọ</t>
  </si>
  <si>
    <t>Hàng xóm</t>
  </si>
  <si>
    <t>Hải Phòng</t>
  </si>
  <si>
    <t>Chuyển giới (Transgender)</t>
  </si>
  <si>
    <t>Kết bạn cho vui</t>
  </si>
  <si>
    <t>cha mẹ, ngân hàng chính sách, chị</t>
  </si>
  <si>
    <t>Viêm khớp, Cholesterol cao</t>
  </si>
  <si>
    <t>chưa đi khám nên chưa biết</t>
  </si>
  <si>
    <t>Bình thường (normal)</t>
  </si>
  <si>
    <t>mới học</t>
  </si>
  <si>
    <t>KHÔNG CÓ NGƯỜI YÊU !!!!</t>
  </si>
  <si>
    <t>Học lực, Phân cấp giàu nghèo</t>
  </si>
  <si>
    <t>Ế</t>
  </si>
  <si>
    <t>Chị</t>
  </si>
  <si>
    <t>9 giờ</t>
  </si>
  <si>
    <t>Trầm cảm (ví dụ: rối loạn trầm cảm nặng, rối loạn trầm cảm dai dẳng), Rối loạn lưỡng cực (ví dụ: rối loạn lưỡng cực I hoặc II, rối loạn khí sắc), Lo âu (ví dụ: rối loạn lo âu lan tỏa, ám ảnh), Rối loạn ám ảnh cưỡng chế hoặc liên quan (ví dụ: rối loạn ám ảnh cưỡng chế, rối loạn ngoại hình), Rối loạn liên quan đến chấn thương và căng thẳng (ví dụ: rối loạn căng thẳng sau chấn thương), Rối loạn phát triển thần kinh hoặc khuyết tật trí tuệ (ví dụ: rối loại thiếu tập trung, rối loạn tăng động giảm chú ý, khuyết tật trí tuệ, rối loạn phổ tự kỷ), Rối loạn ăn uống (ví dụ: chán ăn tâm thần, chứng cuồng ăn tâm thần), Rối loạn tâm thần (ví dụ: tâm thần phân liệt, rối loạn tâm thần phân liệt cảm xúc, Rối loạn nhân cách (ví dụ: rối loạn nhân cách chống đối xã hội, rối loạn nhân cách hoang tưởng, rối loạn nhân cách phân liệt), Rối loạn do sử dụng chất (ví dụ: nghiện rượu, lạm dụng các loại ma túy khác)</t>
  </si>
  <si>
    <t>Chạy bộ, Bơi lội, GYM, Pickel ball</t>
  </si>
  <si>
    <t>1 tháng</t>
  </si>
  <si>
    <t>Kiên Giang</t>
  </si>
  <si>
    <t>Sóc Trăng</t>
  </si>
  <si>
    <t>Em Thích Nữ</t>
  </si>
  <si>
    <t>Được học bổng 50%</t>
  </si>
  <si>
    <t xml:space="preserve">Võ, bóng đá </t>
  </si>
  <si>
    <t>Xuất sắc</t>
  </si>
  <si>
    <t>không có bồ</t>
  </si>
  <si>
    <t>Bạc Liêu</t>
  </si>
  <si>
    <t>Sếp cũ</t>
  </si>
  <si>
    <t>Khoảng 1 năm trước</t>
  </si>
  <si>
    <t>Để quên đi mối tình cũ</t>
  </si>
  <si>
    <t>Hà Nam</t>
  </si>
  <si>
    <t>Phân biệt vùng miền, Tôn giáo, Giới tính, Học lực, Phân cấp giàu nghèo</t>
  </si>
  <si>
    <t>Viêm da cơ địa, huyết áp thấp, hở van tim</t>
  </si>
  <si>
    <t>Phân biệt vùng miền, Học lực, Phân cấp giàu nghèo</t>
  </si>
  <si>
    <t>Phân biệt đối xử dựa trên bản dạng xã hội, Sức khỏe thể chất, tinh thần, tình dục hoặc các hình thức khác, Các vấn đề liên quan đến tâm linh, tôn giáo hoặc văn hóa, Các chủ đề chính trị</t>
  </si>
  <si>
    <t>Tháng 9 , 2024</t>
  </si>
  <si>
    <t>Phật giáo Hòa Hảo</t>
  </si>
  <si>
    <t>Giới tính</t>
  </si>
  <si>
    <t>Đi bộ, Cầu lông</t>
  </si>
  <si>
    <t>Cần Thơ</t>
  </si>
  <si>
    <t>Không, Game</t>
  </si>
  <si>
    <t>Yoga</t>
  </si>
  <si>
    <t>Dạ không có, em ăn cũng như trước tới giờ ạ :v</t>
  </si>
  <si>
    <t>Em thường được cập nhật tin tức mới từ người khác qua các nên tảng mạng xã hội như là thay đổi luật lái xe, thông tin về học phí,....</t>
  </si>
  <si>
    <t>Hồi nhỏ em có bị viêm xoang nhưng đã hết từ hồi lớp 8 rồi ạ</t>
  </si>
  <si>
    <t>Chạy bộ, Đi bộ, Nhảy, Cầu lông, Võ</t>
  </si>
  <si>
    <t>Nam Giới. Không có gì bất thường</t>
  </si>
  <si>
    <t>Có nhiều yếu tố quyết định vào. Vừa có 1 phần tự chọn và cũng có một phần do gia đình mong muốn</t>
  </si>
  <si>
    <t>Đã kết hôn</t>
  </si>
  <si>
    <t>Khoảng 4 5 tuần</t>
  </si>
  <si>
    <t>Ko trả lời</t>
  </si>
  <si>
    <t>Trầm cảm (ví dụ: rối loạn trầm cảm nặng, rối loạn trầm cảm dai dẳng)</t>
  </si>
  <si>
    <t>Sức khỏe thể chất, tinh thần, tình dục hoặc các hình thức khác, Các chủ đề về môi trường, Các chủ đề chính trị, Trò chuyện vấn đề hằng ngày, lâu lâu làm thơ đối với bạn bè</t>
  </si>
  <si>
    <t>Chạy bộ, Cầu lông, Bóng chuyền</t>
  </si>
  <si>
    <t>Các chủ đề về môi trường, Các chủ đề chính trị, Các chủ đề liên quan đến bạo lực khác</t>
  </si>
  <si>
    <t>Phân biệt đối xử dựa trên bản dạng xã hội, Sức khỏe thể chất, tinh thần, tình dục hoặc các hình thức khác, Các chủ đề về môi trường, Các chủ đề liên quan đến bạo lực khác</t>
  </si>
  <si>
    <t>Rất lâu rồi không nhớ rõ</t>
  </si>
  <si>
    <t>Chưa từng đi khám thử vì sợ</t>
  </si>
  <si>
    <t>Chạy bộ, Bơi lội, GYM, Cầu lông</t>
  </si>
  <si>
    <t>chỉ để cho vui</t>
  </si>
  <si>
    <t>21 ngày ăn mất kiểm soát</t>
  </si>
  <si>
    <t>3 tuần</t>
  </si>
  <si>
    <t>Vĩnh Long</t>
  </si>
  <si>
    <t>Sức khỏe thể chất, tinh thần, tình dục hoặc các hình thức khác, Các chủ đề chính trị</t>
  </si>
  <si>
    <t>Bơi lội, GYM, Đá bóng</t>
  </si>
  <si>
    <t>Trai thẳng</t>
  </si>
  <si>
    <t>Bóng chuyền</t>
  </si>
  <si>
    <t>Chạy bộ, Đi bộ, Bơi lội, GYM</t>
  </si>
  <si>
    <t>Trai gái</t>
  </si>
  <si>
    <t>Chạy bộ, Đi bộ, Bơi lội, Cầu lông, Võ</t>
  </si>
  <si>
    <t>Chưa có ý định</t>
  </si>
  <si>
    <t>Vợ chồng</t>
  </si>
  <si>
    <t>Bơi lội</t>
  </si>
  <si>
    <t>Hơn 1 năm trước</t>
  </si>
  <si>
    <t>Chưa từng khám tâm lý</t>
  </si>
  <si>
    <t>Dị tính và Đồng tính nữ 🥺</t>
  </si>
  <si>
    <t>Công giáo trên hồ sơ. Có rửa tội nhưng vẫn chưa theo đạo</t>
  </si>
  <si>
    <t xml:space="preserve">Đang học chuyên ngành kĩ thuật, sau sẽ học đến chuyên ngành kinh tế </t>
  </si>
  <si>
    <t xml:space="preserve">Part-time ở: quán cà phê, nhậu, nhà hàng. </t>
  </si>
  <si>
    <t>40%, tầm 600k</t>
  </si>
  <si>
    <t>Chạy bộ, Đi bộ, GYM, Cầu lông</t>
  </si>
  <si>
    <t>Nam-Nữ</t>
  </si>
  <si>
    <t>Bạn của bạn</t>
  </si>
  <si>
    <t>Hà Nội</t>
  </si>
  <si>
    <t>không nhớ, chắc là chỉ 5-6 ngày vì đói</t>
  </si>
  <si>
    <t xml:space="preserve">Chạy bộ, Đi bộ, Cầu lông, </t>
  </si>
  <si>
    <t>Rối loạn liên quan đến chấn thương và căng thẳng (ví dụ: rối loạn căng thẳng sau chấn thương), Rối loạn giấc ngủ</t>
  </si>
  <si>
    <t>Đi bộ, Bơi lội, GYM</t>
  </si>
  <si>
    <t>Công tác đoàn, hỗ trợ đoàn phường, hỗ trợ hành chính công phường</t>
  </si>
  <si>
    <t>Giới tính, Học lực, Phân cấp giàu nghèo, Khiếm khuyết</t>
  </si>
  <si>
    <t>Bạn bè, Mọi người xung quanh</t>
  </si>
  <si>
    <t>Sức khỏe thể chất, tinh thần, tình dục hoặc các hình thức khác, Các chủ đề chính trị, Bạo lực tình dục, Các chủ đề liên quan đến bạo lực khác</t>
  </si>
  <si>
    <t>2 tuần</t>
  </si>
  <si>
    <t>Trầm cảm (ví dụ: rối loạn trầm cảm nặng, rối loạn trầm cảm dai dẳng), Rối loạn lưỡng cực (ví dụ: rối loạn lưỡng cực I hoặc II, rối loạn khí sắc), Lo âu (ví dụ: rối loạn lo âu lan tỏa, ám ảnh), Rối loạn liên quan đến chấn thương và căng thẳng (ví dụ: rối loạn căng thẳng sau chấn thương), Rối loạn tâm thần (ví dụ: tâm thần phân liệt, rối loạn tâm thần phân liệt cảm xúc</t>
  </si>
  <si>
    <t>Chạy bộ, Nhảy, Võ</t>
  </si>
  <si>
    <t>Sức khỏe thể chất, tinh thần, tình dục hoặc các hình thức khác, Không</t>
  </si>
  <si>
    <t>Phân biệt đối xử dựa trên bản dạng xã hội, Các chủ đề chính trị, Bạo lực tình dục</t>
  </si>
  <si>
    <t>Hậu Giang</t>
  </si>
  <si>
    <t>Phân biệt vùng miền, Phân cấp giàu nghèo</t>
  </si>
  <si>
    <t>BÌNH THƯỜNG</t>
  </si>
  <si>
    <t>XE MÁY</t>
  </si>
  <si>
    <t>Sức khỏe thể chất, tinh thần, tình dục hoặc các hình thức khác, Các chủ đề liên quan đến bạo lực khác</t>
  </si>
  <si>
    <t>Lo âu (ví dụ: rối loạn lo âu lan tỏa, ám ảnh), Rối loạn ăn uống (ví dụ: chán ăn tâm thần, chứng cuồng ăn tâm thần)</t>
  </si>
  <si>
    <t>.</t>
  </si>
  <si>
    <t>Các chủ đề liên quan đến bạo lực khác, .</t>
  </si>
  <si>
    <t>Bệnh đường tiêu hóa (ví dụ: bệnh Crohn, Viêm loét đại tràng), .</t>
  </si>
  <si>
    <t>nhiều</t>
  </si>
  <si>
    <t>Hưng Yên</t>
  </si>
  <si>
    <t>Một</t>
  </si>
  <si>
    <t>Work out</t>
  </si>
  <si>
    <t>Quản lí shop quần áo</t>
  </si>
  <si>
    <t>8 triệu</t>
  </si>
  <si>
    <t>5triệu</t>
  </si>
  <si>
    <t>Tự bản thân và cũng từ gia đình chút</t>
  </si>
  <si>
    <t>Chạy bộ, Cầu lông</t>
  </si>
  <si>
    <t>GYM, bóng rổ</t>
  </si>
  <si>
    <t>nam</t>
  </si>
  <si>
    <t>t</t>
  </si>
  <si>
    <t>k</t>
  </si>
  <si>
    <t>Bệnh tiểu đường</t>
  </si>
  <si>
    <t>Chạy bộ, Đi bộ, Aerobic, Múa, Yoga, GYM</t>
  </si>
  <si>
    <t>Nam nữ</t>
  </si>
  <si>
    <t xml:space="preserve">Nhân viên phục vụ, bán hàng, Freelance </t>
  </si>
  <si>
    <t>Sức khỏe thể chất, tinh thần, tình dục hoặc các hình thức khác, Các vấn đề liên quan đến tâm linh, tôn giáo hoặc văn hóa, Các chủ đề về môi trường</t>
  </si>
  <si>
    <t>Cà Mau</t>
  </si>
  <si>
    <t>3 - 4</t>
  </si>
  <si>
    <t>bạn qua loa, bạn cho có, bạn cùng lớp</t>
  </si>
  <si>
    <t>2 công việc nhưng khác địa điểm</t>
  </si>
  <si>
    <t>viêm phế quảng - viêm xoang trán - trĩ nội xuất huyết</t>
  </si>
  <si>
    <t>rối loạn giấc ngủ</t>
  </si>
  <si>
    <t>chỉ để kết bạn tìm ngời nói chuyện ngoài ra sẽ không gặp mặt</t>
  </si>
  <si>
    <t>Sư phạm không cần HP</t>
  </si>
  <si>
    <t>nt vui</t>
  </si>
  <si>
    <t>Rối loạn ám ảnh cưỡng chế hoặc liên quan (ví dụ: rối loạn ám ảnh cưỡng chế, rối loạn ngoại hình), Không</t>
  </si>
  <si>
    <t>Đi bộ, GYM</t>
  </si>
  <si>
    <t>69h/tuần</t>
  </si>
  <si>
    <t>Trầm cảm (ví dụ: rối loạn trầm cảm nặng, rối loạn trầm cảm dai dẳng), Rối loạn lưỡng cực (ví dụ: rối loạn lưỡng cực I hoặc II, rối loạn khí sắc), Lo âu (ví dụ: rối loạn lo âu lan tỏa, ám ảnh), Rối loạn phát triển thần kinh hoặc khuyết tật trí tuệ (ví dụ: rối loại thiếu tập trung, rối loạn tăng động giảm chú ý, khuyết tật trí tuệ, rối loạn phổ tự kỷ)</t>
  </si>
  <si>
    <t>vài tháng trước</t>
  </si>
  <si>
    <t>Các bệnh lý co giật (ví dụ: động kinh)</t>
  </si>
  <si>
    <t xml:space="preserve">Chạy bộ, </t>
  </si>
  <si>
    <t>Chưa có</t>
  </si>
  <si>
    <t>Nhân viên phục vụ, bán hàng, Gia sư - Trợ giảng</t>
  </si>
  <si>
    <t>Mẹ</t>
  </si>
  <si>
    <t>Cách đây 1 tuần</t>
  </si>
  <si>
    <t>Không có đi khám</t>
  </si>
  <si>
    <t>Nam Định</t>
  </si>
  <si>
    <t>Được học bổng 100%</t>
  </si>
  <si>
    <t>Chưa xác định được vị</t>
  </si>
  <si>
    <t>Đi bộ, Yoga</t>
  </si>
  <si>
    <t>năm nhất</t>
  </si>
  <si>
    <t>anh trai</t>
  </si>
  <si>
    <t>Phù hợp</t>
  </si>
  <si>
    <t>Học bổng+cha mẹ</t>
  </si>
  <si>
    <t xml:space="preserve">Các vấn đề liên quan đến tâm linh, tôn giáo hoặc văn hóa, Các chủ đề về môi trường, Các chủ đề chính trị, Thể thao, giải trí </t>
  </si>
  <si>
    <t>Bắc Ninh</t>
  </si>
  <si>
    <t>Bạn bè trêu vui vì tui lùn thoiiii</t>
  </si>
  <si>
    <t>Các vấn đề liên quan đến tâm linh, tôn giáo hoặc văn hóa, Các chủ đề chính trị, Giải trí</t>
  </si>
  <si>
    <t>Phục vụ quán cf</t>
  </si>
  <si>
    <t>Ngày 1 cữ</t>
  </si>
  <si>
    <t>Hen suyễn, Không có</t>
  </si>
  <si>
    <t>Bóng chuyền, bóng đá</t>
  </si>
  <si>
    <t>Đang học kỳ đầu tiên</t>
  </si>
  <si>
    <t>16 tuần</t>
  </si>
  <si>
    <t>2 tuần và có cảm giác mất soát vào ban đêm</t>
  </si>
  <si>
    <t>Phú Yên</t>
  </si>
  <si>
    <t>bth</t>
  </si>
  <si>
    <t>sv năm nhất</t>
  </si>
  <si>
    <t>k có</t>
  </si>
  <si>
    <t>Huyết áp cao, Không có</t>
  </si>
  <si>
    <t>Không, k</t>
  </si>
  <si>
    <t>Giới tính, Học lực</t>
  </si>
  <si>
    <t>Vĩnh Phúc</t>
  </si>
  <si>
    <t>5 năm</t>
  </si>
  <si>
    <t>Hen suyễn, Viêm khớp</t>
  </si>
  <si>
    <t>Bắc Giang</t>
  </si>
  <si>
    <t>Ko hiểu lắm</t>
  </si>
  <si>
    <t>d25 chưa có học lực</t>
  </si>
  <si>
    <t>Theo thời gian cá nhân</t>
  </si>
  <si>
    <t>Google</t>
  </si>
  <si>
    <t>Chưa biết</t>
  </si>
  <si>
    <t>năm 1</t>
  </si>
  <si>
    <t>Bơi lội, billards</t>
  </si>
  <si>
    <t>Sapphic Queer/Biromantic Lesbian</t>
  </si>
  <si>
    <t>Bạn bè, Gia đình, Người yêu</t>
  </si>
  <si>
    <t>Twitter, Tumblr, Facebook</t>
  </si>
  <si>
    <t>Phân biệt đối xử dựa trên bản dạng xã hội, Sức khỏe thể chất, tinh thần, tình dục hoặc các hình thức khác, Các vấn đề liên quan đến tâm linh, tôn giáo hoặc văn hóa, Các chủ đề về môi trường, Các chủ đề chính trị, Bạo lực tình dục, Các chủ đề liên quan đến bạo lực khác, Các vấn đề về xu hướng tính dục, bản dạng giới, thể hiện giới, giới tính</t>
  </si>
  <si>
    <t>Hôm nay</t>
  </si>
  <si>
    <t>Bệnh đường tiêu hóa (ví dụ: bệnh Crohn, Viêm loét đại tràng), Rối loạn nội tiết tố, buồng trứng đa nang</t>
  </si>
  <si>
    <t>Chưa từng đi tham vấn tâm lý/trị liệu</t>
  </si>
  <si>
    <t>tân sinh viên</t>
  </si>
  <si>
    <t>Gia sư - Trợ giảng, Việc liên quan đến chuyên ngành</t>
  </si>
  <si>
    <t>nhân viên sale online</t>
  </si>
  <si>
    <t>????????? VN chỉ có Nam và Nữ</t>
  </si>
  <si>
    <t>ở riêng tại chung cư</t>
  </si>
  <si>
    <t>Gia sư - Trợ giảng, Việc liên quan đến chuyên ngành, Làm sinh viên+ Làm việc IT</t>
  </si>
  <si>
    <t>1 ngày 24h thì làm 16 tiếng</t>
  </si>
  <si>
    <t>tất cả trừ vay ngân hàng và vợ chồng</t>
  </si>
  <si>
    <t>ALL VÌ HỌC CNTT</t>
  </si>
  <si>
    <t>tranh thủ giờ nào lướt giờ đó không cố định</t>
  </si>
  <si>
    <t>Golf, bắn cung, chạy bộ</t>
  </si>
  <si>
    <t>Các vấn đề liên quan đến tâm linh, tôn giáo hoặc văn hóa, Các chủ đề về môi trường, Các chủ đề chính trị</t>
  </si>
  <si>
    <t>3tuần</t>
  </si>
  <si>
    <t>Ko tâp</t>
  </si>
  <si>
    <t>Viêm loét dạ dày, thiếu máu não nhẹ</t>
  </si>
  <si>
    <t>Chơi thử hoi à, xong ngày hôm sau xóa app</t>
  </si>
  <si>
    <t>Em chưa thi cuối kì ạ</t>
  </si>
  <si>
    <t>Ăn lớn trong 2 ngày và cảm giác thích thú vì đc ăn món mik thích</t>
  </si>
  <si>
    <t>Phân biệt đối xử dựa trên bản dạng xã hội, Các vấn đề liên quan đến tâm linh, tôn giáo hoặc văn hóa, Các chủ đề về môi trường, Các chủ đề chính trị, Bạo lực tình dục, Các chủ đề liên quan đến bạo lực khác</t>
  </si>
  <si>
    <t>Thể dục trên yt</t>
  </si>
  <si>
    <t>Người thân</t>
  </si>
  <si>
    <t>Sinh viên năm nhất</t>
  </si>
  <si>
    <t>HIV/AIDS, Không có</t>
  </si>
  <si>
    <t xml:space="preserve">Đi bộ, </t>
  </si>
  <si>
    <t>Gia đình, dòng họ</t>
  </si>
  <si>
    <t xml:space="preserve">Nhân viên phục vụ, bán hàng, Trợ lí </t>
  </si>
  <si>
    <t>15-20</t>
  </si>
  <si>
    <t>Phân biệt vùng miền, Giới tính, Khiếm khuyết</t>
  </si>
  <si>
    <t>Phân biệt đối xử dựa trên bản dạng xã hội, Sức khỏe thể chất, tinh thần, tình dục hoặc các hình thức khác, Các chủ đề chính trị, Nội dung tiêu cực</t>
  </si>
  <si>
    <t>Không nhớ rõ</t>
  </si>
  <si>
    <t>Mới hk1 năm nhất ạ</t>
  </si>
  <si>
    <t>Khó nói</t>
  </si>
  <si>
    <t>7 tuần</t>
  </si>
  <si>
    <t>Tất cả</t>
  </si>
  <si>
    <t>1 tuần trước</t>
  </si>
  <si>
    <t>Chưa từng đi bác sĩ tâm lý</t>
  </si>
  <si>
    <t>Chạy bộ, Đi bộ, Nhảy</t>
  </si>
  <si>
    <t>không có</t>
  </si>
  <si>
    <t>Mạng xã hội, những người xquanh</t>
  </si>
  <si>
    <t>Trầm cảm (ví dụ: rối loạn trầm cảm nặng, rối loạn trầm cảm dai dẳng), Lo âu (ví dụ: rối loạn lo âu lan tỏa, ám ảnh), Rối loạn liên quan đến chấn thương và căng thẳng (ví dụ: rối loạn căng thẳng sau chấn thương)</t>
  </si>
  <si>
    <t>vào cuối tháng 7 đầu tháng 8 kéo dài tới tháng 9</t>
  </si>
  <si>
    <t>chưa đi khám bác sĩ</t>
  </si>
  <si>
    <t>chưa khám</t>
  </si>
  <si>
    <t>chưa thi hk1</t>
  </si>
  <si>
    <t>Gia đình, Mạng xã hội</t>
  </si>
  <si>
    <t>Mỗi ngày</t>
  </si>
  <si>
    <t>Chưa thi</t>
  </si>
  <si>
    <t>Không hiểu</t>
  </si>
  <si>
    <t>Ko hiểu</t>
  </si>
  <si>
    <t>Trào ngược dạ dày</t>
  </si>
  <si>
    <t>Hồi đó giờ ko chơi</t>
  </si>
  <si>
    <t>Chưa có kết quả thi</t>
  </si>
  <si>
    <t>Anh trai</t>
  </si>
  <si>
    <t>Cả Facebook và Instagram</t>
  </si>
  <si>
    <t>Không, Chưa đi chuẩn đoán</t>
  </si>
  <si>
    <t>Chưa đi tư vấn/trị liệu</t>
  </si>
  <si>
    <t>Lắc vòng</t>
  </si>
  <si>
    <t>chưa có</t>
  </si>
  <si>
    <t>không rõ</t>
  </si>
  <si>
    <t>Đi bộ, Võ</t>
  </si>
  <si>
    <t>Cách đây vài tháng</t>
  </si>
  <si>
    <t>Chưa có kết quả ạ</t>
  </si>
  <si>
    <t>Bạn cấp 3</t>
  </si>
  <si>
    <t>Ba mẹ và bản thân</t>
  </si>
  <si>
    <t>Người qua đường</t>
  </si>
  <si>
    <t>1 tuần</t>
  </si>
  <si>
    <t>Các chủ đề về môi trường, Các chủ đề chính trị</t>
  </si>
  <si>
    <t>40 tuần</t>
  </si>
  <si>
    <t>Mới học kỳ đầu</t>
  </si>
  <si>
    <t>Thẳng theo giới tính của mình</t>
  </si>
  <si>
    <t>Dạo này thì xem khá nhiều về việc làm đẹp</t>
  </si>
  <si>
    <t>Tôi tự chuẩn đoán về sức khoẻ của mình là: thoát vị đỉa đệm, bao tử và về các chức năng thận</t>
  </si>
  <si>
    <t>nam - nữ</t>
  </si>
  <si>
    <t>&gt;= 40h/1 tuần</t>
  </si>
  <si>
    <t>Trầm cảm (ví dụ: rối loạn trầm cảm nặng, rối loạn trầm cảm dai dẳng), Rối loạn ám ảnh cưỡng chế hoặc liên quan (ví dụ: rối loạn ám ảnh cưỡng chế, rối loạn ngoại hình)</t>
  </si>
  <si>
    <t>Chạy bộ, Bơi lội, GYM</t>
  </si>
  <si>
    <t>Đối tác trong mối quan hệ (người yêu cũ, người yêu hiện tại)</t>
  </si>
  <si>
    <t>Chưa có kết quả</t>
  </si>
  <si>
    <t>Năm nhất</t>
  </si>
  <si>
    <t>Loét dạ dày</t>
  </si>
  <si>
    <t>Đi bộ, Múa, Cầu lông</t>
  </si>
  <si>
    <t>Ngay hôm nay</t>
  </si>
  <si>
    <t>Vì mình cần ai đó trò chuyện giải khuây thôi.</t>
  </si>
  <si>
    <t>Lạng Sơn</t>
  </si>
  <si>
    <t>5 tuần</t>
  </si>
  <si>
    <t>ko có</t>
  </si>
  <si>
    <t>Nữ thẳng</t>
  </si>
  <si>
    <t>sinh viên năm nhất</t>
  </si>
  <si>
    <t>Các vấn đề liên quan đến tâm linh, tôn giáo hoặc văn hóa, Các chủ đề liên quan đến bạo lực khác</t>
  </si>
  <si>
    <t>chàm da</t>
  </si>
  <si>
    <t>Đi bộ, Nhảy, Cầu lông</t>
  </si>
  <si>
    <t>Ninh Bình</t>
  </si>
  <si>
    <t>Chạy bộ, Nhảy</t>
  </si>
  <si>
    <t>bán trang sức</t>
  </si>
  <si>
    <t>16h/1tuan</t>
  </si>
  <si>
    <t>3 %</t>
  </si>
  <si>
    <t>28 ngày</t>
  </si>
  <si>
    <t>Khác giới</t>
  </si>
  <si>
    <t>Ch có kết quả</t>
  </si>
  <si>
    <t>60h/tuần</t>
  </si>
  <si>
    <t>Rối loạn lưỡng cực (ví dụ: rối loạn lưỡng cực I hoặc II, rối loạn khí sắc), Lo âu (ví dụ: rối loạn lo âu lan tỏa, ám ảnh), Rối loạn ám ảnh cưỡng chế hoặc liên quan (ví dụ: rối loạn ám ảnh cưỡng chế, rối loạn ngoại hình), Rối loạn phát triển thần kinh hoặc khuyết tật trí tuệ (ví dụ: rối loại thiếu tập trung, rối loạn tăng động giảm chú ý, khuyết tật trí tuệ, rối loạn phổ tự kỷ), Rối loạn ăn uống (ví dụ: chán ăn tâm thần, chứng cuồng ăn tâm thần), Rối loạn nhân cách (ví dụ: rối loạn nhân cách chống đối xã hội, rối loạn nhân cách hoang tưởng, rối loạn nhân cách phân liệt)</t>
  </si>
  <si>
    <t>Chưa thi HK1</t>
  </si>
  <si>
    <t>Nhảy</t>
  </si>
  <si>
    <t>Chưa biết ạ em năm nhất ạ</t>
  </si>
  <si>
    <t>Năm nhất và hiện chưa thi cuối HK1</t>
  </si>
  <si>
    <t>NoveIToon</t>
  </si>
  <si>
    <t>Bạn của người thân</t>
  </si>
  <si>
    <t>chưa có học kì trước</t>
  </si>
  <si>
    <t>Năm nhất kì 1 chưa thi</t>
  </si>
  <si>
    <t>Bạn bè, Gia đình, Người yêu, Mạng xã hội, tất cả</t>
  </si>
  <si>
    <t>thiếu máu</t>
  </si>
  <si>
    <t>chưa</t>
  </si>
  <si>
    <t>Đang ở học kì đầu tiên</t>
  </si>
  <si>
    <t xml:space="preserve">Game, Tik Tok </t>
  </si>
  <si>
    <t>Con trai của bác ruột</t>
  </si>
  <si>
    <t>Chưa thi kết thúc học phần</t>
  </si>
  <si>
    <t>Không vì phù hợp</t>
  </si>
  <si>
    <t>Bơi lội, GYM</t>
  </si>
  <si>
    <t>Nam nữ ạ</t>
  </si>
  <si>
    <t>chưa có kết quả ạ</t>
  </si>
  <si>
    <t>Ăn uống lành mạnh và học tập ạ</t>
  </si>
  <si>
    <t>Chán</t>
  </si>
  <si>
    <t>chưa kiểm tra xong kì 1</t>
  </si>
  <si>
    <t>Học lực, Phân cấp giàu nghèo, Không</t>
  </si>
  <si>
    <t>Các chủ đề về môi trường, Các chủ đề chính trị, Không</t>
  </si>
  <si>
    <t>Nam Nữ</t>
  </si>
  <si>
    <t>Nghệ thuật</t>
  </si>
  <si>
    <t>Xu hướng tính dục bth</t>
  </si>
  <si>
    <t>Người mới gặp</t>
  </si>
  <si>
    <t>Tất cả trừ Instagram và zalo</t>
  </si>
  <si>
    <t>Mọi lúc</t>
  </si>
  <si>
    <t>Phân biệt đối xử dựa trên bản dạng xã hội, Sức khỏe thể chất, tinh thần, tình dục hoặc các hình thức khác, Các vấn đề liên quan đến tâm linh, tôn giáo hoặc văn hóa</t>
  </si>
  <si>
    <t>Nhảy, Aerobic, Múa, Cầu lông</t>
  </si>
  <si>
    <t>tất cả đều nhau</t>
  </si>
  <si>
    <t>Viêm da cơ địa</t>
  </si>
  <si>
    <t>Lai Châu</t>
  </si>
  <si>
    <t>Không biết</t>
  </si>
  <si>
    <t>Sức khỏe thể chất, tinh thần, tình dục hoặc các hình thức khác, Các vấn đề liên quan đến tâm linh, tôn giáo hoặc văn hóa, Các chủ đề về môi trường, Các chủ đề chính trị, Bạo lực tình dục, Các chủ đề liên quan đến bạo lực khác</t>
  </si>
  <si>
    <t>Hen suyễn, Bệnh đường tiêu hóa (ví dụ: bệnh Crohn, Viêm loét đại tràng), HIV/AIDS, Viêm xoang</t>
  </si>
  <si>
    <t>chưa biết</t>
  </si>
  <si>
    <t>tôi</t>
  </si>
  <si>
    <t>Trầm cảm (ví dụ: rối loạn trầm cảm nặng, rối loạn trầm cảm dai dẳng), Rối loạn lưỡng cực (ví dụ: rối loạn lưỡng cực I hoặc II, rối loạn khí sắc), Lo âu (ví dụ: rối loạn lo âu lan tỏa, ám ảnh), Rối loạn ám ảnh cưỡng chế hoặc liên quan (ví dụ: rối loạn ám ảnh cưỡng chế, rối loạn ngoại hình), Rối loạn liên quan đến chấn thương và căng thẳng (ví dụ: rối loạn căng thẳng sau chấn thương), Rối loạn phát triển thần kinh hoặc khuyết tật trí tuệ (ví dụ: rối loại thiếu tập trung, rối loạn tăng động giảm chú ý, khuyết tật trí tuệ, rối loạn phổ tự kỷ)</t>
  </si>
  <si>
    <t xml:space="preserve">bình thường , thẳng </t>
  </si>
  <si>
    <t>bằng nhau hết</t>
  </si>
  <si>
    <t xml:space="preserve">Không có, chưa khám bao giờ </t>
  </si>
  <si>
    <t>Chỉ làm trắc nghiệm tâm lý qua trang web</t>
  </si>
  <si>
    <t>Viêm họng</t>
  </si>
  <si>
    <t>Sức khỏe thể chất, tinh thần, tình dục hoặc các hình thức khác, Các chủ đề về môi trường, Các chủ đề chính trị, Các chủ đề liên quan đến bạo lực khác</t>
  </si>
  <si>
    <t>Sv năm nhất</t>
  </si>
  <si>
    <t>mấy năm r</t>
  </si>
  <si>
    <t>Chưa làm</t>
  </si>
  <si>
    <t>Ng lạ</t>
  </si>
  <si>
    <t>All</t>
  </si>
  <si>
    <t>Phân biệt đối xử dựa trên bản dạng xã hội, Sức khỏe thể chất, tinh thần, tình dục hoặc các hình thức khác, Các vấn đề liên quan đến tâm linh, tôn giáo hoặc văn hóa, Các chủ đề về môi trường, Bạo lực tình dục, Các chủ đề liên quan đến bạo lực khác</t>
  </si>
  <si>
    <t>Chưa đi khám</t>
  </si>
  <si>
    <t>Chưa</t>
  </si>
  <si>
    <t>Dạ em gái thẳng</t>
  </si>
  <si>
    <t>Mới vô trường</t>
  </si>
  <si>
    <t>Tim</t>
  </si>
  <si>
    <t>5 ngày</t>
  </si>
  <si>
    <t>Dị ứng</t>
  </si>
  <si>
    <t>Nam 100%</t>
  </si>
  <si>
    <t>22 tuần</t>
  </si>
  <si>
    <t>Bản thân cảm thấy bị rối loạn lo âu</t>
  </si>
  <si>
    <t>Đạp xe</t>
  </si>
  <si>
    <t>Nhiều lắm</t>
  </si>
  <si>
    <t xml:space="preserve">Gia sư - Trợ giảng, Việc liên quan đến chuyên ngành, Giảng dạy </t>
  </si>
  <si>
    <t>Tất cả ai thấy được đằng sau lớp áo của tôi</t>
  </si>
  <si>
    <t>Tiktok fb youtube</t>
  </si>
  <si>
    <t>Cả ngày</t>
  </si>
  <si>
    <t>straight</t>
  </si>
  <si>
    <t>Chạy bộ, Đi bộ, GYM, Võ, football</t>
  </si>
  <si>
    <t>Bán hàng</t>
  </si>
  <si>
    <t xml:space="preserve">Các chủ đề về môi trường, Các chủ đề chính trị, Drama </t>
  </si>
  <si>
    <t>Viêm gan B</t>
  </si>
  <si>
    <t>Đi bộ, Bơi lội, Cầu lông, Bóng chuyền</t>
  </si>
  <si>
    <t>Năm nhất học kì 1</t>
  </si>
  <si>
    <t>Đi bộ, Nhảy</t>
  </si>
  <si>
    <t>Chạy bộ, Đi bộ, Yoga</t>
  </si>
  <si>
    <t>Vô tính (Asexual)</t>
  </si>
  <si>
    <t>Không có người yêu</t>
  </si>
  <si>
    <t>Tầm 5 ngày đổ lại</t>
  </si>
  <si>
    <t>Discord</t>
  </si>
  <si>
    <t>đang là sinh viên năm nhất nên chưa biết</t>
  </si>
  <si>
    <t>Cho vui</t>
  </si>
  <si>
    <t>bất đắt dĩ</t>
  </si>
  <si>
    <t>0,2</t>
  </si>
  <si>
    <t>Giới tính, Phân cấp giàu nghèo</t>
  </si>
  <si>
    <t>tất cả</t>
  </si>
  <si>
    <t>Các chủ đề về môi trường, Các chủ đề liên quan đến bạo lực khác</t>
  </si>
  <si>
    <t>Tiệm PHOTO</t>
  </si>
  <si>
    <t>ko nhớ</t>
  </si>
  <si>
    <t>7 tháng</t>
  </si>
  <si>
    <t>Chưa từng khám</t>
  </si>
  <si>
    <t>Chưa từng tư vấn</t>
  </si>
  <si>
    <t>em là gái 100%</t>
  </si>
  <si>
    <t>sinh viên mới vô ạ</t>
  </si>
  <si>
    <t>50/50</t>
  </si>
  <si>
    <t>tám chuyện vs bạn bè thôi ạ, nhiều vấn đề lắm</t>
  </si>
  <si>
    <t>bao tử</t>
  </si>
  <si>
    <t>Chưa hết học kỳ</t>
  </si>
  <si>
    <t>Đi bộ, Múa, Pickel ball, Trượt ván, đá bóng.</t>
  </si>
  <si>
    <t>Năm nhất chưa thi</t>
  </si>
  <si>
    <t>Đồng trang lứa thời học sinh</t>
  </si>
  <si>
    <t>Chưa đi khám chuyên gia y tế</t>
  </si>
  <si>
    <t>Không tôn giáo</t>
  </si>
  <si>
    <t>Bị suy nhược cơ thể</t>
  </si>
  <si>
    <t>Thẳng (Straight)</t>
  </si>
  <si>
    <t xml:space="preserve">Bạn bè, Người ngoài </t>
  </si>
  <si>
    <t>Phân biệt đối xử dựa trên bản dạng xã hội, Sức khỏe thể chất, tinh thần, tình dục hoặc các hình thức khác, Không</t>
  </si>
  <si>
    <t>1-2thang/1 lan</t>
  </si>
  <si>
    <t>4 tuần trước</t>
  </si>
  <si>
    <t>Huyết áp cao, Các bệnh lý co giật (ví dụ: động kinh)</t>
  </si>
  <si>
    <t>Cờ tướng và cờ vua</t>
  </si>
  <si>
    <t>o</t>
  </si>
  <si>
    <t>Trai thẳng (Straight)</t>
  </si>
  <si>
    <t>1-2 công việc</t>
  </si>
  <si>
    <t>Huyết áp cao, Cholesterol cao</t>
  </si>
  <si>
    <t>4 tuần</t>
  </si>
  <si>
    <t>Bây giờ phân vân</t>
  </si>
  <si>
    <t>Chưa yêu ai</t>
  </si>
  <si>
    <t>Mess(hnhư h hết r😞)</t>
  </si>
  <si>
    <t>Phân biệt đối xử dựa trên bản dạng xã hội, Sức khỏe thể chất, tinh thần, tình dục hoặc các hình thức khác, Các chủ đề liên quan đến bạo lực khác</t>
  </si>
  <si>
    <t>2 ngày trước</t>
  </si>
  <si>
    <t>Không, Không đi khám trước giờ</t>
  </si>
  <si>
    <t>Không rõ</t>
  </si>
  <si>
    <t>Bệnh đường tiêu hóa (ví dụ: bệnh Crohn, Viêm loét đại tràng), Viêm khớp</t>
  </si>
  <si>
    <t>Chưa học</t>
  </si>
  <si>
    <t>Năm nhât đại học</t>
  </si>
  <si>
    <t>Thường xuyên đạp xe đi học và đi làm</t>
  </si>
  <si>
    <t>Chạy bộ, Võ, Đạp xe</t>
  </si>
  <si>
    <t>Dạ chưa có mối tình đầu luôn ạ</t>
  </si>
  <si>
    <t>1 ngày</t>
  </si>
  <si>
    <t>7 ngày</t>
  </si>
  <si>
    <t>Các chủ đề chính trị, Không</t>
  </si>
  <si>
    <t>Phong thấp,mồ hôi không ngừng</t>
  </si>
  <si>
    <t>Lo âu (ví dụ: rối loạn lo âu lan tỏa, ám ảnh), Không</t>
  </si>
  <si>
    <t>Gái thẳng</t>
  </si>
  <si>
    <t>&lt;10h/tuần</t>
  </si>
  <si>
    <t>Cờ vua</t>
  </si>
  <si>
    <t>ăn vừa đủ</t>
  </si>
  <si>
    <t>Nửa năm</t>
  </si>
  <si>
    <t xml:space="preserve">Aerobic, </t>
  </si>
  <si>
    <t>Đá bóng</t>
  </si>
  <si>
    <t>Tìm bạn để nói chuyện thôi</t>
  </si>
  <si>
    <t>Đầu bếp</t>
  </si>
  <si>
    <t>Chưa đi chuẩn đoán</t>
  </si>
  <si>
    <t>2 công việc·</t>
  </si>
  <si>
    <t>Tùy vào thời gian rảnh</t>
  </si>
  <si>
    <t>Thực tập không lương thật khó để có thu nhập</t>
  </si>
  <si>
    <t>100% tôi không tiêu sài quá nhiều</t>
  </si>
  <si>
    <t>Tôn giáo, Giới tính</t>
  </si>
  <si>
    <t>bạn học cùng lớp</t>
  </si>
  <si>
    <t>Phân biệt đối xử dựa trên bản dạng xã hội, Sức khỏe thể chất, tinh thần, tình dục hoặc các hình thức khác, Các vấn đề liên quan đến tâm linh, tôn giáo hoặc văn hóa, Các chủ đề về môi trường, Các chủ đề chính trị, Bạo lực tình dục, Các chủ đề liên quan đến bạo lực khác, Yêu nước, tâm lý, y học, ngoại ngữ, bói toán,...</t>
  </si>
  <si>
    <t>Nó luôn đeo bám tôi mỗi ngày, giống như bóng ma. Nếu tôi không đủ mạnh để khống chế nó thì e là sẽ có điều tồi tệ, dù nó đã luôn trong đầu tôi hơn mấy năm rồi nhưng tôi vẫn ổn, mong vậy</t>
  </si>
  <si>
    <t>Tôi thật cũng chưa đi khám</t>
  </si>
  <si>
    <t>Chạy bộ, Võ</t>
  </si>
  <si>
    <t>Hàng xóm, Người lạ</t>
  </si>
  <si>
    <t>Chưa bt</t>
  </si>
  <si>
    <t>Người lần đầu gặp</t>
  </si>
  <si>
    <t>Tất cả ngoại trừ Instagram và zalo</t>
  </si>
  <si>
    <t>Hàng giờ</t>
  </si>
  <si>
    <t>Tuần trước</t>
  </si>
  <si>
    <t>Chuẩn bị thi HK1</t>
  </si>
  <si>
    <t>bóng đá</t>
  </si>
  <si>
    <t>Giới tính, Học lực, Phân cấp giàu nghèo</t>
  </si>
  <si>
    <t>Chủ đề về ngôn ngữ, tội ác, giáo dục và tâm lý học.</t>
  </si>
  <si>
    <t>Viêm da cơ địa và dị ứng.</t>
  </si>
  <si>
    <t>Ko có đủ can đảm để đi khám và nhận kết luận...</t>
  </si>
  <si>
    <t>Người thân, Bạn bè, Hàng xóm</t>
  </si>
  <si>
    <t>Giáo viên tiếng Anh</t>
  </si>
  <si>
    <t>Bạn cùng lớp cấp 3 (không thân), người nói chuyện xã giao bên ngoài, nhiều lần trong quá khứ, không nhớ</t>
  </si>
  <si>
    <t>Vay ngân hàng + học bổng KKHT (100%) + cha mẹ</t>
  </si>
  <si>
    <t>Zalo, TikTok, Youtube</t>
  </si>
  <si>
    <t>Một nửa lo một nửa ba mẹ</t>
  </si>
  <si>
    <t>Các vấn đề liên quan đến tâm linh, tôn giáo hoặc văn hóa, Các chủ đề về môi trường, Các chủ đề chính trị, Các chủ đề liên quan đến bạo lực khác</t>
  </si>
  <si>
    <t>15 tuần</t>
  </si>
  <si>
    <t>Trầm cảm (ví dụ: rối loạn trầm cảm nặng, rối loạn trầm cảm dai dẳng), Rối loạn lưỡng cực (ví dụ: rối loạn lưỡng cực I hoặc II, rối loạn khí sắc)</t>
  </si>
  <si>
    <t>Chạy bộ, Đi bộ, Múa, Cầu lông</t>
  </si>
  <si>
    <t>Sinh viên năm 1</t>
  </si>
  <si>
    <t>Men</t>
  </si>
  <si>
    <t>Em năm nhất nên chưa có xác định học lực được</t>
  </si>
  <si>
    <t>Ước mơ</t>
  </si>
  <si>
    <t>Suy hô hấp</t>
  </si>
  <si>
    <t>Trầm cảm (ví dụ: rối loạn trầm cảm nặng, rối loạn trầm cảm dai dẳng), Lo âu (ví dụ: rối loạn lo âu lan tỏa, ám ảnh), Rối loạn ám ảnh cưỡng chế hoặc liên quan (ví dụ: rối loạn ám ảnh cưỡng chế, rối loạn ngoại hình)</t>
  </si>
  <si>
    <t>Đà Nẵng</t>
  </si>
  <si>
    <t>10 tháng trước</t>
  </si>
  <si>
    <t>Tân sinh viên</t>
  </si>
  <si>
    <t>Tháng trước</t>
  </si>
  <si>
    <t>Thái Nguyên</t>
  </si>
  <si>
    <t>Học tập, trò chuyện giải trí</t>
  </si>
  <si>
    <t>Lâu rồi, chả còn nhớ khi nào, nhưng là một vết thương lòng khá lớn đấy</t>
  </si>
  <si>
    <t>Chạy bộ, Nhảy, Cầu lông</t>
  </si>
  <si>
    <t>Đi bộ, Cầu lông, Bóng chuyền</t>
  </si>
  <si>
    <t>Sinh viên năm nhất(chưa xét học lực)</t>
  </si>
  <si>
    <t>3 ngày</t>
  </si>
  <si>
    <t>Đi bộ, GYM, Cầu lông</t>
  </si>
  <si>
    <t>Huyết áp cao, Bệnh đường tiêu hóa (ví dụ: bệnh Crohn, Viêm loét đại tràng), Viêm khớp</t>
  </si>
  <si>
    <t>Nói chuyện trao đổi công việc</t>
  </si>
  <si>
    <t>Học lực, Phân cấp giàu nghèo, Khiếm khuyết</t>
  </si>
  <si>
    <t>24 tháng</t>
  </si>
  <si>
    <t>Phân biệt đối xử dựa trên bản dạng xã hội, Sức khỏe thể chất, tinh thần, tình dục hoặc các hình thức khác, Các chủ đề về môi trường, Bạo lực tình dục</t>
  </si>
  <si>
    <t>Chạy bộ, Đi bộ, Bơi lội, Nhảy, Cầu lông</t>
  </si>
  <si>
    <t>Tâm sụn</t>
  </si>
  <si>
    <t>Năm nhất hk1 nên chưa biết</t>
  </si>
  <si>
    <t>7 tiếng 30 phút 1 tuần</t>
  </si>
  <si>
    <t>Gia đình chi trả nên không biết</t>
  </si>
  <si>
    <t>ko bt</t>
  </si>
  <si>
    <t>Phân biệt đối xử dựa trên bản dạng xã hội, Sức khỏe thể chất, tinh thần, tình dục hoặc các hình thức khác, Các vấn đề liên quan đến tâm linh, tôn giáo hoặc văn hóa, Các chủ đề chính trị, Bạo lực tình dục</t>
  </si>
  <si>
    <t>Chạy bộ, Múa</t>
  </si>
  <si>
    <t>Chưa từng đi khám nên không rõ</t>
  </si>
  <si>
    <t>Chưa biêt</t>
  </si>
  <si>
    <t>Kế toán</t>
  </si>
  <si>
    <t>Vảy nến</t>
  </si>
  <si>
    <t xml:space="preserve">Bạn bè, Người yêu, </t>
  </si>
  <si>
    <t>Sv năm nhất nên chưa có kq học tập của kì 1</t>
  </si>
  <si>
    <t>giáo viên</t>
  </si>
  <si>
    <t>Không nhơd</t>
  </si>
  <si>
    <t>Không theo 1 thời gian nhất định</t>
  </si>
  <si>
    <t>Pickel ball</t>
  </si>
  <si>
    <t xml:space="preserve">Sức khỏe thể chất, tinh thần, tình dục hoặc các hình thức khác, Các chủ đề về môi trường, Những người có hoàn cảnh khó khăn và chó mèo </t>
  </si>
  <si>
    <t xml:space="preserve">Sức khỏe thể chất, tinh thần, tình dục hoặc các hình thức khác, Các vấn đề liên quan đến tâm linh, tôn giáo hoặc văn hóa, Các chủ đề về môi trường, Không, Hoàn cảnh những người khó khăn </t>
  </si>
  <si>
    <t>5tr</t>
  </si>
  <si>
    <t>2tr</t>
  </si>
  <si>
    <t>Sức khỏe thể chất, tinh thần, tình dục hoặc các hình thức khác, Các vấn đề liên quan đến tâm linh, tôn giáo hoặc văn hóa, Các chủ đề chính trị, Các chủ đề liên quan đến bạo lực khác</t>
  </si>
  <si>
    <t>bạn của ba mẹ</t>
  </si>
  <si>
    <t>Thấy cũng bình thường và hơi đuối một chút</t>
  </si>
  <si>
    <t>Ông bà</t>
  </si>
  <si>
    <t>Thiếu máu, Viêm dạ dày</t>
  </si>
  <si>
    <t>Rối loạn phát triển thần kinh hoặc khuyết tật trí tuệ (ví dụ: rối loại thiếu tập trung, rối loạn tăng động giảm chú ý, khuyết tật trí tuệ, rối loạn phổ tự kỷ), Không</t>
  </si>
  <si>
    <t>Mới học năm nhất</t>
  </si>
  <si>
    <t>Phân biệt đối xử dựa trên bản dạng xã hội, Các chủ đề về môi trường</t>
  </si>
  <si>
    <t>nam giới</t>
  </si>
  <si>
    <t>phù hợp rồi</t>
  </si>
  <si>
    <t>độc thân</t>
  </si>
  <si>
    <t>thích khác giới</t>
  </si>
  <si>
    <t>gần như tất cả, có khi chỉ là trò đùa</t>
  </si>
  <si>
    <t>Phân biệt đối xử dựa trên bản dạng xã hội, Các chủ đề về môi trường, Các chủ đề chính trị</t>
  </si>
  <si>
    <t>Aerobic, Yoga, Võ</t>
  </si>
  <si>
    <t>Một vài người</t>
  </si>
  <si>
    <t>từng làm test trên web - kết quả có trầm cảm</t>
  </si>
  <si>
    <t>Bth</t>
  </si>
  <si>
    <t>Thời vụ</t>
  </si>
  <si>
    <t>Rối loạn phát triển thần kinh hoặc khuyết tật trí tuệ (ví dụ: rối loại thiếu tập trung, rối loạn tăng động giảm chú ý, khuyết tật trí tuệ, rối loạn phổ tự kỷ)</t>
  </si>
  <si>
    <t>Chưa rõ</t>
  </si>
  <si>
    <t>Khi không được học bổng thì do bản thân và mẹ</t>
  </si>
  <si>
    <t>Từ cấp 3</t>
  </si>
  <si>
    <t>Chưa khám qua</t>
  </si>
  <si>
    <t>Thích nam</t>
  </si>
  <si>
    <t>Yêu nam ( tình yêu trai gái)</t>
  </si>
  <si>
    <t>Từ tháng 6 đến tháng 9 năm 2025</t>
  </si>
  <si>
    <t>Chưa xác định</t>
  </si>
  <si>
    <t>8 ngày</t>
  </si>
  <si>
    <t>Volleyball</t>
  </si>
  <si>
    <t>Không miệt thị</t>
  </si>
  <si>
    <t>Rối loạn liên quan đến chấn thương và căng thẳng (ví dụ: rối loạn căng thẳng sau chấn thương)</t>
  </si>
  <si>
    <t>Không tham gia</t>
  </si>
  <si>
    <t>Kon Tum</t>
  </si>
  <si>
    <t>không có ạ</t>
  </si>
  <si>
    <t>Hôm ăn nhiều hôm thì không ăn gì</t>
  </si>
  <si>
    <t>Chạy bộ, Đi bộ, Nhảy, Múa, Yoga</t>
  </si>
  <si>
    <t>Mê nữ not gay</t>
  </si>
  <si>
    <t>1 cửa xã, cạo mũ</t>
  </si>
  <si>
    <t>Hơn 60 tiếng</t>
  </si>
  <si>
    <t>Tiền đi làm và học bổng kkht và tiền nghiên cứu khoa học</t>
  </si>
  <si>
    <t>Gg</t>
  </si>
  <si>
    <t>nam nữ nhưng không có nhu cầu</t>
  </si>
  <si>
    <t>sắp thi</t>
  </si>
  <si>
    <t>Cầu lông, bóng chuyền</t>
  </si>
  <si>
    <t>Chưa thi vì là SV năm nhất ạ.</t>
  </si>
  <si>
    <t>Lúc trước là 3 công việc, bây giờ thì là 2</t>
  </si>
  <si>
    <t>Mẹ và bản thân.</t>
  </si>
  <si>
    <t>Toàn tính luyến ái (Pansexual)</t>
  </si>
  <si>
    <t>Rối loạn liên quan đến chấn thương và căng thẳng (ví dụ: rối loạn căng thẳng sau chấn thương), Rối loạn tâm thần (ví dụ: tâm thần phân liệt, rối loạn tâm thần phân liệt cảm xúc</t>
  </si>
  <si>
    <t>Aerobic</t>
  </si>
  <si>
    <t>Mới năm nhất</t>
  </si>
  <si>
    <t>Chị gái</t>
  </si>
  <si>
    <t>Lo âu (ví dụ: rối loạn lo âu lan tỏa, ám ảnh), Rối loạn ám ảnh cưỡng chế hoặc liên quan (ví dụ: rối loạn ám ảnh cưỡng chế, rối loạn ngoại hình)</t>
  </si>
  <si>
    <t>năm nhất, chưa có kết quả học kì 1</t>
  </si>
  <si>
    <t>Dạy học ở trung tâm</t>
  </si>
  <si>
    <t>Phân biệt đối xử dựa trên bản dạng xã hội, Sức khỏe thể chất, tinh thần, tình dục hoặc các hình thức khác, Các chủ đề về môi trường</t>
  </si>
  <si>
    <t>Treo cổ</t>
  </si>
  <si>
    <t>Thời vụ Go</t>
  </si>
  <si>
    <t>nam nữ</t>
  </si>
  <si>
    <t>sinh viên năm nhất nên chưa có kết quả học lực</t>
  </si>
  <si>
    <t>đi làm nhà ớt</t>
  </si>
  <si>
    <t>không có vì mỗi ngày đều ăn vừa đủ</t>
  </si>
  <si>
    <t>Eczema ( viêm da ) vô căn mãn tính</t>
  </si>
  <si>
    <t>Chạy bộ, Đi bộ, GYM, Võ, Xà đơn</t>
  </si>
  <si>
    <t>Họ hàng, Đối tác trong mối quan hệ (người yêu cũ, người yêu hiện tại)</t>
  </si>
  <si>
    <t>Tôi dùng app như chơi game</t>
  </si>
  <si>
    <t>Sức khỏe thể chất, tinh thần, tình dục hoặc các hình thức khác, Các chủ đề chính trị, Các chủ đề liên quan đến bạo lực khác</t>
  </si>
  <si>
    <t>Kiếm thêm bạn bè</t>
  </si>
  <si>
    <t>Vài tháng trước</t>
  </si>
  <si>
    <t>Lo âu (ví dụ: rối loạn lo âu lan tỏa, ám ảnh), Rối loạn phát triển thần kinh hoặc khuyết tật trí tuệ (ví dụ: rối loại thiếu tập trung, rối loạn tăng động giảm chú ý, khuyết tật trí tuệ, rối loạn phổ tự kỷ)</t>
  </si>
  <si>
    <t>Nhảy, Cầu lông</t>
  </si>
  <si>
    <t>GYM, bóng đá</t>
  </si>
  <si>
    <t>strange</t>
  </si>
  <si>
    <t>c</t>
  </si>
  <si>
    <t>Trầm cảm (ví dụ: rối loạn trầm cảm nặng, rối loạn trầm cảm dai dẳng), Rối loạn ám ảnh cưỡng chế hoặc liên quan (ví dụ: rối loạn ám ảnh cưỡng chế, rối loạn ngoại hình), Không</t>
  </si>
  <si>
    <t>chưa biết do chưa có kq</t>
  </si>
  <si>
    <t>có</t>
  </si>
  <si>
    <t xml:space="preserve">Bạn bè, Gia đình, </t>
  </si>
  <si>
    <t>Phân biệt đối xử dựa trên bản dạng xã hội, Các chủ đề liên quan đến bạo lực khác, Không</t>
  </si>
  <si>
    <t>Chạy bộ, GYM, Cầu lông</t>
  </si>
  <si>
    <t>cho đỡ chán thui</t>
  </si>
  <si>
    <t>npc trên đường</t>
  </si>
  <si>
    <t>người xung quanh</t>
  </si>
  <si>
    <t>5 tháng trước</t>
  </si>
  <si>
    <t>do cha mẹ và học bổng (~70%)</t>
  </si>
  <si>
    <t>Các chủ đề chính trị, Bạo lực tình dục, Các chủ đề liên quan đến bạo lực khác</t>
  </si>
  <si>
    <t>Tổ chức sự kiện</t>
  </si>
  <si>
    <t>Tiền bản thân + cha mẹ</t>
  </si>
  <si>
    <t>Hiện tại 1</t>
  </si>
  <si>
    <t>Làm đoàn bên phường</t>
  </si>
  <si>
    <t>Thời gian khác nhau lúc ít lúc nhiều</t>
  </si>
  <si>
    <t>Không biết ạ ( không xác định được )</t>
  </si>
  <si>
    <t>Cha mẹ và bản thân</t>
  </si>
  <si>
    <t>Phân biệt đối xử dựa trên bản dạng xã hội, Sức khỏe thể chất, tinh thần, tình dục hoặc các hình thức khác, Các chủ đề về môi trường, Các chủ đề chính trị</t>
  </si>
  <si>
    <t xml:space="preserve">Gần đây thì không có nhưng trước đó thì có, ý thức lúc tỉnh lúc không... </t>
  </si>
  <si>
    <t>Mới sinh viên năm nhất</t>
  </si>
  <si>
    <t>Bà La Môn</t>
  </si>
  <si>
    <t>Phân biệt đối xử dựa trên bản dạng xã hội, Các vấn đề liên quan đến tâm linh, tôn giáo hoặc văn hóa</t>
  </si>
  <si>
    <t>Bệnh tiểu đường, Bệnh đường tiêu hóa (ví dụ: bệnh Crohn, Viêm loét đại tràng)</t>
  </si>
  <si>
    <t>Người tại hồ bơi</t>
  </si>
  <si>
    <t>Đã từng được bác sĩ cho dùng thuốc để dễ ngủ sau khi mẹ mất</t>
  </si>
  <si>
    <t>Đồng nghiệp</t>
  </si>
  <si>
    <t>Nhân viên phục vụ, bán hàng, Việc liên quan đến chuyên ngành</t>
  </si>
  <si>
    <t>Lâu rồi</t>
  </si>
  <si>
    <t>thẳng tính</t>
  </si>
  <si>
    <t>Nhân viên phục vụ, bán hàng, Gia sư - Trợ giảng, công nhân partime</t>
  </si>
  <si>
    <t>Bạn bè, Gia đình, đồng nghiệp, hàng xóm</t>
  </si>
  <si>
    <t>Ở trọ cùng gia đình</t>
  </si>
  <si>
    <t>Không biết nên học ngành gì nên đăng ký đại</t>
  </si>
  <si>
    <t>Trầm cảm (ví dụ: rối loạn trầm cảm nặng, rối loạn trầm cảm dai dẳng), Không</t>
  </si>
  <si>
    <t>đạp xe</t>
  </si>
  <si>
    <t>Không có ăn sao mà mất kiểm soát</t>
  </si>
  <si>
    <t>Sinh viên năm nhất, tại thời điểm điền form chưa thi hk1</t>
  </si>
  <si>
    <t>Ko nhớ rõ</t>
  </si>
  <si>
    <t>Yoga, Cầu lông</t>
  </si>
  <si>
    <t>Giáo hàng</t>
  </si>
  <si>
    <t>mỗi bữa chỉ ăn một cử và không ăn nhiều</t>
  </si>
  <si>
    <t>wattpad</t>
  </si>
  <si>
    <t>Phân biệt đối xử dựa trên bản dạng xã hội, Sức khỏe thể chất, tinh thần, tình dục hoặc các hình thức khác, Các vấn đề liên quan đến tâm linh, tôn giáo hoặc văn hóa, Các chủ đề về môi trường, Các chủ đề chính trị, Các chủ đề liên quan đến bạo lực khác</t>
  </si>
  <si>
    <t>Nam-Nữ bình thường</t>
  </si>
  <si>
    <t>1,2</t>
  </si>
  <si>
    <t>Aerobic, Yoga</t>
  </si>
  <si>
    <t>Học lực, Khiếm khuyết</t>
  </si>
  <si>
    <t>Đi bộ, Đá cầu do tiết thể dục ở trường</t>
  </si>
  <si>
    <t>6 tháng</t>
  </si>
  <si>
    <t>3 năm trước</t>
  </si>
  <si>
    <t>dds</t>
  </si>
  <si>
    <t>Phân biệt vùng miền, Tôn giáo, Giới tính, Học lực, Phân cấp giàu nghèo, Khiếm khuyết</t>
  </si>
  <si>
    <t>Phân biệt đối xử dựa trên bản dạng xã hội, Sức khỏe thể chất, tinh thần, tình dục hoặc các hình thức khác, Các vấn đề liên quan đến tâm linh, tôn giáo hoặc văn hóa, Các chủ đề về môi trường, Các chủ đề chính trị, Bạo lực tình dục</t>
  </si>
  <si>
    <t>Chạy bộ, Đi bộ, Bơi lội, Nhảy, Múa, GYM, Cầu lông, Pickel ball, Tennis, Võ</t>
  </si>
  <si>
    <t>Xuất Sắc</t>
  </si>
  <si>
    <t>Phân biệt vùng miền, Tôn giáo, Học lực, Phân cấp giàu nghèo</t>
  </si>
  <si>
    <t>Nhân viên phục vụ, bán hàng, Designer, KOL</t>
  </si>
  <si>
    <t>Tuỳ vào số lượng job</t>
  </si>
  <si>
    <t>hơn 100tr</t>
  </si>
  <si>
    <t>Tất cả các mục trên</t>
  </si>
  <si>
    <t>Phân biệt đối xử dựa trên bản dạng xã hội, Sức khỏe thể chất, tinh thần, tình dục hoặc các hình thức khác, Các vấn đề liên quan đến tâm linh, tôn giáo hoặc văn hóa, Các chủ đề về môi trường, Bạo lực tình dục</t>
  </si>
  <si>
    <t>Chạy bộ, Đi bộ, Bơi lội, GYM, Cầu lông</t>
  </si>
  <si>
    <t>Suy tim GĐ1</t>
  </si>
  <si>
    <t>Vấn đề học tập</t>
  </si>
  <si>
    <t>Da liễu</t>
  </si>
  <si>
    <t>Calis</t>
  </si>
  <si>
    <t>Bệnh đường tiêu hóa (ví dụ: bệnh Crohn, Viêm loét đại tràng), sáng chó, sáng lươn</t>
  </si>
  <si>
    <t>3 bữa</t>
  </si>
  <si>
    <t>Bệnh đường tiêu hóa (ví dụ: bệnh Crohn, Viêm loét đại tràng), viêm mũi dị ứng</t>
  </si>
  <si>
    <t>Múa</t>
  </si>
  <si>
    <t>Rối loạn nhân cách (ví dụ: rối loạn nhân cách chống đối xã hội, rối loạn nhân cách hoang tưởng, rối loạn nhân cách phân liệt), Không</t>
  </si>
  <si>
    <t>Calisthenics</t>
  </si>
  <si>
    <t>tầm giữa năm</t>
  </si>
  <si>
    <t>chưa xác thực, nhưng có lẽ là Suy nhược cơ thể</t>
  </si>
  <si>
    <t>chưa từng đi khám</t>
  </si>
  <si>
    <t>Các chủ đề chính trị, Bạo lực tình dục</t>
  </si>
  <si>
    <t>Rối loạn lưỡng cực (ví dụ: rối loạn lưỡng cực I hoặc II, rối loạn khí sắc), Rối loạn ám ảnh cưỡng chế hoặc liên quan (ví dụ: rối loạn ám ảnh cưỡng chế, rối loạn ngoại hình)</t>
  </si>
  <si>
    <t>bóng chuyền</t>
  </si>
  <si>
    <t>Đi bộ, Bơi lội, GYM, Cầu lông</t>
  </si>
  <si>
    <t>hơm bt nửa</t>
  </si>
  <si>
    <t>làm thêm</t>
  </si>
  <si>
    <t>cả tuần</t>
  </si>
  <si>
    <t>kkk</t>
  </si>
  <si>
    <t>Một công việc</t>
  </si>
  <si>
    <t>Tik Tok Facebook Game Youtube</t>
  </si>
  <si>
    <t>Không có, Chưa đi khám tổng quát bao giờ</t>
  </si>
  <si>
    <t>Rối loạn liên quan đến chấn thương và căng thẳng (ví dụ: rối loạn căng thẳng sau chấn thương), Chưa đi bao giờ</t>
  </si>
  <si>
    <t>làm bếp</t>
  </si>
  <si>
    <t>Bơi lội, bida</t>
  </si>
  <si>
    <t>Hen suyễn, Bệnh đường tiêu hóa (ví dụ: bệnh Crohn, Viêm loét đại tràng), Viêm khớp</t>
  </si>
  <si>
    <t>Rối loạn lưỡng cực (ví dụ: rối loạn lưỡng cực I hoặc II, rối loạn khí sắc), Lo âu (ví dụ: rối loạn lo âu lan tỏa, ám ảnh)</t>
  </si>
  <si>
    <t>người giám hộ</t>
  </si>
  <si>
    <t>quan hệ trai gái</t>
  </si>
  <si>
    <t>tại nhà</t>
  </si>
  <si>
    <t>Chạy bộ, Cầu lông, Võ</t>
  </si>
  <si>
    <t>Đi bộ, Bơi lội</t>
  </si>
  <si>
    <t>Part-time tại Một Homestay</t>
  </si>
  <si>
    <t>khoảng 3 đến 4 ngày và không có cảm giác mất kiểm soát</t>
  </si>
  <si>
    <t>trai thẳng</t>
  </si>
  <si>
    <t>làm cho gia đình</t>
  </si>
  <si>
    <t>5h</t>
  </si>
  <si>
    <t>khá nhiều</t>
  </si>
  <si>
    <t>phụ bóc vác với ba</t>
  </si>
  <si>
    <t>chuẩn bị thực tập sau tết</t>
  </si>
  <si>
    <t>Bẩm sinh tim</t>
  </si>
  <si>
    <t>Chạy bộ, Nhảy, GYM, Võ</t>
  </si>
  <si>
    <t>Chạy bộ, Bơi lội, Cầu lông</t>
  </si>
  <si>
    <t>no</t>
  </si>
  <si>
    <t>bóng rổ</t>
  </si>
  <si>
    <t>Ko có người yêu</t>
  </si>
  <si>
    <t>Không có ăn nhiều</t>
  </si>
  <si>
    <t>cảm thấy phù hợp</t>
  </si>
  <si>
    <t>siêu nam tính</t>
  </si>
  <si>
    <t>lúc này,lúc kia</t>
  </si>
  <si>
    <t xml:space="preserve">60h tuần, tại học phí cao quá phải làm nhìu </t>
  </si>
  <si>
    <t>tầm 30%</t>
  </si>
  <si>
    <t>đang kiếm phú bà  nào đó ok ok</t>
  </si>
  <si>
    <t xml:space="preserve">không , lo tiền học mới ăn nhìu thui </t>
  </si>
  <si>
    <t>gia đình và tuiiiiii giảm học phí đi cao quá rùi</t>
  </si>
  <si>
    <t>đa thể loại muốn gì cũng có</t>
  </si>
  <si>
    <t xml:space="preserve">tùy bữa,bữa nào đi làm mệt thì vài tiếng,bữa nào nhắc đến tiền học khỏi bấmc ko dám bấm </t>
  </si>
  <si>
    <t>ko đủ tiền đóng tiền nói thiệt nhà trường nên xem xét lại tiền học phí hỗ trợ cho sinh viên một phần nào đó</t>
  </si>
  <si>
    <t>Cà Phê</t>
  </si>
  <si>
    <t>Game, Tiktok, Facebook, Youtube</t>
  </si>
  <si>
    <t>Ngày hôm qua</t>
  </si>
  <si>
    <t>Dị ứng thời tiết</t>
  </si>
  <si>
    <t>Chrome</t>
  </si>
  <si>
    <t>2 năm</t>
  </si>
  <si>
    <t>Trầm cảm (ví dụ: rối loạn trầm cảm nặng, rối loạn trầm cảm dai dẳng), Lo âu (ví dụ: rối loạn lo âu lan tỏa, ám ảnh), Rối loạn liên quan đến chấn thương và căng thẳng (ví dụ: rối loạn căng thẳng sau chấn thương), Rối loạn nhân cách (ví dụ: rối loạn nhân cách chống đối xã hội, rối loạn nhân cách hoang tưởng, rối loạn nhân cách phân liệt)</t>
  </si>
  <si>
    <t>Chạy bộ, Đi bộ, Cầu lông, Đá banh, Bóng chuyền</t>
  </si>
  <si>
    <t>Mập mờ, trên tình bạn dưới tình yêu</t>
  </si>
  <si>
    <t>Ship</t>
  </si>
  <si>
    <t>ship</t>
  </si>
  <si>
    <t>Phân biệt vùng miền, Giới tính, Phân cấp giàu nghèo</t>
  </si>
  <si>
    <t>18 h 1 ngay</t>
  </si>
  <si>
    <t>8 thang</t>
  </si>
  <si>
    <t>Viêm khớp, Ung thư, mỡ máu, gút trong máu</t>
  </si>
  <si>
    <t xml:space="preserve">Cầu lông, Võ, </t>
  </si>
  <si>
    <t>Chạy bộ, Đi bộ, Cầu lông, bóng đá, bóng chuyền, bóng rổ</t>
  </si>
  <si>
    <t>Thích nữ</t>
  </si>
  <si>
    <t>đầu năm 2025</t>
  </si>
  <si>
    <t>Yoga, pilates</t>
  </si>
  <si>
    <t>D25 chưa thi nên chưa biết kết quả học tập</t>
  </si>
  <si>
    <t>Tôi không ăn quá nhiều</t>
  </si>
  <si>
    <t>Chạy shoppefood</t>
  </si>
  <si>
    <t>Thể Thao</t>
  </si>
  <si>
    <t>Đá Bóng</t>
  </si>
  <si>
    <t>Bài báo về các trang status về bóng đá Việt Nam và các trang status về game</t>
  </si>
  <si>
    <t>Bóng đá - bóng chuyền</t>
  </si>
  <si>
    <t>Tập thể dục cơ bản</t>
  </si>
  <si>
    <t>di hoc</t>
  </si>
  <si>
    <t>án treo</t>
  </si>
  <si>
    <t>Người lạ, Đối tác trong mối quan hệ (người yêu cũ, người yêu hiện tại)</t>
  </si>
  <si>
    <t>tìm kiếm cảm giác mới lạ</t>
  </si>
  <si>
    <t>đẻ xong . làm thê đứa nửa cho tròn 1 cặp</t>
  </si>
  <si>
    <t>shipper</t>
  </si>
  <si>
    <t>thit ram</t>
  </si>
  <si>
    <t>Bàn bạc với gia đình</t>
  </si>
  <si>
    <t>rất lâu rồi</t>
  </si>
  <si>
    <t>Huyết áp cao, Hen suyễn, Không có</t>
  </si>
  <si>
    <t>Chạy bộ, Đi bộ, Cầu lông, Bóng chuyền</t>
  </si>
  <si>
    <t>Nhắn tin chơi</t>
  </si>
  <si>
    <t>4  tuần</t>
  </si>
  <si>
    <t>Lo âu (ví dụ: rối loạn lo âu lan tỏa, ám ảnh), Rối loạn liên quan đến chấn thương và căng thẳng (ví dụ: rối loạn căng thẳng sau chấn thương), Rối loạn phát triển thần kinh hoặc khuyết tật trí tuệ (ví dụ: rối loại thiếu tập trung, rối loạn tăng động giảm chú ý, khuyết tật trí tuệ, rối loạn phổ tự kỷ), Rối loạn ăn uống (ví dụ: chán ăn tâm thần, chứng cuồng ăn tâm thần), Rối loạn nhân cách (ví dụ: rối loạn nhân cách chống đối xã hội, rối loạn nhân cách hoang tưởng, rối loạn nhân cách phân liệt)</t>
  </si>
  <si>
    <t>1 đôi lúc 2</t>
  </si>
  <si>
    <t>Gia đình, chỗ làm</t>
  </si>
  <si>
    <t>Phân biệt đối xử dựa trên bản dạng xã hội, Các vấn đề liên quan đến tâm linh, tôn giáo hoặc văn hóa, Các chủ đề chính trị</t>
  </si>
  <si>
    <t>2 năm trước</t>
  </si>
  <si>
    <t>gan nhiễm mỡ</t>
  </si>
  <si>
    <t xml:space="preserve">Rối loạn lưỡng cực (ví dụ: rối loạn lưỡng cực I hoặc II, rối loạn khí sắc), </t>
  </si>
  <si>
    <t>Đi bộ, Cầu lông, đá banh</t>
  </si>
  <si>
    <t>0-4</t>
  </si>
  <si>
    <t>Phân biệt vùng miền, Học lực, Phân cấp giàu nghèo, Khiếm khuyết</t>
  </si>
  <si>
    <t>Fomo</t>
  </si>
  <si>
    <t>Driver</t>
  </si>
  <si>
    <t>Trc chs nhưng h bỏ r ạ</t>
  </si>
  <si>
    <t>Sức khỏe thể chất, tinh thần, tình dục hoặc các hình thức khác, Các vấn đề liên quan đến tâm linh, tôn giáo hoặc văn hóa, Các chủ đề chính trị, Học tập, thư giãn</t>
  </si>
  <si>
    <t>1 ạ</t>
  </si>
  <si>
    <t>Không có.</t>
  </si>
  <si>
    <t>1 công việc,bán trang sức</t>
  </si>
  <si>
    <t xml:space="preserve">Bạn bè, Gia đình, Người yêu, Mạng xã hội, </t>
  </si>
  <si>
    <t>Đi bộ, Bơi lội, Võ</t>
  </si>
  <si>
    <t>Nhân viên phục vụ</t>
  </si>
  <si>
    <t>35h/tuần</t>
  </si>
  <si>
    <t>Nam bình thường</t>
  </si>
  <si>
    <t>Không có ạ</t>
  </si>
  <si>
    <t>Rối loạn tâm thần (ví dụ: tâm thần phân liệt, rối loạn tâm thần phân liệt cảm xúc</t>
  </si>
  <si>
    <t>Người không liên quan gì đến cuộc đời của tôi</t>
  </si>
  <si>
    <t>Một phần của bản thân, một phần của gia đình</t>
  </si>
  <si>
    <t>K nhớ</t>
  </si>
  <si>
    <t>3 ngày trước</t>
  </si>
  <si>
    <t>Chạy bộ, Đi bộ, Cầu lông, Võ</t>
  </si>
  <si>
    <t>&lt;=60h/ tuần</t>
  </si>
  <si>
    <t>Bisexual</t>
  </si>
  <si>
    <t>Không có, khó thở</t>
  </si>
  <si>
    <t>Đi bộ, Bơi lội, Cầu lông</t>
  </si>
  <si>
    <t>Ăn bình thường</t>
  </si>
  <si>
    <t>nữ</t>
  </si>
  <si>
    <t>dancer</t>
  </si>
  <si>
    <t>không đều</t>
  </si>
  <si>
    <t>Hồ sơ toà án</t>
  </si>
  <si>
    <t>1 tuần trc</t>
  </si>
  <si>
    <t>Pansexual</t>
  </si>
  <si>
    <t>Shoppe</t>
  </si>
  <si>
    <t>Nhân viên phục vụ, bán hàng, Mẫu ảnh</t>
  </si>
  <si>
    <t>Hong có ngườu yêu nên hong có biết xu hướng tính dục</t>
  </si>
  <si>
    <t>Hầu như là không có chỉ có một số ngày diễn ra kỳ kinh nguyệt thì ăn uống do nhu cầu cơ thể như ăn uống nhiều hơn 1-2 bữa ngoài 3 bữa chính</t>
  </si>
  <si>
    <t>Gia đình, Người ngoài</t>
  </si>
  <si>
    <t>Đi bộ, Múa</t>
  </si>
  <si>
    <t>Luôn luôn cố hữu trong 1 tháng gần đây</t>
  </si>
  <si>
    <t>Căng cơ thần kinh, rối loạn hooc môn</t>
  </si>
  <si>
    <t>Họ hàng, Hàng xóm, Giáo viên</t>
  </si>
  <si>
    <t>nữa năm trước</t>
  </si>
  <si>
    <t>Đã từng làm nv bán hàng</t>
  </si>
  <si>
    <t>Hiện tại thì không</t>
  </si>
  <si>
    <t>Ung thư, Không có</t>
  </si>
  <si>
    <t>Khoảng 20 ngày</t>
  </si>
  <si>
    <t>Liên quan đến đời sống thường ngày</t>
  </si>
  <si>
    <t>Béo phì</t>
  </si>
  <si>
    <t>Chưa đi bao giờ</t>
  </si>
  <si>
    <t>Mục đích để học tập</t>
  </si>
  <si>
    <t>1 việc phục vụ part time</t>
  </si>
  <si>
    <t>ko</t>
  </si>
  <si>
    <t>Bệnh tiểu đường, Ung thư</t>
  </si>
  <si>
    <t>Rối loạn ăn uống (ví dụ: chán ăn tâm thần, chứng cuồng ăn tâm thần), Rối loạn nhân cách (ví dụ: rối loạn nhân cách chống đối xã hội, rối loạn nhân cách hoang tưởng, rối loạn nhân cách phân liệt)</t>
  </si>
  <si>
    <t>ban đầu do ba mẹ lựa chọn nhưng bâyh thấy siêu hợp vì nhìn ra đc điểm mạnh bản thân và cách áp dụng nó vào học tập</t>
  </si>
  <si>
    <t>2%/4năm</t>
  </si>
  <si>
    <t>có từng nghĩ bản thân bị trầm cảm và chứng tự huỷ do bản thân cx có hứng bt thú tìm hiểu về ngành tâm lí</t>
  </si>
  <si>
    <t>Sức khỏe thể chất, tinh thần, tình dục hoặc các hình thức khác, Tiền bạc, gia đình, sự nghiệp, học tập</t>
  </si>
  <si>
    <t>Hen suyễn, Bệnh đường tiêu hóa (ví dụ: bệnh Crohn, Viêm loét đại tràng), Bệnh về da, suy dinh dưỡng</t>
  </si>
  <si>
    <t>Chưa khám nên không biết</t>
  </si>
  <si>
    <t>Straight</t>
  </si>
  <si>
    <t>Phân biệt vùng miền, Giới tính, Phân cấp giàu nghèo, Khiếm khuyết</t>
  </si>
  <si>
    <t>Lo âu (ví dụ: rối loạn lo âu lan tỏa, ám ảnh), Rối loạn liên quan đến chấn thương và căng thẳng (ví dụ: rối loạn căng thẳng sau chấn thương)</t>
  </si>
  <si>
    <t xml:space="preserve">Sức khỏe thể chất, tinh thần, tình dục hoặc các hình thức khác, Các chủ đề về môi trường, </t>
  </si>
  <si>
    <t>12 tuần</t>
  </si>
  <si>
    <t>Không, Không có đi khám</t>
  </si>
  <si>
    <t>ổn</t>
  </si>
  <si>
    <t>Thành phần khác</t>
  </si>
  <si>
    <t>Tùy vào thời gian rảnh có thể chơi được</t>
  </si>
  <si>
    <t>Phân biệt đối xử dựa trên bản dạng xã hội, Các chủ đề về môi trường, Các chủ đề liên quan đến bạo lực khác</t>
  </si>
  <si>
    <t>Dancer vũ đoàn</t>
  </si>
  <si>
    <t>5-6h/tuần</t>
  </si>
  <si>
    <t>Viêm xoang</t>
  </si>
  <si>
    <t>hok có</t>
  </si>
  <si>
    <t>Nói chuyện giết thời gian</t>
  </si>
  <si>
    <t>Khiếm khuyết, Không</t>
  </si>
  <si>
    <t>Lúc trước tự chọn nhưng giờ lại cảm thấy không hợp</t>
  </si>
  <si>
    <t xml:space="preserve">Tiktok, YouTube, Facebook </t>
  </si>
  <si>
    <t>Phân biệt đối xử dựa trên bản dạng xã hội, Sức khỏe thể chất, tinh thần, tình dục hoặc các hình thức khác, Các vấn đề liên quan đến tâm linh, tôn giáo hoặc văn hóa, Các chủ đề chính trị, Các chủ đề liên quan đến bạo lực khác</t>
  </si>
  <si>
    <t>7-8 tuần</t>
  </si>
  <si>
    <t>Người ngoài</t>
  </si>
  <si>
    <t>Chạy bộ, Đi bộ, Yoga, Cầu lông</t>
  </si>
  <si>
    <t>Giáo dục</t>
  </si>
  <si>
    <t>dạ 1 ạ</t>
  </si>
  <si>
    <t>0 ạ</t>
  </si>
  <si>
    <t>0 có ạ</t>
  </si>
  <si>
    <t>Không, dạ xem giải trí, không tương tác ạ</t>
  </si>
  <si>
    <t xml:space="preserve">đủ dưỡng chất, ăn protein nhiều </t>
  </si>
  <si>
    <t>từ năm 15 tuổi</t>
  </si>
  <si>
    <t>Trầm cảm (ví dụ: rối loạn trầm cảm nặng, rối loạn trầm cảm dai dẳng), Lo âu (ví dụ: rối loạn lo âu lan tỏa, ám ảnh), Rối loạn ám ảnh cưỡng chế hoặc liên quan (ví dụ: rối loạn ám ảnh cưỡng chế, rối loạn ngoại hình), Rối loạn liên quan đến chấn thương và căng thẳng (ví dụ: rối loạn căng thẳng sau chấn thương), Rối loạn phát triển thần kinh hoặc khuyết tật trí tuệ (ví dụ: rối loại thiếu tập trung, rối loạn tăng động giảm chú ý, khuyết tật trí tuệ, rối loạn phổ tự kỷ), Rối loạn ăn uống (ví dụ: chán ăn tâm thần, chứng cuồng ăn tâm thần), Rối loạn nhân cách (ví dụ: rối loạn nhân cách chống đối xã hội, rối loạn nhân cách hoang tưởng, rối loạn nhân cách phân liệt)</t>
  </si>
  <si>
    <t>Ban đầu đam mê giờ thì không còn đam mê nhiều hớn trước</t>
  </si>
  <si>
    <t>Lễ tân</t>
  </si>
  <si>
    <t>Bạn bè, người yêu cũ + mập mờ cũ</t>
  </si>
  <si>
    <t>tháng 3 năm trước</t>
  </si>
  <si>
    <t>chưa đi khám về vấn đề này</t>
  </si>
  <si>
    <t>Họ hàng, Người thân</t>
  </si>
  <si>
    <t>Sức khỏe thể chất, tinh thần, tình dục hoặc các hình thức khác, Các chủ đề về môi trường, Bạo lực tình dục</t>
  </si>
  <si>
    <t>Rối loạn tâm thần (ví dụ: tâm thần phân liệt, rối loạn tâm thần phân liệt cảm xúc, Rối loạn nhân cách (ví dụ: rối loạn nhân cách chống đối xã hội, rối loạn nhân cách hoang tưởng, rối loạn nhân cách phân liệt)</t>
  </si>
  <si>
    <t>Giải trí</t>
  </si>
  <si>
    <t>phù hợp</t>
  </si>
  <si>
    <t>1 công việc bán thời gian</t>
  </si>
  <si>
    <t>pha chế</t>
  </si>
  <si>
    <t>1 năm trước hoặc hơn</t>
  </si>
  <si>
    <t>Phân biệt đối xử dựa trên bản dạng xã hội, Sức khỏe thể chất, tinh thần, tình dục hoặc các hình thức khác, Các vấn đề liên quan đến tâm linh, tôn giáo hoặc văn hóa, Các chủ đề về môi trường, Các chủ đề liên quan đến bạo lực khác</t>
  </si>
  <si>
    <t>Vì chưa từng đến bác sĩ tâm lý hay được tư vấn tâm lý nên tôi không chắc bản thân có mắc bệnh tâm lý hay không nhưng tôi nghĩ là có, tôi cảm nhận được như vậy. Vì trong năm qua khi gặp nhiều khủng hoảng và biến cố, tôi thường mơ thấy bản thân tự tử hay cái chết của bản thân, có quá nhiều suy nghĩ tiêu cực (nhưng chưa từng có ý định tự tử hay làm đau bản thân) và cảm xúc hỗn loạn, thất thường.</t>
  </si>
  <si>
    <t>GYM, Tennis</t>
  </si>
  <si>
    <t>Bạn bè, Thầy cô</t>
  </si>
  <si>
    <t>sau 10h tối</t>
  </si>
  <si>
    <t>không nhớ nữa</t>
  </si>
  <si>
    <t>thiếu máu lên não</t>
  </si>
  <si>
    <t>chưa đi khám</t>
  </si>
  <si>
    <t>Rối loạn ăn uống (ví dụ: chán ăn tâm thần, chứng cuồng ăn tâm thần), Không</t>
  </si>
  <si>
    <t>Threads</t>
  </si>
  <si>
    <t>Còn 1 môn chưa ra điểm</t>
  </si>
  <si>
    <t>Ko nhớ</t>
  </si>
  <si>
    <t>Luôn có ý nghĩ nhưng chưa hành động bao giờ và cũng không dám</t>
  </si>
  <si>
    <t>Không, Chưa bao giờ kiểm tra</t>
  </si>
  <si>
    <t>Không có, O</t>
  </si>
  <si>
    <t>Rối loạn lưỡng cực (ví dụ: rối loạn lưỡng cực I hoặc II, rối loạn khí sắc), Lo âu (ví dụ: rối loạn lo âu lan tỏa, ám ảnh), Rối loạn ám ảnh cưỡng chế hoặc liên quan (ví dụ: rối loạn ám ảnh cưỡng chế, rối loạn ngoại hình), Rối loạn ăn uống (ví dụ: chán ăn tâm thần, chứng cuồng ăn tâm thần)</t>
  </si>
  <si>
    <t>Lo âu (ví dụ: rối loạn lo âu lan tỏa, ám ảnh), Rối loạn tâm thần (ví dụ: tâm thần phân liệt, rối loạn tâm thần phân liệt cảm xúc, Rối loạn nhân cách (ví dụ: rối loạn nhân cách chống đối xã hội, rối loạn nhân cách hoang tưởng, rối loạn nhân cách phân liệt)</t>
  </si>
  <si>
    <t>2 thang</t>
  </si>
  <si>
    <t>Trầm cảm (ví dụ: rối loạn trầm cảm nặng, rối loạn trầm cảm dai dẳng), Lo âu (ví dụ: rối loạn lo âu lan tỏa, ám ảnh), Rối loạn ám ảnh cưỡng chế hoặc liên quan (ví dụ: rối loạn ám ảnh cưỡng chế, rối loạn ngoại hình), Rối loạn liên quan đến chấn thương và căng thẳng (ví dụ: rối loạn căng thẳng sau chấn thương)</t>
  </si>
  <si>
    <t>1 năm trước</t>
  </si>
  <si>
    <t>Lo âu (ví dụ: rối loạn lo âu lan tỏa, ám ảnh), Rối loạn ăn uống (ví dụ: chán ăn tâm thần, chứng cuồng ăn tâm thần), Rối loạn nhân cách (ví dụ: rối loạn nhân cách chống đối xã hội, rối loạn nhân cách hoang tưởng, rối loạn nhân cách phân liệt)</t>
  </si>
  <si>
    <t>ko biết học j</t>
  </si>
  <si>
    <t>Sức khỏe thể chất, tinh thần, tình dục hoặc các hình thức khác, Các chủ đề về môi trường, Không</t>
  </si>
  <si>
    <t>Bán giày, hdv</t>
  </si>
  <si>
    <t>Không cụ thể</t>
  </si>
  <si>
    <t>1 phần bame, 1 phần bản thân</t>
  </si>
  <si>
    <t>1năm trước</t>
  </si>
  <si>
    <t>Suy thận mãn</t>
  </si>
  <si>
    <t>giải trí</t>
  </si>
  <si>
    <t>Phân biệt đối xử dựa trên bản dạng xã hội, Sức khỏe thể chất, tinh thần, tình dục hoặc các hình thức khác, Các chủ đề chính trị, Bạo lực tình dục</t>
  </si>
  <si>
    <t>đỡ chán</t>
  </si>
  <si>
    <t>bạn cùng lớp c3</t>
  </si>
  <si>
    <t>Rối loạn ám ảnh cưỡng chế hoặc liên quan (ví dụ: rối loạn ám ảnh cưỡng chế, rối loạn ngoại hình), Rối loạn ăn uống (ví dụ: chán ăn tâm thần, chứng cuồng ăn tâm thần), Rối loạn nhân cách (ví dụ: rối loạn nhân cách chống đối xã hội, rối loạn nhân cách hoang tưởng, rối loạn nhân cách phân liệt)</t>
  </si>
  <si>
    <t>K có</t>
  </si>
  <si>
    <t>5-6 ngày</t>
  </si>
  <si>
    <t>Thẳng tưng</t>
  </si>
  <si>
    <t>Ế quắt</t>
  </si>
  <si>
    <t>Khứa nào làm khảo sát này vậy ???</t>
  </si>
  <si>
    <t>Chính bản thân :)))</t>
  </si>
  <si>
    <t>Học lí thuyết lái xe online 8/24H</t>
  </si>
  <si>
    <t>Bóng chuyền đâu ???</t>
  </si>
  <si>
    <t>Không biết học ngành gì nên chọn ngành luật vi thấy mình công bằng (tự chọn). Trước đó đã học IT nhưng cảm thấy học không nổi nên đã chuyển ngành</t>
  </si>
  <si>
    <t>Pasta Chef &amp; Barista, Salad Maker</t>
  </si>
  <si>
    <t>8 tháng</t>
  </si>
  <si>
    <t>mụn, mụn cóc</t>
  </si>
  <si>
    <t>Tự cảm thấy mình đã từng có thời gian bị trầm cảm nhưng không đi khám vì ba mẹ không cho tiền khám</t>
  </si>
  <si>
    <t>Bơi lội, GYM, bắn cung, bida</t>
  </si>
  <si>
    <t>Tìm người yêu hoặc FWB nhưng cả 2 phải cùng đi xét nghiệm</t>
  </si>
  <si>
    <t>52 tuần</t>
  </si>
  <si>
    <t>Đi bộ, Yoga, Võ</t>
  </si>
  <si>
    <t>Sức khỏe thể chất, tinh thần, tình dục hoặc các hình thức khác, Bạo lực tình dục</t>
  </si>
  <si>
    <t>lâu rồi</t>
  </si>
  <si>
    <t>~20 tuần</t>
  </si>
  <si>
    <t>Sức khỏe thể chất, tinh thần, tình dục hoặc các hình thức khác, Học</t>
  </si>
  <si>
    <t>Hôm qua</t>
  </si>
  <si>
    <t>Ứng dụng đọc truyện, sách</t>
  </si>
  <si>
    <t>Bệnh tuyến giáp (ví dụ: suy giáp,cường giáp), Cholesterol cao</t>
  </si>
  <si>
    <t xml:space="preserve">Không, Không rõ </t>
  </si>
  <si>
    <t>Nhảy, Yoga, Võ</t>
  </si>
  <si>
    <t xml:space="preserve">viêm xoang,máu mỡ </t>
  </si>
  <si>
    <t>Mẹ của nyc</t>
  </si>
  <si>
    <t>1 2 ngày</t>
  </si>
  <si>
    <t>Phân biệt vùng miền, Khiếm khuyết</t>
  </si>
  <si>
    <t>do không còn lựa chọn</t>
  </si>
  <si>
    <t>Mình thấy câu hỏi này chưa phù hợp, câu hỏi này gây ra cho người khảo sát sự tự ti hơn về bản thân! Ăn ít hay ăn nhiều không phải là nguyên nhân gây ra béo, nhiều người do uống thuốc chống trầm cảm cũng tăng cân và mình là 1 trong số đó</t>
  </si>
  <si>
    <t>Học bổng 30%</t>
  </si>
  <si>
    <t>Đau nửa đầu do stress kéo dài</t>
  </si>
  <si>
    <t>Học rồi mới biết không hợp</t>
  </si>
  <si>
    <t>pilate</t>
  </si>
  <si>
    <t>Không có, Viêm Xoang, Viêm mũi dị ứng</t>
  </si>
  <si>
    <t>Chạy bộ, Đi bộ, Nhảy, Múa</t>
  </si>
  <si>
    <t>Phân biệt đối xử dựa trên bản dạng xã hội, Sức khỏe thể chất, tinh thần, tình dục hoặc các hình thức khác, Các chủ đề về môi trường, Bạo lực tình dục, Các chủ đề liên quan đến bạo lực khác</t>
  </si>
  <si>
    <t>Tiktok và game</t>
  </si>
  <si>
    <t>Sức khỏe thể chất, tinh thần, tình dục hoặc các hình thức khác, Các vấn đề liên quan đến tâm linh, tôn giáo hoặc văn hóa, Bạo lực tình dục, Các chủ đề liên quan đến bạo lực khác</t>
  </si>
  <si>
    <t>Không nhớ, đã lâu rồi không nghĩ đến</t>
  </si>
  <si>
    <t>hiện tại không ai yêu và không quan tâm đến tình yêu</t>
  </si>
  <si>
    <t>không có ai, chuyện xưa đã qua ko còn quan tâm</t>
  </si>
  <si>
    <t>Phân biệt đối xử dựa trên bản dạng xã hội, Sức khỏe thể chất, tinh thần, tình dục hoặc các hình thức khác, Các chủ đề về môi trường, Không</t>
  </si>
  <si>
    <t>Người khác</t>
  </si>
  <si>
    <t>Những người k thân chỉ quen biết thôi</t>
  </si>
  <si>
    <t>Pha chế</t>
  </si>
  <si>
    <t>Hơn 100 tiếng</t>
  </si>
  <si>
    <t>Tầm 12</t>
  </si>
  <si>
    <t>Ngẫu hứng</t>
  </si>
  <si>
    <t>Vay người quen</t>
  </si>
  <si>
    <t>Trong lĩnh vực F&amp;B</t>
  </si>
  <si>
    <t xml:space="preserve">Sức khỏe thể chất, tinh thần, tình dục hoặc các hình thức khác, Không, </t>
  </si>
  <si>
    <t>Việc liên quan đến chuyên ngành, Thực tập công ty</t>
  </si>
  <si>
    <t>Chỉ có Cha</t>
  </si>
  <si>
    <t>Chỉ cần là nội đứng không khiến em suy nghĩ tiêu cực và làm em nổi cơn lo</t>
  </si>
  <si>
    <t>Ngày nào cũng có suy nghĩ này (vì ngày nào em cũng lo và sợ không kiểm soát được)</t>
  </si>
  <si>
    <t>4 đến 8</t>
  </si>
  <si>
    <t>-</t>
  </si>
  <si>
    <t>Làm bán thời gian ở chtl</t>
  </si>
  <si>
    <t>Nào rãnh mới đi</t>
  </si>
  <si>
    <t>Giới tính bình thường</t>
  </si>
  <si>
    <t>36h/1 tuần</t>
  </si>
  <si>
    <t>30% hoặc 40%</t>
  </si>
  <si>
    <t xml:space="preserve">Bạn bè, Mạng xã hội, Một người lạ nào đó ngoài xã hội </t>
  </si>
  <si>
    <t xml:space="preserve">Sức khỏe thể chất, tinh thần, tình dục hoặc các hình thức khác, Các vấn đề liên quan đến tâm linh, tôn giáo hoặc văn hóa, Các chủ đề liên quan đến bạo lực khác, Không, </t>
  </si>
  <si>
    <t>binh thuong</t>
  </si>
  <si>
    <t>1 thang trc</t>
  </si>
  <si>
    <t>KHÔNG</t>
  </si>
  <si>
    <t>Gia đình, Mạng xã hội, mấy con rắn🤗</t>
  </si>
  <si>
    <t>Tất cả trừ Zalo🤗</t>
  </si>
  <si>
    <t>Bình thường:))</t>
  </si>
  <si>
    <t>E đg hơi hối hận xíu</t>
  </si>
  <si>
    <t>Bạn từng học chung</t>
  </si>
  <si>
    <t>Bạn bè, Họ hàng</t>
  </si>
  <si>
    <t>Khám phá cách hoạt động của app</t>
  </si>
  <si>
    <t>bà La Môn</t>
  </si>
  <si>
    <t>Họ hàng, Người lạ</t>
  </si>
  <si>
    <t>Bệnh tiểu đường, Huyết áp cao, Hen suyễn</t>
  </si>
  <si>
    <t>Trầm cảm (ví dụ: rối loạn trầm cảm nặng, rối loạn trầm cảm dai dẳng), Lo âu (ví dụ: rối loạn lo âu lan tỏa, ám ảnh), Rối loạn tâm thần (ví dụ: tâm thần phân liệt, rối loạn tâm thần phân liệt cảm xúc</t>
  </si>
  <si>
    <t>Mấy tháng</t>
  </si>
  <si>
    <t>K nho</t>
  </si>
  <si>
    <t>bị áp lực có lời khuyên gặp bác sĩ tâm lý nhưng sợ nên không bao giờ đi khám lại nữa</t>
  </si>
  <si>
    <t>K</t>
  </si>
  <si>
    <t>Đi bộ, GYM, Tennis</t>
  </si>
  <si>
    <t>Chạy bộ, Yoga, GYM</t>
  </si>
  <si>
    <t>Lo âu (ví dụ: rối loạn lo âu lan tỏa, ám ảnh), Rối loạn ám ảnh cưỡng chế hoặc liên quan (ví dụ: rối loạn ám ảnh cưỡng chế, rối loạn ngoại hình), Rối loạn liên quan đến chấn thương và căng thẳng (ví dụ: rối loạn căng thẳng sau chấn thương), Rối loạn nhân cách (ví dụ: rối loạn nhân cách chống đối xã hội, rối loạn nhân cách hoang tưởng, rối loạn nhân cách phân liệt)</t>
  </si>
  <si>
    <t>Có nghi ngờ nhưng chưa từng đi khám</t>
  </si>
  <si>
    <t>Trước khi vào đại học khi tôi đi khám vì lo lắng mình bị bệnh tim và được bác sĩ hỏi sâu về tình hình hiện tại thì bác có nói là tôi bị stress, và khá lo âu vì vừa vào đại học</t>
  </si>
  <si>
    <t xml:space="preserve">Họ hàng, Người lạ, </t>
  </si>
  <si>
    <t>Huyết áp cao, Hen suyễn</t>
  </si>
  <si>
    <t>Chưa đi thăm khám về vấn đề này</t>
  </si>
  <si>
    <t xml:space="preserve">Gia đình, </t>
  </si>
  <si>
    <t>1 tháng trước</t>
  </si>
  <si>
    <t>Mạng xã hội, Bản thân</t>
  </si>
  <si>
    <t>Khá lâu rồi</t>
  </si>
  <si>
    <t>Hen suyễn, Bệnh đường tiêu hóa (ví dụ: bệnh Crohn, Viêm loét đại tràng)</t>
  </si>
  <si>
    <t>Tuỳ tuần ( casual )</t>
  </si>
  <si>
    <t>Tôi ăn rất chuẩn vì tôi chơi thể thao, và trong 28 ngày gần đây tôi kiêng tinh bột</t>
  </si>
  <si>
    <t>Mỗi ngày 2 giờ</t>
  </si>
  <si>
    <t>không hiểu câu hỏi</t>
  </si>
  <si>
    <t>500k</t>
  </si>
  <si>
    <t>2-3 lần</t>
  </si>
  <si>
    <t>Làm trong trường</t>
  </si>
  <si>
    <t>Khong rõ</t>
  </si>
  <si>
    <t>Gần 5 tuần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</si>
</sst>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
  </numFmts>
  <fonts count="2">
    <font>
      <sz val="10.0"/>
      <color rgb="FF000000"/>
      <name val="Arial"/>
      <scheme val="minor"/>
    </font>
    <font>
      <color theme="1"/>
      <name val="Arial"/>
      <scheme val="minor"/>
    </font>
  </fonts>
  <fills count="13">
    <fill>
      <patternFill patternType="none"/>
    </fill>
    <fill>
      <patternFill patternType="lightGray"/>
    </fill>
    <fill>
      <patternFill patternType="solid">
        <fgColor rgb="FF00FF00"/>
        <bgColor rgb="FF00FF00"/>
      </patternFill>
    </fill>
    <fill>
      <patternFill patternType="solid">
        <fgColor rgb="FF00FFFF"/>
        <bgColor rgb="FF00FFFF"/>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
      <patternFill patternType="solid">
        <fgColor rgb="FF9FC5E8"/>
        <bgColor rgb="FF9FC5E8"/>
      </patternFill>
    </fill>
    <fill>
      <patternFill patternType="solid">
        <fgColor rgb="FF3D85C6"/>
        <bgColor rgb="FF3D85C6"/>
      </patternFill>
    </fill>
    <fill>
      <patternFill patternType="solid">
        <fgColor rgb="FF6AA84F"/>
        <bgColor rgb="FF6AA84F"/>
      </patternFill>
    </fill>
    <fill>
      <patternFill patternType="solid">
        <fgColor theme="0"/>
        <bgColor theme="0"/>
      </patternFill>
    </fill>
    <fill>
      <patternFill patternType="solid">
        <fgColor rgb="FFFFFF00"/>
        <bgColor rgb="FFFFFF00"/>
      </patternFill>
    </fill>
    <fill>
      <patternFill patternType="solid">
        <fgColor rgb="FFCC4125"/>
        <bgColor rgb="FFCC4125"/>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2" fontId="1" numFmtId="0" xfId="0" applyAlignment="1" applyFill="1" applyFont="1">
      <alignment horizontal="center" readingOrder="0" shrinkToFit="0" wrapText="1"/>
    </xf>
    <xf borderId="0" fillId="3" fontId="1" numFmtId="0" xfId="0" applyAlignment="1" applyFill="1" applyFont="1">
      <alignment horizontal="center" readingOrder="0" shrinkToFit="0" wrapText="1"/>
    </xf>
    <xf borderId="0" fillId="4" fontId="1" numFmtId="0" xfId="0" applyAlignment="1" applyFill="1" applyFont="1">
      <alignment horizontal="center" readingOrder="0" shrinkToFit="0" wrapText="1"/>
    </xf>
    <xf borderId="0" fillId="3" fontId="1" numFmtId="0" xfId="0" applyAlignment="1" applyFill="1" applyFont="1">
      <alignment readingOrder="0" shrinkToFit="0" wrapText="1"/>
    </xf>
    <xf borderId="0" fillId="5" fontId="1" numFmtId="0" xfId="0" applyAlignment="1" applyFill="1" applyFont="1">
      <alignment horizontal="center" readingOrder="0" shrinkToFit="0" wrapText="1"/>
    </xf>
    <xf borderId="0" fillId="6" fontId="1" numFmtId="0" xfId="0" applyAlignment="1" applyFill="1" applyFont="1">
      <alignment horizontal="center" readingOrder="0" shrinkToFit="0" wrapText="1"/>
    </xf>
    <xf borderId="0" fillId="7" fontId="1" numFmtId="0" xfId="0" applyAlignment="1" applyFill="1" applyFont="1">
      <alignment horizontal="center" readingOrder="0" shrinkToFit="0" wrapText="1"/>
    </xf>
    <xf borderId="0" fillId="8" fontId="1" numFmtId="0" xfId="0" applyAlignment="1" applyFill="1" applyFont="1">
      <alignment horizontal="center" readingOrder="0" shrinkToFit="0" wrapText="1"/>
    </xf>
    <xf borderId="0" fillId="9" fontId="1" numFmtId="0" xfId="0" applyAlignment="1" applyFill="1" applyFont="1">
      <alignment horizontal="center" readingOrder="0" shrinkToFit="0" wrapText="1"/>
    </xf>
    <xf borderId="0" fillId="10" fontId="1" numFmtId="0" xfId="0" applyAlignment="1" applyFill="1" applyFont="1">
      <alignment readingOrder="0" shrinkToFit="0" wrapText="1"/>
    </xf>
    <xf borderId="0" fillId="11" fontId="1" numFmtId="0" xfId="0" applyAlignment="1" applyFill="1" applyFont="1">
      <alignment horizontal="center" readingOrder="0" shrinkToFit="0" wrapText="1"/>
    </xf>
    <xf borderId="0" fillId="11" fontId="1" numFmtId="0" xfId="0" applyAlignment="1" applyFill="1" applyFont="1">
      <alignment readingOrder="0" shrinkToFit="0" wrapText="1"/>
    </xf>
    <xf borderId="0" fillId="12" fontId="1" numFmtId="0" xfId="0" applyAlignment="1" applyFill="1" applyFont="1">
      <alignment horizontal="center" readingOrder="0" shrinkToFit="0" wrapText="1"/>
    </xf>
    <xf borderId="0" fillId="0" fontId="1" numFmtId="0" xfId="0" applyAlignment="1" applyFont="1">
      <alignment horizontal="center"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9" xfId="0" applyAlignment="1" applyFont="1" applyNumberFormat="1">
      <alignment readingOrder="0" shrinkToFit="0" wrapText="0"/>
    </xf>
    <xf borderId="0" fillId="0" fontId="1" numFmtId="165" xfId="0" applyAlignment="1" applyFont="1" applyNumberFormat="1">
      <alignment readingOrder="0" shrinkToFit="0" wrapText="0"/>
    </xf>
    <xf quotePrefix="1" borderId="0" fillId="0" fontId="1" numFmtId="0" xfId="0" applyAlignment="1" applyFont="1">
      <alignment readingOrder="0" shrinkToFit="0" wrapText="0"/>
    </xf>
    <xf borderId="0" fillId="0" fontId="1" numFmtId="10" xfId="0" applyAlignment="1" applyFont="1" applyNumberFormat="1">
      <alignment readingOrder="0" shrinkToFit="0" wrapText="0"/>
    </xf>
  </cellXfs>
  <cellStyles count="1">
    <cellStyle xfId="0" name="Normal" builtinId="0"/>
  </cellStyles>
  <dxfs count="1">
    <dxf>
      <font/>
      <fill>
        <patternFill patternType="solid">
          <fgColor rgb="FF00FFFF"/>
          <bgColor rgb="FF00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3" max="53" width="16.5"/>
    <col customWidth="1" min="74" max="74" width="18.75"/>
  </cols>
  <sheetData>
    <row r="1">
      <c r="A1" s="1" t="s">
        <v>0</v>
      </c>
      <c r="B1" s="1" t="s">
        <v>3</v>
      </c>
      <c r="C1" s="1" t="s">
        <v>4</v>
      </c>
      <c r="D1" s="1" t="s">
        <v>5</v>
      </c>
      <c r="E1" s="1" t="s">
        <v>6</v>
      </c>
      <c r="F1" s="1" t="s">
        <v>7</v>
      </c>
      <c r="G1" s="1" t="s">
        <v>9</v>
      </c>
      <c r="H1" s="1" t="s">
        <v>10</v>
      </c>
      <c r="I1" s="1" t="s">
        <v>12</v>
      </c>
      <c r="J1" s="1" t="s">
        <v>13</v>
      </c>
      <c r="K1" s="1" t="s">
        <v>15</v>
      </c>
      <c r="L1" s="1" t="s">
        <v>16</v>
      </c>
      <c r="M1" s="1" t="s">
        <v>17</v>
      </c>
      <c r="N1" s="1" t="s">
        <v>18</v>
      </c>
      <c r="O1" s="1" t="s">
        <v>20</v>
      </c>
      <c r="P1" s="1" t="s">
        <v>21</v>
      </c>
      <c r="Q1" s="1" t="s">
        <v>22</v>
      </c>
      <c r="R1" s="1" t="s">
        <v>23</v>
      </c>
      <c r="S1" s="1" t="s">
        <v>24</v>
      </c>
      <c r="T1" s="1"/>
      <c r="U1" s="1" t="s">
        <v>25</v>
      </c>
      <c r="V1" s="1"/>
      <c r="W1" s="1" t="s">
        <v>23</v>
      </c>
      <c r="X1" s="1" t="s">
        <v>27</v>
      </c>
      <c r="Y1" s="1" t="s">
        <v>28</v>
      </c>
      <c r="Z1" s="6" t="s">
        <v>29</v>
      </c>
      <c r="AA1" s="1" t="s">
        <v>31</v>
      </c>
      <c r="AB1" s="6" t="s">
        <v>32</v>
      </c>
      <c r="AC1" s="6" t="s">
        <v>33</v>
      </c>
      <c r="AD1" s="6" t="s">
        <v>34</v>
      </c>
      <c r="AE1" s="6" t="s">
        <v>35</v>
      </c>
      <c r="AF1" s="6" t="s">
        <v>36</v>
      </c>
      <c r="AG1" s="6" t="s">
        <v>38</v>
      </c>
      <c r="AH1" s="6" t="s">
        <v>39</v>
      </c>
      <c r="AI1" s="6" t="s">
        <v>40</v>
      </c>
      <c r="AJ1" s="6"/>
      <c r="AK1" s="6" t="s">
        <v>41</v>
      </c>
      <c r="AL1" s="6"/>
      <c r="AM1" s="6" t="s">
        <v>42</v>
      </c>
      <c r="AN1" s="6"/>
      <c r="AO1" s="1" t="s">
        <v>44</v>
      </c>
      <c r="AP1" s="1" t="s">
        <v>45</v>
      </c>
      <c r="AQ1" s="1" t="s">
        <v>46</v>
      </c>
      <c r="AR1" s="1" t="s">
        <v>47</v>
      </c>
      <c r="AS1" s="1" t="s">
        <v>49</v>
      </c>
      <c r="AT1" s="1" t="s">
        <v>50</v>
      </c>
      <c r="AU1" s="1" t="s">
        <v>51</v>
      </c>
      <c r="AV1" s="1" t="s">
        <v>52</v>
      </c>
      <c r="AW1" s="1" t="s">
        <v>54</v>
      </c>
      <c r="AX1" s="1" t="s">
        <v>55</v>
      </c>
      <c r="AY1" s="12" t="s">
        <v>56</v>
      </c>
      <c r="AZ1" s="12" t="s">
        <v>58</v>
      </c>
      <c r="BA1" s="14" t="s">
        <v>59</v>
      </c>
      <c r="BB1" s="14" t="s">
        <v>60</v>
      </c>
      <c r="BC1" s="1" t="s">
        <v>61</v>
      </c>
      <c r="BD1" s="1" t="s">
        <v>63</v>
      </c>
      <c r="BE1" s="1" t="s">
        <v>64</v>
      </c>
      <c r="BF1" s="1" t="s">
        <v>65</v>
      </c>
      <c r="BG1" s="1" t="s">
        <v>66</v>
      </c>
      <c r="BH1" s="1" t="s">
        <v>67</v>
      </c>
      <c r="BI1" s="1" t="s">
        <v>68</v>
      </c>
      <c r="BJ1" s="12" t="s">
        <v>69</v>
      </c>
      <c r="BK1" s="12" t="s">
        <v>70</v>
      </c>
      <c r="BL1" s="14" t="s">
        <v>71</v>
      </c>
      <c r="BM1" s="14" t="s">
        <v>72</v>
      </c>
      <c r="BN1" s="6" t="s">
        <v>73</v>
      </c>
      <c r="BO1" s="6" t="s">
        <v>74</v>
      </c>
      <c r="BP1" s="6"/>
      <c r="BQ1" s="6" t="s">
        <v>76</v>
      </c>
      <c r="BR1" s="1" t="s">
        <v>78</v>
      </c>
      <c r="BS1" s="12" t="s">
        <v>80</v>
      </c>
      <c r="BT1" s="1" t="s">
        <v>81</v>
      </c>
      <c r="BU1" s="1" t="s">
        <v>83</v>
      </c>
      <c r="BV1" s="6" t="s">
        <v>85</v>
      </c>
      <c r="BW1" s="6" t="s">
        <v>87</v>
      </c>
      <c r="BX1" s="1" t="s">
        <v>89</v>
      </c>
      <c r="BY1" s="6" t="s">
        <v>90</v>
      </c>
      <c r="BZ1" s="6" t="s">
        <v>92</v>
      </c>
      <c r="CA1" s="6"/>
      <c r="CB1" s="6" t="s">
        <v>94</v>
      </c>
      <c r="CC1" s="6"/>
      <c r="CD1" s="6" t="s">
        <v>96</v>
      </c>
      <c r="CE1" s="6"/>
      <c r="CF1" s="6" t="s">
        <v>99</v>
      </c>
      <c r="CG1" s="6"/>
      <c r="CH1" s="6" t="s">
        <v>101</v>
      </c>
      <c r="CI1" s="6"/>
      <c r="CJ1" s="1" t="s">
        <v>103</v>
      </c>
      <c r="CK1" s="1" t="s">
        <v>105</v>
      </c>
      <c r="CL1" s="6" t="s">
        <v>107</v>
      </c>
      <c r="CM1" s="6"/>
      <c r="CN1" s="6" t="s">
        <v>110</v>
      </c>
      <c r="CO1" s="6"/>
      <c r="CP1" s="12" t="s">
        <v>113</v>
      </c>
      <c r="CQ1" s="12" t="s">
        <v>115</v>
      </c>
      <c r="CR1" s="12" t="s">
        <v>117</v>
      </c>
      <c r="CS1" s="12" t="s">
        <v>118</v>
      </c>
      <c r="CT1" s="12" t="s">
        <v>120</v>
      </c>
      <c r="CU1" s="6" t="s">
        <v>122</v>
      </c>
      <c r="CV1" s="6" t="s">
        <v>124</v>
      </c>
      <c r="CW1" s="6" t="s">
        <v>126</v>
      </c>
      <c r="CX1" s="6" t="s">
        <v>127</v>
      </c>
      <c r="CY1" s="6" t="s">
        <v>129</v>
      </c>
      <c r="CZ1" s="6" t="s">
        <v>131</v>
      </c>
      <c r="DA1" s="6"/>
      <c r="DB1" s="6" t="s">
        <v>133</v>
      </c>
      <c r="DC1" s="6"/>
      <c r="DD1" s="1" t="s">
        <v>135</v>
      </c>
      <c r="DE1" s="6" t="s">
        <v>137</v>
      </c>
      <c r="DF1" s="6"/>
      <c r="DG1" s="6" t="s">
        <v>139</v>
      </c>
      <c r="DH1" s="6"/>
      <c r="DI1" s="6" t="s">
        <v>141</v>
      </c>
      <c r="DJ1" s="6"/>
      <c r="DK1" s="1" t="s">
        <v>144</v>
      </c>
      <c r="DL1" s="1"/>
      <c r="DM1" s="1" t="s">
        <v>146</v>
      </c>
      <c r="DN1" s="1"/>
      <c r="DO1" s="1" t="s">
        <v>148</v>
      </c>
      <c r="DP1" s="12" t="s">
        <v>150</v>
      </c>
      <c r="DQ1" s="1" t="s">
        <v>151</v>
      </c>
      <c r="DR1" s="1" t="s">
        <v>153</v>
      </c>
      <c r="DS1" s="1" t="s">
        <v>155</v>
      </c>
      <c r="DT1" s="1" t="s">
        <v>157</v>
      </c>
      <c r="DU1" s="6" t="s">
        <v>158</v>
      </c>
      <c r="DV1" s="12" t="s">
        <v>160</v>
      </c>
      <c r="DW1" s="12" t="s">
        <v>162</v>
      </c>
      <c r="DX1" s="17"/>
      <c r="DY1" s="17"/>
    </row>
    <row r="2">
      <c r="A2" s="18">
        <v>46003.62275462963</v>
      </c>
      <c r="B2" s="19" t="s">
        <v>172</v>
      </c>
      <c r="C2" s="19" t="s">
        <v>174</v>
      </c>
      <c r="D2" s="19">
        <f t="shared" ref="D2:D831" si="2">if(C2="Nam", 0, 1)</f>
        <v>0</v>
      </c>
      <c r="E2" s="19" t="s">
        <v>180</v>
      </c>
      <c r="F2" s="19">
        <f>IFERROR(__xludf.DUMMYFUNCTION("LET(
  t, LOWER(TRIM(E2)),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gái|nam\s*-\s*nữ|nam\s*nữ|b"&amp;"ình thường|normal|\bbth\b|\bbinh thuong\b|giới tính bình thường|xu hướng tính dục bth""), 0,
    TRUE, 7
  )
)"),0.0)</f>
        <v>0</v>
      </c>
      <c r="G2" s="19" t="s">
        <v>181</v>
      </c>
      <c r="H2" s="19">
        <f>IFERROR(__xludf.DUMMYFUNCTION("LET(
  t, LOWER(TRIM(G2)),
  IFS(
    REGEXMATCH(t,""phật giáo hòa hảo""), 3,
    REGEXMATCH(t,""công giáo""), 1,
    REGEXMATCH(t,""phật giáo""), 2,
    REGEXMATCH(t,""hồi giáo""), 4,
    REGEXMATCH(t,""cao đài|cao dai""), 5,
    REGEXMATCH(t,""bà la môn"&amp;"|ba la mon""), 6,
    REGEXMATCH(t,""^kinh$""), 7,
    REGEXMATCH(t,""không tôn giáo|^(không|khong)$|^không có$|^khong co$|^không$|^không\s+$""), 0,
    TRUE, """"
  )
)"),1.0)</f>
        <v>1</v>
      </c>
      <c r="I2" s="19" t="s">
        <v>182</v>
      </c>
      <c r="J2" s="19">
        <f>IFERROR(__xludf.DUMMYFUNCTION("LET(
  text, LOWER(I2),
  IFERROR(
    IFS(
      REGEXMATCH(text,""ở cùng gia đình|ở trọ cùng gia đình""), 0,
      REGEXMATCH(text,""thuê trọ""), 1,
      REGEXMATCH(text,""ở ktx""), 2,
      REGEXMATCH(text,""có nhà tại khu vực đang học|có nhà|ở riêng "&amp;"tại chung cư""), 3,
      REGEXMATCH(text,""ở nhà người quen""), 4
    ),
  -1)
)"),1.0)</f>
        <v>1</v>
      </c>
      <c r="K2" s="19" t="s">
        <v>183</v>
      </c>
      <c r="L2" s="19">
        <f>IFERROR(__xludf.DUMMYFUNCTION("LET(
  t, LOWER(TRIM(K2)),
  IFERROR(
    IFS(
      REGEXMATCH(t,""xuất\s*sắc""), 0,
      REGEXMATCH(t,""^giỏi$""), 1,
      REGEXMATCH(t,""^khá$""), 2,
      REGEXMATCH(t,""trung bình|bình thường|^4$""), 3,
      REGEXMATCH(t,""rớt""), 4,
      REGEXMA"&amp;"TCH(t,""năm nhất|tân sinh viên|mới|chưa|không|sắp thi|chuẩn bị thi|kq|kết quả|chưa có|chưa biết""), 5,
      TRUE, 5
    ),
  5)
)"),2.0)</f>
        <v>2</v>
      </c>
      <c r="M2" s="19" t="s">
        <v>184</v>
      </c>
      <c r="N2" s="19">
        <f>IFERROR(__xludf.DUMMYFUNCTION("LET(
  t, LOWER(TRIM(M2)),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 s="19" t="s">
        <v>185</v>
      </c>
      <c r="P2" s="19">
        <f t="shared" ref="P2:P831" si="3">if(O2="Có", 1, 0)</f>
        <v>0</v>
      </c>
      <c r="Q2" s="20"/>
      <c r="R2" s="20" t="str">
        <f t="shared" ref="R2:R21" si="4">Q2</f>
        <v/>
      </c>
      <c r="S2" s="20"/>
      <c r="T2" s="20"/>
      <c r="U2" s="20"/>
      <c r="V2" s="20" t="str">
        <f>IFERROR(__xludf.DUMMYFUNCTION("IFERROR(REGEXEXTRACT(U2,""\d+"")*1, """")"),"")</f>
        <v/>
      </c>
      <c r="W2" s="20">
        <f t="shared" ref="W2:W831" si="5">if(V2&lt;&gt;"", V2, 0)</f>
        <v>0</v>
      </c>
      <c r="X2" s="20"/>
      <c r="Y2" s="20"/>
      <c r="Z2" s="19" t="s">
        <v>185</v>
      </c>
      <c r="AA2" s="19"/>
      <c r="AB2" s="19" t="s">
        <v>185</v>
      </c>
      <c r="AC2" s="19" t="s">
        <v>185</v>
      </c>
      <c r="AD2" s="19" t="s">
        <v>186</v>
      </c>
      <c r="AE2" s="19" t="s">
        <v>186</v>
      </c>
      <c r="AF2" s="19" t="s">
        <v>187</v>
      </c>
      <c r="AG2" s="19" t="s">
        <v>188</v>
      </c>
      <c r="AH2" s="19" t="s">
        <v>188</v>
      </c>
      <c r="AI2" s="19" t="s">
        <v>189</v>
      </c>
      <c r="AJ2" s="19">
        <f t="shared" ref="AJ2:AJ831" si="6">LET(
  txt,LOWER(TRIM(SUBSTITUTE(AI2,CHAR(160)," "))),
  IFS(
    txt="không bao giờ",0,
    txt="hiếm khi (1–2 lần)",1,
    txt="thỉnh thoảng (vài lần)",2,
    txt="thường xuyên (thường xuyên trong vài tháng)",3,
    txt="luôn/rất thường xuyên",4,
    TRUE,""
  )
)</f>
        <v>1</v>
      </c>
      <c r="AK2" s="19" t="s">
        <v>188</v>
      </c>
      <c r="AL2" s="19">
        <f t="shared" ref="AL2:AL831" si="7">LET(
  txt,LOWER(TRIM(SUBSTITUTE(AK2,CHAR(160)," "))),
  IFS(
    OR(
      ISNUMBER(SEARCH("không có trải nghiệm",txt)),
      ISNUMBER(SEARCH("chưa từng",txt))
    ),-1,
    txt="không ảnh hưởng",0,
    ISNUMBER(SEARCH("có chút",txt)),1,
    AND(ISNUMBER(SEARCH("ảnh hưởng",txt)),ISNUMBER(SEARCH("rất",txt))),3,
    ISNUMBER(SEARCH("ảnh hưởng nhiều",txt)),2,
    TRUE,""
  )
)</f>
        <v>1</v>
      </c>
      <c r="AM2" s="19" t="s">
        <v>190</v>
      </c>
      <c r="AN2" s="19">
        <f t="shared" ref="AN2:AN831" si="8">LET(
  txt,LOWER(TRIM(AM2)),
  IFS(
    OR(
      txt="độc thân",
      txt="chưa có ny",
      txt="không có người yêu !!!!",
      txt="ế",
      txt="không có bồ",
      txt="không có",
      txt=".",
      txt="không có người yêu",
      txt="chưa yêu ai",
      txt="dạ chưa có mối tình đầu luôn ạ",
      txt="ko có người yêu",
      txt="đang kiếm phú bà nào đó ok ok",
      txt="án treo",
      txt="không",
      txt="ế quắt",
      txt="hiện tại không ai yêu và không quan tâm đến tình yêu",
      txt="0"
    ),0,
    txt="đã kết hôn",3,
    txt="trong mối quan hệ mập mờ",2,
    txt="có người yêu",1,
    TRUE,0
  )
)</f>
        <v>0</v>
      </c>
      <c r="AO2" s="20"/>
      <c r="AP2" s="19">
        <v>2.0</v>
      </c>
      <c r="AQ2" s="19">
        <v>1.0</v>
      </c>
      <c r="AR2" s="19">
        <v>1.0</v>
      </c>
      <c r="AS2" s="19">
        <v>1.0</v>
      </c>
      <c r="AT2" s="19">
        <v>1.0</v>
      </c>
      <c r="AU2" s="19">
        <v>2.0</v>
      </c>
      <c r="AV2" s="19">
        <v>1.0</v>
      </c>
      <c r="AW2" s="19">
        <v>1.0</v>
      </c>
      <c r="AX2" s="19">
        <v>1.0</v>
      </c>
      <c r="AY2" s="19">
        <f t="shared" ref="AY2:AY831" si="9">sum(AP2:AX2)</f>
        <v>11</v>
      </c>
      <c r="AZ2" s="19">
        <f t="shared" ref="AZ2:AZ831" si="10">AY2-9</f>
        <v>2</v>
      </c>
      <c r="BA2" s="19">
        <f t="shared" ref="BA2:BA831" si="11">if(AZ2 &gt;= 10 ,1,0)</f>
        <v>0</v>
      </c>
      <c r="BB2" s="19">
        <f t="shared" ref="BB2:BB831" si="12">if(AZ2 &gt;= 14 ,1,0)</f>
        <v>0</v>
      </c>
      <c r="BC2" s="19">
        <v>1.0</v>
      </c>
      <c r="BD2" s="19">
        <v>1.0</v>
      </c>
      <c r="BE2" s="19">
        <v>3.0</v>
      </c>
      <c r="BF2" s="19">
        <v>1.0</v>
      </c>
      <c r="BG2" s="19">
        <v>1.0</v>
      </c>
      <c r="BH2" s="19">
        <v>1.0</v>
      </c>
      <c r="BI2" s="19">
        <v>1.0</v>
      </c>
      <c r="BJ2" s="19">
        <f t="shared" ref="BJ2:BJ831" si="13">sum(BC2:BI2)</f>
        <v>9</v>
      </c>
      <c r="BK2" s="19">
        <f t="shared" ref="BK2:BK831" si="14">BJ2-7</f>
        <v>2</v>
      </c>
      <c r="BL2" s="19"/>
      <c r="BM2" s="19"/>
      <c r="BN2" s="19">
        <v>2.0</v>
      </c>
      <c r="BO2" s="19" t="s">
        <v>185</v>
      </c>
      <c r="BP2" s="19">
        <f t="shared" ref="BP2:BP831" si="15">if(BO2="Không",0,1)</f>
        <v>0</v>
      </c>
      <c r="BQ2" s="19">
        <v>2.0</v>
      </c>
      <c r="BR2" s="19">
        <v>0.0</v>
      </c>
      <c r="BS2" s="19" t="s">
        <v>185</v>
      </c>
      <c r="BT2" s="20">
        <f t="shared" ref="BT2:BT831" si="16">if(BS2="Không",0,1)</f>
        <v>0</v>
      </c>
      <c r="BU2" s="20"/>
      <c r="BV2" s="19">
        <v>3.0</v>
      </c>
      <c r="BW2" s="19" t="s">
        <v>185</v>
      </c>
      <c r="BX2" s="19" t="s">
        <v>191</v>
      </c>
      <c r="BY2" s="19" t="s">
        <v>185</v>
      </c>
      <c r="BZ2" s="19" t="s">
        <v>186</v>
      </c>
      <c r="CA2" s="19">
        <f t="shared" ref="CA2:CA831" si="17">LET(
  txt,LOWER(TRIM(SUBSTITUTE(BZ2,CHAR(160)," "))),
  IFS(
    ISNUMBER(SEARCH("không",txt)),0,
    ISNUMBER(SEARCH("có một chút",txt)),1,
    ISNUMBER(SEARCH("thường xuyên",txt)),2,
    TRUE,""
  )
)</f>
        <v>1</v>
      </c>
      <c r="CB2" s="19" t="s">
        <v>186</v>
      </c>
      <c r="CC2" s="19">
        <f t="shared" ref="CC2:CC831" si="18">LET(
  txt,LOWER(TRIM(SUBSTITUTE(CB2,CHAR(160)," "))),
  IFS(
    ISNUMBER(SEARCH("không",txt)),0,
    ISNUMBER(SEARCH("có một chút",txt)),1,
    ISNUMBER(SEARCH("thường xuyên",txt)),2,
    TRUE,""
  )
)</f>
        <v>1</v>
      </c>
      <c r="CD2" s="19" t="s">
        <v>192</v>
      </c>
      <c r="CE2" s="19">
        <f t="shared" ref="CE2:CE831" si="19">LET(
  txt,LOWER(TRIM(SUBSTITUTE(CD2,CHAR(160)," "))),
  IFS(
    ISNUMBER(SEARCH("hiếm khi",txt)),0,
    ISNUMBER(SEARCH("thỉnh thoảng",txt)),1,
    ISNUMBER(SEARCH("thường xuyên",txt)),2,
    TRUE,""
  )
)</f>
        <v>0</v>
      </c>
      <c r="CF2" s="19" t="s">
        <v>192</v>
      </c>
      <c r="CG2" s="19">
        <f t="shared" ref="CG2:CG831" si="20">LET(
  txt,LOWER(TRIM(SUBSTITUTE(CF2,CHAR(160)," "))),
  IFS(
    ISNUMBER(SEARCH("hiếm khi",txt)),0,
    ISNUMBER(SEARCH("thỉnh thoảng",txt)),1,
    ISNUMBER(SEARCH("thường xuyên",txt)),2,
    TRUE,""
  )
)</f>
        <v>0</v>
      </c>
      <c r="CH2" s="19" t="s">
        <v>192</v>
      </c>
      <c r="CI2" s="19">
        <f t="shared" ref="CI2:CI831" si="21">LET(
  txt,LOWER(TRIM(SUBSTITUTE(CH2,CHAR(160)," "))),
  IFS(
    ISNUMBER(SEARCH("hiếm khi",txt)),0,
    ISNUMBER(SEARCH("thỉnh thoảng",txt)),1,
    ISNUMBER(SEARCH("thường xuyên",txt)),2,
    TRUE,""
  )
)</f>
        <v>0</v>
      </c>
      <c r="CJ2" s="19" t="s">
        <v>193</v>
      </c>
      <c r="CK2" s="19" t="s">
        <v>185</v>
      </c>
      <c r="CL2" s="19" t="s">
        <v>194</v>
      </c>
      <c r="CM2" s="19">
        <f t="shared" ref="CM2:CM831" si="22">IFS(
ISNUMBER(SEARCH("10-30",CL2)),0.33,
ISNUMBER(SEARCH("31-60",CL2)),0.75,
ISNUMBER(SEARCH("1-2",CL2)),1.5,
ISNUMBER(SEARCH("3-4",CL2)),3.5,
ISNUMBER(SEARCH("Hơn 5",CL2)),6,
ISNUMBER(SEARCH("9 giờ",CL2)),9,
ISNUMBER(SEARCH("18",CL2)),18,
ISNUMBER(SEARCH("Không có",CL2)),0,
ISNUMBER(SEARCH("Cả ngày",CL2)),18,
ISNUMBER(SEARCH("Mọi lúc",CL2)),18,
ISNUMBER(SEARCH("Hàng giờ",CL2)),12,
ISNUMBER(SEARCH("không cố định",LOWER(CL2))),NA(),
ISNUMBER(SEARCH("không theo",LOWER(CL2))),NA(),
ISNUMBER(SEARCH("tranh thủ",LOWER(CL2))),NA(),
ISNUMBER(SEARCH("tùy",LOWER(CL2))),NA(),
ISNUMBER(SEARCH("sau 10h",LOWER(CL2))),2,
TRUE,NA()
)</f>
        <v>3.5</v>
      </c>
      <c r="CN2" s="19" t="s">
        <v>185</v>
      </c>
      <c r="CO2" s="19">
        <f t="shared" ref="CO2:CO831" si="23">if(CN2="Không", 0, if(CN2="Nhiều", 2, 1))</f>
        <v>0</v>
      </c>
      <c r="CP2" s="19" t="s">
        <v>185</v>
      </c>
      <c r="CQ2" s="19" t="s">
        <v>185</v>
      </c>
      <c r="CR2" s="19" t="s">
        <v>185</v>
      </c>
      <c r="CS2" s="19" t="s">
        <v>185</v>
      </c>
      <c r="CT2" s="19" t="s">
        <v>185</v>
      </c>
      <c r="CU2" s="19">
        <f t="shared" ref="CU2:CY2" si="1">if(CP2="Không",0,1)</f>
        <v>0</v>
      </c>
      <c r="CV2" s="19">
        <f t="shared" si="1"/>
        <v>0</v>
      </c>
      <c r="CW2" s="19">
        <f t="shared" si="1"/>
        <v>0</v>
      </c>
      <c r="CX2" s="19">
        <f t="shared" si="1"/>
        <v>0</v>
      </c>
      <c r="CY2" s="19">
        <f t="shared" si="1"/>
        <v>0</v>
      </c>
      <c r="CZ2" s="19" t="s">
        <v>185</v>
      </c>
      <c r="DA2" s="19">
        <f t="shared" ref="DA2:DA831" si="25">if(CZ2="Không",0,1)</f>
        <v>0</v>
      </c>
      <c r="DB2" s="19" t="s">
        <v>185</v>
      </c>
      <c r="DC2" s="19">
        <f t="shared" ref="DC2:DC831" si="26">if(DB2="Không",0,1)</f>
        <v>0</v>
      </c>
      <c r="DD2" s="20"/>
      <c r="DE2" s="19" t="s">
        <v>195</v>
      </c>
      <c r="DF2" s="19">
        <f t="shared" ref="DF2:DF831" si="27">if(DE2="Có", 1, 0)</f>
        <v>1</v>
      </c>
      <c r="DG2" s="19" t="s">
        <v>196</v>
      </c>
      <c r="DH2" s="19">
        <f t="shared" ref="DH2:DH831" si="28">if(DG2="Không có", 0, 1)</f>
        <v>0</v>
      </c>
      <c r="DI2" s="19" t="s">
        <v>185</v>
      </c>
      <c r="DJ2" s="19">
        <f t="shared" ref="DJ2:DJ831" si="29">if(DI2="Không", 0, 1)</f>
        <v>0</v>
      </c>
      <c r="DK2" s="19" t="s">
        <v>197</v>
      </c>
      <c r="DL2" s="19">
        <f t="shared" ref="DL2:DL841" si="30">IFS(
ISNUMBER(SEARCH("không",LOWER(DK2))),0,
ISNUMBER(SEARCH("chưa",LOWER(DK2))),0,
ISNUMBER(SEARCH("cả hai",LOWER(DK2))),3,
AND(ISNUMBER(SEARCH("trước",LOWER(DK2))),ISNUMBER(SEARCH("đại học",LOWER(DK2)))),1,
AND(ISNUMBER(SEARCH("kể từ khi",LOWER(DK2))),ISNUMBER(SEARCH("đại học",LOWER(DK2)))),2,
ISNUMBER(SEARCH("thuốc",LOWER(DK2))),2,
ISNUMBER(SEARCH("bác sĩ",LOWER(DK2))),2,
TRUE,NA()
)</f>
        <v>0</v>
      </c>
      <c r="DM2" s="19" t="s">
        <v>198</v>
      </c>
      <c r="DN2" s="19">
        <f t="shared" ref="DN2:DN831" si="31">LET(
x,LOWER(TRIM(DM2)),
IF(OR(x="không",x="0",x="hồi đó giờ ko chơi",x="hồi đó giờ không chơi"),0,
IF(ISNUMBER(SEARCH("dưới 1",x)),0.5,
IF(ISNUMBER(SEARCH("5 giờ trở lên",x)),5,
IF(ISNUMBER(SEARCH("mỗi ngày",x)),
   IF(ISNUMBER(SEARCH("mỗi ngày ",x)),
      VALUE(MID(x,SEARCH("mỗi ngày ",x)+9,SEARCH(" giờ",x)-SEARCH("mỗi ngày ",x)-9))*7,
      VALUE(LEFT(x,SEARCH(" giờ",x)-1))*7
   ),
IF(ISNUMBER(SEARCH("-",x)),
   (VALUE(LEFT(x,SEARCH("-",x)-1))+VALUE(MID(x,SEARCH("-",x)+1,SEARCH(" giờ",x)-SEARCH("-",x)-1)))/2,
IF(ISNUMBER(SEARCH(" giờ",x)),
   VALUE(LEFT(x,SEARCH(" giờ",x)-1)),
""))))))
)</f>
        <v>1.5</v>
      </c>
      <c r="DO2" s="19" t="s">
        <v>199</v>
      </c>
      <c r="DP2" s="19" t="s">
        <v>185</v>
      </c>
      <c r="DQ2" s="20">
        <f t="shared" ref="DQ2:DQ831" si="32"> IF(DP2 = "Không", 0, 1)</f>
        <v>0</v>
      </c>
      <c r="DR2" s="20"/>
      <c r="DS2" s="19" t="s">
        <v>185</v>
      </c>
      <c r="DT2" s="20"/>
      <c r="DU2" s="19" t="s">
        <v>185</v>
      </c>
      <c r="DV2" s="20"/>
      <c r="DW2" s="20"/>
      <c r="DX2" s="20"/>
      <c r="DY2" s="20"/>
    </row>
    <row r="3">
      <c r="A3" s="18">
        <v>46003.62574074074</v>
      </c>
      <c r="B3" s="19" t="s">
        <v>200</v>
      </c>
      <c r="C3" s="19" t="s">
        <v>174</v>
      </c>
      <c r="D3" s="19">
        <f t="shared" si="2"/>
        <v>0</v>
      </c>
      <c r="E3" s="19" t="s">
        <v>180</v>
      </c>
      <c r="F3" s="19">
        <f>IFERROR(__xludf.DUMMYFUNCTION("LET(
  t, LOWER(TRIM(E3)),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gái|nam\s*-\s*nữ|nam\s*nữ|b"&amp;"ình thường|normal|\bbth\b|\bbinh thuong\b|giới tính bình thường|xu hướng tính dục bth""), 0,
    TRUE, 7
  )
)"),0.0)</f>
        <v>0</v>
      </c>
      <c r="G3" s="19" t="s">
        <v>181</v>
      </c>
      <c r="H3" s="19">
        <f>IFERROR(__xludf.DUMMYFUNCTION("LET(
  t, LOWER(TRIM(G3)),
  IFS(
    REGEXMATCH(t,""phật giáo hòa hảo""), 3,
    REGEXMATCH(t,""công giáo""), 1,
    REGEXMATCH(t,""phật giáo""), 2,
    REGEXMATCH(t,""hồi giáo""), 4,
    REGEXMATCH(t,""cao đài|cao dai""), 5,
    REGEXMATCH(t,""bà la môn"&amp;"|ba la mon""), 6,
    REGEXMATCH(t,""^kinh$""), 7,
    REGEXMATCH(t,""không tôn giáo|^(không|khong)$|^không có$|^khong co$|^không$|^không\s+$""), 0,
    TRUE, """"
  )
)"),1.0)</f>
        <v>1</v>
      </c>
      <c r="I3" s="19" t="s">
        <v>201</v>
      </c>
      <c r="J3" s="19">
        <f>IFERROR(__xludf.DUMMYFUNCTION("LET(
  text, LOWER(I3),
  IFERROR(
    IFS(
      REGEXMATCH(text,""ở cùng gia đình|ở trọ cùng gia đình""), 0,
      REGEXMATCH(text,""thuê trọ""), 1,
      REGEXMATCH(text,""ở ktx""), 2,
      REGEXMATCH(text,""có nhà tại khu vực đang học|có nhà|ở riêng "&amp;"tại chung cư""), 3,
      REGEXMATCH(text,""ở nhà người quen""), 4
    ),
  -1)
)"),3.0)</f>
        <v>3</v>
      </c>
      <c r="K3" s="19" t="s">
        <v>202</v>
      </c>
      <c r="L3" s="19">
        <f>IFERROR(__xludf.DUMMYFUNCTION("LET(
  t, LOWER(TRIM(K3)),
  IFERROR(
    IFS(
      REGEXMATCH(t,""xuất\s*sắc""), 0,
      REGEXMATCH(t,""^giỏi$""), 1,
      REGEXMATCH(t,""^khá$""), 2,
      REGEXMATCH(t,""trung bình|bình thường|^4$""), 3,
      REGEXMATCH(t,""rớt""), 4,
      REGEXMA"&amp;"TCH(t,""năm nhất|tân sinh viên|mới|chưa|không|sắp thi|chuẩn bị thi|kq|kết quả|chưa có|chưa biết""), 5,
      TRUE, 5
    ),
  5)
)"),3.0)</f>
        <v>3</v>
      </c>
      <c r="M3" s="19" t="s">
        <v>184</v>
      </c>
      <c r="N3" s="19">
        <f>IFERROR(__xludf.DUMMYFUNCTION("LET(
  t, LOWER(TRIM(M3)),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 s="19" t="s">
        <v>195</v>
      </c>
      <c r="P3" s="19">
        <f t="shared" si="3"/>
        <v>1</v>
      </c>
      <c r="Q3" s="19">
        <v>1.0</v>
      </c>
      <c r="R3" s="20">
        <f t="shared" si="4"/>
        <v>1</v>
      </c>
      <c r="S3" s="19" t="s">
        <v>203</v>
      </c>
      <c r="T3" s="19"/>
      <c r="U3" s="19" t="s">
        <v>204</v>
      </c>
      <c r="V3" s="20">
        <f>IFERROR(__xludf.DUMMYFUNCTION("IFERROR(REGEXEXTRACT(U3,""\d+"")*1, """")"),15.0)</f>
        <v>15</v>
      </c>
      <c r="W3" s="20">
        <f t="shared" si="5"/>
        <v>15</v>
      </c>
      <c r="X3" s="21">
        <v>1.0</v>
      </c>
      <c r="Y3" s="19">
        <v>0.0</v>
      </c>
      <c r="Z3" s="19" t="s">
        <v>185</v>
      </c>
      <c r="AA3" s="19"/>
      <c r="AB3" s="19" t="s">
        <v>185</v>
      </c>
      <c r="AC3" s="19" t="s">
        <v>185</v>
      </c>
      <c r="AD3" s="19" t="s">
        <v>205</v>
      </c>
      <c r="AE3" s="19" t="s">
        <v>185</v>
      </c>
      <c r="AF3" s="19" t="s">
        <v>206</v>
      </c>
      <c r="AG3" s="19" t="s">
        <v>188</v>
      </c>
      <c r="AH3" s="19" t="s">
        <v>188</v>
      </c>
      <c r="AI3" s="19" t="s">
        <v>189</v>
      </c>
      <c r="AJ3" s="19">
        <f t="shared" si="6"/>
        <v>1</v>
      </c>
      <c r="AK3" s="19" t="s">
        <v>188</v>
      </c>
      <c r="AL3" s="19">
        <f t="shared" si="7"/>
        <v>1</v>
      </c>
      <c r="AM3" s="19" t="s">
        <v>190</v>
      </c>
      <c r="AN3" s="19">
        <f t="shared" si="8"/>
        <v>0</v>
      </c>
      <c r="AO3" s="20"/>
      <c r="AP3" s="19">
        <v>1.0</v>
      </c>
      <c r="AQ3" s="19">
        <v>3.0</v>
      </c>
      <c r="AR3" s="19">
        <v>2.0</v>
      </c>
      <c r="AS3" s="19">
        <v>2.0</v>
      </c>
      <c r="AT3" s="19">
        <v>2.0</v>
      </c>
      <c r="AU3" s="19">
        <v>3.0</v>
      </c>
      <c r="AV3" s="19">
        <v>2.0</v>
      </c>
      <c r="AW3" s="19">
        <v>2.0</v>
      </c>
      <c r="AX3" s="19">
        <v>2.0</v>
      </c>
      <c r="AY3" s="19">
        <f t="shared" si="9"/>
        <v>19</v>
      </c>
      <c r="AZ3" s="19">
        <f t="shared" si="10"/>
        <v>10</v>
      </c>
      <c r="BA3" s="19">
        <f t="shared" si="11"/>
        <v>1</v>
      </c>
      <c r="BB3" s="19">
        <f t="shared" si="12"/>
        <v>0</v>
      </c>
      <c r="BC3" s="19">
        <v>2.0</v>
      </c>
      <c r="BD3" s="19">
        <v>2.0</v>
      </c>
      <c r="BE3" s="19">
        <v>3.0</v>
      </c>
      <c r="BF3" s="19">
        <v>3.0</v>
      </c>
      <c r="BG3" s="19">
        <v>2.0</v>
      </c>
      <c r="BH3" s="19">
        <v>3.0</v>
      </c>
      <c r="BI3" s="19">
        <v>1.0</v>
      </c>
      <c r="BJ3" s="19">
        <f t="shared" si="13"/>
        <v>16</v>
      </c>
      <c r="BK3" s="19">
        <f t="shared" si="14"/>
        <v>9</v>
      </c>
      <c r="BL3" s="19"/>
      <c r="BM3" s="19"/>
      <c r="BN3" s="19">
        <v>2.0</v>
      </c>
      <c r="BO3" s="19" t="s">
        <v>185</v>
      </c>
      <c r="BP3" s="19">
        <f t="shared" si="15"/>
        <v>0</v>
      </c>
      <c r="BQ3" s="19">
        <v>3.0</v>
      </c>
      <c r="BR3" s="19">
        <v>10.0</v>
      </c>
      <c r="BS3" s="19" t="s">
        <v>195</v>
      </c>
      <c r="BT3" s="20">
        <f t="shared" si="16"/>
        <v>1</v>
      </c>
      <c r="BU3" s="19" t="s">
        <v>207</v>
      </c>
      <c r="BV3" s="19">
        <v>2.0</v>
      </c>
      <c r="BW3" s="19" t="s">
        <v>195</v>
      </c>
      <c r="BX3" s="19" t="s">
        <v>191</v>
      </c>
      <c r="BY3" s="19" t="s">
        <v>195</v>
      </c>
      <c r="BZ3" s="19" t="s">
        <v>186</v>
      </c>
      <c r="CA3" s="19">
        <f t="shared" si="17"/>
        <v>1</v>
      </c>
      <c r="CB3" s="19" t="s">
        <v>186</v>
      </c>
      <c r="CC3" s="19">
        <f t="shared" si="18"/>
        <v>1</v>
      </c>
      <c r="CD3" s="19" t="s">
        <v>208</v>
      </c>
      <c r="CE3" s="19">
        <f t="shared" si="19"/>
        <v>2</v>
      </c>
      <c r="CF3" s="19" t="s">
        <v>209</v>
      </c>
      <c r="CG3" s="19">
        <f t="shared" si="20"/>
        <v>1</v>
      </c>
      <c r="CH3" s="19" t="s">
        <v>208</v>
      </c>
      <c r="CI3" s="19">
        <f t="shared" si="21"/>
        <v>2</v>
      </c>
      <c r="CJ3" s="19" t="s">
        <v>210</v>
      </c>
      <c r="CK3" s="19" t="s">
        <v>211</v>
      </c>
      <c r="CL3" s="19" t="s">
        <v>212</v>
      </c>
      <c r="CM3" s="19">
        <f t="shared" si="22"/>
        <v>6</v>
      </c>
      <c r="CN3" s="19" t="s">
        <v>213</v>
      </c>
      <c r="CO3" s="19">
        <f t="shared" si="23"/>
        <v>1</v>
      </c>
      <c r="CP3" s="19" t="s">
        <v>195</v>
      </c>
      <c r="CQ3" s="19" t="s">
        <v>195</v>
      </c>
      <c r="CR3" s="19" t="s">
        <v>195</v>
      </c>
      <c r="CS3" s="19" t="s">
        <v>185</v>
      </c>
      <c r="CT3" s="19" t="s">
        <v>185</v>
      </c>
      <c r="CU3" s="19">
        <f t="shared" ref="CU3:CY3" si="24">if(CP3="Không",0,1)</f>
        <v>1</v>
      </c>
      <c r="CV3" s="19">
        <f t="shared" si="24"/>
        <v>1</v>
      </c>
      <c r="CW3" s="19">
        <f t="shared" si="24"/>
        <v>1</v>
      </c>
      <c r="CX3" s="19">
        <f t="shared" si="24"/>
        <v>0</v>
      </c>
      <c r="CY3" s="19">
        <f t="shared" si="24"/>
        <v>0</v>
      </c>
      <c r="CZ3" s="19" t="s">
        <v>185</v>
      </c>
      <c r="DA3" s="19">
        <f t="shared" si="25"/>
        <v>0</v>
      </c>
      <c r="DB3" s="19" t="s">
        <v>185</v>
      </c>
      <c r="DC3" s="19">
        <f t="shared" si="26"/>
        <v>0</v>
      </c>
      <c r="DD3" s="20"/>
      <c r="DE3" s="19" t="s">
        <v>195</v>
      </c>
      <c r="DF3" s="19">
        <f t="shared" si="27"/>
        <v>1</v>
      </c>
      <c r="DG3" s="19" t="s">
        <v>214</v>
      </c>
      <c r="DH3" s="19">
        <f t="shared" si="28"/>
        <v>1</v>
      </c>
      <c r="DI3" s="19" t="s">
        <v>215</v>
      </c>
      <c r="DJ3" s="19">
        <f t="shared" si="29"/>
        <v>1</v>
      </c>
      <c r="DK3" s="19" t="s">
        <v>197</v>
      </c>
      <c r="DL3" s="19">
        <f t="shared" si="30"/>
        <v>0</v>
      </c>
      <c r="DM3" s="19" t="s">
        <v>216</v>
      </c>
      <c r="DN3" s="19">
        <f t="shared" si="31"/>
        <v>3.5</v>
      </c>
      <c r="DO3" s="19" t="s">
        <v>217</v>
      </c>
      <c r="DP3" s="19" t="s">
        <v>185</v>
      </c>
      <c r="DQ3" s="20">
        <f t="shared" si="32"/>
        <v>0</v>
      </c>
      <c r="DR3" s="20"/>
      <c r="DS3" s="19" t="s">
        <v>195</v>
      </c>
      <c r="DT3" s="19" t="s">
        <v>218</v>
      </c>
      <c r="DU3" s="19" t="s">
        <v>185</v>
      </c>
      <c r="DV3" s="20"/>
      <c r="DW3" s="20"/>
      <c r="DX3" s="20"/>
      <c r="DY3" s="20"/>
    </row>
    <row r="4">
      <c r="A4" s="18">
        <v>46003.62587962963</v>
      </c>
      <c r="B4" s="19" t="s">
        <v>219</v>
      </c>
      <c r="C4" s="19" t="s">
        <v>174</v>
      </c>
      <c r="D4" s="19">
        <f t="shared" si="2"/>
        <v>0</v>
      </c>
      <c r="E4" s="19" t="s">
        <v>180</v>
      </c>
      <c r="F4" s="19">
        <f>IFERROR(__xludf.DUMMYFUNCTION("LET(
  t, LOWER(TRIM(E4)),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gái|nam\s*-\s*nữ|nam\s*nữ|b"&amp;"ình thường|normal|\bbth\b|\bbinh thuong\b|giới tính bình thường|xu hướng tính dục bth""), 0,
    TRUE, 7
  )
)"),0.0)</f>
        <v>0</v>
      </c>
      <c r="G4" s="19" t="s">
        <v>220</v>
      </c>
      <c r="H4" s="19">
        <f>IFERROR(__xludf.DUMMYFUNCTION("LET(
  t, LOWER(TRIM(G4)),
  IFS(
    REGEXMATCH(t,""phật giáo hòa hảo""), 3,
    REGEXMATCH(t,""công giáo""), 1,
    REGEXMATCH(t,""phật giáo""), 2,
    REGEXMATCH(t,""hồi giáo""), 4,
    REGEXMATCH(t,""cao đài|cao dai""), 5,
    REGEXMATCH(t,""bà la môn"&amp;"|ba la mon""), 6,
    REGEXMATCH(t,""^kinh$""), 7,
    REGEXMATCH(t,""không tôn giáo|^(không|khong)$|^không có$|^khong co$|^không$|^không\s+$""), 0,
    TRUE, """"
  )
)"),2.0)</f>
        <v>2</v>
      </c>
      <c r="I4" s="19" t="s">
        <v>182</v>
      </c>
      <c r="J4" s="19">
        <f>IFERROR(__xludf.DUMMYFUNCTION("LET(
  text, LOWER(I4),
  IFERROR(
    IFS(
      REGEXMATCH(text,""ở cùng gia đình|ở trọ cùng gia đình""), 0,
      REGEXMATCH(text,""thuê trọ""), 1,
      REGEXMATCH(text,""ở ktx""), 2,
      REGEXMATCH(text,""có nhà tại khu vực đang học|có nhà|ở riêng "&amp;"tại chung cư""), 3,
      REGEXMATCH(text,""ở nhà người quen""), 4
    ),
  -1)
)"),1.0)</f>
        <v>1</v>
      </c>
      <c r="K4" s="19" t="s">
        <v>221</v>
      </c>
      <c r="L4" s="19">
        <f>IFERROR(__xludf.DUMMYFUNCTION("LET(
  t, LOWER(TRIM(K4)),
  IFERROR(
    IFS(
      REGEXMATCH(t,""xuất\s*sắc""), 0,
      REGEXMATCH(t,""^giỏi$""), 1,
      REGEXMATCH(t,""^khá$""), 2,
      REGEXMATCH(t,""trung bình|bình thường|^4$""), 3,
      REGEXMATCH(t,""rớt""), 4,
      REGEXMA"&amp;"TCH(t,""năm nhất|tân sinh viên|mới|chưa|không|sắp thi|chuẩn bị thi|kq|kết quả|chưa có|chưa biết""), 5,
      TRUE, 5
    ),
  5)
)"),1.0)</f>
        <v>1</v>
      </c>
      <c r="M4" s="19" t="s">
        <v>222</v>
      </c>
      <c r="N4" s="19">
        <f>IFERROR(__xludf.DUMMYFUNCTION("LET(
  t, LOWER(TRIM(M4)),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 s="19" t="s">
        <v>195</v>
      </c>
      <c r="P4" s="19">
        <f t="shared" si="3"/>
        <v>1</v>
      </c>
      <c r="Q4" s="19">
        <v>1.0</v>
      </c>
      <c r="R4" s="20">
        <f t="shared" si="4"/>
        <v>1</v>
      </c>
      <c r="S4" s="19" t="s">
        <v>223</v>
      </c>
      <c r="T4" s="19"/>
      <c r="U4" s="19" t="s">
        <v>224</v>
      </c>
      <c r="V4" s="20">
        <f>IFERROR(__xludf.DUMMYFUNCTION("IFERROR(REGEXEXTRACT(U4,""\d+"")*1, """")"),25.0)</f>
        <v>25</v>
      </c>
      <c r="W4" s="20">
        <f t="shared" si="5"/>
        <v>25</v>
      </c>
      <c r="X4" s="19">
        <v>10.0</v>
      </c>
      <c r="Y4" s="19">
        <v>0.0</v>
      </c>
      <c r="Z4" s="19" t="s">
        <v>186</v>
      </c>
      <c r="AA4" s="19"/>
      <c r="AB4" s="19" t="s">
        <v>185</v>
      </c>
      <c r="AC4" s="19" t="s">
        <v>185</v>
      </c>
      <c r="AD4" s="19" t="s">
        <v>205</v>
      </c>
      <c r="AE4" s="19" t="s">
        <v>225</v>
      </c>
      <c r="AF4" s="19" t="s">
        <v>206</v>
      </c>
      <c r="AG4" s="19" t="s">
        <v>226</v>
      </c>
      <c r="AH4" s="19" t="s">
        <v>188</v>
      </c>
      <c r="AI4" s="19" t="s">
        <v>227</v>
      </c>
      <c r="AJ4" s="19">
        <f t="shared" si="6"/>
        <v>2</v>
      </c>
      <c r="AK4" s="19" t="s">
        <v>226</v>
      </c>
      <c r="AL4" s="19">
        <f t="shared" si="7"/>
        <v>2</v>
      </c>
      <c r="AM4" s="19" t="s">
        <v>228</v>
      </c>
      <c r="AN4" s="19">
        <f t="shared" si="8"/>
        <v>1</v>
      </c>
      <c r="AO4" s="20"/>
      <c r="AP4" s="19">
        <v>4.0</v>
      </c>
      <c r="AQ4" s="19">
        <v>4.0</v>
      </c>
      <c r="AR4" s="19">
        <v>4.0</v>
      </c>
      <c r="AS4" s="19">
        <v>4.0</v>
      </c>
      <c r="AT4" s="19">
        <v>4.0</v>
      </c>
      <c r="AU4" s="19">
        <v>4.0</v>
      </c>
      <c r="AV4" s="19">
        <v>4.0</v>
      </c>
      <c r="AW4" s="19">
        <v>4.0</v>
      </c>
      <c r="AX4" s="19">
        <v>4.0</v>
      </c>
      <c r="AY4" s="19">
        <f t="shared" si="9"/>
        <v>36</v>
      </c>
      <c r="AZ4" s="19">
        <f t="shared" si="10"/>
        <v>27</v>
      </c>
      <c r="BA4" s="19">
        <f t="shared" si="11"/>
        <v>1</v>
      </c>
      <c r="BB4" s="19">
        <f t="shared" si="12"/>
        <v>1</v>
      </c>
      <c r="BC4" s="19">
        <v>4.0</v>
      </c>
      <c r="BD4" s="19">
        <v>4.0</v>
      </c>
      <c r="BE4" s="19">
        <v>4.0</v>
      </c>
      <c r="BF4" s="19">
        <v>4.0</v>
      </c>
      <c r="BG4" s="19">
        <v>4.0</v>
      </c>
      <c r="BH4" s="19">
        <v>4.0</v>
      </c>
      <c r="BI4" s="19">
        <v>4.0</v>
      </c>
      <c r="BJ4" s="19">
        <f t="shared" si="13"/>
        <v>28</v>
      </c>
      <c r="BK4" s="19">
        <f t="shared" si="14"/>
        <v>21</v>
      </c>
      <c r="BL4" s="19"/>
      <c r="BM4" s="19"/>
      <c r="BN4" s="19">
        <v>3.0</v>
      </c>
      <c r="BO4" s="19" t="s">
        <v>185</v>
      </c>
      <c r="BP4" s="19">
        <f t="shared" si="15"/>
        <v>0</v>
      </c>
      <c r="BQ4" s="19">
        <v>3.0</v>
      </c>
      <c r="BR4" s="19">
        <v>0.0</v>
      </c>
      <c r="BS4" s="19" t="s">
        <v>185</v>
      </c>
      <c r="BT4" s="20">
        <f t="shared" si="16"/>
        <v>0</v>
      </c>
      <c r="BU4" s="20"/>
      <c r="BV4" s="19">
        <v>3.0</v>
      </c>
      <c r="BW4" s="19" t="s">
        <v>195</v>
      </c>
      <c r="BX4" s="19" t="s">
        <v>191</v>
      </c>
      <c r="BY4" s="19" t="s">
        <v>195</v>
      </c>
      <c r="BZ4" s="19" t="s">
        <v>186</v>
      </c>
      <c r="CA4" s="19">
        <f t="shared" si="17"/>
        <v>1</v>
      </c>
      <c r="CB4" s="19" t="s">
        <v>186</v>
      </c>
      <c r="CC4" s="19">
        <f t="shared" si="18"/>
        <v>1</v>
      </c>
      <c r="CD4" s="19" t="s">
        <v>209</v>
      </c>
      <c r="CE4" s="19">
        <f t="shared" si="19"/>
        <v>1</v>
      </c>
      <c r="CF4" s="19" t="s">
        <v>209</v>
      </c>
      <c r="CG4" s="19">
        <f t="shared" si="20"/>
        <v>1</v>
      </c>
      <c r="CH4" s="19" t="s">
        <v>209</v>
      </c>
      <c r="CI4" s="19">
        <f t="shared" si="21"/>
        <v>1</v>
      </c>
      <c r="CJ4" s="19" t="s">
        <v>229</v>
      </c>
      <c r="CK4" s="19" t="s">
        <v>230</v>
      </c>
      <c r="CL4" s="19" t="s">
        <v>231</v>
      </c>
      <c r="CM4" s="19">
        <f t="shared" si="22"/>
        <v>0.75</v>
      </c>
      <c r="CN4" s="19" t="s">
        <v>213</v>
      </c>
      <c r="CO4" s="19">
        <f t="shared" si="23"/>
        <v>1</v>
      </c>
      <c r="CP4" s="19" t="s">
        <v>185</v>
      </c>
      <c r="CQ4" s="19" t="s">
        <v>185</v>
      </c>
      <c r="CR4" s="19" t="s">
        <v>185</v>
      </c>
      <c r="CS4" s="19" t="s">
        <v>185</v>
      </c>
      <c r="CT4" s="19" t="s">
        <v>185</v>
      </c>
      <c r="CU4" s="19">
        <f t="shared" ref="CU4:CY4" si="33">if(CP4="Không",0,1)</f>
        <v>0</v>
      </c>
      <c r="CV4" s="19">
        <f t="shared" si="33"/>
        <v>0</v>
      </c>
      <c r="CW4" s="19">
        <f t="shared" si="33"/>
        <v>0</v>
      </c>
      <c r="CX4" s="19">
        <f t="shared" si="33"/>
        <v>0</v>
      </c>
      <c r="CY4" s="19">
        <f t="shared" si="33"/>
        <v>0</v>
      </c>
      <c r="CZ4" s="19" t="s">
        <v>185</v>
      </c>
      <c r="DA4" s="19">
        <f t="shared" si="25"/>
        <v>0</v>
      </c>
      <c r="DB4" s="19" t="s">
        <v>185</v>
      </c>
      <c r="DC4" s="19">
        <f t="shared" si="26"/>
        <v>0</v>
      </c>
      <c r="DD4" s="20"/>
      <c r="DE4" s="19" t="s">
        <v>195</v>
      </c>
      <c r="DF4" s="19">
        <f t="shared" si="27"/>
        <v>1</v>
      </c>
      <c r="DG4" s="19" t="s">
        <v>196</v>
      </c>
      <c r="DH4" s="19">
        <f t="shared" si="28"/>
        <v>0</v>
      </c>
      <c r="DI4" s="19" t="s">
        <v>185</v>
      </c>
      <c r="DJ4" s="19">
        <f t="shared" si="29"/>
        <v>0</v>
      </c>
      <c r="DK4" s="19" t="s">
        <v>197</v>
      </c>
      <c r="DL4" s="19">
        <f t="shared" si="30"/>
        <v>0</v>
      </c>
      <c r="DM4" s="19" t="s">
        <v>232</v>
      </c>
      <c r="DN4" s="19">
        <f t="shared" si="31"/>
        <v>2.5</v>
      </c>
      <c r="DO4" s="19" t="s">
        <v>233</v>
      </c>
      <c r="DP4" s="19" t="s">
        <v>185</v>
      </c>
      <c r="DQ4" s="20">
        <f t="shared" si="32"/>
        <v>0</v>
      </c>
      <c r="DR4" s="20"/>
      <c r="DS4" s="19" t="s">
        <v>185</v>
      </c>
      <c r="DT4" s="20"/>
      <c r="DU4" s="19" t="s">
        <v>185</v>
      </c>
      <c r="DV4" s="20"/>
      <c r="DW4" s="20"/>
      <c r="DX4" s="20"/>
      <c r="DY4" s="20"/>
    </row>
    <row r="5">
      <c r="A5" s="18">
        <v>46003.626388888886</v>
      </c>
      <c r="B5" s="19" t="s">
        <v>234</v>
      </c>
      <c r="C5" s="19" t="s">
        <v>174</v>
      </c>
      <c r="D5" s="19">
        <f t="shared" si="2"/>
        <v>0</v>
      </c>
      <c r="E5" s="19" t="s">
        <v>235</v>
      </c>
      <c r="F5" s="19">
        <f>IFERROR(__xludf.DUMMYFUNCTION("LET(
  t, LOWER(TRIM(E5)),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gái|nam\s*-\s*nữ|nam\s*nữ|b"&amp;"ình thường|normal|\bbth\b|\bbinh thuong\b|giới tính bình thường|xu hướng tính dục bth""), 0,
    TRUE, 7
  )
)"),0.0)</f>
        <v>0</v>
      </c>
      <c r="G5" s="19" t="s">
        <v>220</v>
      </c>
      <c r="H5" s="19">
        <f>IFERROR(__xludf.DUMMYFUNCTION("LET(
  t, LOWER(TRIM(G5)),
  IFS(
    REGEXMATCH(t,""phật giáo hòa hảo""), 3,
    REGEXMATCH(t,""công giáo""), 1,
    REGEXMATCH(t,""phật giáo""), 2,
    REGEXMATCH(t,""hồi giáo""), 4,
    REGEXMATCH(t,""cao đài|cao dai""), 5,
    REGEXMATCH(t,""bà la môn"&amp;"|ba la mon""), 6,
    REGEXMATCH(t,""^kinh$""), 7,
    REGEXMATCH(t,""không tôn giáo|^(không|khong)$|^không có$|^khong co$|^không$|^không\s+$""), 0,
    TRUE, """"
  )
)"),2.0)</f>
        <v>2</v>
      </c>
      <c r="I5" s="19" t="s">
        <v>182</v>
      </c>
      <c r="J5" s="19">
        <f>IFERROR(__xludf.DUMMYFUNCTION("LET(
  text, LOWER(I5),
  IFERROR(
    IFS(
      REGEXMATCH(text,""ở cùng gia đình|ở trọ cùng gia đình""), 0,
      REGEXMATCH(text,""thuê trọ""), 1,
      REGEXMATCH(text,""ở ktx""), 2,
      REGEXMATCH(text,""có nhà tại khu vực đang học|có nhà|ở riêng "&amp;"tại chung cư""), 3,
      REGEXMATCH(text,""ở nhà người quen""), 4
    ),
  -1)
)"),1.0)</f>
        <v>1</v>
      </c>
      <c r="K5" s="19" t="s">
        <v>202</v>
      </c>
      <c r="L5" s="19">
        <f>IFERROR(__xludf.DUMMYFUNCTION("LET(
  t, LOWER(TRIM(K5)),
  IFERROR(
    IFS(
      REGEXMATCH(t,""xuất\s*sắc""), 0,
      REGEXMATCH(t,""^giỏi$""), 1,
      REGEXMATCH(t,""^khá$""), 2,
      REGEXMATCH(t,""trung bình|bình thường|^4$""), 3,
      REGEXMATCH(t,""rớt""), 4,
      REGEXMA"&amp;"TCH(t,""năm nhất|tân sinh viên|mới|chưa|không|sắp thi|chuẩn bị thi|kq|kết quả|chưa có|chưa biết""), 5,
      TRUE, 5
    ),
  5)
)"),3.0)</f>
        <v>3</v>
      </c>
      <c r="M5" s="19" t="s">
        <v>222</v>
      </c>
      <c r="N5" s="19">
        <f>IFERROR(__xludf.DUMMYFUNCTION("LET(
  t, LOWER(TRIM(M5)),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 s="19" t="s">
        <v>195</v>
      </c>
      <c r="P5" s="19">
        <f t="shared" si="3"/>
        <v>1</v>
      </c>
      <c r="Q5" s="19">
        <v>2.0</v>
      </c>
      <c r="R5" s="20">
        <f t="shared" si="4"/>
        <v>2</v>
      </c>
      <c r="S5" s="19" t="s">
        <v>223</v>
      </c>
      <c r="T5" s="19"/>
      <c r="U5" s="19" t="s">
        <v>236</v>
      </c>
      <c r="V5" s="20">
        <f>IFERROR(__xludf.DUMMYFUNCTION("IFERROR(REGEXEXTRACT(U5,""\d+"")*1, """")"),40.0)</f>
        <v>40</v>
      </c>
      <c r="W5" s="20">
        <f t="shared" si="5"/>
        <v>40</v>
      </c>
      <c r="X5" s="21">
        <v>0.7</v>
      </c>
      <c r="Y5" s="21">
        <v>0.5</v>
      </c>
      <c r="Z5" s="19" t="s">
        <v>185</v>
      </c>
      <c r="AA5" s="19"/>
      <c r="AB5" s="19" t="s">
        <v>185</v>
      </c>
      <c r="AC5" s="19" t="s">
        <v>185</v>
      </c>
      <c r="AD5" s="19" t="s">
        <v>186</v>
      </c>
      <c r="AE5" s="19" t="s">
        <v>185</v>
      </c>
      <c r="AF5" s="19" t="s">
        <v>237</v>
      </c>
      <c r="AG5" s="19" t="s">
        <v>238</v>
      </c>
      <c r="AH5" s="19" t="s">
        <v>238</v>
      </c>
      <c r="AI5" s="19" t="s">
        <v>239</v>
      </c>
      <c r="AJ5" s="19">
        <f t="shared" si="6"/>
        <v>0</v>
      </c>
      <c r="AK5" s="19" t="s">
        <v>238</v>
      </c>
      <c r="AL5" s="19">
        <f t="shared" si="7"/>
        <v>0</v>
      </c>
      <c r="AM5" s="19" t="s">
        <v>190</v>
      </c>
      <c r="AN5" s="19">
        <f t="shared" si="8"/>
        <v>0</v>
      </c>
      <c r="AO5" s="20"/>
      <c r="AP5" s="19">
        <v>1.0</v>
      </c>
      <c r="AQ5" s="19">
        <v>1.0</v>
      </c>
      <c r="AR5" s="19">
        <v>1.0</v>
      </c>
      <c r="AS5" s="19">
        <v>1.0</v>
      </c>
      <c r="AT5" s="19">
        <v>1.0</v>
      </c>
      <c r="AU5" s="19">
        <v>1.0</v>
      </c>
      <c r="AV5" s="19">
        <v>1.0</v>
      </c>
      <c r="AW5" s="19">
        <v>1.0</v>
      </c>
      <c r="AX5" s="19">
        <v>1.0</v>
      </c>
      <c r="AY5" s="19">
        <f t="shared" si="9"/>
        <v>9</v>
      </c>
      <c r="AZ5" s="19">
        <f t="shared" si="10"/>
        <v>0</v>
      </c>
      <c r="BA5" s="19">
        <f t="shared" si="11"/>
        <v>0</v>
      </c>
      <c r="BB5" s="19">
        <f t="shared" si="12"/>
        <v>0</v>
      </c>
      <c r="BC5" s="19">
        <v>1.0</v>
      </c>
      <c r="BD5" s="19">
        <v>1.0</v>
      </c>
      <c r="BE5" s="19">
        <v>1.0</v>
      </c>
      <c r="BF5" s="19">
        <v>1.0</v>
      </c>
      <c r="BG5" s="19">
        <v>1.0</v>
      </c>
      <c r="BH5" s="19">
        <v>1.0</v>
      </c>
      <c r="BI5" s="19">
        <v>1.0</v>
      </c>
      <c r="BJ5" s="19">
        <f t="shared" si="13"/>
        <v>7</v>
      </c>
      <c r="BK5" s="19">
        <f t="shared" si="14"/>
        <v>0</v>
      </c>
      <c r="BL5" s="19"/>
      <c r="BM5" s="19"/>
      <c r="BN5" s="19">
        <v>1.0</v>
      </c>
      <c r="BO5" s="19" t="s">
        <v>185</v>
      </c>
      <c r="BP5" s="19">
        <f t="shared" si="15"/>
        <v>0</v>
      </c>
      <c r="BQ5" s="19">
        <v>1.0</v>
      </c>
      <c r="BR5" s="19">
        <v>0.0</v>
      </c>
      <c r="BS5" s="19" t="s">
        <v>185</v>
      </c>
      <c r="BT5" s="20">
        <f t="shared" si="16"/>
        <v>0</v>
      </c>
      <c r="BU5" s="20"/>
      <c r="BV5" s="19">
        <v>5.0</v>
      </c>
      <c r="BW5" s="19" t="s">
        <v>185</v>
      </c>
      <c r="BX5" s="19" t="s">
        <v>191</v>
      </c>
      <c r="BY5" s="19" t="s">
        <v>195</v>
      </c>
      <c r="BZ5" s="19" t="s">
        <v>185</v>
      </c>
      <c r="CA5" s="19">
        <f t="shared" si="17"/>
        <v>0</v>
      </c>
      <c r="CB5" s="19" t="s">
        <v>185</v>
      </c>
      <c r="CC5" s="19">
        <f t="shared" si="18"/>
        <v>0</v>
      </c>
      <c r="CD5" s="19" t="s">
        <v>192</v>
      </c>
      <c r="CE5" s="19">
        <f t="shared" si="19"/>
        <v>0</v>
      </c>
      <c r="CF5" s="19" t="s">
        <v>192</v>
      </c>
      <c r="CG5" s="19">
        <f t="shared" si="20"/>
        <v>0</v>
      </c>
      <c r="CH5" s="19" t="s">
        <v>192</v>
      </c>
      <c r="CI5" s="19">
        <f t="shared" si="21"/>
        <v>0</v>
      </c>
      <c r="CJ5" s="19" t="s">
        <v>193</v>
      </c>
      <c r="CK5" s="19" t="s">
        <v>240</v>
      </c>
      <c r="CL5" s="19" t="s">
        <v>241</v>
      </c>
      <c r="CM5" s="19">
        <f t="shared" si="22"/>
        <v>1.5</v>
      </c>
      <c r="CN5" s="19" t="s">
        <v>185</v>
      </c>
      <c r="CO5" s="19">
        <f t="shared" si="23"/>
        <v>0</v>
      </c>
      <c r="CP5" s="19" t="s">
        <v>185</v>
      </c>
      <c r="CQ5" s="19" t="s">
        <v>185</v>
      </c>
      <c r="CR5" s="19" t="s">
        <v>185</v>
      </c>
      <c r="CS5" s="19" t="s">
        <v>185</v>
      </c>
      <c r="CT5" s="19" t="s">
        <v>185</v>
      </c>
      <c r="CU5" s="19">
        <f t="shared" ref="CU5:CY5" si="34">if(CP5="Không",0,1)</f>
        <v>0</v>
      </c>
      <c r="CV5" s="19">
        <f t="shared" si="34"/>
        <v>0</v>
      </c>
      <c r="CW5" s="19">
        <f t="shared" si="34"/>
        <v>0</v>
      </c>
      <c r="CX5" s="19">
        <f t="shared" si="34"/>
        <v>0</v>
      </c>
      <c r="CY5" s="19">
        <f t="shared" si="34"/>
        <v>0</v>
      </c>
      <c r="CZ5" s="19" t="s">
        <v>185</v>
      </c>
      <c r="DA5" s="19">
        <f t="shared" si="25"/>
        <v>0</v>
      </c>
      <c r="DB5" s="19" t="s">
        <v>185</v>
      </c>
      <c r="DC5" s="19">
        <f t="shared" si="26"/>
        <v>0</v>
      </c>
      <c r="DD5" s="20"/>
      <c r="DE5" s="19" t="s">
        <v>195</v>
      </c>
      <c r="DF5" s="19">
        <f t="shared" si="27"/>
        <v>1</v>
      </c>
      <c r="DG5" s="19" t="s">
        <v>196</v>
      </c>
      <c r="DH5" s="19">
        <f t="shared" si="28"/>
        <v>0</v>
      </c>
      <c r="DI5" s="19" t="s">
        <v>185</v>
      </c>
      <c r="DJ5" s="19">
        <f t="shared" si="29"/>
        <v>0</v>
      </c>
      <c r="DK5" s="19" t="s">
        <v>197</v>
      </c>
      <c r="DL5" s="19">
        <f t="shared" si="30"/>
        <v>0</v>
      </c>
      <c r="DM5" s="19" t="s">
        <v>198</v>
      </c>
      <c r="DN5" s="19">
        <f t="shared" si="31"/>
        <v>1.5</v>
      </c>
      <c r="DO5" s="19" t="s">
        <v>242</v>
      </c>
      <c r="DP5" s="19" t="s">
        <v>185</v>
      </c>
      <c r="DQ5" s="20">
        <f t="shared" si="32"/>
        <v>0</v>
      </c>
      <c r="DR5" s="20"/>
      <c r="DS5" s="19" t="s">
        <v>185</v>
      </c>
      <c r="DT5" s="20"/>
      <c r="DU5" s="19" t="s">
        <v>185</v>
      </c>
      <c r="DV5" s="20"/>
      <c r="DW5" s="20"/>
      <c r="DX5" s="20"/>
      <c r="DY5" s="20"/>
    </row>
    <row r="6">
      <c r="A6" s="18">
        <v>46003.62658564815</v>
      </c>
      <c r="B6" s="19" t="s">
        <v>243</v>
      </c>
      <c r="C6" s="19" t="s">
        <v>174</v>
      </c>
      <c r="D6" s="19">
        <f t="shared" si="2"/>
        <v>0</v>
      </c>
      <c r="E6" s="19" t="s">
        <v>244</v>
      </c>
      <c r="F6" s="19">
        <f>IFERROR(__xludf.DUMMYFUNCTION("LET(
  t, LOWER(TRIM(E6)),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gái|nam\s*-\s*nữ|nam\s*nữ|b"&amp;"ình thường|normal|\bbth\b|\bbinh thuong\b|giới tính bình thường|xu hướng tính dục bth""), 0,
    TRUE, 7
  )
)"),0.0)</f>
        <v>0</v>
      </c>
      <c r="G6" s="19" t="s">
        <v>181</v>
      </c>
      <c r="H6" s="19">
        <f>IFERROR(__xludf.DUMMYFUNCTION("LET(
  t, LOWER(TRIM(G6)),
  IFS(
    REGEXMATCH(t,""phật giáo hòa hảo""), 3,
    REGEXMATCH(t,""công giáo""), 1,
    REGEXMATCH(t,""phật giáo""), 2,
    REGEXMATCH(t,""hồi giáo""), 4,
    REGEXMATCH(t,""cao đài|cao dai""), 5,
    REGEXMATCH(t,""bà la môn"&amp;"|ba la mon""), 6,
    REGEXMATCH(t,""^kinh$""), 7,
    REGEXMATCH(t,""không tôn giáo|^(không|khong)$|^không có$|^khong co$|^không$|^không\s+$""), 0,
    TRUE, """"
  )
)"),1.0)</f>
        <v>1</v>
      </c>
      <c r="I6" s="19" t="s">
        <v>182</v>
      </c>
      <c r="J6" s="19">
        <f>IFERROR(__xludf.DUMMYFUNCTION("LET(
  text, LOWER(I6),
  IFERROR(
    IFS(
      REGEXMATCH(text,""ở cùng gia đình|ở trọ cùng gia đình""), 0,
      REGEXMATCH(text,""thuê trọ""), 1,
      REGEXMATCH(text,""ở ktx""), 2,
      REGEXMATCH(text,""có nhà tại khu vực đang học|có nhà|ở riêng "&amp;"tại chung cư""), 3,
      REGEXMATCH(text,""ở nhà người quen""), 4
    ),
  -1)
)"),1.0)</f>
        <v>1</v>
      </c>
      <c r="K6" s="19" t="s">
        <v>202</v>
      </c>
      <c r="L6" s="19">
        <f>IFERROR(__xludf.DUMMYFUNCTION("LET(
  t, LOWER(TRIM(K6)),
  IFERROR(
    IFS(
      REGEXMATCH(t,""xuất\s*sắc""), 0,
      REGEXMATCH(t,""^giỏi$""), 1,
      REGEXMATCH(t,""^khá$""), 2,
      REGEXMATCH(t,""trung bình|bình thường|^4$""), 3,
      REGEXMATCH(t,""rớt""), 4,
      REGEXMA"&amp;"TCH(t,""năm nhất|tân sinh viên|mới|chưa|không|sắp thi|chuẩn bị thi|kq|kết quả|chưa có|chưa biết""), 5,
      TRUE, 5
    ),
  5)
)"),3.0)</f>
        <v>3</v>
      </c>
      <c r="M6" s="19" t="s">
        <v>184</v>
      </c>
      <c r="N6" s="19">
        <f>IFERROR(__xludf.DUMMYFUNCTION("LET(
  t, LOWER(TRIM(M6)),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 s="19" t="s">
        <v>185</v>
      </c>
      <c r="P6" s="19">
        <f t="shared" si="3"/>
        <v>0</v>
      </c>
      <c r="Q6" s="20"/>
      <c r="R6" s="20" t="str">
        <f t="shared" si="4"/>
        <v/>
      </c>
      <c r="S6" s="20"/>
      <c r="T6" s="20"/>
      <c r="U6" s="20"/>
      <c r="V6" s="20" t="str">
        <f>IFERROR(__xludf.DUMMYFUNCTION("IFERROR(REGEXEXTRACT(U6,""\d+"")*1, """")"),"")</f>
        <v/>
      </c>
      <c r="W6" s="20">
        <f t="shared" si="5"/>
        <v>0</v>
      </c>
      <c r="X6" s="20"/>
      <c r="Y6" s="20"/>
      <c r="Z6" s="19" t="s">
        <v>186</v>
      </c>
      <c r="AA6" s="19"/>
      <c r="AB6" s="19" t="s">
        <v>185</v>
      </c>
      <c r="AC6" s="19" t="s">
        <v>185</v>
      </c>
      <c r="AD6" s="19" t="s">
        <v>205</v>
      </c>
      <c r="AE6" s="19" t="s">
        <v>185</v>
      </c>
      <c r="AF6" s="19" t="s">
        <v>187</v>
      </c>
      <c r="AG6" s="19" t="s">
        <v>188</v>
      </c>
      <c r="AH6" s="19" t="s">
        <v>188</v>
      </c>
      <c r="AI6" s="19" t="s">
        <v>239</v>
      </c>
      <c r="AJ6" s="19">
        <f t="shared" si="6"/>
        <v>0</v>
      </c>
      <c r="AK6" s="19" t="s">
        <v>238</v>
      </c>
      <c r="AL6" s="19">
        <f t="shared" si="7"/>
        <v>0</v>
      </c>
      <c r="AM6" s="19" t="s">
        <v>228</v>
      </c>
      <c r="AN6" s="19">
        <f t="shared" si="8"/>
        <v>1</v>
      </c>
      <c r="AO6" s="20"/>
      <c r="AP6" s="19">
        <v>3.0</v>
      </c>
      <c r="AQ6" s="19">
        <v>3.0</v>
      </c>
      <c r="AR6" s="19">
        <v>2.0</v>
      </c>
      <c r="AS6" s="19">
        <v>3.0</v>
      </c>
      <c r="AT6" s="19">
        <v>3.0</v>
      </c>
      <c r="AU6" s="19">
        <v>2.0</v>
      </c>
      <c r="AV6" s="19">
        <v>2.0</v>
      </c>
      <c r="AW6" s="19">
        <v>1.0</v>
      </c>
      <c r="AX6" s="19">
        <v>1.0</v>
      </c>
      <c r="AY6" s="19">
        <f t="shared" si="9"/>
        <v>20</v>
      </c>
      <c r="AZ6" s="19">
        <f t="shared" si="10"/>
        <v>11</v>
      </c>
      <c r="BA6" s="19">
        <f t="shared" si="11"/>
        <v>1</v>
      </c>
      <c r="BB6" s="19">
        <f t="shared" si="12"/>
        <v>0</v>
      </c>
      <c r="BC6" s="19">
        <v>3.0</v>
      </c>
      <c r="BD6" s="19">
        <v>4.0</v>
      </c>
      <c r="BE6" s="19">
        <v>4.0</v>
      </c>
      <c r="BF6" s="19">
        <v>1.0</v>
      </c>
      <c r="BG6" s="19">
        <v>2.0</v>
      </c>
      <c r="BH6" s="19">
        <v>1.0</v>
      </c>
      <c r="BI6" s="19">
        <v>1.0</v>
      </c>
      <c r="BJ6" s="19">
        <f t="shared" si="13"/>
        <v>16</v>
      </c>
      <c r="BK6" s="19">
        <f t="shared" si="14"/>
        <v>9</v>
      </c>
      <c r="BL6" s="19"/>
      <c r="BM6" s="19"/>
      <c r="BN6" s="19">
        <v>1.0</v>
      </c>
      <c r="BO6" s="19" t="s">
        <v>195</v>
      </c>
      <c r="BP6" s="19">
        <f t="shared" si="15"/>
        <v>1</v>
      </c>
      <c r="BQ6" s="19">
        <v>1.0</v>
      </c>
      <c r="BR6" s="19">
        <v>36.0</v>
      </c>
      <c r="BS6" s="19" t="s">
        <v>195</v>
      </c>
      <c r="BT6" s="20">
        <f t="shared" si="16"/>
        <v>1</v>
      </c>
      <c r="BU6" s="19" t="s">
        <v>245</v>
      </c>
      <c r="BV6" s="19">
        <v>3.0</v>
      </c>
      <c r="BW6" s="19" t="s">
        <v>195</v>
      </c>
      <c r="BX6" s="19" t="s">
        <v>191</v>
      </c>
      <c r="BY6" s="19" t="s">
        <v>185</v>
      </c>
      <c r="BZ6" s="19" t="s">
        <v>208</v>
      </c>
      <c r="CA6" s="19">
        <f t="shared" si="17"/>
        <v>2</v>
      </c>
      <c r="CB6" s="19" t="s">
        <v>208</v>
      </c>
      <c r="CC6" s="19">
        <f t="shared" si="18"/>
        <v>2</v>
      </c>
      <c r="CD6" s="19" t="s">
        <v>209</v>
      </c>
      <c r="CE6" s="19">
        <f t="shared" si="19"/>
        <v>1</v>
      </c>
      <c r="CF6" s="19" t="s">
        <v>209</v>
      </c>
      <c r="CG6" s="19">
        <f t="shared" si="20"/>
        <v>1</v>
      </c>
      <c r="CH6" s="19" t="s">
        <v>209</v>
      </c>
      <c r="CI6" s="19">
        <f t="shared" si="21"/>
        <v>1</v>
      </c>
      <c r="CJ6" s="19" t="s">
        <v>193</v>
      </c>
      <c r="CK6" s="19" t="s">
        <v>211</v>
      </c>
      <c r="CL6" s="19" t="s">
        <v>212</v>
      </c>
      <c r="CM6" s="19">
        <f t="shared" si="22"/>
        <v>6</v>
      </c>
      <c r="CN6" s="19" t="s">
        <v>185</v>
      </c>
      <c r="CO6" s="19">
        <f t="shared" si="23"/>
        <v>0</v>
      </c>
      <c r="CP6" s="19" t="s">
        <v>185</v>
      </c>
      <c r="CQ6" s="19" t="s">
        <v>185</v>
      </c>
      <c r="CR6" s="19" t="s">
        <v>185</v>
      </c>
      <c r="CS6" s="19" t="s">
        <v>185</v>
      </c>
      <c r="CT6" s="19" t="s">
        <v>185</v>
      </c>
      <c r="CU6" s="19">
        <f t="shared" ref="CU6:CY6" si="35">if(CP6="Không",0,1)</f>
        <v>0</v>
      </c>
      <c r="CV6" s="19">
        <f t="shared" si="35"/>
        <v>0</v>
      </c>
      <c r="CW6" s="19">
        <f t="shared" si="35"/>
        <v>0</v>
      </c>
      <c r="CX6" s="19">
        <f t="shared" si="35"/>
        <v>0</v>
      </c>
      <c r="CY6" s="19">
        <f t="shared" si="35"/>
        <v>0</v>
      </c>
      <c r="CZ6" s="19" t="s">
        <v>185</v>
      </c>
      <c r="DA6" s="19">
        <f t="shared" si="25"/>
        <v>0</v>
      </c>
      <c r="DB6" s="19" t="s">
        <v>185</v>
      </c>
      <c r="DC6" s="19">
        <f t="shared" si="26"/>
        <v>0</v>
      </c>
      <c r="DD6" s="20"/>
      <c r="DE6" s="19" t="s">
        <v>185</v>
      </c>
      <c r="DF6" s="19">
        <f t="shared" si="27"/>
        <v>0</v>
      </c>
      <c r="DG6" s="19" t="s">
        <v>196</v>
      </c>
      <c r="DH6" s="19">
        <f t="shared" si="28"/>
        <v>0</v>
      </c>
      <c r="DI6" s="19" t="s">
        <v>185</v>
      </c>
      <c r="DJ6" s="19">
        <f t="shared" si="29"/>
        <v>0</v>
      </c>
      <c r="DK6" s="19" t="s">
        <v>197</v>
      </c>
      <c r="DL6" s="19">
        <f t="shared" si="30"/>
        <v>0</v>
      </c>
      <c r="DM6" s="20"/>
      <c r="DN6" s="19" t="str">
        <f t="shared" si="31"/>
        <v/>
      </c>
      <c r="DO6" s="20"/>
      <c r="DP6" s="19" t="s">
        <v>185</v>
      </c>
      <c r="DQ6" s="20">
        <f t="shared" si="32"/>
        <v>0</v>
      </c>
      <c r="DR6" s="20"/>
      <c r="DS6" s="19" t="s">
        <v>185</v>
      </c>
      <c r="DT6" s="20"/>
      <c r="DU6" s="19" t="s">
        <v>185</v>
      </c>
      <c r="DV6" s="20"/>
      <c r="DW6" s="20"/>
      <c r="DX6" s="20"/>
      <c r="DY6" s="20"/>
    </row>
    <row r="7">
      <c r="A7" s="18">
        <v>46003.62706018519</v>
      </c>
      <c r="B7" s="19" t="s">
        <v>246</v>
      </c>
      <c r="C7" s="19" t="s">
        <v>174</v>
      </c>
      <c r="D7" s="19">
        <f t="shared" si="2"/>
        <v>0</v>
      </c>
      <c r="E7" s="19" t="s">
        <v>247</v>
      </c>
      <c r="F7" s="19">
        <f>IFERROR(__xludf.DUMMYFUNCTION("LET(
  t, LOWER(TRIM(E7)),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gái|nam\s*-\s*nữ|nam\s*nữ|b"&amp;"ình thường|normal|\bbth\b|\bbinh thuong\b|giới tính bình thường|xu hướng tính dục bth""), 0,
    TRUE, 7
  )
)"),0.0)</f>
        <v>0</v>
      </c>
      <c r="G7" s="19" t="s">
        <v>220</v>
      </c>
      <c r="H7" s="19">
        <f>IFERROR(__xludf.DUMMYFUNCTION("LET(
  t, LOWER(TRIM(G7)),
  IFS(
    REGEXMATCH(t,""phật giáo hòa hảo""), 3,
    REGEXMATCH(t,""công giáo""), 1,
    REGEXMATCH(t,""phật giáo""), 2,
    REGEXMATCH(t,""hồi giáo""), 4,
    REGEXMATCH(t,""cao đài|cao dai""), 5,
    REGEXMATCH(t,""bà la môn"&amp;"|ba la mon""), 6,
    REGEXMATCH(t,""^kinh$""), 7,
    REGEXMATCH(t,""không tôn giáo|^(không|khong)$|^không có$|^khong co$|^không$|^không\s+$""), 0,
    TRUE, """"
  )
)"),2.0)</f>
        <v>2</v>
      </c>
      <c r="I7" s="19" t="s">
        <v>182</v>
      </c>
      <c r="J7" s="19">
        <f>IFERROR(__xludf.DUMMYFUNCTION("LET(
  text, LOWER(I7),
  IFERROR(
    IFS(
      REGEXMATCH(text,""ở cùng gia đình|ở trọ cùng gia đình""), 0,
      REGEXMATCH(text,""thuê trọ""), 1,
      REGEXMATCH(text,""ở ktx""), 2,
      REGEXMATCH(text,""có nhà tại khu vực đang học|có nhà|ở riêng "&amp;"tại chung cư""), 3,
      REGEXMATCH(text,""ở nhà người quen""), 4
    ),
  -1)
)"),1.0)</f>
        <v>1</v>
      </c>
      <c r="K7" s="19" t="s">
        <v>248</v>
      </c>
      <c r="L7" s="19">
        <f>IFERROR(__xludf.DUMMYFUNCTION("LET(
  t, LOWER(TRIM(K7)),
  IFERROR(
    IFS(
      REGEXMATCH(t,""xuất\s*sắc""), 0,
      REGEXMATCH(t,""^giỏi$""), 1,
      REGEXMATCH(t,""^khá$""), 2,
      REGEXMATCH(t,""trung bình|bình thường|^4$""), 3,
      REGEXMATCH(t,""rớt""), 4,
      REGEXMA"&amp;"TCH(t,""năm nhất|tân sinh viên|mới|chưa|không|sắp thi|chuẩn bị thi|kq|kết quả|chưa có|chưa biết""), 5,
      TRUE, 5
    ),
  5)
)"),4.0)</f>
        <v>4</v>
      </c>
      <c r="M7" s="19" t="s">
        <v>184</v>
      </c>
      <c r="N7" s="19">
        <f>IFERROR(__xludf.DUMMYFUNCTION("LET(
  t, LOWER(TRIM(M7)),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 s="19" t="s">
        <v>195</v>
      </c>
      <c r="P7" s="19">
        <f t="shared" si="3"/>
        <v>1</v>
      </c>
      <c r="Q7" s="19">
        <v>1.0</v>
      </c>
      <c r="R7" s="20">
        <f t="shared" si="4"/>
        <v>1</v>
      </c>
      <c r="S7" s="19" t="s">
        <v>249</v>
      </c>
      <c r="T7" s="19"/>
      <c r="U7" s="19" t="s">
        <v>236</v>
      </c>
      <c r="V7" s="20">
        <f>IFERROR(__xludf.DUMMYFUNCTION("IFERROR(REGEXEXTRACT(U7,""\d+"")*1, """")"),40.0)</f>
        <v>40</v>
      </c>
      <c r="W7" s="20">
        <f t="shared" si="5"/>
        <v>40</v>
      </c>
      <c r="X7" s="19">
        <v>1000.0</v>
      </c>
      <c r="Y7" s="19">
        <v>15000.0</v>
      </c>
      <c r="Z7" s="19" t="s">
        <v>185</v>
      </c>
      <c r="AA7" s="19"/>
      <c r="AB7" s="19" t="s">
        <v>185</v>
      </c>
      <c r="AC7" s="19" t="s">
        <v>185</v>
      </c>
      <c r="AD7" s="19" t="s">
        <v>205</v>
      </c>
      <c r="AE7" s="19" t="s">
        <v>186</v>
      </c>
      <c r="AF7" s="19" t="s">
        <v>250</v>
      </c>
      <c r="AG7" s="19" t="s">
        <v>251</v>
      </c>
      <c r="AH7" s="19" t="s">
        <v>238</v>
      </c>
      <c r="AI7" s="19" t="s">
        <v>239</v>
      </c>
      <c r="AJ7" s="19">
        <f t="shared" si="6"/>
        <v>0</v>
      </c>
      <c r="AK7" s="19" t="s">
        <v>238</v>
      </c>
      <c r="AL7" s="19">
        <f t="shared" si="7"/>
        <v>0</v>
      </c>
      <c r="AM7" s="19" t="s">
        <v>228</v>
      </c>
      <c r="AN7" s="19">
        <f t="shared" si="8"/>
        <v>1</v>
      </c>
      <c r="AO7" s="20"/>
      <c r="AP7" s="19">
        <v>4.0</v>
      </c>
      <c r="AQ7" s="19">
        <v>4.0</v>
      </c>
      <c r="AR7" s="19">
        <v>4.0</v>
      </c>
      <c r="AS7" s="19">
        <v>4.0</v>
      </c>
      <c r="AT7" s="19">
        <v>4.0</v>
      </c>
      <c r="AU7" s="19">
        <v>4.0</v>
      </c>
      <c r="AV7" s="19">
        <v>4.0</v>
      </c>
      <c r="AW7" s="19">
        <v>4.0</v>
      </c>
      <c r="AX7" s="19">
        <v>4.0</v>
      </c>
      <c r="AY7" s="19">
        <f t="shared" si="9"/>
        <v>36</v>
      </c>
      <c r="AZ7" s="19">
        <f t="shared" si="10"/>
        <v>27</v>
      </c>
      <c r="BA7" s="19">
        <f t="shared" si="11"/>
        <v>1</v>
      </c>
      <c r="BB7" s="19">
        <f t="shared" si="12"/>
        <v>1</v>
      </c>
      <c r="BC7" s="19">
        <v>4.0</v>
      </c>
      <c r="BD7" s="19">
        <v>4.0</v>
      </c>
      <c r="BE7" s="19">
        <v>4.0</v>
      </c>
      <c r="BF7" s="19">
        <v>4.0</v>
      </c>
      <c r="BG7" s="19">
        <v>4.0</v>
      </c>
      <c r="BH7" s="19">
        <v>4.0</v>
      </c>
      <c r="BI7" s="19">
        <v>4.0</v>
      </c>
      <c r="BJ7" s="19">
        <f t="shared" si="13"/>
        <v>28</v>
      </c>
      <c r="BK7" s="19">
        <f t="shared" si="14"/>
        <v>21</v>
      </c>
      <c r="BL7" s="19"/>
      <c r="BM7" s="19"/>
      <c r="BN7" s="19">
        <v>5.0</v>
      </c>
      <c r="BO7" s="19" t="s">
        <v>185</v>
      </c>
      <c r="BP7" s="19">
        <f t="shared" si="15"/>
        <v>0</v>
      </c>
      <c r="BQ7" s="19">
        <v>6.0</v>
      </c>
      <c r="BR7" s="19">
        <v>3.0</v>
      </c>
      <c r="BS7" s="19" t="s">
        <v>185</v>
      </c>
      <c r="BT7" s="20">
        <f t="shared" si="16"/>
        <v>0</v>
      </c>
      <c r="BU7" s="20"/>
      <c r="BV7" s="19">
        <v>5.0</v>
      </c>
      <c r="BW7" s="19" t="s">
        <v>185</v>
      </c>
      <c r="BX7" s="19" t="s">
        <v>252</v>
      </c>
      <c r="BY7" s="19" t="s">
        <v>185</v>
      </c>
      <c r="BZ7" s="19" t="s">
        <v>185</v>
      </c>
      <c r="CA7" s="19">
        <f t="shared" si="17"/>
        <v>0</v>
      </c>
      <c r="CB7" s="19" t="s">
        <v>208</v>
      </c>
      <c r="CC7" s="19">
        <f t="shared" si="18"/>
        <v>2</v>
      </c>
      <c r="CD7" s="19" t="s">
        <v>208</v>
      </c>
      <c r="CE7" s="19">
        <f t="shared" si="19"/>
        <v>2</v>
      </c>
      <c r="CF7" s="19" t="s">
        <v>208</v>
      </c>
      <c r="CG7" s="19">
        <f t="shared" si="20"/>
        <v>2</v>
      </c>
      <c r="CH7" s="19" t="s">
        <v>208</v>
      </c>
      <c r="CI7" s="19">
        <f t="shared" si="21"/>
        <v>2</v>
      </c>
      <c r="CJ7" s="19" t="s">
        <v>193</v>
      </c>
      <c r="CK7" s="19" t="s">
        <v>253</v>
      </c>
      <c r="CL7" s="19" t="s">
        <v>254</v>
      </c>
      <c r="CM7" s="19">
        <f t="shared" si="22"/>
        <v>0</v>
      </c>
      <c r="CN7" s="19" t="s">
        <v>225</v>
      </c>
      <c r="CO7" s="19">
        <f t="shared" si="23"/>
        <v>2</v>
      </c>
      <c r="CP7" s="19" t="s">
        <v>185</v>
      </c>
      <c r="CQ7" s="19" t="s">
        <v>185</v>
      </c>
      <c r="CR7" s="19" t="s">
        <v>185</v>
      </c>
      <c r="CS7" s="19" t="s">
        <v>185</v>
      </c>
      <c r="CT7" s="19" t="s">
        <v>185</v>
      </c>
      <c r="CU7" s="19">
        <f t="shared" ref="CU7:CY7" si="36">if(CP7="Không",0,1)</f>
        <v>0</v>
      </c>
      <c r="CV7" s="19">
        <f t="shared" si="36"/>
        <v>0</v>
      </c>
      <c r="CW7" s="19">
        <f t="shared" si="36"/>
        <v>0</v>
      </c>
      <c r="CX7" s="19">
        <f t="shared" si="36"/>
        <v>0</v>
      </c>
      <c r="CY7" s="19">
        <f t="shared" si="36"/>
        <v>0</v>
      </c>
      <c r="CZ7" s="19" t="s">
        <v>185</v>
      </c>
      <c r="DA7" s="19">
        <f t="shared" si="25"/>
        <v>0</v>
      </c>
      <c r="DB7" s="19" t="s">
        <v>185</v>
      </c>
      <c r="DC7" s="19">
        <f t="shared" si="26"/>
        <v>0</v>
      </c>
      <c r="DD7" s="20"/>
      <c r="DE7" s="19" t="s">
        <v>185</v>
      </c>
      <c r="DF7" s="19">
        <f t="shared" si="27"/>
        <v>0</v>
      </c>
      <c r="DG7" s="19" t="s">
        <v>255</v>
      </c>
      <c r="DH7" s="19">
        <f t="shared" si="28"/>
        <v>1</v>
      </c>
      <c r="DI7" s="19" t="s">
        <v>256</v>
      </c>
      <c r="DJ7" s="19">
        <f t="shared" si="29"/>
        <v>1</v>
      </c>
      <c r="DK7" s="19" t="s">
        <v>257</v>
      </c>
      <c r="DL7" s="19">
        <f t="shared" si="30"/>
        <v>3</v>
      </c>
      <c r="DM7" s="20"/>
      <c r="DN7" s="19" t="str">
        <f t="shared" si="31"/>
        <v/>
      </c>
      <c r="DO7" s="20"/>
      <c r="DP7" s="19" t="s">
        <v>185</v>
      </c>
      <c r="DQ7" s="20">
        <f t="shared" si="32"/>
        <v>0</v>
      </c>
      <c r="DR7" s="20"/>
      <c r="DS7" s="19" t="s">
        <v>185</v>
      </c>
      <c r="DT7" s="20"/>
      <c r="DU7" s="19" t="s">
        <v>258</v>
      </c>
      <c r="DV7" s="19"/>
      <c r="DW7" s="19" t="s">
        <v>259</v>
      </c>
      <c r="DX7" s="20"/>
      <c r="DY7" s="20"/>
    </row>
    <row r="8">
      <c r="A8" s="18">
        <v>46003.62756944444</v>
      </c>
      <c r="B8" s="19" t="s">
        <v>234</v>
      </c>
      <c r="C8" s="19" t="s">
        <v>174</v>
      </c>
      <c r="D8" s="19">
        <f t="shared" si="2"/>
        <v>0</v>
      </c>
      <c r="E8" s="19" t="s">
        <v>260</v>
      </c>
      <c r="F8" s="19">
        <f>IFERROR(__xludf.DUMMYFUNCTION("LET(
  t, LOWER(TRIM(E8)),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gái|nam\s*-\s*nữ|nam\s*nữ|b"&amp;"ình thường|normal|\bbth\b|\bbinh thuong\b|giới tính bình thường|xu hướng tính dục bth""), 0,
    TRUE, 7
  )
)"),0.0)</f>
        <v>0</v>
      </c>
      <c r="G8" s="19" t="s">
        <v>220</v>
      </c>
      <c r="H8" s="19">
        <f>IFERROR(__xludf.DUMMYFUNCTION("LET(
  t, LOWER(TRIM(G8)),
  IFS(
    REGEXMATCH(t,""phật giáo hòa hảo""), 3,
    REGEXMATCH(t,""công giáo""), 1,
    REGEXMATCH(t,""phật giáo""), 2,
    REGEXMATCH(t,""hồi giáo""), 4,
    REGEXMATCH(t,""cao đài|cao dai""), 5,
    REGEXMATCH(t,""bà la môn"&amp;"|ba la mon""), 6,
    REGEXMATCH(t,""^kinh$""), 7,
    REGEXMATCH(t,""không tôn giáo|^(không|khong)$|^không có$|^khong co$|^không$|^không\s+$""), 0,
    TRUE, """"
  )
)"),2.0)</f>
        <v>2</v>
      </c>
      <c r="I8" s="19" t="s">
        <v>182</v>
      </c>
      <c r="J8" s="19">
        <f>IFERROR(__xludf.DUMMYFUNCTION("LET(
  text, LOWER(I8),
  IFERROR(
    IFS(
      REGEXMATCH(text,""ở cùng gia đình|ở trọ cùng gia đình""), 0,
      REGEXMATCH(text,""thuê trọ""), 1,
      REGEXMATCH(text,""ở ktx""), 2,
      REGEXMATCH(text,""có nhà tại khu vực đang học|có nhà|ở riêng "&amp;"tại chung cư""), 3,
      REGEXMATCH(text,""ở nhà người quen""), 4
    ),
  -1)
)"),1.0)</f>
        <v>1</v>
      </c>
      <c r="K8" s="19" t="s">
        <v>183</v>
      </c>
      <c r="L8" s="19">
        <f>IFERROR(__xludf.DUMMYFUNCTION("LET(
  t, LOWER(TRIM(K8)),
  IFERROR(
    IFS(
      REGEXMATCH(t,""xuất\s*sắc""), 0,
      REGEXMATCH(t,""^giỏi$""), 1,
      REGEXMATCH(t,""^khá$""), 2,
      REGEXMATCH(t,""trung bình|bình thường|^4$""), 3,
      REGEXMATCH(t,""rớt""), 4,
      REGEXMA"&amp;"TCH(t,""năm nhất|tân sinh viên|mới|chưa|không|sắp thi|chuẩn bị thi|kq|kết quả|chưa có|chưa biết""), 5,
      TRUE, 5
    ),
  5)
)"),2.0)</f>
        <v>2</v>
      </c>
      <c r="M8" s="19" t="s">
        <v>261</v>
      </c>
      <c r="N8" s="19">
        <f>IFERROR(__xludf.DUMMYFUNCTION("LET(
  t, LOWER(TRIM(M8)),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 s="19" t="s">
        <v>185</v>
      </c>
      <c r="P8" s="19">
        <f t="shared" si="3"/>
        <v>0</v>
      </c>
      <c r="Q8" s="20"/>
      <c r="R8" s="20" t="str">
        <f t="shared" si="4"/>
        <v/>
      </c>
      <c r="S8" s="20"/>
      <c r="T8" s="20"/>
      <c r="U8" s="20"/>
      <c r="V8" s="20" t="str">
        <f>IFERROR(__xludf.DUMMYFUNCTION("IFERROR(REGEXEXTRACT(U8,""\d+"")*1, """")"),"")</f>
        <v/>
      </c>
      <c r="W8" s="20">
        <f t="shared" si="5"/>
        <v>0</v>
      </c>
      <c r="X8" s="20"/>
      <c r="Y8" s="20"/>
      <c r="Z8" s="19" t="s">
        <v>185</v>
      </c>
      <c r="AA8" s="19"/>
      <c r="AB8" s="19" t="s">
        <v>185</v>
      </c>
      <c r="AC8" s="19" t="s">
        <v>185</v>
      </c>
      <c r="AD8" s="19" t="s">
        <v>186</v>
      </c>
      <c r="AE8" s="19" t="s">
        <v>185</v>
      </c>
      <c r="AF8" s="19" t="s">
        <v>187</v>
      </c>
      <c r="AG8" s="19" t="s">
        <v>238</v>
      </c>
      <c r="AH8" s="19" t="s">
        <v>251</v>
      </c>
      <c r="AI8" s="19" t="s">
        <v>189</v>
      </c>
      <c r="AJ8" s="19">
        <f t="shared" si="6"/>
        <v>1</v>
      </c>
      <c r="AK8" s="19" t="s">
        <v>188</v>
      </c>
      <c r="AL8" s="19">
        <f t="shared" si="7"/>
        <v>1</v>
      </c>
      <c r="AM8" s="19" t="s">
        <v>190</v>
      </c>
      <c r="AN8" s="19">
        <f t="shared" si="8"/>
        <v>0</v>
      </c>
      <c r="AO8" s="20"/>
      <c r="AP8" s="19">
        <v>3.0</v>
      </c>
      <c r="AQ8" s="19">
        <v>3.0</v>
      </c>
      <c r="AR8" s="19">
        <v>3.0</v>
      </c>
      <c r="AS8" s="19">
        <v>3.0</v>
      </c>
      <c r="AT8" s="19">
        <v>3.0</v>
      </c>
      <c r="AU8" s="19">
        <v>3.0</v>
      </c>
      <c r="AV8" s="19">
        <v>3.0</v>
      </c>
      <c r="AW8" s="19">
        <v>3.0</v>
      </c>
      <c r="AX8" s="19">
        <v>3.0</v>
      </c>
      <c r="AY8" s="19">
        <f t="shared" si="9"/>
        <v>27</v>
      </c>
      <c r="AZ8" s="19">
        <f t="shared" si="10"/>
        <v>18</v>
      </c>
      <c r="BA8" s="19">
        <f t="shared" si="11"/>
        <v>1</v>
      </c>
      <c r="BB8" s="19">
        <f t="shared" si="12"/>
        <v>1</v>
      </c>
      <c r="BC8" s="19">
        <v>3.0</v>
      </c>
      <c r="BD8" s="19">
        <v>3.0</v>
      </c>
      <c r="BE8" s="19">
        <v>3.0</v>
      </c>
      <c r="BF8" s="19">
        <v>3.0</v>
      </c>
      <c r="BG8" s="19">
        <v>3.0</v>
      </c>
      <c r="BH8" s="19">
        <v>3.0</v>
      </c>
      <c r="BI8" s="19">
        <v>3.0</v>
      </c>
      <c r="BJ8" s="19">
        <f t="shared" si="13"/>
        <v>21</v>
      </c>
      <c r="BK8" s="19">
        <f t="shared" si="14"/>
        <v>14</v>
      </c>
      <c r="BL8" s="19"/>
      <c r="BM8" s="19"/>
      <c r="BN8" s="19">
        <v>3.0</v>
      </c>
      <c r="BO8" s="19" t="s">
        <v>185</v>
      </c>
      <c r="BP8" s="19">
        <f t="shared" si="15"/>
        <v>0</v>
      </c>
      <c r="BQ8" s="19">
        <v>4.0</v>
      </c>
      <c r="BR8" s="19">
        <v>10.0</v>
      </c>
      <c r="BS8" s="19" t="s">
        <v>185</v>
      </c>
      <c r="BT8" s="20">
        <f t="shared" si="16"/>
        <v>0</v>
      </c>
      <c r="BU8" s="20"/>
      <c r="BV8" s="19">
        <v>3.0</v>
      </c>
      <c r="BW8" s="19" t="s">
        <v>185</v>
      </c>
      <c r="BX8" s="19" t="s">
        <v>191</v>
      </c>
      <c r="BY8" s="19" t="s">
        <v>195</v>
      </c>
      <c r="BZ8" s="19" t="s">
        <v>185</v>
      </c>
      <c r="CA8" s="19">
        <f t="shared" si="17"/>
        <v>0</v>
      </c>
      <c r="CB8" s="19" t="s">
        <v>185</v>
      </c>
      <c r="CC8" s="19">
        <f t="shared" si="18"/>
        <v>0</v>
      </c>
      <c r="CD8" s="19" t="s">
        <v>192</v>
      </c>
      <c r="CE8" s="19">
        <f t="shared" si="19"/>
        <v>0</v>
      </c>
      <c r="CF8" s="19" t="s">
        <v>192</v>
      </c>
      <c r="CG8" s="19">
        <f t="shared" si="20"/>
        <v>0</v>
      </c>
      <c r="CH8" s="19" t="s">
        <v>192</v>
      </c>
      <c r="CI8" s="19">
        <f t="shared" si="21"/>
        <v>0</v>
      </c>
      <c r="CJ8" s="19" t="s">
        <v>262</v>
      </c>
      <c r="CK8" s="19" t="s">
        <v>263</v>
      </c>
      <c r="CL8" s="19" t="s">
        <v>254</v>
      </c>
      <c r="CM8" s="19">
        <f t="shared" si="22"/>
        <v>0</v>
      </c>
      <c r="CN8" s="19" t="s">
        <v>185</v>
      </c>
      <c r="CO8" s="19">
        <f t="shared" si="23"/>
        <v>0</v>
      </c>
      <c r="CP8" s="19" t="s">
        <v>195</v>
      </c>
      <c r="CQ8" s="19" t="s">
        <v>185</v>
      </c>
      <c r="CR8" s="19" t="s">
        <v>185</v>
      </c>
      <c r="CS8" s="19" t="s">
        <v>185</v>
      </c>
      <c r="CT8" s="19" t="s">
        <v>185</v>
      </c>
      <c r="CU8" s="19">
        <f t="shared" ref="CU8:CY8" si="37">if(CP8="Không",0,1)</f>
        <v>1</v>
      </c>
      <c r="CV8" s="19">
        <f t="shared" si="37"/>
        <v>0</v>
      </c>
      <c r="CW8" s="19">
        <f t="shared" si="37"/>
        <v>0</v>
      </c>
      <c r="CX8" s="19">
        <f t="shared" si="37"/>
        <v>0</v>
      </c>
      <c r="CY8" s="19">
        <f t="shared" si="37"/>
        <v>0</v>
      </c>
      <c r="CZ8" s="19" t="s">
        <v>185</v>
      </c>
      <c r="DA8" s="19">
        <f t="shared" si="25"/>
        <v>0</v>
      </c>
      <c r="DB8" s="19" t="s">
        <v>185</v>
      </c>
      <c r="DC8" s="19">
        <f t="shared" si="26"/>
        <v>0</v>
      </c>
      <c r="DD8" s="20"/>
      <c r="DE8" s="19" t="s">
        <v>195</v>
      </c>
      <c r="DF8" s="19">
        <f t="shared" si="27"/>
        <v>1</v>
      </c>
      <c r="DG8" s="19" t="s">
        <v>264</v>
      </c>
      <c r="DH8" s="19">
        <f t="shared" si="28"/>
        <v>1</v>
      </c>
      <c r="DI8" s="19" t="s">
        <v>185</v>
      </c>
      <c r="DJ8" s="19">
        <f t="shared" si="29"/>
        <v>0</v>
      </c>
      <c r="DK8" s="19" t="s">
        <v>197</v>
      </c>
      <c r="DL8" s="19">
        <f t="shared" si="30"/>
        <v>0</v>
      </c>
      <c r="DM8" s="19" t="s">
        <v>265</v>
      </c>
      <c r="DN8" s="19">
        <f t="shared" si="31"/>
        <v>5</v>
      </c>
      <c r="DO8" s="19" t="s">
        <v>266</v>
      </c>
      <c r="DP8" s="19" t="s">
        <v>185</v>
      </c>
      <c r="DQ8" s="20">
        <f t="shared" si="32"/>
        <v>0</v>
      </c>
      <c r="DR8" s="20"/>
      <c r="DS8" s="19" t="s">
        <v>185</v>
      </c>
      <c r="DT8" s="20"/>
      <c r="DU8" s="19" t="s">
        <v>185</v>
      </c>
      <c r="DV8" s="20"/>
      <c r="DW8" s="20"/>
      <c r="DX8" s="20"/>
      <c r="DY8" s="20"/>
    </row>
    <row r="9">
      <c r="A9" s="18">
        <v>46003.62761574074</v>
      </c>
      <c r="B9" s="19" t="s">
        <v>219</v>
      </c>
      <c r="C9" s="19" t="s">
        <v>174</v>
      </c>
      <c r="D9" s="19">
        <f t="shared" si="2"/>
        <v>0</v>
      </c>
      <c r="E9" s="19" t="s">
        <v>267</v>
      </c>
      <c r="F9" s="19">
        <f>IFERROR(__xludf.DUMMYFUNCTION("LET(
  t, LOWER(TRIM(E9)),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gái|nam\s*-\s*nữ|nam\s*nữ|b"&amp;"ình thường|normal|\bbth\b|\bbinh thuong\b|giới tính bình thường|xu hướng tính dục bth""), 0,
    TRUE, 7
  )
)"),2.0)</f>
        <v>2</v>
      </c>
      <c r="G9" s="19" t="s">
        <v>268</v>
      </c>
      <c r="H9" s="19">
        <f>IFERROR(__xludf.DUMMYFUNCTION("LET(
  t, LOWER(TRIM(G9)),
  IFS(
    REGEXMATCH(t,""phật giáo hòa hảo""), 3,
    REGEXMATCH(t,""công giáo""), 1,
    REGEXMATCH(t,""phật giáo""), 2,
    REGEXMATCH(t,""hồi giáo""), 4,
    REGEXMATCH(t,""cao đài|cao dai""), 5,
    REGEXMATCH(t,""bà la môn"&amp;"|ba la mon""), 6,
    REGEXMATCH(t,""^kinh$""), 7,
    REGEXMATCH(t,""không tôn giáo|^(không|khong)$|^không có$|^khong co$|^không$|^không\s+$""), 0,
    TRUE, """"
  )
)"),4.0)</f>
        <v>4</v>
      </c>
      <c r="I9" s="19" t="s">
        <v>201</v>
      </c>
      <c r="J9" s="19">
        <f>IFERROR(__xludf.DUMMYFUNCTION("LET(
  text, LOWER(I9),
  IFERROR(
    IFS(
      REGEXMATCH(text,""ở cùng gia đình|ở trọ cùng gia đình""), 0,
      REGEXMATCH(text,""thuê trọ""), 1,
      REGEXMATCH(text,""ở ktx""), 2,
      REGEXMATCH(text,""có nhà tại khu vực đang học|có nhà|ở riêng "&amp;"tại chung cư""), 3,
      REGEXMATCH(text,""ở nhà người quen""), 4
    ),
  -1)
)"),3.0)</f>
        <v>3</v>
      </c>
      <c r="K9" s="19" t="s">
        <v>221</v>
      </c>
      <c r="L9" s="19">
        <f>IFERROR(__xludf.DUMMYFUNCTION("LET(
  t, LOWER(TRIM(K9)),
  IFERROR(
    IFS(
      REGEXMATCH(t,""xuất\s*sắc""), 0,
      REGEXMATCH(t,""^giỏi$""), 1,
      REGEXMATCH(t,""^khá$""), 2,
      REGEXMATCH(t,""trung bình|bình thường|^4$""), 3,
      REGEXMATCH(t,""rớt""), 4,
      REGEXMA"&amp;"TCH(t,""năm nhất|tân sinh viên|mới|chưa|không|sắp thi|chuẩn bị thi|kq|kết quả|chưa có|chưa biết""), 5,
      TRUE, 5
    ),
  5)
)"),1.0)</f>
        <v>1</v>
      </c>
      <c r="M9" s="19" t="s">
        <v>222</v>
      </c>
      <c r="N9" s="19">
        <f>IFERROR(__xludf.DUMMYFUNCTION("LET(
  t, LOWER(TRIM(M9)),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9" s="19" t="s">
        <v>185</v>
      </c>
      <c r="P9" s="19">
        <f t="shared" si="3"/>
        <v>0</v>
      </c>
      <c r="Q9" s="20"/>
      <c r="R9" s="20" t="str">
        <f t="shared" si="4"/>
        <v/>
      </c>
      <c r="S9" s="20"/>
      <c r="T9" s="20"/>
      <c r="U9" s="20"/>
      <c r="V9" s="20" t="str">
        <f>IFERROR(__xludf.DUMMYFUNCTION("IFERROR(REGEXEXTRACT(U9,""\d+"")*1, """")"),"")</f>
        <v/>
      </c>
      <c r="W9" s="20">
        <f t="shared" si="5"/>
        <v>0</v>
      </c>
      <c r="X9" s="20"/>
      <c r="Y9" s="20"/>
      <c r="Z9" s="19" t="s">
        <v>185</v>
      </c>
      <c r="AA9" s="19"/>
      <c r="AB9" s="19" t="s">
        <v>185</v>
      </c>
      <c r="AC9" s="19" t="s">
        <v>185</v>
      </c>
      <c r="AD9" s="19" t="s">
        <v>186</v>
      </c>
      <c r="AE9" s="19" t="s">
        <v>185</v>
      </c>
      <c r="AF9" s="19" t="s">
        <v>206</v>
      </c>
      <c r="AG9" s="19" t="s">
        <v>188</v>
      </c>
      <c r="AH9" s="19" t="s">
        <v>226</v>
      </c>
      <c r="AI9" s="19" t="s">
        <v>227</v>
      </c>
      <c r="AJ9" s="19">
        <f t="shared" si="6"/>
        <v>2</v>
      </c>
      <c r="AK9" s="19" t="s">
        <v>188</v>
      </c>
      <c r="AL9" s="19">
        <f t="shared" si="7"/>
        <v>1</v>
      </c>
      <c r="AM9" s="19" t="s">
        <v>228</v>
      </c>
      <c r="AN9" s="19">
        <f t="shared" si="8"/>
        <v>1</v>
      </c>
      <c r="AO9" s="20"/>
      <c r="AP9" s="19">
        <v>3.0</v>
      </c>
      <c r="AQ9" s="19">
        <v>2.0</v>
      </c>
      <c r="AR9" s="19">
        <v>3.0</v>
      </c>
      <c r="AS9" s="19">
        <v>2.0</v>
      </c>
      <c r="AT9" s="19">
        <v>4.0</v>
      </c>
      <c r="AU9" s="19">
        <v>3.0</v>
      </c>
      <c r="AV9" s="19">
        <v>2.0</v>
      </c>
      <c r="AW9" s="19">
        <v>3.0</v>
      </c>
      <c r="AX9" s="19">
        <v>4.0</v>
      </c>
      <c r="AY9" s="19">
        <f t="shared" si="9"/>
        <v>26</v>
      </c>
      <c r="AZ9" s="19">
        <f t="shared" si="10"/>
        <v>17</v>
      </c>
      <c r="BA9" s="19">
        <f t="shared" si="11"/>
        <v>1</v>
      </c>
      <c r="BB9" s="19">
        <f t="shared" si="12"/>
        <v>1</v>
      </c>
      <c r="BC9" s="19">
        <v>4.0</v>
      </c>
      <c r="BD9" s="19">
        <v>2.0</v>
      </c>
      <c r="BE9" s="19">
        <v>1.0</v>
      </c>
      <c r="BF9" s="19">
        <v>2.0</v>
      </c>
      <c r="BG9" s="19">
        <v>2.0</v>
      </c>
      <c r="BH9" s="19">
        <v>3.0</v>
      </c>
      <c r="BI9" s="19">
        <v>4.0</v>
      </c>
      <c r="BJ9" s="19">
        <f t="shared" si="13"/>
        <v>18</v>
      </c>
      <c r="BK9" s="19">
        <f t="shared" si="14"/>
        <v>11</v>
      </c>
      <c r="BL9" s="19"/>
      <c r="BM9" s="19"/>
      <c r="BN9" s="19">
        <v>5.0</v>
      </c>
      <c r="BO9" s="19" t="s">
        <v>185</v>
      </c>
      <c r="BP9" s="19">
        <f t="shared" si="15"/>
        <v>0</v>
      </c>
      <c r="BQ9" s="19">
        <v>3.0</v>
      </c>
      <c r="BR9" s="19">
        <v>28.0</v>
      </c>
      <c r="BS9" s="19" t="s">
        <v>195</v>
      </c>
      <c r="BT9" s="20">
        <f t="shared" si="16"/>
        <v>1</v>
      </c>
      <c r="BU9" s="19" t="s">
        <v>207</v>
      </c>
      <c r="BV9" s="19">
        <v>4.0</v>
      </c>
      <c r="BW9" s="19" t="s">
        <v>195</v>
      </c>
      <c r="BX9" s="19" t="s">
        <v>191</v>
      </c>
      <c r="BY9" s="19" t="s">
        <v>195</v>
      </c>
      <c r="BZ9" s="19" t="s">
        <v>186</v>
      </c>
      <c r="CA9" s="19">
        <f t="shared" si="17"/>
        <v>1</v>
      </c>
      <c r="CB9" s="19" t="s">
        <v>186</v>
      </c>
      <c r="CC9" s="19">
        <f t="shared" si="18"/>
        <v>1</v>
      </c>
      <c r="CD9" s="19" t="s">
        <v>192</v>
      </c>
      <c r="CE9" s="19">
        <f t="shared" si="19"/>
        <v>0</v>
      </c>
      <c r="CF9" s="19" t="s">
        <v>208</v>
      </c>
      <c r="CG9" s="19">
        <f t="shared" si="20"/>
        <v>2</v>
      </c>
      <c r="CH9" s="19" t="s">
        <v>208</v>
      </c>
      <c r="CI9" s="19">
        <f t="shared" si="21"/>
        <v>2</v>
      </c>
      <c r="CJ9" s="19" t="s">
        <v>269</v>
      </c>
      <c r="CK9" s="19" t="s">
        <v>270</v>
      </c>
      <c r="CL9" s="19" t="s">
        <v>241</v>
      </c>
      <c r="CM9" s="19">
        <f t="shared" si="22"/>
        <v>1.5</v>
      </c>
      <c r="CN9" s="19" t="s">
        <v>213</v>
      </c>
      <c r="CO9" s="19">
        <f t="shared" si="23"/>
        <v>1</v>
      </c>
      <c r="CP9" s="19" t="s">
        <v>195</v>
      </c>
      <c r="CQ9" s="19" t="s">
        <v>195</v>
      </c>
      <c r="CR9" s="19" t="s">
        <v>195</v>
      </c>
      <c r="CS9" s="19" t="s">
        <v>195</v>
      </c>
      <c r="CT9" s="19" t="s">
        <v>195</v>
      </c>
      <c r="CU9" s="19">
        <f t="shared" ref="CU9:CY9" si="38">if(CP9="Không",0,1)</f>
        <v>1</v>
      </c>
      <c r="CV9" s="19">
        <f t="shared" si="38"/>
        <v>1</v>
      </c>
      <c r="CW9" s="19">
        <f t="shared" si="38"/>
        <v>1</v>
      </c>
      <c r="CX9" s="19">
        <f t="shared" si="38"/>
        <v>1</v>
      </c>
      <c r="CY9" s="19">
        <f t="shared" si="38"/>
        <v>1</v>
      </c>
      <c r="CZ9" s="19" t="s">
        <v>195</v>
      </c>
      <c r="DA9" s="19">
        <f t="shared" si="25"/>
        <v>1</v>
      </c>
      <c r="DB9" s="19" t="s">
        <v>195</v>
      </c>
      <c r="DC9" s="19">
        <f t="shared" si="26"/>
        <v>1</v>
      </c>
      <c r="DD9" s="19" t="s">
        <v>271</v>
      </c>
      <c r="DE9" s="19" t="s">
        <v>195</v>
      </c>
      <c r="DF9" s="19">
        <f t="shared" si="27"/>
        <v>1</v>
      </c>
      <c r="DG9" s="19" t="s">
        <v>272</v>
      </c>
      <c r="DH9" s="19">
        <f t="shared" si="28"/>
        <v>1</v>
      </c>
      <c r="DI9" s="19" t="s">
        <v>273</v>
      </c>
      <c r="DJ9" s="19">
        <f t="shared" si="29"/>
        <v>1</v>
      </c>
      <c r="DK9" s="19" t="s">
        <v>197</v>
      </c>
      <c r="DL9" s="19">
        <f t="shared" si="30"/>
        <v>0</v>
      </c>
      <c r="DM9" s="19" t="s">
        <v>198</v>
      </c>
      <c r="DN9" s="19">
        <f t="shared" si="31"/>
        <v>1.5</v>
      </c>
      <c r="DO9" s="19" t="s">
        <v>274</v>
      </c>
      <c r="DP9" s="19" t="s">
        <v>185</v>
      </c>
      <c r="DQ9" s="20">
        <f t="shared" si="32"/>
        <v>0</v>
      </c>
      <c r="DR9" s="20"/>
      <c r="DS9" s="19" t="s">
        <v>195</v>
      </c>
      <c r="DT9" s="19" t="s">
        <v>218</v>
      </c>
      <c r="DU9" s="19" t="s">
        <v>258</v>
      </c>
      <c r="DV9" s="19"/>
      <c r="DW9" s="19" t="s">
        <v>275</v>
      </c>
      <c r="DX9" s="20"/>
      <c r="DY9" s="20"/>
    </row>
    <row r="10">
      <c r="A10" s="18">
        <v>46003.6277662037</v>
      </c>
      <c r="B10" s="19" t="s">
        <v>219</v>
      </c>
      <c r="C10" s="19" t="s">
        <v>174</v>
      </c>
      <c r="D10" s="19">
        <f t="shared" si="2"/>
        <v>0</v>
      </c>
      <c r="E10" s="19" t="s">
        <v>180</v>
      </c>
      <c r="F10" s="19">
        <f>IFERROR(__xludf.DUMMYFUNCTION("LET(
  t, LOWER(TRIM(E10)),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0" s="19" t="s">
        <v>185</v>
      </c>
      <c r="H10" s="19">
        <f>IFERROR(__xludf.DUMMYFUNCTION("LET(
  t, LOWER(TRIM(G10)),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10" s="19" t="s">
        <v>276</v>
      </c>
      <c r="J10" s="19">
        <f>IFERROR(__xludf.DUMMYFUNCTION("LET(
  text, LOWER(I10),
  IFERROR(
    IFS(
      REGEXMATCH(text,""ở cùng gia đình|ở trọ cùng gia đình""), 0,
      REGEXMATCH(text,""thuê trọ""), 1,
      REGEXMATCH(text,""ở ktx""), 2,
      REGEXMATCH(text,""có nhà tại khu vực đang học|có nhà|ở riêng"&amp;" tại chung cư""), 3,
      REGEXMATCH(text,""ở nhà người quen""), 4
    ),
  -1)
)"),0.0)</f>
        <v>0</v>
      </c>
      <c r="K10" s="19" t="s">
        <v>221</v>
      </c>
      <c r="L10" s="19">
        <f>IFERROR(__xludf.DUMMYFUNCTION("LET(
  t, LOWER(TRIM(K10)),
  IFERROR(
    IFS(
      REGEXMATCH(t,""xuất\s*sắc""), 0,
      REGEXMATCH(t,""^giỏi$""), 1,
      REGEXMATCH(t,""^khá$""), 2,
      REGEXMATCH(t,""trung bình|bình thường|^4$""), 3,
      REGEXMATCH(t,""rớt""), 4,
      REGEXM"&amp;"ATCH(t,""năm nhất|tân sinh viên|mới|chưa|không|sắp thi|chuẩn bị thi|kq|kết quả|chưa có|chưa biết""), 5,
      TRUE, 5
    ),
  5)
)"),1.0)</f>
        <v>1</v>
      </c>
      <c r="M10" s="19" t="s">
        <v>184</v>
      </c>
      <c r="N10" s="19">
        <f>IFERROR(__xludf.DUMMYFUNCTION("LET(
  t, LOWER(TRIM(M10)),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0" s="19" t="s">
        <v>185</v>
      </c>
      <c r="P10" s="19">
        <f t="shared" si="3"/>
        <v>0</v>
      </c>
      <c r="Q10" s="20"/>
      <c r="R10" s="20" t="str">
        <f t="shared" si="4"/>
        <v/>
      </c>
      <c r="S10" s="20"/>
      <c r="T10" s="20"/>
      <c r="U10" s="20"/>
      <c r="V10" s="20" t="str">
        <f>IFERROR(__xludf.DUMMYFUNCTION("IFERROR(REGEXEXTRACT(U10,""\d+"")*1, """")"),"")</f>
        <v/>
      </c>
      <c r="W10" s="20">
        <f t="shared" si="5"/>
        <v>0</v>
      </c>
      <c r="X10" s="20"/>
      <c r="Y10" s="20"/>
      <c r="Z10" s="19" t="s">
        <v>185</v>
      </c>
      <c r="AA10" s="19"/>
      <c r="AB10" s="19" t="s">
        <v>195</v>
      </c>
      <c r="AC10" s="19" t="s">
        <v>185</v>
      </c>
      <c r="AD10" s="19" t="s">
        <v>205</v>
      </c>
      <c r="AE10" s="19" t="s">
        <v>186</v>
      </c>
      <c r="AF10" s="19" t="s">
        <v>250</v>
      </c>
      <c r="AG10" s="19" t="s">
        <v>188</v>
      </c>
      <c r="AH10" s="19" t="s">
        <v>226</v>
      </c>
      <c r="AI10" s="19" t="s">
        <v>277</v>
      </c>
      <c r="AJ10" s="19">
        <f t="shared" si="6"/>
        <v>4</v>
      </c>
      <c r="AK10" s="19" t="s">
        <v>251</v>
      </c>
      <c r="AL10" s="19">
        <f t="shared" si="7"/>
        <v>3</v>
      </c>
      <c r="AM10" s="19" t="s">
        <v>228</v>
      </c>
      <c r="AN10" s="19">
        <f t="shared" si="8"/>
        <v>1</v>
      </c>
      <c r="AO10" s="20"/>
      <c r="AP10" s="19">
        <v>3.0</v>
      </c>
      <c r="AQ10" s="19">
        <v>3.0</v>
      </c>
      <c r="AR10" s="19">
        <v>2.0</v>
      </c>
      <c r="AS10" s="19">
        <v>4.0</v>
      </c>
      <c r="AT10" s="19">
        <v>4.0</v>
      </c>
      <c r="AU10" s="19">
        <v>2.0</v>
      </c>
      <c r="AV10" s="19">
        <v>4.0</v>
      </c>
      <c r="AW10" s="19">
        <v>4.0</v>
      </c>
      <c r="AX10" s="19">
        <v>2.0</v>
      </c>
      <c r="AY10" s="19">
        <f t="shared" si="9"/>
        <v>28</v>
      </c>
      <c r="AZ10" s="19">
        <f t="shared" si="10"/>
        <v>19</v>
      </c>
      <c r="BA10" s="19">
        <f t="shared" si="11"/>
        <v>1</v>
      </c>
      <c r="BB10" s="19">
        <f t="shared" si="12"/>
        <v>1</v>
      </c>
      <c r="BC10" s="19">
        <v>3.0</v>
      </c>
      <c r="BD10" s="19">
        <v>3.0</v>
      </c>
      <c r="BE10" s="19">
        <v>2.0</v>
      </c>
      <c r="BF10" s="19">
        <v>4.0</v>
      </c>
      <c r="BG10" s="19">
        <v>2.0</v>
      </c>
      <c r="BH10" s="19">
        <v>3.0</v>
      </c>
      <c r="BI10" s="19">
        <v>4.0</v>
      </c>
      <c r="BJ10" s="19">
        <f t="shared" si="13"/>
        <v>21</v>
      </c>
      <c r="BK10" s="19">
        <f t="shared" si="14"/>
        <v>14</v>
      </c>
      <c r="BL10" s="19"/>
      <c r="BM10" s="19"/>
      <c r="BN10" s="19">
        <v>3.0</v>
      </c>
      <c r="BO10" s="19" t="s">
        <v>195</v>
      </c>
      <c r="BP10" s="19">
        <f t="shared" si="15"/>
        <v>1</v>
      </c>
      <c r="BQ10" s="19">
        <v>6.0</v>
      </c>
      <c r="BR10" s="19">
        <v>5.0</v>
      </c>
      <c r="BS10" s="19" t="s">
        <v>195</v>
      </c>
      <c r="BT10" s="20">
        <f t="shared" si="16"/>
        <v>1</v>
      </c>
      <c r="BU10" s="19" t="s">
        <v>278</v>
      </c>
      <c r="BV10" s="19">
        <v>4.0</v>
      </c>
      <c r="BW10" s="19" t="s">
        <v>195</v>
      </c>
      <c r="BX10" s="19" t="s">
        <v>191</v>
      </c>
      <c r="BY10" s="19" t="s">
        <v>195</v>
      </c>
      <c r="BZ10" s="19" t="s">
        <v>186</v>
      </c>
      <c r="CA10" s="19">
        <f t="shared" si="17"/>
        <v>1</v>
      </c>
      <c r="CB10" s="19" t="s">
        <v>208</v>
      </c>
      <c r="CC10" s="19">
        <f t="shared" si="18"/>
        <v>2</v>
      </c>
      <c r="CD10" s="19" t="s">
        <v>209</v>
      </c>
      <c r="CE10" s="19">
        <f t="shared" si="19"/>
        <v>1</v>
      </c>
      <c r="CF10" s="19" t="s">
        <v>192</v>
      </c>
      <c r="CG10" s="19">
        <f t="shared" si="20"/>
        <v>0</v>
      </c>
      <c r="CH10" s="19" t="s">
        <v>209</v>
      </c>
      <c r="CI10" s="19">
        <f t="shared" si="21"/>
        <v>1</v>
      </c>
      <c r="CJ10" s="19" t="s">
        <v>229</v>
      </c>
      <c r="CK10" s="19" t="s">
        <v>279</v>
      </c>
      <c r="CL10" s="19" t="s">
        <v>212</v>
      </c>
      <c r="CM10" s="19">
        <f t="shared" si="22"/>
        <v>6</v>
      </c>
      <c r="CN10" s="19" t="s">
        <v>225</v>
      </c>
      <c r="CO10" s="19">
        <f t="shared" si="23"/>
        <v>2</v>
      </c>
      <c r="CP10" s="19" t="s">
        <v>195</v>
      </c>
      <c r="CQ10" s="19" t="s">
        <v>195</v>
      </c>
      <c r="CR10" s="19" t="s">
        <v>195</v>
      </c>
      <c r="CS10" s="19" t="s">
        <v>195</v>
      </c>
      <c r="CT10" s="19" t="s">
        <v>195</v>
      </c>
      <c r="CU10" s="19">
        <f t="shared" ref="CU10:CY10" si="39">if(CP10="Không",0,1)</f>
        <v>1</v>
      </c>
      <c r="CV10" s="19">
        <f t="shared" si="39"/>
        <v>1</v>
      </c>
      <c r="CW10" s="19">
        <f t="shared" si="39"/>
        <v>1</v>
      </c>
      <c r="CX10" s="19">
        <f t="shared" si="39"/>
        <v>1</v>
      </c>
      <c r="CY10" s="19">
        <f t="shared" si="39"/>
        <v>1</v>
      </c>
      <c r="CZ10" s="19" t="s">
        <v>195</v>
      </c>
      <c r="DA10" s="19">
        <f t="shared" si="25"/>
        <v>1</v>
      </c>
      <c r="DB10" s="19" t="s">
        <v>195</v>
      </c>
      <c r="DC10" s="19">
        <f t="shared" si="26"/>
        <v>1</v>
      </c>
      <c r="DD10" s="19" t="s">
        <v>280</v>
      </c>
      <c r="DE10" s="19" t="s">
        <v>195</v>
      </c>
      <c r="DF10" s="19">
        <f t="shared" si="27"/>
        <v>1</v>
      </c>
      <c r="DG10" s="19" t="s">
        <v>272</v>
      </c>
      <c r="DH10" s="19">
        <f t="shared" si="28"/>
        <v>1</v>
      </c>
      <c r="DI10" s="19" t="s">
        <v>281</v>
      </c>
      <c r="DJ10" s="19">
        <f t="shared" si="29"/>
        <v>1</v>
      </c>
      <c r="DK10" s="19" t="s">
        <v>282</v>
      </c>
      <c r="DL10" s="19">
        <f t="shared" si="30"/>
        <v>1</v>
      </c>
      <c r="DM10" s="19" t="s">
        <v>265</v>
      </c>
      <c r="DN10" s="19">
        <f t="shared" si="31"/>
        <v>5</v>
      </c>
      <c r="DO10" s="19" t="s">
        <v>283</v>
      </c>
      <c r="DP10" s="19" t="s">
        <v>195</v>
      </c>
      <c r="DQ10" s="20">
        <f t="shared" si="32"/>
        <v>1</v>
      </c>
      <c r="DR10" s="19" t="s">
        <v>284</v>
      </c>
      <c r="DS10" s="19" t="s">
        <v>195</v>
      </c>
      <c r="DT10" s="19" t="s">
        <v>285</v>
      </c>
      <c r="DU10" s="19" t="s">
        <v>185</v>
      </c>
      <c r="DV10" s="20"/>
      <c r="DW10" s="20"/>
      <c r="DX10" s="20"/>
      <c r="DY10" s="20"/>
    </row>
    <row r="11">
      <c r="A11" s="18">
        <v>46003.628020833334</v>
      </c>
      <c r="B11" s="19" t="s">
        <v>219</v>
      </c>
      <c r="C11" s="19" t="s">
        <v>174</v>
      </c>
      <c r="D11" s="19">
        <f t="shared" si="2"/>
        <v>0</v>
      </c>
      <c r="E11" s="19" t="s">
        <v>174</v>
      </c>
      <c r="F11" s="19">
        <f>IFERROR(__xludf.DUMMYFUNCTION("LET(
  t, LOWER(TRIM(E11)),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11" s="19" t="s">
        <v>181</v>
      </c>
      <c r="H11" s="19">
        <f>IFERROR(__xludf.DUMMYFUNCTION("LET(
  t, LOWER(TRIM(G11)),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)"),1.0)</f>
        <v>1</v>
      </c>
      <c r="I11" s="19" t="s">
        <v>276</v>
      </c>
      <c r="J11" s="19">
        <f>IFERROR(__xludf.DUMMYFUNCTION("LET(
  text, LOWER(I11),
  IFERROR(
    IFS(
      REGEXMATCH(text,""ở cùng gia đình|ở trọ cùng gia đình""), 0,
      REGEXMATCH(text,""thuê trọ""), 1,
      REGEXMATCH(text,""ở ktx""), 2,
      REGEXMATCH(text,""có nhà tại khu vực đang học|có nhà|ở riêng"&amp;" tại chung cư""), 3,
      REGEXMATCH(text,""ở nhà người quen""), 4
    ),
  -1)
)"),0.0)</f>
        <v>0</v>
      </c>
      <c r="K11" s="19" t="s">
        <v>183</v>
      </c>
      <c r="L11" s="19">
        <f>IFERROR(__xludf.DUMMYFUNCTION("LET(
  t, LOWER(TRIM(K11)),
  IFERROR(
    IFS(
      REGEXMATCH(t,""xuất\s*sắc""), 0,
      REGEXMATCH(t,""^giỏi$""), 1,
      REGEXMATCH(t,""^khá$""), 2,
      REGEXMATCH(t,""trung bình|bình thường|^4$""), 3,
      REGEXMATCH(t,""rớt""), 4,
      REGEXM"&amp;"ATCH(t,""năm nhất|tân sinh viên|mới|chưa|không|sắp thi|chuẩn bị thi|kq|kết quả|chưa có|chưa biết""), 5,
      TRUE, 5
    ),
  5)
)"),2.0)</f>
        <v>2</v>
      </c>
      <c r="M11" s="19" t="s">
        <v>222</v>
      </c>
      <c r="N11" s="19">
        <f>IFERROR(__xludf.DUMMYFUNCTION("LET(
  t, LOWER(TRIM(M11)),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1" s="19" t="s">
        <v>195</v>
      </c>
      <c r="P11" s="19">
        <f t="shared" si="3"/>
        <v>1</v>
      </c>
      <c r="Q11" s="19">
        <v>1.0</v>
      </c>
      <c r="R11" s="20">
        <f t="shared" si="4"/>
        <v>1</v>
      </c>
      <c r="S11" s="19" t="s">
        <v>223</v>
      </c>
      <c r="T11" s="19"/>
      <c r="U11" s="19" t="s">
        <v>236</v>
      </c>
      <c r="V11" s="20">
        <f>IFERROR(__xludf.DUMMYFUNCTION("IFERROR(REGEXEXTRACT(U11,""\d+"")*1, """")"),40.0)</f>
        <v>40</v>
      </c>
      <c r="W11" s="20">
        <f t="shared" si="5"/>
        <v>40</v>
      </c>
      <c r="X11" s="19">
        <v>10.0</v>
      </c>
      <c r="Y11" s="19">
        <v>70.0</v>
      </c>
      <c r="Z11" s="19" t="s">
        <v>185</v>
      </c>
      <c r="AA11" s="19"/>
      <c r="AB11" s="19" t="s">
        <v>185</v>
      </c>
      <c r="AC11" s="19" t="s">
        <v>286</v>
      </c>
      <c r="AD11" s="19" t="s">
        <v>205</v>
      </c>
      <c r="AE11" s="19" t="s">
        <v>186</v>
      </c>
      <c r="AF11" s="19" t="s">
        <v>206</v>
      </c>
      <c r="AG11" s="19" t="s">
        <v>251</v>
      </c>
      <c r="AH11" s="19" t="s">
        <v>226</v>
      </c>
      <c r="AI11" s="19" t="s">
        <v>239</v>
      </c>
      <c r="AJ11" s="19">
        <f t="shared" si="6"/>
        <v>0</v>
      </c>
      <c r="AK11" s="19" t="s">
        <v>251</v>
      </c>
      <c r="AL11" s="19">
        <f t="shared" si="7"/>
        <v>3</v>
      </c>
      <c r="AM11" s="19" t="s">
        <v>190</v>
      </c>
      <c r="AN11" s="19">
        <f t="shared" si="8"/>
        <v>0</v>
      </c>
      <c r="AO11" s="20"/>
      <c r="AP11" s="19">
        <v>3.0</v>
      </c>
      <c r="AQ11" s="19">
        <v>3.0</v>
      </c>
      <c r="AR11" s="19">
        <v>4.0</v>
      </c>
      <c r="AS11" s="19">
        <v>3.0</v>
      </c>
      <c r="AT11" s="19">
        <v>2.0</v>
      </c>
      <c r="AU11" s="19">
        <v>3.0</v>
      </c>
      <c r="AV11" s="19">
        <v>3.0</v>
      </c>
      <c r="AW11" s="19">
        <v>4.0</v>
      </c>
      <c r="AX11" s="19">
        <v>4.0</v>
      </c>
      <c r="AY11" s="19">
        <f t="shared" si="9"/>
        <v>29</v>
      </c>
      <c r="AZ11" s="19">
        <f t="shared" si="10"/>
        <v>20</v>
      </c>
      <c r="BA11" s="19">
        <f t="shared" si="11"/>
        <v>1</v>
      </c>
      <c r="BB11" s="19">
        <f t="shared" si="12"/>
        <v>1</v>
      </c>
      <c r="BC11" s="19">
        <v>3.0</v>
      </c>
      <c r="BD11" s="19">
        <v>2.0</v>
      </c>
      <c r="BE11" s="19">
        <v>4.0</v>
      </c>
      <c r="BF11" s="19">
        <v>4.0</v>
      </c>
      <c r="BG11" s="19">
        <v>4.0</v>
      </c>
      <c r="BH11" s="19">
        <v>4.0</v>
      </c>
      <c r="BI11" s="19">
        <v>3.0</v>
      </c>
      <c r="BJ11" s="19">
        <f t="shared" si="13"/>
        <v>24</v>
      </c>
      <c r="BK11" s="19">
        <f t="shared" si="14"/>
        <v>17</v>
      </c>
      <c r="BL11" s="19"/>
      <c r="BM11" s="19"/>
      <c r="BN11" s="19">
        <v>1.0</v>
      </c>
      <c r="BO11" s="19" t="s">
        <v>195</v>
      </c>
      <c r="BP11" s="19">
        <f t="shared" si="15"/>
        <v>1</v>
      </c>
      <c r="BQ11" s="19">
        <v>5.0</v>
      </c>
      <c r="BR11" s="19">
        <v>4.0</v>
      </c>
      <c r="BS11" s="19" t="s">
        <v>195</v>
      </c>
      <c r="BT11" s="20">
        <f t="shared" si="16"/>
        <v>1</v>
      </c>
      <c r="BU11" s="19" t="s">
        <v>207</v>
      </c>
      <c r="BV11" s="19">
        <v>1.0</v>
      </c>
      <c r="BW11" s="19" t="s">
        <v>195</v>
      </c>
      <c r="BX11" s="19" t="s">
        <v>191</v>
      </c>
      <c r="BY11" s="19" t="s">
        <v>195</v>
      </c>
      <c r="BZ11" s="19" t="s">
        <v>208</v>
      </c>
      <c r="CA11" s="19">
        <f t="shared" si="17"/>
        <v>2</v>
      </c>
      <c r="CB11" s="19" t="s">
        <v>208</v>
      </c>
      <c r="CC11" s="19">
        <f t="shared" si="18"/>
        <v>2</v>
      </c>
      <c r="CD11" s="19" t="s">
        <v>192</v>
      </c>
      <c r="CE11" s="19">
        <f t="shared" si="19"/>
        <v>0</v>
      </c>
      <c r="CF11" s="19" t="s">
        <v>192</v>
      </c>
      <c r="CG11" s="19">
        <f t="shared" si="20"/>
        <v>0</v>
      </c>
      <c r="CH11" s="19" t="s">
        <v>192</v>
      </c>
      <c r="CI11" s="19">
        <f t="shared" si="21"/>
        <v>0</v>
      </c>
      <c r="CJ11" s="19" t="s">
        <v>210</v>
      </c>
      <c r="CK11" s="19" t="s">
        <v>279</v>
      </c>
      <c r="CL11" s="19" t="s">
        <v>241</v>
      </c>
      <c r="CM11" s="19">
        <f t="shared" si="22"/>
        <v>1.5</v>
      </c>
      <c r="CN11" s="19" t="s">
        <v>185</v>
      </c>
      <c r="CO11" s="19">
        <f t="shared" si="23"/>
        <v>0</v>
      </c>
      <c r="CP11" s="19" t="s">
        <v>195</v>
      </c>
      <c r="CQ11" s="19" t="s">
        <v>195</v>
      </c>
      <c r="CR11" s="19" t="s">
        <v>185</v>
      </c>
      <c r="CS11" s="19" t="s">
        <v>185</v>
      </c>
      <c r="CT11" s="19" t="s">
        <v>185</v>
      </c>
      <c r="CU11" s="19">
        <f t="shared" ref="CU11:CY11" si="40">if(CP11="Không",0,1)</f>
        <v>1</v>
      </c>
      <c r="CV11" s="19">
        <f t="shared" si="40"/>
        <v>1</v>
      </c>
      <c r="CW11" s="19">
        <f t="shared" si="40"/>
        <v>0</v>
      </c>
      <c r="CX11" s="19">
        <f t="shared" si="40"/>
        <v>0</v>
      </c>
      <c r="CY11" s="19">
        <f t="shared" si="40"/>
        <v>0</v>
      </c>
      <c r="CZ11" s="19" t="s">
        <v>185</v>
      </c>
      <c r="DA11" s="19">
        <f t="shared" si="25"/>
        <v>0</v>
      </c>
      <c r="DB11" s="19" t="s">
        <v>185</v>
      </c>
      <c r="DC11" s="19">
        <f t="shared" si="26"/>
        <v>0</v>
      </c>
      <c r="DD11" s="20"/>
      <c r="DE11" s="19" t="s">
        <v>195</v>
      </c>
      <c r="DF11" s="19">
        <f t="shared" si="27"/>
        <v>1</v>
      </c>
      <c r="DG11" s="19" t="s">
        <v>196</v>
      </c>
      <c r="DH11" s="19">
        <f t="shared" si="28"/>
        <v>0</v>
      </c>
      <c r="DI11" s="19" t="s">
        <v>287</v>
      </c>
      <c r="DJ11" s="19">
        <f t="shared" si="29"/>
        <v>1</v>
      </c>
      <c r="DK11" s="19" t="s">
        <v>197</v>
      </c>
      <c r="DL11" s="19">
        <f t="shared" si="30"/>
        <v>0</v>
      </c>
      <c r="DM11" s="19" t="s">
        <v>198</v>
      </c>
      <c r="DN11" s="19">
        <f t="shared" si="31"/>
        <v>1.5</v>
      </c>
      <c r="DO11" s="19" t="s">
        <v>288</v>
      </c>
      <c r="DP11" s="19" t="s">
        <v>185</v>
      </c>
      <c r="DQ11" s="20">
        <f t="shared" si="32"/>
        <v>0</v>
      </c>
      <c r="DR11" s="20"/>
      <c r="DS11" s="19" t="s">
        <v>185</v>
      </c>
      <c r="DT11" s="20"/>
      <c r="DU11" s="19" t="s">
        <v>185</v>
      </c>
      <c r="DV11" s="20"/>
      <c r="DW11" s="20"/>
      <c r="DX11" s="20"/>
      <c r="DY11" s="20"/>
    </row>
    <row r="12">
      <c r="A12" s="18">
        <v>46003.62803240741</v>
      </c>
      <c r="B12" s="19" t="s">
        <v>289</v>
      </c>
      <c r="C12" s="19" t="s">
        <v>174</v>
      </c>
      <c r="D12" s="19">
        <f t="shared" si="2"/>
        <v>0</v>
      </c>
      <c r="E12" s="19" t="s">
        <v>290</v>
      </c>
      <c r="F12" s="19">
        <f>IFERROR(__xludf.DUMMYFUNCTION("LET(
  t, LOWER(TRIM(E12)),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2" s="19" t="s">
        <v>185</v>
      </c>
      <c r="H12" s="19">
        <f>IFERROR(__xludf.DUMMYFUNCTION("LET(
  t, LOWER(TRIM(G12)),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12" s="19" t="s">
        <v>182</v>
      </c>
      <c r="J12" s="19">
        <f>IFERROR(__xludf.DUMMYFUNCTION("LET(
  text, LOWER(I12),
  IFERROR(
    IFS(
      REGEXMATCH(text,""ở cùng gia đình|ở trọ cùng gia đình""), 0,
      REGEXMATCH(text,""thuê trọ""), 1,
      REGEXMATCH(text,""ở ktx""), 2,
      REGEXMATCH(text,""có nhà tại khu vực đang học|có nhà|ở riêng"&amp;" tại chung cư""), 3,
      REGEXMATCH(text,""ở nhà người quen""), 4
    ),
  -1)
)"),1.0)</f>
        <v>1</v>
      </c>
      <c r="K12" s="19" t="s">
        <v>183</v>
      </c>
      <c r="L12" s="19">
        <f>IFERROR(__xludf.DUMMYFUNCTION("LET(
  t, LOWER(TRIM(K12)),
  IFERROR(
    IFS(
      REGEXMATCH(t,""xuất\s*sắc""), 0,
      REGEXMATCH(t,""^giỏi$""), 1,
      REGEXMATCH(t,""^khá$""), 2,
      REGEXMATCH(t,""trung bình|bình thường|^4$""), 3,
      REGEXMATCH(t,""rớt""), 4,
      REGEXM"&amp;"ATCH(t,""năm nhất|tân sinh viên|mới|chưa|không|sắp thi|chuẩn bị thi|kq|kết quả|chưa có|chưa biết""), 5,
      TRUE, 5
    ),
  5)
)"),2.0)</f>
        <v>2</v>
      </c>
      <c r="M12" s="19" t="s">
        <v>222</v>
      </c>
      <c r="N12" s="19">
        <f>IFERROR(__xludf.DUMMYFUNCTION("LET(
  t, LOWER(TRIM(M12)),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2" s="19" t="s">
        <v>185</v>
      </c>
      <c r="P12" s="19">
        <f t="shared" si="3"/>
        <v>0</v>
      </c>
      <c r="Q12" s="20"/>
      <c r="R12" s="20" t="str">
        <f t="shared" si="4"/>
        <v/>
      </c>
      <c r="S12" s="20"/>
      <c r="T12" s="20"/>
      <c r="U12" s="20"/>
      <c r="V12" s="20" t="str">
        <f>IFERROR(__xludf.DUMMYFUNCTION("IFERROR(REGEXEXTRACT(U12,""\d+"")*1, """")"),"")</f>
        <v/>
      </c>
      <c r="W12" s="20">
        <f t="shared" si="5"/>
        <v>0</v>
      </c>
      <c r="X12" s="20"/>
      <c r="Y12" s="20"/>
      <c r="Z12" s="19" t="s">
        <v>186</v>
      </c>
      <c r="AA12" s="19"/>
      <c r="AB12" s="19" t="s">
        <v>185</v>
      </c>
      <c r="AC12" s="19" t="s">
        <v>185</v>
      </c>
      <c r="AD12" s="19" t="s">
        <v>186</v>
      </c>
      <c r="AE12" s="19" t="s">
        <v>185</v>
      </c>
      <c r="AF12" s="19" t="s">
        <v>237</v>
      </c>
      <c r="AG12" s="19" t="s">
        <v>188</v>
      </c>
      <c r="AH12" s="19" t="s">
        <v>226</v>
      </c>
      <c r="AI12" s="19" t="s">
        <v>189</v>
      </c>
      <c r="AJ12" s="19">
        <f t="shared" si="6"/>
        <v>1</v>
      </c>
      <c r="AK12" s="19" t="s">
        <v>188</v>
      </c>
      <c r="AL12" s="19">
        <f t="shared" si="7"/>
        <v>1</v>
      </c>
      <c r="AM12" s="19" t="s">
        <v>228</v>
      </c>
      <c r="AN12" s="19">
        <f t="shared" si="8"/>
        <v>1</v>
      </c>
      <c r="AO12" s="20"/>
      <c r="AP12" s="19">
        <v>3.0</v>
      </c>
      <c r="AQ12" s="19">
        <v>3.0</v>
      </c>
      <c r="AR12" s="19">
        <v>3.0</v>
      </c>
      <c r="AS12" s="19">
        <v>3.0</v>
      </c>
      <c r="AT12" s="19">
        <v>3.0</v>
      </c>
      <c r="AU12" s="19">
        <v>3.0</v>
      </c>
      <c r="AV12" s="19">
        <v>3.0</v>
      </c>
      <c r="AW12" s="19">
        <v>3.0</v>
      </c>
      <c r="AX12" s="19">
        <v>3.0</v>
      </c>
      <c r="AY12" s="19">
        <f t="shared" si="9"/>
        <v>27</v>
      </c>
      <c r="AZ12" s="19">
        <f t="shared" si="10"/>
        <v>18</v>
      </c>
      <c r="BA12" s="19">
        <f t="shared" si="11"/>
        <v>1</v>
      </c>
      <c r="BB12" s="19">
        <f t="shared" si="12"/>
        <v>1</v>
      </c>
      <c r="BC12" s="19">
        <v>3.0</v>
      </c>
      <c r="BD12" s="19">
        <v>3.0</v>
      </c>
      <c r="BE12" s="19">
        <v>3.0</v>
      </c>
      <c r="BF12" s="19">
        <v>3.0</v>
      </c>
      <c r="BG12" s="19">
        <v>3.0</v>
      </c>
      <c r="BH12" s="19">
        <v>3.0</v>
      </c>
      <c r="BI12" s="19">
        <v>3.0</v>
      </c>
      <c r="BJ12" s="19">
        <f t="shared" si="13"/>
        <v>21</v>
      </c>
      <c r="BK12" s="19">
        <f t="shared" si="14"/>
        <v>14</v>
      </c>
      <c r="BL12" s="19"/>
      <c r="BM12" s="19"/>
      <c r="BN12" s="19">
        <v>1.0</v>
      </c>
      <c r="BO12" s="19" t="s">
        <v>195</v>
      </c>
      <c r="BP12" s="19">
        <f t="shared" si="15"/>
        <v>1</v>
      </c>
      <c r="BQ12" s="19">
        <v>4.0</v>
      </c>
      <c r="BR12" s="19">
        <v>15.0</v>
      </c>
      <c r="BS12" s="19" t="s">
        <v>185</v>
      </c>
      <c r="BT12" s="20">
        <f t="shared" si="16"/>
        <v>0</v>
      </c>
      <c r="BU12" s="20"/>
      <c r="BV12" s="19">
        <v>5.0</v>
      </c>
      <c r="BW12" s="19" t="s">
        <v>185</v>
      </c>
      <c r="BX12" s="19" t="s">
        <v>191</v>
      </c>
      <c r="BY12" s="19" t="s">
        <v>185</v>
      </c>
      <c r="BZ12" s="19" t="s">
        <v>186</v>
      </c>
      <c r="CA12" s="19">
        <f t="shared" si="17"/>
        <v>1</v>
      </c>
      <c r="CB12" s="19" t="s">
        <v>185</v>
      </c>
      <c r="CC12" s="19">
        <f t="shared" si="18"/>
        <v>0</v>
      </c>
      <c r="CD12" s="19" t="s">
        <v>192</v>
      </c>
      <c r="CE12" s="19">
        <f t="shared" si="19"/>
        <v>0</v>
      </c>
      <c r="CF12" s="19" t="s">
        <v>192</v>
      </c>
      <c r="CG12" s="19">
        <f t="shared" si="20"/>
        <v>0</v>
      </c>
      <c r="CH12" s="19" t="s">
        <v>192</v>
      </c>
      <c r="CI12" s="19">
        <f t="shared" si="21"/>
        <v>0</v>
      </c>
      <c r="CJ12" s="19" t="s">
        <v>229</v>
      </c>
      <c r="CK12" s="19" t="s">
        <v>291</v>
      </c>
      <c r="CL12" s="19" t="s">
        <v>241</v>
      </c>
      <c r="CM12" s="19">
        <f t="shared" si="22"/>
        <v>1.5</v>
      </c>
      <c r="CN12" s="19" t="s">
        <v>185</v>
      </c>
      <c r="CO12" s="19">
        <f t="shared" si="23"/>
        <v>0</v>
      </c>
      <c r="CP12" s="19" t="s">
        <v>185</v>
      </c>
      <c r="CQ12" s="19" t="s">
        <v>185</v>
      </c>
      <c r="CR12" s="19" t="s">
        <v>185</v>
      </c>
      <c r="CS12" s="19" t="s">
        <v>185</v>
      </c>
      <c r="CT12" s="19" t="s">
        <v>185</v>
      </c>
      <c r="CU12" s="19">
        <f t="shared" ref="CU12:CY12" si="41">if(CP12="Không",0,1)</f>
        <v>0</v>
      </c>
      <c r="CV12" s="19">
        <f t="shared" si="41"/>
        <v>0</v>
      </c>
      <c r="CW12" s="19">
        <f t="shared" si="41"/>
        <v>0</v>
      </c>
      <c r="CX12" s="19">
        <f t="shared" si="41"/>
        <v>0</v>
      </c>
      <c r="CY12" s="19">
        <f t="shared" si="41"/>
        <v>0</v>
      </c>
      <c r="CZ12" s="19" t="s">
        <v>185</v>
      </c>
      <c r="DA12" s="19">
        <f t="shared" si="25"/>
        <v>0</v>
      </c>
      <c r="DB12" s="19" t="s">
        <v>185</v>
      </c>
      <c r="DC12" s="19">
        <f t="shared" si="26"/>
        <v>0</v>
      </c>
      <c r="DD12" s="20"/>
      <c r="DE12" s="19" t="s">
        <v>195</v>
      </c>
      <c r="DF12" s="19">
        <f t="shared" si="27"/>
        <v>1</v>
      </c>
      <c r="DG12" s="19" t="s">
        <v>196</v>
      </c>
      <c r="DH12" s="19">
        <f t="shared" si="28"/>
        <v>0</v>
      </c>
      <c r="DI12" s="19" t="s">
        <v>185</v>
      </c>
      <c r="DJ12" s="19">
        <f t="shared" si="29"/>
        <v>0</v>
      </c>
      <c r="DK12" s="19" t="s">
        <v>197</v>
      </c>
      <c r="DL12" s="19">
        <f t="shared" si="30"/>
        <v>0</v>
      </c>
      <c r="DM12" s="19" t="s">
        <v>265</v>
      </c>
      <c r="DN12" s="19">
        <f t="shared" si="31"/>
        <v>5</v>
      </c>
      <c r="DO12" s="19" t="s">
        <v>288</v>
      </c>
      <c r="DP12" s="19" t="s">
        <v>185</v>
      </c>
      <c r="DQ12" s="20">
        <f t="shared" si="32"/>
        <v>0</v>
      </c>
      <c r="DR12" s="20"/>
      <c r="DS12" s="19" t="s">
        <v>185</v>
      </c>
      <c r="DT12" s="20"/>
      <c r="DU12" s="19" t="s">
        <v>185</v>
      </c>
      <c r="DV12" s="20"/>
      <c r="DW12" s="20"/>
      <c r="DX12" s="20"/>
      <c r="DY12" s="20"/>
    </row>
    <row r="13">
      <c r="A13" s="18">
        <v>46003.628067129626</v>
      </c>
      <c r="B13" s="19" t="s">
        <v>219</v>
      </c>
      <c r="C13" s="19" t="s">
        <v>174</v>
      </c>
      <c r="D13" s="19">
        <f t="shared" si="2"/>
        <v>0</v>
      </c>
      <c r="E13" s="19" t="s">
        <v>180</v>
      </c>
      <c r="F13" s="19">
        <f>IFERROR(__xludf.DUMMYFUNCTION("LET(
  t, LOWER(TRIM(E13)),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3" s="19" t="s">
        <v>185</v>
      </c>
      <c r="H13" s="19">
        <f>IFERROR(__xludf.DUMMYFUNCTION("LET(
  t, LOWER(TRIM(G13)),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13" s="19" t="s">
        <v>276</v>
      </c>
      <c r="J13" s="19">
        <f>IFERROR(__xludf.DUMMYFUNCTION("LET(
  text, LOWER(I13),
  IFERROR(
    IFS(
      REGEXMATCH(text,""ở cùng gia đình|ở trọ cùng gia đình""), 0,
      REGEXMATCH(text,""thuê trọ""), 1,
      REGEXMATCH(text,""ở ktx""), 2,
      REGEXMATCH(text,""có nhà tại khu vực đang học|có nhà|ở riêng"&amp;" tại chung cư""), 3,
      REGEXMATCH(text,""ở nhà người quen""), 4
    ),
  -1)
)"),0.0)</f>
        <v>0</v>
      </c>
      <c r="K13" s="19" t="s">
        <v>183</v>
      </c>
      <c r="L13" s="19">
        <f>IFERROR(__xludf.DUMMYFUNCTION("LET(
  t, LOWER(TRIM(K13)),
  IFERROR(
    IFS(
      REGEXMATCH(t,""xuất\s*sắc""), 0,
      REGEXMATCH(t,""^giỏi$""), 1,
      REGEXMATCH(t,""^khá$""), 2,
      REGEXMATCH(t,""trung bình|bình thường|^4$""), 3,
      REGEXMATCH(t,""rớt""), 4,
      REGEXM"&amp;"ATCH(t,""năm nhất|tân sinh viên|mới|chưa|không|sắp thi|chuẩn bị thi|kq|kết quả|chưa có|chưa biết""), 5,
      TRUE, 5
    ),
  5)
)"),2.0)</f>
        <v>2</v>
      </c>
      <c r="M13" s="19" t="s">
        <v>184</v>
      </c>
      <c r="N13" s="19">
        <f>IFERROR(__xludf.DUMMYFUNCTION("LET(
  t, LOWER(TRIM(M13)),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3" s="19" t="s">
        <v>185</v>
      </c>
      <c r="P13" s="19">
        <f t="shared" si="3"/>
        <v>0</v>
      </c>
      <c r="Q13" s="20"/>
      <c r="R13" s="20" t="str">
        <f t="shared" si="4"/>
        <v/>
      </c>
      <c r="S13" s="20"/>
      <c r="T13" s="20"/>
      <c r="U13" s="20"/>
      <c r="V13" s="20" t="str">
        <f>IFERROR(__xludf.DUMMYFUNCTION("IFERROR(REGEXEXTRACT(U13,""\d+"")*1, """")"),"")</f>
        <v/>
      </c>
      <c r="W13" s="20">
        <f t="shared" si="5"/>
        <v>0</v>
      </c>
      <c r="X13" s="20"/>
      <c r="Y13" s="20"/>
      <c r="Z13" s="19" t="s">
        <v>185</v>
      </c>
      <c r="AA13" s="19"/>
      <c r="AB13" s="19" t="s">
        <v>185</v>
      </c>
      <c r="AC13" s="19" t="s">
        <v>185</v>
      </c>
      <c r="AD13" s="19" t="s">
        <v>205</v>
      </c>
      <c r="AE13" s="19" t="s">
        <v>186</v>
      </c>
      <c r="AF13" s="19" t="s">
        <v>206</v>
      </c>
      <c r="AG13" s="19" t="s">
        <v>188</v>
      </c>
      <c r="AH13" s="19" t="s">
        <v>188</v>
      </c>
      <c r="AI13" s="19" t="s">
        <v>239</v>
      </c>
      <c r="AJ13" s="19">
        <f t="shared" si="6"/>
        <v>0</v>
      </c>
      <c r="AK13" s="19" t="s">
        <v>251</v>
      </c>
      <c r="AL13" s="19">
        <f t="shared" si="7"/>
        <v>3</v>
      </c>
      <c r="AM13" s="19" t="s">
        <v>190</v>
      </c>
      <c r="AN13" s="19">
        <f t="shared" si="8"/>
        <v>0</v>
      </c>
      <c r="AO13" s="20"/>
      <c r="AP13" s="19">
        <v>3.0</v>
      </c>
      <c r="AQ13" s="19">
        <v>3.0</v>
      </c>
      <c r="AR13" s="19">
        <v>1.0</v>
      </c>
      <c r="AS13" s="19">
        <v>2.0</v>
      </c>
      <c r="AT13" s="19">
        <v>1.0</v>
      </c>
      <c r="AU13" s="19">
        <v>3.0</v>
      </c>
      <c r="AV13" s="19">
        <v>4.0</v>
      </c>
      <c r="AW13" s="19">
        <v>2.0</v>
      </c>
      <c r="AX13" s="19">
        <v>1.0</v>
      </c>
      <c r="AY13" s="19">
        <f t="shared" si="9"/>
        <v>20</v>
      </c>
      <c r="AZ13" s="19">
        <f t="shared" si="10"/>
        <v>11</v>
      </c>
      <c r="BA13" s="19">
        <f t="shared" si="11"/>
        <v>1</v>
      </c>
      <c r="BB13" s="19">
        <f t="shared" si="12"/>
        <v>0</v>
      </c>
      <c r="BC13" s="19">
        <v>2.0</v>
      </c>
      <c r="BD13" s="19">
        <v>3.0</v>
      </c>
      <c r="BE13" s="19">
        <v>3.0</v>
      </c>
      <c r="BF13" s="19">
        <v>1.0</v>
      </c>
      <c r="BG13" s="19">
        <v>3.0</v>
      </c>
      <c r="BH13" s="19">
        <v>3.0</v>
      </c>
      <c r="BI13" s="19">
        <v>2.0</v>
      </c>
      <c r="BJ13" s="19">
        <f t="shared" si="13"/>
        <v>17</v>
      </c>
      <c r="BK13" s="19">
        <f t="shared" si="14"/>
        <v>10</v>
      </c>
      <c r="BL13" s="19"/>
      <c r="BM13" s="19"/>
      <c r="BN13" s="19">
        <v>2.0</v>
      </c>
      <c r="BO13" s="19" t="s">
        <v>185</v>
      </c>
      <c r="BP13" s="19">
        <f t="shared" si="15"/>
        <v>0</v>
      </c>
      <c r="BQ13" s="19">
        <v>3.0</v>
      </c>
      <c r="BR13" s="19">
        <v>0.0</v>
      </c>
      <c r="BS13" s="19" t="s">
        <v>185</v>
      </c>
      <c r="BT13" s="20">
        <f t="shared" si="16"/>
        <v>0</v>
      </c>
      <c r="BU13" s="20"/>
      <c r="BV13" s="19">
        <v>3.0</v>
      </c>
      <c r="BW13" s="19" t="s">
        <v>185</v>
      </c>
      <c r="BX13" s="19" t="s">
        <v>191</v>
      </c>
      <c r="BY13" s="19" t="s">
        <v>185</v>
      </c>
      <c r="BZ13" s="19" t="s">
        <v>186</v>
      </c>
      <c r="CA13" s="19">
        <f t="shared" si="17"/>
        <v>1</v>
      </c>
      <c r="CB13" s="19" t="s">
        <v>186</v>
      </c>
      <c r="CC13" s="19">
        <f t="shared" si="18"/>
        <v>1</v>
      </c>
      <c r="CD13" s="19" t="s">
        <v>192</v>
      </c>
      <c r="CE13" s="19">
        <f t="shared" si="19"/>
        <v>0</v>
      </c>
      <c r="CF13" s="19" t="s">
        <v>192</v>
      </c>
      <c r="CG13" s="19">
        <f t="shared" si="20"/>
        <v>0</v>
      </c>
      <c r="CH13" s="19" t="s">
        <v>209</v>
      </c>
      <c r="CI13" s="19">
        <f t="shared" si="21"/>
        <v>1</v>
      </c>
      <c r="CJ13" s="19" t="s">
        <v>292</v>
      </c>
      <c r="CK13" s="19" t="s">
        <v>185</v>
      </c>
      <c r="CL13" s="19" t="s">
        <v>194</v>
      </c>
      <c r="CM13" s="19">
        <f t="shared" si="22"/>
        <v>3.5</v>
      </c>
      <c r="CN13" s="19" t="s">
        <v>185</v>
      </c>
      <c r="CO13" s="19">
        <f t="shared" si="23"/>
        <v>0</v>
      </c>
      <c r="CP13" s="19" t="s">
        <v>185</v>
      </c>
      <c r="CQ13" s="19" t="s">
        <v>185</v>
      </c>
      <c r="CR13" s="19" t="s">
        <v>185</v>
      </c>
      <c r="CS13" s="19" t="s">
        <v>185</v>
      </c>
      <c r="CT13" s="19" t="s">
        <v>185</v>
      </c>
      <c r="CU13" s="19">
        <f t="shared" ref="CU13:CY13" si="42">if(CP13="Không",0,1)</f>
        <v>0</v>
      </c>
      <c r="CV13" s="19">
        <f t="shared" si="42"/>
        <v>0</v>
      </c>
      <c r="CW13" s="19">
        <f t="shared" si="42"/>
        <v>0</v>
      </c>
      <c r="CX13" s="19">
        <f t="shared" si="42"/>
        <v>0</v>
      </c>
      <c r="CY13" s="19">
        <f t="shared" si="42"/>
        <v>0</v>
      </c>
      <c r="CZ13" s="19" t="s">
        <v>185</v>
      </c>
      <c r="DA13" s="19">
        <f t="shared" si="25"/>
        <v>0</v>
      </c>
      <c r="DB13" s="19" t="s">
        <v>185</v>
      </c>
      <c r="DC13" s="19">
        <f t="shared" si="26"/>
        <v>0</v>
      </c>
      <c r="DD13" s="20"/>
      <c r="DE13" s="19" t="s">
        <v>195</v>
      </c>
      <c r="DF13" s="19">
        <f t="shared" si="27"/>
        <v>1</v>
      </c>
      <c r="DG13" s="19" t="s">
        <v>196</v>
      </c>
      <c r="DH13" s="19">
        <f t="shared" si="28"/>
        <v>0</v>
      </c>
      <c r="DI13" s="19" t="s">
        <v>185</v>
      </c>
      <c r="DJ13" s="19">
        <f t="shared" si="29"/>
        <v>0</v>
      </c>
      <c r="DK13" s="19" t="s">
        <v>197</v>
      </c>
      <c r="DL13" s="19">
        <f t="shared" si="30"/>
        <v>0</v>
      </c>
      <c r="DM13" s="19" t="s">
        <v>216</v>
      </c>
      <c r="DN13" s="19">
        <f t="shared" si="31"/>
        <v>3.5</v>
      </c>
      <c r="DO13" s="19" t="s">
        <v>274</v>
      </c>
      <c r="DP13" s="19" t="s">
        <v>185</v>
      </c>
      <c r="DQ13" s="20">
        <f t="shared" si="32"/>
        <v>0</v>
      </c>
      <c r="DR13" s="20"/>
      <c r="DS13" s="19" t="s">
        <v>185</v>
      </c>
      <c r="DT13" s="20"/>
      <c r="DU13" s="19" t="s">
        <v>293</v>
      </c>
      <c r="DV13" s="19"/>
      <c r="DW13" s="19" t="s">
        <v>259</v>
      </c>
      <c r="DX13" s="20"/>
      <c r="DY13" s="20"/>
    </row>
    <row r="14">
      <c r="A14" s="18">
        <v>46003.628217592595</v>
      </c>
      <c r="B14" s="19" t="s">
        <v>243</v>
      </c>
      <c r="C14" s="19" t="s">
        <v>174</v>
      </c>
      <c r="D14" s="19">
        <f t="shared" si="2"/>
        <v>0</v>
      </c>
      <c r="E14" s="19" t="s">
        <v>290</v>
      </c>
      <c r="F14" s="19">
        <f>IFERROR(__xludf.DUMMYFUNCTION("LET(
  t, LOWER(TRIM(E14)),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4" s="19" t="s">
        <v>181</v>
      </c>
      <c r="H14" s="19">
        <f>IFERROR(__xludf.DUMMYFUNCTION("LET(
  t, LOWER(TRIM(G14)),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)"),1.0)</f>
        <v>1</v>
      </c>
      <c r="I14" s="19" t="s">
        <v>182</v>
      </c>
      <c r="J14" s="19">
        <f>IFERROR(__xludf.DUMMYFUNCTION("LET(
  text, LOWER(I14),
  IFERROR(
    IFS(
      REGEXMATCH(text,""ở cùng gia đình|ở trọ cùng gia đình""), 0,
      REGEXMATCH(text,""thuê trọ""), 1,
      REGEXMATCH(text,""ở ktx""), 2,
      REGEXMATCH(text,""có nhà tại khu vực đang học|có nhà|ở riêng"&amp;" tại chung cư""), 3,
      REGEXMATCH(text,""ở nhà người quen""), 4
    ),
  -1)
)"),1.0)</f>
        <v>1</v>
      </c>
      <c r="K14" s="19" t="s">
        <v>183</v>
      </c>
      <c r="L14" s="19">
        <f>IFERROR(__xludf.DUMMYFUNCTION("LET(
  t, LOWER(TRIM(K14)),
  IFERROR(
    IFS(
      REGEXMATCH(t,""xuất\s*sắc""), 0,
      REGEXMATCH(t,""^giỏi$""), 1,
      REGEXMATCH(t,""^khá$""), 2,
      REGEXMATCH(t,""trung bình|bình thường|^4$""), 3,
      REGEXMATCH(t,""rớt""), 4,
      REGEXM"&amp;"ATCH(t,""năm nhất|tân sinh viên|mới|chưa|không|sắp thi|chuẩn bị thi|kq|kết quả|chưa có|chưa biết""), 5,
      TRUE, 5
    ),
  5)
)"),2.0)</f>
        <v>2</v>
      </c>
      <c r="M14" s="19" t="s">
        <v>222</v>
      </c>
      <c r="N14" s="19">
        <f>IFERROR(__xludf.DUMMYFUNCTION("LET(
  t, LOWER(TRIM(M14)),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4" s="19" t="s">
        <v>185</v>
      </c>
      <c r="P14" s="19">
        <f t="shared" si="3"/>
        <v>0</v>
      </c>
      <c r="Q14" s="20"/>
      <c r="R14" s="20" t="str">
        <f t="shared" si="4"/>
        <v/>
      </c>
      <c r="S14" s="20"/>
      <c r="T14" s="20"/>
      <c r="U14" s="20"/>
      <c r="V14" s="20" t="str">
        <f>IFERROR(__xludf.DUMMYFUNCTION("IFERROR(REGEXEXTRACT(U14,""\d+"")*1, """")"),"")</f>
        <v/>
      </c>
      <c r="W14" s="20">
        <f t="shared" si="5"/>
        <v>0</v>
      </c>
      <c r="X14" s="20"/>
      <c r="Y14" s="20"/>
      <c r="Z14" s="19" t="s">
        <v>185</v>
      </c>
      <c r="AA14" s="19"/>
      <c r="AB14" s="19" t="s">
        <v>185</v>
      </c>
      <c r="AC14" s="19" t="s">
        <v>185</v>
      </c>
      <c r="AD14" s="19" t="s">
        <v>186</v>
      </c>
      <c r="AE14" s="19" t="s">
        <v>185</v>
      </c>
      <c r="AF14" s="19" t="s">
        <v>187</v>
      </c>
      <c r="AG14" s="19" t="s">
        <v>238</v>
      </c>
      <c r="AH14" s="19" t="s">
        <v>251</v>
      </c>
      <c r="AI14" s="19" t="s">
        <v>189</v>
      </c>
      <c r="AJ14" s="19">
        <f t="shared" si="6"/>
        <v>1</v>
      </c>
      <c r="AK14" s="19" t="s">
        <v>226</v>
      </c>
      <c r="AL14" s="19">
        <f t="shared" si="7"/>
        <v>2</v>
      </c>
      <c r="AM14" s="19" t="s">
        <v>294</v>
      </c>
      <c r="AN14" s="19">
        <f t="shared" si="8"/>
        <v>2</v>
      </c>
      <c r="AO14" s="20"/>
      <c r="AP14" s="19">
        <v>4.0</v>
      </c>
      <c r="AQ14" s="19">
        <v>1.0</v>
      </c>
      <c r="AR14" s="19">
        <v>4.0</v>
      </c>
      <c r="AS14" s="19">
        <v>2.0</v>
      </c>
      <c r="AT14" s="19">
        <v>1.0</v>
      </c>
      <c r="AU14" s="19">
        <v>2.0</v>
      </c>
      <c r="AV14" s="19">
        <v>4.0</v>
      </c>
      <c r="AW14" s="19">
        <v>1.0</v>
      </c>
      <c r="AX14" s="19">
        <v>1.0</v>
      </c>
      <c r="AY14" s="19">
        <f t="shared" si="9"/>
        <v>20</v>
      </c>
      <c r="AZ14" s="19">
        <f t="shared" si="10"/>
        <v>11</v>
      </c>
      <c r="BA14" s="19">
        <f t="shared" si="11"/>
        <v>1</v>
      </c>
      <c r="BB14" s="19">
        <f t="shared" si="12"/>
        <v>0</v>
      </c>
      <c r="BC14" s="19">
        <v>1.0</v>
      </c>
      <c r="BD14" s="19">
        <v>1.0</v>
      </c>
      <c r="BE14" s="19">
        <v>1.0</v>
      </c>
      <c r="BF14" s="19">
        <v>1.0</v>
      </c>
      <c r="BG14" s="19">
        <v>1.0</v>
      </c>
      <c r="BH14" s="19">
        <v>1.0</v>
      </c>
      <c r="BI14" s="19">
        <v>1.0</v>
      </c>
      <c r="BJ14" s="19">
        <f t="shared" si="13"/>
        <v>7</v>
      </c>
      <c r="BK14" s="19">
        <f t="shared" si="14"/>
        <v>0</v>
      </c>
      <c r="BL14" s="19"/>
      <c r="BM14" s="19"/>
      <c r="BN14" s="19">
        <v>3.0</v>
      </c>
      <c r="BO14" s="19" t="s">
        <v>185</v>
      </c>
      <c r="BP14" s="19">
        <f t="shared" si="15"/>
        <v>0</v>
      </c>
      <c r="BQ14" s="19">
        <v>1.0</v>
      </c>
      <c r="BR14" s="19" t="s">
        <v>295</v>
      </c>
      <c r="BS14" s="19" t="s">
        <v>195</v>
      </c>
      <c r="BT14" s="20">
        <f t="shared" si="16"/>
        <v>1</v>
      </c>
      <c r="BU14" s="19" t="s">
        <v>296</v>
      </c>
      <c r="BV14" s="19">
        <v>3.0</v>
      </c>
      <c r="BW14" s="19" t="s">
        <v>195</v>
      </c>
      <c r="BX14" s="19" t="s">
        <v>191</v>
      </c>
      <c r="BY14" s="19" t="s">
        <v>185</v>
      </c>
      <c r="BZ14" s="19" t="s">
        <v>185</v>
      </c>
      <c r="CA14" s="19">
        <f t="shared" si="17"/>
        <v>0</v>
      </c>
      <c r="CB14" s="19" t="s">
        <v>185</v>
      </c>
      <c r="CC14" s="19">
        <f t="shared" si="18"/>
        <v>0</v>
      </c>
      <c r="CD14" s="19" t="s">
        <v>192</v>
      </c>
      <c r="CE14" s="19">
        <f t="shared" si="19"/>
        <v>0</v>
      </c>
      <c r="CF14" s="19" t="s">
        <v>192</v>
      </c>
      <c r="CG14" s="19">
        <f t="shared" si="20"/>
        <v>0</v>
      </c>
      <c r="CH14" s="19" t="s">
        <v>192</v>
      </c>
      <c r="CI14" s="19">
        <f t="shared" si="21"/>
        <v>0</v>
      </c>
      <c r="CJ14" s="19" t="s">
        <v>210</v>
      </c>
      <c r="CK14" s="19" t="s">
        <v>297</v>
      </c>
      <c r="CL14" s="19" t="s">
        <v>212</v>
      </c>
      <c r="CM14" s="19">
        <f t="shared" si="22"/>
        <v>6</v>
      </c>
      <c r="CN14" s="19" t="s">
        <v>185</v>
      </c>
      <c r="CO14" s="19">
        <f t="shared" si="23"/>
        <v>0</v>
      </c>
      <c r="CP14" s="19" t="s">
        <v>185</v>
      </c>
      <c r="CQ14" s="19" t="s">
        <v>185</v>
      </c>
      <c r="CR14" s="19" t="s">
        <v>185</v>
      </c>
      <c r="CS14" s="19" t="s">
        <v>195</v>
      </c>
      <c r="CT14" s="19" t="s">
        <v>185</v>
      </c>
      <c r="CU14" s="19">
        <f t="shared" ref="CU14:CY14" si="43">if(CP14="Không",0,1)</f>
        <v>0</v>
      </c>
      <c r="CV14" s="19">
        <f t="shared" si="43"/>
        <v>0</v>
      </c>
      <c r="CW14" s="19">
        <f t="shared" si="43"/>
        <v>0</v>
      </c>
      <c r="CX14" s="19">
        <f t="shared" si="43"/>
        <v>1</v>
      </c>
      <c r="CY14" s="19">
        <f t="shared" si="43"/>
        <v>0</v>
      </c>
      <c r="CZ14" s="19" t="s">
        <v>185</v>
      </c>
      <c r="DA14" s="19">
        <f t="shared" si="25"/>
        <v>0</v>
      </c>
      <c r="DB14" s="19" t="s">
        <v>185</v>
      </c>
      <c r="DC14" s="19">
        <f t="shared" si="26"/>
        <v>0</v>
      </c>
      <c r="DD14" s="20"/>
      <c r="DE14" s="19" t="s">
        <v>195</v>
      </c>
      <c r="DF14" s="19">
        <f t="shared" si="27"/>
        <v>1</v>
      </c>
      <c r="DG14" s="19" t="s">
        <v>196</v>
      </c>
      <c r="DH14" s="19">
        <f t="shared" si="28"/>
        <v>0</v>
      </c>
      <c r="DI14" s="19" t="s">
        <v>298</v>
      </c>
      <c r="DJ14" s="19">
        <f t="shared" si="29"/>
        <v>1</v>
      </c>
      <c r="DK14" s="19" t="s">
        <v>282</v>
      </c>
      <c r="DL14" s="19">
        <f t="shared" si="30"/>
        <v>1</v>
      </c>
      <c r="DM14" s="19" t="s">
        <v>216</v>
      </c>
      <c r="DN14" s="19">
        <f t="shared" si="31"/>
        <v>3.5</v>
      </c>
      <c r="DO14" s="19" t="s">
        <v>299</v>
      </c>
      <c r="DP14" s="19" t="s">
        <v>185</v>
      </c>
      <c r="DQ14" s="20">
        <f t="shared" si="32"/>
        <v>0</v>
      </c>
      <c r="DR14" s="20"/>
      <c r="DS14" s="19" t="s">
        <v>185</v>
      </c>
      <c r="DT14" s="20"/>
      <c r="DU14" s="19" t="s">
        <v>185</v>
      </c>
      <c r="DV14" s="20"/>
      <c r="DW14" s="20"/>
      <c r="DX14" s="20"/>
      <c r="DY14" s="20"/>
    </row>
    <row r="15">
      <c r="A15" s="18">
        <v>46003.628333333334</v>
      </c>
      <c r="B15" s="19" t="s">
        <v>300</v>
      </c>
      <c r="C15" s="19" t="s">
        <v>174</v>
      </c>
      <c r="D15" s="19">
        <f t="shared" si="2"/>
        <v>0</v>
      </c>
      <c r="E15" s="19" t="s">
        <v>235</v>
      </c>
      <c r="F15" s="19">
        <f>IFERROR(__xludf.DUMMYFUNCTION("LET(
  t, LOWER(TRIM(E15)),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5" s="19" t="s">
        <v>185</v>
      </c>
      <c r="H15" s="19">
        <f>IFERROR(__xludf.DUMMYFUNCTION("LET(
  t, LOWER(TRIM(G15)),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15" s="19" t="s">
        <v>182</v>
      </c>
      <c r="J15" s="19">
        <f>IFERROR(__xludf.DUMMYFUNCTION("LET(
  text, LOWER(I15),
  IFERROR(
    IFS(
      REGEXMATCH(text,""ở cùng gia đình|ở trọ cùng gia đình""), 0,
      REGEXMATCH(text,""thuê trọ""), 1,
      REGEXMATCH(text,""ở ktx""), 2,
      REGEXMATCH(text,""có nhà tại khu vực đang học|có nhà|ở riêng"&amp;" tại chung cư""), 3,
      REGEXMATCH(text,""ở nhà người quen""), 4
    ),
  -1)
)"),1.0)</f>
        <v>1</v>
      </c>
      <c r="K15" s="19" t="s">
        <v>183</v>
      </c>
      <c r="L15" s="19">
        <f>IFERROR(__xludf.DUMMYFUNCTION("LET(
  t, LOWER(TRIM(K15)),
  IFERROR(
    IFS(
      REGEXMATCH(t,""xuất\s*sắc""), 0,
      REGEXMATCH(t,""^giỏi$""), 1,
      REGEXMATCH(t,""^khá$""), 2,
      REGEXMATCH(t,""trung bình|bình thường|^4$""), 3,
      REGEXMATCH(t,""rớt""), 4,
      REGEXM"&amp;"ATCH(t,""năm nhất|tân sinh viên|mới|chưa|không|sắp thi|chuẩn bị thi|kq|kết quả|chưa có|chưa biết""), 5,
      TRUE, 5
    ),
  5)
)"),2.0)</f>
        <v>2</v>
      </c>
      <c r="M15" s="19" t="s">
        <v>222</v>
      </c>
      <c r="N15" s="19">
        <f>IFERROR(__xludf.DUMMYFUNCTION("LET(
  t, LOWER(TRIM(M15)),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5" s="19" t="s">
        <v>195</v>
      </c>
      <c r="P15" s="19">
        <f t="shared" si="3"/>
        <v>1</v>
      </c>
      <c r="Q15" s="19">
        <v>1.0</v>
      </c>
      <c r="R15" s="20">
        <f t="shared" si="4"/>
        <v>1</v>
      </c>
      <c r="S15" s="19" t="s">
        <v>301</v>
      </c>
      <c r="T15" s="19"/>
      <c r="U15" s="19" t="s">
        <v>236</v>
      </c>
      <c r="V15" s="20">
        <f>IFERROR(__xludf.DUMMYFUNCTION("IFERROR(REGEXEXTRACT(U15,""\d+"")*1, """")"),40.0)</f>
        <v>40</v>
      </c>
      <c r="W15" s="20">
        <f t="shared" si="5"/>
        <v>40</v>
      </c>
      <c r="X15" s="21">
        <v>0.25</v>
      </c>
      <c r="Y15" s="19">
        <v>0.0</v>
      </c>
      <c r="Z15" s="19" t="s">
        <v>185</v>
      </c>
      <c r="AA15" s="19"/>
      <c r="AB15" s="19" t="s">
        <v>185</v>
      </c>
      <c r="AC15" s="19" t="s">
        <v>185</v>
      </c>
      <c r="AD15" s="19" t="s">
        <v>205</v>
      </c>
      <c r="AE15" s="19" t="s">
        <v>185</v>
      </c>
      <c r="AF15" s="19" t="s">
        <v>187</v>
      </c>
      <c r="AG15" s="19" t="s">
        <v>226</v>
      </c>
      <c r="AH15" s="19" t="s">
        <v>226</v>
      </c>
      <c r="AI15" s="19" t="s">
        <v>189</v>
      </c>
      <c r="AJ15" s="19">
        <f t="shared" si="6"/>
        <v>1</v>
      </c>
      <c r="AK15" s="19" t="s">
        <v>302</v>
      </c>
      <c r="AL15" s="19">
        <f t="shared" si="7"/>
        <v>-1</v>
      </c>
      <c r="AM15" s="19" t="s">
        <v>228</v>
      </c>
      <c r="AN15" s="19">
        <f t="shared" si="8"/>
        <v>1</v>
      </c>
      <c r="AO15" s="20"/>
      <c r="AP15" s="19">
        <v>1.0</v>
      </c>
      <c r="AQ15" s="19">
        <v>1.0</v>
      </c>
      <c r="AR15" s="19">
        <v>1.0</v>
      </c>
      <c r="AS15" s="19">
        <v>1.0</v>
      </c>
      <c r="AT15" s="19">
        <v>1.0</v>
      </c>
      <c r="AU15" s="19">
        <v>1.0</v>
      </c>
      <c r="AV15" s="19">
        <v>1.0</v>
      </c>
      <c r="AW15" s="19">
        <v>1.0</v>
      </c>
      <c r="AX15" s="19">
        <v>1.0</v>
      </c>
      <c r="AY15" s="19">
        <f t="shared" si="9"/>
        <v>9</v>
      </c>
      <c r="AZ15" s="19">
        <f t="shared" si="10"/>
        <v>0</v>
      </c>
      <c r="BA15" s="19">
        <f t="shared" si="11"/>
        <v>0</v>
      </c>
      <c r="BB15" s="19">
        <f t="shared" si="12"/>
        <v>0</v>
      </c>
      <c r="BC15" s="19">
        <v>1.0</v>
      </c>
      <c r="BD15" s="19">
        <v>1.0</v>
      </c>
      <c r="BE15" s="19">
        <v>2.0</v>
      </c>
      <c r="BF15" s="19">
        <v>1.0</v>
      </c>
      <c r="BG15" s="19">
        <v>1.0</v>
      </c>
      <c r="BH15" s="19">
        <v>1.0</v>
      </c>
      <c r="BI15" s="19">
        <v>1.0</v>
      </c>
      <c r="BJ15" s="19">
        <f t="shared" si="13"/>
        <v>8</v>
      </c>
      <c r="BK15" s="19">
        <f t="shared" si="14"/>
        <v>1</v>
      </c>
      <c r="BL15" s="19"/>
      <c r="BM15" s="19"/>
      <c r="BN15" s="19">
        <v>1.0</v>
      </c>
      <c r="BO15" s="19" t="s">
        <v>185</v>
      </c>
      <c r="BP15" s="19">
        <f t="shared" si="15"/>
        <v>0</v>
      </c>
      <c r="BQ15" s="19">
        <v>1.0</v>
      </c>
      <c r="BR15" s="19">
        <v>0.0</v>
      </c>
      <c r="BS15" s="19" t="s">
        <v>185</v>
      </c>
      <c r="BT15" s="20">
        <f t="shared" si="16"/>
        <v>0</v>
      </c>
      <c r="BU15" s="20"/>
      <c r="BV15" s="19">
        <v>1.0</v>
      </c>
      <c r="BW15" s="19" t="s">
        <v>185</v>
      </c>
      <c r="BX15" s="19" t="s">
        <v>191</v>
      </c>
      <c r="BY15" s="19" t="s">
        <v>185</v>
      </c>
      <c r="BZ15" s="19" t="s">
        <v>185</v>
      </c>
      <c r="CA15" s="19">
        <f t="shared" si="17"/>
        <v>0</v>
      </c>
      <c r="CB15" s="19" t="s">
        <v>186</v>
      </c>
      <c r="CC15" s="19">
        <f t="shared" si="18"/>
        <v>1</v>
      </c>
      <c r="CD15" s="19" t="s">
        <v>209</v>
      </c>
      <c r="CE15" s="19">
        <f t="shared" si="19"/>
        <v>1</v>
      </c>
      <c r="CF15" s="19" t="s">
        <v>192</v>
      </c>
      <c r="CG15" s="19">
        <f t="shared" si="20"/>
        <v>0</v>
      </c>
      <c r="CH15" s="19" t="s">
        <v>192</v>
      </c>
      <c r="CI15" s="19">
        <f t="shared" si="21"/>
        <v>0</v>
      </c>
      <c r="CJ15" s="19" t="s">
        <v>229</v>
      </c>
      <c r="CK15" s="19" t="s">
        <v>185</v>
      </c>
      <c r="CL15" s="19" t="s">
        <v>254</v>
      </c>
      <c r="CM15" s="19">
        <f t="shared" si="22"/>
        <v>0</v>
      </c>
      <c r="CN15" s="19" t="s">
        <v>185</v>
      </c>
      <c r="CO15" s="19">
        <f t="shared" si="23"/>
        <v>0</v>
      </c>
      <c r="CP15" s="19" t="s">
        <v>185</v>
      </c>
      <c r="CQ15" s="19" t="s">
        <v>185</v>
      </c>
      <c r="CR15" s="19" t="s">
        <v>185</v>
      </c>
      <c r="CS15" s="19" t="s">
        <v>185</v>
      </c>
      <c r="CT15" s="19" t="s">
        <v>185</v>
      </c>
      <c r="CU15" s="19">
        <f t="shared" ref="CU15:CY15" si="44">if(CP15="Không",0,1)</f>
        <v>0</v>
      </c>
      <c r="CV15" s="19">
        <f t="shared" si="44"/>
        <v>0</v>
      </c>
      <c r="CW15" s="19">
        <f t="shared" si="44"/>
        <v>0</v>
      </c>
      <c r="CX15" s="19">
        <f t="shared" si="44"/>
        <v>0</v>
      </c>
      <c r="CY15" s="19">
        <f t="shared" si="44"/>
        <v>0</v>
      </c>
      <c r="CZ15" s="19" t="s">
        <v>185</v>
      </c>
      <c r="DA15" s="19">
        <f t="shared" si="25"/>
        <v>0</v>
      </c>
      <c r="DB15" s="19" t="s">
        <v>185</v>
      </c>
      <c r="DC15" s="19">
        <f t="shared" si="26"/>
        <v>0</v>
      </c>
      <c r="DD15" s="20"/>
      <c r="DE15" s="19" t="s">
        <v>195</v>
      </c>
      <c r="DF15" s="19">
        <f t="shared" si="27"/>
        <v>1</v>
      </c>
      <c r="DG15" s="19" t="s">
        <v>196</v>
      </c>
      <c r="DH15" s="19">
        <f t="shared" si="28"/>
        <v>0</v>
      </c>
      <c r="DI15" s="19" t="s">
        <v>185</v>
      </c>
      <c r="DJ15" s="19">
        <f t="shared" si="29"/>
        <v>0</v>
      </c>
      <c r="DK15" s="19" t="s">
        <v>197</v>
      </c>
      <c r="DL15" s="19">
        <f t="shared" si="30"/>
        <v>0</v>
      </c>
      <c r="DM15" s="19" t="s">
        <v>303</v>
      </c>
      <c r="DN15" s="19">
        <f t="shared" si="31"/>
        <v>0.5</v>
      </c>
      <c r="DO15" s="19" t="s">
        <v>304</v>
      </c>
      <c r="DP15" s="19" t="s">
        <v>195</v>
      </c>
      <c r="DQ15" s="20">
        <f t="shared" si="32"/>
        <v>1</v>
      </c>
      <c r="DR15" s="19" t="s">
        <v>305</v>
      </c>
      <c r="DS15" s="19" t="s">
        <v>185</v>
      </c>
      <c r="DT15" s="20"/>
      <c r="DU15" s="19" t="s">
        <v>185</v>
      </c>
      <c r="DV15" s="20"/>
      <c r="DW15" s="20"/>
      <c r="DX15" s="20"/>
      <c r="DY15" s="20"/>
    </row>
    <row r="16">
      <c r="A16" s="18">
        <v>46003.62902777778</v>
      </c>
      <c r="B16" s="19" t="s">
        <v>246</v>
      </c>
      <c r="C16" s="19" t="s">
        <v>174</v>
      </c>
      <c r="D16" s="19">
        <f t="shared" si="2"/>
        <v>0</v>
      </c>
      <c r="E16" s="19" t="s">
        <v>180</v>
      </c>
      <c r="F16" s="19">
        <f>IFERROR(__xludf.DUMMYFUNCTION("LET(
  t, LOWER(TRIM(E16)),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6" s="19" t="s">
        <v>185</v>
      </c>
      <c r="H16" s="19">
        <f>IFERROR(__xludf.DUMMYFUNCTION("LET(
  t, LOWER(TRIM(G16)),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16" s="19" t="s">
        <v>276</v>
      </c>
      <c r="J16" s="19">
        <f>IFERROR(__xludf.DUMMYFUNCTION("LET(
  text, LOWER(I16),
  IFERROR(
    IFS(
      REGEXMATCH(text,""ở cùng gia đình|ở trọ cùng gia đình""), 0,
      REGEXMATCH(text,""thuê trọ""), 1,
      REGEXMATCH(text,""ở ktx""), 2,
      REGEXMATCH(text,""có nhà tại khu vực đang học|có nhà|ở riêng"&amp;" tại chung cư""), 3,
      REGEXMATCH(text,""ở nhà người quen""), 4
    ),
  -1)
)"),0.0)</f>
        <v>0</v>
      </c>
      <c r="K16" s="19" t="s">
        <v>183</v>
      </c>
      <c r="L16" s="19">
        <f>IFERROR(__xludf.DUMMYFUNCTION("LET(
  t, LOWER(TRIM(K16)),
  IFERROR(
    IFS(
      REGEXMATCH(t,""xuất\s*sắc""), 0,
      REGEXMATCH(t,""^giỏi$""), 1,
      REGEXMATCH(t,""^khá$""), 2,
      REGEXMATCH(t,""trung bình|bình thường|^4$""), 3,
      REGEXMATCH(t,""rớt""), 4,
      REGEXM"&amp;"ATCH(t,""năm nhất|tân sinh viên|mới|chưa|không|sắp thi|chuẩn bị thi|kq|kết quả|chưa có|chưa biết""), 5,
      TRUE, 5
    ),
  5)
)"),2.0)</f>
        <v>2</v>
      </c>
      <c r="M16" s="19" t="s">
        <v>184</v>
      </c>
      <c r="N16" s="19">
        <f>IFERROR(__xludf.DUMMYFUNCTION("LET(
  t, LOWER(TRIM(M16)),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6" s="19" t="s">
        <v>195</v>
      </c>
      <c r="P16" s="19">
        <f t="shared" si="3"/>
        <v>1</v>
      </c>
      <c r="Q16" s="19">
        <v>1.0</v>
      </c>
      <c r="R16" s="20">
        <f t="shared" si="4"/>
        <v>1</v>
      </c>
      <c r="S16" s="19" t="s">
        <v>306</v>
      </c>
      <c r="T16" s="19"/>
      <c r="U16" s="19" t="s">
        <v>307</v>
      </c>
      <c r="V16" s="20">
        <f>IFERROR(__xludf.DUMMYFUNCTION("IFERROR(REGEXEXTRACT(U16,""\d+"")*1, """")"),20.0)</f>
        <v>20</v>
      </c>
      <c r="W16" s="20">
        <f t="shared" si="5"/>
        <v>20</v>
      </c>
      <c r="X16" s="19">
        <v>20.0</v>
      </c>
      <c r="Y16" s="19">
        <v>20.0</v>
      </c>
      <c r="Z16" s="19" t="s">
        <v>185</v>
      </c>
      <c r="AA16" s="19"/>
      <c r="AB16" s="19" t="s">
        <v>185</v>
      </c>
      <c r="AC16" s="19" t="s">
        <v>185</v>
      </c>
      <c r="AD16" s="19" t="s">
        <v>205</v>
      </c>
      <c r="AE16" s="19" t="s">
        <v>185</v>
      </c>
      <c r="AF16" s="19" t="s">
        <v>237</v>
      </c>
      <c r="AG16" s="19" t="s">
        <v>226</v>
      </c>
      <c r="AH16" s="19" t="s">
        <v>226</v>
      </c>
      <c r="AI16" s="19" t="s">
        <v>227</v>
      </c>
      <c r="AJ16" s="19">
        <f t="shared" si="6"/>
        <v>2</v>
      </c>
      <c r="AK16" s="19" t="s">
        <v>226</v>
      </c>
      <c r="AL16" s="19">
        <f t="shared" si="7"/>
        <v>2</v>
      </c>
      <c r="AM16" s="19" t="s">
        <v>294</v>
      </c>
      <c r="AN16" s="19">
        <f t="shared" si="8"/>
        <v>2</v>
      </c>
      <c r="AO16" s="20"/>
      <c r="AP16" s="19">
        <v>2.0</v>
      </c>
      <c r="AQ16" s="19">
        <v>3.0</v>
      </c>
      <c r="AR16" s="19">
        <v>3.0</v>
      </c>
      <c r="AS16" s="19">
        <v>3.0</v>
      </c>
      <c r="AT16" s="19">
        <v>1.0</v>
      </c>
      <c r="AU16" s="19">
        <v>3.0</v>
      </c>
      <c r="AV16" s="19">
        <v>3.0</v>
      </c>
      <c r="AW16" s="19">
        <v>2.0</v>
      </c>
      <c r="AX16" s="19">
        <v>1.0</v>
      </c>
      <c r="AY16" s="19">
        <f t="shared" si="9"/>
        <v>21</v>
      </c>
      <c r="AZ16" s="19">
        <f t="shared" si="10"/>
        <v>12</v>
      </c>
      <c r="BA16" s="19">
        <f t="shared" si="11"/>
        <v>1</v>
      </c>
      <c r="BB16" s="19">
        <f t="shared" si="12"/>
        <v>0</v>
      </c>
      <c r="BC16" s="19">
        <v>2.0</v>
      </c>
      <c r="BD16" s="19">
        <v>2.0</v>
      </c>
      <c r="BE16" s="19">
        <v>2.0</v>
      </c>
      <c r="BF16" s="19">
        <v>2.0</v>
      </c>
      <c r="BG16" s="19">
        <v>1.0</v>
      </c>
      <c r="BH16" s="19">
        <v>2.0</v>
      </c>
      <c r="BI16" s="19">
        <v>1.0</v>
      </c>
      <c r="BJ16" s="19">
        <f t="shared" si="13"/>
        <v>12</v>
      </c>
      <c r="BK16" s="19">
        <f t="shared" si="14"/>
        <v>5</v>
      </c>
      <c r="BL16" s="19"/>
      <c r="BM16" s="19"/>
      <c r="BN16" s="19">
        <v>1.0</v>
      </c>
      <c r="BO16" s="19" t="s">
        <v>185</v>
      </c>
      <c r="BP16" s="19">
        <f t="shared" si="15"/>
        <v>0</v>
      </c>
      <c r="BQ16" s="19">
        <v>1.0</v>
      </c>
      <c r="BR16" s="19">
        <v>0.0</v>
      </c>
      <c r="BS16" s="19" t="s">
        <v>195</v>
      </c>
      <c r="BT16" s="20">
        <f t="shared" si="16"/>
        <v>1</v>
      </c>
      <c r="BU16" s="19" t="s">
        <v>207</v>
      </c>
      <c r="BV16" s="19">
        <v>2.0</v>
      </c>
      <c r="BW16" s="19" t="s">
        <v>185</v>
      </c>
      <c r="BX16" s="19" t="s">
        <v>191</v>
      </c>
      <c r="BY16" s="19" t="s">
        <v>185</v>
      </c>
      <c r="BZ16" s="19" t="s">
        <v>186</v>
      </c>
      <c r="CA16" s="19">
        <f t="shared" si="17"/>
        <v>1</v>
      </c>
      <c r="CB16" s="19" t="s">
        <v>186</v>
      </c>
      <c r="CC16" s="19">
        <f t="shared" si="18"/>
        <v>1</v>
      </c>
      <c r="CD16" s="19" t="s">
        <v>209</v>
      </c>
      <c r="CE16" s="19">
        <f t="shared" si="19"/>
        <v>1</v>
      </c>
      <c r="CF16" s="19" t="s">
        <v>209</v>
      </c>
      <c r="CG16" s="19">
        <f t="shared" si="20"/>
        <v>1</v>
      </c>
      <c r="CH16" s="19" t="s">
        <v>209</v>
      </c>
      <c r="CI16" s="19">
        <f t="shared" si="21"/>
        <v>1</v>
      </c>
      <c r="CJ16" s="19" t="s">
        <v>262</v>
      </c>
      <c r="CK16" s="19" t="s">
        <v>279</v>
      </c>
      <c r="CL16" s="19" t="s">
        <v>241</v>
      </c>
      <c r="CM16" s="19">
        <f t="shared" si="22"/>
        <v>1.5</v>
      </c>
      <c r="CN16" s="19" t="s">
        <v>185</v>
      </c>
      <c r="CO16" s="19">
        <f t="shared" si="23"/>
        <v>0</v>
      </c>
      <c r="CP16" s="19" t="s">
        <v>185</v>
      </c>
      <c r="CQ16" s="19" t="s">
        <v>185</v>
      </c>
      <c r="CR16" s="19" t="s">
        <v>185</v>
      </c>
      <c r="CS16" s="19" t="s">
        <v>195</v>
      </c>
      <c r="CT16" s="19" t="s">
        <v>185</v>
      </c>
      <c r="CU16" s="19">
        <f t="shared" ref="CU16:CY16" si="45">if(CP16="Không",0,1)</f>
        <v>0</v>
      </c>
      <c r="CV16" s="19">
        <f t="shared" si="45"/>
        <v>0</v>
      </c>
      <c r="CW16" s="19">
        <f t="shared" si="45"/>
        <v>0</v>
      </c>
      <c r="CX16" s="19">
        <f t="shared" si="45"/>
        <v>1</v>
      </c>
      <c r="CY16" s="19">
        <f t="shared" si="45"/>
        <v>0</v>
      </c>
      <c r="CZ16" s="19" t="s">
        <v>185</v>
      </c>
      <c r="DA16" s="19">
        <f t="shared" si="25"/>
        <v>0</v>
      </c>
      <c r="DB16" s="19" t="s">
        <v>185</v>
      </c>
      <c r="DC16" s="19">
        <f t="shared" si="26"/>
        <v>0</v>
      </c>
      <c r="DD16" s="20"/>
      <c r="DE16" s="19" t="s">
        <v>195</v>
      </c>
      <c r="DF16" s="19">
        <f t="shared" si="27"/>
        <v>1</v>
      </c>
      <c r="DG16" s="19" t="s">
        <v>196</v>
      </c>
      <c r="DH16" s="19">
        <f t="shared" si="28"/>
        <v>0</v>
      </c>
      <c r="DI16" s="19" t="s">
        <v>185</v>
      </c>
      <c r="DJ16" s="19">
        <f t="shared" si="29"/>
        <v>0</v>
      </c>
      <c r="DK16" s="19" t="s">
        <v>197</v>
      </c>
      <c r="DL16" s="19">
        <f t="shared" si="30"/>
        <v>0</v>
      </c>
      <c r="DM16" s="19" t="s">
        <v>303</v>
      </c>
      <c r="DN16" s="19">
        <f t="shared" si="31"/>
        <v>0.5</v>
      </c>
      <c r="DO16" s="19" t="s">
        <v>308</v>
      </c>
      <c r="DP16" s="19" t="s">
        <v>185</v>
      </c>
      <c r="DQ16" s="20">
        <f t="shared" si="32"/>
        <v>0</v>
      </c>
      <c r="DR16" s="20"/>
      <c r="DS16" s="19" t="s">
        <v>185</v>
      </c>
      <c r="DT16" s="20"/>
      <c r="DU16" s="19" t="s">
        <v>185</v>
      </c>
      <c r="DV16" s="20"/>
      <c r="DW16" s="20"/>
      <c r="DX16" s="20"/>
      <c r="DY16" s="20"/>
    </row>
    <row r="17">
      <c r="A17" s="18">
        <v>46003.62938657407</v>
      </c>
      <c r="B17" s="19" t="s">
        <v>309</v>
      </c>
      <c r="C17" s="19" t="s">
        <v>174</v>
      </c>
      <c r="D17" s="19">
        <f t="shared" si="2"/>
        <v>0</v>
      </c>
      <c r="E17" s="19" t="s">
        <v>180</v>
      </c>
      <c r="F17" s="19">
        <f>IFERROR(__xludf.DUMMYFUNCTION("LET(
  t, LOWER(TRIM(E17)),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7" s="19" t="s">
        <v>185</v>
      </c>
      <c r="H17" s="19">
        <f>IFERROR(__xludf.DUMMYFUNCTION("LET(
  t, LOWER(TRIM(G17)),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17" s="19" t="s">
        <v>310</v>
      </c>
      <c r="J17" s="19">
        <f>IFERROR(__xludf.DUMMYFUNCTION("LET(
  text, LOWER(I17),
  IFERROR(
    IFS(
      REGEXMATCH(text,""ở cùng gia đình|ở trọ cùng gia đình""), 0,
      REGEXMATCH(text,""thuê trọ""), 1,
      REGEXMATCH(text,""ở ktx""), 2,
      REGEXMATCH(text,""có nhà tại khu vực đang học|có nhà|ở riêng"&amp;" tại chung cư""), 3,
      REGEXMATCH(text,""ở nhà người quen""), 4
    ),
  -1)
)"),2.0)</f>
        <v>2</v>
      </c>
      <c r="K17" s="19" t="s">
        <v>311</v>
      </c>
      <c r="L17" s="19">
        <f>IFERROR(__xludf.DUMMYFUNCTION("LET(
  t, LOWER(TRIM(K17)),
  IFERROR(
    IFS(
      REGEXMATCH(t,""xuất\s*sắc""), 0,
      REGEXMATCH(t,""^giỏi$""), 1,
      REGEXMATCH(t,""^khá$""), 2,
      REGEXMATCH(t,""trung bình|bình thường|^4$""), 3,
      REGEXMATCH(t,""rớt""), 4,
      REGEXM"&amp;"ATCH(t,""năm nhất|tân sinh viên|mới|chưa|không|sắp thi|chuẩn bị thi|kq|kết quả|chưa có|chưa biết""), 5,
      TRUE, 5
    ),
  5)
)"),5.0)</f>
        <v>5</v>
      </c>
      <c r="M17" s="19" t="s">
        <v>222</v>
      </c>
      <c r="N17" s="19">
        <f>IFERROR(__xludf.DUMMYFUNCTION("LET(
  t, LOWER(TRIM(M17)),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7" s="19" t="s">
        <v>185</v>
      </c>
      <c r="P17" s="19">
        <f t="shared" si="3"/>
        <v>0</v>
      </c>
      <c r="Q17" s="20"/>
      <c r="R17" s="20" t="str">
        <f t="shared" si="4"/>
        <v/>
      </c>
      <c r="S17" s="20"/>
      <c r="T17" s="20"/>
      <c r="U17" s="20"/>
      <c r="V17" s="20" t="str">
        <f>IFERROR(__xludf.DUMMYFUNCTION("IFERROR(REGEXEXTRACT(U17,""\d+"")*1, """")"),"")</f>
        <v/>
      </c>
      <c r="W17" s="20">
        <f t="shared" si="5"/>
        <v>0</v>
      </c>
      <c r="X17" s="20"/>
      <c r="Y17" s="20"/>
      <c r="Z17" s="19" t="s">
        <v>185</v>
      </c>
      <c r="AA17" s="19"/>
      <c r="AB17" s="19" t="s">
        <v>185</v>
      </c>
      <c r="AC17" s="19" t="s">
        <v>185</v>
      </c>
      <c r="AD17" s="19" t="s">
        <v>205</v>
      </c>
      <c r="AE17" s="19" t="s">
        <v>185</v>
      </c>
      <c r="AF17" s="19" t="s">
        <v>206</v>
      </c>
      <c r="AG17" s="19" t="s">
        <v>238</v>
      </c>
      <c r="AH17" s="19" t="s">
        <v>238</v>
      </c>
      <c r="AI17" s="19" t="s">
        <v>239</v>
      </c>
      <c r="AJ17" s="19">
        <f t="shared" si="6"/>
        <v>0</v>
      </c>
      <c r="AK17" s="19" t="s">
        <v>238</v>
      </c>
      <c r="AL17" s="19">
        <f t="shared" si="7"/>
        <v>0</v>
      </c>
      <c r="AM17" s="19" t="s">
        <v>294</v>
      </c>
      <c r="AN17" s="19">
        <f t="shared" si="8"/>
        <v>2</v>
      </c>
      <c r="AO17" s="20"/>
      <c r="AP17" s="19">
        <v>1.0</v>
      </c>
      <c r="AQ17" s="19">
        <v>1.0</v>
      </c>
      <c r="AR17" s="19">
        <v>1.0</v>
      </c>
      <c r="AS17" s="19">
        <v>1.0</v>
      </c>
      <c r="AT17" s="19">
        <v>1.0</v>
      </c>
      <c r="AU17" s="19">
        <v>2.0</v>
      </c>
      <c r="AV17" s="19">
        <v>1.0</v>
      </c>
      <c r="AW17" s="19">
        <v>1.0</v>
      </c>
      <c r="AX17" s="19">
        <v>1.0</v>
      </c>
      <c r="AY17" s="19">
        <f t="shared" si="9"/>
        <v>10</v>
      </c>
      <c r="AZ17" s="19">
        <f t="shared" si="10"/>
        <v>1</v>
      </c>
      <c r="BA17" s="19">
        <f t="shared" si="11"/>
        <v>0</v>
      </c>
      <c r="BB17" s="19">
        <f t="shared" si="12"/>
        <v>0</v>
      </c>
      <c r="BC17" s="19">
        <v>1.0</v>
      </c>
      <c r="BD17" s="19">
        <v>1.0</v>
      </c>
      <c r="BE17" s="19">
        <v>1.0</v>
      </c>
      <c r="BF17" s="19">
        <v>1.0</v>
      </c>
      <c r="BG17" s="19">
        <v>1.0</v>
      </c>
      <c r="BH17" s="19">
        <v>1.0</v>
      </c>
      <c r="BI17" s="19">
        <v>1.0</v>
      </c>
      <c r="BJ17" s="19">
        <f t="shared" si="13"/>
        <v>7</v>
      </c>
      <c r="BK17" s="19">
        <f t="shared" si="14"/>
        <v>0</v>
      </c>
      <c r="BL17" s="19"/>
      <c r="BM17" s="19"/>
      <c r="BN17" s="19">
        <v>1.0</v>
      </c>
      <c r="BO17" s="19" t="s">
        <v>185</v>
      </c>
      <c r="BP17" s="19">
        <f t="shared" si="15"/>
        <v>0</v>
      </c>
      <c r="BQ17" s="19">
        <v>1.0</v>
      </c>
      <c r="BR17" s="19">
        <v>0.0</v>
      </c>
      <c r="BS17" s="19" t="s">
        <v>195</v>
      </c>
      <c r="BT17" s="20">
        <f t="shared" si="16"/>
        <v>1</v>
      </c>
      <c r="BU17" s="19" t="s">
        <v>312</v>
      </c>
      <c r="BV17" s="19">
        <v>1.0</v>
      </c>
      <c r="BW17" s="19" t="s">
        <v>195</v>
      </c>
      <c r="BX17" s="19" t="s">
        <v>191</v>
      </c>
      <c r="BY17" s="19" t="s">
        <v>195</v>
      </c>
      <c r="BZ17" s="19" t="s">
        <v>186</v>
      </c>
      <c r="CA17" s="19">
        <f t="shared" si="17"/>
        <v>1</v>
      </c>
      <c r="CB17" s="19" t="s">
        <v>186</v>
      </c>
      <c r="CC17" s="19">
        <f t="shared" si="18"/>
        <v>1</v>
      </c>
      <c r="CD17" s="19" t="s">
        <v>192</v>
      </c>
      <c r="CE17" s="19">
        <f t="shared" si="19"/>
        <v>0</v>
      </c>
      <c r="CF17" s="19" t="s">
        <v>192</v>
      </c>
      <c r="CG17" s="19">
        <f t="shared" si="20"/>
        <v>0</v>
      </c>
      <c r="CH17" s="19" t="s">
        <v>209</v>
      </c>
      <c r="CI17" s="19">
        <f t="shared" si="21"/>
        <v>1</v>
      </c>
      <c r="CJ17" s="19" t="s">
        <v>229</v>
      </c>
      <c r="CK17" s="19" t="s">
        <v>313</v>
      </c>
      <c r="CL17" s="19" t="s">
        <v>194</v>
      </c>
      <c r="CM17" s="19">
        <f t="shared" si="22"/>
        <v>3.5</v>
      </c>
      <c r="CN17" s="19" t="s">
        <v>185</v>
      </c>
      <c r="CO17" s="19">
        <f t="shared" si="23"/>
        <v>0</v>
      </c>
      <c r="CP17" s="19" t="s">
        <v>195</v>
      </c>
      <c r="CQ17" s="19" t="s">
        <v>195</v>
      </c>
      <c r="CR17" s="19" t="s">
        <v>195</v>
      </c>
      <c r="CS17" s="19" t="s">
        <v>195</v>
      </c>
      <c r="CT17" s="19" t="s">
        <v>185</v>
      </c>
      <c r="CU17" s="19">
        <f t="shared" ref="CU17:CY17" si="46">if(CP17="Không",0,1)</f>
        <v>1</v>
      </c>
      <c r="CV17" s="19">
        <f t="shared" si="46"/>
        <v>1</v>
      </c>
      <c r="CW17" s="19">
        <f t="shared" si="46"/>
        <v>1</v>
      </c>
      <c r="CX17" s="19">
        <f t="shared" si="46"/>
        <v>1</v>
      </c>
      <c r="CY17" s="19">
        <f t="shared" si="46"/>
        <v>0</v>
      </c>
      <c r="CZ17" s="19" t="s">
        <v>185</v>
      </c>
      <c r="DA17" s="19">
        <f t="shared" si="25"/>
        <v>0</v>
      </c>
      <c r="DB17" s="19" t="s">
        <v>185</v>
      </c>
      <c r="DC17" s="19">
        <f t="shared" si="26"/>
        <v>0</v>
      </c>
      <c r="DD17" s="20"/>
      <c r="DE17" s="19" t="s">
        <v>195</v>
      </c>
      <c r="DF17" s="19">
        <f t="shared" si="27"/>
        <v>1</v>
      </c>
      <c r="DG17" s="19" t="s">
        <v>196</v>
      </c>
      <c r="DH17" s="19">
        <f t="shared" si="28"/>
        <v>0</v>
      </c>
      <c r="DI17" s="19" t="s">
        <v>185</v>
      </c>
      <c r="DJ17" s="19">
        <f t="shared" si="29"/>
        <v>0</v>
      </c>
      <c r="DK17" s="19" t="s">
        <v>197</v>
      </c>
      <c r="DL17" s="19">
        <f t="shared" si="30"/>
        <v>0</v>
      </c>
      <c r="DM17" s="19" t="s">
        <v>314</v>
      </c>
      <c r="DN17" s="19">
        <f t="shared" si="31"/>
        <v>14</v>
      </c>
      <c r="DO17" s="19" t="s">
        <v>315</v>
      </c>
      <c r="DP17" s="19" t="s">
        <v>185</v>
      </c>
      <c r="DQ17" s="20">
        <f t="shared" si="32"/>
        <v>0</v>
      </c>
      <c r="DR17" s="20"/>
      <c r="DS17" s="19" t="s">
        <v>185</v>
      </c>
      <c r="DT17" s="20"/>
      <c r="DU17" s="19" t="s">
        <v>185</v>
      </c>
      <c r="DV17" s="20"/>
      <c r="DW17" s="20"/>
      <c r="DX17" s="20"/>
      <c r="DY17" s="20"/>
    </row>
    <row r="18">
      <c r="A18" s="18">
        <v>46003.629479166666</v>
      </c>
      <c r="B18" s="19" t="s">
        <v>316</v>
      </c>
      <c r="C18" s="19" t="s">
        <v>174</v>
      </c>
      <c r="D18" s="19">
        <f t="shared" si="2"/>
        <v>0</v>
      </c>
      <c r="E18" s="19" t="s">
        <v>180</v>
      </c>
      <c r="F18" s="19">
        <f>IFERROR(__xludf.DUMMYFUNCTION("LET(
  t, LOWER(TRIM(E18)),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8" s="19" t="s">
        <v>220</v>
      </c>
      <c r="H18" s="19">
        <f>IFERROR(__xludf.DUMMYFUNCTION("LET(
  t, LOWER(TRIM(G18)),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18" s="19" t="s">
        <v>182</v>
      </c>
      <c r="J18" s="19">
        <f>IFERROR(__xludf.DUMMYFUNCTION("LET(
  text, LOWER(I18),
  IFERROR(
    IFS(
      REGEXMATCH(text,""ở cùng gia đình|ở trọ cùng gia đình""), 0,
      REGEXMATCH(text,""thuê trọ""), 1,
      REGEXMATCH(text,""ở ktx""), 2,
      REGEXMATCH(text,""có nhà tại khu vực đang học|có nhà|ở riêng"&amp;" tại chung cư""), 3,
      REGEXMATCH(text,""ở nhà người quen""), 4
    ),
  -1)
)"),1.0)</f>
        <v>1</v>
      </c>
      <c r="K18" s="19" t="s">
        <v>183</v>
      </c>
      <c r="L18" s="19">
        <f>IFERROR(__xludf.DUMMYFUNCTION("LET(
  t, LOWER(TRIM(K18)),
  IFERROR(
    IFS(
      REGEXMATCH(t,""xuất\s*sắc""), 0,
      REGEXMATCH(t,""^giỏi$""), 1,
      REGEXMATCH(t,""^khá$""), 2,
      REGEXMATCH(t,""trung bình|bình thường|^4$""), 3,
      REGEXMATCH(t,""rớt""), 4,
      REGEXM"&amp;"ATCH(t,""năm nhất|tân sinh viên|mới|chưa|không|sắp thi|chuẩn bị thi|kq|kết quả|chưa có|chưa biết""), 5,
      TRUE, 5
    ),
  5)
)"),2.0)</f>
        <v>2</v>
      </c>
      <c r="M18" s="19" t="s">
        <v>184</v>
      </c>
      <c r="N18" s="19">
        <f>IFERROR(__xludf.DUMMYFUNCTION("LET(
  t, LOWER(TRIM(M18)),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8" s="19" t="s">
        <v>185</v>
      </c>
      <c r="P18" s="19">
        <f t="shared" si="3"/>
        <v>0</v>
      </c>
      <c r="Q18" s="20"/>
      <c r="R18" s="20" t="str">
        <f t="shared" si="4"/>
        <v/>
      </c>
      <c r="S18" s="20"/>
      <c r="T18" s="20"/>
      <c r="U18" s="20"/>
      <c r="V18" s="20" t="str">
        <f>IFERROR(__xludf.DUMMYFUNCTION("IFERROR(REGEXEXTRACT(U18,""\d+"")*1, """")"),"")</f>
        <v/>
      </c>
      <c r="W18" s="20">
        <f t="shared" si="5"/>
        <v>0</v>
      </c>
      <c r="X18" s="20"/>
      <c r="Y18" s="20"/>
      <c r="Z18" s="19" t="s">
        <v>186</v>
      </c>
      <c r="AA18" s="19"/>
      <c r="AB18" s="19" t="s">
        <v>185</v>
      </c>
      <c r="AC18" s="19" t="s">
        <v>185</v>
      </c>
      <c r="AD18" s="19" t="s">
        <v>205</v>
      </c>
      <c r="AE18" s="19" t="s">
        <v>186</v>
      </c>
      <c r="AF18" s="19" t="s">
        <v>206</v>
      </c>
      <c r="AG18" s="19" t="s">
        <v>188</v>
      </c>
      <c r="AH18" s="19" t="s">
        <v>188</v>
      </c>
      <c r="AI18" s="19" t="s">
        <v>227</v>
      </c>
      <c r="AJ18" s="19">
        <f t="shared" si="6"/>
        <v>2</v>
      </c>
      <c r="AK18" s="19" t="s">
        <v>188</v>
      </c>
      <c r="AL18" s="19">
        <f t="shared" si="7"/>
        <v>1</v>
      </c>
      <c r="AM18" s="19" t="s">
        <v>228</v>
      </c>
      <c r="AN18" s="19">
        <f t="shared" si="8"/>
        <v>1</v>
      </c>
      <c r="AO18" s="20"/>
      <c r="AP18" s="19">
        <v>1.0</v>
      </c>
      <c r="AQ18" s="19">
        <v>1.0</v>
      </c>
      <c r="AR18" s="19">
        <v>1.0</v>
      </c>
      <c r="AS18" s="19">
        <v>1.0</v>
      </c>
      <c r="AT18" s="19">
        <v>1.0</v>
      </c>
      <c r="AU18" s="19">
        <v>2.0</v>
      </c>
      <c r="AV18" s="19">
        <v>1.0</v>
      </c>
      <c r="AW18" s="19">
        <v>1.0</v>
      </c>
      <c r="AX18" s="19">
        <v>2.0</v>
      </c>
      <c r="AY18" s="19">
        <f t="shared" si="9"/>
        <v>11</v>
      </c>
      <c r="AZ18" s="19">
        <f t="shared" si="10"/>
        <v>2</v>
      </c>
      <c r="BA18" s="19">
        <f t="shared" si="11"/>
        <v>0</v>
      </c>
      <c r="BB18" s="19">
        <f t="shared" si="12"/>
        <v>0</v>
      </c>
      <c r="BC18" s="19">
        <v>2.0</v>
      </c>
      <c r="BD18" s="19">
        <v>1.0</v>
      </c>
      <c r="BE18" s="19">
        <v>1.0</v>
      </c>
      <c r="BF18" s="19">
        <v>3.0</v>
      </c>
      <c r="BG18" s="19">
        <v>1.0</v>
      </c>
      <c r="BH18" s="19">
        <v>1.0</v>
      </c>
      <c r="BI18" s="19">
        <v>1.0</v>
      </c>
      <c r="BJ18" s="19">
        <f t="shared" si="13"/>
        <v>10</v>
      </c>
      <c r="BK18" s="19">
        <f t="shared" si="14"/>
        <v>3</v>
      </c>
      <c r="BL18" s="19"/>
      <c r="BM18" s="19"/>
      <c r="BN18" s="19">
        <v>5.0</v>
      </c>
      <c r="BO18" s="19" t="s">
        <v>185</v>
      </c>
      <c r="BP18" s="19">
        <f t="shared" si="15"/>
        <v>0</v>
      </c>
      <c r="BQ18" s="19">
        <v>3.0</v>
      </c>
      <c r="BR18" s="19">
        <v>0.0</v>
      </c>
      <c r="BS18" s="19" t="s">
        <v>185</v>
      </c>
      <c r="BT18" s="20">
        <f t="shared" si="16"/>
        <v>0</v>
      </c>
      <c r="BU18" s="20"/>
      <c r="BV18" s="19">
        <v>3.0</v>
      </c>
      <c r="BW18" s="19" t="s">
        <v>185</v>
      </c>
      <c r="BX18" s="19" t="s">
        <v>191</v>
      </c>
      <c r="BY18" s="19" t="s">
        <v>185</v>
      </c>
      <c r="BZ18" s="19" t="s">
        <v>186</v>
      </c>
      <c r="CA18" s="19">
        <f t="shared" si="17"/>
        <v>1</v>
      </c>
      <c r="CB18" s="19" t="s">
        <v>186</v>
      </c>
      <c r="CC18" s="19">
        <f t="shared" si="18"/>
        <v>1</v>
      </c>
      <c r="CD18" s="19" t="s">
        <v>192</v>
      </c>
      <c r="CE18" s="19">
        <f t="shared" si="19"/>
        <v>0</v>
      </c>
      <c r="CF18" s="19" t="s">
        <v>192</v>
      </c>
      <c r="CG18" s="19">
        <f t="shared" si="20"/>
        <v>0</v>
      </c>
      <c r="CH18" s="19" t="s">
        <v>192</v>
      </c>
      <c r="CI18" s="19">
        <f t="shared" si="21"/>
        <v>0</v>
      </c>
      <c r="CJ18" s="19" t="s">
        <v>229</v>
      </c>
      <c r="CK18" s="19" t="s">
        <v>253</v>
      </c>
      <c r="CL18" s="19" t="s">
        <v>212</v>
      </c>
      <c r="CM18" s="19">
        <f t="shared" si="22"/>
        <v>6</v>
      </c>
      <c r="CN18" s="19" t="s">
        <v>185</v>
      </c>
      <c r="CO18" s="19">
        <f t="shared" si="23"/>
        <v>0</v>
      </c>
      <c r="CP18" s="19" t="s">
        <v>185</v>
      </c>
      <c r="CQ18" s="19" t="s">
        <v>185</v>
      </c>
      <c r="CR18" s="19" t="s">
        <v>185</v>
      </c>
      <c r="CS18" s="19" t="s">
        <v>185</v>
      </c>
      <c r="CT18" s="19" t="s">
        <v>185</v>
      </c>
      <c r="CU18" s="19">
        <f t="shared" ref="CU18:CY18" si="47">if(CP18="Không",0,1)</f>
        <v>0</v>
      </c>
      <c r="CV18" s="19">
        <f t="shared" si="47"/>
        <v>0</v>
      </c>
      <c r="CW18" s="19">
        <f t="shared" si="47"/>
        <v>0</v>
      </c>
      <c r="CX18" s="19">
        <f t="shared" si="47"/>
        <v>0</v>
      </c>
      <c r="CY18" s="19">
        <f t="shared" si="47"/>
        <v>0</v>
      </c>
      <c r="CZ18" s="19" t="s">
        <v>185</v>
      </c>
      <c r="DA18" s="19">
        <f t="shared" si="25"/>
        <v>0</v>
      </c>
      <c r="DB18" s="19" t="s">
        <v>195</v>
      </c>
      <c r="DC18" s="19">
        <f t="shared" si="26"/>
        <v>1</v>
      </c>
      <c r="DD18" s="19">
        <v>10.0</v>
      </c>
      <c r="DE18" s="19" t="s">
        <v>195</v>
      </c>
      <c r="DF18" s="19">
        <f t="shared" si="27"/>
        <v>1</v>
      </c>
      <c r="DG18" s="19" t="s">
        <v>196</v>
      </c>
      <c r="DH18" s="19">
        <f t="shared" si="28"/>
        <v>0</v>
      </c>
      <c r="DI18" s="19" t="s">
        <v>185</v>
      </c>
      <c r="DJ18" s="19">
        <f t="shared" si="29"/>
        <v>0</v>
      </c>
      <c r="DK18" s="19" t="s">
        <v>197</v>
      </c>
      <c r="DL18" s="19">
        <f t="shared" si="30"/>
        <v>0</v>
      </c>
      <c r="DM18" s="19" t="s">
        <v>265</v>
      </c>
      <c r="DN18" s="19">
        <f t="shared" si="31"/>
        <v>5</v>
      </c>
      <c r="DO18" s="19" t="s">
        <v>317</v>
      </c>
      <c r="DP18" s="19" t="s">
        <v>185</v>
      </c>
      <c r="DQ18" s="20">
        <f t="shared" si="32"/>
        <v>0</v>
      </c>
      <c r="DR18" s="20"/>
      <c r="DS18" s="19" t="s">
        <v>185</v>
      </c>
      <c r="DT18" s="20"/>
      <c r="DU18" s="19" t="s">
        <v>185</v>
      </c>
      <c r="DV18" s="20"/>
      <c r="DW18" s="20"/>
      <c r="DX18" s="20"/>
      <c r="DY18" s="20"/>
    </row>
    <row r="19">
      <c r="A19" s="18">
        <v>46003.630266203705</v>
      </c>
      <c r="B19" s="19" t="s">
        <v>219</v>
      </c>
      <c r="C19" s="19" t="s">
        <v>174</v>
      </c>
      <c r="D19" s="19">
        <f t="shared" si="2"/>
        <v>0</v>
      </c>
      <c r="E19" s="19" t="s">
        <v>318</v>
      </c>
      <c r="F19" s="19">
        <f>IFERROR(__xludf.DUMMYFUNCTION("LET(
  t, LOWER(TRIM(E19)),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9" s="19" t="s">
        <v>185</v>
      </c>
      <c r="H19" s="19">
        <f>IFERROR(__xludf.DUMMYFUNCTION("LET(
  t, LOWER(TRIM(G19)),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19" s="19" t="s">
        <v>201</v>
      </c>
      <c r="J19" s="19">
        <f>IFERROR(__xludf.DUMMYFUNCTION("LET(
  text, LOWER(I19),
  IFERROR(
    IFS(
      REGEXMATCH(text,""ở cùng gia đình|ở trọ cùng gia đình""), 0,
      REGEXMATCH(text,""thuê trọ""), 1,
      REGEXMATCH(text,""ở ktx""), 2,
      REGEXMATCH(text,""có nhà tại khu vực đang học|có nhà|ở riêng"&amp;" tại chung cư""), 3,
      REGEXMATCH(text,""ở nhà người quen""), 4
    ),
  -1)
)"),3.0)</f>
        <v>3</v>
      </c>
      <c r="K19" s="19" t="s">
        <v>183</v>
      </c>
      <c r="L19" s="19">
        <f>IFERROR(__xludf.DUMMYFUNCTION("LET(
  t, LOWER(TRIM(K19)),
  IFERROR(
    IFS(
      REGEXMATCH(t,""xuất\s*sắc""), 0,
      REGEXMATCH(t,""^giỏi$""), 1,
      REGEXMATCH(t,""^khá$""), 2,
      REGEXMATCH(t,""trung bình|bình thường|^4$""), 3,
      REGEXMATCH(t,""rớt""), 4,
      REGEXM"&amp;"ATCH(t,""năm nhất|tân sinh viên|mới|chưa|không|sắp thi|chuẩn bị thi|kq|kết quả|chưa có|chưa biết""), 5,
      TRUE, 5
    ),
  5)
)"),2.0)</f>
        <v>2</v>
      </c>
      <c r="M19" s="19" t="s">
        <v>184</v>
      </c>
      <c r="N19" s="19">
        <f>IFERROR(__xludf.DUMMYFUNCTION("LET(
  t, LOWER(TRIM(M19)),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9" s="19" t="s">
        <v>195</v>
      </c>
      <c r="P19" s="19">
        <f t="shared" si="3"/>
        <v>1</v>
      </c>
      <c r="Q19" s="19">
        <v>2.0</v>
      </c>
      <c r="R19" s="20">
        <f t="shared" si="4"/>
        <v>2</v>
      </c>
      <c r="S19" s="19" t="s">
        <v>223</v>
      </c>
      <c r="T19" s="19"/>
      <c r="U19" s="19" t="s">
        <v>236</v>
      </c>
      <c r="V19" s="20">
        <f>IFERROR(__xludf.DUMMYFUNCTION("IFERROR(REGEXEXTRACT(U19,""\d+"")*1, """")"),40.0)</f>
        <v>40</v>
      </c>
      <c r="W19" s="20">
        <f t="shared" si="5"/>
        <v>40</v>
      </c>
      <c r="X19" s="19">
        <v>10.0</v>
      </c>
      <c r="Y19" s="19">
        <v>1.0</v>
      </c>
      <c r="Z19" s="19" t="s">
        <v>186</v>
      </c>
      <c r="AA19" s="19"/>
      <c r="AB19" s="19" t="s">
        <v>185</v>
      </c>
      <c r="AC19" s="19" t="s">
        <v>185</v>
      </c>
      <c r="AD19" s="19" t="s">
        <v>205</v>
      </c>
      <c r="AE19" s="19" t="s">
        <v>185</v>
      </c>
      <c r="AF19" s="19" t="s">
        <v>206</v>
      </c>
      <c r="AG19" s="19" t="s">
        <v>226</v>
      </c>
      <c r="AH19" s="19" t="s">
        <v>188</v>
      </c>
      <c r="AI19" s="19" t="s">
        <v>227</v>
      </c>
      <c r="AJ19" s="19">
        <f t="shared" si="6"/>
        <v>2</v>
      </c>
      <c r="AK19" s="19" t="s">
        <v>188</v>
      </c>
      <c r="AL19" s="19">
        <f t="shared" si="7"/>
        <v>1</v>
      </c>
      <c r="AM19" s="19" t="s">
        <v>228</v>
      </c>
      <c r="AN19" s="19">
        <f t="shared" si="8"/>
        <v>1</v>
      </c>
      <c r="AO19" s="20"/>
      <c r="AP19" s="19">
        <v>2.0</v>
      </c>
      <c r="AQ19" s="19">
        <v>1.0</v>
      </c>
      <c r="AR19" s="19">
        <v>2.0</v>
      </c>
      <c r="AS19" s="19">
        <v>2.0</v>
      </c>
      <c r="AT19" s="19">
        <v>4.0</v>
      </c>
      <c r="AU19" s="19">
        <v>2.0</v>
      </c>
      <c r="AV19" s="19">
        <v>4.0</v>
      </c>
      <c r="AW19" s="19">
        <v>1.0</v>
      </c>
      <c r="AX19" s="19">
        <v>1.0</v>
      </c>
      <c r="AY19" s="19">
        <f t="shared" si="9"/>
        <v>19</v>
      </c>
      <c r="AZ19" s="19">
        <f t="shared" si="10"/>
        <v>10</v>
      </c>
      <c r="BA19" s="19">
        <f t="shared" si="11"/>
        <v>1</v>
      </c>
      <c r="BB19" s="19">
        <f t="shared" si="12"/>
        <v>0</v>
      </c>
      <c r="BC19" s="19">
        <v>2.0</v>
      </c>
      <c r="BD19" s="19">
        <v>1.0</v>
      </c>
      <c r="BE19" s="19">
        <v>3.0</v>
      </c>
      <c r="BF19" s="19">
        <v>2.0</v>
      </c>
      <c r="BG19" s="19">
        <v>4.0</v>
      </c>
      <c r="BH19" s="19">
        <v>1.0</v>
      </c>
      <c r="BI19" s="19">
        <v>4.0</v>
      </c>
      <c r="BJ19" s="19">
        <f t="shared" si="13"/>
        <v>17</v>
      </c>
      <c r="BK19" s="19">
        <f t="shared" si="14"/>
        <v>10</v>
      </c>
      <c r="BL19" s="19"/>
      <c r="BM19" s="19"/>
      <c r="BN19" s="19">
        <v>3.0</v>
      </c>
      <c r="BO19" s="19" t="s">
        <v>185</v>
      </c>
      <c r="BP19" s="19">
        <f t="shared" si="15"/>
        <v>0</v>
      </c>
      <c r="BQ19" s="19">
        <v>1.0</v>
      </c>
      <c r="BR19" s="19">
        <v>10.0</v>
      </c>
      <c r="BS19" s="19" t="s">
        <v>185</v>
      </c>
      <c r="BT19" s="20">
        <f t="shared" si="16"/>
        <v>0</v>
      </c>
      <c r="BU19" s="20"/>
      <c r="BV19" s="19">
        <v>1.0</v>
      </c>
      <c r="BW19" s="19" t="s">
        <v>195</v>
      </c>
      <c r="BX19" s="19" t="s">
        <v>191</v>
      </c>
      <c r="BY19" s="19" t="s">
        <v>195</v>
      </c>
      <c r="BZ19" s="19" t="s">
        <v>186</v>
      </c>
      <c r="CA19" s="19">
        <f t="shared" si="17"/>
        <v>1</v>
      </c>
      <c r="CB19" s="19" t="s">
        <v>186</v>
      </c>
      <c r="CC19" s="19">
        <f t="shared" si="18"/>
        <v>1</v>
      </c>
      <c r="CD19" s="19" t="s">
        <v>192</v>
      </c>
      <c r="CE19" s="19">
        <f t="shared" si="19"/>
        <v>0</v>
      </c>
      <c r="CF19" s="19" t="s">
        <v>192</v>
      </c>
      <c r="CG19" s="19">
        <f t="shared" si="20"/>
        <v>0</v>
      </c>
      <c r="CH19" s="19" t="s">
        <v>192</v>
      </c>
      <c r="CI19" s="19">
        <f t="shared" si="21"/>
        <v>0</v>
      </c>
      <c r="CJ19" s="19" t="s">
        <v>229</v>
      </c>
      <c r="CK19" s="19" t="s">
        <v>319</v>
      </c>
      <c r="CL19" s="19" t="s">
        <v>194</v>
      </c>
      <c r="CM19" s="19">
        <f t="shared" si="22"/>
        <v>3.5</v>
      </c>
      <c r="CN19" s="19" t="s">
        <v>213</v>
      </c>
      <c r="CO19" s="19">
        <f t="shared" si="23"/>
        <v>1</v>
      </c>
      <c r="CP19" s="19" t="s">
        <v>185</v>
      </c>
      <c r="CQ19" s="19" t="s">
        <v>195</v>
      </c>
      <c r="CR19" s="19" t="s">
        <v>185</v>
      </c>
      <c r="CS19" s="19" t="s">
        <v>195</v>
      </c>
      <c r="CT19" s="19" t="s">
        <v>195</v>
      </c>
      <c r="CU19" s="19">
        <f t="shared" ref="CU19:CY19" si="48">if(CP19="Không",0,1)</f>
        <v>0</v>
      </c>
      <c r="CV19" s="19">
        <f t="shared" si="48"/>
        <v>1</v>
      </c>
      <c r="CW19" s="19">
        <f t="shared" si="48"/>
        <v>0</v>
      </c>
      <c r="CX19" s="19">
        <f t="shared" si="48"/>
        <v>1</v>
      </c>
      <c r="CY19" s="19">
        <f t="shared" si="48"/>
        <v>1</v>
      </c>
      <c r="CZ19" s="19" t="s">
        <v>185</v>
      </c>
      <c r="DA19" s="19">
        <f t="shared" si="25"/>
        <v>0</v>
      </c>
      <c r="DB19" s="19" t="s">
        <v>185</v>
      </c>
      <c r="DC19" s="19">
        <f t="shared" si="26"/>
        <v>0</v>
      </c>
      <c r="DD19" s="20"/>
      <c r="DE19" s="19" t="s">
        <v>195</v>
      </c>
      <c r="DF19" s="19">
        <f t="shared" si="27"/>
        <v>1</v>
      </c>
      <c r="DG19" s="19" t="s">
        <v>214</v>
      </c>
      <c r="DH19" s="19">
        <f t="shared" si="28"/>
        <v>1</v>
      </c>
      <c r="DI19" s="19" t="s">
        <v>185</v>
      </c>
      <c r="DJ19" s="19">
        <f t="shared" si="29"/>
        <v>0</v>
      </c>
      <c r="DK19" s="19" t="s">
        <v>197</v>
      </c>
      <c r="DL19" s="19">
        <f t="shared" si="30"/>
        <v>0</v>
      </c>
      <c r="DM19" s="19" t="s">
        <v>232</v>
      </c>
      <c r="DN19" s="19">
        <f t="shared" si="31"/>
        <v>2.5</v>
      </c>
      <c r="DO19" s="19" t="s">
        <v>320</v>
      </c>
      <c r="DP19" s="19" t="s">
        <v>185</v>
      </c>
      <c r="DQ19" s="20">
        <f t="shared" si="32"/>
        <v>0</v>
      </c>
      <c r="DR19" s="20"/>
      <c r="DS19" s="19" t="s">
        <v>185</v>
      </c>
      <c r="DT19" s="20"/>
      <c r="DU19" s="19" t="s">
        <v>185</v>
      </c>
      <c r="DV19" s="20"/>
      <c r="DW19" s="20"/>
      <c r="DX19" s="20"/>
      <c r="DY19" s="20"/>
    </row>
    <row r="20">
      <c r="A20" s="18">
        <v>46003.63049768518</v>
      </c>
      <c r="B20" s="19" t="s">
        <v>219</v>
      </c>
      <c r="C20" s="19" t="s">
        <v>174</v>
      </c>
      <c r="D20" s="19">
        <f t="shared" si="2"/>
        <v>0</v>
      </c>
      <c r="E20" s="19" t="s">
        <v>267</v>
      </c>
      <c r="F20" s="19">
        <f>IFERROR(__xludf.DUMMYFUNCTION("LET(
  t, LOWER(TRIM(E20)),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20" s="19" t="s">
        <v>220</v>
      </c>
      <c r="H20" s="19">
        <f>IFERROR(__xludf.DUMMYFUNCTION("LET(
  t, LOWER(TRIM(G20)),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20" s="19" t="s">
        <v>276</v>
      </c>
      <c r="J20" s="19">
        <f>IFERROR(__xludf.DUMMYFUNCTION("LET(
  text, LOWER(I20),
  IFERROR(
    IFS(
      REGEXMATCH(text,""ở cùng gia đình|ở trọ cùng gia đình""), 0,
      REGEXMATCH(text,""thuê trọ""), 1,
      REGEXMATCH(text,""ở ktx""), 2,
      REGEXMATCH(text,""có nhà tại khu vực đang học|có nhà|ở riêng"&amp;" tại chung cư""), 3,
      REGEXMATCH(text,""ở nhà người quen""), 4
    ),
  -1)
)"),0.0)</f>
        <v>0</v>
      </c>
      <c r="K20" s="19" t="s">
        <v>183</v>
      </c>
      <c r="L20" s="19">
        <f>IFERROR(__xludf.DUMMYFUNCTION("LET(
  t, LOWER(TRIM(K20)),
  IFERROR(
    IFS(
      REGEXMATCH(t,""xuất\s*sắc""), 0,
      REGEXMATCH(t,""^giỏi$""), 1,
      REGEXMATCH(t,""^khá$""), 2,
      REGEXMATCH(t,""trung bình|bình thường|^4$""), 3,
      REGEXMATCH(t,""rớt""), 4,
      REGEXM"&amp;"ATCH(t,""năm nhất|tân sinh viên|mới|chưa|không|sắp thi|chuẩn bị thi|kq|kết quả|chưa có|chưa biết""), 5,
      TRUE, 5
    ),
  5)
)"),2.0)</f>
        <v>2</v>
      </c>
      <c r="M20" s="19" t="s">
        <v>184</v>
      </c>
      <c r="N20" s="19">
        <f>IFERROR(__xludf.DUMMYFUNCTION("LET(
  t, LOWER(TRIM(M20)),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0" s="19" t="s">
        <v>195</v>
      </c>
      <c r="P20" s="19">
        <f t="shared" si="3"/>
        <v>1</v>
      </c>
      <c r="Q20" s="19">
        <v>1.0</v>
      </c>
      <c r="R20" s="20">
        <f t="shared" si="4"/>
        <v>1</v>
      </c>
      <c r="S20" s="19" t="s">
        <v>223</v>
      </c>
      <c r="T20" s="19"/>
      <c r="U20" s="19" t="s">
        <v>236</v>
      </c>
      <c r="V20" s="20">
        <f>IFERROR(__xludf.DUMMYFUNCTION("IFERROR(REGEXEXTRACT(U20,""\d+"")*1, """")"),40.0)</f>
        <v>40</v>
      </c>
      <c r="W20" s="20">
        <f t="shared" si="5"/>
        <v>40</v>
      </c>
      <c r="X20" s="19">
        <v>0.0</v>
      </c>
      <c r="Y20" s="19">
        <v>40.0</v>
      </c>
      <c r="Z20" s="19" t="s">
        <v>185</v>
      </c>
      <c r="AA20" s="19"/>
      <c r="AB20" s="19" t="s">
        <v>185</v>
      </c>
      <c r="AC20" s="19" t="s">
        <v>321</v>
      </c>
      <c r="AD20" s="19" t="s">
        <v>186</v>
      </c>
      <c r="AE20" s="19" t="s">
        <v>186</v>
      </c>
      <c r="AF20" s="19" t="s">
        <v>206</v>
      </c>
      <c r="AG20" s="19" t="s">
        <v>188</v>
      </c>
      <c r="AH20" s="19" t="s">
        <v>226</v>
      </c>
      <c r="AI20" s="19" t="s">
        <v>239</v>
      </c>
      <c r="AJ20" s="19">
        <f t="shared" si="6"/>
        <v>0</v>
      </c>
      <c r="AK20" s="19" t="s">
        <v>226</v>
      </c>
      <c r="AL20" s="19">
        <f t="shared" si="7"/>
        <v>2</v>
      </c>
      <c r="AM20" s="19" t="s">
        <v>190</v>
      </c>
      <c r="AN20" s="19">
        <f t="shared" si="8"/>
        <v>0</v>
      </c>
      <c r="AO20" s="20"/>
      <c r="AP20" s="19">
        <v>3.0</v>
      </c>
      <c r="AQ20" s="19">
        <v>3.0</v>
      </c>
      <c r="AR20" s="19">
        <v>2.0</v>
      </c>
      <c r="AS20" s="19">
        <v>3.0</v>
      </c>
      <c r="AT20" s="19">
        <v>3.0</v>
      </c>
      <c r="AU20" s="19">
        <v>4.0</v>
      </c>
      <c r="AV20" s="19">
        <v>4.0</v>
      </c>
      <c r="AW20" s="19">
        <v>2.0</v>
      </c>
      <c r="AX20" s="19">
        <v>1.0</v>
      </c>
      <c r="AY20" s="19">
        <f t="shared" si="9"/>
        <v>25</v>
      </c>
      <c r="AZ20" s="19">
        <f t="shared" si="10"/>
        <v>16</v>
      </c>
      <c r="BA20" s="19">
        <f t="shared" si="11"/>
        <v>1</v>
      </c>
      <c r="BB20" s="19">
        <f t="shared" si="12"/>
        <v>1</v>
      </c>
      <c r="BC20" s="19">
        <v>2.0</v>
      </c>
      <c r="BD20" s="19">
        <v>1.0</v>
      </c>
      <c r="BE20" s="19">
        <v>3.0</v>
      </c>
      <c r="BF20" s="19">
        <v>2.0</v>
      </c>
      <c r="BG20" s="19">
        <v>1.0</v>
      </c>
      <c r="BH20" s="19">
        <v>1.0</v>
      </c>
      <c r="BI20" s="19">
        <v>3.0</v>
      </c>
      <c r="BJ20" s="19">
        <f t="shared" si="13"/>
        <v>13</v>
      </c>
      <c r="BK20" s="19">
        <f t="shared" si="14"/>
        <v>6</v>
      </c>
      <c r="BL20" s="19"/>
      <c r="BM20" s="19"/>
      <c r="BN20" s="19">
        <v>1.0</v>
      </c>
      <c r="BO20" s="19" t="s">
        <v>195</v>
      </c>
      <c r="BP20" s="19">
        <f t="shared" si="15"/>
        <v>1</v>
      </c>
      <c r="BQ20" s="19">
        <v>1.0</v>
      </c>
      <c r="BR20" s="19">
        <v>0.0</v>
      </c>
      <c r="BS20" s="19" t="s">
        <v>195</v>
      </c>
      <c r="BT20" s="20">
        <f t="shared" si="16"/>
        <v>1</v>
      </c>
      <c r="BU20" s="19" t="s">
        <v>322</v>
      </c>
      <c r="BV20" s="19">
        <v>3.0</v>
      </c>
      <c r="BW20" s="19" t="s">
        <v>185</v>
      </c>
      <c r="BX20" s="19" t="s">
        <v>191</v>
      </c>
      <c r="BY20" s="19" t="s">
        <v>185</v>
      </c>
      <c r="BZ20" s="19" t="s">
        <v>186</v>
      </c>
      <c r="CA20" s="19">
        <f t="shared" si="17"/>
        <v>1</v>
      </c>
      <c r="CB20" s="19" t="s">
        <v>186</v>
      </c>
      <c r="CC20" s="19">
        <f t="shared" si="18"/>
        <v>1</v>
      </c>
      <c r="CD20" s="19" t="s">
        <v>208</v>
      </c>
      <c r="CE20" s="19">
        <f t="shared" si="19"/>
        <v>2</v>
      </c>
      <c r="CF20" s="19" t="s">
        <v>208</v>
      </c>
      <c r="CG20" s="19">
        <f t="shared" si="20"/>
        <v>2</v>
      </c>
      <c r="CH20" s="19" t="s">
        <v>192</v>
      </c>
      <c r="CI20" s="19">
        <f t="shared" si="21"/>
        <v>0</v>
      </c>
      <c r="CJ20" s="19" t="s">
        <v>229</v>
      </c>
      <c r="CK20" s="19" t="s">
        <v>323</v>
      </c>
      <c r="CL20" s="19" t="s">
        <v>241</v>
      </c>
      <c r="CM20" s="19">
        <f t="shared" si="22"/>
        <v>1.5</v>
      </c>
      <c r="CN20" s="19" t="s">
        <v>213</v>
      </c>
      <c r="CO20" s="19">
        <f t="shared" si="23"/>
        <v>1</v>
      </c>
      <c r="CP20" s="19" t="s">
        <v>185</v>
      </c>
      <c r="CQ20" s="19" t="s">
        <v>195</v>
      </c>
      <c r="CR20" s="19" t="s">
        <v>195</v>
      </c>
      <c r="CS20" s="19" t="s">
        <v>195</v>
      </c>
      <c r="CT20" s="19" t="s">
        <v>185</v>
      </c>
      <c r="CU20" s="19">
        <f t="shared" ref="CU20:CY20" si="49">if(CP20="Không",0,1)</f>
        <v>0</v>
      </c>
      <c r="CV20" s="19">
        <f t="shared" si="49"/>
        <v>1</v>
      </c>
      <c r="CW20" s="19">
        <f t="shared" si="49"/>
        <v>1</v>
      </c>
      <c r="CX20" s="19">
        <f t="shared" si="49"/>
        <v>1</v>
      </c>
      <c r="CY20" s="19">
        <f t="shared" si="49"/>
        <v>0</v>
      </c>
      <c r="CZ20" s="19" t="s">
        <v>185</v>
      </c>
      <c r="DA20" s="19">
        <f t="shared" si="25"/>
        <v>0</v>
      </c>
      <c r="DB20" s="19" t="s">
        <v>185</v>
      </c>
      <c r="DC20" s="19">
        <f t="shared" si="26"/>
        <v>0</v>
      </c>
      <c r="DD20" s="20"/>
      <c r="DE20" s="19" t="s">
        <v>195</v>
      </c>
      <c r="DF20" s="19">
        <f t="shared" si="27"/>
        <v>1</v>
      </c>
      <c r="DG20" s="19" t="s">
        <v>196</v>
      </c>
      <c r="DH20" s="19">
        <f t="shared" si="28"/>
        <v>0</v>
      </c>
      <c r="DI20" s="19" t="s">
        <v>185</v>
      </c>
      <c r="DJ20" s="19">
        <f t="shared" si="29"/>
        <v>0</v>
      </c>
      <c r="DK20" s="19" t="s">
        <v>197</v>
      </c>
      <c r="DL20" s="19">
        <f t="shared" si="30"/>
        <v>0</v>
      </c>
      <c r="DM20" s="19" t="s">
        <v>232</v>
      </c>
      <c r="DN20" s="19">
        <f t="shared" si="31"/>
        <v>2.5</v>
      </c>
      <c r="DO20" s="19" t="s">
        <v>324</v>
      </c>
      <c r="DP20" s="19" t="s">
        <v>185</v>
      </c>
      <c r="DQ20" s="20">
        <f t="shared" si="32"/>
        <v>0</v>
      </c>
      <c r="DR20" s="20"/>
      <c r="DS20" s="19" t="s">
        <v>195</v>
      </c>
      <c r="DT20" s="19" t="s">
        <v>325</v>
      </c>
      <c r="DU20" s="19" t="s">
        <v>185</v>
      </c>
      <c r="DV20" s="20"/>
      <c r="DW20" s="20"/>
      <c r="DX20" s="20"/>
      <c r="DY20" s="20"/>
    </row>
    <row r="21">
      <c r="A21" s="18">
        <v>46003.63081018518</v>
      </c>
      <c r="B21" s="19" t="s">
        <v>219</v>
      </c>
      <c r="C21" s="19" t="s">
        <v>174</v>
      </c>
      <c r="D21" s="19">
        <f t="shared" si="2"/>
        <v>0</v>
      </c>
      <c r="E21" s="19" t="s">
        <v>180</v>
      </c>
      <c r="F21" s="19">
        <f>IFERROR(__xludf.DUMMYFUNCTION("LET(
  t, LOWER(TRIM(E21)),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1" s="19" t="s">
        <v>185</v>
      </c>
      <c r="H21" s="19">
        <f>IFERROR(__xludf.DUMMYFUNCTION("LET(
  t, LOWER(TRIM(G21)),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21" s="19" t="s">
        <v>276</v>
      </c>
      <c r="J21" s="19">
        <f>IFERROR(__xludf.DUMMYFUNCTION("LET(
  text, LOWER(I21),
  IFERROR(
    IFS(
      REGEXMATCH(text,""ở cùng gia đình|ở trọ cùng gia đình""), 0,
      REGEXMATCH(text,""thuê trọ""), 1,
      REGEXMATCH(text,""ở ktx""), 2,
      REGEXMATCH(text,""có nhà tại khu vực đang học|có nhà|ở riêng"&amp;" tại chung cư""), 3,
      REGEXMATCH(text,""ở nhà người quen""), 4
    ),
  -1)
)"),0.0)</f>
        <v>0</v>
      </c>
      <c r="K21" s="19" t="s">
        <v>221</v>
      </c>
      <c r="L21" s="19">
        <f>IFERROR(__xludf.DUMMYFUNCTION("LET(
  t, LOWER(TRIM(K21)),
  IFERROR(
    IFS(
      REGEXMATCH(t,""xuất\s*sắc""), 0,
      REGEXMATCH(t,""^giỏi$""), 1,
      REGEXMATCH(t,""^khá$""), 2,
      REGEXMATCH(t,""trung bình|bình thường|^4$""), 3,
      REGEXMATCH(t,""rớt""), 4,
      REGEXM"&amp;"ATCH(t,""năm nhất|tân sinh viên|mới|chưa|không|sắp thi|chuẩn bị thi|kq|kết quả|chưa có|chưa biết""), 5,
      TRUE, 5
    ),
  5)
)"),1.0)</f>
        <v>1</v>
      </c>
      <c r="M21" s="19" t="s">
        <v>222</v>
      </c>
      <c r="N21" s="19">
        <f>IFERROR(__xludf.DUMMYFUNCTION("LET(
  t, LOWER(TRIM(M21)),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1" s="19" t="s">
        <v>195</v>
      </c>
      <c r="P21" s="19">
        <f t="shared" si="3"/>
        <v>1</v>
      </c>
      <c r="Q21" s="19">
        <v>1.0</v>
      </c>
      <c r="R21" s="20">
        <f t="shared" si="4"/>
        <v>1</v>
      </c>
      <c r="S21" s="19" t="s">
        <v>306</v>
      </c>
      <c r="T21" s="19"/>
      <c r="U21" s="19" t="s">
        <v>204</v>
      </c>
      <c r="V21" s="20">
        <f>IFERROR(__xludf.DUMMYFUNCTION("IFERROR(REGEXEXTRACT(U21,""\d+"")*1, """")"),15.0)</f>
        <v>15</v>
      </c>
      <c r="W21" s="20">
        <f t="shared" si="5"/>
        <v>15</v>
      </c>
      <c r="X21" s="21">
        <v>0.5</v>
      </c>
      <c r="Y21" s="21">
        <v>0.2</v>
      </c>
      <c r="Z21" s="19" t="s">
        <v>185</v>
      </c>
      <c r="AA21" s="19"/>
      <c r="AB21" s="19" t="s">
        <v>185</v>
      </c>
      <c r="AC21" s="19" t="s">
        <v>185</v>
      </c>
      <c r="AD21" s="19" t="s">
        <v>186</v>
      </c>
      <c r="AE21" s="19" t="s">
        <v>186</v>
      </c>
      <c r="AF21" s="19" t="s">
        <v>206</v>
      </c>
      <c r="AG21" s="19" t="s">
        <v>188</v>
      </c>
      <c r="AH21" s="19" t="s">
        <v>188</v>
      </c>
      <c r="AI21" s="19" t="s">
        <v>239</v>
      </c>
      <c r="AJ21" s="19">
        <f t="shared" si="6"/>
        <v>0</v>
      </c>
      <c r="AK21" s="19" t="s">
        <v>188</v>
      </c>
      <c r="AL21" s="19">
        <f t="shared" si="7"/>
        <v>1</v>
      </c>
      <c r="AM21" s="19" t="s">
        <v>190</v>
      </c>
      <c r="AN21" s="19">
        <f t="shared" si="8"/>
        <v>0</v>
      </c>
      <c r="AO21" s="20"/>
      <c r="AP21" s="19">
        <v>1.0</v>
      </c>
      <c r="AQ21" s="19">
        <v>1.0</v>
      </c>
      <c r="AR21" s="19">
        <v>1.0</v>
      </c>
      <c r="AS21" s="19">
        <v>1.0</v>
      </c>
      <c r="AT21" s="19">
        <v>1.0</v>
      </c>
      <c r="AU21" s="19">
        <v>1.0</v>
      </c>
      <c r="AV21" s="19">
        <v>1.0</v>
      </c>
      <c r="AW21" s="19">
        <v>1.0</v>
      </c>
      <c r="AX21" s="19">
        <v>1.0</v>
      </c>
      <c r="AY21" s="19">
        <f t="shared" si="9"/>
        <v>9</v>
      </c>
      <c r="AZ21" s="19">
        <f t="shared" si="10"/>
        <v>0</v>
      </c>
      <c r="BA21" s="19">
        <f t="shared" si="11"/>
        <v>0</v>
      </c>
      <c r="BB21" s="19">
        <f t="shared" si="12"/>
        <v>0</v>
      </c>
      <c r="BC21" s="19">
        <v>1.0</v>
      </c>
      <c r="BD21" s="19">
        <v>1.0</v>
      </c>
      <c r="BE21" s="19">
        <v>1.0</v>
      </c>
      <c r="BF21" s="19">
        <v>1.0</v>
      </c>
      <c r="BG21" s="19">
        <v>1.0</v>
      </c>
      <c r="BH21" s="19">
        <v>1.0</v>
      </c>
      <c r="BI21" s="19">
        <v>1.0</v>
      </c>
      <c r="BJ21" s="19">
        <f t="shared" si="13"/>
        <v>7</v>
      </c>
      <c r="BK21" s="19">
        <f t="shared" si="14"/>
        <v>0</v>
      </c>
      <c r="BL21" s="19"/>
      <c r="BM21" s="19"/>
      <c r="BN21" s="19">
        <v>1.0</v>
      </c>
      <c r="BO21" s="19" t="s">
        <v>185</v>
      </c>
      <c r="BP21" s="19">
        <f t="shared" si="15"/>
        <v>0</v>
      </c>
      <c r="BQ21" s="19">
        <v>1.0</v>
      </c>
      <c r="BR21" s="19" t="s">
        <v>264</v>
      </c>
      <c r="BS21" s="19" t="s">
        <v>185</v>
      </c>
      <c r="BT21" s="20">
        <f t="shared" si="16"/>
        <v>0</v>
      </c>
      <c r="BU21" s="20"/>
      <c r="BV21" s="19">
        <v>3.0</v>
      </c>
      <c r="BW21" s="19" t="s">
        <v>195</v>
      </c>
      <c r="BX21" s="19" t="s">
        <v>191</v>
      </c>
      <c r="BY21" s="19" t="s">
        <v>195</v>
      </c>
      <c r="BZ21" s="19" t="s">
        <v>186</v>
      </c>
      <c r="CA21" s="19">
        <f t="shared" si="17"/>
        <v>1</v>
      </c>
      <c r="CB21" s="19" t="s">
        <v>186</v>
      </c>
      <c r="CC21" s="19">
        <f t="shared" si="18"/>
        <v>1</v>
      </c>
      <c r="CD21" s="19" t="s">
        <v>209</v>
      </c>
      <c r="CE21" s="19">
        <f t="shared" si="19"/>
        <v>1</v>
      </c>
      <c r="CF21" s="19" t="s">
        <v>209</v>
      </c>
      <c r="CG21" s="19">
        <f t="shared" si="20"/>
        <v>1</v>
      </c>
      <c r="CH21" s="19" t="s">
        <v>209</v>
      </c>
      <c r="CI21" s="19">
        <f t="shared" si="21"/>
        <v>1</v>
      </c>
      <c r="CJ21" s="19" t="s">
        <v>292</v>
      </c>
      <c r="CK21" s="19" t="s">
        <v>185</v>
      </c>
      <c r="CL21" s="19" t="s">
        <v>194</v>
      </c>
      <c r="CM21" s="19">
        <f t="shared" si="22"/>
        <v>3.5</v>
      </c>
      <c r="CN21" s="19" t="s">
        <v>185</v>
      </c>
      <c r="CO21" s="19">
        <f t="shared" si="23"/>
        <v>0</v>
      </c>
      <c r="CP21" s="19" t="s">
        <v>185</v>
      </c>
      <c r="CQ21" s="19" t="s">
        <v>185</v>
      </c>
      <c r="CR21" s="19" t="s">
        <v>185</v>
      </c>
      <c r="CS21" s="19" t="s">
        <v>185</v>
      </c>
      <c r="CT21" s="19" t="s">
        <v>185</v>
      </c>
      <c r="CU21" s="19">
        <f t="shared" ref="CU21:CY21" si="50">if(CP21="Không",0,1)</f>
        <v>0</v>
      </c>
      <c r="CV21" s="19">
        <f t="shared" si="50"/>
        <v>0</v>
      </c>
      <c r="CW21" s="19">
        <f t="shared" si="50"/>
        <v>0</v>
      </c>
      <c r="CX21" s="19">
        <f t="shared" si="50"/>
        <v>0</v>
      </c>
      <c r="CY21" s="19">
        <f t="shared" si="50"/>
        <v>0</v>
      </c>
      <c r="CZ21" s="19" t="s">
        <v>185</v>
      </c>
      <c r="DA21" s="19">
        <f t="shared" si="25"/>
        <v>0</v>
      </c>
      <c r="DB21" s="19" t="s">
        <v>185</v>
      </c>
      <c r="DC21" s="19">
        <f t="shared" si="26"/>
        <v>0</v>
      </c>
      <c r="DD21" s="20"/>
      <c r="DE21" s="19" t="s">
        <v>195</v>
      </c>
      <c r="DF21" s="19">
        <f t="shared" si="27"/>
        <v>1</v>
      </c>
      <c r="DG21" s="19" t="s">
        <v>196</v>
      </c>
      <c r="DH21" s="19">
        <f t="shared" si="28"/>
        <v>0</v>
      </c>
      <c r="DI21" s="19" t="s">
        <v>185</v>
      </c>
      <c r="DJ21" s="19">
        <f t="shared" si="29"/>
        <v>0</v>
      </c>
      <c r="DK21" s="19" t="s">
        <v>197</v>
      </c>
      <c r="DL21" s="19">
        <f t="shared" si="30"/>
        <v>0</v>
      </c>
      <c r="DM21" s="19" t="s">
        <v>232</v>
      </c>
      <c r="DN21" s="19">
        <f t="shared" si="31"/>
        <v>2.5</v>
      </c>
      <c r="DO21" s="19" t="s">
        <v>326</v>
      </c>
      <c r="DP21" s="19" t="s">
        <v>185</v>
      </c>
      <c r="DQ21" s="20">
        <f t="shared" si="32"/>
        <v>0</v>
      </c>
      <c r="DR21" s="20"/>
      <c r="DS21" s="19" t="s">
        <v>185</v>
      </c>
      <c r="DT21" s="20"/>
      <c r="DU21" s="19" t="s">
        <v>185</v>
      </c>
      <c r="DV21" s="20"/>
      <c r="DW21" s="20"/>
      <c r="DX21" s="20"/>
      <c r="DY21" s="20"/>
    </row>
    <row r="22">
      <c r="A22" s="18">
        <v>46003.63104166667</v>
      </c>
      <c r="B22" s="19" t="s">
        <v>327</v>
      </c>
      <c r="C22" s="19" t="s">
        <v>174</v>
      </c>
      <c r="D22" s="19">
        <f t="shared" si="2"/>
        <v>0</v>
      </c>
      <c r="E22" s="19" t="s">
        <v>328</v>
      </c>
      <c r="F22" s="19">
        <f>IFERROR(__xludf.DUMMYFUNCTION("LET(
  t, LOWER(TRIM(E22)),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2" s="19" t="s">
        <v>220</v>
      </c>
      <c r="H22" s="19">
        <f>IFERROR(__xludf.DUMMYFUNCTION("LET(
  t, LOWER(TRIM(G22)),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22" s="19" t="s">
        <v>276</v>
      </c>
      <c r="J22" s="19">
        <f>IFERROR(__xludf.DUMMYFUNCTION("LET(
  text, LOWER(I22),
  IFERROR(
    IFS(
      REGEXMATCH(text,""ở cùng gia đình|ở trọ cùng gia đình""), 0,
      REGEXMATCH(text,""thuê trọ""), 1,
      REGEXMATCH(text,""ở ktx""), 2,
      REGEXMATCH(text,""có nhà tại khu vực đang học|có nhà|ở riêng"&amp;" tại chung cư""), 3,
      REGEXMATCH(text,""ở nhà người quen""), 4
    ),
  -1)
)"),0.0)</f>
        <v>0</v>
      </c>
      <c r="K22" s="19" t="s">
        <v>202</v>
      </c>
      <c r="L22" s="19">
        <f>IFERROR(__xludf.DUMMYFUNCTION("LET(
  t, LOWER(TRIM(K22)),
  IFERROR(
    IFS(
      REGEXMATCH(t,""xuất\s*sắc""), 0,
      REGEXMATCH(t,""^giỏi$""), 1,
      REGEXMATCH(t,""^khá$""), 2,
      REGEXMATCH(t,""trung bình|bình thường|^4$""), 3,
      REGEXMATCH(t,""rớt""), 4,
      REGEXM"&amp;"ATCH(t,""năm nhất|tân sinh viên|mới|chưa|không|sắp thi|chuẩn bị thi|kq|kết quả|chưa có|chưa biết""), 5,
      TRUE, 5
    ),
  5)
)"),3.0)</f>
        <v>3</v>
      </c>
      <c r="M22" s="19" t="s">
        <v>222</v>
      </c>
      <c r="N22" s="19">
        <f>IFERROR(__xludf.DUMMYFUNCTION("LET(
  t, LOWER(TRIM(M22)),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2" s="19" t="s">
        <v>195</v>
      </c>
      <c r="P22" s="19">
        <f t="shared" si="3"/>
        <v>1</v>
      </c>
      <c r="Q22" s="19" t="s">
        <v>329</v>
      </c>
      <c r="R22" s="19">
        <v>2.0</v>
      </c>
      <c r="S22" s="19" t="s">
        <v>330</v>
      </c>
      <c r="T22" s="19"/>
      <c r="U22" s="19" t="s">
        <v>224</v>
      </c>
      <c r="V22" s="20">
        <f>IFERROR(__xludf.DUMMYFUNCTION("IFERROR(REGEXEXTRACT(U22,""\d+"")*1, """")"),25.0)</f>
        <v>25</v>
      </c>
      <c r="W22" s="20">
        <f t="shared" si="5"/>
        <v>25</v>
      </c>
      <c r="X22" s="19">
        <v>100.0</v>
      </c>
      <c r="Y22" s="21">
        <v>0.8</v>
      </c>
      <c r="Z22" s="19" t="s">
        <v>186</v>
      </c>
      <c r="AA22" s="19"/>
      <c r="AB22" s="19" t="s">
        <v>195</v>
      </c>
      <c r="AC22" s="19" t="s">
        <v>185</v>
      </c>
      <c r="AD22" s="19" t="s">
        <v>186</v>
      </c>
      <c r="AE22" s="19" t="s">
        <v>186</v>
      </c>
      <c r="AF22" s="19" t="s">
        <v>206</v>
      </c>
      <c r="AG22" s="19" t="s">
        <v>188</v>
      </c>
      <c r="AH22" s="19" t="s">
        <v>188</v>
      </c>
      <c r="AI22" s="19" t="s">
        <v>331</v>
      </c>
      <c r="AJ22" s="19">
        <f t="shared" si="6"/>
        <v>3</v>
      </c>
      <c r="AK22" s="19" t="s">
        <v>188</v>
      </c>
      <c r="AL22" s="19">
        <f t="shared" si="7"/>
        <v>1</v>
      </c>
      <c r="AM22" s="19" t="s">
        <v>228</v>
      </c>
      <c r="AN22" s="19">
        <f t="shared" si="8"/>
        <v>1</v>
      </c>
      <c r="AO22" s="20"/>
      <c r="AP22" s="19">
        <v>2.0</v>
      </c>
      <c r="AQ22" s="19">
        <v>1.0</v>
      </c>
      <c r="AR22" s="19">
        <v>4.0</v>
      </c>
      <c r="AS22" s="19">
        <v>4.0</v>
      </c>
      <c r="AT22" s="19">
        <v>3.0</v>
      </c>
      <c r="AU22" s="19">
        <v>2.0</v>
      </c>
      <c r="AV22" s="19">
        <v>3.0</v>
      </c>
      <c r="AW22" s="19">
        <v>1.0</v>
      </c>
      <c r="AX22" s="19">
        <v>1.0</v>
      </c>
      <c r="AY22" s="19">
        <f t="shared" si="9"/>
        <v>21</v>
      </c>
      <c r="AZ22" s="19">
        <f t="shared" si="10"/>
        <v>12</v>
      </c>
      <c r="BA22" s="19">
        <f t="shared" si="11"/>
        <v>1</v>
      </c>
      <c r="BB22" s="19">
        <f t="shared" si="12"/>
        <v>0</v>
      </c>
      <c r="BC22" s="19">
        <v>1.0</v>
      </c>
      <c r="BD22" s="19">
        <v>1.0</v>
      </c>
      <c r="BE22" s="19">
        <v>1.0</v>
      </c>
      <c r="BF22" s="19">
        <v>2.0</v>
      </c>
      <c r="BG22" s="19">
        <v>2.0</v>
      </c>
      <c r="BH22" s="19">
        <v>2.0</v>
      </c>
      <c r="BI22" s="19">
        <v>1.0</v>
      </c>
      <c r="BJ22" s="19">
        <f t="shared" si="13"/>
        <v>10</v>
      </c>
      <c r="BK22" s="19">
        <f t="shared" si="14"/>
        <v>3</v>
      </c>
      <c r="BL22" s="19"/>
      <c r="BM22" s="19"/>
      <c r="BN22" s="19">
        <v>5.0</v>
      </c>
      <c r="BO22" s="19" t="s">
        <v>195</v>
      </c>
      <c r="BP22" s="19">
        <f t="shared" si="15"/>
        <v>1</v>
      </c>
      <c r="BQ22" s="19">
        <v>6.0</v>
      </c>
      <c r="BR22" s="19">
        <v>28.0</v>
      </c>
      <c r="BS22" s="19" t="s">
        <v>195</v>
      </c>
      <c r="BT22" s="20">
        <f t="shared" si="16"/>
        <v>1</v>
      </c>
      <c r="BU22" s="19" t="s">
        <v>332</v>
      </c>
      <c r="BV22" s="19">
        <v>3.0</v>
      </c>
      <c r="BW22" s="19" t="s">
        <v>195</v>
      </c>
      <c r="BX22" s="19" t="s">
        <v>191</v>
      </c>
      <c r="BY22" s="19" t="s">
        <v>195</v>
      </c>
      <c r="BZ22" s="19" t="s">
        <v>185</v>
      </c>
      <c r="CA22" s="19">
        <f t="shared" si="17"/>
        <v>0</v>
      </c>
      <c r="CB22" s="19" t="s">
        <v>185</v>
      </c>
      <c r="CC22" s="19">
        <f t="shared" si="18"/>
        <v>0</v>
      </c>
      <c r="CD22" s="19" t="s">
        <v>192</v>
      </c>
      <c r="CE22" s="19">
        <f t="shared" si="19"/>
        <v>0</v>
      </c>
      <c r="CF22" s="19" t="s">
        <v>192</v>
      </c>
      <c r="CG22" s="19">
        <f t="shared" si="20"/>
        <v>0</v>
      </c>
      <c r="CH22" s="19" t="s">
        <v>192</v>
      </c>
      <c r="CI22" s="19">
        <f t="shared" si="21"/>
        <v>0</v>
      </c>
      <c r="CJ22" s="19" t="s">
        <v>229</v>
      </c>
      <c r="CK22" s="19" t="s">
        <v>185</v>
      </c>
      <c r="CL22" s="19" t="s">
        <v>212</v>
      </c>
      <c r="CM22" s="19">
        <f t="shared" si="22"/>
        <v>6</v>
      </c>
      <c r="CN22" s="19" t="s">
        <v>213</v>
      </c>
      <c r="CO22" s="19">
        <f t="shared" si="23"/>
        <v>1</v>
      </c>
      <c r="CP22" s="19" t="s">
        <v>195</v>
      </c>
      <c r="CQ22" s="19" t="s">
        <v>185</v>
      </c>
      <c r="CR22" s="19" t="s">
        <v>185</v>
      </c>
      <c r="CS22" s="19" t="s">
        <v>195</v>
      </c>
      <c r="CT22" s="19" t="s">
        <v>195</v>
      </c>
      <c r="CU22" s="19">
        <f t="shared" ref="CU22:CY22" si="51">if(CP22="Không",0,1)</f>
        <v>1</v>
      </c>
      <c r="CV22" s="19">
        <f t="shared" si="51"/>
        <v>0</v>
      </c>
      <c r="CW22" s="19">
        <f t="shared" si="51"/>
        <v>0</v>
      </c>
      <c r="CX22" s="19">
        <f t="shared" si="51"/>
        <v>1</v>
      </c>
      <c r="CY22" s="19">
        <f t="shared" si="51"/>
        <v>1</v>
      </c>
      <c r="CZ22" s="19" t="s">
        <v>185</v>
      </c>
      <c r="DA22" s="19">
        <f t="shared" si="25"/>
        <v>0</v>
      </c>
      <c r="DB22" s="19" t="s">
        <v>185</v>
      </c>
      <c r="DC22" s="19">
        <f t="shared" si="26"/>
        <v>0</v>
      </c>
      <c r="DD22" s="20"/>
      <c r="DE22" s="19" t="s">
        <v>195</v>
      </c>
      <c r="DF22" s="19">
        <f t="shared" si="27"/>
        <v>1</v>
      </c>
      <c r="DG22" s="19" t="s">
        <v>333</v>
      </c>
      <c r="DH22" s="19">
        <f t="shared" si="28"/>
        <v>1</v>
      </c>
      <c r="DI22" s="19" t="s">
        <v>185</v>
      </c>
      <c r="DJ22" s="19">
        <f t="shared" si="29"/>
        <v>0</v>
      </c>
      <c r="DK22" s="19" t="s">
        <v>197</v>
      </c>
      <c r="DL22" s="19">
        <f t="shared" si="30"/>
        <v>0</v>
      </c>
      <c r="DM22" s="19" t="s">
        <v>232</v>
      </c>
      <c r="DN22" s="19">
        <f t="shared" si="31"/>
        <v>2.5</v>
      </c>
      <c r="DO22" s="19" t="s">
        <v>334</v>
      </c>
      <c r="DP22" s="19" t="s">
        <v>185</v>
      </c>
      <c r="DQ22" s="20">
        <f t="shared" si="32"/>
        <v>0</v>
      </c>
      <c r="DR22" s="20"/>
      <c r="DS22" s="19" t="s">
        <v>185</v>
      </c>
      <c r="DT22" s="20"/>
      <c r="DU22" s="19" t="s">
        <v>185</v>
      </c>
      <c r="DV22" s="20"/>
      <c r="DW22" s="20"/>
      <c r="DX22" s="20"/>
      <c r="DY22" s="20"/>
    </row>
    <row r="23">
      <c r="A23" s="18">
        <v>46003.63177083333</v>
      </c>
      <c r="B23" s="19" t="s">
        <v>219</v>
      </c>
      <c r="C23" s="19" t="s">
        <v>335</v>
      </c>
      <c r="D23" s="19">
        <f t="shared" si="2"/>
        <v>1</v>
      </c>
      <c r="E23" s="19" t="s">
        <v>180</v>
      </c>
      <c r="F23" s="19">
        <f>IFERROR(__xludf.DUMMYFUNCTION("LET(
  t, LOWER(TRIM(E23)),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3" s="19" t="s">
        <v>185</v>
      </c>
      <c r="H23" s="19">
        <f>IFERROR(__xludf.DUMMYFUNCTION("LET(
  t, LOWER(TRIM(G23)),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23" s="19" t="s">
        <v>276</v>
      </c>
      <c r="J23" s="19">
        <f>IFERROR(__xludf.DUMMYFUNCTION("LET(
  text, LOWER(I23),
  IFERROR(
    IFS(
      REGEXMATCH(text,""ở cùng gia đình|ở trọ cùng gia đình""), 0,
      REGEXMATCH(text,""thuê trọ""), 1,
      REGEXMATCH(text,""ở ktx""), 2,
      REGEXMATCH(text,""có nhà tại khu vực đang học|có nhà|ở riêng"&amp;" tại chung cư""), 3,
      REGEXMATCH(text,""ở nhà người quen""), 4
    ),
  -1)
)"),0.0)</f>
        <v>0</v>
      </c>
      <c r="K23" s="19" t="s">
        <v>183</v>
      </c>
      <c r="L23" s="19">
        <f>IFERROR(__xludf.DUMMYFUNCTION("LET(
  t, LOWER(TRIM(K23)),
  IFERROR(
    IFS(
      REGEXMATCH(t,""xuất\s*sắc""), 0,
      REGEXMATCH(t,""^giỏi$""), 1,
      REGEXMATCH(t,""^khá$""), 2,
      REGEXMATCH(t,""trung bình|bình thường|^4$""), 3,
      REGEXMATCH(t,""rớt""), 4,
      REGEXM"&amp;"ATCH(t,""năm nhất|tân sinh viên|mới|chưa|không|sắp thi|chuẩn bị thi|kq|kết quả|chưa có|chưa biết""), 5,
      TRUE, 5
    ),
  5)
)"),2.0)</f>
        <v>2</v>
      </c>
      <c r="M23" s="19" t="s">
        <v>222</v>
      </c>
      <c r="N23" s="19">
        <f>IFERROR(__xludf.DUMMYFUNCTION("LET(
  t, LOWER(TRIM(M23)),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3" s="19" t="s">
        <v>185</v>
      </c>
      <c r="P23" s="19">
        <f t="shared" si="3"/>
        <v>0</v>
      </c>
      <c r="Q23" s="20"/>
      <c r="R23" s="20" t="str">
        <f>Q23</f>
        <v/>
      </c>
      <c r="S23" s="20"/>
      <c r="T23" s="20"/>
      <c r="U23" s="20"/>
      <c r="V23" s="20" t="str">
        <f>IFERROR(__xludf.DUMMYFUNCTION("IFERROR(REGEXEXTRACT(U23,""\d+"")*1, """")"),"")</f>
        <v/>
      </c>
      <c r="W23" s="20">
        <f t="shared" si="5"/>
        <v>0</v>
      </c>
      <c r="X23" s="20"/>
      <c r="Y23" s="20"/>
      <c r="Z23" s="19" t="s">
        <v>185</v>
      </c>
      <c r="AA23" s="19"/>
      <c r="AB23" s="19" t="s">
        <v>185</v>
      </c>
      <c r="AC23" s="19" t="s">
        <v>185</v>
      </c>
      <c r="AD23" s="19" t="s">
        <v>205</v>
      </c>
      <c r="AE23" s="19" t="s">
        <v>186</v>
      </c>
      <c r="AF23" s="19" t="s">
        <v>206</v>
      </c>
      <c r="AG23" s="19" t="s">
        <v>188</v>
      </c>
      <c r="AH23" s="19" t="s">
        <v>226</v>
      </c>
      <c r="AI23" s="19" t="s">
        <v>227</v>
      </c>
      <c r="AJ23" s="19">
        <f t="shared" si="6"/>
        <v>2</v>
      </c>
      <c r="AK23" s="19" t="s">
        <v>188</v>
      </c>
      <c r="AL23" s="19">
        <f t="shared" si="7"/>
        <v>1</v>
      </c>
      <c r="AM23" s="19" t="s">
        <v>228</v>
      </c>
      <c r="AN23" s="19">
        <f t="shared" si="8"/>
        <v>1</v>
      </c>
      <c r="AO23" s="20"/>
      <c r="AP23" s="19">
        <v>3.0</v>
      </c>
      <c r="AQ23" s="19">
        <v>3.0</v>
      </c>
      <c r="AR23" s="19">
        <v>2.0</v>
      </c>
      <c r="AS23" s="19">
        <v>2.0</v>
      </c>
      <c r="AT23" s="19">
        <v>1.0</v>
      </c>
      <c r="AU23" s="19">
        <v>2.0</v>
      </c>
      <c r="AV23" s="19">
        <v>1.0</v>
      </c>
      <c r="AW23" s="19">
        <v>1.0</v>
      </c>
      <c r="AX23" s="19">
        <v>2.0</v>
      </c>
      <c r="AY23" s="19">
        <f t="shared" si="9"/>
        <v>17</v>
      </c>
      <c r="AZ23" s="19">
        <f t="shared" si="10"/>
        <v>8</v>
      </c>
      <c r="BA23" s="19">
        <f t="shared" si="11"/>
        <v>0</v>
      </c>
      <c r="BB23" s="19">
        <f t="shared" si="12"/>
        <v>0</v>
      </c>
      <c r="BC23" s="19">
        <v>2.0</v>
      </c>
      <c r="BD23" s="19">
        <v>2.0</v>
      </c>
      <c r="BE23" s="19">
        <v>2.0</v>
      </c>
      <c r="BF23" s="19">
        <v>2.0</v>
      </c>
      <c r="BG23" s="19">
        <v>4.0</v>
      </c>
      <c r="BH23" s="19">
        <v>1.0</v>
      </c>
      <c r="BI23" s="19">
        <v>1.0</v>
      </c>
      <c r="BJ23" s="19">
        <f t="shared" si="13"/>
        <v>14</v>
      </c>
      <c r="BK23" s="19">
        <f t="shared" si="14"/>
        <v>7</v>
      </c>
      <c r="BL23" s="19"/>
      <c r="BM23" s="19"/>
      <c r="BN23" s="19">
        <v>4.0</v>
      </c>
      <c r="BO23" s="19" t="s">
        <v>195</v>
      </c>
      <c r="BP23" s="19">
        <f t="shared" si="15"/>
        <v>1</v>
      </c>
      <c r="BQ23" s="19">
        <v>4.0</v>
      </c>
      <c r="BR23" s="19">
        <v>3.0</v>
      </c>
      <c r="BS23" s="19" t="s">
        <v>185</v>
      </c>
      <c r="BT23" s="20">
        <f t="shared" si="16"/>
        <v>0</v>
      </c>
      <c r="BU23" s="20"/>
      <c r="BV23" s="19">
        <v>3.0</v>
      </c>
      <c r="BW23" s="19" t="s">
        <v>195</v>
      </c>
      <c r="BX23" s="19" t="s">
        <v>191</v>
      </c>
      <c r="BY23" s="19" t="s">
        <v>185</v>
      </c>
      <c r="BZ23" s="19" t="s">
        <v>208</v>
      </c>
      <c r="CA23" s="19">
        <f t="shared" si="17"/>
        <v>2</v>
      </c>
      <c r="CB23" s="19" t="s">
        <v>208</v>
      </c>
      <c r="CC23" s="19">
        <f t="shared" si="18"/>
        <v>2</v>
      </c>
      <c r="CD23" s="19" t="s">
        <v>209</v>
      </c>
      <c r="CE23" s="19">
        <f t="shared" si="19"/>
        <v>1</v>
      </c>
      <c r="CF23" s="19" t="s">
        <v>192</v>
      </c>
      <c r="CG23" s="19">
        <f t="shared" si="20"/>
        <v>0</v>
      </c>
      <c r="CH23" s="19" t="s">
        <v>192</v>
      </c>
      <c r="CI23" s="19">
        <f t="shared" si="21"/>
        <v>0</v>
      </c>
      <c r="CJ23" s="19" t="s">
        <v>229</v>
      </c>
      <c r="CK23" s="19" t="s">
        <v>336</v>
      </c>
      <c r="CL23" s="19" t="s">
        <v>212</v>
      </c>
      <c r="CM23" s="19">
        <f t="shared" si="22"/>
        <v>6</v>
      </c>
      <c r="CN23" s="19" t="s">
        <v>213</v>
      </c>
      <c r="CO23" s="19">
        <f t="shared" si="23"/>
        <v>1</v>
      </c>
      <c r="CP23" s="19" t="s">
        <v>185</v>
      </c>
      <c r="CQ23" s="19" t="s">
        <v>185</v>
      </c>
      <c r="CR23" s="19" t="s">
        <v>185</v>
      </c>
      <c r="CS23" s="19" t="s">
        <v>185</v>
      </c>
      <c r="CT23" s="19" t="s">
        <v>185</v>
      </c>
      <c r="CU23" s="19">
        <f t="shared" ref="CU23:CY23" si="52">if(CP23="Không",0,1)</f>
        <v>0</v>
      </c>
      <c r="CV23" s="19">
        <f t="shared" si="52"/>
        <v>0</v>
      </c>
      <c r="CW23" s="19">
        <f t="shared" si="52"/>
        <v>0</v>
      </c>
      <c r="CX23" s="19">
        <f t="shared" si="52"/>
        <v>0</v>
      </c>
      <c r="CY23" s="19">
        <f t="shared" si="52"/>
        <v>0</v>
      </c>
      <c r="CZ23" s="19" t="s">
        <v>185</v>
      </c>
      <c r="DA23" s="19">
        <f t="shared" si="25"/>
        <v>0</v>
      </c>
      <c r="DB23" s="19" t="s">
        <v>185</v>
      </c>
      <c r="DC23" s="19">
        <f t="shared" si="26"/>
        <v>0</v>
      </c>
      <c r="DD23" s="20"/>
      <c r="DE23" s="19" t="s">
        <v>185</v>
      </c>
      <c r="DF23" s="19">
        <f t="shared" si="27"/>
        <v>0</v>
      </c>
      <c r="DG23" s="19" t="s">
        <v>272</v>
      </c>
      <c r="DH23" s="19">
        <f t="shared" si="28"/>
        <v>1</v>
      </c>
      <c r="DI23" s="19" t="s">
        <v>185</v>
      </c>
      <c r="DJ23" s="19">
        <f t="shared" si="29"/>
        <v>0</v>
      </c>
      <c r="DK23" s="19" t="s">
        <v>197</v>
      </c>
      <c r="DL23" s="19">
        <f t="shared" si="30"/>
        <v>0</v>
      </c>
      <c r="DM23" s="20"/>
      <c r="DN23" s="19" t="str">
        <f t="shared" si="31"/>
        <v/>
      </c>
      <c r="DO23" s="20"/>
      <c r="DP23" s="19" t="s">
        <v>185</v>
      </c>
      <c r="DQ23" s="20">
        <f t="shared" si="32"/>
        <v>0</v>
      </c>
      <c r="DR23" s="20"/>
      <c r="DS23" s="19" t="s">
        <v>185</v>
      </c>
      <c r="DT23" s="20"/>
      <c r="DU23" s="19" t="s">
        <v>185</v>
      </c>
      <c r="DV23" s="20"/>
      <c r="DW23" s="20"/>
      <c r="DX23" s="20"/>
      <c r="DY23" s="20"/>
    </row>
    <row r="24">
      <c r="A24" s="18">
        <v>46003.63180555555</v>
      </c>
      <c r="B24" s="19" t="s">
        <v>337</v>
      </c>
      <c r="C24" s="19" t="s">
        <v>174</v>
      </c>
      <c r="D24" s="19">
        <f t="shared" si="2"/>
        <v>0</v>
      </c>
      <c r="E24" s="19" t="s">
        <v>328</v>
      </c>
      <c r="F24" s="19">
        <f>IFERROR(__xludf.DUMMYFUNCTION("LET(
  t, LOWER(TRIM(E24)),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4" s="19" t="s">
        <v>220</v>
      </c>
      <c r="H24" s="19">
        <f>IFERROR(__xludf.DUMMYFUNCTION("LET(
  t, LOWER(TRIM(G24)),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24" s="19" t="s">
        <v>201</v>
      </c>
      <c r="J24" s="19">
        <f>IFERROR(__xludf.DUMMYFUNCTION("LET(
  text, LOWER(I24),
  IFERROR(
    IFS(
      REGEXMATCH(text,""ở cùng gia đình|ở trọ cùng gia đình""), 0,
      REGEXMATCH(text,""thuê trọ""), 1,
      REGEXMATCH(text,""ở ktx""), 2,
      REGEXMATCH(text,""có nhà tại khu vực đang học|có nhà|ở riêng"&amp;" tại chung cư""), 3,
      REGEXMATCH(text,""ở nhà người quen""), 4
    ),
  -1)
)"),3.0)</f>
        <v>3</v>
      </c>
      <c r="K24" s="19" t="s">
        <v>338</v>
      </c>
      <c r="L24" s="19">
        <f>IFERROR(__xludf.DUMMYFUNCTION("LET(
  t, LOWER(TRIM(K24)),
  IFERROR(
    IFS(
      REGEXMATCH(t,""xuất\s*sắc""), 0,
      REGEXMATCH(t,""^giỏi$""), 1,
      REGEXMATCH(t,""^khá$""), 2,
      REGEXMATCH(t,""trung bình|bình thường|^4$""), 3,
      REGEXMATCH(t,""rớt""), 4,
      REGEXM"&amp;"ATCH(t,""năm nhất|tân sinh viên|mới|chưa|không|sắp thi|chuẩn bị thi|kq|kết quả|chưa có|chưa biết""), 5,
      TRUE, 5
    ),
  5)
)"),0.0)</f>
        <v>0</v>
      </c>
      <c r="M24" s="19" t="s">
        <v>184</v>
      </c>
      <c r="N24" s="19">
        <f>IFERROR(__xludf.DUMMYFUNCTION("LET(
  t, LOWER(TRIM(M24)),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4" s="19" t="s">
        <v>195</v>
      </c>
      <c r="P24" s="19">
        <f t="shared" si="3"/>
        <v>1</v>
      </c>
      <c r="Q24" s="19" t="s">
        <v>339</v>
      </c>
      <c r="R24" s="19">
        <v>1.0</v>
      </c>
      <c r="S24" s="19" t="s">
        <v>340</v>
      </c>
      <c r="T24" s="19"/>
      <c r="U24" s="19" t="s">
        <v>307</v>
      </c>
      <c r="V24" s="20">
        <f>IFERROR(__xludf.DUMMYFUNCTION("IFERROR(REGEXEXTRACT(U24,""\d+"")*1, """")"),20.0)</f>
        <v>20</v>
      </c>
      <c r="W24" s="20">
        <f t="shared" si="5"/>
        <v>20</v>
      </c>
      <c r="X24" s="19" t="s">
        <v>341</v>
      </c>
      <c r="Y24" s="21">
        <v>0.2</v>
      </c>
      <c r="Z24" s="19" t="s">
        <v>186</v>
      </c>
      <c r="AA24" s="19"/>
      <c r="AB24" s="19" t="s">
        <v>195</v>
      </c>
      <c r="AC24" s="19" t="s">
        <v>342</v>
      </c>
      <c r="AD24" s="19" t="s">
        <v>186</v>
      </c>
      <c r="AE24" s="19" t="s">
        <v>186</v>
      </c>
      <c r="AF24" s="19" t="s">
        <v>206</v>
      </c>
      <c r="AG24" s="19" t="s">
        <v>188</v>
      </c>
      <c r="AH24" s="19" t="s">
        <v>188</v>
      </c>
      <c r="AI24" s="19" t="s">
        <v>331</v>
      </c>
      <c r="AJ24" s="19">
        <f t="shared" si="6"/>
        <v>3</v>
      </c>
      <c r="AK24" s="19" t="s">
        <v>251</v>
      </c>
      <c r="AL24" s="19">
        <f t="shared" si="7"/>
        <v>3</v>
      </c>
      <c r="AM24" s="19" t="s">
        <v>228</v>
      </c>
      <c r="AN24" s="19">
        <f t="shared" si="8"/>
        <v>1</v>
      </c>
      <c r="AO24" s="20"/>
      <c r="AP24" s="19">
        <v>2.0</v>
      </c>
      <c r="AQ24" s="19">
        <v>2.0</v>
      </c>
      <c r="AR24" s="19">
        <v>1.0</v>
      </c>
      <c r="AS24" s="19">
        <v>2.0</v>
      </c>
      <c r="AT24" s="19">
        <v>2.0</v>
      </c>
      <c r="AU24" s="19">
        <v>3.0</v>
      </c>
      <c r="AV24" s="19">
        <v>2.0</v>
      </c>
      <c r="AW24" s="19">
        <v>2.0</v>
      </c>
      <c r="AX24" s="19">
        <v>2.0</v>
      </c>
      <c r="AY24" s="19">
        <f t="shared" si="9"/>
        <v>18</v>
      </c>
      <c r="AZ24" s="19">
        <f t="shared" si="10"/>
        <v>9</v>
      </c>
      <c r="BA24" s="19">
        <f t="shared" si="11"/>
        <v>0</v>
      </c>
      <c r="BB24" s="19">
        <f t="shared" si="12"/>
        <v>0</v>
      </c>
      <c r="BC24" s="19">
        <v>2.0</v>
      </c>
      <c r="BD24" s="19">
        <v>2.0</v>
      </c>
      <c r="BE24" s="19">
        <v>2.0</v>
      </c>
      <c r="BF24" s="19">
        <v>2.0</v>
      </c>
      <c r="BG24" s="19">
        <v>2.0</v>
      </c>
      <c r="BH24" s="19">
        <v>2.0</v>
      </c>
      <c r="BI24" s="19">
        <v>2.0</v>
      </c>
      <c r="BJ24" s="19">
        <f t="shared" si="13"/>
        <v>14</v>
      </c>
      <c r="BK24" s="19">
        <f t="shared" si="14"/>
        <v>7</v>
      </c>
      <c r="BL24" s="19"/>
      <c r="BM24" s="19"/>
      <c r="BN24" s="19">
        <v>5.0</v>
      </c>
      <c r="BO24" s="19" t="s">
        <v>195</v>
      </c>
      <c r="BP24" s="19">
        <f t="shared" si="15"/>
        <v>1</v>
      </c>
      <c r="BQ24" s="19">
        <v>6.0</v>
      </c>
      <c r="BR24" s="19">
        <v>27.0</v>
      </c>
      <c r="BS24" s="19" t="s">
        <v>195</v>
      </c>
      <c r="BT24" s="20">
        <f t="shared" si="16"/>
        <v>1</v>
      </c>
      <c r="BU24" s="19" t="s">
        <v>343</v>
      </c>
      <c r="BV24" s="19">
        <v>2.0</v>
      </c>
      <c r="BW24" s="19" t="s">
        <v>195</v>
      </c>
      <c r="BX24" s="19" t="s">
        <v>191</v>
      </c>
      <c r="BY24" s="19" t="s">
        <v>195</v>
      </c>
      <c r="BZ24" s="19" t="s">
        <v>186</v>
      </c>
      <c r="CA24" s="19">
        <f t="shared" si="17"/>
        <v>1</v>
      </c>
      <c r="CB24" s="19" t="s">
        <v>208</v>
      </c>
      <c r="CC24" s="19">
        <f t="shared" si="18"/>
        <v>2</v>
      </c>
      <c r="CD24" s="19" t="s">
        <v>209</v>
      </c>
      <c r="CE24" s="19">
        <f t="shared" si="19"/>
        <v>1</v>
      </c>
      <c r="CF24" s="19" t="s">
        <v>209</v>
      </c>
      <c r="CG24" s="19">
        <f t="shared" si="20"/>
        <v>1</v>
      </c>
      <c r="CH24" s="19" t="s">
        <v>209</v>
      </c>
      <c r="CI24" s="19">
        <f t="shared" si="21"/>
        <v>1</v>
      </c>
      <c r="CJ24" s="19" t="s">
        <v>292</v>
      </c>
      <c r="CK24" s="19" t="s">
        <v>344</v>
      </c>
      <c r="CL24" s="19" t="s">
        <v>231</v>
      </c>
      <c r="CM24" s="19">
        <f t="shared" si="22"/>
        <v>0.75</v>
      </c>
      <c r="CN24" s="19" t="s">
        <v>185</v>
      </c>
      <c r="CO24" s="19">
        <f t="shared" si="23"/>
        <v>0</v>
      </c>
      <c r="CP24" s="19" t="s">
        <v>195</v>
      </c>
      <c r="CQ24" s="19" t="s">
        <v>195</v>
      </c>
      <c r="CR24" s="19" t="s">
        <v>185</v>
      </c>
      <c r="CS24" s="19" t="s">
        <v>185</v>
      </c>
      <c r="CT24" s="19" t="s">
        <v>185</v>
      </c>
      <c r="CU24" s="19">
        <f t="shared" ref="CU24:CY24" si="53">if(CP24="Không",0,1)</f>
        <v>1</v>
      </c>
      <c r="CV24" s="19">
        <f t="shared" si="53"/>
        <v>1</v>
      </c>
      <c r="CW24" s="19">
        <f t="shared" si="53"/>
        <v>0</v>
      </c>
      <c r="CX24" s="19">
        <f t="shared" si="53"/>
        <v>0</v>
      </c>
      <c r="CY24" s="19">
        <f t="shared" si="53"/>
        <v>0</v>
      </c>
      <c r="CZ24" s="19" t="s">
        <v>185</v>
      </c>
      <c r="DA24" s="19">
        <f t="shared" si="25"/>
        <v>0</v>
      </c>
      <c r="DB24" s="19" t="s">
        <v>185</v>
      </c>
      <c r="DC24" s="19">
        <f t="shared" si="26"/>
        <v>0</v>
      </c>
      <c r="DD24" s="20"/>
      <c r="DE24" s="19" t="s">
        <v>195</v>
      </c>
      <c r="DF24" s="19">
        <f t="shared" si="27"/>
        <v>1</v>
      </c>
      <c r="DG24" s="19" t="s">
        <v>196</v>
      </c>
      <c r="DH24" s="19">
        <f t="shared" si="28"/>
        <v>0</v>
      </c>
      <c r="DI24" s="19" t="s">
        <v>185</v>
      </c>
      <c r="DJ24" s="19">
        <f t="shared" si="29"/>
        <v>0</v>
      </c>
      <c r="DK24" s="19" t="s">
        <v>197</v>
      </c>
      <c r="DL24" s="19">
        <f t="shared" si="30"/>
        <v>0</v>
      </c>
      <c r="DM24" s="19" t="s">
        <v>216</v>
      </c>
      <c r="DN24" s="19">
        <f t="shared" si="31"/>
        <v>3.5</v>
      </c>
      <c r="DO24" s="19" t="s">
        <v>345</v>
      </c>
      <c r="DP24" s="19" t="s">
        <v>195</v>
      </c>
      <c r="DQ24" s="20">
        <f t="shared" si="32"/>
        <v>1</v>
      </c>
      <c r="DR24" s="19" t="s">
        <v>207</v>
      </c>
      <c r="DS24" s="19" t="s">
        <v>185</v>
      </c>
      <c r="DT24" s="20"/>
      <c r="DU24" s="19" t="s">
        <v>185</v>
      </c>
      <c r="DV24" s="20"/>
      <c r="DW24" s="20"/>
      <c r="DX24" s="20"/>
      <c r="DY24" s="20"/>
    </row>
    <row r="25">
      <c r="A25" s="18">
        <v>46003.6319212963</v>
      </c>
      <c r="B25" s="19" t="s">
        <v>243</v>
      </c>
      <c r="C25" s="19" t="s">
        <v>174</v>
      </c>
      <c r="D25" s="19">
        <f t="shared" si="2"/>
        <v>0</v>
      </c>
      <c r="E25" s="19" t="s">
        <v>346</v>
      </c>
      <c r="F25" s="19">
        <f>IFERROR(__xludf.DUMMYFUNCTION("LET(
  t, LOWER(TRIM(E25)),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5" s="19" t="s">
        <v>185</v>
      </c>
      <c r="H25" s="19">
        <f>IFERROR(__xludf.DUMMYFUNCTION("LET(
  t, LOWER(TRIM(G25)),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25" s="19" t="s">
        <v>347</v>
      </c>
      <c r="J25" s="19">
        <f>IFERROR(__xludf.DUMMYFUNCTION("LET(
  text, LOWER(I25),
  IFERROR(
    IFS(
      REGEXMATCH(text,""ở cùng gia đình|ở trọ cùng gia đình""), 0,
      REGEXMATCH(text,""thuê trọ""), 1,
      REGEXMATCH(text,""ở ktx""), 2,
      REGEXMATCH(text,""có nhà tại khu vực đang học|có nhà|ở riêng"&amp;" tại chung cư""), 3,
      REGEXMATCH(text,""ở nhà người quen""), 4
    ),
  -1)
)"),4.0)</f>
        <v>4</v>
      </c>
      <c r="K25" s="19" t="s">
        <v>183</v>
      </c>
      <c r="L25" s="19">
        <f>IFERROR(__xludf.DUMMYFUNCTION("LET(
  t, LOWER(TRIM(K25)),
  IFERROR(
    IFS(
      REGEXMATCH(t,""xuất\s*sắc""), 0,
      REGEXMATCH(t,""^giỏi$""), 1,
      REGEXMATCH(t,""^khá$""), 2,
      REGEXMATCH(t,""trung bình|bình thường|^4$""), 3,
      REGEXMATCH(t,""rớt""), 4,
      REGEXM"&amp;"ATCH(t,""năm nhất|tân sinh viên|mới|chưa|không|sắp thi|chuẩn bị thi|kq|kết quả|chưa có|chưa biết""), 5,
      TRUE, 5
    ),
  5)
)"),2.0)</f>
        <v>2</v>
      </c>
      <c r="M25" s="19" t="s">
        <v>222</v>
      </c>
      <c r="N25" s="19">
        <f>IFERROR(__xludf.DUMMYFUNCTION("LET(
  t, LOWER(TRIM(M25)),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5" s="19" t="s">
        <v>195</v>
      </c>
      <c r="P25" s="19">
        <f t="shared" si="3"/>
        <v>1</v>
      </c>
      <c r="Q25" s="19">
        <v>1.0</v>
      </c>
      <c r="R25" s="20">
        <f t="shared" ref="R25:R39" si="55">Q25</f>
        <v>1</v>
      </c>
      <c r="S25" s="19" t="s">
        <v>348</v>
      </c>
      <c r="T25" s="19"/>
      <c r="U25" s="19" t="s">
        <v>224</v>
      </c>
      <c r="V25" s="20">
        <f>IFERROR(__xludf.DUMMYFUNCTION("IFERROR(REGEXEXTRACT(U25,""\d+"")*1, """")"),25.0)</f>
        <v>25</v>
      </c>
      <c r="W25" s="20">
        <f t="shared" si="5"/>
        <v>25</v>
      </c>
      <c r="X25" s="19">
        <v>10.0</v>
      </c>
      <c r="Y25" s="19">
        <v>80.0</v>
      </c>
      <c r="Z25" s="19" t="s">
        <v>208</v>
      </c>
      <c r="AA25" s="19"/>
      <c r="AB25" s="19" t="s">
        <v>195</v>
      </c>
      <c r="AC25" s="19" t="s">
        <v>185</v>
      </c>
      <c r="AD25" s="19" t="s">
        <v>185</v>
      </c>
      <c r="AE25" s="19" t="s">
        <v>185</v>
      </c>
      <c r="AF25" s="19" t="s">
        <v>237</v>
      </c>
      <c r="AG25" s="19" t="s">
        <v>238</v>
      </c>
      <c r="AH25" s="19" t="s">
        <v>238</v>
      </c>
      <c r="AI25" s="19" t="s">
        <v>227</v>
      </c>
      <c r="AJ25" s="19">
        <f t="shared" si="6"/>
        <v>2</v>
      </c>
      <c r="AK25" s="19" t="s">
        <v>251</v>
      </c>
      <c r="AL25" s="19">
        <f t="shared" si="7"/>
        <v>3</v>
      </c>
      <c r="AM25" s="19" t="s">
        <v>228</v>
      </c>
      <c r="AN25" s="19">
        <f t="shared" si="8"/>
        <v>1</v>
      </c>
      <c r="AO25" s="20"/>
      <c r="AP25" s="19">
        <v>1.0</v>
      </c>
      <c r="AQ25" s="19">
        <v>1.0</v>
      </c>
      <c r="AR25" s="19">
        <v>1.0</v>
      </c>
      <c r="AS25" s="19">
        <v>1.0</v>
      </c>
      <c r="AT25" s="19">
        <v>1.0</v>
      </c>
      <c r="AU25" s="19">
        <v>1.0</v>
      </c>
      <c r="AV25" s="19">
        <v>1.0</v>
      </c>
      <c r="AW25" s="19">
        <v>1.0</v>
      </c>
      <c r="AX25" s="19">
        <v>1.0</v>
      </c>
      <c r="AY25" s="19">
        <f t="shared" si="9"/>
        <v>9</v>
      </c>
      <c r="AZ25" s="19">
        <f t="shared" si="10"/>
        <v>0</v>
      </c>
      <c r="BA25" s="19">
        <f t="shared" si="11"/>
        <v>0</v>
      </c>
      <c r="BB25" s="19">
        <f t="shared" si="12"/>
        <v>0</v>
      </c>
      <c r="BC25" s="19">
        <v>1.0</v>
      </c>
      <c r="BD25" s="19">
        <v>1.0</v>
      </c>
      <c r="BE25" s="19">
        <v>1.0</v>
      </c>
      <c r="BF25" s="19">
        <v>1.0</v>
      </c>
      <c r="BG25" s="19">
        <v>1.0</v>
      </c>
      <c r="BH25" s="19">
        <v>1.0</v>
      </c>
      <c r="BI25" s="19">
        <v>1.0</v>
      </c>
      <c r="BJ25" s="19">
        <f t="shared" si="13"/>
        <v>7</v>
      </c>
      <c r="BK25" s="19">
        <f t="shared" si="14"/>
        <v>0</v>
      </c>
      <c r="BL25" s="19"/>
      <c r="BM25" s="19"/>
      <c r="BN25" s="19">
        <v>1.0</v>
      </c>
      <c r="BO25" s="19" t="s">
        <v>195</v>
      </c>
      <c r="BP25" s="19">
        <f t="shared" si="15"/>
        <v>1</v>
      </c>
      <c r="BQ25" s="19">
        <v>1.0</v>
      </c>
      <c r="BR25" s="19">
        <v>18.0</v>
      </c>
      <c r="BS25" s="19" t="s">
        <v>195</v>
      </c>
      <c r="BT25" s="20">
        <f t="shared" si="16"/>
        <v>1</v>
      </c>
      <c r="BU25" s="19" t="s">
        <v>207</v>
      </c>
      <c r="BV25" s="19">
        <v>5.0</v>
      </c>
      <c r="BW25" s="19" t="s">
        <v>185</v>
      </c>
      <c r="BX25" s="19" t="s">
        <v>191</v>
      </c>
      <c r="BY25" s="19" t="s">
        <v>195</v>
      </c>
      <c r="BZ25" s="19" t="s">
        <v>185</v>
      </c>
      <c r="CA25" s="19">
        <f t="shared" si="17"/>
        <v>0</v>
      </c>
      <c r="CB25" s="19" t="s">
        <v>185</v>
      </c>
      <c r="CC25" s="19">
        <f t="shared" si="18"/>
        <v>0</v>
      </c>
      <c r="CD25" s="19" t="s">
        <v>192</v>
      </c>
      <c r="CE25" s="19">
        <f t="shared" si="19"/>
        <v>0</v>
      </c>
      <c r="CF25" s="19" t="s">
        <v>192</v>
      </c>
      <c r="CG25" s="19">
        <f t="shared" si="20"/>
        <v>0</v>
      </c>
      <c r="CH25" s="19" t="s">
        <v>192</v>
      </c>
      <c r="CI25" s="19">
        <f t="shared" si="21"/>
        <v>0</v>
      </c>
      <c r="CJ25" s="19" t="s">
        <v>229</v>
      </c>
      <c r="CK25" s="19" t="s">
        <v>263</v>
      </c>
      <c r="CL25" s="19" t="s">
        <v>231</v>
      </c>
      <c r="CM25" s="19">
        <f t="shared" si="22"/>
        <v>0.75</v>
      </c>
      <c r="CN25" s="19" t="s">
        <v>185</v>
      </c>
      <c r="CO25" s="19">
        <f t="shared" si="23"/>
        <v>0</v>
      </c>
      <c r="CP25" s="19" t="s">
        <v>185</v>
      </c>
      <c r="CQ25" s="19" t="s">
        <v>185</v>
      </c>
      <c r="CR25" s="19" t="s">
        <v>185</v>
      </c>
      <c r="CS25" s="19" t="s">
        <v>185</v>
      </c>
      <c r="CT25" s="19" t="s">
        <v>185</v>
      </c>
      <c r="CU25" s="19">
        <f t="shared" ref="CU25:CY25" si="54">if(CP25="Không",0,1)</f>
        <v>0</v>
      </c>
      <c r="CV25" s="19">
        <f t="shared" si="54"/>
        <v>0</v>
      </c>
      <c r="CW25" s="19">
        <f t="shared" si="54"/>
        <v>0</v>
      </c>
      <c r="CX25" s="19">
        <f t="shared" si="54"/>
        <v>0</v>
      </c>
      <c r="CY25" s="19">
        <f t="shared" si="54"/>
        <v>0</v>
      </c>
      <c r="CZ25" s="19" t="s">
        <v>185</v>
      </c>
      <c r="DA25" s="19">
        <f t="shared" si="25"/>
        <v>0</v>
      </c>
      <c r="DB25" s="19" t="s">
        <v>185</v>
      </c>
      <c r="DC25" s="19">
        <f t="shared" si="26"/>
        <v>0</v>
      </c>
      <c r="DD25" s="20"/>
      <c r="DE25" s="19" t="s">
        <v>195</v>
      </c>
      <c r="DF25" s="19">
        <f t="shared" si="27"/>
        <v>1</v>
      </c>
      <c r="DG25" s="19" t="s">
        <v>196</v>
      </c>
      <c r="DH25" s="19">
        <f t="shared" si="28"/>
        <v>0</v>
      </c>
      <c r="DI25" s="19" t="s">
        <v>185</v>
      </c>
      <c r="DJ25" s="19">
        <f t="shared" si="29"/>
        <v>0</v>
      </c>
      <c r="DK25" s="19" t="s">
        <v>197</v>
      </c>
      <c r="DL25" s="19">
        <f t="shared" si="30"/>
        <v>0</v>
      </c>
      <c r="DM25" s="19" t="s">
        <v>265</v>
      </c>
      <c r="DN25" s="19">
        <f t="shared" si="31"/>
        <v>5</v>
      </c>
      <c r="DO25" s="19" t="s">
        <v>274</v>
      </c>
      <c r="DP25" s="19" t="s">
        <v>185</v>
      </c>
      <c r="DQ25" s="20">
        <f t="shared" si="32"/>
        <v>0</v>
      </c>
      <c r="DR25" s="20"/>
      <c r="DS25" s="19" t="s">
        <v>185</v>
      </c>
      <c r="DT25" s="20"/>
      <c r="DU25" s="19" t="s">
        <v>185</v>
      </c>
      <c r="DV25" s="20"/>
      <c r="DW25" s="20"/>
      <c r="DX25" s="20"/>
      <c r="DY25" s="20"/>
    </row>
    <row r="26">
      <c r="A26" s="18">
        <v>46003.63193287037</v>
      </c>
      <c r="B26" s="19" t="s">
        <v>243</v>
      </c>
      <c r="C26" s="19" t="s">
        <v>174</v>
      </c>
      <c r="D26" s="19">
        <f t="shared" si="2"/>
        <v>0</v>
      </c>
      <c r="E26" s="19" t="s">
        <v>349</v>
      </c>
      <c r="F26" s="19">
        <f>IFERROR(__xludf.DUMMYFUNCTION("LET(
  t, LOWER(TRIM(E26)),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6" s="19" t="s">
        <v>185</v>
      </c>
      <c r="H26" s="19">
        <f>IFERROR(__xludf.DUMMYFUNCTION("LET(
  t, LOWER(TRIM(G26)),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26" s="19" t="s">
        <v>350</v>
      </c>
      <c r="J26" s="19">
        <f>IFERROR(__xludf.DUMMYFUNCTION("LET(
  text, LOWER(I26),
  IFERROR(
    IFS(
      REGEXMATCH(text,""ở cùng gia đình|ở trọ cùng gia đình""), 0,
      REGEXMATCH(text,""thuê trọ""), 1,
      REGEXMATCH(text,""ở ktx""), 2,
      REGEXMATCH(text,""có nhà tại khu vực đang học|có nhà|ở riêng"&amp;" tại chung cư""), 3,
      REGEXMATCH(text,""ở nhà người quen""), 4
    ),
  -1)
)"),-1.0)</f>
        <v>-1</v>
      </c>
      <c r="K26" s="19" t="s">
        <v>202</v>
      </c>
      <c r="L26" s="19">
        <f>IFERROR(__xludf.DUMMYFUNCTION("LET(
  t, LOWER(TRIM(K26)),
  IFERROR(
    IFS(
      REGEXMATCH(t,""xuất\s*sắc""), 0,
      REGEXMATCH(t,""^giỏi$""), 1,
      REGEXMATCH(t,""^khá$""), 2,
      REGEXMATCH(t,""trung bình|bình thường|^4$""), 3,
      REGEXMATCH(t,""rớt""), 4,
      REGEXM"&amp;"ATCH(t,""năm nhất|tân sinh viên|mới|chưa|không|sắp thi|chuẩn bị thi|kq|kết quả|chưa có|chưa biết""), 5,
      TRUE, 5
    ),
  5)
)"),3.0)</f>
        <v>3</v>
      </c>
      <c r="M26" s="19" t="s">
        <v>222</v>
      </c>
      <c r="N26" s="19">
        <f>IFERROR(__xludf.DUMMYFUNCTION("LET(
  t, LOWER(TRIM(M26)),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6" s="19" t="s">
        <v>195</v>
      </c>
      <c r="P26" s="19">
        <f t="shared" si="3"/>
        <v>1</v>
      </c>
      <c r="Q26" s="19">
        <v>1.0</v>
      </c>
      <c r="R26" s="20">
        <f t="shared" si="55"/>
        <v>1</v>
      </c>
      <c r="S26" s="19" t="s">
        <v>223</v>
      </c>
      <c r="T26" s="19"/>
      <c r="U26" s="19" t="s">
        <v>236</v>
      </c>
      <c r="V26" s="20">
        <f>IFERROR(__xludf.DUMMYFUNCTION("IFERROR(REGEXEXTRACT(U26,""\d+"")*1, """")"),40.0)</f>
        <v>40</v>
      </c>
      <c r="W26" s="20">
        <f t="shared" si="5"/>
        <v>40</v>
      </c>
      <c r="X26" s="19">
        <v>30.0</v>
      </c>
      <c r="Y26" s="19">
        <v>30.0</v>
      </c>
      <c r="Z26" s="19" t="s">
        <v>185</v>
      </c>
      <c r="AA26" s="19"/>
      <c r="AB26" s="19" t="s">
        <v>185</v>
      </c>
      <c r="AC26" s="19" t="s">
        <v>185</v>
      </c>
      <c r="AD26" s="19" t="s">
        <v>186</v>
      </c>
      <c r="AE26" s="19" t="s">
        <v>186</v>
      </c>
      <c r="AF26" s="19" t="s">
        <v>187</v>
      </c>
      <c r="AG26" s="19" t="s">
        <v>226</v>
      </c>
      <c r="AH26" s="19" t="s">
        <v>226</v>
      </c>
      <c r="AI26" s="19" t="s">
        <v>239</v>
      </c>
      <c r="AJ26" s="19">
        <f t="shared" si="6"/>
        <v>0</v>
      </c>
      <c r="AK26" s="19" t="s">
        <v>302</v>
      </c>
      <c r="AL26" s="19">
        <f t="shared" si="7"/>
        <v>-1</v>
      </c>
      <c r="AM26" s="19" t="s">
        <v>190</v>
      </c>
      <c r="AN26" s="19">
        <f t="shared" si="8"/>
        <v>0</v>
      </c>
      <c r="AO26" s="20"/>
      <c r="AP26" s="19">
        <v>2.0</v>
      </c>
      <c r="AQ26" s="19">
        <v>2.0</v>
      </c>
      <c r="AR26" s="19">
        <v>3.0</v>
      </c>
      <c r="AS26" s="19">
        <v>3.0</v>
      </c>
      <c r="AT26" s="19">
        <v>1.0</v>
      </c>
      <c r="AU26" s="19">
        <v>3.0</v>
      </c>
      <c r="AV26" s="19">
        <v>2.0</v>
      </c>
      <c r="AW26" s="19">
        <v>2.0</v>
      </c>
      <c r="AX26" s="19">
        <v>1.0</v>
      </c>
      <c r="AY26" s="19">
        <f t="shared" si="9"/>
        <v>19</v>
      </c>
      <c r="AZ26" s="19">
        <f t="shared" si="10"/>
        <v>10</v>
      </c>
      <c r="BA26" s="19">
        <f t="shared" si="11"/>
        <v>1</v>
      </c>
      <c r="BB26" s="19">
        <f t="shared" si="12"/>
        <v>0</v>
      </c>
      <c r="BC26" s="19">
        <v>2.0</v>
      </c>
      <c r="BD26" s="19">
        <v>2.0</v>
      </c>
      <c r="BE26" s="19">
        <v>3.0</v>
      </c>
      <c r="BF26" s="19">
        <v>1.0</v>
      </c>
      <c r="BG26" s="19">
        <v>1.0</v>
      </c>
      <c r="BH26" s="19">
        <v>1.0</v>
      </c>
      <c r="BI26" s="19">
        <v>2.0</v>
      </c>
      <c r="BJ26" s="19">
        <f t="shared" si="13"/>
        <v>12</v>
      </c>
      <c r="BK26" s="19">
        <f t="shared" si="14"/>
        <v>5</v>
      </c>
      <c r="BL26" s="19"/>
      <c r="BM26" s="19"/>
      <c r="BN26" s="19">
        <v>1.0</v>
      </c>
      <c r="BO26" s="19" t="s">
        <v>185</v>
      </c>
      <c r="BP26" s="19">
        <f t="shared" si="15"/>
        <v>0</v>
      </c>
      <c r="BQ26" s="19">
        <v>1.0</v>
      </c>
      <c r="BR26" s="19">
        <v>3.0</v>
      </c>
      <c r="BS26" s="19" t="s">
        <v>185</v>
      </c>
      <c r="BT26" s="20">
        <f t="shared" si="16"/>
        <v>0</v>
      </c>
      <c r="BU26" s="20"/>
      <c r="BV26" s="19">
        <v>3.0</v>
      </c>
      <c r="BW26" s="19" t="s">
        <v>185</v>
      </c>
      <c r="BX26" s="19" t="s">
        <v>191</v>
      </c>
      <c r="BY26" s="19" t="s">
        <v>195</v>
      </c>
      <c r="BZ26" s="19" t="s">
        <v>186</v>
      </c>
      <c r="CA26" s="19">
        <f t="shared" si="17"/>
        <v>1</v>
      </c>
      <c r="CB26" s="19" t="s">
        <v>186</v>
      </c>
      <c r="CC26" s="19">
        <f t="shared" si="18"/>
        <v>1</v>
      </c>
      <c r="CD26" s="19" t="s">
        <v>209</v>
      </c>
      <c r="CE26" s="19">
        <f t="shared" si="19"/>
        <v>1</v>
      </c>
      <c r="CF26" s="19" t="s">
        <v>209</v>
      </c>
      <c r="CG26" s="19">
        <f t="shared" si="20"/>
        <v>1</v>
      </c>
      <c r="CH26" s="19" t="s">
        <v>209</v>
      </c>
      <c r="CI26" s="19">
        <f t="shared" si="21"/>
        <v>1</v>
      </c>
      <c r="CJ26" s="19" t="s">
        <v>229</v>
      </c>
      <c r="CK26" s="19" t="s">
        <v>351</v>
      </c>
      <c r="CL26" s="19" t="s">
        <v>194</v>
      </c>
      <c r="CM26" s="19">
        <f t="shared" si="22"/>
        <v>3.5</v>
      </c>
      <c r="CN26" s="19" t="s">
        <v>185</v>
      </c>
      <c r="CO26" s="19">
        <f t="shared" si="23"/>
        <v>0</v>
      </c>
      <c r="CP26" s="19" t="s">
        <v>185</v>
      </c>
      <c r="CQ26" s="19" t="s">
        <v>185</v>
      </c>
      <c r="CR26" s="19" t="s">
        <v>185</v>
      </c>
      <c r="CS26" s="19" t="s">
        <v>185</v>
      </c>
      <c r="CT26" s="19" t="s">
        <v>185</v>
      </c>
      <c r="CU26" s="19">
        <f t="shared" ref="CU26:CY26" si="56">if(CP26="Không",0,1)</f>
        <v>0</v>
      </c>
      <c r="CV26" s="19">
        <f t="shared" si="56"/>
        <v>0</v>
      </c>
      <c r="CW26" s="19">
        <f t="shared" si="56"/>
        <v>0</v>
      </c>
      <c r="CX26" s="19">
        <f t="shared" si="56"/>
        <v>0</v>
      </c>
      <c r="CY26" s="19">
        <f t="shared" si="56"/>
        <v>0</v>
      </c>
      <c r="CZ26" s="19" t="s">
        <v>185</v>
      </c>
      <c r="DA26" s="19">
        <f t="shared" si="25"/>
        <v>0</v>
      </c>
      <c r="DB26" s="19" t="s">
        <v>185</v>
      </c>
      <c r="DC26" s="19">
        <f t="shared" si="26"/>
        <v>0</v>
      </c>
      <c r="DD26" s="20"/>
      <c r="DE26" s="19" t="s">
        <v>185</v>
      </c>
      <c r="DF26" s="19">
        <f t="shared" si="27"/>
        <v>0</v>
      </c>
      <c r="DG26" s="19" t="s">
        <v>196</v>
      </c>
      <c r="DH26" s="19">
        <f t="shared" si="28"/>
        <v>0</v>
      </c>
      <c r="DI26" s="19" t="s">
        <v>185</v>
      </c>
      <c r="DJ26" s="19">
        <f t="shared" si="29"/>
        <v>0</v>
      </c>
      <c r="DK26" s="19" t="s">
        <v>197</v>
      </c>
      <c r="DL26" s="19">
        <f t="shared" si="30"/>
        <v>0</v>
      </c>
      <c r="DM26" s="20"/>
      <c r="DN26" s="19" t="str">
        <f t="shared" si="31"/>
        <v/>
      </c>
      <c r="DO26" s="20"/>
      <c r="DP26" s="19" t="s">
        <v>185</v>
      </c>
      <c r="DQ26" s="20">
        <f t="shared" si="32"/>
        <v>0</v>
      </c>
      <c r="DR26" s="20"/>
      <c r="DS26" s="19" t="s">
        <v>185</v>
      </c>
      <c r="DT26" s="20"/>
      <c r="DU26" s="19" t="s">
        <v>185</v>
      </c>
      <c r="DV26" s="20"/>
      <c r="DW26" s="20"/>
      <c r="DX26" s="20"/>
      <c r="DY26" s="20"/>
    </row>
    <row r="27">
      <c r="A27" s="18">
        <v>46003.632569444446</v>
      </c>
      <c r="B27" s="19" t="s">
        <v>289</v>
      </c>
      <c r="C27" s="19" t="s">
        <v>174</v>
      </c>
      <c r="D27" s="19">
        <f t="shared" si="2"/>
        <v>0</v>
      </c>
      <c r="E27" s="19" t="s">
        <v>180</v>
      </c>
      <c r="F27" s="19">
        <f>IFERROR(__xludf.DUMMYFUNCTION("LET(
  t, LOWER(TRIM(E27)),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7" s="19" t="s">
        <v>185</v>
      </c>
      <c r="H27" s="19">
        <f>IFERROR(__xludf.DUMMYFUNCTION("LET(
  t, LOWER(TRIM(G27)),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27" s="19" t="s">
        <v>182</v>
      </c>
      <c r="J27" s="19">
        <f>IFERROR(__xludf.DUMMYFUNCTION("LET(
  text, LOWER(I27),
  IFERROR(
    IFS(
      REGEXMATCH(text,""ở cùng gia đình|ở trọ cùng gia đình""), 0,
      REGEXMATCH(text,""thuê trọ""), 1,
      REGEXMATCH(text,""ở ktx""), 2,
      REGEXMATCH(text,""có nhà tại khu vực đang học|có nhà|ở riêng"&amp;" tại chung cư""), 3,
      REGEXMATCH(text,""ở nhà người quen""), 4
    ),
  -1)
)"),1.0)</f>
        <v>1</v>
      </c>
      <c r="K27" s="19" t="s">
        <v>202</v>
      </c>
      <c r="L27" s="19">
        <f>IFERROR(__xludf.DUMMYFUNCTION("LET(
  t, LOWER(TRIM(K27)),
  IFERROR(
    IFS(
      REGEXMATCH(t,""xuất\s*sắc""), 0,
      REGEXMATCH(t,""^giỏi$""), 1,
      REGEXMATCH(t,""^khá$""), 2,
      REGEXMATCH(t,""trung bình|bình thường|^4$""), 3,
      REGEXMATCH(t,""rớt""), 4,
      REGEXM"&amp;"ATCH(t,""năm nhất|tân sinh viên|mới|chưa|không|sắp thi|chuẩn bị thi|kq|kết quả|chưa có|chưa biết""), 5,
      TRUE, 5
    ),
  5)
)"),3.0)</f>
        <v>3</v>
      </c>
      <c r="M27" s="19" t="s">
        <v>222</v>
      </c>
      <c r="N27" s="19">
        <f>IFERROR(__xludf.DUMMYFUNCTION("LET(
  t, LOWER(TRIM(M27)),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7" s="19" t="s">
        <v>195</v>
      </c>
      <c r="P27" s="19">
        <f t="shared" si="3"/>
        <v>1</v>
      </c>
      <c r="Q27" s="19">
        <v>2.0</v>
      </c>
      <c r="R27" s="20">
        <f t="shared" si="55"/>
        <v>2</v>
      </c>
      <c r="S27" s="19" t="s">
        <v>352</v>
      </c>
      <c r="T27" s="19"/>
      <c r="U27" s="19" t="s">
        <v>236</v>
      </c>
      <c r="V27" s="20">
        <f>IFERROR(__xludf.DUMMYFUNCTION("IFERROR(REGEXEXTRACT(U27,""\d+"")*1, """")"),40.0)</f>
        <v>40</v>
      </c>
      <c r="W27" s="20">
        <f t="shared" si="5"/>
        <v>40</v>
      </c>
      <c r="X27" s="19">
        <v>50.0</v>
      </c>
      <c r="Y27" s="19">
        <v>10.0</v>
      </c>
      <c r="Z27" s="19" t="s">
        <v>186</v>
      </c>
      <c r="AA27" s="19"/>
      <c r="AB27" s="19" t="s">
        <v>185</v>
      </c>
      <c r="AC27" s="19" t="s">
        <v>353</v>
      </c>
      <c r="AD27" s="19" t="s">
        <v>205</v>
      </c>
      <c r="AE27" s="19" t="s">
        <v>186</v>
      </c>
      <c r="AF27" s="19" t="s">
        <v>250</v>
      </c>
      <c r="AG27" s="19" t="s">
        <v>226</v>
      </c>
      <c r="AH27" s="19" t="s">
        <v>226</v>
      </c>
      <c r="AI27" s="19" t="s">
        <v>227</v>
      </c>
      <c r="AJ27" s="19">
        <f t="shared" si="6"/>
        <v>2</v>
      </c>
      <c r="AK27" s="19" t="s">
        <v>188</v>
      </c>
      <c r="AL27" s="19">
        <f t="shared" si="7"/>
        <v>1</v>
      </c>
      <c r="AM27" s="19" t="s">
        <v>228</v>
      </c>
      <c r="AN27" s="19">
        <f t="shared" si="8"/>
        <v>1</v>
      </c>
      <c r="AO27" s="20"/>
      <c r="AP27" s="19">
        <v>3.0</v>
      </c>
      <c r="AQ27" s="19">
        <v>1.0</v>
      </c>
      <c r="AR27" s="19">
        <v>4.0</v>
      </c>
      <c r="AS27" s="19">
        <v>3.0</v>
      </c>
      <c r="AT27" s="19">
        <v>2.0</v>
      </c>
      <c r="AU27" s="19">
        <v>3.0</v>
      </c>
      <c r="AV27" s="19">
        <v>3.0</v>
      </c>
      <c r="AW27" s="19">
        <v>1.0</v>
      </c>
      <c r="AX27" s="19">
        <v>1.0</v>
      </c>
      <c r="AY27" s="19">
        <f t="shared" si="9"/>
        <v>21</v>
      </c>
      <c r="AZ27" s="19">
        <f t="shared" si="10"/>
        <v>12</v>
      </c>
      <c r="BA27" s="19">
        <f t="shared" si="11"/>
        <v>1</v>
      </c>
      <c r="BB27" s="19">
        <f t="shared" si="12"/>
        <v>0</v>
      </c>
      <c r="BC27" s="19">
        <v>2.0</v>
      </c>
      <c r="BD27" s="19">
        <v>2.0</v>
      </c>
      <c r="BE27" s="19">
        <v>2.0</v>
      </c>
      <c r="BF27" s="19">
        <v>3.0</v>
      </c>
      <c r="BG27" s="19">
        <v>3.0</v>
      </c>
      <c r="BH27" s="19">
        <v>1.0</v>
      </c>
      <c r="BI27" s="19">
        <v>1.0</v>
      </c>
      <c r="BJ27" s="19">
        <f t="shared" si="13"/>
        <v>14</v>
      </c>
      <c r="BK27" s="19">
        <f t="shared" si="14"/>
        <v>7</v>
      </c>
      <c r="BL27" s="19"/>
      <c r="BM27" s="19"/>
      <c r="BN27" s="19">
        <v>1.0</v>
      </c>
      <c r="BO27" s="19" t="s">
        <v>185</v>
      </c>
      <c r="BP27" s="19">
        <f t="shared" si="15"/>
        <v>0</v>
      </c>
      <c r="BQ27" s="19">
        <v>2.0</v>
      </c>
      <c r="BR27" s="19">
        <v>0.0</v>
      </c>
      <c r="BS27" s="19" t="s">
        <v>195</v>
      </c>
      <c r="BT27" s="20">
        <f t="shared" si="16"/>
        <v>1</v>
      </c>
      <c r="BU27" s="19" t="s">
        <v>354</v>
      </c>
      <c r="BV27" s="19">
        <v>3.0</v>
      </c>
      <c r="BW27" s="19" t="s">
        <v>195</v>
      </c>
      <c r="BX27" s="19" t="s">
        <v>191</v>
      </c>
      <c r="BY27" s="19" t="s">
        <v>195</v>
      </c>
      <c r="BZ27" s="19" t="s">
        <v>186</v>
      </c>
      <c r="CA27" s="19">
        <f t="shared" si="17"/>
        <v>1</v>
      </c>
      <c r="CB27" s="19" t="s">
        <v>186</v>
      </c>
      <c r="CC27" s="19">
        <f t="shared" si="18"/>
        <v>1</v>
      </c>
      <c r="CD27" s="19" t="s">
        <v>208</v>
      </c>
      <c r="CE27" s="19">
        <f t="shared" si="19"/>
        <v>2</v>
      </c>
      <c r="CF27" s="19" t="s">
        <v>192</v>
      </c>
      <c r="CG27" s="19">
        <f t="shared" si="20"/>
        <v>0</v>
      </c>
      <c r="CH27" s="19" t="s">
        <v>192</v>
      </c>
      <c r="CI27" s="19">
        <f t="shared" si="21"/>
        <v>0</v>
      </c>
      <c r="CJ27" s="19" t="s">
        <v>229</v>
      </c>
      <c r="CK27" s="19" t="s">
        <v>240</v>
      </c>
      <c r="CL27" s="19" t="s">
        <v>212</v>
      </c>
      <c r="CM27" s="19">
        <f t="shared" si="22"/>
        <v>6</v>
      </c>
      <c r="CN27" s="19" t="s">
        <v>213</v>
      </c>
      <c r="CO27" s="19">
        <f t="shared" si="23"/>
        <v>1</v>
      </c>
      <c r="CP27" s="19" t="s">
        <v>195</v>
      </c>
      <c r="CQ27" s="19" t="s">
        <v>195</v>
      </c>
      <c r="CR27" s="19" t="s">
        <v>195</v>
      </c>
      <c r="CS27" s="19" t="s">
        <v>195</v>
      </c>
      <c r="CT27" s="19" t="s">
        <v>185</v>
      </c>
      <c r="CU27" s="19">
        <f t="shared" ref="CU27:CY27" si="57">if(CP27="Không",0,1)</f>
        <v>1</v>
      </c>
      <c r="CV27" s="19">
        <f t="shared" si="57"/>
        <v>1</v>
      </c>
      <c r="CW27" s="19">
        <f t="shared" si="57"/>
        <v>1</v>
      </c>
      <c r="CX27" s="19">
        <f t="shared" si="57"/>
        <v>1</v>
      </c>
      <c r="CY27" s="19">
        <f t="shared" si="57"/>
        <v>0</v>
      </c>
      <c r="CZ27" s="19" t="s">
        <v>185</v>
      </c>
      <c r="DA27" s="19">
        <f t="shared" si="25"/>
        <v>0</v>
      </c>
      <c r="DB27" s="19" t="s">
        <v>185</v>
      </c>
      <c r="DC27" s="19">
        <f t="shared" si="26"/>
        <v>0</v>
      </c>
      <c r="DD27" s="20"/>
      <c r="DE27" s="19" t="s">
        <v>195</v>
      </c>
      <c r="DF27" s="19">
        <f t="shared" si="27"/>
        <v>1</v>
      </c>
      <c r="DG27" s="19" t="s">
        <v>196</v>
      </c>
      <c r="DH27" s="19">
        <f t="shared" si="28"/>
        <v>0</v>
      </c>
      <c r="DI27" s="19" t="s">
        <v>355</v>
      </c>
      <c r="DJ27" s="19">
        <f t="shared" si="29"/>
        <v>1</v>
      </c>
      <c r="DK27" s="19" t="s">
        <v>257</v>
      </c>
      <c r="DL27" s="19">
        <f t="shared" si="30"/>
        <v>3</v>
      </c>
      <c r="DM27" s="19" t="s">
        <v>265</v>
      </c>
      <c r="DN27" s="19">
        <f t="shared" si="31"/>
        <v>5</v>
      </c>
      <c r="DO27" s="19" t="s">
        <v>356</v>
      </c>
      <c r="DP27" s="19" t="s">
        <v>185</v>
      </c>
      <c r="DQ27" s="20">
        <f t="shared" si="32"/>
        <v>0</v>
      </c>
      <c r="DR27" s="20"/>
      <c r="DS27" s="19" t="s">
        <v>185</v>
      </c>
      <c r="DT27" s="20"/>
      <c r="DU27" s="19" t="s">
        <v>185</v>
      </c>
      <c r="DV27" s="20"/>
      <c r="DW27" s="20"/>
      <c r="DX27" s="20"/>
      <c r="DY27" s="20"/>
    </row>
    <row r="28">
      <c r="A28" s="18">
        <v>46003.63296296296</v>
      </c>
      <c r="B28" s="19" t="s">
        <v>357</v>
      </c>
      <c r="C28" s="19" t="s">
        <v>174</v>
      </c>
      <c r="D28" s="19">
        <f t="shared" si="2"/>
        <v>0</v>
      </c>
      <c r="E28" s="19" t="s">
        <v>180</v>
      </c>
      <c r="F28" s="19">
        <f>IFERROR(__xludf.DUMMYFUNCTION("LET(
  t, LOWER(TRIM(E28)),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8" s="19" t="s">
        <v>220</v>
      </c>
      <c r="H28" s="19">
        <f>IFERROR(__xludf.DUMMYFUNCTION("LET(
  t, LOWER(TRIM(G28)),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28" s="19" t="s">
        <v>276</v>
      </c>
      <c r="J28" s="19">
        <f>IFERROR(__xludf.DUMMYFUNCTION("LET(
  text, LOWER(I28),
  IFERROR(
    IFS(
      REGEXMATCH(text,""ở cùng gia đình|ở trọ cùng gia đình""), 0,
      REGEXMATCH(text,""thuê trọ""), 1,
      REGEXMATCH(text,""ở ktx""), 2,
      REGEXMATCH(text,""có nhà tại khu vực đang học|có nhà|ở riêng"&amp;" tại chung cư""), 3,
      REGEXMATCH(text,""ở nhà người quen""), 4
    ),
  -1)
)"),0.0)</f>
        <v>0</v>
      </c>
      <c r="K28" s="19" t="s">
        <v>202</v>
      </c>
      <c r="L28" s="19">
        <f>IFERROR(__xludf.DUMMYFUNCTION("LET(
  t, LOWER(TRIM(K28)),
  IFERROR(
    IFS(
      REGEXMATCH(t,""xuất\s*sắc""), 0,
      REGEXMATCH(t,""^giỏi$""), 1,
      REGEXMATCH(t,""^khá$""), 2,
      REGEXMATCH(t,""trung bình|bình thường|^4$""), 3,
      REGEXMATCH(t,""rớt""), 4,
      REGEXM"&amp;"ATCH(t,""năm nhất|tân sinh viên|mới|chưa|không|sắp thi|chuẩn bị thi|kq|kết quả|chưa có|chưa biết""), 5,
      TRUE, 5
    ),
  5)
)"),3.0)</f>
        <v>3</v>
      </c>
      <c r="M28" s="19" t="s">
        <v>222</v>
      </c>
      <c r="N28" s="19">
        <f>IFERROR(__xludf.DUMMYFUNCTION("LET(
  t, LOWER(TRIM(M28)),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8" s="19" t="s">
        <v>195</v>
      </c>
      <c r="P28" s="19">
        <f t="shared" si="3"/>
        <v>1</v>
      </c>
      <c r="Q28" s="19">
        <v>1.0</v>
      </c>
      <c r="R28" s="20">
        <f t="shared" si="55"/>
        <v>1</v>
      </c>
      <c r="S28" s="19" t="s">
        <v>306</v>
      </c>
      <c r="T28" s="19"/>
      <c r="U28" s="19" t="s">
        <v>236</v>
      </c>
      <c r="V28" s="20">
        <f>IFERROR(__xludf.DUMMYFUNCTION("IFERROR(REGEXEXTRACT(U28,""\d+"")*1, """")"),40.0)</f>
        <v>40</v>
      </c>
      <c r="W28" s="20">
        <f t="shared" si="5"/>
        <v>40</v>
      </c>
      <c r="X28" s="19">
        <v>0.0</v>
      </c>
      <c r="Y28" s="19">
        <v>60.0</v>
      </c>
      <c r="Z28" s="19" t="s">
        <v>185</v>
      </c>
      <c r="AA28" s="19"/>
      <c r="AB28" s="19" t="s">
        <v>185</v>
      </c>
      <c r="AC28" s="19" t="s">
        <v>185</v>
      </c>
      <c r="AD28" s="19" t="s">
        <v>205</v>
      </c>
      <c r="AE28" s="19" t="s">
        <v>186</v>
      </c>
      <c r="AF28" s="19" t="s">
        <v>206</v>
      </c>
      <c r="AG28" s="19" t="s">
        <v>188</v>
      </c>
      <c r="AH28" s="19" t="s">
        <v>238</v>
      </c>
      <c r="AI28" s="19" t="s">
        <v>189</v>
      </c>
      <c r="AJ28" s="19">
        <f t="shared" si="6"/>
        <v>1</v>
      </c>
      <c r="AK28" s="19" t="s">
        <v>188</v>
      </c>
      <c r="AL28" s="19">
        <f t="shared" si="7"/>
        <v>1</v>
      </c>
      <c r="AM28" s="19" t="s">
        <v>228</v>
      </c>
      <c r="AN28" s="19">
        <f t="shared" si="8"/>
        <v>1</v>
      </c>
      <c r="AO28" s="20"/>
      <c r="AP28" s="19">
        <v>1.0</v>
      </c>
      <c r="AQ28" s="19">
        <v>1.0</v>
      </c>
      <c r="AR28" s="19">
        <v>1.0</v>
      </c>
      <c r="AS28" s="19">
        <v>1.0</v>
      </c>
      <c r="AT28" s="19">
        <v>1.0</v>
      </c>
      <c r="AU28" s="19">
        <v>1.0</v>
      </c>
      <c r="AV28" s="19">
        <v>1.0</v>
      </c>
      <c r="AW28" s="19">
        <v>1.0</v>
      </c>
      <c r="AX28" s="19">
        <v>1.0</v>
      </c>
      <c r="AY28" s="19">
        <f t="shared" si="9"/>
        <v>9</v>
      </c>
      <c r="AZ28" s="19">
        <f t="shared" si="10"/>
        <v>0</v>
      </c>
      <c r="BA28" s="19">
        <f t="shared" si="11"/>
        <v>0</v>
      </c>
      <c r="BB28" s="19">
        <f t="shared" si="12"/>
        <v>0</v>
      </c>
      <c r="BC28" s="19">
        <v>1.0</v>
      </c>
      <c r="BD28" s="19">
        <v>1.0</v>
      </c>
      <c r="BE28" s="19">
        <v>1.0</v>
      </c>
      <c r="BF28" s="19">
        <v>1.0</v>
      </c>
      <c r="BG28" s="19">
        <v>1.0</v>
      </c>
      <c r="BH28" s="19">
        <v>1.0</v>
      </c>
      <c r="BI28" s="19">
        <v>1.0</v>
      </c>
      <c r="BJ28" s="19">
        <f t="shared" si="13"/>
        <v>7</v>
      </c>
      <c r="BK28" s="19">
        <f t="shared" si="14"/>
        <v>0</v>
      </c>
      <c r="BL28" s="19"/>
      <c r="BM28" s="19"/>
      <c r="BN28" s="19">
        <v>1.0</v>
      </c>
      <c r="BO28" s="19" t="s">
        <v>185</v>
      </c>
      <c r="BP28" s="19">
        <f t="shared" si="15"/>
        <v>0</v>
      </c>
      <c r="BQ28" s="19">
        <v>1.0</v>
      </c>
      <c r="BR28" s="19">
        <v>0.0</v>
      </c>
      <c r="BS28" s="19" t="s">
        <v>185</v>
      </c>
      <c r="BT28" s="20">
        <f t="shared" si="16"/>
        <v>0</v>
      </c>
      <c r="BU28" s="20"/>
      <c r="BV28" s="19">
        <v>1.0</v>
      </c>
      <c r="BW28" s="19" t="s">
        <v>195</v>
      </c>
      <c r="BX28" s="19" t="s">
        <v>191</v>
      </c>
      <c r="BY28" s="19" t="s">
        <v>185</v>
      </c>
      <c r="BZ28" s="19" t="s">
        <v>185</v>
      </c>
      <c r="CA28" s="19">
        <f t="shared" si="17"/>
        <v>0</v>
      </c>
      <c r="CB28" s="19" t="s">
        <v>185</v>
      </c>
      <c r="CC28" s="19">
        <f t="shared" si="18"/>
        <v>0</v>
      </c>
      <c r="CD28" s="19" t="s">
        <v>192</v>
      </c>
      <c r="CE28" s="19">
        <f t="shared" si="19"/>
        <v>0</v>
      </c>
      <c r="CF28" s="19" t="s">
        <v>192</v>
      </c>
      <c r="CG28" s="19">
        <f t="shared" si="20"/>
        <v>0</v>
      </c>
      <c r="CH28" s="19" t="s">
        <v>192</v>
      </c>
      <c r="CI28" s="19">
        <f t="shared" si="21"/>
        <v>0</v>
      </c>
      <c r="CJ28" s="19" t="s">
        <v>262</v>
      </c>
      <c r="CK28" s="19" t="s">
        <v>185</v>
      </c>
      <c r="CL28" s="19" t="s">
        <v>194</v>
      </c>
      <c r="CM28" s="19">
        <f t="shared" si="22"/>
        <v>3.5</v>
      </c>
      <c r="CN28" s="19" t="s">
        <v>185</v>
      </c>
      <c r="CO28" s="19">
        <f t="shared" si="23"/>
        <v>0</v>
      </c>
      <c r="CP28" s="19" t="s">
        <v>185</v>
      </c>
      <c r="CQ28" s="19" t="s">
        <v>185</v>
      </c>
      <c r="CR28" s="19" t="s">
        <v>185</v>
      </c>
      <c r="CS28" s="19" t="s">
        <v>185</v>
      </c>
      <c r="CT28" s="19" t="s">
        <v>185</v>
      </c>
      <c r="CU28" s="19">
        <f t="shared" ref="CU28:CY28" si="58">if(CP28="Không",0,1)</f>
        <v>0</v>
      </c>
      <c r="CV28" s="19">
        <f t="shared" si="58"/>
        <v>0</v>
      </c>
      <c r="CW28" s="19">
        <f t="shared" si="58"/>
        <v>0</v>
      </c>
      <c r="CX28" s="19">
        <f t="shared" si="58"/>
        <v>0</v>
      </c>
      <c r="CY28" s="19">
        <f t="shared" si="58"/>
        <v>0</v>
      </c>
      <c r="CZ28" s="19" t="s">
        <v>185</v>
      </c>
      <c r="DA28" s="19">
        <f t="shared" si="25"/>
        <v>0</v>
      </c>
      <c r="DB28" s="19" t="s">
        <v>185</v>
      </c>
      <c r="DC28" s="19">
        <f t="shared" si="26"/>
        <v>0</v>
      </c>
      <c r="DD28" s="20"/>
      <c r="DE28" s="19" t="s">
        <v>195</v>
      </c>
      <c r="DF28" s="19">
        <f t="shared" si="27"/>
        <v>1</v>
      </c>
      <c r="DG28" s="19" t="s">
        <v>196</v>
      </c>
      <c r="DH28" s="19">
        <f t="shared" si="28"/>
        <v>0</v>
      </c>
      <c r="DI28" s="19" t="s">
        <v>185</v>
      </c>
      <c r="DJ28" s="19">
        <f t="shared" si="29"/>
        <v>0</v>
      </c>
      <c r="DK28" s="19" t="s">
        <v>197</v>
      </c>
      <c r="DL28" s="19">
        <f t="shared" si="30"/>
        <v>0</v>
      </c>
      <c r="DM28" s="19" t="s">
        <v>216</v>
      </c>
      <c r="DN28" s="19">
        <f t="shared" si="31"/>
        <v>3.5</v>
      </c>
      <c r="DO28" s="19" t="s">
        <v>358</v>
      </c>
      <c r="DP28" s="19" t="s">
        <v>185</v>
      </c>
      <c r="DQ28" s="20">
        <f t="shared" si="32"/>
        <v>0</v>
      </c>
      <c r="DR28" s="20"/>
      <c r="DS28" s="19" t="s">
        <v>185</v>
      </c>
      <c r="DT28" s="20"/>
      <c r="DU28" s="19" t="s">
        <v>185</v>
      </c>
      <c r="DV28" s="20"/>
      <c r="DW28" s="20"/>
      <c r="DX28" s="20"/>
      <c r="DY28" s="20"/>
    </row>
    <row r="29">
      <c r="A29" s="18">
        <v>46003.63318287037</v>
      </c>
      <c r="B29" s="19" t="s">
        <v>359</v>
      </c>
      <c r="C29" s="19" t="s">
        <v>174</v>
      </c>
      <c r="D29" s="19">
        <f t="shared" si="2"/>
        <v>0</v>
      </c>
      <c r="E29" s="19" t="s">
        <v>346</v>
      </c>
      <c r="F29" s="19">
        <f>IFERROR(__xludf.DUMMYFUNCTION("LET(
  t, LOWER(TRIM(E29)),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9" s="19" t="s">
        <v>360</v>
      </c>
      <c r="H29" s="19">
        <f>IFERROR(__xludf.DUMMYFUNCTION("LET(
  t, LOWER(TRIM(G29)),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)"),5.0)</f>
        <v>5</v>
      </c>
      <c r="I29" s="19" t="s">
        <v>182</v>
      </c>
      <c r="J29" s="19">
        <f>IFERROR(__xludf.DUMMYFUNCTION("LET(
  text, LOWER(I29),
  IFERROR(
    IFS(
      REGEXMATCH(text,""ở cùng gia đình|ở trọ cùng gia đình""), 0,
      REGEXMATCH(text,""thuê trọ""), 1,
      REGEXMATCH(text,""ở ktx""), 2,
      REGEXMATCH(text,""có nhà tại khu vực đang học|có nhà|ở riêng"&amp;" tại chung cư""), 3,
      REGEXMATCH(text,""ở nhà người quen""), 4
    ),
  -1)
)"),1.0)</f>
        <v>1</v>
      </c>
      <c r="K29" s="19" t="s">
        <v>202</v>
      </c>
      <c r="L29" s="19">
        <f>IFERROR(__xludf.DUMMYFUNCTION("LET(
  t, LOWER(TRIM(K29)),
  IFERROR(
    IFS(
      REGEXMATCH(t,""xuất\s*sắc""), 0,
      REGEXMATCH(t,""^giỏi$""), 1,
      REGEXMATCH(t,""^khá$""), 2,
      REGEXMATCH(t,""trung bình|bình thường|^4$""), 3,
      REGEXMATCH(t,""rớt""), 4,
      REGEXM"&amp;"ATCH(t,""năm nhất|tân sinh viên|mới|chưa|không|sắp thi|chuẩn bị thi|kq|kết quả|chưa có|chưa biết""), 5,
      TRUE, 5
    ),
  5)
)"),3.0)</f>
        <v>3</v>
      </c>
      <c r="M29" s="19" t="s">
        <v>184</v>
      </c>
      <c r="N29" s="19">
        <f>IFERROR(__xludf.DUMMYFUNCTION("LET(
  t, LOWER(TRIM(M29)),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9" s="19" t="s">
        <v>185</v>
      </c>
      <c r="P29" s="19">
        <f t="shared" si="3"/>
        <v>0</v>
      </c>
      <c r="Q29" s="20"/>
      <c r="R29" s="20" t="str">
        <f t="shared" si="55"/>
        <v/>
      </c>
      <c r="S29" s="20"/>
      <c r="T29" s="20"/>
      <c r="U29" s="20"/>
      <c r="V29" s="20" t="str">
        <f>IFERROR(__xludf.DUMMYFUNCTION("IFERROR(REGEXEXTRACT(U29,""\d+"")*1, """")"),"")</f>
        <v/>
      </c>
      <c r="W29" s="20">
        <f t="shared" si="5"/>
        <v>0</v>
      </c>
      <c r="X29" s="20"/>
      <c r="Y29" s="20"/>
      <c r="Z29" s="19" t="s">
        <v>186</v>
      </c>
      <c r="AA29" s="19"/>
      <c r="AB29" s="19" t="s">
        <v>185</v>
      </c>
      <c r="AC29" s="19" t="s">
        <v>185</v>
      </c>
      <c r="AD29" s="19" t="s">
        <v>205</v>
      </c>
      <c r="AE29" s="19" t="s">
        <v>185</v>
      </c>
      <c r="AF29" s="19" t="s">
        <v>206</v>
      </c>
      <c r="AG29" s="19" t="s">
        <v>188</v>
      </c>
      <c r="AH29" s="19" t="s">
        <v>238</v>
      </c>
      <c r="AI29" s="19" t="s">
        <v>189</v>
      </c>
      <c r="AJ29" s="19">
        <f t="shared" si="6"/>
        <v>1</v>
      </c>
      <c r="AK29" s="19" t="s">
        <v>226</v>
      </c>
      <c r="AL29" s="19">
        <f t="shared" si="7"/>
        <v>2</v>
      </c>
      <c r="AM29" s="19" t="s">
        <v>190</v>
      </c>
      <c r="AN29" s="19">
        <f t="shared" si="8"/>
        <v>0</v>
      </c>
      <c r="AO29" s="20"/>
      <c r="AP29" s="19">
        <v>2.0</v>
      </c>
      <c r="AQ29" s="19">
        <v>2.0</v>
      </c>
      <c r="AR29" s="19">
        <v>2.0</v>
      </c>
      <c r="AS29" s="19">
        <v>2.0</v>
      </c>
      <c r="AT29" s="19">
        <v>2.0</v>
      </c>
      <c r="AU29" s="19">
        <v>3.0</v>
      </c>
      <c r="AV29" s="19">
        <v>3.0</v>
      </c>
      <c r="AW29" s="19">
        <v>3.0</v>
      </c>
      <c r="AX29" s="19">
        <v>3.0</v>
      </c>
      <c r="AY29" s="19">
        <f t="shared" si="9"/>
        <v>22</v>
      </c>
      <c r="AZ29" s="19">
        <f t="shared" si="10"/>
        <v>13</v>
      </c>
      <c r="BA29" s="19">
        <f t="shared" si="11"/>
        <v>1</v>
      </c>
      <c r="BB29" s="19">
        <f t="shared" si="12"/>
        <v>0</v>
      </c>
      <c r="BC29" s="19">
        <v>2.0</v>
      </c>
      <c r="BD29" s="19">
        <v>2.0</v>
      </c>
      <c r="BE29" s="19">
        <v>3.0</v>
      </c>
      <c r="BF29" s="19">
        <v>2.0</v>
      </c>
      <c r="BG29" s="19">
        <v>1.0</v>
      </c>
      <c r="BH29" s="19">
        <v>2.0</v>
      </c>
      <c r="BI29" s="19">
        <v>2.0</v>
      </c>
      <c r="BJ29" s="19">
        <f t="shared" si="13"/>
        <v>14</v>
      </c>
      <c r="BK29" s="19">
        <f t="shared" si="14"/>
        <v>7</v>
      </c>
      <c r="BL29" s="19"/>
      <c r="BM29" s="19"/>
      <c r="BN29" s="19">
        <v>1.0</v>
      </c>
      <c r="BO29" s="19" t="s">
        <v>185</v>
      </c>
      <c r="BP29" s="19">
        <f t="shared" si="15"/>
        <v>0</v>
      </c>
      <c r="BQ29" s="19">
        <v>1.0</v>
      </c>
      <c r="BR29" s="19">
        <v>3.0</v>
      </c>
      <c r="BS29" s="19" t="s">
        <v>185</v>
      </c>
      <c r="BT29" s="20">
        <f t="shared" si="16"/>
        <v>0</v>
      </c>
      <c r="BU29" s="20"/>
      <c r="BV29" s="19">
        <v>3.0</v>
      </c>
      <c r="BW29" s="19" t="s">
        <v>195</v>
      </c>
      <c r="BX29" s="19" t="s">
        <v>191</v>
      </c>
      <c r="BY29" s="19" t="s">
        <v>185</v>
      </c>
      <c r="BZ29" s="19" t="s">
        <v>186</v>
      </c>
      <c r="CA29" s="19">
        <f t="shared" si="17"/>
        <v>1</v>
      </c>
      <c r="CB29" s="19" t="s">
        <v>186</v>
      </c>
      <c r="CC29" s="19">
        <f t="shared" si="18"/>
        <v>1</v>
      </c>
      <c r="CD29" s="19" t="s">
        <v>192</v>
      </c>
      <c r="CE29" s="19">
        <f t="shared" si="19"/>
        <v>0</v>
      </c>
      <c r="CF29" s="19" t="s">
        <v>209</v>
      </c>
      <c r="CG29" s="19">
        <f t="shared" si="20"/>
        <v>1</v>
      </c>
      <c r="CH29" s="19" t="s">
        <v>209</v>
      </c>
      <c r="CI29" s="19">
        <f t="shared" si="21"/>
        <v>1</v>
      </c>
      <c r="CJ29" s="19" t="s">
        <v>262</v>
      </c>
      <c r="CK29" s="19" t="s">
        <v>185</v>
      </c>
      <c r="CL29" s="19" t="s">
        <v>194</v>
      </c>
      <c r="CM29" s="19">
        <f t="shared" si="22"/>
        <v>3.5</v>
      </c>
      <c r="CN29" s="19" t="s">
        <v>185</v>
      </c>
      <c r="CO29" s="19">
        <f t="shared" si="23"/>
        <v>0</v>
      </c>
      <c r="CP29" s="19" t="s">
        <v>185</v>
      </c>
      <c r="CQ29" s="19" t="s">
        <v>185</v>
      </c>
      <c r="CR29" s="19" t="s">
        <v>185</v>
      </c>
      <c r="CS29" s="19" t="s">
        <v>185</v>
      </c>
      <c r="CT29" s="19" t="s">
        <v>185</v>
      </c>
      <c r="CU29" s="19">
        <f t="shared" ref="CU29:CY29" si="59">if(CP29="Không",0,1)</f>
        <v>0</v>
      </c>
      <c r="CV29" s="19">
        <f t="shared" si="59"/>
        <v>0</v>
      </c>
      <c r="CW29" s="19">
        <f t="shared" si="59"/>
        <v>0</v>
      </c>
      <c r="CX29" s="19">
        <f t="shared" si="59"/>
        <v>0</v>
      </c>
      <c r="CY29" s="19">
        <f t="shared" si="59"/>
        <v>0</v>
      </c>
      <c r="CZ29" s="19" t="s">
        <v>185</v>
      </c>
      <c r="DA29" s="19">
        <f t="shared" si="25"/>
        <v>0</v>
      </c>
      <c r="DB29" s="19" t="s">
        <v>185</v>
      </c>
      <c r="DC29" s="19">
        <f t="shared" si="26"/>
        <v>0</v>
      </c>
      <c r="DD29" s="20"/>
      <c r="DE29" s="19" t="s">
        <v>195</v>
      </c>
      <c r="DF29" s="19">
        <f t="shared" si="27"/>
        <v>1</v>
      </c>
      <c r="DG29" s="19" t="s">
        <v>196</v>
      </c>
      <c r="DH29" s="19">
        <f t="shared" si="28"/>
        <v>0</v>
      </c>
      <c r="DI29" s="19" t="s">
        <v>185</v>
      </c>
      <c r="DJ29" s="19">
        <f t="shared" si="29"/>
        <v>0</v>
      </c>
      <c r="DK29" s="19" t="s">
        <v>197</v>
      </c>
      <c r="DL29" s="19">
        <f t="shared" si="30"/>
        <v>0</v>
      </c>
      <c r="DM29" s="19" t="s">
        <v>198</v>
      </c>
      <c r="DN29" s="19">
        <f t="shared" si="31"/>
        <v>1.5</v>
      </c>
      <c r="DO29" s="19" t="s">
        <v>361</v>
      </c>
      <c r="DP29" s="19" t="s">
        <v>185</v>
      </c>
      <c r="DQ29" s="20">
        <f t="shared" si="32"/>
        <v>0</v>
      </c>
      <c r="DR29" s="20"/>
      <c r="DS29" s="19" t="s">
        <v>185</v>
      </c>
      <c r="DT29" s="20"/>
      <c r="DU29" s="19" t="s">
        <v>185</v>
      </c>
      <c r="DV29" s="20"/>
      <c r="DW29" s="20"/>
      <c r="DX29" s="20"/>
      <c r="DY29" s="20"/>
    </row>
    <row r="30">
      <c r="A30" s="18">
        <v>46003.63327546296</v>
      </c>
      <c r="B30" s="19" t="s">
        <v>300</v>
      </c>
      <c r="C30" s="19" t="s">
        <v>174</v>
      </c>
      <c r="D30" s="19">
        <f t="shared" si="2"/>
        <v>0</v>
      </c>
      <c r="E30" s="19" t="s">
        <v>346</v>
      </c>
      <c r="F30" s="19">
        <f>IFERROR(__xludf.DUMMYFUNCTION("LET(
  t, LOWER(TRIM(E30)),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0" s="19" t="s">
        <v>185</v>
      </c>
      <c r="H30" s="19">
        <f>IFERROR(__xludf.DUMMYFUNCTION("LET(
  t, LOWER(TRIM(G30)),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30" s="19" t="s">
        <v>182</v>
      </c>
      <c r="J30" s="19">
        <f>IFERROR(__xludf.DUMMYFUNCTION("LET(
  text, LOWER(I30),
  IFERROR(
    IFS(
      REGEXMATCH(text,""ở cùng gia đình|ở trọ cùng gia đình""), 0,
      REGEXMATCH(text,""thuê trọ""), 1,
      REGEXMATCH(text,""ở ktx""), 2,
      REGEXMATCH(text,""có nhà tại khu vực đang học|có nhà|ở riêng"&amp;" tại chung cư""), 3,
      REGEXMATCH(text,""ở nhà người quen""), 4
    ),
  -1)
)"),1.0)</f>
        <v>1</v>
      </c>
      <c r="K30" s="19" t="s">
        <v>183</v>
      </c>
      <c r="L30" s="19">
        <f>IFERROR(__xludf.DUMMYFUNCTION("LET(
  t, LOWER(TRIM(K30)),
  IFERROR(
    IFS(
      REGEXMATCH(t,""xuất\s*sắc""), 0,
      REGEXMATCH(t,""^giỏi$""), 1,
      REGEXMATCH(t,""^khá$""), 2,
      REGEXMATCH(t,""trung bình|bình thường|^4$""), 3,
      REGEXMATCH(t,""rớt""), 4,
      REGEXM"&amp;"ATCH(t,""năm nhất|tân sinh viên|mới|chưa|không|sắp thi|chuẩn bị thi|kq|kết quả|chưa có|chưa biết""), 5,
      TRUE, 5
    ),
  5)
)"),2.0)</f>
        <v>2</v>
      </c>
      <c r="M30" s="19" t="s">
        <v>184</v>
      </c>
      <c r="N30" s="19">
        <f>IFERROR(__xludf.DUMMYFUNCTION("LET(
  t, LOWER(TRIM(M30)),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0" s="19" t="s">
        <v>185</v>
      </c>
      <c r="P30" s="19">
        <f t="shared" si="3"/>
        <v>0</v>
      </c>
      <c r="Q30" s="20"/>
      <c r="R30" s="20" t="str">
        <f t="shared" si="55"/>
        <v/>
      </c>
      <c r="S30" s="20"/>
      <c r="T30" s="20"/>
      <c r="U30" s="20"/>
      <c r="V30" s="20" t="str">
        <f>IFERROR(__xludf.DUMMYFUNCTION("IFERROR(REGEXEXTRACT(U30,""\d+"")*1, """")"),"")</f>
        <v/>
      </c>
      <c r="W30" s="20">
        <f t="shared" si="5"/>
        <v>0</v>
      </c>
      <c r="X30" s="20"/>
      <c r="Y30" s="20"/>
      <c r="Z30" s="19" t="s">
        <v>185</v>
      </c>
      <c r="AA30" s="19"/>
      <c r="AB30" s="19" t="s">
        <v>185</v>
      </c>
      <c r="AC30" s="19" t="s">
        <v>185</v>
      </c>
      <c r="AD30" s="19" t="s">
        <v>205</v>
      </c>
      <c r="AE30" s="19" t="s">
        <v>185</v>
      </c>
      <c r="AF30" s="19" t="s">
        <v>206</v>
      </c>
      <c r="AG30" s="19" t="s">
        <v>188</v>
      </c>
      <c r="AH30" s="19" t="s">
        <v>226</v>
      </c>
      <c r="AI30" s="19" t="s">
        <v>189</v>
      </c>
      <c r="AJ30" s="19">
        <f t="shared" si="6"/>
        <v>1</v>
      </c>
      <c r="AK30" s="19" t="s">
        <v>238</v>
      </c>
      <c r="AL30" s="19">
        <f t="shared" si="7"/>
        <v>0</v>
      </c>
      <c r="AM30" s="19" t="s">
        <v>190</v>
      </c>
      <c r="AN30" s="19">
        <f t="shared" si="8"/>
        <v>0</v>
      </c>
      <c r="AO30" s="20"/>
      <c r="AP30" s="19">
        <v>2.0</v>
      </c>
      <c r="AQ30" s="19">
        <v>2.0</v>
      </c>
      <c r="AR30" s="19">
        <v>1.0</v>
      </c>
      <c r="AS30" s="19">
        <v>2.0</v>
      </c>
      <c r="AT30" s="19">
        <v>3.0</v>
      </c>
      <c r="AU30" s="19">
        <v>3.0</v>
      </c>
      <c r="AV30" s="19">
        <v>2.0</v>
      </c>
      <c r="AW30" s="19">
        <v>1.0</v>
      </c>
      <c r="AX30" s="19">
        <v>1.0</v>
      </c>
      <c r="AY30" s="19">
        <f t="shared" si="9"/>
        <v>17</v>
      </c>
      <c r="AZ30" s="19">
        <f t="shared" si="10"/>
        <v>8</v>
      </c>
      <c r="BA30" s="19">
        <f t="shared" si="11"/>
        <v>0</v>
      </c>
      <c r="BB30" s="19">
        <f t="shared" si="12"/>
        <v>0</v>
      </c>
      <c r="BC30" s="19">
        <v>2.0</v>
      </c>
      <c r="BD30" s="19">
        <v>2.0</v>
      </c>
      <c r="BE30" s="19">
        <v>3.0</v>
      </c>
      <c r="BF30" s="19">
        <v>2.0</v>
      </c>
      <c r="BG30" s="19">
        <v>3.0</v>
      </c>
      <c r="BH30" s="19">
        <v>3.0</v>
      </c>
      <c r="BI30" s="19">
        <v>2.0</v>
      </c>
      <c r="BJ30" s="19">
        <f t="shared" si="13"/>
        <v>17</v>
      </c>
      <c r="BK30" s="19">
        <f t="shared" si="14"/>
        <v>10</v>
      </c>
      <c r="BL30" s="19"/>
      <c r="BM30" s="19"/>
      <c r="BN30" s="19">
        <v>2.0</v>
      </c>
      <c r="BO30" s="19" t="s">
        <v>185</v>
      </c>
      <c r="BP30" s="19">
        <f t="shared" si="15"/>
        <v>0</v>
      </c>
      <c r="BQ30" s="19">
        <v>2.0</v>
      </c>
      <c r="BR30" s="19">
        <v>0.0</v>
      </c>
      <c r="BS30" s="19" t="s">
        <v>195</v>
      </c>
      <c r="BT30" s="20">
        <f t="shared" si="16"/>
        <v>1</v>
      </c>
      <c r="BU30" s="19" t="s">
        <v>207</v>
      </c>
      <c r="BV30" s="19">
        <v>3.0</v>
      </c>
      <c r="BW30" s="19" t="s">
        <v>195</v>
      </c>
      <c r="BX30" s="19" t="s">
        <v>191</v>
      </c>
      <c r="BY30" s="19" t="s">
        <v>185</v>
      </c>
      <c r="BZ30" s="19" t="s">
        <v>185</v>
      </c>
      <c r="CA30" s="19">
        <f t="shared" si="17"/>
        <v>0</v>
      </c>
      <c r="CB30" s="19" t="s">
        <v>186</v>
      </c>
      <c r="CC30" s="19">
        <f t="shared" si="18"/>
        <v>1</v>
      </c>
      <c r="CD30" s="19" t="s">
        <v>192</v>
      </c>
      <c r="CE30" s="19">
        <f t="shared" si="19"/>
        <v>0</v>
      </c>
      <c r="CF30" s="19" t="s">
        <v>192</v>
      </c>
      <c r="CG30" s="19">
        <f t="shared" si="20"/>
        <v>0</v>
      </c>
      <c r="CH30" s="19" t="s">
        <v>209</v>
      </c>
      <c r="CI30" s="19">
        <f t="shared" si="21"/>
        <v>1</v>
      </c>
      <c r="CJ30" s="19" t="s">
        <v>262</v>
      </c>
      <c r="CK30" s="19" t="s">
        <v>362</v>
      </c>
      <c r="CL30" s="19" t="s">
        <v>194</v>
      </c>
      <c r="CM30" s="19">
        <f t="shared" si="22"/>
        <v>3.5</v>
      </c>
      <c r="CN30" s="19" t="s">
        <v>185</v>
      </c>
      <c r="CO30" s="19">
        <f t="shared" si="23"/>
        <v>0</v>
      </c>
      <c r="CP30" s="19" t="s">
        <v>195</v>
      </c>
      <c r="CQ30" s="19" t="s">
        <v>195</v>
      </c>
      <c r="CR30" s="19" t="s">
        <v>185</v>
      </c>
      <c r="CS30" s="19" t="s">
        <v>195</v>
      </c>
      <c r="CT30" s="19" t="s">
        <v>195</v>
      </c>
      <c r="CU30" s="19">
        <f t="shared" ref="CU30:CY30" si="60">if(CP30="Không",0,1)</f>
        <v>1</v>
      </c>
      <c r="CV30" s="19">
        <f t="shared" si="60"/>
        <v>1</v>
      </c>
      <c r="CW30" s="19">
        <f t="shared" si="60"/>
        <v>0</v>
      </c>
      <c r="CX30" s="19">
        <f t="shared" si="60"/>
        <v>1</v>
      </c>
      <c r="CY30" s="19">
        <f t="shared" si="60"/>
        <v>1</v>
      </c>
      <c r="CZ30" s="19" t="s">
        <v>185</v>
      </c>
      <c r="DA30" s="19">
        <f t="shared" si="25"/>
        <v>0</v>
      </c>
      <c r="DB30" s="19" t="s">
        <v>185</v>
      </c>
      <c r="DC30" s="19">
        <f t="shared" si="26"/>
        <v>0</v>
      </c>
      <c r="DD30" s="20"/>
      <c r="DE30" s="19" t="s">
        <v>195</v>
      </c>
      <c r="DF30" s="19">
        <f t="shared" si="27"/>
        <v>1</v>
      </c>
      <c r="DG30" s="19" t="s">
        <v>196</v>
      </c>
      <c r="DH30" s="19">
        <f t="shared" si="28"/>
        <v>0</v>
      </c>
      <c r="DI30" s="19" t="s">
        <v>185</v>
      </c>
      <c r="DJ30" s="19">
        <f t="shared" si="29"/>
        <v>0</v>
      </c>
      <c r="DK30" s="19" t="s">
        <v>197</v>
      </c>
      <c r="DL30" s="19">
        <f t="shared" si="30"/>
        <v>0</v>
      </c>
      <c r="DM30" s="19" t="s">
        <v>265</v>
      </c>
      <c r="DN30" s="19">
        <f t="shared" si="31"/>
        <v>5</v>
      </c>
      <c r="DO30" s="19" t="s">
        <v>324</v>
      </c>
      <c r="DP30" s="19" t="s">
        <v>185</v>
      </c>
      <c r="DQ30" s="20">
        <f t="shared" si="32"/>
        <v>0</v>
      </c>
      <c r="DR30" s="20"/>
      <c r="DS30" s="19" t="s">
        <v>185</v>
      </c>
      <c r="DT30" s="20"/>
      <c r="DU30" s="19" t="s">
        <v>185</v>
      </c>
      <c r="DV30" s="20"/>
      <c r="DW30" s="20"/>
      <c r="DX30" s="20"/>
      <c r="DY30" s="20"/>
    </row>
    <row r="31">
      <c r="A31" s="18">
        <v>46003.633576388886</v>
      </c>
      <c r="B31" s="19" t="s">
        <v>337</v>
      </c>
      <c r="C31" s="19" t="s">
        <v>174</v>
      </c>
      <c r="D31" s="19">
        <f t="shared" si="2"/>
        <v>0</v>
      </c>
      <c r="E31" s="19" t="s">
        <v>346</v>
      </c>
      <c r="F31" s="19">
        <f>IFERROR(__xludf.DUMMYFUNCTION("LET(
  t, LOWER(TRIM(E31)),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1" s="19" t="s">
        <v>185</v>
      </c>
      <c r="H31" s="19">
        <f>IFERROR(__xludf.DUMMYFUNCTION("LET(
  t, LOWER(TRIM(G31)),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31" s="19" t="s">
        <v>182</v>
      </c>
      <c r="J31" s="19">
        <f>IFERROR(__xludf.DUMMYFUNCTION("LET(
  text, LOWER(I31),
  IFERROR(
    IFS(
      REGEXMATCH(text,""ở cùng gia đình|ở trọ cùng gia đình""), 0,
      REGEXMATCH(text,""thuê trọ""), 1,
      REGEXMATCH(text,""ở ktx""), 2,
      REGEXMATCH(text,""có nhà tại khu vực đang học|có nhà|ở riêng"&amp;" tại chung cư""), 3,
      REGEXMATCH(text,""ở nhà người quen""), 4
    ),
  -1)
)"),1.0)</f>
        <v>1</v>
      </c>
      <c r="K31" s="19" t="s">
        <v>183</v>
      </c>
      <c r="L31" s="19">
        <f>IFERROR(__xludf.DUMMYFUNCTION("LET(
  t, LOWER(TRIM(K31)),
  IFERROR(
    IFS(
      REGEXMATCH(t,""xuất\s*sắc""), 0,
      REGEXMATCH(t,""^giỏi$""), 1,
      REGEXMATCH(t,""^khá$""), 2,
      REGEXMATCH(t,""trung bình|bình thường|^4$""), 3,
      REGEXMATCH(t,""rớt""), 4,
      REGEXM"&amp;"ATCH(t,""năm nhất|tân sinh viên|mới|chưa|không|sắp thi|chuẩn bị thi|kq|kết quả|chưa có|chưa biết""), 5,
      TRUE, 5
    ),
  5)
)"),2.0)</f>
        <v>2</v>
      </c>
      <c r="M31" s="19" t="s">
        <v>222</v>
      </c>
      <c r="N31" s="19">
        <f>IFERROR(__xludf.DUMMYFUNCTION("LET(
  t, LOWER(TRIM(M31)),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1" s="19" t="s">
        <v>195</v>
      </c>
      <c r="P31" s="19">
        <f t="shared" si="3"/>
        <v>1</v>
      </c>
      <c r="Q31" s="19">
        <v>1.0</v>
      </c>
      <c r="R31" s="20">
        <f t="shared" si="55"/>
        <v>1</v>
      </c>
      <c r="S31" s="19" t="s">
        <v>363</v>
      </c>
      <c r="T31" s="19"/>
      <c r="U31" s="19" t="s">
        <v>204</v>
      </c>
      <c r="V31" s="20">
        <f>IFERROR(__xludf.DUMMYFUNCTION("IFERROR(REGEXEXTRACT(U31,""\d+"")*1, """")"),15.0)</f>
        <v>15</v>
      </c>
      <c r="W31" s="20">
        <f t="shared" si="5"/>
        <v>15</v>
      </c>
      <c r="X31" s="19">
        <v>30.0</v>
      </c>
      <c r="Y31" s="19">
        <v>30.0</v>
      </c>
      <c r="Z31" s="19" t="s">
        <v>186</v>
      </c>
      <c r="AA31" s="19"/>
      <c r="AB31" s="19" t="s">
        <v>185</v>
      </c>
      <c r="AC31" s="19" t="s">
        <v>185</v>
      </c>
      <c r="AD31" s="19" t="s">
        <v>205</v>
      </c>
      <c r="AE31" s="19" t="s">
        <v>225</v>
      </c>
      <c r="AF31" s="19" t="s">
        <v>187</v>
      </c>
      <c r="AG31" s="19" t="s">
        <v>188</v>
      </c>
      <c r="AH31" s="19" t="s">
        <v>188</v>
      </c>
      <c r="AI31" s="19" t="s">
        <v>189</v>
      </c>
      <c r="AJ31" s="19">
        <f t="shared" si="6"/>
        <v>1</v>
      </c>
      <c r="AK31" s="19" t="s">
        <v>188</v>
      </c>
      <c r="AL31" s="19">
        <f t="shared" si="7"/>
        <v>1</v>
      </c>
      <c r="AM31" s="19" t="s">
        <v>228</v>
      </c>
      <c r="AN31" s="19">
        <f t="shared" si="8"/>
        <v>1</v>
      </c>
      <c r="AO31" s="20"/>
      <c r="AP31" s="19">
        <v>2.0</v>
      </c>
      <c r="AQ31" s="19">
        <v>2.0</v>
      </c>
      <c r="AR31" s="19">
        <v>2.0</v>
      </c>
      <c r="AS31" s="19">
        <v>2.0</v>
      </c>
      <c r="AT31" s="19">
        <v>2.0</v>
      </c>
      <c r="AU31" s="19">
        <v>3.0</v>
      </c>
      <c r="AV31" s="19">
        <v>2.0</v>
      </c>
      <c r="AW31" s="19">
        <v>2.0</v>
      </c>
      <c r="AX31" s="19">
        <v>2.0</v>
      </c>
      <c r="AY31" s="19">
        <f t="shared" si="9"/>
        <v>19</v>
      </c>
      <c r="AZ31" s="19">
        <f t="shared" si="10"/>
        <v>10</v>
      </c>
      <c r="BA31" s="19">
        <f t="shared" si="11"/>
        <v>1</v>
      </c>
      <c r="BB31" s="19">
        <f t="shared" si="12"/>
        <v>0</v>
      </c>
      <c r="BC31" s="19">
        <v>2.0</v>
      </c>
      <c r="BD31" s="19">
        <v>2.0</v>
      </c>
      <c r="BE31" s="19">
        <v>2.0</v>
      </c>
      <c r="BF31" s="19">
        <v>2.0</v>
      </c>
      <c r="BG31" s="19">
        <v>2.0</v>
      </c>
      <c r="BH31" s="19">
        <v>2.0</v>
      </c>
      <c r="BI31" s="19">
        <v>2.0</v>
      </c>
      <c r="BJ31" s="19">
        <f t="shared" si="13"/>
        <v>14</v>
      </c>
      <c r="BK31" s="19">
        <f t="shared" si="14"/>
        <v>7</v>
      </c>
      <c r="BL31" s="19"/>
      <c r="BM31" s="19"/>
      <c r="BN31" s="19">
        <v>2.0</v>
      </c>
      <c r="BO31" s="19" t="s">
        <v>185</v>
      </c>
      <c r="BP31" s="19">
        <f t="shared" si="15"/>
        <v>0</v>
      </c>
      <c r="BQ31" s="19">
        <v>1.0</v>
      </c>
      <c r="BR31" s="19">
        <v>2.0</v>
      </c>
      <c r="BS31" s="19" t="s">
        <v>185</v>
      </c>
      <c r="BT31" s="20">
        <f t="shared" si="16"/>
        <v>0</v>
      </c>
      <c r="BU31" s="20"/>
      <c r="BV31" s="19">
        <v>2.0</v>
      </c>
      <c r="BW31" s="19" t="s">
        <v>195</v>
      </c>
      <c r="BX31" s="19" t="s">
        <v>191</v>
      </c>
      <c r="BY31" s="19" t="s">
        <v>195</v>
      </c>
      <c r="BZ31" s="19" t="s">
        <v>186</v>
      </c>
      <c r="CA31" s="19">
        <f t="shared" si="17"/>
        <v>1</v>
      </c>
      <c r="CB31" s="19" t="s">
        <v>208</v>
      </c>
      <c r="CC31" s="19">
        <f t="shared" si="18"/>
        <v>2</v>
      </c>
      <c r="CD31" s="19" t="s">
        <v>209</v>
      </c>
      <c r="CE31" s="19">
        <f t="shared" si="19"/>
        <v>1</v>
      </c>
      <c r="CF31" s="19" t="s">
        <v>209</v>
      </c>
      <c r="CG31" s="19">
        <f t="shared" si="20"/>
        <v>1</v>
      </c>
      <c r="CH31" s="19" t="s">
        <v>209</v>
      </c>
      <c r="CI31" s="19">
        <f t="shared" si="21"/>
        <v>1</v>
      </c>
      <c r="CJ31" s="19" t="s">
        <v>292</v>
      </c>
      <c r="CK31" s="19" t="s">
        <v>364</v>
      </c>
      <c r="CL31" s="19" t="s">
        <v>365</v>
      </c>
      <c r="CM31" s="19">
        <f t="shared" si="22"/>
        <v>0.33</v>
      </c>
      <c r="CN31" s="19" t="s">
        <v>185</v>
      </c>
      <c r="CO31" s="19">
        <f t="shared" si="23"/>
        <v>0</v>
      </c>
      <c r="CP31" s="19" t="s">
        <v>185</v>
      </c>
      <c r="CQ31" s="19" t="s">
        <v>185</v>
      </c>
      <c r="CR31" s="19" t="s">
        <v>185</v>
      </c>
      <c r="CS31" s="19" t="s">
        <v>185</v>
      </c>
      <c r="CT31" s="19" t="s">
        <v>185</v>
      </c>
      <c r="CU31" s="19">
        <f t="shared" ref="CU31:CY31" si="61">if(CP31="Không",0,1)</f>
        <v>0</v>
      </c>
      <c r="CV31" s="19">
        <f t="shared" si="61"/>
        <v>0</v>
      </c>
      <c r="CW31" s="19">
        <f t="shared" si="61"/>
        <v>0</v>
      </c>
      <c r="CX31" s="19">
        <f t="shared" si="61"/>
        <v>0</v>
      </c>
      <c r="CY31" s="19">
        <f t="shared" si="61"/>
        <v>0</v>
      </c>
      <c r="CZ31" s="19" t="s">
        <v>185</v>
      </c>
      <c r="DA31" s="19">
        <f t="shared" si="25"/>
        <v>0</v>
      </c>
      <c r="DB31" s="19" t="s">
        <v>185</v>
      </c>
      <c r="DC31" s="19">
        <f t="shared" si="26"/>
        <v>0</v>
      </c>
      <c r="DD31" s="20"/>
      <c r="DE31" s="19" t="s">
        <v>195</v>
      </c>
      <c r="DF31" s="19">
        <f t="shared" si="27"/>
        <v>1</v>
      </c>
      <c r="DG31" s="19" t="s">
        <v>196</v>
      </c>
      <c r="DH31" s="19">
        <f t="shared" si="28"/>
        <v>0</v>
      </c>
      <c r="DI31" s="19" t="s">
        <v>185</v>
      </c>
      <c r="DJ31" s="19">
        <f t="shared" si="29"/>
        <v>0</v>
      </c>
      <c r="DK31" s="19" t="s">
        <v>197</v>
      </c>
      <c r="DL31" s="19">
        <f t="shared" si="30"/>
        <v>0</v>
      </c>
      <c r="DM31" s="19" t="s">
        <v>216</v>
      </c>
      <c r="DN31" s="19">
        <f t="shared" si="31"/>
        <v>3.5</v>
      </c>
      <c r="DO31" s="19" t="s">
        <v>274</v>
      </c>
      <c r="DP31" s="19" t="s">
        <v>185</v>
      </c>
      <c r="DQ31" s="20">
        <f t="shared" si="32"/>
        <v>0</v>
      </c>
      <c r="DR31" s="20"/>
      <c r="DS31" s="19" t="s">
        <v>185</v>
      </c>
      <c r="DT31" s="20"/>
      <c r="DU31" s="19" t="s">
        <v>185</v>
      </c>
      <c r="DV31" s="20"/>
      <c r="DW31" s="20"/>
      <c r="DX31" s="20"/>
      <c r="DY31" s="20"/>
    </row>
    <row r="32">
      <c r="A32" s="18">
        <v>46003.63394675926</v>
      </c>
      <c r="B32" s="19" t="s">
        <v>219</v>
      </c>
      <c r="C32" s="19" t="s">
        <v>335</v>
      </c>
      <c r="D32" s="19">
        <f t="shared" si="2"/>
        <v>1</v>
      </c>
      <c r="E32" s="19" t="s">
        <v>328</v>
      </c>
      <c r="F32" s="19">
        <f>IFERROR(__xludf.DUMMYFUNCTION("LET(
  t, LOWER(TRIM(E32)),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2" s="19" t="s">
        <v>181</v>
      </c>
      <c r="H32" s="19">
        <f>IFERROR(__xludf.DUMMYFUNCTION("LET(
  t, LOWER(TRIM(G32)),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)"),1.0)</f>
        <v>1</v>
      </c>
      <c r="I32" s="19" t="s">
        <v>276</v>
      </c>
      <c r="J32" s="19">
        <f>IFERROR(__xludf.DUMMYFUNCTION("LET(
  text, LOWER(I32),
  IFERROR(
    IFS(
      REGEXMATCH(text,""ở cùng gia đình|ở trọ cùng gia đình""), 0,
      REGEXMATCH(text,""thuê trọ""), 1,
      REGEXMATCH(text,""ở ktx""), 2,
      REGEXMATCH(text,""có nhà tại khu vực đang học|có nhà|ở riêng"&amp;" tại chung cư""), 3,
      REGEXMATCH(text,""ở nhà người quen""), 4
    ),
  -1)
)"),0.0)</f>
        <v>0</v>
      </c>
      <c r="K32" s="19" t="s">
        <v>183</v>
      </c>
      <c r="L32" s="19">
        <f>IFERROR(__xludf.DUMMYFUNCTION("LET(
  t, LOWER(TRIM(K32)),
  IFERROR(
    IFS(
      REGEXMATCH(t,""xuất\s*sắc""), 0,
      REGEXMATCH(t,""^giỏi$""), 1,
      REGEXMATCH(t,""^khá$""), 2,
      REGEXMATCH(t,""trung bình|bình thường|^4$""), 3,
      REGEXMATCH(t,""rớt""), 4,
      REGEXM"&amp;"ATCH(t,""năm nhất|tân sinh viên|mới|chưa|không|sắp thi|chuẩn bị thi|kq|kết quả|chưa có|chưa biết""), 5,
      TRUE, 5
    ),
  5)
)"),2.0)</f>
        <v>2</v>
      </c>
      <c r="M32" s="19" t="s">
        <v>222</v>
      </c>
      <c r="N32" s="19">
        <f>IFERROR(__xludf.DUMMYFUNCTION("LET(
  t, LOWER(TRIM(M32)),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2" s="19" t="s">
        <v>195</v>
      </c>
      <c r="P32" s="19">
        <f t="shared" si="3"/>
        <v>1</v>
      </c>
      <c r="Q32" s="19">
        <v>1.0</v>
      </c>
      <c r="R32" s="20">
        <f t="shared" si="55"/>
        <v>1</v>
      </c>
      <c r="S32" s="19" t="s">
        <v>306</v>
      </c>
      <c r="T32" s="19"/>
      <c r="U32" s="19" t="s">
        <v>204</v>
      </c>
      <c r="V32" s="20">
        <f>IFERROR(__xludf.DUMMYFUNCTION("IFERROR(REGEXEXTRACT(U32,""\d+"")*1, """")"),15.0)</f>
        <v>15</v>
      </c>
      <c r="W32" s="20">
        <f t="shared" si="5"/>
        <v>15</v>
      </c>
      <c r="X32" s="19">
        <v>0.0</v>
      </c>
      <c r="Y32" s="19">
        <v>0.0</v>
      </c>
      <c r="Z32" s="19" t="s">
        <v>186</v>
      </c>
      <c r="AA32" s="19"/>
      <c r="AB32" s="19" t="s">
        <v>185</v>
      </c>
      <c r="AC32" s="19" t="s">
        <v>185</v>
      </c>
      <c r="AD32" s="19" t="s">
        <v>205</v>
      </c>
      <c r="AE32" s="19" t="s">
        <v>225</v>
      </c>
      <c r="AF32" s="19" t="s">
        <v>187</v>
      </c>
      <c r="AG32" s="19" t="s">
        <v>226</v>
      </c>
      <c r="AH32" s="19" t="s">
        <v>226</v>
      </c>
      <c r="AI32" s="19" t="s">
        <v>331</v>
      </c>
      <c r="AJ32" s="19">
        <f t="shared" si="6"/>
        <v>3</v>
      </c>
      <c r="AK32" s="19" t="s">
        <v>226</v>
      </c>
      <c r="AL32" s="19">
        <f t="shared" si="7"/>
        <v>2</v>
      </c>
      <c r="AM32" s="19" t="s">
        <v>228</v>
      </c>
      <c r="AN32" s="19">
        <f t="shared" si="8"/>
        <v>1</v>
      </c>
      <c r="AO32" s="20"/>
      <c r="AP32" s="19">
        <v>1.0</v>
      </c>
      <c r="AQ32" s="19">
        <v>2.0</v>
      </c>
      <c r="AR32" s="19">
        <v>2.0</v>
      </c>
      <c r="AS32" s="19">
        <v>2.0</v>
      </c>
      <c r="AT32" s="19">
        <v>4.0</v>
      </c>
      <c r="AU32" s="19">
        <v>3.0</v>
      </c>
      <c r="AV32" s="19">
        <v>2.0</v>
      </c>
      <c r="AW32" s="19">
        <v>1.0</v>
      </c>
      <c r="AX32" s="19">
        <v>1.0</v>
      </c>
      <c r="AY32" s="19">
        <f t="shared" si="9"/>
        <v>18</v>
      </c>
      <c r="AZ32" s="19">
        <f t="shared" si="10"/>
        <v>9</v>
      </c>
      <c r="BA32" s="19">
        <f t="shared" si="11"/>
        <v>0</v>
      </c>
      <c r="BB32" s="19">
        <f t="shared" si="12"/>
        <v>0</v>
      </c>
      <c r="BC32" s="19">
        <v>2.0</v>
      </c>
      <c r="BD32" s="19">
        <v>2.0</v>
      </c>
      <c r="BE32" s="19">
        <v>4.0</v>
      </c>
      <c r="BF32" s="19">
        <v>2.0</v>
      </c>
      <c r="BG32" s="19">
        <v>2.0</v>
      </c>
      <c r="BH32" s="19">
        <v>2.0</v>
      </c>
      <c r="BI32" s="19">
        <v>3.0</v>
      </c>
      <c r="BJ32" s="19">
        <f t="shared" si="13"/>
        <v>17</v>
      </c>
      <c r="BK32" s="19">
        <f t="shared" si="14"/>
        <v>10</v>
      </c>
      <c r="BL32" s="19"/>
      <c r="BM32" s="19"/>
      <c r="BN32" s="19">
        <v>4.0</v>
      </c>
      <c r="BO32" s="19" t="s">
        <v>195</v>
      </c>
      <c r="BP32" s="19">
        <f t="shared" si="15"/>
        <v>1</v>
      </c>
      <c r="BQ32" s="19">
        <v>3.0</v>
      </c>
      <c r="BR32" s="19">
        <v>0.0</v>
      </c>
      <c r="BS32" s="19" t="s">
        <v>195</v>
      </c>
      <c r="BT32" s="20">
        <f t="shared" si="16"/>
        <v>1</v>
      </c>
      <c r="BU32" s="19" t="s">
        <v>366</v>
      </c>
      <c r="BV32" s="19">
        <v>2.0</v>
      </c>
      <c r="BW32" s="19" t="s">
        <v>185</v>
      </c>
      <c r="BX32" s="19" t="s">
        <v>191</v>
      </c>
      <c r="BY32" s="19" t="s">
        <v>185</v>
      </c>
      <c r="BZ32" s="19" t="s">
        <v>186</v>
      </c>
      <c r="CA32" s="19">
        <f t="shared" si="17"/>
        <v>1</v>
      </c>
      <c r="CB32" s="19" t="s">
        <v>186</v>
      </c>
      <c r="CC32" s="19">
        <f t="shared" si="18"/>
        <v>1</v>
      </c>
      <c r="CD32" s="19" t="s">
        <v>192</v>
      </c>
      <c r="CE32" s="19">
        <f t="shared" si="19"/>
        <v>0</v>
      </c>
      <c r="CF32" s="19" t="s">
        <v>209</v>
      </c>
      <c r="CG32" s="19">
        <f t="shared" si="20"/>
        <v>1</v>
      </c>
      <c r="CH32" s="19" t="s">
        <v>192</v>
      </c>
      <c r="CI32" s="19">
        <f t="shared" si="21"/>
        <v>0</v>
      </c>
      <c r="CJ32" s="19" t="s">
        <v>229</v>
      </c>
      <c r="CK32" s="19" t="s">
        <v>367</v>
      </c>
      <c r="CL32" s="19" t="s">
        <v>241</v>
      </c>
      <c r="CM32" s="19">
        <f t="shared" si="22"/>
        <v>1.5</v>
      </c>
      <c r="CN32" s="19" t="s">
        <v>213</v>
      </c>
      <c r="CO32" s="19">
        <f t="shared" si="23"/>
        <v>1</v>
      </c>
      <c r="CP32" s="19" t="s">
        <v>185</v>
      </c>
      <c r="CQ32" s="19" t="s">
        <v>195</v>
      </c>
      <c r="CR32" s="19" t="s">
        <v>195</v>
      </c>
      <c r="CS32" s="19" t="s">
        <v>195</v>
      </c>
      <c r="CT32" s="19" t="s">
        <v>195</v>
      </c>
      <c r="CU32" s="19">
        <f t="shared" ref="CU32:CY32" si="62">if(CP32="Không",0,1)</f>
        <v>0</v>
      </c>
      <c r="CV32" s="19">
        <f t="shared" si="62"/>
        <v>1</v>
      </c>
      <c r="CW32" s="19">
        <f t="shared" si="62"/>
        <v>1</v>
      </c>
      <c r="CX32" s="19">
        <f t="shared" si="62"/>
        <v>1</v>
      </c>
      <c r="CY32" s="19">
        <f t="shared" si="62"/>
        <v>1</v>
      </c>
      <c r="CZ32" s="19" t="s">
        <v>185</v>
      </c>
      <c r="DA32" s="19">
        <f t="shared" si="25"/>
        <v>0</v>
      </c>
      <c r="DB32" s="19" t="s">
        <v>195</v>
      </c>
      <c r="DC32" s="19">
        <f t="shared" si="26"/>
        <v>1</v>
      </c>
      <c r="DD32" s="19" t="s">
        <v>368</v>
      </c>
      <c r="DE32" s="19" t="s">
        <v>195</v>
      </c>
      <c r="DF32" s="19">
        <f t="shared" si="27"/>
        <v>1</v>
      </c>
      <c r="DG32" s="19" t="s">
        <v>196</v>
      </c>
      <c r="DH32" s="19">
        <f t="shared" si="28"/>
        <v>0</v>
      </c>
      <c r="DI32" s="19" t="s">
        <v>369</v>
      </c>
      <c r="DJ32" s="19">
        <f t="shared" si="29"/>
        <v>1</v>
      </c>
      <c r="DK32" s="19" t="s">
        <v>197</v>
      </c>
      <c r="DL32" s="19">
        <f t="shared" si="30"/>
        <v>0</v>
      </c>
      <c r="DM32" s="19" t="s">
        <v>232</v>
      </c>
      <c r="DN32" s="19">
        <f t="shared" si="31"/>
        <v>2.5</v>
      </c>
      <c r="DO32" s="19" t="s">
        <v>326</v>
      </c>
      <c r="DP32" s="19" t="s">
        <v>195</v>
      </c>
      <c r="DQ32" s="20">
        <f t="shared" si="32"/>
        <v>1</v>
      </c>
      <c r="DR32" s="19" t="s">
        <v>207</v>
      </c>
      <c r="DS32" s="19" t="s">
        <v>185</v>
      </c>
      <c r="DT32" s="20"/>
      <c r="DU32" s="19" t="s">
        <v>185</v>
      </c>
      <c r="DV32" s="20"/>
      <c r="DW32" s="20"/>
      <c r="DX32" s="20"/>
      <c r="DY32" s="20"/>
    </row>
    <row r="33">
      <c r="A33" s="18">
        <v>46003.649618055555</v>
      </c>
      <c r="B33" s="19" t="s">
        <v>370</v>
      </c>
      <c r="C33" s="19" t="s">
        <v>174</v>
      </c>
      <c r="D33" s="19">
        <f t="shared" si="2"/>
        <v>0</v>
      </c>
      <c r="E33" s="19" t="s">
        <v>180</v>
      </c>
      <c r="F33" s="19">
        <f>IFERROR(__xludf.DUMMYFUNCTION("LET(
  t, LOWER(TRIM(E33)),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3" s="19" t="s">
        <v>185</v>
      </c>
      <c r="H33" s="19">
        <f>IFERROR(__xludf.DUMMYFUNCTION("LET(
  t, LOWER(TRIM(G33)),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33" s="19" t="s">
        <v>276</v>
      </c>
      <c r="J33" s="19">
        <f>IFERROR(__xludf.DUMMYFUNCTION("LET(
  text, LOWER(I33),
  IFERROR(
    IFS(
      REGEXMATCH(text,""ở cùng gia đình|ở trọ cùng gia đình""), 0,
      REGEXMATCH(text,""thuê trọ""), 1,
      REGEXMATCH(text,""ở ktx""), 2,
      REGEXMATCH(text,""có nhà tại khu vực đang học|có nhà|ở riêng"&amp;" tại chung cư""), 3,
      REGEXMATCH(text,""ở nhà người quen""), 4
    ),
  -1)
)"),0.0)</f>
        <v>0</v>
      </c>
      <c r="K33" s="19" t="s">
        <v>221</v>
      </c>
      <c r="L33" s="19">
        <f>IFERROR(__xludf.DUMMYFUNCTION("LET(
  t, LOWER(TRIM(K33)),
  IFERROR(
    IFS(
      REGEXMATCH(t,""xuất\s*sắc""), 0,
      REGEXMATCH(t,""^giỏi$""), 1,
      REGEXMATCH(t,""^khá$""), 2,
      REGEXMATCH(t,""trung bình|bình thường|^4$""), 3,
      REGEXMATCH(t,""rớt""), 4,
      REGEXM"&amp;"ATCH(t,""năm nhất|tân sinh viên|mới|chưa|không|sắp thi|chuẩn bị thi|kq|kết quả|chưa có|chưa biết""), 5,
      TRUE, 5
    ),
  5)
)"),1.0)</f>
        <v>1</v>
      </c>
      <c r="M33" s="19" t="s">
        <v>222</v>
      </c>
      <c r="N33" s="19">
        <f>IFERROR(__xludf.DUMMYFUNCTION("LET(
  t, LOWER(TRIM(M33)),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3" s="19" t="s">
        <v>195</v>
      </c>
      <c r="P33" s="19">
        <f t="shared" si="3"/>
        <v>1</v>
      </c>
      <c r="Q33" s="19">
        <v>1.0</v>
      </c>
      <c r="R33" s="20">
        <f t="shared" si="55"/>
        <v>1</v>
      </c>
      <c r="S33" s="19" t="s">
        <v>203</v>
      </c>
      <c r="T33" s="19"/>
      <c r="U33" s="19" t="s">
        <v>307</v>
      </c>
      <c r="V33" s="20">
        <f>IFERROR(__xludf.DUMMYFUNCTION("IFERROR(REGEXEXTRACT(U33,""\d+"")*1, """")"),20.0)</f>
        <v>20</v>
      </c>
      <c r="W33" s="20">
        <f t="shared" si="5"/>
        <v>20</v>
      </c>
      <c r="X33" s="19">
        <v>10.0</v>
      </c>
      <c r="Y33" s="19">
        <v>50.0</v>
      </c>
      <c r="Z33" s="19" t="s">
        <v>185</v>
      </c>
      <c r="AA33" s="19"/>
      <c r="AB33" s="19" t="s">
        <v>185</v>
      </c>
      <c r="AC33" s="19" t="s">
        <v>185</v>
      </c>
      <c r="AD33" s="19" t="s">
        <v>186</v>
      </c>
      <c r="AE33" s="19" t="s">
        <v>185</v>
      </c>
      <c r="AF33" s="19" t="s">
        <v>237</v>
      </c>
      <c r="AG33" s="19" t="s">
        <v>238</v>
      </c>
      <c r="AH33" s="19" t="s">
        <v>238</v>
      </c>
      <c r="AI33" s="19" t="s">
        <v>239</v>
      </c>
      <c r="AJ33" s="19">
        <f t="shared" si="6"/>
        <v>0</v>
      </c>
      <c r="AK33" s="19" t="s">
        <v>238</v>
      </c>
      <c r="AL33" s="19">
        <f t="shared" si="7"/>
        <v>0</v>
      </c>
      <c r="AM33" s="19" t="s">
        <v>190</v>
      </c>
      <c r="AN33" s="19">
        <f t="shared" si="8"/>
        <v>0</v>
      </c>
      <c r="AO33" s="20"/>
      <c r="AP33" s="19">
        <v>3.0</v>
      </c>
      <c r="AQ33" s="19">
        <v>2.0</v>
      </c>
      <c r="AR33" s="19">
        <v>1.0</v>
      </c>
      <c r="AS33" s="19">
        <v>2.0</v>
      </c>
      <c r="AT33" s="19">
        <v>2.0</v>
      </c>
      <c r="AU33" s="19">
        <v>3.0</v>
      </c>
      <c r="AV33" s="19">
        <v>2.0</v>
      </c>
      <c r="AW33" s="19">
        <v>2.0</v>
      </c>
      <c r="AX33" s="19">
        <v>2.0</v>
      </c>
      <c r="AY33" s="19">
        <f t="shared" si="9"/>
        <v>19</v>
      </c>
      <c r="AZ33" s="19">
        <f t="shared" si="10"/>
        <v>10</v>
      </c>
      <c r="BA33" s="19">
        <f t="shared" si="11"/>
        <v>1</v>
      </c>
      <c r="BB33" s="19">
        <f t="shared" si="12"/>
        <v>0</v>
      </c>
      <c r="BC33" s="19">
        <v>2.0</v>
      </c>
      <c r="BD33" s="19">
        <v>1.0</v>
      </c>
      <c r="BE33" s="19">
        <v>1.0</v>
      </c>
      <c r="BF33" s="19">
        <v>2.0</v>
      </c>
      <c r="BG33" s="19">
        <v>2.0</v>
      </c>
      <c r="BH33" s="19">
        <v>3.0</v>
      </c>
      <c r="BI33" s="19">
        <v>2.0</v>
      </c>
      <c r="BJ33" s="19">
        <f t="shared" si="13"/>
        <v>13</v>
      </c>
      <c r="BK33" s="19">
        <f t="shared" si="14"/>
        <v>6</v>
      </c>
      <c r="BL33" s="19"/>
      <c r="BM33" s="19"/>
      <c r="BN33" s="19">
        <v>2.0</v>
      </c>
      <c r="BO33" s="19" t="s">
        <v>185</v>
      </c>
      <c r="BP33" s="19">
        <f t="shared" si="15"/>
        <v>0</v>
      </c>
      <c r="BQ33" s="19">
        <v>1.0</v>
      </c>
      <c r="BR33" s="19">
        <v>5.0</v>
      </c>
      <c r="BS33" s="19" t="s">
        <v>185</v>
      </c>
      <c r="BT33" s="20">
        <f t="shared" si="16"/>
        <v>0</v>
      </c>
      <c r="BU33" s="20"/>
      <c r="BV33" s="19">
        <v>4.0</v>
      </c>
      <c r="BW33" s="19" t="s">
        <v>185</v>
      </c>
      <c r="BX33" s="19" t="s">
        <v>191</v>
      </c>
      <c r="BY33" s="19" t="s">
        <v>185</v>
      </c>
      <c r="BZ33" s="19" t="s">
        <v>185</v>
      </c>
      <c r="CA33" s="19">
        <f t="shared" si="17"/>
        <v>0</v>
      </c>
      <c r="CB33" s="19" t="s">
        <v>185</v>
      </c>
      <c r="CC33" s="19">
        <f t="shared" si="18"/>
        <v>0</v>
      </c>
      <c r="CD33" s="19" t="s">
        <v>192</v>
      </c>
      <c r="CE33" s="19">
        <f t="shared" si="19"/>
        <v>0</v>
      </c>
      <c r="CF33" s="19" t="s">
        <v>192</v>
      </c>
      <c r="CG33" s="19">
        <f t="shared" si="20"/>
        <v>0</v>
      </c>
      <c r="CH33" s="19" t="s">
        <v>192</v>
      </c>
      <c r="CI33" s="19">
        <f t="shared" si="21"/>
        <v>0</v>
      </c>
      <c r="CJ33" s="19" t="s">
        <v>229</v>
      </c>
      <c r="CK33" s="19" t="s">
        <v>185</v>
      </c>
      <c r="CL33" s="19" t="s">
        <v>231</v>
      </c>
      <c r="CM33" s="19">
        <f t="shared" si="22"/>
        <v>0.75</v>
      </c>
      <c r="CN33" s="19" t="s">
        <v>185</v>
      </c>
      <c r="CO33" s="19">
        <f t="shared" si="23"/>
        <v>0</v>
      </c>
      <c r="CP33" s="19" t="s">
        <v>185</v>
      </c>
      <c r="CQ33" s="19" t="s">
        <v>185</v>
      </c>
      <c r="CR33" s="19" t="s">
        <v>185</v>
      </c>
      <c r="CS33" s="19" t="s">
        <v>185</v>
      </c>
      <c r="CT33" s="19" t="s">
        <v>185</v>
      </c>
      <c r="CU33" s="19">
        <f t="shared" ref="CU33:CY33" si="63">if(CP33="Không",0,1)</f>
        <v>0</v>
      </c>
      <c r="CV33" s="19">
        <f t="shared" si="63"/>
        <v>0</v>
      </c>
      <c r="CW33" s="19">
        <f t="shared" si="63"/>
        <v>0</v>
      </c>
      <c r="CX33" s="19">
        <f t="shared" si="63"/>
        <v>0</v>
      </c>
      <c r="CY33" s="19">
        <f t="shared" si="63"/>
        <v>0</v>
      </c>
      <c r="CZ33" s="19" t="s">
        <v>185</v>
      </c>
      <c r="DA33" s="19">
        <f t="shared" si="25"/>
        <v>0</v>
      </c>
      <c r="DB33" s="19" t="s">
        <v>185</v>
      </c>
      <c r="DC33" s="19">
        <f t="shared" si="26"/>
        <v>0</v>
      </c>
      <c r="DD33" s="20"/>
      <c r="DE33" s="19" t="s">
        <v>185</v>
      </c>
      <c r="DF33" s="19">
        <f t="shared" si="27"/>
        <v>0</v>
      </c>
      <c r="DG33" s="19" t="s">
        <v>196</v>
      </c>
      <c r="DH33" s="19">
        <f t="shared" si="28"/>
        <v>0</v>
      </c>
      <c r="DI33" s="19" t="s">
        <v>185</v>
      </c>
      <c r="DJ33" s="19">
        <f t="shared" si="29"/>
        <v>0</v>
      </c>
      <c r="DK33" s="19" t="s">
        <v>197</v>
      </c>
      <c r="DL33" s="19">
        <f t="shared" si="30"/>
        <v>0</v>
      </c>
      <c r="DM33" s="20"/>
      <c r="DN33" s="19" t="str">
        <f t="shared" si="31"/>
        <v/>
      </c>
      <c r="DO33" s="20"/>
      <c r="DP33" s="19" t="s">
        <v>185</v>
      </c>
      <c r="DQ33" s="20">
        <f t="shared" si="32"/>
        <v>0</v>
      </c>
      <c r="DR33" s="20"/>
      <c r="DS33" s="19" t="s">
        <v>185</v>
      </c>
      <c r="DT33" s="20"/>
      <c r="DU33" s="19" t="s">
        <v>185</v>
      </c>
      <c r="DV33" s="20"/>
      <c r="DW33" s="20"/>
      <c r="DX33" s="20"/>
      <c r="DY33" s="20"/>
    </row>
    <row r="34">
      <c r="A34" s="18">
        <v>46003.651770833334</v>
      </c>
      <c r="B34" s="19" t="s">
        <v>219</v>
      </c>
      <c r="C34" s="19" t="s">
        <v>174</v>
      </c>
      <c r="D34" s="19">
        <f t="shared" si="2"/>
        <v>0</v>
      </c>
      <c r="E34" s="19" t="s">
        <v>180</v>
      </c>
      <c r="F34" s="19">
        <f>IFERROR(__xludf.DUMMYFUNCTION("LET(
  t, LOWER(TRIM(E34)),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4" s="19" t="s">
        <v>181</v>
      </c>
      <c r="H34" s="19">
        <f>IFERROR(__xludf.DUMMYFUNCTION("LET(
  t, LOWER(TRIM(G34)),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)"),1.0)</f>
        <v>1</v>
      </c>
      <c r="I34" s="19" t="s">
        <v>276</v>
      </c>
      <c r="J34" s="19">
        <f>IFERROR(__xludf.DUMMYFUNCTION("LET(
  text, LOWER(I34),
  IFERROR(
    IFS(
      REGEXMATCH(text,""ở cùng gia đình|ở trọ cùng gia đình""), 0,
      REGEXMATCH(text,""thuê trọ""), 1,
      REGEXMATCH(text,""ở ktx""), 2,
      REGEXMATCH(text,""có nhà tại khu vực đang học|có nhà|ở riêng"&amp;" tại chung cư""), 3,
      REGEXMATCH(text,""ở nhà người quen""), 4
    ),
  -1)
)"),0.0)</f>
        <v>0</v>
      </c>
      <c r="K34" s="19" t="s">
        <v>221</v>
      </c>
      <c r="L34" s="19">
        <f>IFERROR(__xludf.DUMMYFUNCTION("LET(
  t, LOWER(TRIM(K34)),
  IFERROR(
    IFS(
      REGEXMATCH(t,""xuất\s*sắc""), 0,
      REGEXMATCH(t,""^giỏi$""), 1,
      REGEXMATCH(t,""^khá$""), 2,
      REGEXMATCH(t,""trung bình|bình thường|^4$""), 3,
      REGEXMATCH(t,""rớt""), 4,
      REGEXM"&amp;"ATCH(t,""năm nhất|tân sinh viên|mới|chưa|không|sắp thi|chuẩn bị thi|kq|kết quả|chưa có|chưa biết""), 5,
      TRUE, 5
    ),
  5)
)"),1.0)</f>
        <v>1</v>
      </c>
      <c r="M34" s="19" t="s">
        <v>371</v>
      </c>
      <c r="N34" s="19">
        <f>IFERROR(__xludf.DUMMYFUNCTION("LET(
  t, LOWER(TRIM(M34)),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4" s="19" t="s">
        <v>185</v>
      </c>
      <c r="P34" s="19">
        <f t="shared" si="3"/>
        <v>0</v>
      </c>
      <c r="Q34" s="20"/>
      <c r="R34" s="20" t="str">
        <f t="shared" si="55"/>
        <v/>
      </c>
      <c r="S34" s="20"/>
      <c r="T34" s="20"/>
      <c r="U34" s="20"/>
      <c r="V34" s="20" t="str">
        <f>IFERROR(__xludf.DUMMYFUNCTION("IFERROR(REGEXEXTRACT(U34,""\d+"")*1, """")"),"")</f>
        <v/>
      </c>
      <c r="W34" s="20">
        <f t="shared" si="5"/>
        <v>0</v>
      </c>
      <c r="X34" s="20"/>
      <c r="Y34" s="20"/>
      <c r="Z34" s="19" t="s">
        <v>185</v>
      </c>
      <c r="AA34" s="19"/>
      <c r="AB34" s="19" t="s">
        <v>185</v>
      </c>
      <c r="AC34" s="19" t="s">
        <v>185</v>
      </c>
      <c r="AD34" s="19" t="s">
        <v>186</v>
      </c>
      <c r="AE34" s="19" t="s">
        <v>185</v>
      </c>
      <c r="AF34" s="19" t="s">
        <v>187</v>
      </c>
      <c r="AG34" s="19" t="s">
        <v>226</v>
      </c>
      <c r="AH34" s="19" t="s">
        <v>188</v>
      </c>
      <c r="AI34" s="19" t="s">
        <v>277</v>
      </c>
      <c r="AJ34" s="19">
        <f t="shared" si="6"/>
        <v>4</v>
      </c>
      <c r="AK34" s="19" t="s">
        <v>226</v>
      </c>
      <c r="AL34" s="19">
        <f t="shared" si="7"/>
        <v>2</v>
      </c>
      <c r="AM34" s="19" t="s">
        <v>190</v>
      </c>
      <c r="AN34" s="19">
        <f t="shared" si="8"/>
        <v>0</v>
      </c>
      <c r="AO34" s="20"/>
      <c r="AP34" s="19">
        <v>1.0</v>
      </c>
      <c r="AQ34" s="19">
        <v>3.0</v>
      </c>
      <c r="AR34" s="19">
        <v>2.0</v>
      </c>
      <c r="AS34" s="19">
        <v>2.0</v>
      </c>
      <c r="AT34" s="19">
        <v>2.0</v>
      </c>
      <c r="AU34" s="19">
        <v>3.0</v>
      </c>
      <c r="AV34" s="19">
        <v>4.0</v>
      </c>
      <c r="AW34" s="19">
        <v>2.0</v>
      </c>
      <c r="AX34" s="19">
        <v>1.0</v>
      </c>
      <c r="AY34" s="19">
        <f t="shared" si="9"/>
        <v>20</v>
      </c>
      <c r="AZ34" s="19">
        <f t="shared" si="10"/>
        <v>11</v>
      </c>
      <c r="BA34" s="19">
        <f t="shared" si="11"/>
        <v>1</v>
      </c>
      <c r="BB34" s="19">
        <f t="shared" si="12"/>
        <v>0</v>
      </c>
      <c r="BC34" s="19">
        <v>3.0</v>
      </c>
      <c r="BD34" s="19">
        <v>3.0</v>
      </c>
      <c r="BE34" s="19">
        <v>3.0</v>
      </c>
      <c r="BF34" s="19">
        <v>2.0</v>
      </c>
      <c r="BG34" s="19">
        <v>2.0</v>
      </c>
      <c r="BH34" s="19">
        <v>2.0</v>
      </c>
      <c r="BI34" s="19">
        <v>3.0</v>
      </c>
      <c r="BJ34" s="19">
        <f t="shared" si="13"/>
        <v>18</v>
      </c>
      <c r="BK34" s="19">
        <f t="shared" si="14"/>
        <v>11</v>
      </c>
      <c r="BL34" s="19"/>
      <c r="BM34" s="19"/>
      <c r="BN34" s="19">
        <v>1.0</v>
      </c>
      <c r="BO34" s="19" t="s">
        <v>185</v>
      </c>
      <c r="BP34" s="19">
        <f t="shared" si="15"/>
        <v>0</v>
      </c>
      <c r="BQ34" s="19">
        <v>1.0</v>
      </c>
      <c r="BR34" s="19">
        <v>2.0</v>
      </c>
      <c r="BS34" s="19" t="s">
        <v>185</v>
      </c>
      <c r="BT34" s="20">
        <f t="shared" si="16"/>
        <v>0</v>
      </c>
      <c r="BU34" s="20"/>
      <c r="BV34" s="19">
        <v>4.0</v>
      </c>
      <c r="BW34" s="19" t="s">
        <v>195</v>
      </c>
      <c r="BX34" s="19" t="s">
        <v>372</v>
      </c>
      <c r="BY34" s="19" t="s">
        <v>185</v>
      </c>
      <c r="BZ34" s="19" t="s">
        <v>208</v>
      </c>
      <c r="CA34" s="19">
        <f t="shared" si="17"/>
        <v>2</v>
      </c>
      <c r="CB34" s="19" t="s">
        <v>186</v>
      </c>
      <c r="CC34" s="19">
        <f t="shared" si="18"/>
        <v>1</v>
      </c>
      <c r="CD34" s="19" t="s">
        <v>209</v>
      </c>
      <c r="CE34" s="19">
        <f t="shared" si="19"/>
        <v>1</v>
      </c>
      <c r="CF34" s="19" t="s">
        <v>209</v>
      </c>
      <c r="CG34" s="19">
        <f t="shared" si="20"/>
        <v>1</v>
      </c>
      <c r="CH34" s="19" t="s">
        <v>192</v>
      </c>
      <c r="CI34" s="19">
        <f t="shared" si="21"/>
        <v>0</v>
      </c>
      <c r="CJ34" s="19" t="s">
        <v>292</v>
      </c>
      <c r="CK34" s="19" t="s">
        <v>373</v>
      </c>
      <c r="CL34" s="19" t="s">
        <v>241</v>
      </c>
      <c r="CM34" s="19">
        <f t="shared" si="22"/>
        <v>1.5</v>
      </c>
      <c r="CN34" s="19" t="s">
        <v>185</v>
      </c>
      <c r="CO34" s="19">
        <f t="shared" si="23"/>
        <v>0</v>
      </c>
      <c r="CP34" s="19" t="s">
        <v>185</v>
      </c>
      <c r="CQ34" s="19" t="s">
        <v>185</v>
      </c>
      <c r="CR34" s="19" t="s">
        <v>185</v>
      </c>
      <c r="CS34" s="19" t="s">
        <v>185</v>
      </c>
      <c r="CT34" s="19" t="s">
        <v>185</v>
      </c>
      <c r="CU34" s="19">
        <f t="shared" ref="CU34:CY34" si="64">if(CP34="Không",0,1)</f>
        <v>0</v>
      </c>
      <c r="CV34" s="19">
        <f t="shared" si="64"/>
        <v>0</v>
      </c>
      <c r="CW34" s="19">
        <f t="shared" si="64"/>
        <v>0</v>
      </c>
      <c r="CX34" s="19">
        <f t="shared" si="64"/>
        <v>0</v>
      </c>
      <c r="CY34" s="19">
        <f t="shared" si="64"/>
        <v>0</v>
      </c>
      <c r="CZ34" s="19" t="s">
        <v>185</v>
      </c>
      <c r="DA34" s="19">
        <f t="shared" si="25"/>
        <v>0</v>
      </c>
      <c r="DB34" s="19" t="s">
        <v>185</v>
      </c>
      <c r="DC34" s="19">
        <f t="shared" si="26"/>
        <v>0</v>
      </c>
      <c r="DD34" s="20"/>
      <c r="DE34" s="19" t="s">
        <v>195</v>
      </c>
      <c r="DF34" s="19">
        <f t="shared" si="27"/>
        <v>1</v>
      </c>
      <c r="DG34" s="19" t="s">
        <v>196</v>
      </c>
      <c r="DH34" s="19">
        <f t="shared" si="28"/>
        <v>0</v>
      </c>
      <c r="DI34" s="19" t="s">
        <v>185</v>
      </c>
      <c r="DJ34" s="19">
        <f t="shared" si="29"/>
        <v>0</v>
      </c>
      <c r="DK34" s="19" t="s">
        <v>197</v>
      </c>
      <c r="DL34" s="19">
        <f t="shared" si="30"/>
        <v>0</v>
      </c>
      <c r="DM34" s="19" t="s">
        <v>303</v>
      </c>
      <c r="DN34" s="19">
        <f t="shared" si="31"/>
        <v>0.5</v>
      </c>
      <c r="DO34" s="19" t="s">
        <v>304</v>
      </c>
      <c r="DP34" s="19" t="s">
        <v>185</v>
      </c>
      <c r="DQ34" s="20">
        <f t="shared" si="32"/>
        <v>0</v>
      </c>
      <c r="DR34" s="20"/>
      <c r="DS34" s="19" t="s">
        <v>185</v>
      </c>
      <c r="DT34" s="20"/>
      <c r="DU34" s="19" t="s">
        <v>185</v>
      </c>
      <c r="DV34" s="20"/>
      <c r="DW34" s="20"/>
      <c r="DX34" s="20"/>
      <c r="DY34" s="20"/>
    </row>
    <row r="35">
      <c r="A35" s="18">
        <v>46003.65178240741</v>
      </c>
      <c r="B35" s="19" t="s">
        <v>374</v>
      </c>
      <c r="C35" s="19" t="s">
        <v>174</v>
      </c>
      <c r="D35" s="19">
        <f t="shared" si="2"/>
        <v>0</v>
      </c>
      <c r="E35" s="19" t="s">
        <v>180</v>
      </c>
      <c r="F35" s="19">
        <f>IFERROR(__xludf.DUMMYFUNCTION("LET(
  t, LOWER(TRIM(E35)),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5" s="19" t="s">
        <v>185</v>
      </c>
      <c r="H35" s="19">
        <f>IFERROR(__xludf.DUMMYFUNCTION("LET(
  t, LOWER(TRIM(G35)),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35" s="19" t="s">
        <v>182</v>
      </c>
      <c r="J35" s="19">
        <f>IFERROR(__xludf.DUMMYFUNCTION("LET(
  text, LOWER(I35),
  IFERROR(
    IFS(
      REGEXMATCH(text,""ở cùng gia đình|ở trọ cùng gia đình""), 0,
      REGEXMATCH(text,""thuê trọ""), 1,
      REGEXMATCH(text,""ở ktx""), 2,
      REGEXMATCH(text,""có nhà tại khu vực đang học|có nhà|ở riêng"&amp;" tại chung cư""), 3,
      REGEXMATCH(text,""ở nhà người quen""), 4
    ),
  -1)
)"),1.0)</f>
        <v>1</v>
      </c>
      <c r="K35" s="19" t="s">
        <v>221</v>
      </c>
      <c r="L35" s="19">
        <f>IFERROR(__xludf.DUMMYFUNCTION("LET(
  t, LOWER(TRIM(K35)),
  IFERROR(
    IFS(
      REGEXMATCH(t,""xuất\s*sắc""), 0,
      REGEXMATCH(t,""^giỏi$""), 1,
      REGEXMATCH(t,""^khá$""), 2,
      REGEXMATCH(t,""trung bình|bình thường|^4$""), 3,
      REGEXMATCH(t,""rớt""), 4,
      REGEXM"&amp;"ATCH(t,""năm nhất|tân sinh viên|mới|chưa|không|sắp thi|chuẩn bị thi|kq|kết quả|chưa có|chưa biết""), 5,
      TRUE, 5
    ),
  5)
)"),1.0)</f>
        <v>1</v>
      </c>
      <c r="M35" s="19" t="s">
        <v>222</v>
      </c>
      <c r="N35" s="19">
        <f>IFERROR(__xludf.DUMMYFUNCTION("LET(
  t, LOWER(TRIM(M35)),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5" s="19" t="s">
        <v>185</v>
      </c>
      <c r="P35" s="19">
        <f t="shared" si="3"/>
        <v>0</v>
      </c>
      <c r="Q35" s="20"/>
      <c r="R35" s="20" t="str">
        <f t="shared" si="55"/>
        <v/>
      </c>
      <c r="S35" s="20"/>
      <c r="T35" s="20"/>
      <c r="U35" s="20"/>
      <c r="V35" s="20" t="str">
        <f>IFERROR(__xludf.DUMMYFUNCTION("IFERROR(REGEXEXTRACT(U35,""\d+"")*1, """")"),"")</f>
        <v/>
      </c>
      <c r="W35" s="20">
        <f t="shared" si="5"/>
        <v>0</v>
      </c>
      <c r="X35" s="20"/>
      <c r="Y35" s="20"/>
      <c r="Z35" s="19" t="s">
        <v>185</v>
      </c>
      <c r="AA35" s="19"/>
      <c r="AB35" s="19" t="s">
        <v>185</v>
      </c>
      <c r="AC35" s="19" t="s">
        <v>185</v>
      </c>
      <c r="AD35" s="19" t="s">
        <v>186</v>
      </c>
      <c r="AE35" s="19" t="s">
        <v>186</v>
      </c>
      <c r="AF35" s="19" t="s">
        <v>206</v>
      </c>
      <c r="AG35" s="19" t="s">
        <v>188</v>
      </c>
      <c r="AH35" s="19" t="s">
        <v>238</v>
      </c>
      <c r="AI35" s="19" t="s">
        <v>239</v>
      </c>
      <c r="AJ35" s="19">
        <f t="shared" si="6"/>
        <v>0</v>
      </c>
      <c r="AK35" s="19" t="s">
        <v>238</v>
      </c>
      <c r="AL35" s="19">
        <f t="shared" si="7"/>
        <v>0</v>
      </c>
      <c r="AM35" s="19" t="s">
        <v>190</v>
      </c>
      <c r="AN35" s="19">
        <f t="shared" si="8"/>
        <v>0</v>
      </c>
      <c r="AO35" s="20"/>
      <c r="AP35" s="19">
        <v>2.0</v>
      </c>
      <c r="AQ35" s="19">
        <v>2.0</v>
      </c>
      <c r="AR35" s="19">
        <v>1.0</v>
      </c>
      <c r="AS35" s="19">
        <v>1.0</v>
      </c>
      <c r="AT35" s="19">
        <v>2.0</v>
      </c>
      <c r="AU35" s="19">
        <v>1.0</v>
      </c>
      <c r="AV35" s="19">
        <v>1.0</v>
      </c>
      <c r="AW35" s="19">
        <v>1.0</v>
      </c>
      <c r="AX35" s="19">
        <v>1.0</v>
      </c>
      <c r="AY35" s="19">
        <f t="shared" si="9"/>
        <v>12</v>
      </c>
      <c r="AZ35" s="19">
        <f t="shared" si="10"/>
        <v>3</v>
      </c>
      <c r="BA35" s="19">
        <f t="shared" si="11"/>
        <v>0</v>
      </c>
      <c r="BB35" s="19">
        <f t="shared" si="12"/>
        <v>0</v>
      </c>
      <c r="BC35" s="19">
        <v>2.0</v>
      </c>
      <c r="BD35" s="19">
        <v>1.0</v>
      </c>
      <c r="BE35" s="19">
        <v>2.0</v>
      </c>
      <c r="BF35" s="19">
        <v>1.0</v>
      </c>
      <c r="BG35" s="19">
        <v>1.0</v>
      </c>
      <c r="BH35" s="19">
        <v>1.0</v>
      </c>
      <c r="BI35" s="19">
        <v>1.0</v>
      </c>
      <c r="BJ35" s="19">
        <f t="shared" si="13"/>
        <v>9</v>
      </c>
      <c r="BK35" s="19">
        <f t="shared" si="14"/>
        <v>2</v>
      </c>
      <c r="BL35" s="19"/>
      <c r="BM35" s="19"/>
      <c r="BN35" s="19">
        <v>2.0</v>
      </c>
      <c r="BO35" s="19" t="s">
        <v>185</v>
      </c>
      <c r="BP35" s="19">
        <f t="shared" si="15"/>
        <v>0</v>
      </c>
      <c r="BQ35" s="19">
        <v>3.0</v>
      </c>
      <c r="BR35" s="19">
        <v>0.0</v>
      </c>
      <c r="BS35" s="19" t="s">
        <v>195</v>
      </c>
      <c r="BT35" s="20">
        <f t="shared" si="16"/>
        <v>1</v>
      </c>
      <c r="BU35" s="19" t="s">
        <v>312</v>
      </c>
      <c r="BV35" s="19">
        <v>4.0</v>
      </c>
      <c r="BW35" s="19" t="s">
        <v>195</v>
      </c>
      <c r="BX35" s="19" t="s">
        <v>191</v>
      </c>
      <c r="BY35" s="19" t="s">
        <v>185</v>
      </c>
      <c r="BZ35" s="19" t="s">
        <v>185</v>
      </c>
      <c r="CA35" s="19">
        <f t="shared" si="17"/>
        <v>0</v>
      </c>
      <c r="CB35" s="19" t="s">
        <v>185</v>
      </c>
      <c r="CC35" s="19">
        <f t="shared" si="18"/>
        <v>0</v>
      </c>
      <c r="CD35" s="19" t="s">
        <v>209</v>
      </c>
      <c r="CE35" s="19">
        <f t="shared" si="19"/>
        <v>1</v>
      </c>
      <c r="CF35" s="19" t="s">
        <v>192</v>
      </c>
      <c r="CG35" s="19">
        <f t="shared" si="20"/>
        <v>0</v>
      </c>
      <c r="CH35" s="19" t="s">
        <v>192</v>
      </c>
      <c r="CI35" s="19">
        <f t="shared" si="21"/>
        <v>0</v>
      </c>
      <c r="CJ35" s="19" t="s">
        <v>262</v>
      </c>
      <c r="CK35" s="19" t="s">
        <v>185</v>
      </c>
      <c r="CL35" s="19" t="s">
        <v>241</v>
      </c>
      <c r="CM35" s="19">
        <f t="shared" si="22"/>
        <v>1.5</v>
      </c>
      <c r="CN35" s="19" t="s">
        <v>213</v>
      </c>
      <c r="CO35" s="19">
        <f t="shared" si="23"/>
        <v>1</v>
      </c>
      <c r="CP35" s="19" t="s">
        <v>195</v>
      </c>
      <c r="CQ35" s="19" t="s">
        <v>195</v>
      </c>
      <c r="CR35" s="19" t="s">
        <v>185</v>
      </c>
      <c r="CS35" s="19" t="s">
        <v>195</v>
      </c>
      <c r="CT35" s="19" t="s">
        <v>185</v>
      </c>
      <c r="CU35" s="19">
        <f t="shared" ref="CU35:CY35" si="65">if(CP35="Không",0,1)</f>
        <v>1</v>
      </c>
      <c r="CV35" s="19">
        <f t="shared" si="65"/>
        <v>1</v>
      </c>
      <c r="CW35" s="19">
        <f t="shared" si="65"/>
        <v>0</v>
      </c>
      <c r="CX35" s="19">
        <f t="shared" si="65"/>
        <v>1</v>
      </c>
      <c r="CY35" s="19">
        <f t="shared" si="65"/>
        <v>0</v>
      </c>
      <c r="CZ35" s="19" t="s">
        <v>185</v>
      </c>
      <c r="DA35" s="19">
        <f t="shared" si="25"/>
        <v>0</v>
      </c>
      <c r="DB35" s="19" t="s">
        <v>185</v>
      </c>
      <c r="DC35" s="19">
        <f t="shared" si="26"/>
        <v>0</v>
      </c>
      <c r="DD35" s="20"/>
      <c r="DE35" s="19" t="s">
        <v>195</v>
      </c>
      <c r="DF35" s="19">
        <f t="shared" si="27"/>
        <v>1</v>
      </c>
      <c r="DG35" s="19" t="s">
        <v>214</v>
      </c>
      <c r="DH35" s="19">
        <f t="shared" si="28"/>
        <v>1</v>
      </c>
      <c r="DI35" s="19" t="s">
        <v>185</v>
      </c>
      <c r="DJ35" s="19">
        <f t="shared" si="29"/>
        <v>0</v>
      </c>
      <c r="DK35" s="19" t="s">
        <v>197</v>
      </c>
      <c r="DL35" s="19">
        <f t="shared" si="30"/>
        <v>0</v>
      </c>
      <c r="DM35" s="19" t="s">
        <v>303</v>
      </c>
      <c r="DN35" s="19">
        <f t="shared" si="31"/>
        <v>0.5</v>
      </c>
      <c r="DO35" s="19" t="s">
        <v>304</v>
      </c>
      <c r="DP35" s="19" t="s">
        <v>185</v>
      </c>
      <c r="DQ35" s="20">
        <f t="shared" si="32"/>
        <v>0</v>
      </c>
      <c r="DR35" s="20"/>
      <c r="DS35" s="19" t="s">
        <v>185</v>
      </c>
      <c r="DT35" s="20"/>
      <c r="DU35" s="19" t="s">
        <v>185</v>
      </c>
      <c r="DV35" s="20"/>
      <c r="DW35" s="20"/>
      <c r="DX35" s="20"/>
      <c r="DY35" s="20"/>
    </row>
    <row r="36">
      <c r="A36" s="18">
        <v>46003.65199074074</v>
      </c>
      <c r="B36" s="19" t="s">
        <v>375</v>
      </c>
      <c r="C36" s="19" t="s">
        <v>174</v>
      </c>
      <c r="D36" s="19">
        <f t="shared" si="2"/>
        <v>0</v>
      </c>
      <c r="E36" s="19" t="s">
        <v>267</v>
      </c>
      <c r="F36" s="19">
        <f>IFERROR(__xludf.DUMMYFUNCTION("LET(
  t, LOWER(TRIM(E36)),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36" s="19" t="s">
        <v>185</v>
      </c>
      <c r="H36" s="19">
        <f>IFERROR(__xludf.DUMMYFUNCTION("LET(
  t, LOWER(TRIM(G36)),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36" s="19" t="s">
        <v>310</v>
      </c>
      <c r="J36" s="19">
        <f>IFERROR(__xludf.DUMMYFUNCTION("LET(
  text, LOWER(I36),
  IFERROR(
    IFS(
      REGEXMATCH(text,""ở cùng gia đình|ở trọ cùng gia đình""), 0,
      REGEXMATCH(text,""thuê trọ""), 1,
      REGEXMATCH(text,""ở ktx""), 2,
      REGEXMATCH(text,""có nhà tại khu vực đang học|có nhà|ở riêng"&amp;" tại chung cư""), 3,
      REGEXMATCH(text,""ở nhà người quen""), 4
    ),
  -1)
)"),2.0)</f>
        <v>2</v>
      </c>
      <c r="K36" s="19" t="s">
        <v>221</v>
      </c>
      <c r="L36" s="19">
        <f>IFERROR(__xludf.DUMMYFUNCTION("LET(
  t, LOWER(TRIM(K36)),
  IFERROR(
    IFS(
      REGEXMATCH(t,""xuất\s*sắc""), 0,
      REGEXMATCH(t,""^giỏi$""), 1,
      REGEXMATCH(t,""^khá$""), 2,
      REGEXMATCH(t,""trung bình|bình thường|^4$""), 3,
      REGEXMATCH(t,""rớt""), 4,
      REGEXM"&amp;"ATCH(t,""năm nhất|tân sinh viên|mới|chưa|không|sắp thi|chuẩn bị thi|kq|kết quả|chưa có|chưa biết""), 5,
      TRUE, 5
    ),
  5)
)"),1.0)</f>
        <v>1</v>
      </c>
      <c r="M36" s="19" t="s">
        <v>222</v>
      </c>
      <c r="N36" s="19">
        <f>IFERROR(__xludf.DUMMYFUNCTION("LET(
  t, LOWER(TRIM(M36)),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6" s="19" t="s">
        <v>185</v>
      </c>
      <c r="P36" s="19">
        <f t="shared" si="3"/>
        <v>0</v>
      </c>
      <c r="Q36" s="20"/>
      <c r="R36" s="20" t="str">
        <f t="shared" si="55"/>
        <v/>
      </c>
      <c r="S36" s="20"/>
      <c r="T36" s="20"/>
      <c r="U36" s="20"/>
      <c r="V36" s="20" t="str">
        <f>IFERROR(__xludf.DUMMYFUNCTION("IFERROR(REGEXEXTRACT(U36,""\d+"")*1, """")"),"")</f>
        <v/>
      </c>
      <c r="W36" s="20">
        <f t="shared" si="5"/>
        <v>0</v>
      </c>
      <c r="X36" s="20"/>
      <c r="Y36" s="20"/>
      <c r="Z36" s="19" t="s">
        <v>186</v>
      </c>
      <c r="AA36" s="19"/>
      <c r="AB36" s="19" t="s">
        <v>195</v>
      </c>
      <c r="AC36" s="19" t="s">
        <v>376</v>
      </c>
      <c r="AD36" s="19" t="s">
        <v>205</v>
      </c>
      <c r="AE36" s="19" t="s">
        <v>185</v>
      </c>
      <c r="AF36" s="19" t="s">
        <v>187</v>
      </c>
      <c r="AG36" s="19" t="s">
        <v>188</v>
      </c>
      <c r="AH36" s="19" t="s">
        <v>188</v>
      </c>
      <c r="AI36" s="19" t="s">
        <v>331</v>
      </c>
      <c r="AJ36" s="19">
        <f t="shared" si="6"/>
        <v>3</v>
      </c>
      <c r="AK36" s="19" t="s">
        <v>226</v>
      </c>
      <c r="AL36" s="19">
        <f t="shared" si="7"/>
        <v>2</v>
      </c>
      <c r="AM36" s="19" t="s">
        <v>190</v>
      </c>
      <c r="AN36" s="19">
        <f t="shared" si="8"/>
        <v>0</v>
      </c>
      <c r="AO36" s="20"/>
      <c r="AP36" s="19">
        <v>3.0</v>
      </c>
      <c r="AQ36" s="19">
        <v>3.0</v>
      </c>
      <c r="AR36" s="19">
        <v>3.0</v>
      </c>
      <c r="AS36" s="19">
        <v>3.0</v>
      </c>
      <c r="AT36" s="19">
        <v>4.0</v>
      </c>
      <c r="AU36" s="19">
        <v>3.0</v>
      </c>
      <c r="AV36" s="19">
        <v>2.0</v>
      </c>
      <c r="AW36" s="19">
        <v>2.0</v>
      </c>
      <c r="AX36" s="19">
        <v>1.0</v>
      </c>
      <c r="AY36" s="19">
        <f t="shared" si="9"/>
        <v>24</v>
      </c>
      <c r="AZ36" s="19">
        <f t="shared" si="10"/>
        <v>15</v>
      </c>
      <c r="BA36" s="19">
        <f t="shared" si="11"/>
        <v>1</v>
      </c>
      <c r="BB36" s="19">
        <f t="shared" si="12"/>
        <v>1</v>
      </c>
      <c r="BC36" s="19">
        <v>3.0</v>
      </c>
      <c r="BD36" s="19">
        <v>2.0</v>
      </c>
      <c r="BE36" s="19">
        <v>2.0</v>
      </c>
      <c r="BF36" s="19">
        <v>2.0</v>
      </c>
      <c r="BG36" s="19">
        <v>1.0</v>
      </c>
      <c r="BH36" s="19">
        <v>1.0</v>
      </c>
      <c r="BI36" s="19">
        <v>1.0</v>
      </c>
      <c r="BJ36" s="19">
        <f t="shared" si="13"/>
        <v>12</v>
      </c>
      <c r="BK36" s="19">
        <f t="shared" si="14"/>
        <v>5</v>
      </c>
      <c r="BL36" s="19"/>
      <c r="BM36" s="19"/>
      <c r="BN36" s="19">
        <v>1.0</v>
      </c>
      <c r="BO36" s="19" t="s">
        <v>185</v>
      </c>
      <c r="BP36" s="19">
        <f t="shared" si="15"/>
        <v>0</v>
      </c>
      <c r="BQ36" s="19">
        <v>1.0</v>
      </c>
      <c r="BR36" s="19">
        <v>20.0</v>
      </c>
      <c r="BS36" s="19" t="s">
        <v>195</v>
      </c>
      <c r="BT36" s="20">
        <f t="shared" si="16"/>
        <v>1</v>
      </c>
      <c r="BU36" s="19" t="s">
        <v>377</v>
      </c>
      <c r="BV36" s="19">
        <v>2.0</v>
      </c>
      <c r="BW36" s="19" t="s">
        <v>195</v>
      </c>
      <c r="BX36" s="19" t="s">
        <v>378</v>
      </c>
      <c r="BY36" s="19" t="s">
        <v>195</v>
      </c>
      <c r="BZ36" s="19" t="s">
        <v>186</v>
      </c>
      <c r="CA36" s="19">
        <f t="shared" si="17"/>
        <v>1</v>
      </c>
      <c r="CB36" s="19" t="s">
        <v>186</v>
      </c>
      <c r="CC36" s="19">
        <f t="shared" si="18"/>
        <v>1</v>
      </c>
      <c r="CD36" s="19" t="s">
        <v>208</v>
      </c>
      <c r="CE36" s="19">
        <f t="shared" si="19"/>
        <v>2</v>
      </c>
      <c r="CF36" s="19" t="s">
        <v>208</v>
      </c>
      <c r="CG36" s="19">
        <f t="shared" si="20"/>
        <v>2</v>
      </c>
      <c r="CH36" s="19" t="s">
        <v>209</v>
      </c>
      <c r="CI36" s="19">
        <f t="shared" si="21"/>
        <v>1</v>
      </c>
      <c r="CJ36" s="19" t="s">
        <v>292</v>
      </c>
      <c r="CK36" s="19" t="s">
        <v>185</v>
      </c>
      <c r="CL36" s="19" t="s">
        <v>212</v>
      </c>
      <c r="CM36" s="19">
        <f t="shared" si="22"/>
        <v>6</v>
      </c>
      <c r="CN36" s="19" t="s">
        <v>185</v>
      </c>
      <c r="CO36" s="19">
        <f t="shared" si="23"/>
        <v>0</v>
      </c>
      <c r="CP36" s="19" t="s">
        <v>195</v>
      </c>
      <c r="CQ36" s="19" t="s">
        <v>195</v>
      </c>
      <c r="CR36" s="19" t="s">
        <v>185</v>
      </c>
      <c r="CS36" s="19" t="s">
        <v>195</v>
      </c>
      <c r="CT36" s="19" t="s">
        <v>185</v>
      </c>
      <c r="CU36" s="19">
        <f t="shared" ref="CU36:CY36" si="66">if(CP36="Không",0,1)</f>
        <v>1</v>
      </c>
      <c r="CV36" s="19">
        <f t="shared" si="66"/>
        <v>1</v>
      </c>
      <c r="CW36" s="19">
        <f t="shared" si="66"/>
        <v>0</v>
      </c>
      <c r="CX36" s="19">
        <f t="shared" si="66"/>
        <v>1</v>
      </c>
      <c r="CY36" s="19">
        <f t="shared" si="66"/>
        <v>0</v>
      </c>
      <c r="CZ36" s="19" t="s">
        <v>195</v>
      </c>
      <c r="DA36" s="19">
        <f t="shared" si="25"/>
        <v>1</v>
      </c>
      <c r="DB36" s="19" t="s">
        <v>185</v>
      </c>
      <c r="DC36" s="19">
        <f t="shared" si="26"/>
        <v>0</v>
      </c>
      <c r="DD36" s="20"/>
      <c r="DE36" s="19" t="s">
        <v>185</v>
      </c>
      <c r="DF36" s="19">
        <f t="shared" si="27"/>
        <v>0</v>
      </c>
      <c r="DG36" s="19" t="s">
        <v>196</v>
      </c>
      <c r="DH36" s="19">
        <f t="shared" si="28"/>
        <v>0</v>
      </c>
      <c r="DI36" s="19" t="s">
        <v>185</v>
      </c>
      <c r="DJ36" s="19">
        <f t="shared" si="29"/>
        <v>0</v>
      </c>
      <c r="DK36" s="19" t="s">
        <v>197</v>
      </c>
      <c r="DL36" s="19">
        <f t="shared" si="30"/>
        <v>0</v>
      </c>
      <c r="DM36" s="20"/>
      <c r="DN36" s="19" t="str">
        <f t="shared" si="31"/>
        <v/>
      </c>
      <c r="DO36" s="20"/>
      <c r="DP36" s="19" t="s">
        <v>195</v>
      </c>
      <c r="DQ36" s="20">
        <f t="shared" si="32"/>
        <v>1</v>
      </c>
      <c r="DR36" s="19" t="s">
        <v>284</v>
      </c>
      <c r="DS36" s="19" t="s">
        <v>195</v>
      </c>
      <c r="DT36" s="19" t="s">
        <v>285</v>
      </c>
      <c r="DU36" s="19" t="s">
        <v>185</v>
      </c>
      <c r="DV36" s="20"/>
      <c r="DW36" s="20"/>
      <c r="DX36" s="20"/>
      <c r="DY36" s="20"/>
    </row>
    <row r="37">
      <c r="A37" s="18">
        <v>46003.652083333334</v>
      </c>
      <c r="B37" s="19" t="s">
        <v>375</v>
      </c>
      <c r="C37" s="19" t="s">
        <v>335</v>
      </c>
      <c r="D37" s="19">
        <f t="shared" si="2"/>
        <v>1</v>
      </c>
      <c r="E37" s="19" t="s">
        <v>180</v>
      </c>
      <c r="F37" s="19">
        <f>IFERROR(__xludf.DUMMYFUNCTION("LET(
  t, LOWER(TRIM(E37)),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7" s="19" t="s">
        <v>185</v>
      </c>
      <c r="H37" s="19">
        <f>IFERROR(__xludf.DUMMYFUNCTION("LET(
  t, LOWER(TRIM(G37)),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37" s="19" t="s">
        <v>310</v>
      </c>
      <c r="J37" s="19">
        <f>IFERROR(__xludf.DUMMYFUNCTION("LET(
  text, LOWER(I37),
  IFERROR(
    IFS(
      REGEXMATCH(text,""ở cùng gia đình|ở trọ cùng gia đình""), 0,
      REGEXMATCH(text,""thuê trọ""), 1,
      REGEXMATCH(text,""ở ktx""), 2,
      REGEXMATCH(text,""có nhà tại khu vực đang học|có nhà|ở riêng"&amp;" tại chung cư""), 3,
      REGEXMATCH(text,""ở nhà người quen""), 4
    ),
  -1)
)"),2.0)</f>
        <v>2</v>
      </c>
      <c r="K37" s="19" t="s">
        <v>183</v>
      </c>
      <c r="L37" s="19">
        <f>IFERROR(__xludf.DUMMYFUNCTION("LET(
  t, LOWER(TRIM(K37)),
  IFERROR(
    IFS(
      REGEXMATCH(t,""xuất\s*sắc""), 0,
      REGEXMATCH(t,""^giỏi$""), 1,
      REGEXMATCH(t,""^khá$""), 2,
      REGEXMATCH(t,""trung bình|bình thường|^4$""), 3,
      REGEXMATCH(t,""rớt""), 4,
      REGEXM"&amp;"ATCH(t,""năm nhất|tân sinh viên|mới|chưa|không|sắp thi|chuẩn bị thi|kq|kết quả|chưa có|chưa biết""), 5,
      TRUE, 5
    ),
  5)
)"),2.0)</f>
        <v>2</v>
      </c>
      <c r="M37" s="19" t="s">
        <v>184</v>
      </c>
      <c r="N37" s="19">
        <f>IFERROR(__xludf.DUMMYFUNCTION("LET(
  t, LOWER(TRIM(M37)),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7" s="19" t="s">
        <v>185</v>
      </c>
      <c r="P37" s="19">
        <f t="shared" si="3"/>
        <v>0</v>
      </c>
      <c r="Q37" s="20"/>
      <c r="R37" s="20" t="str">
        <f t="shared" si="55"/>
        <v/>
      </c>
      <c r="S37" s="20"/>
      <c r="T37" s="20"/>
      <c r="U37" s="20"/>
      <c r="V37" s="20" t="str">
        <f>IFERROR(__xludf.DUMMYFUNCTION("IFERROR(REGEXEXTRACT(U37,""\d+"")*1, """")"),"")</f>
        <v/>
      </c>
      <c r="W37" s="20">
        <f t="shared" si="5"/>
        <v>0</v>
      </c>
      <c r="X37" s="20"/>
      <c r="Y37" s="20"/>
      <c r="Z37" s="19" t="s">
        <v>185</v>
      </c>
      <c r="AA37" s="19"/>
      <c r="AB37" s="19" t="s">
        <v>185</v>
      </c>
      <c r="AC37" s="19" t="s">
        <v>185</v>
      </c>
      <c r="AD37" s="19" t="s">
        <v>205</v>
      </c>
      <c r="AE37" s="19" t="s">
        <v>186</v>
      </c>
      <c r="AF37" s="19" t="s">
        <v>206</v>
      </c>
      <c r="AG37" s="19" t="s">
        <v>188</v>
      </c>
      <c r="AH37" s="19" t="s">
        <v>188</v>
      </c>
      <c r="AI37" s="19" t="s">
        <v>227</v>
      </c>
      <c r="AJ37" s="19">
        <f t="shared" si="6"/>
        <v>2</v>
      </c>
      <c r="AK37" s="19" t="s">
        <v>226</v>
      </c>
      <c r="AL37" s="19">
        <f t="shared" si="7"/>
        <v>2</v>
      </c>
      <c r="AM37" s="19" t="s">
        <v>228</v>
      </c>
      <c r="AN37" s="19">
        <f t="shared" si="8"/>
        <v>1</v>
      </c>
      <c r="AO37" s="20"/>
      <c r="AP37" s="19">
        <v>2.0</v>
      </c>
      <c r="AQ37" s="19">
        <v>2.0</v>
      </c>
      <c r="AR37" s="19">
        <v>2.0</v>
      </c>
      <c r="AS37" s="19">
        <v>2.0</v>
      </c>
      <c r="AT37" s="19">
        <v>2.0</v>
      </c>
      <c r="AU37" s="19">
        <v>2.0</v>
      </c>
      <c r="AV37" s="19">
        <v>2.0</v>
      </c>
      <c r="AW37" s="19">
        <v>2.0</v>
      </c>
      <c r="AX37" s="19">
        <v>2.0</v>
      </c>
      <c r="AY37" s="19">
        <f t="shared" si="9"/>
        <v>18</v>
      </c>
      <c r="AZ37" s="19">
        <f t="shared" si="10"/>
        <v>9</v>
      </c>
      <c r="BA37" s="19">
        <f t="shared" si="11"/>
        <v>0</v>
      </c>
      <c r="BB37" s="19">
        <f t="shared" si="12"/>
        <v>0</v>
      </c>
      <c r="BC37" s="19">
        <v>2.0</v>
      </c>
      <c r="BD37" s="19">
        <v>2.0</v>
      </c>
      <c r="BE37" s="19">
        <v>2.0</v>
      </c>
      <c r="BF37" s="19">
        <v>2.0</v>
      </c>
      <c r="BG37" s="19">
        <v>2.0</v>
      </c>
      <c r="BH37" s="19">
        <v>2.0</v>
      </c>
      <c r="BI37" s="19">
        <v>2.0</v>
      </c>
      <c r="BJ37" s="19">
        <f t="shared" si="13"/>
        <v>14</v>
      </c>
      <c r="BK37" s="19">
        <f t="shared" si="14"/>
        <v>7</v>
      </c>
      <c r="BL37" s="19"/>
      <c r="BM37" s="19"/>
      <c r="BN37" s="19">
        <v>2.0</v>
      </c>
      <c r="BO37" s="19" t="s">
        <v>185</v>
      </c>
      <c r="BP37" s="19">
        <f t="shared" si="15"/>
        <v>0</v>
      </c>
      <c r="BQ37" s="19">
        <v>2.0</v>
      </c>
      <c r="BR37" s="19">
        <v>0.0</v>
      </c>
      <c r="BS37" s="19" t="s">
        <v>195</v>
      </c>
      <c r="BT37" s="20">
        <f t="shared" si="16"/>
        <v>1</v>
      </c>
      <c r="BU37" s="19" t="s">
        <v>264</v>
      </c>
      <c r="BV37" s="19">
        <v>4.0</v>
      </c>
      <c r="BW37" s="19" t="s">
        <v>185</v>
      </c>
      <c r="BX37" s="19" t="s">
        <v>191</v>
      </c>
      <c r="BY37" s="19" t="s">
        <v>185</v>
      </c>
      <c r="BZ37" s="19" t="s">
        <v>186</v>
      </c>
      <c r="CA37" s="19">
        <f t="shared" si="17"/>
        <v>1</v>
      </c>
      <c r="CB37" s="19" t="s">
        <v>186</v>
      </c>
      <c r="CC37" s="19">
        <f t="shared" si="18"/>
        <v>1</v>
      </c>
      <c r="CD37" s="19" t="s">
        <v>209</v>
      </c>
      <c r="CE37" s="19">
        <f t="shared" si="19"/>
        <v>1</v>
      </c>
      <c r="CF37" s="19" t="s">
        <v>192</v>
      </c>
      <c r="CG37" s="19">
        <f t="shared" si="20"/>
        <v>0</v>
      </c>
      <c r="CH37" s="19" t="s">
        <v>209</v>
      </c>
      <c r="CI37" s="19">
        <f t="shared" si="21"/>
        <v>1</v>
      </c>
      <c r="CJ37" s="19" t="s">
        <v>229</v>
      </c>
      <c r="CK37" s="19" t="s">
        <v>185</v>
      </c>
      <c r="CL37" s="19" t="s">
        <v>194</v>
      </c>
      <c r="CM37" s="19">
        <f t="shared" si="22"/>
        <v>3.5</v>
      </c>
      <c r="CN37" s="19" t="s">
        <v>185</v>
      </c>
      <c r="CO37" s="19">
        <f t="shared" si="23"/>
        <v>0</v>
      </c>
      <c r="CP37" s="19" t="s">
        <v>185</v>
      </c>
      <c r="CQ37" s="19" t="s">
        <v>185</v>
      </c>
      <c r="CR37" s="19" t="s">
        <v>185</v>
      </c>
      <c r="CS37" s="19" t="s">
        <v>195</v>
      </c>
      <c r="CT37" s="19" t="s">
        <v>185</v>
      </c>
      <c r="CU37" s="19">
        <f t="shared" ref="CU37:CY37" si="67">if(CP37="Không",0,1)</f>
        <v>0</v>
      </c>
      <c r="CV37" s="19">
        <f t="shared" si="67"/>
        <v>0</v>
      </c>
      <c r="CW37" s="19">
        <f t="shared" si="67"/>
        <v>0</v>
      </c>
      <c r="CX37" s="19">
        <f t="shared" si="67"/>
        <v>1</v>
      </c>
      <c r="CY37" s="19">
        <f t="shared" si="67"/>
        <v>0</v>
      </c>
      <c r="CZ37" s="19" t="s">
        <v>185</v>
      </c>
      <c r="DA37" s="19">
        <f t="shared" si="25"/>
        <v>0</v>
      </c>
      <c r="DB37" s="19" t="s">
        <v>185</v>
      </c>
      <c r="DC37" s="19">
        <f t="shared" si="26"/>
        <v>0</v>
      </c>
      <c r="DD37" s="20"/>
      <c r="DE37" s="19" t="s">
        <v>185</v>
      </c>
      <c r="DF37" s="19">
        <f t="shared" si="27"/>
        <v>0</v>
      </c>
      <c r="DG37" s="19" t="s">
        <v>196</v>
      </c>
      <c r="DH37" s="19">
        <f t="shared" si="28"/>
        <v>0</v>
      </c>
      <c r="DI37" s="19" t="s">
        <v>185</v>
      </c>
      <c r="DJ37" s="19">
        <f t="shared" si="29"/>
        <v>0</v>
      </c>
      <c r="DK37" s="19" t="s">
        <v>197</v>
      </c>
      <c r="DL37" s="19">
        <f t="shared" si="30"/>
        <v>0</v>
      </c>
      <c r="DM37" s="20"/>
      <c r="DN37" s="19" t="str">
        <f t="shared" si="31"/>
        <v/>
      </c>
      <c r="DO37" s="20"/>
      <c r="DP37" s="19" t="s">
        <v>185</v>
      </c>
      <c r="DQ37" s="20">
        <f t="shared" si="32"/>
        <v>0</v>
      </c>
      <c r="DR37" s="20"/>
      <c r="DS37" s="19" t="s">
        <v>185</v>
      </c>
      <c r="DT37" s="20"/>
      <c r="DU37" s="19" t="s">
        <v>185</v>
      </c>
      <c r="DV37" s="20"/>
      <c r="DW37" s="20"/>
      <c r="DX37" s="20"/>
      <c r="DY37" s="20"/>
    </row>
    <row r="38">
      <c r="A38" s="18">
        <v>46003.65278935185</v>
      </c>
      <c r="B38" s="19" t="s">
        <v>379</v>
      </c>
      <c r="C38" s="19" t="s">
        <v>174</v>
      </c>
      <c r="D38" s="19">
        <f t="shared" si="2"/>
        <v>0</v>
      </c>
      <c r="E38" s="19" t="s">
        <v>380</v>
      </c>
      <c r="F38" s="19">
        <f>IFERROR(__xludf.DUMMYFUNCTION("LET(
  t, LOWER(TRIM(E38)),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8" s="19" t="s">
        <v>185</v>
      </c>
      <c r="H38" s="19">
        <f>IFERROR(__xludf.DUMMYFUNCTION("LET(
  t, LOWER(TRIM(G38)),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38" s="19" t="s">
        <v>310</v>
      </c>
      <c r="J38" s="19">
        <f>IFERROR(__xludf.DUMMYFUNCTION("LET(
  text, LOWER(I38),
  IFERROR(
    IFS(
      REGEXMATCH(text,""ở cùng gia đình|ở trọ cùng gia đình""), 0,
      REGEXMATCH(text,""thuê trọ""), 1,
      REGEXMATCH(text,""ở ktx""), 2,
      REGEXMATCH(text,""có nhà tại khu vực đang học|có nhà|ở riêng"&amp;" tại chung cư""), 3,
      REGEXMATCH(text,""ở nhà người quen""), 4
    ),
  -1)
)"),2.0)</f>
        <v>2</v>
      </c>
      <c r="K38" s="19" t="s">
        <v>221</v>
      </c>
      <c r="L38" s="19">
        <f>IFERROR(__xludf.DUMMYFUNCTION("LET(
  t, LOWER(TRIM(K38)),
  IFERROR(
    IFS(
      REGEXMATCH(t,""xuất\s*sắc""), 0,
      REGEXMATCH(t,""^giỏi$""), 1,
      REGEXMATCH(t,""^khá$""), 2,
      REGEXMATCH(t,""trung bình|bình thường|^4$""), 3,
      REGEXMATCH(t,""rớt""), 4,
      REGEXM"&amp;"ATCH(t,""năm nhất|tân sinh viên|mới|chưa|không|sắp thi|chuẩn bị thi|kq|kết quả|chưa có|chưa biết""), 5,
      TRUE, 5
    ),
  5)
)"),1.0)</f>
        <v>1</v>
      </c>
      <c r="M38" s="19" t="s">
        <v>184</v>
      </c>
      <c r="N38" s="19">
        <f>IFERROR(__xludf.DUMMYFUNCTION("LET(
  t, LOWER(TRIM(M38)),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8" s="19" t="s">
        <v>185</v>
      </c>
      <c r="P38" s="19">
        <f t="shared" si="3"/>
        <v>0</v>
      </c>
      <c r="Q38" s="20"/>
      <c r="R38" s="20" t="str">
        <f t="shared" si="55"/>
        <v/>
      </c>
      <c r="S38" s="20"/>
      <c r="T38" s="20"/>
      <c r="U38" s="20"/>
      <c r="V38" s="20" t="str">
        <f>IFERROR(__xludf.DUMMYFUNCTION("IFERROR(REGEXEXTRACT(U38,""\d+"")*1, """")"),"")</f>
        <v/>
      </c>
      <c r="W38" s="20">
        <f t="shared" si="5"/>
        <v>0</v>
      </c>
      <c r="X38" s="20"/>
      <c r="Y38" s="20"/>
      <c r="Z38" s="19" t="s">
        <v>186</v>
      </c>
      <c r="AA38" s="19"/>
      <c r="AB38" s="19" t="s">
        <v>185</v>
      </c>
      <c r="AC38" s="19" t="s">
        <v>185</v>
      </c>
      <c r="AD38" s="19" t="s">
        <v>186</v>
      </c>
      <c r="AE38" s="19" t="s">
        <v>185</v>
      </c>
      <c r="AF38" s="19" t="s">
        <v>206</v>
      </c>
      <c r="AG38" s="19" t="s">
        <v>188</v>
      </c>
      <c r="AH38" s="19" t="s">
        <v>226</v>
      </c>
      <c r="AI38" s="19" t="s">
        <v>239</v>
      </c>
      <c r="AJ38" s="19">
        <f t="shared" si="6"/>
        <v>0</v>
      </c>
      <c r="AK38" s="19" t="s">
        <v>238</v>
      </c>
      <c r="AL38" s="19">
        <f t="shared" si="7"/>
        <v>0</v>
      </c>
      <c r="AM38" s="19" t="s">
        <v>190</v>
      </c>
      <c r="AN38" s="19">
        <f t="shared" si="8"/>
        <v>0</v>
      </c>
      <c r="AO38" s="20"/>
      <c r="AP38" s="19">
        <v>3.0</v>
      </c>
      <c r="AQ38" s="19">
        <v>2.0</v>
      </c>
      <c r="AR38" s="19">
        <v>1.0</v>
      </c>
      <c r="AS38" s="19">
        <v>2.0</v>
      </c>
      <c r="AT38" s="19">
        <v>1.0</v>
      </c>
      <c r="AU38" s="19">
        <v>2.0</v>
      </c>
      <c r="AV38" s="19">
        <v>4.0</v>
      </c>
      <c r="AW38" s="19">
        <v>2.0</v>
      </c>
      <c r="AX38" s="19">
        <v>1.0</v>
      </c>
      <c r="AY38" s="19">
        <f t="shared" si="9"/>
        <v>18</v>
      </c>
      <c r="AZ38" s="19">
        <f t="shared" si="10"/>
        <v>9</v>
      </c>
      <c r="BA38" s="19">
        <f t="shared" si="11"/>
        <v>0</v>
      </c>
      <c r="BB38" s="19">
        <f t="shared" si="12"/>
        <v>0</v>
      </c>
      <c r="BC38" s="19">
        <v>2.0</v>
      </c>
      <c r="BD38" s="19">
        <v>2.0</v>
      </c>
      <c r="BE38" s="19">
        <v>3.0</v>
      </c>
      <c r="BF38" s="19">
        <v>1.0</v>
      </c>
      <c r="BG38" s="19">
        <v>2.0</v>
      </c>
      <c r="BH38" s="19">
        <v>2.0</v>
      </c>
      <c r="BI38" s="19">
        <v>1.0</v>
      </c>
      <c r="BJ38" s="19">
        <f t="shared" si="13"/>
        <v>13</v>
      </c>
      <c r="BK38" s="19">
        <f t="shared" si="14"/>
        <v>6</v>
      </c>
      <c r="BL38" s="19"/>
      <c r="BM38" s="19"/>
      <c r="BN38" s="19">
        <v>3.0</v>
      </c>
      <c r="BO38" s="19" t="s">
        <v>185</v>
      </c>
      <c r="BP38" s="19">
        <f t="shared" si="15"/>
        <v>0</v>
      </c>
      <c r="BQ38" s="19">
        <v>2.0</v>
      </c>
      <c r="BR38" s="19">
        <v>0.0</v>
      </c>
      <c r="BS38" s="19" t="s">
        <v>195</v>
      </c>
      <c r="BT38" s="20">
        <f t="shared" si="16"/>
        <v>1</v>
      </c>
      <c r="BU38" s="19" t="s">
        <v>207</v>
      </c>
      <c r="BV38" s="19">
        <v>4.0</v>
      </c>
      <c r="BW38" s="19" t="s">
        <v>185</v>
      </c>
      <c r="BX38" s="19" t="s">
        <v>191</v>
      </c>
      <c r="BY38" s="19" t="s">
        <v>185</v>
      </c>
      <c r="BZ38" s="19" t="s">
        <v>186</v>
      </c>
      <c r="CA38" s="19">
        <f t="shared" si="17"/>
        <v>1</v>
      </c>
      <c r="CB38" s="19" t="s">
        <v>208</v>
      </c>
      <c r="CC38" s="19">
        <f t="shared" si="18"/>
        <v>2</v>
      </c>
      <c r="CD38" s="19" t="s">
        <v>192</v>
      </c>
      <c r="CE38" s="19">
        <f t="shared" si="19"/>
        <v>0</v>
      </c>
      <c r="CF38" s="19" t="s">
        <v>192</v>
      </c>
      <c r="CG38" s="19">
        <f t="shared" si="20"/>
        <v>0</v>
      </c>
      <c r="CH38" s="19" t="s">
        <v>192</v>
      </c>
      <c r="CI38" s="19">
        <f t="shared" si="21"/>
        <v>0</v>
      </c>
      <c r="CJ38" s="19" t="s">
        <v>262</v>
      </c>
      <c r="CK38" s="19" t="s">
        <v>185</v>
      </c>
      <c r="CL38" s="19" t="s">
        <v>212</v>
      </c>
      <c r="CM38" s="19">
        <f t="shared" si="22"/>
        <v>6</v>
      </c>
      <c r="CN38" s="19" t="s">
        <v>185</v>
      </c>
      <c r="CO38" s="19">
        <f t="shared" si="23"/>
        <v>0</v>
      </c>
      <c r="CP38" s="19" t="s">
        <v>195</v>
      </c>
      <c r="CQ38" s="19" t="s">
        <v>185</v>
      </c>
      <c r="CR38" s="19" t="s">
        <v>185</v>
      </c>
      <c r="CS38" s="19" t="s">
        <v>195</v>
      </c>
      <c r="CT38" s="19" t="s">
        <v>185</v>
      </c>
      <c r="CU38" s="19">
        <f t="shared" ref="CU38:CY38" si="68">if(CP38="Không",0,1)</f>
        <v>1</v>
      </c>
      <c r="CV38" s="19">
        <f t="shared" si="68"/>
        <v>0</v>
      </c>
      <c r="CW38" s="19">
        <f t="shared" si="68"/>
        <v>0</v>
      </c>
      <c r="CX38" s="19">
        <f t="shared" si="68"/>
        <v>1</v>
      </c>
      <c r="CY38" s="19">
        <f t="shared" si="68"/>
        <v>0</v>
      </c>
      <c r="CZ38" s="19" t="s">
        <v>195</v>
      </c>
      <c r="DA38" s="19">
        <f t="shared" si="25"/>
        <v>1</v>
      </c>
      <c r="DB38" s="19" t="s">
        <v>185</v>
      </c>
      <c r="DC38" s="19">
        <f t="shared" si="26"/>
        <v>0</v>
      </c>
      <c r="DD38" s="20"/>
      <c r="DE38" s="19" t="s">
        <v>195</v>
      </c>
      <c r="DF38" s="19">
        <f t="shared" si="27"/>
        <v>1</v>
      </c>
      <c r="DG38" s="19" t="s">
        <v>381</v>
      </c>
      <c r="DH38" s="19">
        <f t="shared" si="28"/>
        <v>1</v>
      </c>
      <c r="DI38" s="19" t="s">
        <v>355</v>
      </c>
      <c r="DJ38" s="19">
        <f t="shared" si="29"/>
        <v>1</v>
      </c>
      <c r="DK38" s="19" t="s">
        <v>197</v>
      </c>
      <c r="DL38" s="19">
        <f t="shared" si="30"/>
        <v>0</v>
      </c>
      <c r="DM38" s="19" t="s">
        <v>232</v>
      </c>
      <c r="DN38" s="19">
        <f t="shared" si="31"/>
        <v>2.5</v>
      </c>
      <c r="DO38" s="19" t="s">
        <v>382</v>
      </c>
      <c r="DP38" s="19" t="s">
        <v>185</v>
      </c>
      <c r="DQ38" s="20">
        <f t="shared" si="32"/>
        <v>0</v>
      </c>
      <c r="DR38" s="20"/>
      <c r="DS38" s="19" t="s">
        <v>185</v>
      </c>
      <c r="DT38" s="20"/>
      <c r="DU38" s="19" t="s">
        <v>185</v>
      </c>
      <c r="DV38" s="20"/>
      <c r="DW38" s="20"/>
      <c r="DX38" s="20"/>
      <c r="DY38" s="20"/>
    </row>
    <row r="39">
      <c r="A39" s="18">
        <v>46003.6534837963</v>
      </c>
      <c r="B39" s="19" t="s">
        <v>243</v>
      </c>
      <c r="C39" s="19" t="s">
        <v>174</v>
      </c>
      <c r="D39" s="19">
        <f t="shared" si="2"/>
        <v>0</v>
      </c>
      <c r="E39" s="19" t="s">
        <v>180</v>
      </c>
      <c r="F39" s="19">
        <f>IFERROR(__xludf.DUMMYFUNCTION("LET(
  t, LOWER(TRIM(E39)),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9" s="19" t="s">
        <v>185</v>
      </c>
      <c r="H39" s="19">
        <f>IFERROR(__xludf.DUMMYFUNCTION("LET(
  t, LOWER(TRIM(G39)),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39" s="19" t="s">
        <v>310</v>
      </c>
      <c r="J39" s="19">
        <f>IFERROR(__xludf.DUMMYFUNCTION("LET(
  text, LOWER(I39),
  IFERROR(
    IFS(
      REGEXMATCH(text,""ở cùng gia đình|ở trọ cùng gia đình""), 0,
      REGEXMATCH(text,""thuê trọ""), 1,
      REGEXMATCH(text,""ở ktx""), 2,
      REGEXMATCH(text,""có nhà tại khu vực đang học|có nhà|ở riêng"&amp;" tại chung cư""), 3,
      REGEXMATCH(text,""ở nhà người quen""), 4
    ),
  -1)
)"),2.0)</f>
        <v>2</v>
      </c>
      <c r="K39" s="19" t="s">
        <v>221</v>
      </c>
      <c r="L39" s="19">
        <f>IFERROR(__xludf.DUMMYFUNCTION("LET(
  t, LOWER(TRIM(K39)),
  IFERROR(
    IFS(
      REGEXMATCH(t,""xuất\s*sắc""), 0,
      REGEXMATCH(t,""^giỏi$""), 1,
      REGEXMATCH(t,""^khá$""), 2,
      REGEXMATCH(t,""trung bình|bình thường|^4$""), 3,
      REGEXMATCH(t,""rớt""), 4,
      REGEXM"&amp;"ATCH(t,""năm nhất|tân sinh viên|mới|chưa|không|sắp thi|chuẩn bị thi|kq|kết quả|chưa có|chưa biết""), 5,
      TRUE, 5
    ),
  5)
)"),1.0)</f>
        <v>1</v>
      </c>
      <c r="M39" s="19" t="s">
        <v>383</v>
      </c>
      <c r="N39" s="19">
        <f>IFERROR(__xludf.DUMMYFUNCTION("LET(
  t, LOWER(TRIM(M39)),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9" s="19" t="s">
        <v>185</v>
      </c>
      <c r="P39" s="19">
        <f t="shared" si="3"/>
        <v>0</v>
      </c>
      <c r="Q39" s="20"/>
      <c r="R39" s="20" t="str">
        <f t="shared" si="55"/>
        <v/>
      </c>
      <c r="S39" s="20"/>
      <c r="T39" s="20"/>
      <c r="U39" s="20"/>
      <c r="V39" s="20" t="str">
        <f>IFERROR(__xludf.DUMMYFUNCTION("IFERROR(REGEXEXTRACT(U39,""\d+"")*1, """")"),"")</f>
        <v/>
      </c>
      <c r="W39" s="20">
        <f t="shared" si="5"/>
        <v>0</v>
      </c>
      <c r="X39" s="20"/>
      <c r="Y39" s="20"/>
      <c r="Z39" s="19" t="s">
        <v>186</v>
      </c>
      <c r="AA39" s="19"/>
      <c r="AB39" s="19" t="s">
        <v>195</v>
      </c>
      <c r="AC39" s="19" t="s">
        <v>384</v>
      </c>
      <c r="AD39" s="19" t="s">
        <v>205</v>
      </c>
      <c r="AE39" s="19" t="s">
        <v>186</v>
      </c>
      <c r="AF39" s="19" t="s">
        <v>250</v>
      </c>
      <c r="AG39" s="19" t="s">
        <v>251</v>
      </c>
      <c r="AH39" s="19" t="s">
        <v>251</v>
      </c>
      <c r="AI39" s="19" t="s">
        <v>239</v>
      </c>
      <c r="AJ39" s="19">
        <f t="shared" si="6"/>
        <v>0</v>
      </c>
      <c r="AK39" s="19" t="s">
        <v>302</v>
      </c>
      <c r="AL39" s="19">
        <f t="shared" si="7"/>
        <v>-1</v>
      </c>
      <c r="AM39" s="19" t="s">
        <v>190</v>
      </c>
      <c r="AN39" s="19">
        <f t="shared" si="8"/>
        <v>0</v>
      </c>
      <c r="AO39" s="20"/>
      <c r="AP39" s="19">
        <v>3.0</v>
      </c>
      <c r="AQ39" s="19">
        <v>3.0</v>
      </c>
      <c r="AR39" s="19">
        <v>4.0</v>
      </c>
      <c r="AS39" s="19">
        <v>4.0</v>
      </c>
      <c r="AT39" s="19">
        <v>2.0</v>
      </c>
      <c r="AU39" s="19">
        <v>3.0</v>
      </c>
      <c r="AV39" s="19">
        <v>4.0</v>
      </c>
      <c r="AW39" s="19">
        <v>3.0</v>
      </c>
      <c r="AX39" s="19">
        <v>1.0</v>
      </c>
      <c r="AY39" s="19">
        <f t="shared" si="9"/>
        <v>27</v>
      </c>
      <c r="AZ39" s="19">
        <f t="shared" si="10"/>
        <v>18</v>
      </c>
      <c r="BA39" s="19">
        <f t="shared" si="11"/>
        <v>1</v>
      </c>
      <c r="BB39" s="19">
        <f t="shared" si="12"/>
        <v>1</v>
      </c>
      <c r="BC39" s="19">
        <v>3.0</v>
      </c>
      <c r="BD39" s="19">
        <v>4.0</v>
      </c>
      <c r="BE39" s="19">
        <v>4.0</v>
      </c>
      <c r="BF39" s="19">
        <v>4.0</v>
      </c>
      <c r="BG39" s="19">
        <v>4.0</v>
      </c>
      <c r="BH39" s="19">
        <v>4.0</v>
      </c>
      <c r="BI39" s="19">
        <v>3.0</v>
      </c>
      <c r="BJ39" s="19">
        <f t="shared" si="13"/>
        <v>26</v>
      </c>
      <c r="BK39" s="19">
        <f t="shared" si="14"/>
        <v>19</v>
      </c>
      <c r="BL39" s="19"/>
      <c r="BM39" s="19"/>
      <c r="BN39" s="19">
        <v>4.0</v>
      </c>
      <c r="BO39" s="19" t="s">
        <v>185</v>
      </c>
      <c r="BP39" s="19">
        <f t="shared" si="15"/>
        <v>0</v>
      </c>
      <c r="BQ39" s="19">
        <v>5.0</v>
      </c>
      <c r="BR39" s="19">
        <v>2.0</v>
      </c>
      <c r="BS39" s="19" t="s">
        <v>195</v>
      </c>
      <c r="BT39" s="20">
        <f t="shared" si="16"/>
        <v>1</v>
      </c>
      <c r="BU39" s="19" t="s">
        <v>322</v>
      </c>
      <c r="BV39" s="19">
        <v>2.0</v>
      </c>
      <c r="BW39" s="19" t="s">
        <v>185</v>
      </c>
      <c r="BX39" s="19" t="s">
        <v>191</v>
      </c>
      <c r="BY39" s="19" t="s">
        <v>195</v>
      </c>
      <c r="BZ39" s="19" t="s">
        <v>208</v>
      </c>
      <c r="CA39" s="19">
        <f t="shared" si="17"/>
        <v>2</v>
      </c>
      <c r="CB39" s="19" t="s">
        <v>186</v>
      </c>
      <c r="CC39" s="19">
        <f t="shared" si="18"/>
        <v>1</v>
      </c>
      <c r="CD39" s="19" t="s">
        <v>208</v>
      </c>
      <c r="CE39" s="19">
        <f t="shared" si="19"/>
        <v>2</v>
      </c>
      <c r="CF39" s="19" t="s">
        <v>208</v>
      </c>
      <c r="CG39" s="19">
        <f t="shared" si="20"/>
        <v>2</v>
      </c>
      <c r="CH39" s="19" t="s">
        <v>208</v>
      </c>
      <c r="CI39" s="19">
        <f t="shared" si="21"/>
        <v>2</v>
      </c>
      <c r="CJ39" s="19" t="s">
        <v>292</v>
      </c>
      <c r="CK39" s="19" t="s">
        <v>240</v>
      </c>
      <c r="CL39" s="19" t="s">
        <v>194</v>
      </c>
      <c r="CM39" s="19">
        <f t="shared" si="22"/>
        <v>3.5</v>
      </c>
      <c r="CN39" s="19" t="s">
        <v>213</v>
      </c>
      <c r="CO39" s="19">
        <f t="shared" si="23"/>
        <v>1</v>
      </c>
      <c r="CP39" s="19" t="s">
        <v>195</v>
      </c>
      <c r="CQ39" s="19" t="s">
        <v>195</v>
      </c>
      <c r="CR39" s="19" t="s">
        <v>195</v>
      </c>
      <c r="CS39" s="19" t="s">
        <v>195</v>
      </c>
      <c r="CT39" s="19" t="s">
        <v>195</v>
      </c>
      <c r="CU39" s="19">
        <f t="shared" ref="CU39:CY39" si="69">if(CP39="Không",0,1)</f>
        <v>1</v>
      </c>
      <c r="CV39" s="19">
        <f t="shared" si="69"/>
        <v>1</v>
      </c>
      <c r="CW39" s="19">
        <f t="shared" si="69"/>
        <v>1</v>
      </c>
      <c r="CX39" s="19">
        <f t="shared" si="69"/>
        <v>1</v>
      </c>
      <c r="CY39" s="19">
        <f t="shared" si="69"/>
        <v>1</v>
      </c>
      <c r="CZ39" s="19" t="s">
        <v>185</v>
      </c>
      <c r="DA39" s="19">
        <f t="shared" si="25"/>
        <v>0</v>
      </c>
      <c r="DB39" s="19" t="s">
        <v>185</v>
      </c>
      <c r="DC39" s="19">
        <f t="shared" si="26"/>
        <v>0</v>
      </c>
      <c r="DD39" s="20"/>
      <c r="DE39" s="19" t="s">
        <v>195</v>
      </c>
      <c r="DF39" s="19">
        <f t="shared" si="27"/>
        <v>1</v>
      </c>
      <c r="DG39" s="19" t="s">
        <v>196</v>
      </c>
      <c r="DH39" s="19">
        <f t="shared" si="28"/>
        <v>0</v>
      </c>
      <c r="DI39" s="19" t="s">
        <v>185</v>
      </c>
      <c r="DJ39" s="19">
        <f t="shared" si="29"/>
        <v>0</v>
      </c>
      <c r="DK39" s="19" t="s">
        <v>257</v>
      </c>
      <c r="DL39" s="19">
        <f t="shared" si="30"/>
        <v>3</v>
      </c>
      <c r="DM39" s="19" t="s">
        <v>216</v>
      </c>
      <c r="DN39" s="19">
        <f t="shared" si="31"/>
        <v>3.5</v>
      </c>
      <c r="DO39" s="19" t="s">
        <v>199</v>
      </c>
      <c r="DP39" s="19" t="s">
        <v>185</v>
      </c>
      <c r="DQ39" s="20">
        <f t="shared" si="32"/>
        <v>0</v>
      </c>
      <c r="DR39" s="20"/>
      <c r="DS39" s="19" t="s">
        <v>185</v>
      </c>
      <c r="DT39" s="20"/>
      <c r="DU39" s="19" t="s">
        <v>185</v>
      </c>
      <c r="DV39" s="20"/>
      <c r="DW39" s="20"/>
      <c r="DX39" s="20"/>
      <c r="DY39" s="20"/>
    </row>
    <row r="40">
      <c r="A40" s="18">
        <v>46003.653645833336</v>
      </c>
      <c r="B40" s="19" t="s">
        <v>300</v>
      </c>
      <c r="C40" s="19" t="s">
        <v>174</v>
      </c>
      <c r="D40" s="19">
        <f t="shared" si="2"/>
        <v>0</v>
      </c>
      <c r="E40" s="19" t="s">
        <v>180</v>
      </c>
      <c r="F40" s="19">
        <f>IFERROR(__xludf.DUMMYFUNCTION("LET(
  t, LOWER(TRIM(E40)),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0" s="19" t="s">
        <v>220</v>
      </c>
      <c r="H40" s="19">
        <f>IFERROR(__xludf.DUMMYFUNCTION("LET(
  t, LOWER(TRIM(G40)),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40" s="19" t="s">
        <v>276</v>
      </c>
      <c r="J40" s="19">
        <f>IFERROR(__xludf.DUMMYFUNCTION("LET(
  text, LOWER(I40),
  IFERROR(
    IFS(
      REGEXMATCH(text,""ở cùng gia đình|ở trọ cùng gia đình""), 0,
      REGEXMATCH(text,""thuê trọ""), 1,
      REGEXMATCH(text,""ở ktx""), 2,
      REGEXMATCH(text,""có nhà tại khu vực đang học|có nhà|ở riêng"&amp;" tại chung cư""), 3,
      REGEXMATCH(text,""ở nhà người quen""), 4
    ),
  -1)
)"),0.0)</f>
        <v>0</v>
      </c>
      <c r="K40" s="19" t="s">
        <v>221</v>
      </c>
      <c r="L40" s="19">
        <f>IFERROR(__xludf.DUMMYFUNCTION("LET(
  t, LOWER(TRIM(K40)),
  IFERROR(
    IFS(
      REGEXMATCH(t,""xuất\s*sắc""), 0,
      REGEXMATCH(t,""^giỏi$""), 1,
      REGEXMATCH(t,""^khá$""), 2,
      REGEXMATCH(t,""trung bình|bình thường|^4$""), 3,
      REGEXMATCH(t,""rớt""), 4,
      REGEXM"&amp;"ATCH(t,""năm nhất|tân sinh viên|mới|chưa|không|sắp thi|chuẩn bị thi|kq|kết quả|chưa có|chưa biết""), 5,
      TRUE, 5
    ),
  5)
)"),1.0)</f>
        <v>1</v>
      </c>
      <c r="M40" s="19" t="s">
        <v>222</v>
      </c>
      <c r="N40" s="19">
        <f>IFERROR(__xludf.DUMMYFUNCTION("LET(
  t, LOWER(TRIM(M40)),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0" s="19" t="s">
        <v>195</v>
      </c>
      <c r="P40" s="19">
        <f t="shared" si="3"/>
        <v>1</v>
      </c>
      <c r="Q40" s="19" t="s">
        <v>385</v>
      </c>
      <c r="R40" s="19">
        <v>2.0</v>
      </c>
      <c r="S40" s="19" t="s">
        <v>223</v>
      </c>
      <c r="T40" s="19"/>
      <c r="U40" s="19" t="s">
        <v>224</v>
      </c>
      <c r="V40" s="20">
        <f>IFERROR(__xludf.DUMMYFUNCTION("IFERROR(REGEXEXTRACT(U40,""\d+"")*1, """")"),25.0)</f>
        <v>25</v>
      </c>
      <c r="W40" s="20">
        <f t="shared" si="5"/>
        <v>25</v>
      </c>
      <c r="X40" s="19">
        <v>70.0</v>
      </c>
      <c r="Y40" s="19">
        <v>30.0</v>
      </c>
      <c r="Z40" s="19" t="s">
        <v>185</v>
      </c>
      <c r="AA40" s="19"/>
      <c r="AB40" s="19" t="s">
        <v>195</v>
      </c>
      <c r="AC40" s="19" t="s">
        <v>185</v>
      </c>
      <c r="AD40" s="19" t="s">
        <v>186</v>
      </c>
      <c r="AE40" s="19" t="s">
        <v>185</v>
      </c>
      <c r="AF40" s="19" t="s">
        <v>237</v>
      </c>
      <c r="AG40" s="19" t="s">
        <v>188</v>
      </c>
      <c r="AH40" s="19" t="s">
        <v>238</v>
      </c>
      <c r="AI40" s="19" t="s">
        <v>227</v>
      </c>
      <c r="AJ40" s="19">
        <f t="shared" si="6"/>
        <v>2</v>
      </c>
      <c r="AK40" s="19" t="s">
        <v>188</v>
      </c>
      <c r="AL40" s="19">
        <f t="shared" si="7"/>
        <v>1</v>
      </c>
      <c r="AM40" s="19" t="s">
        <v>190</v>
      </c>
      <c r="AN40" s="19">
        <f t="shared" si="8"/>
        <v>0</v>
      </c>
      <c r="AO40" s="20"/>
      <c r="AP40" s="19">
        <v>2.0</v>
      </c>
      <c r="AQ40" s="19">
        <v>2.0</v>
      </c>
      <c r="AR40" s="19">
        <v>3.0</v>
      </c>
      <c r="AS40" s="19">
        <v>2.0</v>
      </c>
      <c r="AT40" s="19">
        <v>2.0</v>
      </c>
      <c r="AU40" s="19">
        <v>3.0</v>
      </c>
      <c r="AV40" s="19">
        <v>2.0</v>
      </c>
      <c r="AW40" s="19">
        <v>2.0</v>
      </c>
      <c r="AX40" s="19">
        <v>1.0</v>
      </c>
      <c r="AY40" s="19">
        <f t="shared" si="9"/>
        <v>19</v>
      </c>
      <c r="AZ40" s="19">
        <f t="shared" si="10"/>
        <v>10</v>
      </c>
      <c r="BA40" s="19">
        <f t="shared" si="11"/>
        <v>1</v>
      </c>
      <c r="BB40" s="19">
        <f t="shared" si="12"/>
        <v>0</v>
      </c>
      <c r="BC40" s="19">
        <v>2.0</v>
      </c>
      <c r="BD40" s="19">
        <v>1.0</v>
      </c>
      <c r="BE40" s="19">
        <v>2.0</v>
      </c>
      <c r="BF40" s="19">
        <v>1.0</v>
      </c>
      <c r="BG40" s="19">
        <v>1.0</v>
      </c>
      <c r="BH40" s="19">
        <v>1.0</v>
      </c>
      <c r="BI40" s="19">
        <v>2.0</v>
      </c>
      <c r="BJ40" s="19">
        <f t="shared" si="13"/>
        <v>10</v>
      </c>
      <c r="BK40" s="19">
        <f t="shared" si="14"/>
        <v>3</v>
      </c>
      <c r="BL40" s="19"/>
      <c r="BM40" s="19"/>
      <c r="BN40" s="19">
        <v>3.0</v>
      </c>
      <c r="BO40" s="19" t="s">
        <v>185</v>
      </c>
      <c r="BP40" s="19">
        <f t="shared" si="15"/>
        <v>0</v>
      </c>
      <c r="BQ40" s="19">
        <v>1.0</v>
      </c>
      <c r="BR40" s="19">
        <v>0.0</v>
      </c>
      <c r="BS40" s="19" t="s">
        <v>195</v>
      </c>
      <c r="BT40" s="20">
        <f t="shared" si="16"/>
        <v>1</v>
      </c>
      <c r="BU40" s="19" t="s">
        <v>207</v>
      </c>
      <c r="BV40" s="19">
        <v>3.0</v>
      </c>
      <c r="BW40" s="19" t="s">
        <v>185</v>
      </c>
      <c r="BX40" s="19" t="s">
        <v>191</v>
      </c>
      <c r="BY40" s="19" t="s">
        <v>185</v>
      </c>
      <c r="BZ40" s="19" t="s">
        <v>186</v>
      </c>
      <c r="CA40" s="19">
        <f t="shared" si="17"/>
        <v>1</v>
      </c>
      <c r="CB40" s="19" t="s">
        <v>186</v>
      </c>
      <c r="CC40" s="19">
        <f t="shared" si="18"/>
        <v>1</v>
      </c>
      <c r="CD40" s="19" t="s">
        <v>192</v>
      </c>
      <c r="CE40" s="19">
        <f t="shared" si="19"/>
        <v>0</v>
      </c>
      <c r="CF40" s="19" t="s">
        <v>209</v>
      </c>
      <c r="CG40" s="19">
        <f t="shared" si="20"/>
        <v>1</v>
      </c>
      <c r="CH40" s="19" t="s">
        <v>192</v>
      </c>
      <c r="CI40" s="19">
        <f t="shared" si="21"/>
        <v>0</v>
      </c>
      <c r="CJ40" s="19" t="s">
        <v>229</v>
      </c>
      <c r="CK40" s="19" t="s">
        <v>386</v>
      </c>
      <c r="CL40" s="19" t="s">
        <v>212</v>
      </c>
      <c r="CM40" s="19">
        <f t="shared" si="22"/>
        <v>6</v>
      </c>
      <c r="CN40" s="19" t="s">
        <v>185</v>
      </c>
      <c r="CO40" s="19">
        <f t="shared" si="23"/>
        <v>0</v>
      </c>
      <c r="CP40" s="19" t="s">
        <v>195</v>
      </c>
      <c r="CQ40" s="19" t="s">
        <v>195</v>
      </c>
      <c r="CR40" s="19" t="s">
        <v>195</v>
      </c>
      <c r="CS40" s="19" t="s">
        <v>195</v>
      </c>
      <c r="CT40" s="19" t="s">
        <v>185</v>
      </c>
      <c r="CU40" s="19">
        <f t="shared" ref="CU40:CY40" si="70">if(CP40="Không",0,1)</f>
        <v>1</v>
      </c>
      <c r="CV40" s="19">
        <f t="shared" si="70"/>
        <v>1</v>
      </c>
      <c r="CW40" s="19">
        <f t="shared" si="70"/>
        <v>1</v>
      </c>
      <c r="CX40" s="19">
        <f t="shared" si="70"/>
        <v>1</v>
      </c>
      <c r="CY40" s="19">
        <f t="shared" si="70"/>
        <v>0</v>
      </c>
      <c r="CZ40" s="19" t="s">
        <v>185</v>
      </c>
      <c r="DA40" s="19">
        <f t="shared" si="25"/>
        <v>0</v>
      </c>
      <c r="DB40" s="19" t="s">
        <v>195</v>
      </c>
      <c r="DC40" s="19">
        <f t="shared" si="26"/>
        <v>1</v>
      </c>
      <c r="DD40" s="19" t="s">
        <v>387</v>
      </c>
      <c r="DE40" s="19" t="s">
        <v>195</v>
      </c>
      <c r="DF40" s="19">
        <f t="shared" si="27"/>
        <v>1</v>
      </c>
      <c r="DG40" s="19" t="s">
        <v>196</v>
      </c>
      <c r="DH40" s="19">
        <f t="shared" si="28"/>
        <v>0</v>
      </c>
      <c r="DI40" s="19" t="s">
        <v>185</v>
      </c>
      <c r="DJ40" s="19">
        <f t="shared" si="29"/>
        <v>0</v>
      </c>
      <c r="DK40" s="19" t="s">
        <v>197</v>
      </c>
      <c r="DL40" s="19">
        <f t="shared" si="30"/>
        <v>0</v>
      </c>
      <c r="DM40" s="19" t="s">
        <v>216</v>
      </c>
      <c r="DN40" s="19">
        <f t="shared" si="31"/>
        <v>3.5</v>
      </c>
      <c r="DO40" s="19" t="s">
        <v>388</v>
      </c>
      <c r="DP40" s="19" t="s">
        <v>185</v>
      </c>
      <c r="DQ40" s="20">
        <f t="shared" si="32"/>
        <v>0</v>
      </c>
      <c r="DR40" s="20"/>
      <c r="DS40" s="19" t="s">
        <v>185</v>
      </c>
      <c r="DT40" s="20"/>
      <c r="DU40" s="19" t="s">
        <v>185</v>
      </c>
      <c r="DV40" s="20"/>
      <c r="DW40" s="20"/>
      <c r="DX40" s="20"/>
      <c r="DY40" s="20"/>
    </row>
    <row r="41">
      <c r="A41" s="18">
        <v>46003.654386574075</v>
      </c>
      <c r="B41" s="19" t="s">
        <v>300</v>
      </c>
      <c r="C41" s="19" t="s">
        <v>174</v>
      </c>
      <c r="D41" s="19">
        <f t="shared" si="2"/>
        <v>0</v>
      </c>
      <c r="E41" s="19" t="s">
        <v>180</v>
      </c>
      <c r="F41" s="19">
        <f>IFERROR(__xludf.DUMMYFUNCTION("LET(
  t, LOWER(TRIM(E41)),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1" s="19" t="s">
        <v>185</v>
      </c>
      <c r="H41" s="19">
        <f>IFERROR(__xludf.DUMMYFUNCTION("LET(
  t, LOWER(TRIM(G41)),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41" s="19" t="s">
        <v>310</v>
      </c>
      <c r="J41" s="19">
        <f>IFERROR(__xludf.DUMMYFUNCTION("LET(
  text, LOWER(I41),
  IFERROR(
    IFS(
      REGEXMATCH(text,""ở cùng gia đình|ở trọ cùng gia đình""), 0,
      REGEXMATCH(text,""thuê trọ""), 1,
      REGEXMATCH(text,""ở ktx""), 2,
      REGEXMATCH(text,""có nhà tại khu vực đang học|có nhà|ở riêng"&amp;" tại chung cư""), 3,
      REGEXMATCH(text,""ở nhà người quen""), 4
    ),
  -1)
)"),2.0)</f>
        <v>2</v>
      </c>
      <c r="K41" s="19" t="s">
        <v>183</v>
      </c>
      <c r="L41" s="19">
        <f>IFERROR(__xludf.DUMMYFUNCTION("LET(
  t, LOWER(TRIM(K41)),
  IFERROR(
    IFS(
      REGEXMATCH(t,""xuất\s*sắc""), 0,
      REGEXMATCH(t,""^giỏi$""), 1,
      REGEXMATCH(t,""^khá$""), 2,
      REGEXMATCH(t,""trung bình|bình thường|^4$""), 3,
      REGEXMATCH(t,""rớt""), 4,
      REGEXM"&amp;"ATCH(t,""năm nhất|tân sinh viên|mới|chưa|không|sắp thi|chuẩn bị thi|kq|kết quả|chưa có|chưa biết""), 5,
      TRUE, 5
    ),
  5)
)"),2.0)</f>
        <v>2</v>
      </c>
      <c r="M41" s="19" t="s">
        <v>383</v>
      </c>
      <c r="N41" s="19">
        <f>IFERROR(__xludf.DUMMYFUNCTION("LET(
  t, LOWER(TRIM(M41)),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1" s="19" t="s">
        <v>185</v>
      </c>
      <c r="P41" s="19">
        <f t="shared" si="3"/>
        <v>0</v>
      </c>
      <c r="Q41" s="20"/>
      <c r="R41" s="20" t="str">
        <f t="shared" ref="R41:R59" si="72">Q41</f>
        <v/>
      </c>
      <c r="S41" s="20"/>
      <c r="T41" s="20"/>
      <c r="U41" s="20"/>
      <c r="V41" s="20" t="str">
        <f>IFERROR(__xludf.DUMMYFUNCTION("IFERROR(REGEXEXTRACT(U41,""\d+"")*1, """")"),"")</f>
        <v/>
      </c>
      <c r="W41" s="20">
        <f t="shared" si="5"/>
        <v>0</v>
      </c>
      <c r="X41" s="20"/>
      <c r="Y41" s="20"/>
      <c r="Z41" s="19" t="s">
        <v>185</v>
      </c>
      <c r="AA41" s="19"/>
      <c r="AB41" s="19" t="s">
        <v>185</v>
      </c>
      <c r="AC41" s="19" t="s">
        <v>185</v>
      </c>
      <c r="AD41" s="19" t="s">
        <v>186</v>
      </c>
      <c r="AE41" s="19" t="s">
        <v>186</v>
      </c>
      <c r="AF41" s="19" t="s">
        <v>187</v>
      </c>
      <c r="AG41" s="19" t="s">
        <v>188</v>
      </c>
      <c r="AH41" s="19" t="s">
        <v>188</v>
      </c>
      <c r="AI41" s="19" t="s">
        <v>239</v>
      </c>
      <c r="AJ41" s="19">
        <f t="shared" si="6"/>
        <v>0</v>
      </c>
      <c r="AK41" s="19" t="s">
        <v>302</v>
      </c>
      <c r="AL41" s="19">
        <f t="shared" si="7"/>
        <v>-1</v>
      </c>
      <c r="AM41" s="19" t="s">
        <v>190</v>
      </c>
      <c r="AN41" s="19">
        <f t="shared" si="8"/>
        <v>0</v>
      </c>
      <c r="AO41" s="20"/>
      <c r="AP41" s="19">
        <v>2.0</v>
      </c>
      <c r="AQ41" s="19">
        <v>2.0</v>
      </c>
      <c r="AR41" s="19">
        <v>2.0</v>
      </c>
      <c r="AS41" s="19">
        <v>2.0</v>
      </c>
      <c r="AT41" s="19">
        <v>2.0</v>
      </c>
      <c r="AU41" s="19">
        <v>2.0</v>
      </c>
      <c r="AV41" s="19">
        <v>2.0</v>
      </c>
      <c r="AW41" s="19">
        <v>2.0</v>
      </c>
      <c r="AX41" s="19">
        <v>2.0</v>
      </c>
      <c r="AY41" s="19">
        <f t="shared" si="9"/>
        <v>18</v>
      </c>
      <c r="AZ41" s="19">
        <f t="shared" si="10"/>
        <v>9</v>
      </c>
      <c r="BA41" s="19">
        <f t="shared" si="11"/>
        <v>0</v>
      </c>
      <c r="BB41" s="19">
        <f t="shared" si="12"/>
        <v>0</v>
      </c>
      <c r="BC41" s="19">
        <v>1.0</v>
      </c>
      <c r="BD41" s="19">
        <v>1.0</v>
      </c>
      <c r="BE41" s="19">
        <v>1.0</v>
      </c>
      <c r="BF41" s="19">
        <v>1.0</v>
      </c>
      <c r="BG41" s="19">
        <v>2.0</v>
      </c>
      <c r="BH41" s="19">
        <v>1.0</v>
      </c>
      <c r="BI41" s="19">
        <v>2.0</v>
      </c>
      <c r="BJ41" s="19">
        <f t="shared" si="13"/>
        <v>9</v>
      </c>
      <c r="BK41" s="19">
        <f t="shared" si="14"/>
        <v>2</v>
      </c>
      <c r="BL41" s="19"/>
      <c r="BM41" s="19"/>
      <c r="BN41" s="19">
        <v>2.0</v>
      </c>
      <c r="BO41" s="19" t="s">
        <v>185</v>
      </c>
      <c r="BP41" s="19">
        <f t="shared" si="15"/>
        <v>0</v>
      </c>
      <c r="BQ41" s="19">
        <v>3.0</v>
      </c>
      <c r="BR41" s="19">
        <v>0.0</v>
      </c>
      <c r="BS41" s="19" t="s">
        <v>185</v>
      </c>
      <c r="BT41" s="20">
        <f t="shared" si="16"/>
        <v>0</v>
      </c>
      <c r="BU41" s="20"/>
      <c r="BV41" s="19">
        <v>3.0</v>
      </c>
      <c r="BW41" s="19" t="s">
        <v>195</v>
      </c>
      <c r="BX41" s="19" t="s">
        <v>191</v>
      </c>
      <c r="BY41" s="19" t="s">
        <v>185</v>
      </c>
      <c r="BZ41" s="19" t="s">
        <v>186</v>
      </c>
      <c r="CA41" s="19">
        <f t="shared" si="17"/>
        <v>1</v>
      </c>
      <c r="CB41" s="19" t="s">
        <v>186</v>
      </c>
      <c r="CC41" s="19">
        <f t="shared" si="18"/>
        <v>1</v>
      </c>
      <c r="CD41" s="19" t="s">
        <v>209</v>
      </c>
      <c r="CE41" s="19">
        <f t="shared" si="19"/>
        <v>1</v>
      </c>
      <c r="CF41" s="19" t="s">
        <v>209</v>
      </c>
      <c r="CG41" s="19">
        <f t="shared" si="20"/>
        <v>1</v>
      </c>
      <c r="CH41" s="19" t="s">
        <v>209</v>
      </c>
      <c r="CI41" s="19">
        <f t="shared" si="21"/>
        <v>1</v>
      </c>
      <c r="CJ41" s="19" t="s">
        <v>292</v>
      </c>
      <c r="CK41" s="19" t="s">
        <v>185</v>
      </c>
      <c r="CL41" s="19" t="s">
        <v>212</v>
      </c>
      <c r="CM41" s="19">
        <f t="shared" si="22"/>
        <v>6</v>
      </c>
      <c r="CN41" s="19" t="s">
        <v>213</v>
      </c>
      <c r="CO41" s="19">
        <f t="shared" si="23"/>
        <v>1</v>
      </c>
      <c r="CP41" s="19" t="s">
        <v>185</v>
      </c>
      <c r="CQ41" s="19" t="s">
        <v>185</v>
      </c>
      <c r="CR41" s="19" t="s">
        <v>185</v>
      </c>
      <c r="CS41" s="19" t="s">
        <v>185</v>
      </c>
      <c r="CT41" s="19" t="s">
        <v>185</v>
      </c>
      <c r="CU41" s="19">
        <f t="shared" ref="CU41:CY41" si="71">if(CP41="Không",0,1)</f>
        <v>0</v>
      </c>
      <c r="CV41" s="19">
        <f t="shared" si="71"/>
        <v>0</v>
      </c>
      <c r="CW41" s="19">
        <f t="shared" si="71"/>
        <v>0</v>
      </c>
      <c r="CX41" s="19">
        <f t="shared" si="71"/>
        <v>0</v>
      </c>
      <c r="CY41" s="19">
        <f t="shared" si="71"/>
        <v>0</v>
      </c>
      <c r="CZ41" s="19" t="s">
        <v>185</v>
      </c>
      <c r="DA41" s="19">
        <f t="shared" si="25"/>
        <v>0</v>
      </c>
      <c r="DB41" s="19" t="s">
        <v>185</v>
      </c>
      <c r="DC41" s="19">
        <f t="shared" si="26"/>
        <v>0</v>
      </c>
      <c r="DD41" s="20"/>
      <c r="DE41" s="19" t="s">
        <v>185</v>
      </c>
      <c r="DF41" s="19">
        <f t="shared" si="27"/>
        <v>0</v>
      </c>
      <c r="DG41" s="19" t="s">
        <v>196</v>
      </c>
      <c r="DH41" s="19">
        <f t="shared" si="28"/>
        <v>0</v>
      </c>
      <c r="DI41" s="19" t="s">
        <v>185</v>
      </c>
      <c r="DJ41" s="19">
        <f t="shared" si="29"/>
        <v>0</v>
      </c>
      <c r="DK41" s="19" t="s">
        <v>197</v>
      </c>
      <c r="DL41" s="19">
        <f t="shared" si="30"/>
        <v>0</v>
      </c>
      <c r="DM41" s="20"/>
      <c r="DN41" s="19" t="str">
        <f t="shared" si="31"/>
        <v/>
      </c>
      <c r="DO41" s="20"/>
      <c r="DP41" s="19" t="s">
        <v>185</v>
      </c>
      <c r="DQ41" s="20">
        <f t="shared" si="32"/>
        <v>0</v>
      </c>
      <c r="DR41" s="20"/>
      <c r="DS41" s="19" t="s">
        <v>185</v>
      </c>
      <c r="DT41" s="20"/>
      <c r="DU41" s="19" t="s">
        <v>185</v>
      </c>
      <c r="DV41" s="20"/>
      <c r="DW41" s="20"/>
      <c r="DX41" s="20"/>
      <c r="DY41" s="20"/>
    </row>
    <row r="42">
      <c r="A42" s="18">
        <v>46003.65474537037</v>
      </c>
      <c r="B42" s="19" t="s">
        <v>389</v>
      </c>
      <c r="C42" s="19" t="s">
        <v>335</v>
      </c>
      <c r="D42" s="19">
        <f t="shared" si="2"/>
        <v>1</v>
      </c>
      <c r="E42" s="19" t="s">
        <v>346</v>
      </c>
      <c r="F42" s="19">
        <f>IFERROR(__xludf.DUMMYFUNCTION("LET(
  t, LOWER(TRIM(E42)),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2" s="19" t="s">
        <v>185</v>
      </c>
      <c r="H42" s="19">
        <f>IFERROR(__xludf.DUMMYFUNCTION("LET(
  t, LOWER(TRIM(G42)),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42" s="19" t="s">
        <v>182</v>
      </c>
      <c r="J42" s="19">
        <f>IFERROR(__xludf.DUMMYFUNCTION("LET(
  text, LOWER(I42),
  IFERROR(
    IFS(
      REGEXMATCH(text,""ở cùng gia đình|ở trọ cùng gia đình""), 0,
      REGEXMATCH(text,""thuê trọ""), 1,
      REGEXMATCH(text,""ở ktx""), 2,
      REGEXMATCH(text,""có nhà tại khu vực đang học|có nhà|ở riêng"&amp;" tại chung cư""), 3,
      REGEXMATCH(text,""ở nhà người quen""), 4
    ),
  -1)
)"),1.0)</f>
        <v>1</v>
      </c>
      <c r="K42" s="19" t="s">
        <v>221</v>
      </c>
      <c r="L42" s="19">
        <f>IFERROR(__xludf.DUMMYFUNCTION("LET(
  t, LOWER(TRIM(K42)),
  IFERROR(
    IFS(
      REGEXMATCH(t,""xuất\s*sắc""), 0,
      REGEXMATCH(t,""^giỏi$""), 1,
      REGEXMATCH(t,""^khá$""), 2,
      REGEXMATCH(t,""trung bình|bình thường|^4$""), 3,
      REGEXMATCH(t,""rớt""), 4,
      REGEXM"&amp;"ATCH(t,""năm nhất|tân sinh viên|mới|chưa|không|sắp thi|chuẩn bị thi|kq|kết quả|chưa có|chưa biết""), 5,
      TRUE, 5
    ),
  5)
)"),1.0)</f>
        <v>1</v>
      </c>
      <c r="M42" s="19" t="s">
        <v>222</v>
      </c>
      <c r="N42" s="19">
        <f>IFERROR(__xludf.DUMMYFUNCTION("LET(
  t, LOWER(TRIM(M42)),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2" s="19" t="s">
        <v>195</v>
      </c>
      <c r="P42" s="19">
        <f t="shared" si="3"/>
        <v>1</v>
      </c>
      <c r="Q42" s="19">
        <v>1.0</v>
      </c>
      <c r="R42" s="20">
        <f t="shared" si="72"/>
        <v>1</v>
      </c>
      <c r="S42" s="19" t="s">
        <v>203</v>
      </c>
      <c r="T42" s="19"/>
      <c r="U42" s="19" t="s">
        <v>236</v>
      </c>
      <c r="V42" s="20">
        <f>IFERROR(__xludf.DUMMYFUNCTION("IFERROR(REGEXEXTRACT(U42,""\d+"")*1, """")"),40.0)</f>
        <v>40</v>
      </c>
      <c r="W42" s="20">
        <f t="shared" si="5"/>
        <v>40</v>
      </c>
      <c r="X42" s="21">
        <v>0.5</v>
      </c>
      <c r="Y42" s="21">
        <v>0.0</v>
      </c>
      <c r="Z42" s="19" t="s">
        <v>185</v>
      </c>
      <c r="AA42" s="19"/>
      <c r="AB42" s="19" t="s">
        <v>185</v>
      </c>
      <c r="AC42" s="19" t="s">
        <v>185</v>
      </c>
      <c r="AD42" s="19" t="s">
        <v>185</v>
      </c>
      <c r="AE42" s="19" t="s">
        <v>185</v>
      </c>
      <c r="AF42" s="19" t="s">
        <v>237</v>
      </c>
      <c r="AG42" s="19" t="s">
        <v>188</v>
      </c>
      <c r="AH42" s="19" t="s">
        <v>238</v>
      </c>
      <c r="AI42" s="19" t="s">
        <v>239</v>
      </c>
      <c r="AJ42" s="19">
        <f t="shared" si="6"/>
        <v>0</v>
      </c>
      <c r="AK42" s="19" t="s">
        <v>238</v>
      </c>
      <c r="AL42" s="19">
        <f t="shared" si="7"/>
        <v>0</v>
      </c>
      <c r="AM42" s="19" t="s">
        <v>228</v>
      </c>
      <c r="AN42" s="19">
        <f t="shared" si="8"/>
        <v>1</v>
      </c>
      <c r="AO42" s="20"/>
      <c r="AP42" s="19">
        <v>1.0</v>
      </c>
      <c r="AQ42" s="19">
        <v>1.0</v>
      </c>
      <c r="AR42" s="19">
        <v>1.0</v>
      </c>
      <c r="AS42" s="19">
        <v>1.0</v>
      </c>
      <c r="AT42" s="19">
        <v>1.0</v>
      </c>
      <c r="AU42" s="19">
        <v>1.0</v>
      </c>
      <c r="AV42" s="19">
        <v>1.0</v>
      </c>
      <c r="AW42" s="19">
        <v>1.0</v>
      </c>
      <c r="AX42" s="19">
        <v>1.0</v>
      </c>
      <c r="AY42" s="19">
        <f t="shared" si="9"/>
        <v>9</v>
      </c>
      <c r="AZ42" s="19">
        <f t="shared" si="10"/>
        <v>0</v>
      </c>
      <c r="BA42" s="19">
        <f t="shared" si="11"/>
        <v>0</v>
      </c>
      <c r="BB42" s="19">
        <f t="shared" si="12"/>
        <v>0</v>
      </c>
      <c r="BC42" s="19">
        <v>1.0</v>
      </c>
      <c r="BD42" s="19">
        <v>1.0</v>
      </c>
      <c r="BE42" s="19">
        <v>1.0</v>
      </c>
      <c r="BF42" s="19">
        <v>1.0</v>
      </c>
      <c r="BG42" s="19">
        <v>1.0</v>
      </c>
      <c r="BH42" s="19">
        <v>1.0</v>
      </c>
      <c r="BI42" s="19">
        <v>1.0</v>
      </c>
      <c r="BJ42" s="19">
        <f t="shared" si="13"/>
        <v>7</v>
      </c>
      <c r="BK42" s="19">
        <f t="shared" si="14"/>
        <v>0</v>
      </c>
      <c r="BL42" s="19"/>
      <c r="BM42" s="19"/>
      <c r="BN42" s="19">
        <v>2.0</v>
      </c>
      <c r="BO42" s="19" t="s">
        <v>185</v>
      </c>
      <c r="BP42" s="19">
        <f t="shared" si="15"/>
        <v>0</v>
      </c>
      <c r="BQ42" s="19">
        <v>1.0</v>
      </c>
      <c r="BR42" s="19">
        <v>0.0</v>
      </c>
      <c r="BS42" s="19" t="s">
        <v>185</v>
      </c>
      <c r="BT42" s="20">
        <f t="shared" si="16"/>
        <v>0</v>
      </c>
      <c r="BU42" s="20"/>
      <c r="BV42" s="19">
        <v>4.0</v>
      </c>
      <c r="BW42" s="19" t="s">
        <v>185</v>
      </c>
      <c r="BX42" s="19" t="s">
        <v>191</v>
      </c>
      <c r="BY42" s="19" t="s">
        <v>185</v>
      </c>
      <c r="BZ42" s="19" t="s">
        <v>185</v>
      </c>
      <c r="CA42" s="19">
        <f t="shared" si="17"/>
        <v>0</v>
      </c>
      <c r="CB42" s="19" t="s">
        <v>186</v>
      </c>
      <c r="CC42" s="19">
        <f t="shared" si="18"/>
        <v>1</v>
      </c>
      <c r="CD42" s="19" t="s">
        <v>192</v>
      </c>
      <c r="CE42" s="19">
        <f t="shared" si="19"/>
        <v>0</v>
      </c>
      <c r="CF42" s="19" t="s">
        <v>192</v>
      </c>
      <c r="CG42" s="19">
        <f t="shared" si="20"/>
        <v>0</v>
      </c>
      <c r="CH42" s="19" t="s">
        <v>192</v>
      </c>
      <c r="CI42" s="19">
        <f t="shared" si="21"/>
        <v>0</v>
      </c>
      <c r="CJ42" s="19" t="s">
        <v>229</v>
      </c>
      <c r="CK42" s="19" t="s">
        <v>185</v>
      </c>
      <c r="CL42" s="19" t="s">
        <v>231</v>
      </c>
      <c r="CM42" s="19">
        <f t="shared" si="22"/>
        <v>0.75</v>
      </c>
      <c r="CN42" s="19" t="s">
        <v>185</v>
      </c>
      <c r="CO42" s="19">
        <f t="shared" si="23"/>
        <v>0</v>
      </c>
      <c r="CP42" s="19" t="s">
        <v>185</v>
      </c>
      <c r="CQ42" s="19" t="s">
        <v>185</v>
      </c>
      <c r="CR42" s="19" t="s">
        <v>185</v>
      </c>
      <c r="CS42" s="19" t="s">
        <v>185</v>
      </c>
      <c r="CT42" s="19" t="s">
        <v>185</v>
      </c>
      <c r="CU42" s="19">
        <f t="shared" ref="CU42:CY42" si="73">if(CP42="Không",0,1)</f>
        <v>0</v>
      </c>
      <c r="CV42" s="19">
        <f t="shared" si="73"/>
        <v>0</v>
      </c>
      <c r="CW42" s="19">
        <f t="shared" si="73"/>
        <v>0</v>
      </c>
      <c r="CX42" s="19">
        <f t="shared" si="73"/>
        <v>0</v>
      </c>
      <c r="CY42" s="19">
        <f t="shared" si="73"/>
        <v>0</v>
      </c>
      <c r="CZ42" s="19" t="s">
        <v>185</v>
      </c>
      <c r="DA42" s="19">
        <f t="shared" si="25"/>
        <v>0</v>
      </c>
      <c r="DB42" s="19" t="s">
        <v>185</v>
      </c>
      <c r="DC42" s="19">
        <f t="shared" si="26"/>
        <v>0</v>
      </c>
      <c r="DD42" s="20"/>
      <c r="DE42" s="19" t="s">
        <v>195</v>
      </c>
      <c r="DF42" s="19">
        <f t="shared" si="27"/>
        <v>1</v>
      </c>
      <c r="DG42" s="19" t="s">
        <v>255</v>
      </c>
      <c r="DH42" s="19">
        <f t="shared" si="28"/>
        <v>1</v>
      </c>
      <c r="DI42" s="19" t="s">
        <v>185</v>
      </c>
      <c r="DJ42" s="19">
        <f t="shared" si="29"/>
        <v>0</v>
      </c>
      <c r="DK42" s="19" t="s">
        <v>197</v>
      </c>
      <c r="DL42" s="19">
        <f t="shared" si="30"/>
        <v>0</v>
      </c>
      <c r="DM42" s="19" t="s">
        <v>303</v>
      </c>
      <c r="DN42" s="19">
        <f t="shared" si="31"/>
        <v>0.5</v>
      </c>
      <c r="DO42" s="19" t="s">
        <v>326</v>
      </c>
      <c r="DP42" s="19" t="s">
        <v>185</v>
      </c>
      <c r="DQ42" s="20">
        <f t="shared" si="32"/>
        <v>0</v>
      </c>
      <c r="DR42" s="20"/>
      <c r="DS42" s="19" t="s">
        <v>185</v>
      </c>
      <c r="DT42" s="20"/>
      <c r="DU42" s="19" t="s">
        <v>185</v>
      </c>
      <c r="DV42" s="20"/>
      <c r="DW42" s="20"/>
      <c r="DX42" s="20"/>
      <c r="DY42" s="20"/>
    </row>
    <row r="43">
      <c r="A43" s="18">
        <v>46003.65487268518</v>
      </c>
      <c r="B43" s="19" t="s">
        <v>357</v>
      </c>
      <c r="C43" s="19" t="s">
        <v>174</v>
      </c>
      <c r="D43" s="19">
        <f t="shared" si="2"/>
        <v>0</v>
      </c>
      <c r="E43" s="19" t="s">
        <v>180</v>
      </c>
      <c r="F43" s="19">
        <f>IFERROR(__xludf.DUMMYFUNCTION("LET(
  t, LOWER(TRIM(E43)),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3" s="19" t="s">
        <v>185</v>
      </c>
      <c r="H43" s="19">
        <f>IFERROR(__xludf.DUMMYFUNCTION("LET(
  t, LOWER(TRIM(G43)),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43" s="19" t="s">
        <v>182</v>
      </c>
      <c r="J43" s="19">
        <f>IFERROR(__xludf.DUMMYFUNCTION("LET(
  text, LOWER(I43),
  IFERROR(
    IFS(
      REGEXMATCH(text,""ở cùng gia đình|ở trọ cùng gia đình""), 0,
      REGEXMATCH(text,""thuê trọ""), 1,
      REGEXMATCH(text,""ở ktx""), 2,
      REGEXMATCH(text,""có nhà tại khu vực đang học|có nhà|ở riêng"&amp;" tại chung cư""), 3,
      REGEXMATCH(text,""ở nhà người quen""), 4
    ),
  -1)
)"),1.0)</f>
        <v>1</v>
      </c>
      <c r="K43" s="19" t="s">
        <v>221</v>
      </c>
      <c r="L43" s="19">
        <f>IFERROR(__xludf.DUMMYFUNCTION("LET(
  t, LOWER(TRIM(K43)),
  IFERROR(
    IFS(
      REGEXMATCH(t,""xuất\s*sắc""), 0,
      REGEXMATCH(t,""^giỏi$""), 1,
      REGEXMATCH(t,""^khá$""), 2,
      REGEXMATCH(t,""trung bình|bình thường|^4$""), 3,
      REGEXMATCH(t,""rớt""), 4,
      REGEXM"&amp;"ATCH(t,""năm nhất|tân sinh viên|mới|chưa|không|sắp thi|chuẩn bị thi|kq|kết quả|chưa có|chưa biết""), 5,
      TRUE, 5
    ),
  5)
)"),1.0)</f>
        <v>1</v>
      </c>
      <c r="M43" s="19" t="s">
        <v>222</v>
      </c>
      <c r="N43" s="19">
        <f>IFERROR(__xludf.DUMMYFUNCTION("LET(
  t, LOWER(TRIM(M43)),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3" s="19" t="s">
        <v>195</v>
      </c>
      <c r="P43" s="19">
        <f t="shared" si="3"/>
        <v>1</v>
      </c>
      <c r="Q43" s="19">
        <v>1.0</v>
      </c>
      <c r="R43" s="20">
        <f t="shared" si="72"/>
        <v>1</v>
      </c>
      <c r="S43" s="19" t="s">
        <v>203</v>
      </c>
      <c r="T43" s="19"/>
      <c r="U43" s="19" t="s">
        <v>236</v>
      </c>
      <c r="V43" s="20">
        <f>IFERROR(__xludf.DUMMYFUNCTION("IFERROR(REGEXEXTRACT(U43,""\d+"")*1, """")"),40.0)</f>
        <v>40</v>
      </c>
      <c r="W43" s="20">
        <f t="shared" si="5"/>
        <v>40</v>
      </c>
      <c r="X43" s="19">
        <v>50.0</v>
      </c>
      <c r="Y43" s="19">
        <v>20.0</v>
      </c>
      <c r="Z43" s="19" t="s">
        <v>186</v>
      </c>
      <c r="AA43" s="19"/>
      <c r="AB43" s="19" t="s">
        <v>185</v>
      </c>
      <c r="AC43" s="19" t="s">
        <v>185</v>
      </c>
      <c r="AD43" s="19" t="s">
        <v>185</v>
      </c>
      <c r="AE43" s="19" t="s">
        <v>185</v>
      </c>
      <c r="AF43" s="19" t="s">
        <v>206</v>
      </c>
      <c r="AG43" s="19" t="s">
        <v>188</v>
      </c>
      <c r="AH43" s="19" t="s">
        <v>251</v>
      </c>
      <c r="AI43" s="19" t="s">
        <v>189</v>
      </c>
      <c r="AJ43" s="19">
        <f t="shared" si="6"/>
        <v>1</v>
      </c>
      <c r="AK43" s="19" t="s">
        <v>188</v>
      </c>
      <c r="AL43" s="19">
        <f t="shared" si="7"/>
        <v>1</v>
      </c>
      <c r="AM43" s="19" t="s">
        <v>190</v>
      </c>
      <c r="AN43" s="19">
        <f t="shared" si="8"/>
        <v>0</v>
      </c>
      <c r="AO43" s="20"/>
      <c r="AP43" s="19">
        <v>4.0</v>
      </c>
      <c r="AQ43" s="19">
        <v>1.0</v>
      </c>
      <c r="AR43" s="19">
        <v>2.0</v>
      </c>
      <c r="AS43" s="19">
        <v>2.0</v>
      </c>
      <c r="AT43" s="19">
        <v>2.0</v>
      </c>
      <c r="AU43" s="19">
        <v>2.0</v>
      </c>
      <c r="AV43" s="19">
        <v>2.0</v>
      </c>
      <c r="AW43" s="19">
        <v>1.0</v>
      </c>
      <c r="AX43" s="19">
        <v>1.0</v>
      </c>
      <c r="AY43" s="19">
        <f t="shared" si="9"/>
        <v>17</v>
      </c>
      <c r="AZ43" s="19">
        <f t="shared" si="10"/>
        <v>8</v>
      </c>
      <c r="BA43" s="19">
        <f t="shared" si="11"/>
        <v>0</v>
      </c>
      <c r="BB43" s="19">
        <f t="shared" si="12"/>
        <v>0</v>
      </c>
      <c r="BC43" s="19">
        <v>1.0</v>
      </c>
      <c r="BD43" s="19">
        <v>1.0</v>
      </c>
      <c r="BE43" s="19">
        <v>1.0</v>
      </c>
      <c r="BF43" s="19">
        <v>1.0</v>
      </c>
      <c r="BG43" s="19">
        <v>1.0</v>
      </c>
      <c r="BH43" s="19">
        <v>1.0</v>
      </c>
      <c r="BI43" s="19">
        <v>1.0</v>
      </c>
      <c r="BJ43" s="19">
        <f t="shared" si="13"/>
        <v>7</v>
      </c>
      <c r="BK43" s="19">
        <f t="shared" si="14"/>
        <v>0</v>
      </c>
      <c r="BL43" s="19"/>
      <c r="BM43" s="19"/>
      <c r="BN43" s="19">
        <v>2.0</v>
      </c>
      <c r="BO43" s="19" t="s">
        <v>185</v>
      </c>
      <c r="BP43" s="19">
        <f t="shared" si="15"/>
        <v>0</v>
      </c>
      <c r="BQ43" s="19">
        <v>1.0</v>
      </c>
      <c r="BR43" s="19">
        <v>0.0</v>
      </c>
      <c r="BS43" s="19" t="s">
        <v>185</v>
      </c>
      <c r="BT43" s="20">
        <f t="shared" si="16"/>
        <v>0</v>
      </c>
      <c r="BU43" s="20"/>
      <c r="BV43" s="19">
        <v>3.0</v>
      </c>
      <c r="BW43" s="19" t="s">
        <v>195</v>
      </c>
      <c r="BX43" s="19" t="s">
        <v>252</v>
      </c>
      <c r="BY43" s="19" t="s">
        <v>195</v>
      </c>
      <c r="BZ43" s="19" t="s">
        <v>185</v>
      </c>
      <c r="CA43" s="19">
        <f t="shared" si="17"/>
        <v>0</v>
      </c>
      <c r="CB43" s="19" t="s">
        <v>186</v>
      </c>
      <c r="CC43" s="19">
        <f t="shared" si="18"/>
        <v>1</v>
      </c>
      <c r="CD43" s="19" t="s">
        <v>192</v>
      </c>
      <c r="CE43" s="19">
        <f t="shared" si="19"/>
        <v>0</v>
      </c>
      <c r="CF43" s="19" t="s">
        <v>192</v>
      </c>
      <c r="CG43" s="19">
        <f t="shared" si="20"/>
        <v>0</v>
      </c>
      <c r="CH43" s="19" t="s">
        <v>192</v>
      </c>
      <c r="CI43" s="19">
        <f t="shared" si="21"/>
        <v>0</v>
      </c>
      <c r="CJ43" s="19" t="s">
        <v>262</v>
      </c>
      <c r="CK43" s="19" t="s">
        <v>185</v>
      </c>
      <c r="CL43" s="19" t="s">
        <v>241</v>
      </c>
      <c r="CM43" s="19">
        <f t="shared" si="22"/>
        <v>1.5</v>
      </c>
      <c r="CN43" s="19" t="s">
        <v>185</v>
      </c>
      <c r="CO43" s="19">
        <f t="shared" si="23"/>
        <v>0</v>
      </c>
      <c r="CP43" s="19" t="s">
        <v>185</v>
      </c>
      <c r="CQ43" s="19" t="s">
        <v>185</v>
      </c>
      <c r="CR43" s="19" t="s">
        <v>185</v>
      </c>
      <c r="CS43" s="19" t="s">
        <v>185</v>
      </c>
      <c r="CT43" s="19" t="s">
        <v>185</v>
      </c>
      <c r="CU43" s="19">
        <f t="shared" ref="CU43:CY43" si="74">if(CP43="Không",0,1)</f>
        <v>0</v>
      </c>
      <c r="CV43" s="19">
        <f t="shared" si="74"/>
        <v>0</v>
      </c>
      <c r="CW43" s="19">
        <f t="shared" si="74"/>
        <v>0</v>
      </c>
      <c r="CX43" s="19">
        <f t="shared" si="74"/>
        <v>0</v>
      </c>
      <c r="CY43" s="19">
        <f t="shared" si="74"/>
        <v>0</v>
      </c>
      <c r="CZ43" s="19" t="s">
        <v>185</v>
      </c>
      <c r="DA43" s="19">
        <f t="shared" si="25"/>
        <v>0</v>
      </c>
      <c r="DB43" s="19" t="s">
        <v>185</v>
      </c>
      <c r="DC43" s="19">
        <f t="shared" si="26"/>
        <v>0</v>
      </c>
      <c r="DD43" s="20"/>
      <c r="DE43" s="19" t="s">
        <v>195</v>
      </c>
      <c r="DF43" s="19">
        <f t="shared" si="27"/>
        <v>1</v>
      </c>
      <c r="DG43" s="19" t="s">
        <v>196</v>
      </c>
      <c r="DH43" s="19">
        <f t="shared" si="28"/>
        <v>0</v>
      </c>
      <c r="DI43" s="19" t="s">
        <v>185</v>
      </c>
      <c r="DJ43" s="19">
        <f t="shared" si="29"/>
        <v>0</v>
      </c>
      <c r="DK43" s="19" t="s">
        <v>197</v>
      </c>
      <c r="DL43" s="19">
        <f t="shared" si="30"/>
        <v>0</v>
      </c>
      <c r="DM43" s="19" t="s">
        <v>198</v>
      </c>
      <c r="DN43" s="19">
        <f t="shared" si="31"/>
        <v>1.5</v>
      </c>
      <c r="DO43" s="19" t="s">
        <v>320</v>
      </c>
      <c r="DP43" s="19" t="s">
        <v>185</v>
      </c>
      <c r="DQ43" s="20">
        <f t="shared" si="32"/>
        <v>0</v>
      </c>
      <c r="DR43" s="20"/>
      <c r="DS43" s="19" t="s">
        <v>185</v>
      </c>
      <c r="DT43" s="20"/>
      <c r="DU43" s="19" t="s">
        <v>185</v>
      </c>
      <c r="DV43" s="20"/>
      <c r="DW43" s="20"/>
      <c r="DX43" s="20"/>
      <c r="DY43" s="20"/>
    </row>
    <row r="44">
      <c r="A44" s="18">
        <v>46003.65572916667</v>
      </c>
      <c r="B44" s="19" t="s">
        <v>390</v>
      </c>
      <c r="C44" s="19" t="s">
        <v>335</v>
      </c>
      <c r="D44" s="19">
        <f t="shared" si="2"/>
        <v>1</v>
      </c>
      <c r="E44" s="19" t="s">
        <v>346</v>
      </c>
      <c r="F44" s="19">
        <f>IFERROR(__xludf.DUMMYFUNCTION("LET(
  t, LOWER(TRIM(E44)),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4" s="19" t="s">
        <v>185</v>
      </c>
      <c r="H44" s="19">
        <f>IFERROR(__xludf.DUMMYFUNCTION("LET(
  t, LOWER(TRIM(G44)),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44" s="19" t="s">
        <v>276</v>
      </c>
      <c r="J44" s="19">
        <f>IFERROR(__xludf.DUMMYFUNCTION("LET(
  text, LOWER(I44),
  IFERROR(
    IFS(
      REGEXMATCH(text,""ở cùng gia đình|ở trọ cùng gia đình""), 0,
      REGEXMATCH(text,""thuê trọ""), 1,
      REGEXMATCH(text,""ở ktx""), 2,
      REGEXMATCH(text,""có nhà tại khu vực đang học|có nhà|ở riêng"&amp;" tại chung cư""), 3,
      REGEXMATCH(text,""ở nhà người quen""), 4
    ),
  -1)
)"),0.0)</f>
        <v>0</v>
      </c>
      <c r="K44" s="19" t="s">
        <v>183</v>
      </c>
      <c r="L44" s="19">
        <f>IFERROR(__xludf.DUMMYFUNCTION("LET(
  t, LOWER(TRIM(K44)),
  IFERROR(
    IFS(
      REGEXMATCH(t,""xuất\s*sắc""), 0,
      REGEXMATCH(t,""^giỏi$""), 1,
      REGEXMATCH(t,""^khá$""), 2,
      REGEXMATCH(t,""trung bình|bình thường|^4$""), 3,
      REGEXMATCH(t,""rớt""), 4,
      REGEXM"&amp;"ATCH(t,""năm nhất|tân sinh viên|mới|chưa|không|sắp thi|chuẩn bị thi|kq|kết quả|chưa có|chưa biết""), 5,
      TRUE, 5
    ),
  5)
)"),2.0)</f>
        <v>2</v>
      </c>
      <c r="M44" s="19" t="s">
        <v>222</v>
      </c>
      <c r="N44" s="19">
        <f>IFERROR(__xludf.DUMMYFUNCTION("LET(
  t, LOWER(TRIM(M44)),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4" s="19" t="s">
        <v>185</v>
      </c>
      <c r="P44" s="19">
        <f t="shared" si="3"/>
        <v>0</v>
      </c>
      <c r="Q44" s="20"/>
      <c r="R44" s="20" t="str">
        <f t="shared" si="72"/>
        <v/>
      </c>
      <c r="S44" s="20"/>
      <c r="T44" s="20"/>
      <c r="U44" s="20"/>
      <c r="V44" s="20" t="str">
        <f>IFERROR(__xludf.DUMMYFUNCTION("IFERROR(REGEXEXTRACT(U44,""\d+"")*1, """")"),"")</f>
        <v/>
      </c>
      <c r="W44" s="20">
        <f t="shared" si="5"/>
        <v>0</v>
      </c>
      <c r="X44" s="20"/>
      <c r="Y44" s="20"/>
      <c r="Z44" s="19" t="s">
        <v>186</v>
      </c>
      <c r="AA44" s="19"/>
      <c r="AB44" s="19" t="s">
        <v>185</v>
      </c>
      <c r="AC44" s="19" t="s">
        <v>185</v>
      </c>
      <c r="AD44" s="19" t="s">
        <v>205</v>
      </c>
      <c r="AE44" s="19" t="s">
        <v>185</v>
      </c>
      <c r="AF44" s="19" t="s">
        <v>206</v>
      </c>
      <c r="AG44" s="19" t="s">
        <v>238</v>
      </c>
      <c r="AH44" s="19" t="s">
        <v>188</v>
      </c>
      <c r="AI44" s="19" t="s">
        <v>239</v>
      </c>
      <c r="AJ44" s="19">
        <f t="shared" si="6"/>
        <v>0</v>
      </c>
      <c r="AK44" s="19" t="s">
        <v>238</v>
      </c>
      <c r="AL44" s="19">
        <f t="shared" si="7"/>
        <v>0</v>
      </c>
      <c r="AM44" s="19" t="s">
        <v>190</v>
      </c>
      <c r="AN44" s="19">
        <f t="shared" si="8"/>
        <v>0</v>
      </c>
      <c r="AO44" s="20"/>
      <c r="AP44" s="19">
        <v>1.0</v>
      </c>
      <c r="AQ44" s="19">
        <v>1.0</v>
      </c>
      <c r="AR44" s="19">
        <v>1.0</v>
      </c>
      <c r="AS44" s="19">
        <v>1.0</v>
      </c>
      <c r="AT44" s="19">
        <v>2.0</v>
      </c>
      <c r="AU44" s="19">
        <v>1.0</v>
      </c>
      <c r="AV44" s="19">
        <v>1.0</v>
      </c>
      <c r="AW44" s="19">
        <v>1.0</v>
      </c>
      <c r="AX44" s="19">
        <v>1.0</v>
      </c>
      <c r="AY44" s="19">
        <f t="shared" si="9"/>
        <v>10</v>
      </c>
      <c r="AZ44" s="19">
        <f t="shared" si="10"/>
        <v>1</v>
      </c>
      <c r="BA44" s="19">
        <f t="shared" si="11"/>
        <v>0</v>
      </c>
      <c r="BB44" s="19">
        <f t="shared" si="12"/>
        <v>0</v>
      </c>
      <c r="BC44" s="19">
        <v>1.0</v>
      </c>
      <c r="BD44" s="19">
        <v>1.0</v>
      </c>
      <c r="BE44" s="19">
        <v>1.0</v>
      </c>
      <c r="BF44" s="19">
        <v>1.0</v>
      </c>
      <c r="BG44" s="19">
        <v>2.0</v>
      </c>
      <c r="BH44" s="19">
        <v>1.0</v>
      </c>
      <c r="BI44" s="19">
        <v>1.0</v>
      </c>
      <c r="BJ44" s="19">
        <f t="shared" si="13"/>
        <v>8</v>
      </c>
      <c r="BK44" s="19">
        <f t="shared" si="14"/>
        <v>1</v>
      </c>
      <c r="BL44" s="19"/>
      <c r="BM44" s="19"/>
      <c r="BN44" s="19">
        <v>1.0</v>
      </c>
      <c r="BO44" s="19" t="s">
        <v>185</v>
      </c>
      <c r="BP44" s="19">
        <f t="shared" si="15"/>
        <v>0</v>
      </c>
      <c r="BQ44" s="19">
        <v>1.0</v>
      </c>
      <c r="BR44" s="19">
        <v>14.0</v>
      </c>
      <c r="BS44" s="19" t="s">
        <v>185</v>
      </c>
      <c r="BT44" s="20">
        <f t="shared" si="16"/>
        <v>0</v>
      </c>
      <c r="BU44" s="20"/>
      <c r="BV44" s="19">
        <v>3.0</v>
      </c>
      <c r="BW44" s="19" t="s">
        <v>185</v>
      </c>
      <c r="BX44" s="19" t="s">
        <v>191</v>
      </c>
      <c r="BY44" s="19" t="s">
        <v>185</v>
      </c>
      <c r="BZ44" s="19" t="s">
        <v>186</v>
      </c>
      <c r="CA44" s="19">
        <f t="shared" si="17"/>
        <v>1</v>
      </c>
      <c r="CB44" s="19" t="s">
        <v>186</v>
      </c>
      <c r="CC44" s="19">
        <f t="shared" si="18"/>
        <v>1</v>
      </c>
      <c r="CD44" s="19" t="s">
        <v>192</v>
      </c>
      <c r="CE44" s="19">
        <f t="shared" si="19"/>
        <v>0</v>
      </c>
      <c r="CF44" s="19" t="s">
        <v>192</v>
      </c>
      <c r="CG44" s="19">
        <f t="shared" si="20"/>
        <v>0</v>
      </c>
      <c r="CH44" s="19" t="s">
        <v>192</v>
      </c>
      <c r="CI44" s="19">
        <f t="shared" si="21"/>
        <v>0</v>
      </c>
      <c r="CJ44" s="19" t="s">
        <v>229</v>
      </c>
      <c r="CK44" s="19" t="s">
        <v>211</v>
      </c>
      <c r="CL44" s="19" t="s">
        <v>212</v>
      </c>
      <c r="CM44" s="19">
        <f t="shared" si="22"/>
        <v>6</v>
      </c>
      <c r="CN44" s="19" t="s">
        <v>185</v>
      </c>
      <c r="CO44" s="19">
        <f t="shared" si="23"/>
        <v>0</v>
      </c>
      <c r="CP44" s="19" t="s">
        <v>185</v>
      </c>
      <c r="CQ44" s="19" t="s">
        <v>185</v>
      </c>
      <c r="CR44" s="19" t="s">
        <v>185</v>
      </c>
      <c r="CS44" s="19" t="s">
        <v>185</v>
      </c>
      <c r="CT44" s="19" t="s">
        <v>185</v>
      </c>
      <c r="CU44" s="19">
        <f t="shared" ref="CU44:CY44" si="75">if(CP44="Không",0,1)</f>
        <v>0</v>
      </c>
      <c r="CV44" s="19">
        <f t="shared" si="75"/>
        <v>0</v>
      </c>
      <c r="CW44" s="19">
        <f t="shared" si="75"/>
        <v>0</v>
      </c>
      <c r="CX44" s="19">
        <f t="shared" si="75"/>
        <v>0</v>
      </c>
      <c r="CY44" s="19">
        <f t="shared" si="75"/>
        <v>0</v>
      </c>
      <c r="CZ44" s="19" t="s">
        <v>185</v>
      </c>
      <c r="DA44" s="19">
        <f t="shared" si="25"/>
        <v>0</v>
      </c>
      <c r="DB44" s="19" t="s">
        <v>185</v>
      </c>
      <c r="DC44" s="19">
        <f t="shared" si="26"/>
        <v>0</v>
      </c>
      <c r="DD44" s="20"/>
      <c r="DE44" s="19" t="s">
        <v>185</v>
      </c>
      <c r="DF44" s="19">
        <f t="shared" si="27"/>
        <v>0</v>
      </c>
      <c r="DG44" s="19" t="s">
        <v>196</v>
      </c>
      <c r="DH44" s="19">
        <f t="shared" si="28"/>
        <v>0</v>
      </c>
      <c r="DI44" s="19" t="s">
        <v>185</v>
      </c>
      <c r="DJ44" s="19">
        <f t="shared" si="29"/>
        <v>0</v>
      </c>
      <c r="DK44" s="19" t="s">
        <v>197</v>
      </c>
      <c r="DL44" s="19">
        <f t="shared" si="30"/>
        <v>0</v>
      </c>
      <c r="DM44" s="20"/>
      <c r="DN44" s="19" t="str">
        <f t="shared" si="31"/>
        <v/>
      </c>
      <c r="DO44" s="20"/>
      <c r="DP44" s="19" t="s">
        <v>185</v>
      </c>
      <c r="DQ44" s="20">
        <f t="shared" si="32"/>
        <v>0</v>
      </c>
      <c r="DR44" s="20"/>
      <c r="DS44" s="19" t="s">
        <v>185</v>
      </c>
      <c r="DT44" s="20"/>
      <c r="DU44" s="19" t="s">
        <v>185</v>
      </c>
      <c r="DV44" s="20"/>
      <c r="DW44" s="20"/>
      <c r="DX44" s="20"/>
      <c r="DY44" s="20"/>
    </row>
    <row r="45">
      <c r="A45" s="18">
        <v>46003.656006944446</v>
      </c>
      <c r="B45" s="19" t="s">
        <v>390</v>
      </c>
      <c r="C45" s="19" t="s">
        <v>174</v>
      </c>
      <c r="D45" s="19">
        <f t="shared" si="2"/>
        <v>0</v>
      </c>
      <c r="E45" s="19" t="s">
        <v>180</v>
      </c>
      <c r="F45" s="19">
        <f>IFERROR(__xludf.DUMMYFUNCTION("LET(
  t, LOWER(TRIM(E45)),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5" s="19" t="s">
        <v>185</v>
      </c>
      <c r="H45" s="19">
        <f>IFERROR(__xludf.DUMMYFUNCTION("LET(
  t, LOWER(TRIM(G45)),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45" s="19" t="s">
        <v>310</v>
      </c>
      <c r="J45" s="19">
        <f>IFERROR(__xludf.DUMMYFUNCTION("LET(
  text, LOWER(I45),
  IFERROR(
    IFS(
      REGEXMATCH(text,""ở cùng gia đình|ở trọ cùng gia đình""), 0,
      REGEXMATCH(text,""thuê trọ""), 1,
      REGEXMATCH(text,""ở ktx""), 2,
      REGEXMATCH(text,""có nhà tại khu vực đang học|có nhà|ở riêng"&amp;" tại chung cư""), 3,
      REGEXMATCH(text,""ở nhà người quen""), 4
    ),
  -1)
)"),2.0)</f>
        <v>2</v>
      </c>
      <c r="K45" s="19" t="s">
        <v>221</v>
      </c>
      <c r="L45" s="19">
        <f>IFERROR(__xludf.DUMMYFUNCTION("LET(
  t, LOWER(TRIM(K45)),
  IFERROR(
    IFS(
      REGEXMATCH(t,""xuất\s*sắc""), 0,
      REGEXMATCH(t,""^giỏi$""), 1,
      REGEXMATCH(t,""^khá$""), 2,
      REGEXMATCH(t,""trung bình|bình thường|^4$""), 3,
      REGEXMATCH(t,""rớt""), 4,
      REGEXM"&amp;"ATCH(t,""năm nhất|tân sinh viên|mới|chưa|không|sắp thi|chuẩn bị thi|kq|kết quả|chưa có|chưa biết""), 5,
      TRUE, 5
    ),
  5)
)"),1.0)</f>
        <v>1</v>
      </c>
      <c r="M45" s="19" t="s">
        <v>222</v>
      </c>
      <c r="N45" s="19">
        <f>IFERROR(__xludf.DUMMYFUNCTION("LET(
  t, LOWER(TRIM(M45)),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5" s="19" t="s">
        <v>185</v>
      </c>
      <c r="P45" s="19">
        <f t="shared" si="3"/>
        <v>0</v>
      </c>
      <c r="Q45" s="20"/>
      <c r="R45" s="20" t="str">
        <f t="shared" si="72"/>
        <v/>
      </c>
      <c r="S45" s="20"/>
      <c r="T45" s="20"/>
      <c r="U45" s="20"/>
      <c r="V45" s="20" t="str">
        <f>IFERROR(__xludf.DUMMYFUNCTION("IFERROR(REGEXEXTRACT(U45,""\d+"")*1, """")"),"")</f>
        <v/>
      </c>
      <c r="W45" s="20">
        <f t="shared" si="5"/>
        <v>0</v>
      </c>
      <c r="X45" s="20"/>
      <c r="Y45" s="20"/>
      <c r="Z45" s="19" t="s">
        <v>185</v>
      </c>
      <c r="AA45" s="19"/>
      <c r="AB45" s="19" t="s">
        <v>185</v>
      </c>
      <c r="AC45" s="19" t="s">
        <v>185</v>
      </c>
      <c r="AD45" s="19" t="s">
        <v>205</v>
      </c>
      <c r="AE45" s="19" t="s">
        <v>185</v>
      </c>
      <c r="AF45" s="19" t="s">
        <v>206</v>
      </c>
      <c r="AG45" s="19" t="s">
        <v>188</v>
      </c>
      <c r="AH45" s="19" t="s">
        <v>226</v>
      </c>
      <c r="AI45" s="19" t="s">
        <v>227</v>
      </c>
      <c r="AJ45" s="19">
        <f t="shared" si="6"/>
        <v>2</v>
      </c>
      <c r="AK45" s="19" t="s">
        <v>302</v>
      </c>
      <c r="AL45" s="19">
        <f t="shared" si="7"/>
        <v>-1</v>
      </c>
      <c r="AM45" s="19" t="s">
        <v>228</v>
      </c>
      <c r="AN45" s="19">
        <f t="shared" si="8"/>
        <v>1</v>
      </c>
      <c r="AO45" s="20"/>
      <c r="AP45" s="19">
        <v>3.0</v>
      </c>
      <c r="AQ45" s="19">
        <v>2.0</v>
      </c>
      <c r="AR45" s="19">
        <v>1.0</v>
      </c>
      <c r="AS45" s="19">
        <v>3.0</v>
      </c>
      <c r="AT45" s="19">
        <v>4.0</v>
      </c>
      <c r="AU45" s="19">
        <v>2.0</v>
      </c>
      <c r="AV45" s="19">
        <v>1.0</v>
      </c>
      <c r="AW45" s="19">
        <v>1.0</v>
      </c>
      <c r="AX45" s="19">
        <v>3.0</v>
      </c>
      <c r="AY45" s="19">
        <f t="shared" si="9"/>
        <v>20</v>
      </c>
      <c r="AZ45" s="19">
        <f t="shared" si="10"/>
        <v>11</v>
      </c>
      <c r="BA45" s="19">
        <f t="shared" si="11"/>
        <v>1</v>
      </c>
      <c r="BB45" s="19">
        <f t="shared" si="12"/>
        <v>0</v>
      </c>
      <c r="BC45" s="19">
        <v>1.0</v>
      </c>
      <c r="BD45" s="19">
        <v>1.0</v>
      </c>
      <c r="BE45" s="19">
        <v>3.0</v>
      </c>
      <c r="BF45" s="19">
        <v>1.0</v>
      </c>
      <c r="BG45" s="19">
        <v>2.0</v>
      </c>
      <c r="BH45" s="19">
        <v>1.0</v>
      </c>
      <c r="BI45" s="19">
        <v>1.0</v>
      </c>
      <c r="BJ45" s="19">
        <f t="shared" si="13"/>
        <v>10</v>
      </c>
      <c r="BK45" s="19">
        <f t="shared" si="14"/>
        <v>3</v>
      </c>
      <c r="BL45" s="19"/>
      <c r="BM45" s="19"/>
      <c r="BN45" s="19">
        <v>1.0</v>
      </c>
      <c r="BO45" s="19" t="s">
        <v>185</v>
      </c>
      <c r="BP45" s="19">
        <f t="shared" si="15"/>
        <v>0</v>
      </c>
      <c r="BQ45" s="19">
        <v>1.0</v>
      </c>
      <c r="BR45" s="19">
        <v>4.0</v>
      </c>
      <c r="BS45" s="19" t="s">
        <v>185</v>
      </c>
      <c r="BT45" s="20">
        <f t="shared" si="16"/>
        <v>0</v>
      </c>
      <c r="BU45" s="20"/>
      <c r="BV45" s="19">
        <v>2.0</v>
      </c>
      <c r="BW45" s="19" t="s">
        <v>195</v>
      </c>
      <c r="BX45" s="19" t="s">
        <v>191</v>
      </c>
      <c r="BY45" s="19" t="s">
        <v>195</v>
      </c>
      <c r="BZ45" s="19" t="s">
        <v>186</v>
      </c>
      <c r="CA45" s="19">
        <f t="shared" si="17"/>
        <v>1</v>
      </c>
      <c r="CB45" s="19" t="s">
        <v>185</v>
      </c>
      <c r="CC45" s="19">
        <f t="shared" si="18"/>
        <v>0</v>
      </c>
      <c r="CD45" s="19" t="s">
        <v>192</v>
      </c>
      <c r="CE45" s="19">
        <f t="shared" si="19"/>
        <v>0</v>
      </c>
      <c r="CF45" s="19" t="s">
        <v>192</v>
      </c>
      <c r="CG45" s="19">
        <f t="shared" si="20"/>
        <v>0</v>
      </c>
      <c r="CH45" s="19" t="s">
        <v>192</v>
      </c>
      <c r="CI45" s="19">
        <f t="shared" si="21"/>
        <v>0</v>
      </c>
      <c r="CJ45" s="19" t="s">
        <v>391</v>
      </c>
      <c r="CK45" s="19" t="s">
        <v>392</v>
      </c>
      <c r="CL45" s="19" t="s">
        <v>231</v>
      </c>
      <c r="CM45" s="19">
        <f t="shared" si="22"/>
        <v>0.75</v>
      </c>
      <c r="CN45" s="19" t="s">
        <v>185</v>
      </c>
      <c r="CO45" s="19">
        <f t="shared" si="23"/>
        <v>0</v>
      </c>
      <c r="CP45" s="19" t="s">
        <v>195</v>
      </c>
      <c r="CQ45" s="19" t="s">
        <v>195</v>
      </c>
      <c r="CR45" s="19" t="s">
        <v>195</v>
      </c>
      <c r="CS45" s="19" t="s">
        <v>195</v>
      </c>
      <c r="CT45" s="19" t="s">
        <v>185</v>
      </c>
      <c r="CU45" s="19">
        <f t="shared" ref="CU45:CY45" si="76">if(CP45="Không",0,1)</f>
        <v>1</v>
      </c>
      <c r="CV45" s="19">
        <f t="shared" si="76"/>
        <v>1</v>
      </c>
      <c r="CW45" s="19">
        <f t="shared" si="76"/>
        <v>1</v>
      </c>
      <c r="CX45" s="19">
        <f t="shared" si="76"/>
        <v>1</v>
      </c>
      <c r="CY45" s="19">
        <f t="shared" si="76"/>
        <v>0</v>
      </c>
      <c r="CZ45" s="19" t="s">
        <v>195</v>
      </c>
      <c r="DA45" s="19">
        <f t="shared" si="25"/>
        <v>1</v>
      </c>
      <c r="DB45" s="19" t="s">
        <v>185</v>
      </c>
      <c r="DC45" s="19">
        <f t="shared" si="26"/>
        <v>0</v>
      </c>
      <c r="DD45" s="20"/>
      <c r="DE45" s="19" t="s">
        <v>195</v>
      </c>
      <c r="DF45" s="19">
        <f t="shared" si="27"/>
        <v>1</v>
      </c>
      <c r="DG45" s="19" t="s">
        <v>196</v>
      </c>
      <c r="DH45" s="19">
        <f t="shared" si="28"/>
        <v>0</v>
      </c>
      <c r="DI45" s="19" t="s">
        <v>185</v>
      </c>
      <c r="DJ45" s="19">
        <f t="shared" si="29"/>
        <v>0</v>
      </c>
      <c r="DK45" s="19" t="s">
        <v>197</v>
      </c>
      <c r="DL45" s="19">
        <f t="shared" si="30"/>
        <v>0</v>
      </c>
      <c r="DM45" s="19" t="s">
        <v>198</v>
      </c>
      <c r="DN45" s="19">
        <f t="shared" si="31"/>
        <v>1.5</v>
      </c>
      <c r="DO45" s="19" t="s">
        <v>393</v>
      </c>
      <c r="DP45" s="19" t="s">
        <v>185</v>
      </c>
      <c r="DQ45" s="20">
        <f t="shared" si="32"/>
        <v>0</v>
      </c>
      <c r="DR45" s="20"/>
      <c r="DS45" s="19" t="s">
        <v>185</v>
      </c>
      <c r="DT45" s="20"/>
      <c r="DU45" s="19" t="s">
        <v>185</v>
      </c>
      <c r="DV45" s="20"/>
      <c r="DW45" s="20"/>
      <c r="DX45" s="20"/>
      <c r="DY45" s="20"/>
    </row>
    <row r="46">
      <c r="A46" s="18">
        <v>46003.656377314815</v>
      </c>
      <c r="B46" s="19" t="s">
        <v>219</v>
      </c>
      <c r="C46" s="19" t="s">
        <v>174</v>
      </c>
      <c r="D46" s="19">
        <f t="shared" si="2"/>
        <v>0</v>
      </c>
      <c r="E46" s="19" t="s">
        <v>235</v>
      </c>
      <c r="F46" s="19">
        <f>IFERROR(__xludf.DUMMYFUNCTION("LET(
  t, LOWER(TRIM(E46)),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6" s="19" t="s">
        <v>185</v>
      </c>
      <c r="H46" s="19">
        <f>IFERROR(__xludf.DUMMYFUNCTION("LET(
  t, LOWER(TRIM(G46)),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46" s="19" t="s">
        <v>276</v>
      </c>
      <c r="J46" s="19">
        <f>IFERROR(__xludf.DUMMYFUNCTION("LET(
  text, LOWER(I46),
  IFERROR(
    IFS(
      REGEXMATCH(text,""ở cùng gia đình|ở trọ cùng gia đình""), 0,
      REGEXMATCH(text,""thuê trọ""), 1,
      REGEXMATCH(text,""ở ktx""), 2,
      REGEXMATCH(text,""có nhà tại khu vực đang học|có nhà|ở riêng"&amp;" tại chung cư""), 3,
      REGEXMATCH(text,""ở nhà người quen""), 4
    ),
  -1)
)"),0.0)</f>
        <v>0</v>
      </c>
      <c r="K46" s="19" t="s">
        <v>183</v>
      </c>
      <c r="L46" s="19">
        <f>IFERROR(__xludf.DUMMYFUNCTION("LET(
  t, LOWER(TRIM(K46)),
  IFERROR(
    IFS(
      REGEXMATCH(t,""xuất\s*sắc""), 0,
      REGEXMATCH(t,""^giỏi$""), 1,
      REGEXMATCH(t,""^khá$""), 2,
      REGEXMATCH(t,""trung bình|bình thường|^4$""), 3,
      REGEXMATCH(t,""rớt""), 4,
      REGEXM"&amp;"ATCH(t,""năm nhất|tân sinh viên|mới|chưa|không|sắp thi|chuẩn bị thi|kq|kết quả|chưa có|chưa biết""), 5,
      TRUE, 5
    ),
  5)
)"),2.0)</f>
        <v>2</v>
      </c>
      <c r="M46" s="19" t="s">
        <v>222</v>
      </c>
      <c r="N46" s="19">
        <f>IFERROR(__xludf.DUMMYFUNCTION("LET(
  t, LOWER(TRIM(M46)),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6" s="19" t="s">
        <v>185</v>
      </c>
      <c r="P46" s="19">
        <f t="shared" si="3"/>
        <v>0</v>
      </c>
      <c r="Q46" s="20"/>
      <c r="R46" s="20" t="str">
        <f t="shared" si="72"/>
        <v/>
      </c>
      <c r="S46" s="20"/>
      <c r="T46" s="20"/>
      <c r="U46" s="20"/>
      <c r="V46" s="20" t="str">
        <f>IFERROR(__xludf.DUMMYFUNCTION("IFERROR(REGEXEXTRACT(U46,""\d+"")*1, """")"),"")</f>
        <v/>
      </c>
      <c r="W46" s="20">
        <f t="shared" si="5"/>
        <v>0</v>
      </c>
      <c r="X46" s="20"/>
      <c r="Y46" s="20"/>
      <c r="Z46" s="19" t="s">
        <v>185</v>
      </c>
      <c r="AA46" s="19"/>
      <c r="AB46" s="19" t="s">
        <v>185</v>
      </c>
      <c r="AC46" s="19" t="s">
        <v>185</v>
      </c>
      <c r="AD46" s="19" t="s">
        <v>186</v>
      </c>
      <c r="AE46" s="19" t="s">
        <v>185</v>
      </c>
      <c r="AF46" s="19" t="s">
        <v>237</v>
      </c>
      <c r="AG46" s="19" t="s">
        <v>238</v>
      </c>
      <c r="AH46" s="19" t="s">
        <v>226</v>
      </c>
      <c r="AI46" s="19" t="s">
        <v>189</v>
      </c>
      <c r="AJ46" s="19">
        <f t="shared" si="6"/>
        <v>1</v>
      </c>
      <c r="AK46" s="19" t="s">
        <v>188</v>
      </c>
      <c r="AL46" s="19">
        <f t="shared" si="7"/>
        <v>1</v>
      </c>
      <c r="AM46" s="19" t="s">
        <v>190</v>
      </c>
      <c r="AN46" s="19">
        <f t="shared" si="8"/>
        <v>0</v>
      </c>
      <c r="AO46" s="20"/>
      <c r="AP46" s="19">
        <v>1.0</v>
      </c>
      <c r="AQ46" s="19">
        <v>1.0</v>
      </c>
      <c r="AR46" s="19">
        <v>1.0</v>
      </c>
      <c r="AS46" s="19">
        <v>1.0</v>
      </c>
      <c r="AT46" s="19">
        <v>1.0</v>
      </c>
      <c r="AU46" s="19">
        <v>1.0</v>
      </c>
      <c r="AV46" s="19">
        <v>1.0</v>
      </c>
      <c r="AW46" s="19">
        <v>1.0</v>
      </c>
      <c r="AX46" s="19">
        <v>1.0</v>
      </c>
      <c r="AY46" s="19">
        <f t="shared" si="9"/>
        <v>9</v>
      </c>
      <c r="AZ46" s="19">
        <f t="shared" si="10"/>
        <v>0</v>
      </c>
      <c r="BA46" s="19">
        <f t="shared" si="11"/>
        <v>0</v>
      </c>
      <c r="BB46" s="19">
        <f t="shared" si="12"/>
        <v>0</v>
      </c>
      <c r="BC46" s="19">
        <v>1.0</v>
      </c>
      <c r="BD46" s="19">
        <v>1.0</v>
      </c>
      <c r="BE46" s="19">
        <v>1.0</v>
      </c>
      <c r="BF46" s="19">
        <v>1.0</v>
      </c>
      <c r="BG46" s="19">
        <v>1.0</v>
      </c>
      <c r="BH46" s="19">
        <v>1.0</v>
      </c>
      <c r="BI46" s="19">
        <v>1.0</v>
      </c>
      <c r="BJ46" s="19">
        <f t="shared" si="13"/>
        <v>7</v>
      </c>
      <c r="BK46" s="19">
        <f t="shared" si="14"/>
        <v>0</v>
      </c>
      <c r="BL46" s="19"/>
      <c r="BM46" s="19"/>
      <c r="BN46" s="19">
        <v>2.0</v>
      </c>
      <c r="BO46" s="19" t="s">
        <v>185</v>
      </c>
      <c r="BP46" s="19">
        <f t="shared" si="15"/>
        <v>0</v>
      </c>
      <c r="BQ46" s="19">
        <v>2.0</v>
      </c>
      <c r="BR46" s="19">
        <v>8.0</v>
      </c>
      <c r="BS46" s="19" t="s">
        <v>185</v>
      </c>
      <c r="BT46" s="20">
        <f t="shared" si="16"/>
        <v>0</v>
      </c>
      <c r="BU46" s="20"/>
      <c r="BV46" s="19">
        <v>1.0</v>
      </c>
      <c r="BW46" s="19" t="s">
        <v>185</v>
      </c>
      <c r="BX46" s="19" t="s">
        <v>191</v>
      </c>
      <c r="BY46" s="19" t="s">
        <v>185</v>
      </c>
      <c r="BZ46" s="19" t="s">
        <v>185</v>
      </c>
      <c r="CA46" s="19">
        <f t="shared" si="17"/>
        <v>0</v>
      </c>
      <c r="CB46" s="19" t="s">
        <v>185</v>
      </c>
      <c r="CC46" s="19">
        <f t="shared" si="18"/>
        <v>0</v>
      </c>
      <c r="CD46" s="19" t="s">
        <v>192</v>
      </c>
      <c r="CE46" s="19">
        <f t="shared" si="19"/>
        <v>0</v>
      </c>
      <c r="CF46" s="19" t="s">
        <v>192</v>
      </c>
      <c r="CG46" s="19">
        <f t="shared" si="20"/>
        <v>0</v>
      </c>
      <c r="CH46" s="19" t="s">
        <v>192</v>
      </c>
      <c r="CI46" s="19">
        <f t="shared" si="21"/>
        <v>0</v>
      </c>
      <c r="CJ46" s="19" t="s">
        <v>193</v>
      </c>
      <c r="CK46" s="19" t="s">
        <v>185</v>
      </c>
      <c r="CL46" s="19" t="s">
        <v>194</v>
      </c>
      <c r="CM46" s="19">
        <f t="shared" si="22"/>
        <v>3.5</v>
      </c>
      <c r="CN46" s="19" t="s">
        <v>185</v>
      </c>
      <c r="CO46" s="19">
        <f t="shared" si="23"/>
        <v>0</v>
      </c>
      <c r="CP46" s="19" t="s">
        <v>185</v>
      </c>
      <c r="CQ46" s="19" t="s">
        <v>185</v>
      </c>
      <c r="CR46" s="19" t="s">
        <v>185</v>
      </c>
      <c r="CS46" s="19" t="s">
        <v>185</v>
      </c>
      <c r="CT46" s="19" t="s">
        <v>185</v>
      </c>
      <c r="CU46" s="19">
        <f t="shared" ref="CU46:CY46" si="77">if(CP46="Không",0,1)</f>
        <v>0</v>
      </c>
      <c r="CV46" s="19">
        <f t="shared" si="77"/>
        <v>0</v>
      </c>
      <c r="CW46" s="19">
        <f t="shared" si="77"/>
        <v>0</v>
      </c>
      <c r="CX46" s="19">
        <f t="shared" si="77"/>
        <v>0</v>
      </c>
      <c r="CY46" s="19">
        <f t="shared" si="77"/>
        <v>0</v>
      </c>
      <c r="CZ46" s="19" t="s">
        <v>185</v>
      </c>
      <c r="DA46" s="19">
        <f t="shared" si="25"/>
        <v>0</v>
      </c>
      <c r="DB46" s="19" t="s">
        <v>185</v>
      </c>
      <c r="DC46" s="19">
        <f t="shared" si="26"/>
        <v>0</v>
      </c>
      <c r="DD46" s="20"/>
      <c r="DE46" s="19" t="s">
        <v>195</v>
      </c>
      <c r="DF46" s="19">
        <f t="shared" si="27"/>
        <v>1</v>
      </c>
      <c r="DG46" s="19" t="s">
        <v>196</v>
      </c>
      <c r="DH46" s="19">
        <f t="shared" si="28"/>
        <v>0</v>
      </c>
      <c r="DI46" s="19" t="s">
        <v>185</v>
      </c>
      <c r="DJ46" s="19">
        <f t="shared" si="29"/>
        <v>0</v>
      </c>
      <c r="DK46" s="19" t="s">
        <v>197</v>
      </c>
      <c r="DL46" s="19">
        <f t="shared" si="30"/>
        <v>0</v>
      </c>
      <c r="DM46" s="19" t="s">
        <v>232</v>
      </c>
      <c r="DN46" s="19">
        <f t="shared" si="31"/>
        <v>2.5</v>
      </c>
      <c r="DO46" s="19" t="s">
        <v>326</v>
      </c>
      <c r="DP46" s="19" t="s">
        <v>185</v>
      </c>
      <c r="DQ46" s="20">
        <f t="shared" si="32"/>
        <v>0</v>
      </c>
      <c r="DR46" s="20"/>
      <c r="DS46" s="19" t="s">
        <v>185</v>
      </c>
      <c r="DT46" s="20"/>
      <c r="DU46" s="19" t="s">
        <v>185</v>
      </c>
      <c r="DV46" s="20"/>
      <c r="DW46" s="20"/>
      <c r="DX46" s="20"/>
      <c r="DY46" s="20"/>
    </row>
    <row r="47">
      <c r="A47" s="18">
        <v>46003.65681712963</v>
      </c>
      <c r="B47" s="19" t="s">
        <v>394</v>
      </c>
      <c r="C47" s="19" t="s">
        <v>174</v>
      </c>
      <c r="D47" s="19">
        <f t="shared" si="2"/>
        <v>0</v>
      </c>
      <c r="E47" s="19" t="s">
        <v>267</v>
      </c>
      <c r="F47" s="19">
        <f>IFERROR(__xludf.DUMMYFUNCTION("LET(
  t, LOWER(TRIM(E47)),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47" s="19" t="s">
        <v>395</v>
      </c>
      <c r="H47" s="19">
        <f>IFERROR(__xludf.DUMMYFUNCTION("LET(
  t, LOWER(TRIM(G47)),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)"),7.0)</f>
        <v>7</v>
      </c>
      <c r="I47" s="19" t="s">
        <v>276</v>
      </c>
      <c r="J47" s="19">
        <f>IFERROR(__xludf.DUMMYFUNCTION("LET(
  text, LOWER(I47),
  IFERROR(
    IFS(
      REGEXMATCH(text,""ở cùng gia đình|ở trọ cùng gia đình""), 0,
      REGEXMATCH(text,""thuê trọ""), 1,
      REGEXMATCH(text,""ở ktx""), 2,
      REGEXMATCH(text,""có nhà tại khu vực đang học|có nhà|ở riêng"&amp;" tại chung cư""), 3,
      REGEXMATCH(text,""ở nhà người quen""), 4
    ),
  -1)
)"),0.0)</f>
        <v>0</v>
      </c>
      <c r="K47" s="19" t="s">
        <v>221</v>
      </c>
      <c r="L47" s="19">
        <f>IFERROR(__xludf.DUMMYFUNCTION("LET(
  t, LOWER(TRIM(K47)),
  IFERROR(
    IFS(
      REGEXMATCH(t,""xuất\s*sắc""), 0,
      REGEXMATCH(t,""^giỏi$""), 1,
      REGEXMATCH(t,""^khá$""), 2,
      REGEXMATCH(t,""trung bình|bình thường|^4$""), 3,
      REGEXMATCH(t,""rớt""), 4,
      REGEXM"&amp;"ATCH(t,""năm nhất|tân sinh viên|mới|chưa|không|sắp thi|chuẩn bị thi|kq|kết quả|chưa có|chưa biết""), 5,
      TRUE, 5
    ),
  5)
)"),1.0)</f>
        <v>1</v>
      </c>
      <c r="M47" s="19" t="s">
        <v>222</v>
      </c>
      <c r="N47" s="19">
        <f>IFERROR(__xludf.DUMMYFUNCTION("LET(
  t, LOWER(TRIM(M47)),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7" s="19" t="s">
        <v>195</v>
      </c>
      <c r="P47" s="19">
        <f t="shared" si="3"/>
        <v>1</v>
      </c>
      <c r="Q47" s="19">
        <v>1.0</v>
      </c>
      <c r="R47" s="20">
        <f t="shared" si="72"/>
        <v>1</v>
      </c>
      <c r="S47" s="19" t="s">
        <v>223</v>
      </c>
      <c r="T47" s="19"/>
      <c r="U47" s="19" t="s">
        <v>236</v>
      </c>
      <c r="V47" s="20">
        <f>IFERROR(__xludf.DUMMYFUNCTION("IFERROR(REGEXEXTRACT(U47,""\d+"")*1, """")"),40.0)</f>
        <v>40</v>
      </c>
      <c r="W47" s="20">
        <f t="shared" si="5"/>
        <v>40</v>
      </c>
      <c r="X47" s="19" t="s">
        <v>396</v>
      </c>
      <c r="Y47" s="19" t="s">
        <v>397</v>
      </c>
      <c r="Z47" s="19" t="s">
        <v>186</v>
      </c>
      <c r="AA47" s="19"/>
      <c r="AB47" s="19" t="s">
        <v>185</v>
      </c>
      <c r="AC47" s="19" t="s">
        <v>398</v>
      </c>
      <c r="AD47" s="19" t="s">
        <v>205</v>
      </c>
      <c r="AE47" s="19" t="s">
        <v>186</v>
      </c>
      <c r="AF47" s="19" t="s">
        <v>206</v>
      </c>
      <c r="AG47" s="19" t="s">
        <v>188</v>
      </c>
      <c r="AH47" s="19" t="s">
        <v>226</v>
      </c>
      <c r="AI47" s="19" t="s">
        <v>189</v>
      </c>
      <c r="AJ47" s="19">
        <f t="shared" si="6"/>
        <v>1</v>
      </c>
      <c r="AK47" s="19" t="s">
        <v>188</v>
      </c>
      <c r="AL47" s="19">
        <f t="shared" si="7"/>
        <v>1</v>
      </c>
      <c r="AM47" s="19" t="s">
        <v>190</v>
      </c>
      <c r="AN47" s="19">
        <f t="shared" si="8"/>
        <v>0</v>
      </c>
      <c r="AO47" s="20"/>
      <c r="AP47" s="19">
        <v>3.0</v>
      </c>
      <c r="AQ47" s="19">
        <v>4.0</v>
      </c>
      <c r="AR47" s="19">
        <v>4.0</v>
      </c>
      <c r="AS47" s="19">
        <v>2.0</v>
      </c>
      <c r="AT47" s="19">
        <v>2.0</v>
      </c>
      <c r="AU47" s="19">
        <v>3.0</v>
      </c>
      <c r="AV47" s="19">
        <v>1.0</v>
      </c>
      <c r="AW47" s="19">
        <v>1.0</v>
      </c>
      <c r="AX47" s="19">
        <v>1.0</v>
      </c>
      <c r="AY47" s="19">
        <f t="shared" si="9"/>
        <v>21</v>
      </c>
      <c r="AZ47" s="19">
        <f t="shared" si="10"/>
        <v>12</v>
      </c>
      <c r="BA47" s="19">
        <f t="shared" si="11"/>
        <v>1</v>
      </c>
      <c r="BB47" s="19">
        <f t="shared" si="12"/>
        <v>0</v>
      </c>
      <c r="BC47" s="19">
        <v>3.0</v>
      </c>
      <c r="BD47" s="19">
        <v>2.0</v>
      </c>
      <c r="BE47" s="19">
        <v>3.0</v>
      </c>
      <c r="BF47" s="19">
        <v>3.0</v>
      </c>
      <c r="BG47" s="19">
        <v>1.0</v>
      </c>
      <c r="BH47" s="19">
        <v>3.0</v>
      </c>
      <c r="BI47" s="19">
        <v>1.0</v>
      </c>
      <c r="BJ47" s="19">
        <f t="shared" si="13"/>
        <v>16</v>
      </c>
      <c r="BK47" s="19">
        <f t="shared" si="14"/>
        <v>9</v>
      </c>
      <c r="BL47" s="19"/>
      <c r="BM47" s="19"/>
      <c r="BN47" s="19">
        <v>1.0</v>
      </c>
      <c r="BO47" s="19" t="s">
        <v>185</v>
      </c>
      <c r="BP47" s="19">
        <f t="shared" si="15"/>
        <v>0</v>
      </c>
      <c r="BQ47" s="19">
        <v>2.0</v>
      </c>
      <c r="BR47" s="19">
        <v>0.0</v>
      </c>
      <c r="BS47" s="19" t="s">
        <v>185</v>
      </c>
      <c r="BT47" s="20">
        <f t="shared" si="16"/>
        <v>0</v>
      </c>
      <c r="BU47" s="20"/>
      <c r="BV47" s="19">
        <v>3.0</v>
      </c>
      <c r="BW47" s="19" t="s">
        <v>195</v>
      </c>
      <c r="BX47" s="19" t="s">
        <v>191</v>
      </c>
      <c r="BY47" s="19" t="s">
        <v>185</v>
      </c>
      <c r="BZ47" s="19" t="s">
        <v>186</v>
      </c>
      <c r="CA47" s="19">
        <f t="shared" si="17"/>
        <v>1</v>
      </c>
      <c r="CB47" s="19" t="s">
        <v>186</v>
      </c>
      <c r="CC47" s="19">
        <f t="shared" si="18"/>
        <v>1</v>
      </c>
      <c r="CD47" s="19" t="s">
        <v>209</v>
      </c>
      <c r="CE47" s="19">
        <f t="shared" si="19"/>
        <v>1</v>
      </c>
      <c r="CF47" s="19" t="s">
        <v>209</v>
      </c>
      <c r="CG47" s="19">
        <f t="shared" si="20"/>
        <v>1</v>
      </c>
      <c r="CH47" s="19" t="s">
        <v>192</v>
      </c>
      <c r="CI47" s="19">
        <f t="shared" si="21"/>
        <v>0</v>
      </c>
      <c r="CJ47" s="19" t="s">
        <v>229</v>
      </c>
      <c r="CK47" s="19" t="s">
        <v>386</v>
      </c>
      <c r="CL47" s="19" t="s">
        <v>241</v>
      </c>
      <c r="CM47" s="19">
        <f t="shared" si="22"/>
        <v>1.5</v>
      </c>
      <c r="CN47" s="19" t="s">
        <v>213</v>
      </c>
      <c r="CO47" s="19">
        <f t="shared" si="23"/>
        <v>1</v>
      </c>
      <c r="CP47" s="19" t="s">
        <v>185</v>
      </c>
      <c r="CQ47" s="19" t="s">
        <v>185</v>
      </c>
      <c r="CR47" s="19" t="s">
        <v>185</v>
      </c>
      <c r="CS47" s="19" t="s">
        <v>185</v>
      </c>
      <c r="CT47" s="19" t="s">
        <v>185</v>
      </c>
      <c r="CU47" s="19">
        <f t="shared" ref="CU47:CY47" si="78">if(CP47="Không",0,1)</f>
        <v>0</v>
      </c>
      <c r="CV47" s="19">
        <f t="shared" si="78"/>
        <v>0</v>
      </c>
      <c r="CW47" s="19">
        <f t="shared" si="78"/>
        <v>0</v>
      </c>
      <c r="CX47" s="19">
        <f t="shared" si="78"/>
        <v>0</v>
      </c>
      <c r="CY47" s="19">
        <f t="shared" si="78"/>
        <v>0</v>
      </c>
      <c r="CZ47" s="19" t="s">
        <v>185</v>
      </c>
      <c r="DA47" s="19">
        <f t="shared" si="25"/>
        <v>0</v>
      </c>
      <c r="DB47" s="19" t="s">
        <v>185</v>
      </c>
      <c r="DC47" s="19">
        <f t="shared" si="26"/>
        <v>0</v>
      </c>
      <c r="DD47" s="20"/>
      <c r="DE47" s="19" t="s">
        <v>195</v>
      </c>
      <c r="DF47" s="19">
        <f t="shared" si="27"/>
        <v>1</v>
      </c>
      <c r="DG47" s="19" t="s">
        <v>196</v>
      </c>
      <c r="DH47" s="19">
        <f t="shared" si="28"/>
        <v>0</v>
      </c>
      <c r="DI47" s="19" t="s">
        <v>185</v>
      </c>
      <c r="DJ47" s="19">
        <f t="shared" si="29"/>
        <v>0</v>
      </c>
      <c r="DK47" s="19" t="s">
        <v>197</v>
      </c>
      <c r="DL47" s="19">
        <f t="shared" si="30"/>
        <v>0</v>
      </c>
      <c r="DM47" s="19" t="s">
        <v>303</v>
      </c>
      <c r="DN47" s="19">
        <f t="shared" si="31"/>
        <v>0.5</v>
      </c>
      <c r="DO47" s="19" t="s">
        <v>304</v>
      </c>
      <c r="DP47" s="19" t="s">
        <v>185</v>
      </c>
      <c r="DQ47" s="20">
        <f t="shared" si="32"/>
        <v>0</v>
      </c>
      <c r="DR47" s="20"/>
      <c r="DS47" s="19" t="s">
        <v>195</v>
      </c>
      <c r="DT47" s="19" t="s">
        <v>285</v>
      </c>
      <c r="DU47" s="19" t="s">
        <v>185</v>
      </c>
      <c r="DV47" s="20"/>
      <c r="DW47" s="20"/>
      <c r="DX47" s="20"/>
      <c r="DY47" s="20"/>
    </row>
    <row r="48">
      <c r="A48" s="18">
        <v>46003.65707175926</v>
      </c>
      <c r="B48" s="19" t="s">
        <v>399</v>
      </c>
      <c r="C48" s="19" t="s">
        <v>174</v>
      </c>
      <c r="D48" s="19">
        <f t="shared" si="2"/>
        <v>0</v>
      </c>
      <c r="E48" s="19" t="s">
        <v>180</v>
      </c>
      <c r="F48" s="19">
        <f>IFERROR(__xludf.DUMMYFUNCTION("LET(
  t, LOWER(TRIM(E48)),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8" s="19" t="s">
        <v>185</v>
      </c>
      <c r="H48" s="19">
        <f>IFERROR(__xludf.DUMMYFUNCTION("LET(
  t, LOWER(TRIM(G48)),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48" s="19" t="s">
        <v>310</v>
      </c>
      <c r="J48" s="19">
        <f>IFERROR(__xludf.DUMMYFUNCTION("LET(
  text, LOWER(I48),
  IFERROR(
    IFS(
      REGEXMATCH(text,""ở cùng gia đình|ở trọ cùng gia đình""), 0,
      REGEXMATCH(text,""thuê trọ""), 1,
      REGEXMATCH(text,""ở ktx""), 2,
      REGEXMATCH(text,""có nhà tại khu vực đang học|có nhà|ở riêng"&amp;" tại chung cư""), 3,
      REGEXMATCH(text,""ở nhà người quen""), 4
    ),
  -1)
)"),2.0)</f>
        <v>2</v>
      </c>
      <c r="K48" s="19" t="s">
        <v>183</v>
      </c>
      <c r="L48" s="19">
        <f>IFERROR(__xludf.DUMMYFUNCTION("LET(
  t, LOWER(TRIM(K48)),
  IFERROR(
    IFS(
      REGEXMATCH(t,""xuất\s*sắc""), 0,
      REGEXMATCH(t,""^giỏi$""), 1,
      REGEXMATCH(t,""^khá$""), 2,
      REGEXMATCH(t,""trung bình|bình thường|^4$""), 3,
      REGEXMATCH(t,""rớt""), 4,
      REGEXM"&amp;"ATCH(t,""năm nhất|tân sinh viên|mới|chưa|không|sắp thi|chuẩn bị thi|kq|kết quả|chưa có|chưa biết""), 5,
      TRUE, 5
    ),
  5)
)"),2.0)</f>
        <v>2</v>
      </c>
      <c r="M48" s="19" t="s">
        <v>222</v>
      </c>
      <c r="N48" s="19">
        <f>IFERROR(__xludf.DUMMYFUNCTION("LET(
  t, LOWER(TRIM(M48)),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8" s="19" t="s">
        <v>185</v>
      </c>
      <c r="P48" s="19">
        <f t="shared" si="3"/>
        <v>0</v>
      </c>
      <c r="Q48" s="20"/>
      <c r="R48" s="20" t="str">
        <f t="shared" si="72"/>
        <v/>
      </c>
      <c r="S48" s="20"/>
      <c r="T48" s="20"/>
      <c r="U48" s="20"/>
      <c r="V48" s="20" t="str">
        <f>IFERROR(__xludf.DUMMYFUNCTION("IFERROR(REGEXEXTRACT(U48,""\d+"")*1, """")"),"")</f>
        <v/>
      </c>
      <c r="W48" s="20">
        <f t="shared" si="5"/>
        <v>0</v>
      </c>
      <c r="X48" s="20"/>
      <c r="Y48" s="20"/>
      <c r="Z48" s="19" t="s">
        <v>185</v>
      </c>
      <c r="AA48" s="19"/>
      <c r="AB48" s="19" t="s">
        <v>185</v>
      </c>
      <c r="AC48" s="19" t="s">
        <v>185</v>
      </c>
      <c r="AD48" s="19" t="s">
        <v>186</v>
      </c>
      <c r="AE48" s="19" t="s">
        <v>185</v>
      </c>
      <c r="AF48" s="19" t="s">
        <v>206</v>
      </c>
      <c r="AG48" s="19" t="s">
        <v>188</v>
      </c>
      <c r="AH48" s="19" t="s">
        <v>188</v>
      </c>
      <c r="AI48" s="19" t="s">
        <v>189</v>
      </c>
      <c r="AJ48" s="19">
        <f t="shared" si="6"/>
        <v>1</v>
      </c>
      <c r="AK48" s="19" t="s">
        <v>188</v>
      </c>
      <c r="AL48" s="19">
        <f t="shared" si="7"/>
        <v>1</v>
      </c>
      <c r="AM48" s="19" t="s">
        <v>190</v>
      </c>
      <c r="AN48" s="19">
        <f t="shared" si="8"/>
        <v>0</v>
      </c>
      <c r="AO48" s="20"/>
      <c r="AP48" s="19">
        <v>2.0</v>
      </c>
      <c r="AQ48" s="19">
        <v>1.0</v>
      </c>
      <c r="AR48" s="19">
        <v>3.0</v>
      </c>
      <c r="AS48" s="19">
        <v>2.0</v>
      </c>
      <c r="AT48" s="19">
        <v>1.0</v>
      </c>
      <c r="AU48" s="19">
        <v>3.0</v>
      </c>
      <c r="AV48" s="19">
        <v>1.0</v>
      </c>
      <c r="AW48" s="19">
        <v>1.0</v>
      </c>
      <c r="AX48" s="19">
        <v>1.0</v>
      </c>
      <c r="AY48" s="19">
        <f t="shared" si="9"/>
        <v>15</v>
      </c>
      <c r="AZ48" s="19">
        <f t="shared" si="10"/>
        <v>6</v>
      </c>
      <c r="BA48" s="19">
        <f t="shared" si="11"/>
        <v>0</v>
      </c>
      <c r="BB48" s="19">
        <f t="shared" si="12"/>
        <v>0</v>
      </c>
      <c r="BC48" s="19">
        <v>3.0</v>
      </c>
      <c r="BD48" s="19">
        <v>1.0</v>
      </c>
      <c r="BE48" s="19">
        <v>1.0</v>
      </c>
      <c r="BF48" s="19">
        <v>1.0</v>
      </c>
      <c r="BG48" s="19">
        <v>1.0</v>
      </c>
      <c r="BH48" s="19">
        <v>1.0</v>
      </c>
      <c r="BI48" s="19">
        <v>1.0</v>
      </c>
      <c r="BJ48" s="19">
        <f t="shared" si="13"/>
        <v>9</v>
      </c>
      <c r="BK48" s="19">
        <f t="shared" si="14"/>
        <v>2</v>
      </c>
      <c r="BL48" s="19"/>
      <c r="BM48" s="19"/>
      <c r="BN48" s="19">
        <v>5.0</v>
      </c>
      <c r="BO48" s="19" t="s">
        <v>185</v>
      </c>
      <c r="BP48" s="19">
        <f t="shared" si="15"/>
        <v>0</v>
      </c>
      <c r="BQ48" s="19">
        <v>1.0</v>
      </c>
      <c r="BR48" s="19">
        <v>0.0</v>
      </c>
      <c r="BS48" s="19" t="s">
        <v>195</v>
      </c>
      <c r="BT48" s="20">
        <f t="shared" si="16"/>
        <v>1</v>
      </c>
      <c r="BU48" s="19" t="s">
        <v>400</v>
      </c>
      <c r="BV48" s="19">
        <v>4.0</v>
      </c>
      <c r="BW48" s="19" t="s">
        <v>185</v>
      </c>
      <c r="BX48" s="19" t="s">
        <v>191</v>
      </c>
      <c r="BY48" s="19" t="s">
        <v>185</v>
      </c>
      <c r="BZ48" s="19" t="s">
        <v>186</v>
      </c>
      <c r="CA48" s="19">
        <f t="shared" si="17"/>
        <v>1</v>
      </c>
      <c r="CB48" s="19" t="s">
        <v>186</v>
      </c>
      <c r="CC48" s="19">
        <f t="shared" si="18"/>
        <v>1</v>
      </c>
      <c r="CD48" s="19" t="s">
        <v>209</v>
      </c>
      <c r="CE48" s="19">
        <f t="shared" si="19"/>
        <v>1</v>
      </c>
      <c r="CF48" s="19" t="s">
        <v>192</v>
      </c>
      <c r="CG48" s="19">
        <f t="shared" si="20"/>
        <v>0</v>
      </c>
      <c r="CH48" s="19" t="s">
        <v>192</v>
      </c>
      <c r="CI48" s="19">
        <f t="shared" si="21"/>
        <v>0</v>
      </c>
      <c r="CJ48" s="19" t="s">
        <v>292</v>
      </c>
      <c r="CK48" s="19" t="s">
        <v>185</v>
      </c>
      <c r="CL48" s="19" t="s">
        <v>241</v>
      </c>
      <c r="CM48" s="19">
        <f t="shared" si="22"/>
        <v>1.5</v>
      </c>
      <c r="CN48" s="19" t="s">
        <v>185</v>
      </c>
      <c r="CO48" s="19">
        <f t="shared" si="23"/>
        <v>0</v>
      </c>
      <c r="CP48" s="19" t="s">
        <v>185</v>
      </c>
      <c r="CQ48" s="19" t="s">
        <v>185</v>
      </c>
      <c r="CR48" s="19" t="s">
        <v>185</v>
      </c>
      <c r="CS48" s="19" t="s">
        <v>185</v>
      </c>
      <c r="CT48" s="19" t="s">
        <v>185</v>
      </c>
      <c r="CU48" s="19">
        <f t="shared" ref="CU48:CY48" si="79">if(CP48="Không",0,1)</f>
        <v>0</v>
      </c>
      <c r="CV48" s="19">
        <f t="shared" si="79"/>
        <v>0</v>
      </c>
      <c r="CW48" s="19">
        <f t="shared" si="79"/>
        <v>0</v>
      </c>
      <c r="CX48" s="19">
        <f t="shared" si="79"/>
        <v>0</v>
      </c>
      <c r="CY48" s="19">
        <f t="shared" si="79"/>
        <v>0</v>
      </c>
      <c r="CZ48" s="19" t="s">
        <v>185</v>
      </c>
      <c r="DA48" s="19">
        <f t="shared" si="25"/>
        <v>0</v>
      </c>
      <c r="DB48" s="19" t="s">
        <v>185</v>
      </c>
      <c r="DC48" s="19">
        <f t="shared" si="26"/>
        <v>0</v>
      </c>
      <c r="DD48" s="20"/>
      <c r="DE48" s="19" t="s">
        <v>185</v>
      </c>
      <c r="DF48" s="19">
        <f t="shared" si="27"/>
        <v>0</v>
      </c>
      <c r="DG48" s="19" t="s">
        <v>196</v>
      </c>
      <c r="DH48" s="19">
        <f t="shared" si="28"/>
        <v>0</v>
      </c>
      <c r="DI48" s="19" t="s">
        <v>185</v>
      </c>
      <c r="DJ48" s="19">
        <f t="shared" si="29"/>
        <v>0</v>
      </c>
      <c r="DK48" s="19" t="s">
        <v>197</v>
      </c>
      <c r="DL48" s="19">
        <f t="shared" si="30"/>
        <v>0</v>
      </c>
      <c r="DM48" s="20"/>
      <c r="DN48" s="19" t="str">
        <f t="shared" si="31"/>
        <v/>
      </c>
      <c r="DO48" s="20"/>
      <c r="DP48" s="19" t="s">
        <v>185</v>
      </c>
      <c r="DQ48" s="20">
        <f t="shared" si="32"/>
        <v>0</v>
      </c>
      <c r="DR48" s="20"/>
      <c r="DS48" s="19" t="s">
        <v>185</v>
      </c>
      <c r="DT48" s="20"/>
      <c r="DU48" s="19" t="s">
        <v>185</v>
      </c>
      <c r="DV48" s="20"/>
      <c r="DW48" s="20"/>
      <c r="DX48" s="20"/>
      <c r="DY48" s="20"/>
    </row>
    <row r="49">
      <c r="A49" s="18">
        <v>46003.65862268519</v>
      </c>
      <c r="B49" s="19" t="s">
        <v>401</v>
      </c>
      <c r="C49" s="19" t="s">
        <v>174</v>
      </c>
      <c r="D49" s="19">
        <f t="shared" si="2"/>
        <v>0</v>
      </c>
      <c r="E49" s="19" t="s">
        <v>180</v>
      </c>
      <c r="F49" s="19">
        <f>IFERROR(__xludf.DUMMYFUNCTION("LET(
  t, LOWER(TRIM(E49)),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9" s="19" t="s">
        <v>220</v>
      </c>
      <c r="H49" s="19">
        <f>IFERROR(__xludf.DUMMYFUNCTION("LET(
  t, LOWER(TRIM(G49)),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49" s="19" t="s">
        <v>182</v>
      </c>
      <c r="J49" s="19">
        <f>IFERROR(__xludf.DUMMYFUNCTION("LET(
  text, LOWER(I49),
  IFERROR(
    IFS(
      REGEXMATCH(text,""ở cùng gia đình|ở trọ cùng gia đình""), 0,
      REGEXMATCH(text,""thuê trọ""), 1,
      REGEXMATCH(text,""ở ktx""), 2,
      REGEXMATCH(text,""có nhà tại khu vực đang học|có nhà|ở riêng"&amp;" tại chung cư""), 3,
      REGEXMATCH(text,""ở nhà người quen""), 4
    ),
  -1)
)"),1.0)</f>
        <v>1</v>
      </c>
      <c r="K49" s="19" t="s">
        <v>183</v>
      </c>
      <c r="L49" s="19">
        <f>IFERROR(__xludf.DUMMYFUNCTION("LET(
  t, LOWER(TRIM(K49)),
  IFERROR(
    IFS(
      REGEXMATCH(t,""xuất\s*sắc""), 0,
      REGEXMATCH(t,""^giỏi$""), 1,
      REGEXMATCH(t,""^khá$""), 2,
      REGEXMATCH(t,""trung bình|bình thường|^4$""), 3,
      REGEXMATCH(t,""rớt""), 4,
      REGEXM"&amp;"ATCH(t,""năm nhất|tân sinh viên|mới|chưa|không|sắp thi|chuẩn bị thi|kq|kết quả|chưa có|chưa biết""), 5,
      TRUE, 5
    ),
  5)
)"),2.0)</f>
        <v>2</v>
      </c>
      <c r="M49" s="19" t="s">
        <v>184</v>
      </c>
      <c r="N49" s="19">
        <f>IFERROR(__xludf.DUMMYFUNCTION("LET(
  t, LOWER(TRIM(M49)),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9" s="19" t="s">
        <v>195</v>
      </c>
      <c r="P49" s="19">
        <f t="shared" si="3"/>
        <v>1</v>
      </c>
      <c r="Q49" s="19">
        <v>1.0</v>
      </c>
      <c r="R49" s="20">
        <f t="shared" si="72"/>
        <v>1</v>
      </c>
      <c r="S49" s="19" t="s">
        <v>223</v>
      </c>
      <c r="T49" s="19"/>
      <c r="U49" s="19" t="s">
        <v>236</v>
      </c>
      <c r="V49" s="20">
        <f>IFERROR(__xludf.DUMMYFUNCTION("IFERROR(REGEXEXTRACT(U49,""\d+"")*1, """")"),40.0)</f>
        <v>40</v>
      </c>
      <c r="W49" s="20">
        <f t="shared" si="5"/>
        <v>40</v>
      </c>
      <c r="X49" s="19">
        <v>30.0</v>
      </c>
      <c r="Y49" s="19">
        <v>20.0</v>
      </c>
      <c r="Z49" s="19" t="s">
        <v>186</v>
      </c>
      <c r="AA49" s="19"/>
      <c r="AB49" s="19" t="s">
        <v>185</v>
      </c>
      <c r="AC49" s="19" t="s">
        <v>185</v>
      </c>
      <c r="AD49" s="19" t="s">
        <v>205</v>
      </c>
      <c r="AE49" s="19" t="s">
        <v>186</v>
      </c>
      <c r="AF49" s="19" t="s">
        <v>187</v>
      </c>
      <c r="AG49" s="19" t="s">
        <v>226</v>
      </c>
      <c r="AH49" s="19" t="s">
        <v>251</v>
      </c>
      <c r="AI49" s="19" t="s">
        <v>227</v>
      </c>
      <c r="AJ49" s="19">
        <f t="shared" si="6"/>
        <v>2</v>
      </c>
      <c r="AK49" s="19" t="s">
        <v>238</v>
      </c>
      <c r="AL49" s="19">
        <f t="shared" si="7"/>
        <v>0</v>
      </c>
      <c r="AM49" s="19" t="s">
        <v>228</v>
      </c>
      <c r="AN49" s="19">
        <f t="shared" si="8"/>
        <v>1</v>
      </c>
      <c r="AO49" s="20"/>
      <c r="AP49" s="19">
        <v>2.0</v>
      </c>
      <c r="AQ49" s="19">
        <v>2.0</v>
      </c>
      <c r="AR49" s="19">
        <v>4.0</v>
      </c>
      <c r="AS49" s="19">
        <v>4.0</v>
      </c>
      <c r="AT49" s="19">
        <v>4.0</v>
      </c>
      <c r="AU49" s="19">
        <v>3.0</v>
      </c>
      <c r="AV49" s="19">
        <v>3.0</v>
      </c>
      <c r="AW49" s="19">
        <v>3.0</v>
      </c>
      <c r="AX49" s="19">
        <v>3.0</v>
      </c>
      <c r="AY49" s="19">
        <f t="shared" si="9"/>
        <v>28</v>
      </c>
      <c r="AZ49" s="19">
        <f t="shared" si="10"/>
        <v>19</v>
      </c>
      <c r="BA49" s="19">
        <f t="shared" si="11"/>
        <v>1</v>
      </c>
      <c r="BB49" s="19">
        <f t="shared" si="12"/>
        <v>1</v>
      </c>
      <c r="BC49" s="19">
        <v>3.0</v>
      </c>
      <c r="BD49" s="19">
        <v>3.0</v>
      </c>
      <c r="BE49" s="19">
        <v>3.0</v>
      </c>
      <c r="BF49" s="19">
        <v>3.0</v>
      </c>
      <c r="BG49" s="19">
        <v>3.0</v>
      </c>
      <c r="BH49" s="19">
        <v>3.0</v>
      </c>
      <c r="BI49" s="19">
        <v>3.0</v>
      </c>
      <c r="BJ49" s="19">
        <f t="shared" si="13"/>
        <v>21</v>
      </c>
      <c r="BK49" s="19">
        <f t="shared" si="14"/>
        <v>14</v>
      </c>
      <c r="BL49" s="19"/>
      <c r="BM49" s="19"/>
      <c r="BN49" s="19">
        <v>3.0</v>
      </c>
      <c r="BO49" s="19" t="s">
        <v>185</v>
      </c>
      <c r="BP49" s="19">
        <f t="shared" si="15"/>
        <v>0</v>
      </c>
      <c r="BQ49" s="19">
        <v>1.0</v>
      </c>
      <c r="BR49" s="19">
        <v>6.0</v>
      </c>
      <c r="BS49" s="19" t="s">
        <v>185</v>
      </c>
      <c r="BT49" s="20">
        <f t="shared" si="16"/>
        <v>0</v>
      </c>
      <c r="BU49" s="20"/>
      <c r="BV49" s="19">
        <v>1.0</v>
      </c>
      <c r="BW49" s="19" t="s">
        <v>195</v>
      </c>
      <c r="BX49" s="19" t="s">
        <v>191</v>
      </c>
      <c r="BY49" s="19" t="s">
        <v>195</v>
      </c>
      <c r="BZ49" s="19" t="s">
        <v>186</v>
      </c>
      <c r="CA49" s="19">
        <f t="shared" si="17"/>
        <v>1</v>
      </c>
      <c r="CB49" s="19" t="s">
        <v>186</v>
      </c>
      <c r="CC49" s="19">
        <f t="shared" si="18"/>
        <v>1</v>
      </c>
      <c r="CD49" s="19" t="s">
        <v>209</v>
      </c>
      <c r="CE49" s="19">
        <f t="shared" si="19"/>
        <v>1</v>
      </c>
      <c r="CF49" s="19" t="s">
        <v>209</v>
      </c>
      <c r="CG49" s="19">
        <f t="shared" si="20"/>
        <v>1</v>
      </c>
      <c r="CH49" s="19" t="s">
        <v>209</v>
      </c>
      <c r="CI49" s="19">
        <f t="shared" si="21"/>
        <v>1</v>
      </c>
      <c r="CJ49" s="19" t="s">
        <v>262</v>
      </c>
      <c r="CK49" s="19" t="s">
        <v>211</v>
      </c>
      <c r="CL49" s="19" t="s">
        <v>231</v>
      </c>
      <c r="CM49" s="19">
        <f t="shared" si="22"/>
        <v>0.75</v>
      </c>
      <c r="CN49" s="19" t="s">
        <v>225</v>
      </c>
      <c r="CO49" s="19">
        <f t="shared" si="23"/>
        <v>2</v>
      </c>
      <c r="CP49" s="19" t="s">
        <v>185</v>
      </c>
      <c r="CQ49" s="19" t="s">
        <v>195</v>
      </c>
      <c r="CR49" s="19" t="s">
        <v>195</v>
      </c>
      <c r="CS49" s="19" t="s">
        <v>185</v>
      </c>
      <c r="CT49" s="19" t="s">
        <v>185</v>
      </c>
      <c r="CU49" s="19">
        <f t="shared" ref="CU49:CY49" si="80">if(CP49="Không",0,1)</f>
        <v>0</v>
      </c>
      <c r="CV49" s="19">
        <f t="shared" si="80"/>
        <v>1</v>
      </c>
      <c r="CW49" s="19">
        <f t="shared" si="80"/>
        <v>1</v>
      </c>
      <c r="CX49" s="19">
        <f t="shared" si="80"/>
        <v>0</v>
      </c>
      <c r="CY49" s="19">
        <f t="shared" si="80"/>
        <v>0</v>
      </c>
      <c r="CZ49" s="19" t="s">
        <v>195</v>
      </c>
      <c r="DA49" s="19">
        <f t="shared" si="25"/>
        <v>1</v>
      </c>
      <c r="DB49" s="19" t="s">
        <v>195</v>
      </c>
      <c r="DC49" s="19">
        <f t="shared" si="26"/>
        <v>1</v>
      </c>
      <c r="DD49" s="19">
        <v>4.0</v>
      </c>
      <c r="DE49" s="19" t="s">
        <v>195</v>
      </c>
      <c r="DF49" s="19">
        <f t="shared" si="27"/>
        <v>1</v>
      </c>
      <c r="DG49" s="19" t="s">
        <v>402</v>
      </c>
      <c r="DH49" s="19">
        <f t="shared" si="28"/>
        <v>1</v>
      </c>
      <c r="DI49" s="19" t="s">
        <v>403</v>
      </c>
      <c r="DJ49" s="19">
        <f t="shared" si="29"/>
        <v>1</v>
      </c>
      <c r="DK49" s="19" t="s">
        <v>197</v>
      </c>
      <c r="DL49" s="19">
        <f t="shared" si="30"/>
        <v>0</v>
      </c>
      <c r="DM49" s="19" t="s">
        <v>198</v>
      </c>
      <c r="DN49" s="19">
        <f t="shared" si="31"/>
        <v>1.5</v>
      </c>
      <c r="DO49" s="19" t="s">
        <v>404</v>
      </c>
      <c r="DP49" s="19" t="s">
        <v>185</v>
      </c>
      <c r="DQ49" s="20">
        <f t="shared" si="32"/>
        <v>0</v>
      </c>
      <c r="DR49" s="20"/>
      <c r="DS49" s="19" t="s">
        <v>185</v>
      </c>
      <c r="DT49" s="20"/>
      <c r="DU49" s="19" t="s">
        <v>185</v>
      </c>
      <c r="DV49" s="20"/>
      <c r="DW49" s="20"/>
      <c r="DX49" s="20"/>
      <c r="DY49" s="20"/>
    </row>
    <row r="50">
      <c r="A50" s="18">
        <v>46003.66100694444</v>
      </c>
      <c r="B50" s="19" t="s">
        <v>243</v>
      </c>
      <c r="C50" s="19" t="s">
        <v>174</v>
      </c>
      <c r="D50" s="19">
        <f t="shared" si="2"/>
        <v>0</v>
      </c>
      <c r="E50" s="19" t="s">
        <v>180</v>
      </c>
      <c r="F50" s="19">
        <f>IFERROR(__xludf.DUMMYFUNCTION("LET(
  t, LOWER(TRIM(E50)),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0" s="19" t="s">
        <v>185</v>
      </c>
      <c r="H50" s="19">
        <f>IFERROR(__xludf.DUMMYFUNCTION("LET(
  t, LOWER(TRIM(G50)),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50" s="19" t="s">
        <v>310</v>
      </c>
      <c r="J50" s="19">
        <f>IFERROR(__xludf.DUMMYFUNCTION("LET(
  text, LOWER(I50),
  IFERROR(
    IFS(
      REGEXMATCH(text,""ở cùng gia đình|ở trọ cùng gia đình""), 0,
      REGEXMATCH(text,""thuê trọ""), 1,
      REGEXMATCH(text,""ở ktx""), 2,
      REGEXMATCH(text,""có nhà tại khu vực đang học|có nhà|ở riêng"&amp;" tại chung cư""), 3,
      REGEXMATCH(text,""ở nhà người quen""), 4
    ),
  -1)
)"),2.0)</f>
        <v>2</v>
      </c>
      <c r="K50" s="19" t="s">
        <v>183</v>
      </c>
      <c r="L50" s="19">
        <f>IFERROR(__xludf.DUMMYFUNCTION("LET(
  t, LOWER(TRIM(K50)),
  IFERROR(
    IFS(
      REGEXMATCH(t,""xuất\s*sắc""), 0,
      REGEXMATCH(t,""^giỏi$""), 1,
      REGEXMATCH(t,""^khá$""), 2,
      REGEXMATCH(t,""trung bình|bình thường|^4$""), 3,
      REGEXMATCH(t,""rớt""), 4,
      REGEXM"&amp;"ATCH(t,""năm nhất|tân sinh viên|mới|chưa|không|sắp thi|chuẩn bị thi|kq|kết quả|chưa có|chưa biết""), 5,
      TRUE, 5
    ),
  5)
)"),2.0)</f>
        <v>2</v>
      </c>
      <c r="M50" s="19" t="s">
        <v>222</v>
      </c>
      <c r="N50" s="19">
        <f>IFERROR(__xludf.DUMMYFUNCTION("LET(
  t, LOWER(TRIM(M50)),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0" s="19" t="s">
        <v>185</v>
      </c>
      <c r="P50" s="19">
        <f t="shared" si="3"/>
        <v>0</v>
      </c>
      <c r="Q50" s="20"/>
      <c r="R50" s="20" t="str">
        <f t="shared" si="72"/>
        <v/>
      </c>
      <c r="S50" s="20"/>
      <c r="T50" s="20"/>
      <c r="U50" s="20"/>
      <c r="V50" s="20" t="str">
        <f>IFERROR(__xludf.DUMMYFUNCTION("IFERROR(REGEXEXTRACT(U50,""\d+"")*1, """")"),"")</f>
        <v/>
      </c>
      <c r="W50" s="20">
        <f t="shared" si="5"/>
        <v>0</v>
      </c>
      <c r="X50" s="20"/>
      <c r="Y50" s="20"/>
      <c r="Z50" s="19" t="s">
        <v>185</v>
      </c>
      <c r="AA50" s="19"/>
      <c r="AB50" s="19" t="s">
        <v>185</v>
      </c>
      <c r="AC50" s="19" t="s">
        <v>185</v>
      </c>
      <c r="AD50" s="19" t="s">
        <v>186</v>
      </c>
      <c r="AE50" s="19" t="s">
        <v>186</v>
      </c>
      <c r="AF50" s="19" t="s">
        <v>206</v>
      </c>
      <c r="AG50" s="19" t="s">
        <v>226</v>
      </c>
      <c r="AH50" s="19" t="s">
        <v>238</v>
      </c>
      <c r="AI50" s="19" t="s">
        <v>189</v>
      </c>
      <c r="AJ50" s="19">
        <f t="shared" si="6"/>
        <v>1</v>
      </c>
      <c r="AK50" s="19" t="s">
        <v>188</v>
      </c>
      <c r="AL50" s="19">
        <f t="shared" si="7"/>
        <v>1</v>
      </c>
      <c r="AM50" s="19" t="s">
        <v>294</v>
      </c>
      <c r="AN50" s="19">
        <f t="shared" si="8"/>
        <v>2</v>
      </c>
      <c r="AO50" s="20"/>
      <c r="AP50" s="19">
        <v>2.0</v>
      </c>
      <c r="AQ50" s="19">
        <v>3.0</v>
      </c>
      <c r="AR50" s="19">
        <v>2.0</v>
      </c>
      <c r="AS50" s="19">
        <v>1.0</v>
      </c>
      <c r="AT50" s="19">
        <v>1.0</v>
      </c>
      <c r="AU50" s="19">
        <v>2.0</v>
      </c>
      <c r="AV50" s="19">
        <v>3.0</v>
      </c>
      <c r="AW50" s="19">
        <v>1.0</v>
      </c>
      <c r="AX50" s="19">
        <v>1.0</v>
      </c>
      <c r="AY50" s="19">
        <f t="shared" si="9"/>
        <v>16</v>
      </c>
      <c r="AZ50" s="19">
        <f t="shared" si="10"/>
        <v>7</v>
      </c>
      <c r="BA50" s="19">
        <f t="shared" si="11"/>
        <v>0</v>
      </c>
      <c r="BB50" s="19">
        <f t="shared" si="12"/>
        <v>0</v>
      </c>
      <c r="BC50" s="19">
        <v>2.0</v>
      </c>
      <c r="BD50" s="19">
        <v>2.0</v>
      </c>
      <c r="BE50" s="19">
        <v>2.0</v>
      </c>
      <c r="BF50" s="19">
        <v>2.0</v>
      </c>
      <c r="BG50" s="19">
        <v>2.0</v>
      </c>
      <c r="BH50" s="19">
        <v>1.0</v>
      </c>
      <c r="BI50" s="19">
        <v>1.0</v>
      </c>
      <c r="BJ50" s="19">
        <f t="shared" si="13"/>
        <v>12</v>
      </c>
      <c r="BK50" s="19">
        <f t="shared" si="14"/>
        <v>5</v>
      </c>
      <c r="BL50" s="19"/>
      <c r="BM50" s="19"/>
      <c r="BN50" s="19">
        <v>4.0</v>
      </c>
      <c r="BO50" s="19" t="s">
        <v>185</v>
      </c>
      <c r="BP50" s="19">
        <f t="shared" si="15"/>
        <v>0</v>
      </c>
      <c r="BQ50" s="19">
        <v>1.0</v>
      </c>
      <c r="BR50" s="19">
        <v>14.0</v>
      </c>
      <c r="BS50" s="19" t="s">
        <v>195</v>
      </c>
      <c r="BT50" s="20">
        <f t="shared" si="16"/>
        <v>1</v>
      </c>
      <c r="BU50" s="19" t="s">
        <v>207</v>
      </c>
      <c r="BV50" s="19">
        <v>5.0</v>
      </c>
      <c r="BW50" s="19" t="s">
        <v>185</v>
      </c>
      <c r="BX50" s="19" t="s">
        <v>191</v>
      </c>
      <c r="BY50" s="19" t="s">
        <v>185</v>
      </c>
      <c r="BZ50" s="19" t="s">
        <v>186</v>
      </c>
      <c r="CA50" s="19">
        <f t="shared" si="17"/>
        <v>1</v>
      </c>
      <c r="CB50" s="19" t="s">
        <v>186</v>
      </c>
      <c r="CC50" s="19">
        <f t="shared" si="18"/>
        <v>1</v>
      </c>
      <c r="CD50" s="19" t="s">
        <v>192</v>
      </c>
      <c r="CE50" s="19">
        <f t="shared" si="19"/>
        <v>0</v>
      </c>
      <c r="CF50" s="19" t="s">
        <v>192</v>
      </c>
      <c r="CG50" s="19">
        <f t="shared" si="20"/>
        <v>0</v>
      </c>
      <c r="CH50" s="19" t="s">
        <v>192</v>
      </c>
      <c r="CI50" s="19">
        <f t="shared" si="21"/>
        <v>0</v>
      </c>
      <c r="CJ50" s="19" t="s">
        <v>229</v>
      </c>
      <c r="CK50" s="19" t="s">
        <v>279</v>
      </c>
      <c r="CL50" s="19" t="s">
        <v>241</v>
      </c>
      <c r="CM50" s="19">
        <f t="shared" si="22"/>
        <v>1.5</v>
      </c>
      <c r="CN50" s="19" t="s">
        <v>185</v>
      </c>
      <c r="CO50" s="19">
        <f t="shared" si="23"/>
        <v>0</v>
      </c>
      <c r="CP50" s="19" t="s">
        <v>185</v>
      </c>
      <c r="CQ50" s="19" t="s">
        <v>185</v>
      </c>
      <c r="CR50" s="19" t="s">
        <v>185</v>
      </c>
      <c r="CS50" s="19" t="s">
        <v>195</v>
      </c>
      <c r="CT50" s="19" t="s">
        <v>185</v>
      </c>
      <c r="CU50" s="19">
        <f t="shared" ref="CU50:CY50" si="81">if(CP50="Không",0,1)</f>
        <v>0</v>
      </c>
      <c r="CV50" s="19">
        <f t="shared" si="81"/>
        <v>0</v>
      </c>
      <c r="CW50" s="19">
        <f t="shared" si="81"/>
        <v>0</v>
      </c>
      <c r="CX50" s="19">
        <f t="shared" si="81"/>
        <v>1</v>
      </c>
      <c r="CY50" s="19">
        <f t="shared" si="81"/>
        <v>0</v>
      </c>
      <c r="CZ50" s="19" t="s">
        <v>185</v>
      </c>
      <c r="DA50" s="19">
        <f t="shared" si="25"/>
        <v>0</v>
      </c>
      <c r="DB50" s="19" t="s">
        <v>185</v>
      </c>
      <c r="DC50" s="19">
        <f t="shared" si="26"/>
        <v>0</v>
      </c>
      <c r="DD50" s="20"/>
      <c r="DE50" s="19" t="s">
        <v>185</v>
      </c>
      <c r="DF50" s="19">
        <f t="shared" si="27"/>
        <v>0</v>
      </c>
      <c r="DG50" s="19" t="s">
        <v>214</v>
      </c>
      <c r="DH50" s="19">
        <f t="shared" si="28"/>
        <v>1</v>
      </c>
      <c r="DI50" s="19" t="s">
        <v>185</v>
      </c>
      <c r="DJ50" s="19">
        <f t="shared" si="29"/>
        <v>0</v>
      </c>
      <c r="DK50" s="19" t="s">
        <v>197</v>
      </c>
      <c r="DL50" s="19">
        <f t="shared" si="30"/>
        <v>0</v>
      </c>
      <c r="DM50" s="20"/>
      <c r="DN50" s="19" t="str">
        <f t="shared" si="31"/>
        <v/>
      </c>
      <c r="DO50" s="20"/>
      <c r="DP50" s="19" t="s">
        <v>185</v>
      </c>
      <c r="DQ50" s="20">
        <f t="shared" si="32"/>
        <v>0</v>
      </c>
      <c r="DR50" s="20"/>
      <c r="DS50" s="19" t="s">
        <v>185</v>
      </c>
      <c r="DT50" s="20"/>
      <c r="DU50" s="19" t="s">
        <v>185</v>
      </c>
      <c r="DV50" s="20"/>
      <c r="DW50" s="20"/>
      <c r="DX50" s="20"/>
      <c r="DY50" s="20"/>
    </row>
    <row r="51">
      <c r="A51" s="18">
        <v>46003.661574074074</v>
      </c>
      <c r="B51" s="19" t="s">
        <v>405</v>
      </c>
      <c r="C51" s="19" t="s">
        <v>174</v>
      </c>
      <c r="D51" s="19">
        <f t="shared" si="2"/>
        <v>0</v>
      </c>
      <c r="E51" s="19" t="s">
        <v>406</v>
      </c>
      <c r="F51" s="19">
        <f>IFERROR(__xludf.DUMMYFUNCTION("LET(
  t, LOWER(TRIM(E51)),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51" s="19" t="s">
        <v>185</v>
      </c>
      <c r="H51" s="19">
        <f>IFERROR(__xludf.DUMMYFUNCTION("LET(
  t, LOWER(TRIM(G51)),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51" s="19" t="s">
        <v>182</v>
      </c>
      <c r="J51" s="19">
        <f>IFERROR(__xludf.DUMMYFUNCTION("LET(
  text, LOWER(I51),
  IFERROR(
    IFS(
      REGEXMATCH(text,""ở cùng gia đình|ở trọ cùng gia đình""), 0,
      REGEXMATCH(text,""thuê trọ""), 1,
      REGEXMATCH(text,""ở ktx""), 2,
      REGEXMATCH(text,""có nhà tại khu vực đang học|có nhà|ở riêng"&amp;" tại chung cư""), 3,
      REGEXMATCH(text,""ở nhà người quen""), 4
    ),
  -1)
)"),1.0)</f>
        <v>1</v>
      </c>
      <c r="K51" s="19" t="s">
        <v>248</v>
      </c>
      <c r="L51" s="19">
        <f>IFERROR(__xludf.DUMMYFUNCTION("LET(
  t, LOWER(TRIM(K51)),
  IFERROR(
    IFS(
      REGEXMATCH(t,""xuất\s*sắc""), 0,
      REGEXMATCH(t,""^giỏi$""), 1,
      REGEXMATCH(t,""^khá$""), 2,
      REGEXMATCH(t,""trung bình|bình thường|^4$""), 3,
      REGEXMATCH(t,""rớt""), 4,
      REGEXM"&amp;"ATCH(t,""năm nhất|tân sinh viên|mới|chưa|không|sắp thi|chuẩn bị thi|kq|kết quả|chưa có|chưa biết""), 5,
      TRUE, 5
    ),
  5)
)"),4.0)</f>
        <v>4</v>
      </c>
      <c r="M51" s="19" t="s">
        <v>222</v>
      </c>
      <c r="N51" s="19">
        <f>IFERROR(__xludf.DUMMYFUNCTION("LET(
  t, LOWER(TRIM(M51)),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1" s="19" t="s">
        <v>195</v>
      </c>
      <c r="P51" s="19">
        <f t="shared" si="3"/>
        <v>1</v>
      </c>
      <c r="Q51" s="19">
        <v>2.0</v>
      </c>
      <c r="R51" s="20">
        <f t="shared" si="72"/>
        <v>2</v>
      </c>
      <c r="S51" s="19" t="s">
        <v>407</v>
      </c>
      <c r="T51" s="19"/>
      <c r="U51" s="19" t="s">
        <v>236</v>
      </c>
      <c r="V51" s="20">
        <f>IFERROR(__xludf.DUMMYFUNCTION("IFERROR(REGEXEXTRACT(U51,""\d+"")*1, """")"),40.0)</f>
        <v>40</v>
      </c>
      <c r="W51" s="20">
        <f t="shared" si="5"/>
        <v>40</v>
      </c>
      <c r="X51" s="19">
        <v>50.0</v>
      </c>
      <c r="Y51" s="19">
        <v>0.0</v>
      </c>
      <c r="Z51" s="19" t="s">
        <v>185</v>
      </c>
      <c r="AA51" s="19"/>
      <c r="AB51" s="19" t="s">
        <v>185</v>
      </c>
      <c r="AC51" s="19" t="s">
        <v>185</v>
      </c>
      <c r="AD51" s="19" t="s">
        <v>185</v>
      </c>
      <c r="AE51" s="19" t="s">
        <v>185</v>
      </c>
      <c r="AF51" s="19" t="s">
        <v>250</v>
      </c>
      <c r="AG51" s="19" t="s">
        <v>251</v>
      </c>
      <c r="AH51" s="19" t="s">
        <v>238</v>
      </c>
      <c r="AI51" s="19" t="s">
        <v>239</v>
      </c>
      <c r="AJ51" s="19">
        <f t="shared" si="6"/>
        <v>0</v>
      </c>
      <c r="AK51" s="19" t="s">
        <v>302</v>
      </c>
      <c r="AL51" s="19">
        <f t="shared" si="7"/>
        <v>-1</v>
      </c>
      <c r="AM51" s="19" t="s">
        <v>190</v>
      </c>
      <c r="AN51" s="19">
        <f t="shared" si="8"/>
        <v>0</v>
      </c>
      <c r="AO51" s="20"/>
      <c r="AP51" s="19">
        <v>4.0</v>
      </c>
      <c r="AQ51" s="19">
        <v>4.0</v>
      </c>
      <c r="AR51" s="19">
        <v>4.0</v>
      </c>
      <c r="AS51" s="19">
        <v>4.0</v>
      </c>
      <c r="AT51" s="19">
        <v>1.0</v>
      </c>
      <c r="AU51" s="19">
        <v>4.0</v>
      </c>
      <c r="AV51" s="19">
        <v>1.0</v>
      </c>
      <c r="AW51" s="19">
        <v>1.0</v>
      </c>
      <c r="AX51" s="19">
        <v>2.0</v>
      </c>
      <c r="AY51" s="19">
        <f t="shared" si="9"/>
        <v>25</v>
      </c>
      <c r="AZ51" s="19">
        <f t="shared" si="10"/>
        <v>16</v>
      </c>
      <c r="BA51" s="19">
        <f t="shared" si="11"/>
        <v>1</v>
      </c>
      <c r="BB51" s="19">
        <f t="shared" si="12"/>
        <v>1</v>
      </c>
      <c r="BC51" s="19">
        <v>2.0</v>
      </c>
      <c r="BD51" s="19">
        <v>1.0</v>
      </c>
      <c r="BE51" s="19">
        <v>3.0</v>
      </c>
      <c r="BF51" s="19">
        <v>2.0</v>
      </c>
      <c r="BG51" s="19">
        <v>1.0</v>
      </c>
      <c r="BH51" s="19">
        <v>1.0</v>
      </c>
      <c r="BI51" s="19">
        <v>1.0</v>
      </c>
      <c r="BJ51" s="19">
        <f t="shared" si="13"/>
        <v>11</v>
      </c>
      <c r="BK51" s="19">
        <f t="shared" si="14"/>
        <v>4</v>
      </c>
      <c r="BL51" s="19"/>
      <c r="BM51" s="19"/>
      <c r="BN51" s="19">
        <v>2.0</v>
      </c>
      <c r="BO51" s="19" t="s">
        <v>185</v>
      </c>
      <c r="BP51" s="19">
        <f t="shared" si="15"/>
        <v>0</v>
      </c>
      <c r="BQ51" s="19">
        <v>1.0</v>
      </c>
      <c r="BR51" s="19">
        <v>28.0</v>
      </c>
      <c r="BS51" s="19" t="s">
        <v>185</v>
      </c>
      <c r="BT51" s="20">
        <f t="shared" si="16"/>
        <v>0</v>
      </c>
      <c r="BU51" s="20"/>
      <c r="BV51" s="19">
        <v>1.0</v>
      </c>
      <c r="BW51" s="19" t="s">
        <v>195</v>
      </c>
      <c r="BX51" s="19" t="s">
        <v>252</v>
      </c>
      <c r="BY51" s="19" t="s">
        <v>195</v>
      </c>
      <c r="BZ51" s="19" t="s">
        <v>185</v>
      </c>
      <c r="CA51" s="19">
        <f t="shared" si="17"/>
        <v>0</v>
      </c>
      <c r="CB51" s="19" t="s">
        <v>185</v>
      </c>
      <c r="CC51" s="19">
        <f t="shared" si="18"/>
        <v>0</v>
      </c>
      <c r="CD51" s="19" t="s">
        <v>209</v>
      </c>
      <c r="CE51" s="19">
        <f t="shared" si="19"/>
        <v>1</v>
      </c>
      <c r="CF51" s="19" t="s">
        <v>192</v>
      </c>
      <c r="CG51" s="19">
        <f t="shared" si="20"/>
        <v>0</v>
      </c>
      <c r="CH51" s="19" t="s">
        <v>192</v>
      </c>
      <c r="CI51" s="19">
        <f t="shared" si="21"/>
        <v>0</v>
      </c>
      <c r="CJ51" s="19" t="s">
        <v>229</v>
      </c>
      <c r="CK51" s="19" t="s">
        <v>211</v>
      </c>
      <c r="CL51" s="19" t="s">
        <v>212</v>
      </c>
      <c r="CM51" s="19">
        <f t="shared" si="22"/>
        <v>6</v>
      </c>
      <c r="CN51" s="19" t="s">
        <v>185</v>
      </c>
      <c r="CO51" s="19">
        <f t="shared" si="23"/>
        <v>0</v>
      </c>
      <c r="CP51" s="19" t="s">
        <v>195</v>
      </c>
      <c r="CQ51" s="19" t="s">
        <v>185</v>
      </c>
      <c r="CR51" s="19" t="s">
        <v>185</v>
      </c>
      <c r="CS51" s="19" t="s">
        <v>195</v>
      </c>
      <c r="CT51" s="19" t="s">
        <v>185</v>
      </c>
      <c r="CU51" s="19">
        <f t="shared" ref="CU51:CY51" si="82">if(CP51="Không",0,1)</f>
        <v>1</v>
      </c>
      <c r="CV51" s="19">
        <f t="shared" si="82"/>
        <v>0</v>
      </c>
      <c r="CW51" s="19">
        <f t="shared" si="82"/>
        <v>0</v>
      </c>
      <c r="CX51" s="19">
        <f t="shared" si="82"/>
        <v>1</v>
      </c>
      <c r="CY51" s="19">
        <f t="shared" si="82"/>
        <v>0</v>
      </c>
      <c r="CZ51" s="19" t="s">
        <v>185</v>
      </c>
      <c r="DA51" s="19">
        <f t="shared" si="25"/>
        <v>0</v>
      </c>
      <c r="DB51" s="19" t="s">
        <v>185</v>
      </c>
      <c r="DC51" s="19">
        <f t="shared" si="26"/>
        <v>0</v>
      </c>
      <c r="DD51" s="20"/>
      <c r="DE51" s="19" t="s">
        <v>185</v>
      </c>
      <c r="DF51" s="19">
        <f t="shared" si="27"/>
        <v>0</v>
      </c>
      <c r="DG51" s="19" t="s">
        <v>408</v>
      </c>
      <c r="DH51" s="19">
        <f t="shared" si="28"/>
        <v>1</v>
      </c>
      <c r="DI51" s="19" t="s">
        <v>409</v>
      </c>
      <c r="DJ51" s="19">
        <f t="shared" si="29"/>
        <v>1</v>
      </c>
      <c r="DK51" s="19" t="s">
        <v>197</v>
      </c>
      <c r="DL51" s="19">
        <f t="shared" si="30"/>
        <v>0</v>
      </c>
      <c r="DM51" s="20"/>
      <c r="DN51" s="19" t="str">
        <f t="shared" si="31"/>
        <v/>
      </c>
      <c r="DO51" s="20"/>
      <c r="DP51" s="19" t="s">
        <v>185</v>
      </c>
      <c r="DQ51" s="20">
        <f t="shared" si="32"/>
        <v>0</v>
      </c>
      <c r="DR51" s="20"/>
      <c r="DS51" s="19" t="s">
        <v>185</v>
      </c>
      <c r="DT51" s="20"/>
      <c r="DU51" s="19" t="s">
        <v>185</v>
      </c>
      <c r="DV51" s="20"/>
      <c r="DW51" s="20"/>
      <c r="DX51" s="20"/>
      <c r="DY51" s="20"/>
    </row>
    <row r="52">
      <c r="A52" s="18">
        <v>46003.662094907406</v>
      </c>
      <c r="B52" s="19" t="s">
        <v>300</v>
      </c>
      <c r="C52" s="19" t="s">
        <v>174</v>
      </c>
      <c r="D52" s="19">
        <f t="shared" si="2"/>
        <v>0</v>
      </c>
      <c r="E52" s="19" t="s">
        <v>410</v>
      </c>
      <c r="F52" s="19">
        <f>IFERROR(__xludf.DUMMYFUNCTION("LET(
  t, LOWER(TRIM(E52)),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2" s="19" t="s">
        <v>185</v>
      </c>
      <c r="H52" s="19">
        <f>IFERROR(__xludf.DUMMYFUNCTION("LET(
  t, LOWER(TRIM(G52)),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52" s="19" t="s">
        <v>276</v>
      </c>
      <c r="J52" s="19">
        <f>IFERROR(__xludf.DUMMYFUNCTION("LET(
  text, LOWER(I52),
  IFERROR(
    IFS(
      REGEXMATCH(text,""ở cùng gia đình|ở trọ cùng gia đình""), 0,
      REGEXMATCH(text,""thuê trọ""), 1,
      REGEXMATCH(text,""ở ktx""), 2,
      REGEXMATCH(text,""có nhà tại khu vực đang học|có nhà|ở riêng"&amp;" tại chung cư""), 3,
      REGEXMATCH(text,""ở nhà người quen""), 4
    ),
  -1)
)"),0.0)</f>
        <v>0</v>
      </c>
      <c r="K52" s="19" t="s">
        <v>183</v>
      </c>
      <c r="L52" s="19">
        <f>IFERROR(__xludf.DUMMYFUNCTION("LET(
  t, LOWER(TRIM(K52)),
  IFERROR(
    IFS(
      REGEXMATCH(t,""xuất\s*sắc""), 0,
      REGEXMATCH(t,""^giỏi$""), 1,
      REGEXMATCH(t,""^khá$""), 2,
      REGEXMATCH(t,""trung bình|bình thường|^4$""), 3,
      REGEXMATCH(t,""rớt""), 4,
      REGEXM"&amp;"ATCH(t,""năm nhất|tân sinh viên|mới|chưa|không|sắp thi|chuẩn bị thi|kq|kết quả|chưa có|chưa biết""), 5,
      TRUE, 5
    ),
  5)
)"),2.0)</f>
        <v>2</v>
      </c>
      <c r="M52" s="19" t="s">
        <v>411</v>
      </c>
      <c r="N52" s="19">
        <f>IFERROR(__xludf.DUMMYFUNCTION("LET(
  t, LOWER(TRIM(M52)),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2" s="19" t="s">
        <v>195</v>
      </c>
      <c r="P52" s="19">
        <f t="shared" si="3"/>
        <v>1</v>
      </c>
      <c r="Q52" s="19">
        <v>1.0</v>
      </c>
      <c r="R52" s="20">
        <f t="shared" si="72"/>
        <v>1</v>
      </c>
      <c r="S52" s="19" t="s">
        <v>223</v>
      </c>
      <c r="T52" s="19"/>
      <c r="U52" s="19" t="s">
        <v>224</v>
      </c>
      <c r="V52" s="20">
        <f>IFERROR(__xludf.DUMMYFUNCTION("IFERROR(REGEXEXTRACT(U52,""\d+"")*1, """")"),25.0)</f>
        <v>25</v>
      </c>
      <c r="W52" s="20">
        <f t="shared" si="5"/>
        <v>25</v>
      </c>
      <c r="X52" s="19" t="s">
        <v>412</v>
      </c>
      <c r="Y52" s="19" t="s">
        <v>412</v>
      </c>
      <c r="Z52" s="19" t="s">
        <v>185</v>
      </c>
      <c r="AA52" s="19"/>
      <c r="AB52" s="19" t="s">
        <v>185</v>
      </c>
      <c r="AC52" s="19" t="s">
        <v>286</v>
      </c>
      <c r="AD52" s="19" t="s">
        <v>205</v>
      </c>
      <c r="AE52" s="19" t="s">
        <v>186</v>
      </c>
      <c r="AF52" s="19" t="s">
        <v>206</v>
      </c>
      <c r="AG52" s="19" t="s">
        <v>188</v>
      </c>
      <c r="AH52" s="19" t="s">
        <v>251</v>
      </c>
      <c r="AI52" s="19" t="s">
        <v>227</v>
      </c>
      <c r="AJ52" s="19">
        <f t="shared" si="6"/>
        <v>2</v>
      </c>
      <c r="AK52" s="19" t="s">
        <v>238</v>
      </c>
      <c r="AL52" s="19">
        <f t="shared" si="7"/>
        <v>0</v>
      </c>
      <c r="AM52" s="19" t="s">
        <v>190</v>
      </c>
      <c r="AN52" s="19">
        <f t="shared" si="8"/>
        <v>0</v>
      </c>
      <c r="AO52" s="20"/>
      <c r="AP52" s="19">
        <v>1.0</v>
      </c>
      <c r="AQ52" s="19">
        <v>1.0</v>
      </c>
      <c r="AR52" s="19">
        <v>2.0</v>
      </c>
      <c r="AS52" s="19">
        <v>2.0</v>
      </c>
      <c r="AT52" s="19">
        <v>1.0</v>
      </c>
      <c r="AU52" s="19">
        <v>1.0</v>
      </c>
      <c r="AV52" s="19">
        <v>1.0</v>
      </c>
      <c r="AW52" s="19">
        <v>2.0</v>
      </c>
      <c r="AX52" s="19">
        <v>1.0</v>
      </c>
      <c r="AY52" s="19">
        <f t="shared" si="9"/>
        <v>12</v>
      </c>
      <c r="AZ52" s="19">
        <f t="shared" si="10"/>
        <v>3</v>
      </c>
      <c r="BA52" s="19">
        <f t="shared" si="11"/>
        <v>0</v>
      </c>
      <c r="BB52" s="19">
        <f t="shared" si="12"/>
        <v>0</v>
      </c>
      <c r="BC52" s="19">
        <v>2.0</v>
      </c>
      <c r="BD52" s="19">
        <v>1.0</v>
      </c>
      <c r="BE52" s="19">
        <v>2.0</v>
      </c>
      <c r="BF52" s="19">
        <v>1.0</v>
      </c>
      <c r="BG52" s="19">
        <v>1.0</v>
      </c>
      <c r="BH52" s="19">
        <v>1.0</v>
      </c>
      <c r="BI52" s="19">
        <v>1.0</v>
      </c>
      <c r="BJ52" s="19">
        <f t="shared" si="13"/>
        <v>9</v>
      </c>
      <c r="BK52" s="19">
        <f t="shared" si="14"/>
        <v>2</v>
      </c>
      <c r="BL52" s="19"/>
      <c r="BM52" s="19"/>
      <c r="BN52" s="19">
        <v>1.0</v>
      </c>
      <c r="BO52" s="19" t="s">
        <v>185</v>
      </c>
      <c r="BP52" s="19">
        <f t="shared" si="15"/>
        <v>0</v>
      </c>
      <c r="BQ52" s="19">
        <v>1.0</v>
      </c>
      <c r="BR52" s="19" t="s">
        <v>413</v>
      </c>
      <c r="BS52" s="19" t="s">
        <v>195</v>
      </c>
      <c r="BT52" s="20">
        <f t="shared" si="16"/>
        <v>1</v>
      </c>
      <c r="BU52" s="19" t="s">
        <v>322</v>
      </c>
      <c r="BV52" s="19">
        <v>2.0</v>
      </c>
      <c r="BW52" s="19" t="s">
        <v>195</v>
      </c>
      <c r="BX52" s="19" t="s">
        <v>414</v>
      </c>
      <c r="BY52" s="19" t="s">
        <v>195</v>
      </c>
      <c r="BZ52" s="19" t="s">
        <v>185</v>
      </c>
      <c r="CA52" s="19">
        <f t="shared" si="17"/>
        <v>0</v>
      </c>
      <c r="CB52" s="19" t="s">
        <v>186</v>
      </c>
      <c r="CC52" s="19">
        <f t="shared" si="18"/>
        <v>1</v>
      </c>
      <c r="CD52" s="19" t="s">
        <v>192</v>
      </c>
      <c r="CE52" s="19">
        <f t="shared" si="19"/>
        <v>0</v>
      </c>
      <c r="CF52" s="19" t="s">
        <v>192</v>
      </c>
      <c r="CG52" s="19">
        <f t="shared" si="20"/>
        <v>0</v>
      </c>
      <c r="CH52" s="19" t="s">
        <v>192</v>
      </c>
      <c r="CI52" s="19">
        <f t="shared" si="21"/>
        <v>0</v>
      </c>
      <c r="CJ52" s="19" t="s">
        <v>415</v>
      </c>
      <c r="CK52" s="19" t="s">
        <v>416</v>
      </c>
      <c r="CL52" s="19" t="s">
        <v>231</v>
      </c>
      <c r="CM52" s="19">
        <f t="shared" si="22"/>
        <v>0.75</v>
      </c>
      <c r="CN52" s="19" t="s">
        <v>185</v>
      </c>
      <c r="CO52" s="19">
        <f t="shared" si="23"/>
        <v>0</v>
      </c>
      <c r="CP52" s="19" t="s">
        <v>195</v>
      </c>
      <c r="CQ52" s="19" t="s">
        <v>195</v>
      </c>
      <c r="CR52" s="19" t="s">
        <v>195</v>
      </c>
      <c r="CS52" s="19" t="s">
        <v>195</v>
      </c>
      <c r="CT52" s="19" t="s">
        <v>185</v>
      </c>
      <c r="CU52" s="19">
        <f t="shared" ref="CU52:CY52" si="83">if(CP52="Không",0,1)</f>
        <v>1</v>
      </c>
      <c r="CV52" s="19">
        <f t="shared" si="83"/>
        <v>1</v>
      </c>
      <c r="CW52" s="19">
        <f t="shared" si="83"/>
        <v>1</v>
      </c>
      <c r="CX52" s="19">
        <f t="shared" si="83"/>
        <v>1</v>
      </c>
      <c r="CY52" s="19">
        <f t="shared" si="83"/>
        <v>0</v>
      </c>
      <c r="CZ52" s="19" t="s">
        <v>185</v>
      </c>
      <c r="DA52" s="19">
        <f t="shared" si="25"/>
        <v>0</v>
      </c>
      <c r="DB52" s="19" t="s">
        <v>185</v>
      </c>
      <c r="DC52" s="19">
        <f t="shared" si="26"/>
        <v>0</v>
      </c>
      <c r="DD52" s="20"/>
      <c r="DE52" s="19" t="s">
        <v>195</v>
      </c>
      <c r="DF52" s="19">
        <f t="shared" si="27"/>
        <v>1</v>
      </c>
      <c r="DG52" s="19" t="s">
        <v>196</v>
      </c>
      <c r="DH52" s="19">
        <f t="shared" si="28"/>
        <v>0</v>
      </c>
      <c r="DI52" s="19" t="s">
        <v>185</v>
      </c>
      <c r="DJ52" s="19">
        <f t="shared" si="29"/>
        <v>0</v>
      </c>
      <c r="DK52" s="19" t="s">
        <v>197</v>
      </c>
      <c r="DL52" s="19">
        <f t="shared" si="30"/>
        <v>0</v>
      </c>
      <c r="DM52" s="19" t="s">
        <v>198</v>
      </c>
      <c r="DN52" s="19">
        <f t="shared" si="31"/>
        <v>1.5</v>
      </c>
      <c r="DO52" s="19" t="s">
        <v>417</v>
      </c>
      <c r="DP52" s="19" t="s">
        <v>185</v>
      </c>
      <c r="DQ52" s="20">
        <f t="shared" si="32"/>
        <v>0</v>
      </c>
      <c r="DR52" s="20"/>
      <c r="DS52" s="19" t="s">
        <v>185</v>
      </c>
      <c r="DT52" s="20"/>
      <c r="DU52" s="19" t="s">
        <v>185</v>
      </c>
      <c r="DV52" s="20"/>
      <c r="DW52" s="20"/>
      <c r="DX52" s="20"/>
      <c r="DY52" s="20"/>
    </row>
    <row r="53">
      <c r="A53" s="18">
        <v>46003.66321759259</v>
      </c>
      <c r="B53" s="19" t="s">
        <v>375</v>
      </c>
      <c r="C53" s="19" t="s">
        <v>174</v>
      </c>
      <c r="D53" s="19">
        <f t="shared" si="2"/>
        <v>0</v>
      </c>
      <c r="E53" s="19" t="s">
        <v>180</v>
      </c>
      <c r="F53" s="19">
        <f>IFERROR(__xludf.DUMMYFUNCTION("LET(
  t, LOWER(TRIM(E53)),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3" s="19" t="s">
        <v>185</v>
      </c>
      <c r="H53" s="19">
        <f>IFERROR(__xludf.DUMMYFUNCTION("LET(
  t, LOWER(TRIM(G53)),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53" s="19" t="s">
        <v>310</v>
      </c>
      <c r="J53" s="19">
        <f>IFERROR(__xludf.DUMMYFUNCTION("LET(
  text, LOWER(I53),
  IFERROR(
    IFS(
      REGEXMATCH(text,""ở cùng gia đình|ở trọ cùng gia đình""), 0,
      REGEXMATCH(text,""thuê trọ""), 1,
      REGEXMATCH(text,""ở ktx""), 2,
      REGEXMATCH(text,""có nhà tại khu vực đang học|có nhà|ở riêng"&amp;" tại chung cư""), 3,
      REGEXMATCH(text,""ở nhà người quen""), 4
    ),
  -1)
)"),2.0)</f>
        <v>2</v>
      </c>
      <c r="K53" s="19" t="s">
        <v>221</v>
      </c>
      <c r="L53" s="19">
        <f>IFERROR(__xludf.DUMMYFUNCTION("LET(
  t, LOWER(TRIM(K53)),
  IFERROR(
    IFS(
      REGEXMATCH(t,""xuất\s*sắc""), 0,
      REGEXMATCH(t,""^giỏi$""), 1,
      REGEXMATCH(t,""^khá$""), 2,
      REGEXMATCH(t,""trung bình|bình thường|^4$""), 3,
      REGEXMATCH(t,""rớt""), 4,
      REGEXM"&amp;"ATCH(t,""năm nhất|tân sinh viên|mới|chưa|không|sắp thi|chuẩn bị thi|kq|kết quả|chưa có|chưa biết""), 5,
      TRUE, 5
    ),
  5)
)"),1.0)</f>
        <v>1</v>
      </c>
      <c r="M53" s="19" t="s">
        <v>222</v>
      </c>
      <c r="N53" s="19">
        <f>IFERROR(__xludf.DUMMYFUNCTION("LET(
  t, LOWER(TRIM(M53)),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3" s="19" t="s">
        <v>185</v>
      </c>
      <c r="P53" s="19">
        <f t="shared" si="3"/>
        <v>0</v>
      </c>
      <c r="Q53" s="20"/>
      <c r="R53" s="20" t="str">
        <f t="shared" si="72"/>
        <v/>
      </c>
      <c r="S53" s="20"/>
      <c r="T53" s="20"/>
      <c r="U53" s="20"/>
      <c r="V53" s="20" t="str">
        <f>IFERROR(__xludf.DUMMYFUNCTION("IFERROR(REGEXEXTRACT(U53,""\d+"")*1, """")"),"")</f>
        <v/>
      </c>
      <c r="W53" s="20">
        <f t="shared" si="5"/>
        <v>0</v>
      </c>
      <c r="X53" s="20"/>
      <c r="Y53" s="20"/>
      <c r="Z53" s="19" t="s">
        <v>185</v>
      </c>
      <c r="AA53" s="19"/>
      <c r="AB53" s="19" t="s">
        <v>185</v>
      </c>
      <c r="AC53" s="19" t="s">
        <v>185</v>
      </c>
      <c r="AD53" s="19" t="s">
        <v>205</v>
      </c>
      <c r="AE53" s="19" t="s">
        <v>185</v>
      </c>
      <c r="AF53" s="19" t="s">
        <v>187</v>
      </c>
      <c r="AG53" s="19" t="s">
        <v>188</v>
      </c>
      <c r="AH53" s="19" t="s">
        <v>188</v>
      </c>
      <c r="AI53" s="19" t="s">
        <v>239</v>
      </c>
      <c r="AJ53" s="19">
        <f t="shared" si="6"/>
        <v>0</v>
      </c>
      <c r="AK53" s="19" t="s">
        <v>302</v>
      </c>
      <c r="AL53" s="19">
        <f t="shared" si="7"/>
        <v>-1</v>
      </c>
      <c r="AM53" s="19" t="s">
        <v>190</v>
      </c>
      <c r="AN53" s="19">
        <f t="shared" si="8"/>
        <v>0</v>
      </c>
      <c r="AO53" s="20"/>
      <c r="AP53" s="19">
        <v>2.0</v>
      </c>
      <c r="AQ53" s="19">
        <v>2.0</v>
      </c>
      <c r="AR53" s="19">
        <v>2.0</v>
      </c>
      <c r="AS53" s="19">
        <v>1.0</v>
      </c>
      <c r="AT53" s="19">
        <v>3.0</v>
      </c>
      <c r="AU53" s="19">
        <v>1.0</v>
      </c>
      <c r="AV53" s="19">
        <v>1.0</v>
      </c>
      <c r="AW53" s="19">
        <v>1.0</v>
      </c>
      <c r="AX53" s="19">
        <v>1.0</v>
      </c>
      <c r="AY53" s="19">
        <f t="shared" si="9"/>
        <v>14</v>
      </c>
      <c r="AZ53" s="19">
        <f t="shared" si="10"/>
        <v>5</v>
      </c>
      <c r="BA53" s="19">
        <f t="shared" si="11"/>
        <v>0</v>
      </c>
      <c r="BB53" s="19">
        <f t="shared" si="12"/>
        <v>0</v>
      </c>
      <c r="BC53" s="19">
        <v>1.0</v>
      </c>
      <c r="BD53" s="19">
        <v>2.0</v>
      </c>
      <c r="BE53" s="19">
        <v>2.0</v>
      </c>
      <c r="BF53" s="19">
        <v>1.0</v>
      </c>
      <c r="BG53" s="19">
        <v>1.0</v>
      </c>
      <c r="BH53" s="19">
        <v>1.0</v>
      </c>
      <c r="BI53" s="19">
        <v>1.0</v>
      </c>
      <c r="BJ53" s="19">
        <f t="shared" si="13"/>
        <v>9</v>
      </c>
      <c r="BK53" s="19">
        <f t="shared" si="14"/>
        <v>2</v>
      </c>
      <c r="BL53" s="19"/>
      <c r="BM53" s="19"/>
      <c r="BN53" s="19">
        <v>1.0</v>
      </c>
      <c r="BO53" s="19" t="s">
        <v>185</v>
      </c>
      <c r="BP53" s="19">
        <f t="shared" si="15"/>
        <v>0</v>
      </c>
      <c r="BQ53" s="19">
        <v>2.0</v>
      </c>
      <c r="BR53" s="19">
        <v>10.0</v>
      </c>
      <c r="BS53" s="19" t="s">
        <v>185</v>
      </c>
      <c r="BT53" s="20">
        <f t="shared" si="16"/>
        <v>0</v>
      </c>
      <c r="BU53" s="20"/>
      <c r="BV53" s="19">
        <v>3.0</v>
      </c>
      <c r="BW53" s="19" t="s">
        <v>185</v>
      </c>
      <c r="BX53" s="19" t="s">
        <v>191</v>
      </c>
      <c r="BY53" s="19" t="s">
        <v>185</v>
      </c>
      <c r="BZ53" s="19" t="s">
        <v>185</v>
      </c>
      <c r="CA53" s="19">
        <f t="shared" si="17"/>
        <v>0</v>
      </c>
      <c r="CB53" s="19" t="s">
        <v>208</v>
      </c>
      <c r="CC53" s="19">
        <f t="shared" si="18"/>
        <v>2</v>
      </c>
      <c r="CD53" s="19" t="s">
        <v>192</v>
      </c>
      <c r="CE53" s="19">
        <f t="shared" si="19"/>
        <v>0</v>
      </c>
      <c r="CF53" s="19" t="s">
        <v>192</v>
      </c>
      <c r="CG53" s="19">
        <f t="shared" si="20"/>
        <v>0</v>
      </c>
      <c r="CH53" s="19" t="s">
        <v>192</v>
      </c>
      <c r="CI53" s="19">
        <f t="shared" si="21"/>
        <v>0</v>
      </c>
      <c r="CJ53" s="19" t="s">
        <v>193</v>
      </c>
      <c r="CK53" s="19" t="s">
        <v>185</v>
      </c>
      <c r="CL53" s="19" t="s">
        <v>212</v>
      </c>
      <c r="CM53" s="19">
        <f t="shared" si="22"/>
        <v>6</v>
      </c>
      <c r="CN53" s="19" t="s">
        <v>185</v>
      </c>
      <c r="CO53" s="19">
        <f t="shared" si="23"/>
        <v>0</v>
      </c>
      <c r="CP53" s="19" t="s">
        <v>185</v>
      </c>
      <c r="CQ53" s="19" t="s">
        <v>185</v>
      </c>
      <c r="CR53" s="19" t="s">
        <v>185</v>
      </c>
      <c r="CS53" s="19" t="s">
        <v>185</v>
      </c>
      <c r="CT53" s="19" t="s">
        <v>185</v>
      </c>
      <c r="CU53" s="19">
        <f t="shared" ref="CU53:CY53" si="84">if(CP53="Không",0,1)</f>
        <v>0</v>
      </c>
      <c r="CV53" s="19">
        <f t="shared" si="84"/>
        <v>0</v>
      </c>
      <c r="CW53" s="19">
        <f t="shared" si="84"/>
        <v>0</v>
      </c>
      <c r="CX53" s="19">
        <f t="shared" si="84"/>
        <v>0</v>
      </c>
      <c r="CY53" s="19">
        <f t="shared" si="84"/>
        <v>0</v>
      </c>
      <c r="CZ53" s="19" t="s">
        <v>185</v>
      </c>
      <c r="DA53" s="19">
        <f t="shared" si="25"/>
        <v>0</v>
      </c>
      <c r="DB53" s="19" t="s">
        <v>185</v>
      </c>
      <c r="DC53" s="19">
        <f t="shared" si="26"/>
        <v>0</v>
      </c>
      <c r="DD53" s="20"/>
      <c r="DE53" s="19" t="s">
        <v>185</v>
      </c>
      <c r="DF53" s="19">
        <f t="shared" si="27"/>
        <v>0</v>
      </c>
      <c r="DG53" s="19" t="s">
        <v>196</v>
      </c>
      <c r="DH53" s="19">
        <f t="shared" si="28"/>
        <v>0</v>
      </c>
      <c r="DI53" s="19" t="s">
        <v>185</v>
      </c>
      <c r="DJ53" s="19">
        <f t="shared" si="29"/>
        <v>0</v>
      </c>
      <c r="DK53" s="19" t="s">
        <v>197</v>
      </c>
      <c r="DL53" s="19">
        <f t="shared" si="30"/>
        <v>0</v>
      </c>
      <c r="DM53" s="20"/>
      <c r="DN53" s="19" t="str">
        <f t="shared" si="31"/>
        <v/>
      </c>
      <c r="DO53" s="20"/>
      <c r="DP53" s="19" t="s">
        <v>185</v>
      </c>
      <c r="DQ53" s="20">
        <f t="shared" si="32"/>
        <v>0</v>
      </c>
      <c r="DR53" s="20"/>
      <c r="DS53" s="19" t="s">
        <v>185</v>
      </c>
      <c r="DT53" s="20"/>
      <c r="DU53" s="19" t="s">
        <v>185</v>
      </c>
      <c r="DV53" s="20"/>
      <c r="DW53" s="20"/>
      <c r="DX53" s="20"/>
      <c r="DY53" s="20"/>
    </row>
    <row r="54">
      <c r="A54" s="18">
        <v>46003.66386574074</v>
      </c>
      <c r="B54" s="19" t="s">
        <v>418</v>
      </c>
      <c r="C54" s="19" t="s">
        <v>335</v>
      </c>
      <c r="D54" s="19">
        <f t="shared" si="2"/>
        <v>1</v>
      </c>
      <c r="E54" s="19" t="s">
        <v>419</v>
      </c>
      <c r="F54" s="19">
        <f>IFERROR(__xludf.DUMMYFUNCTION("LET(
  t, LOWER(TRIM(E54)),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)"),4.0)</f>
        <v>4</v>
      </c>
      <c r="G54" s="19" t="s">
        <v>185</v>
      </c>
      <c r="H54" s="19">
        <f>IFERROR(__xludf.DUMMYFUNCTION("LET(
  t, LOWER(TRIM(G54)),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54" s="19" t="s">
        <v>310</v>
      </c>
      <c r="J54" s="19">
        <f>IFERROR(__xludf.DUMMYFUNCTION("LET(
  text, LOWER(I54),
  IFERROR(
    IFS(
      REGEXMATCH(text,""ở cùng gia đình|ở trọ cùng gia đình""), 0,
      REGEXMATCH(text,""thuê trọ""), 1,
      REGEXMATCH(text,""ở ktx""), 2,
      REGEXMATCH(text,""có nhà tại khu vực đang học|có nhà|ở riêng"&amp;" tại chung cư""), 3,
      REGEXMATCH(text,""ở nhà người quen""), 4
    ),
  -1)
)"),2.0)</f>
        <v>2</v>
      </c>
      <c r="K54" s="19" t="s">
        <v>221</v>
      </c>
      <c r="L54" s="19">
        <f>IFERROR(__xludf.DUMMYFUNCTION("LET(
  t, LOWER(TRIM(K54)),
  IFERROR(
    IFS(
      REGEXMATCH(t,""xuất\s*sắc""), 0,
      REGEXMATCH(t,""^giỏi$""), 1,
      REGEXMATCH(t,""^khá$""), 2,
      REGEXMATCH(t,""trung bình|bình thường|^4$""), 3,
      REGEXMATCH(t,""rớt""), 4,
      REGEXM"&amp;"ATCH(t,""năm nhất|tân sinh viên|mới|chưa|không|sắp thi|chuẩn bị thi|kq|kết quả|chưa có|chưa biết""), 5,
      TRUE, 5
    ),
  5)
)"),1.0)</f>
        <v>1</v>
      </c>
      <c r="M54" s="19" t="s">
        <v>222</v>
      </c>
      <c r="N54" s="19">
        <f>IFERROR(__xludf.DUMMYFUNCTION("LET(
  t, LOWER(TRIM(M54)),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4" s="19" t="s">
        <v>185</v>
      </c>
      <c r="P54" s="19">
        <f t="shared" si="3"/>
        <v>0</v>
      </c>
      <c r="Q54" s="20"/>
      <c r="R54" s="20" t="str">
        <f t="shared" si="72"/>
        <v/>
      </c>
      <c r="S54" s="20"/>
      <c r="T54" s="20"/>
      <c r="U54" s="20"/>
      <c r="V54" s="20" t="str">
        <f>IFERROR(__xludf.DUMMYFUNCTION("IFERROR(REGEXEXTRACT(U54,""\d+"")*1, """")"),"")</f>
        <v/>
      </c>
      <c r="W54" s="20">
        <f t="shared" si="5"/>
        <v>0</v>
      </c>
      <c r="X54" s="20"/>
      <c r="Y54" s="20"/>
      <c r="Z54" s="19" t="s">
        <v>185</v>
      </c>
      <c r="AA54" s="19"/>
      <c r="AB54" s="19" t="s">
        <v>185</v>
      </c>
      <c r="AC54" s="19" t="s">
        <v>185</v>
      </c>
      <c r="AD54" s="19" t="s">
        <v>186</v>
      </c>
      <c r="AE54" s="19" t="s">
        <v>185</v>
      </c>
      <c r="AF54" s="19" t="s">
        <v>206</v>
      </c>
      <c r="AG54" s="19" t="s">
        <v>238</v>
      </c>
      <c r="AH54" s="19" t="s">
        <v>251</v>
      </c>
      <c r="AI54" s="19" t="s">
        <v>189</v>
      </c>
      <c r="AJ54" s="19">
        <f t="shared" si="6"/>
        <v>1</v>
      </c>
      <c r="AK54" s="19" t="s">
        <v>226</v>
      </c>
      <c r="AL54" s="19">
        <f t="shared" si="7"/>
        <v>2</v>
      </c>
      <c r="AM54" s="19" t="s">
        <v>294</v>
      </c>
      <c r="AN54" s="19">
        <f t="shared" si="8"/>
        <v>2</v>
      </c>
      <c r="AO54" s="20"/>
      <c r="AP54" s="19">
        <v>4.0</v>
      </c>
      <c r="AQ54" s="19">
        <v>3.0</v>
      </c>
      <c r="AR54" s="19">
        <v>4.0</v>
      </c>
      <c r="AS54" s="19">
        <v>4.0</v>
      </c>
      <c r="AT54" s="19">
        <v>2.0</v>
      </c>
      <c r="AU54" s="19">
        <v>3.0</v>
      </c>
      <c r="AV54" s="19">
        <v>2.0</v>
      </c>
      <c r="AW54" s="19">
        <v>2.0</v>
      </c>
      <c r="AX54" s="19">
        <v>1.0</v>
      </c>
      <c r="AY54" s="19">
        <f t="shared" si="9"/>
        <v>25</v>
      </c>
      <c r="AZ54" s="19">
        <f t="shared" si="10"/>
        <v>16</v>
      </c>
      <c r="BA54" s="19">
        <f t="shared" si="11"/>
        <v>1</v>
      </c>
      <c r="BB54" s="19">
        <f t="shared" si="12"/>
        <v>1</v>
      </c>
      <c r="BC54" s="19">
        <v>3.0</v>
      </c>
      <c r="BD54" s="19">
        <v>2.0</v>
      </c>
      <c r="BE54" s="19">
        <v>2.0</v>
      </c>
      <c r="BF54" s="19">
        <v>2.0</v>
      </c>
      <c r="BG54" s="19">
        <v>2.0</v>
      </c>
      <c r="BH54" s="19">
        <v>1.0</v>
      </c>
      <c r="BI54" s="19">
        <v>2.0</v>
      </c>
      <c r="BJ54" s="19">
        <f t="shared" si="13"/>
        <v>14</v>
      </c>
      <c r="BK54" s="19">
        <f t="shared" si="14"/>
        <v>7</v>
      </c>
      <c r="BL54" s="19"/>
      <c r="BM54" s="19"/>
      <c r="BN54" s="19">
        <v>3.0</v>
      </c>
      <c r="BO54" s="19" t="s">
        <v>185</v>
      </c>
      <c r="BP54" s="19">
        <f t="shared" si="15"/>
        <v>0</v>
      </c>
      <c r="BQ54" s="19">
        <v>1.0</v>
      </c>
      <c r="BR54" s="19">
        <v>14.0</v>
      </c>
      <c r="BS54" s="19" t="s">
        <v>195</v>
      </c>
      <c r="BT54" s="20">
        <f t="shared" si="16"/>
        <v>1</v>
      </c>
      <c r="BU54" s="19" t="s">
        <v>207</v>
      </c>
      <c r="BV54" s="19">
        <v>2.0</v>
      </c>
      <c r="BW54" s="19" t="s">
        <v>195</v>
      </c>
      <c r="BX54" s="19" t="s">
        <v>191</v>
      </c>
      <c r="BY54" s="19" t="s">
        <v>185</v>
      </c>
      <c r="BZ54" s="19" t="s">
        <v>186</v>
      </c>
      <c r="CA54" s="19">
        <f t="shared" si="17"/>
        <v>1</v>
      </c>
      <c r="CB54" s="19" t="s">
        <v>186</v>
      </c>
      <c r="CC54" s="19">
        <f t="shared" si="18"/>
        <v>1</v>
      </c>
      <c r="CD54" s="19" t="s">
        <v>209</v>
      </c>
      <c r="CE54" s="19">
        <f t="shared" si="19"/>
        <v>1</v>
      </c>
      <c r="CF54" s="19" t="s">
        <v>209</v>
      </c>
      <c r="CG54" s="19">
        <f t="shared" si="20"/>
        <v>1</v>
      </c>
      <c r="CH54" s="19" t="s">
        <v>209</v>
      </c>
      <c r="CI54" s="19">
        <f t="shared" si="21"/>
        <v>1</v>
      </c>
      <c r="CJ54" s="19" t="s">
        <v>229</v>
      </c>
      <c r="CK54" s="19" t="s">
        <v>185</v>
      </c>
      <c r="CL54" s="19" t="s">
        <v>212</v>
      </c>
      <c r="CM54" s="19">
        <f t="shared" si="22"/>
        <v>6</v>
      </c>
      <c r="CN54" s="19" t="s">
        <v>213</v>
      </c>
      <c r="CO54" s="19">
        <f t="shared" si="23"/>
        <v>1</v>
      </c>
      <c r="CP54" s="19" t="s">
        <v>185</v>
      </c>
      <c r="CQ54" s="19" t="s">
        <v>195</v>
      </c>
      <c r="CR54" s="19" t="s">
        <v>185</v>
      </c>
      <c r="CS54" s="19" t="s">
        <v>195</v>
      </c>
      <c r="CT54" s="19" t="s">
        <v>195</v>
      </c>
      <c r="CU54" s="19">
        <f t="shared" ref="CU54:CY54" si="85">if(CP54="Không",0,1)</f>
        <v>0</v>
      </c>
      <c r="CV54" s="19">
        <f t="shared" si="85"/>
        <v>1</v>
      </c>
      <c r="CW54" s="19">
        <f t="shared" si="85"/>
        <v>0</v>
      </c>
      <c r="CX54" s="19">
        <f t="shared" si="85"/>
        <v>1</v>
      </c>
      <c r="CY54" s="19">
        <f t="shared" si="85"/>
        <v>1</v>
      </c>
      <c r="CZ54" s="19" t="s">
        <v>185</v>
      </c>
      <c r="DA54" s="19">
        <f t="shared" si="25"/>
        <v>0</v>
      </c>
      <c r="DB54" s="19" t="s">
        <v>185</v>
      </c>
      <c r="DC54" s="19">
        <f t="shared" si="26"/>
        <v>0</v>
      </c>
      <c r="DD54" s="20"/>
      <c r="DE54" s="19" t="s">
        <v>185</v>
      </c>
      <c r="DF54" s="19">
        <f t="shared" si="27"/>
        <v>0</v>
      </c>
      <c r="DG54" s="19" t="s">
        <v>196</v>
      </c>
      <c r="DH54" s="19">
        <f t="shared" si="28"/>
        <v>0</v>
      </c>
      <c r="DI54" s="19" t="s">
        <v>362</v>
      </c>
      <c r="DJ54" s="19">
        <f t="shared" si="29"/>
        <v>1</v>
      </c>
      <c r="DK54" s="19" t="s">
        <v>197</v>
      </c>
      <c r="DL54" s="19">
        <f t="shared" si="30"/>
        <v>0</v>
      </c>
      <c r="DM54" s="20"/>
      <c r="DN54" s="19" t="str">
        <f t="shared" si="31"/>
        <v/>
      </c>
      <c r="DO54" s="20"/>
      <c r="DP54" s="19" t="s">
        <v>195</v>
      </c>
      <c r="DQ54" s="20">
        <f t="shared" si="32"/>
        <v>1</v>
      </c>
      <c r="DR54" s="19" t="s">
        <v>400</v>
      </c>
      <c r="DS54" s="19" t="s">
        <v>185</v>
      </c>
      <c r="DT54" s="20"/>
      <c r="DU54" s="19" t="s">
        <v>185</v>
      </c>
      <c r="DV54" s="20"/>
      <c r="DW54" s="20"/>
      <c r="DX54" s="20"/>
      <c r="DY54" s="20"/>
    </row>
    <row r="55">
      <c r="A55" s="18">
        <v>46003.664502314816</v>
      </c>
      <c r="B55" s="19" t="s">
        <v>420</v>
      </c>
      <c r="C55" s="19" t="s">
        <v>174</v>
      </c>
      <c r="D55" s="19">
        <f t="shared" si="2"/>
        <v>0</v>
      </c>
      <c r="E55" s="19" t="s">
        <v>267</v>
      </c>
      <c r="F55" s="19">
        <f>IFERROR(__xludf.DUMMYFUNCTION("LET(
  t, LOWER(TRIM(E55)),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55" s="19" t="s">
        <v>181</v>
      </c>
      <c r="H55" s="19">
        <f>IFERROR(__xludf.DUMMYFUNCTION("LET(
  t, LOWER(TRIM(G55)),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)"),1.0)</f>
        <v>1</v>
      </c>
      <c r="I55" s="19" t="s">
        <v>182</v>
      </c>
      <c r="J55" s="19">
        <f>IFERROR(__xludf.DUMMYFUNCTION("LET(
  text, LOWER(I55),
  IFERROR(
    IFS(
      REGEXMATCH(text,""ở cùng gia đình|ở trọ cùng gia đình""), 0,
      REGEXMATCH(text,""thuê trọ""), 1,
      REGEXMATCH(text,""ở ktx""), 2,
      REGEXMATCH(text,""có nhà tại khu vực đang học|có nhà|ở riêng"&amp;" tại chung cư""), 3,
      REGEXMATCH(text,""ở nhà người quen""), 4
    ),
  -1)
)"),1.0)</f>
        <v>1</v>
      </c>
      <c r="K55" s="19" t="s">
        <v>183</v>
      </c>
      <c r="L55" s="19">
        <f>IFERROR(__xludf.DUMMYFUNCTION("LET(
  t, LOWER(TRIM(K55)),
  IFERROR(
    IFS(
      REGEXMATCH(t,""xuất\s*sắc""), 0,
      REGEXMATCH(t,""^giỏi$""), 1,
      REGEXMATCH(t,""^khá$""), 2,
      REGEXMATCH(t,""trung bình|bình thường|^4$""), 3,
      REGEXMATCH(t,""rớt""), 4,
      REGEXM"&amp;"ATCH(t,""năm nhất|tân sinh viên|mới|chưa|không|sắp thi|chuẩn bị thi|kq|kết quả|chưa có|chưa biết""), 5,
      TRUE, 5
    ),
  5)
)"),2.0)</f>
        <v>2</v>
      </c>
      <c r="M55" s="19" t="s">
        <v>383</v>
      </c>
      <c r="N55" s="19">
        <f>IFERROR(__xludf.DUMMYFUNCTION("LET(
  t, LOWER(TRIM(M55)),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5" s="19" t="s">
        <v>185</v>
      </c>
      <c r="P55" s="19">
        <f t="shared" si="3"/>
        <v>0</v>
      </c>
      <c r="Q55" s="20"/>
      <c r="R55" s="20" t="str">
        <f t="shared" si="72"/>
        <v/>
      </c>
      <c r="S55" s="20"/>
      <c r="T55" s="20"/>
      <c r="U55" s="20"/>
      <c r="V55" s="20" t="str">
        <f>IFERROR(__xludf.DUMMYFUNCTION("IFERROR(REGEXEXTRACT(U55,""\d+"")*1, """")"),"")</f>
        <v/>
      </c>
      <c r="W55" s="20">
        <f t="shared" si="5"/>
        <v>0</v>
      </c>
      <c r="X55" s="20"/>
      <c r="Y55" s="20"/>
      <c r="Z55" s="19" t="s">
        <v>185</v>
      </c>
      <c r="AA55" s="19"/>
      <c r="AB55" s="19" t="s">
        <v>185</v>
      </c>
      <c r="AC55" s="19" t="s">
        <v>421</v>
      </c>
      <c r="AD55" s="19" t="s">
        <v>186</v>
      </c>
      <c r="AE55" s="19" t="s">
        <v>185</v>
      </c>
      <c r="AF55" s="19" t="s">
        <v>237</v>
      </c>
      <c r="AG55" s="19" t="s">
        <v>188</v>
      </c>
      <c r="AH55" s="19" t="s">
        <v>238</v>
      </c>
      <c r="AI55" s="19" t="s">
        <v>239</v>
      </c>
      <c r="AJ55" s="19">
        <f t="shared" si="6"/>
        <v>0</v>
      </c>
      <c r="AK55" s="19" t="s">
        <v>238</v>
      </c>
      <c r="AL55" s="19">
        <f t="shared" si="7"/>
        <v>0</v>
      </c>
      <c r="AM55" s="19" t="s">
        <v>294</v>
      </c>
      <c r="AN55" s="19">
        <f t="shared" si="8"/>
        <v>2</v>
      </c>
      <c r="AO55" s="20"/>
      <c r="AP55" s="19">
        <v>4.0</v>
      </c>
      <c r="AQ55" s="19">
        <v>4.0</v>
      </c>
      <c r="AR55" s="19">
        <v>4.0</v>
      </c>
      <c r="AS55" s="19">
        <v>4.0</v>
      </c>
      <c r="AT55" s="19">
        <v>4.0</v>
      </c>
      <c r="AU55" s="19">
        <v>4.0</v>
      </c>
      <c r="AV55" s="19">
        <v>4.0</v>
      </c>
      <c r="AW55" s="19">
        <v>3.0</v>
      </c>
      <c r="AX55" s="19">
        <v>3.0</v>
      </c>
      <c r="AY55" s="19">
        <f t="shared" si="9"/>
        <v>34</v>
      </c>
      <c r="AZ55" s="19">
        <f t="shared" si="10"/>
        <v>25</v>
      </c>
      <c r="BA55" s="19">
        <f t="shared" si="11"/>
        <v>1</v>
      </c>
      <c r="BB55" s="19">
        <f t="shared" si="12"/>
        <v>1</v>
      </c>
      <c r="BC55" s="19">
        <v>4.0</v>
      </c>
      <c r="BD55" s="19">
        <v>3.0</v>
      </c>
      <c r="BE55" s="19">
        <v>4.0</v>
      </c>
      <c r="BF55" s="19">
        <v>3.0</v>
      </c>
      <c r="BG55" s="19">
        <v>4.0</v>
      </c>
      <c r="BH55" s="19">
        <v>3.0</v>
      </c>
      <c r="BI55" s="19">
        <v>4.0</v>
      </c>
      <c r="BJ55" s="19">
        <f t="shared" si="13"/>
        <v>25</v>
      </c>
      <c r="BK55" s="19">
        <f t="shared" si="14"/>
        <v>18</v>
      </c>
      <c r="BL55" s="19"/>
      <c r="BM55" s="19"/>
      <c r="BN55" s="19">
        <v>5.0</v>
      </c>
      <c r="BO55" s="19" t="s">
        <v>195</v>
      </c>
      <c r="BP55" s="19">
        <f t="shared" si="15"/>
        <v>1</v>
      </c>
      <c r="BQ55" s="19">
        <v>6.0</v>
      </c>
      <c r="BR55" s="19">
        <v>21.0</v>
      </c>
      <c r="BS55" s="19" t="s">
        <v>195</v>
      </c>
      <c r="BT55" s="20">
        <f t="shared" si="16"/>
        <v>1</v>
      </c>
      <c r="BU55" s="19" t="s">
        <v>322</v>
      </c>
      <c r="BV55" s="19">
        <v>3.0</v>
      </c>
      <c r="BW55" s="19" t="s">
        <v>195</v>
      </c>
      <c r="BX55" s="19" t="s">
        <v>191</v>
      </c>
      <c r="BY55" s="19" t="s">
        <v>195</v>
      </c>
      <c r="BZ55" s="19" t="s">
        <v>208</v>
      </c>
      <c r="CA55" s="19">
        <f t="shared" si="17"/>
        <v>2</v>
      </c>
      <c r="CB55" s="19" t="s">
        <v>208</v>
      </c>
      <c r="CC55" s="19">
        <f t="shared" si="18"/>
        <v>2</v>
      </c>
      <c r="CD55" s="19" t="s">
        <v>208</v>
      </c>
      <c r="CE55" s="19">
        <f t="shared" si="19"/>
        <v>2</v>
      </c>
      <c r="CF55" s="19" t="s">
        <v>209</v>
      </c>
      <c r="CG55" s="19">
        <f t="shared" si="20"/>
        <v>1</v>
      </c>
      <c r="CH55" s="19" t="s">
        <v>208</v>
      </c>
      <c r="CI55" s="19">
        <f t="shared" si="21"/>
        <v>2</v>
      </c>
      <c r="CJ55" s="19" t="s">
        <v>415</v>
      </c>
      <c r="CK55" s="19" t="s">
        <v>422</v>
      </c>
      <c r="CL55" s="19" t="s">
        <v>241</v>
      </c>
      <c r="CM55" s="19">
        <f t="shared" si="22"/>
        <v>1.5</v>
      </c>
      <c r="CN55" s="19" t="s">
        <v>213</v>
      </c>
      <c r="CO55" s="19">
        <f t="shared" si="23"/>
        <v>1</v>
      </c>
      <c r="CP55" s="19" t="s">
        <v>185</v>
      </c>
      <c r="CQ55" s="19" t="s">
        <v>185</v>
      </c>
      <c r="CR55" s="19" t="s">
        <v>185</v>
      </c>
      <c r="CS55" s="19" t="s">
        <v>185</v>
      </c>
      <c r="CT55" s="19" t="s">
        <v>185</v>
      </c>
      <c r="CU55" s="19">
        <f t="shared" ref="CU55:CY55" si="86">if(CP55="Không",0,1)</f>
        <v>0</v>
      </c>
      <c r="CV55" s="19">
        <f t="shared" si="86"/>
        <v>0</v>
      </c>
      <c r="CW55" s="19">
        <f t="shared" si="86"/>
        <v>0</v>
      </c>
      <c r="CX55" s="19">
        <f t="shared" si="86"/>
        <v>0</v>
      </c>
      <c r="CY55" s="19">
        <f t="shared" si="86"/>
        <v>0</v>
      </c>
      <c r="CZ55" s="19" t="s">
        <v>185</v>
      </c>
      <c r="DA55" s="19">
        <f t="shared" si="25"/>
        <v>0</v>
      </c>
      <c r="DB55" s="19" t="s">
        <v>185</v>
      </c>
      <c r="DC55" s="19">
        <f t="shared" si="26"/>
        <v>0</v>
      </c>
      <c r="DD55" s="20"/>
      <c r="DE55" s="19" t="s">
        <v>195</v>
      </c>
      <c r="DF55" s="19">
        <f t="shared" si="27"/>
        <v>1</v>
      </c>
      <c r="DG55" s="19" t="s">
        <v>196</v>
      </c>
      <c r="DH55" s="19">
        <f t="shared" si="28"/>
        <v>0</v>
      </c>
      <c r="DI55" s="19" t="s">
        <v>185</v>
      </c>
      <c r="DJ55" s="19">
        <f t="shared" si="29"/>
        <v>0</v>
      </c>
      <c r="DK55" s="19" t="s">
        <v>197</v>
      </c>
      <c r="DL55" s="19">
        <f t="shared" si="30"/>
        <v>0</v>
      </c>
      <c r="DM55" s="19" t="s">
        <v>198</v>
      </c>
      <c r="DN55" s="19">
        <f t="shared" si="31"/>
        <v>1.5</v>
      </c>
      <c r="DO55" s="19" t="s">
        <v>199</v>
      </c>
      <c r="DP55" s="19" t="s">
        <v>185</v>
      </c>
      <c r="DQ55" s="20">
        <f t="shared" si="32"/>
        <v>0</v>
      </c>
      <c r="DR55" s="20"/>
      <c r="DS55" s="19" t="s">
        <v>185</v>
      </c>
      <c r="DT55" s="20"/>
      <c r="DU55" s="19" t="s">
        <v>185</v>
      </c>
      <c r="DV55" s="20"/>
      <c r="DW55" s="20"/>
      <c r="DX55" s="20"/>
      <c r="DY55" s="20"/>
    </row>
    <row r="56">
      <c r="A56" s="18">
        <v>46003.66815972222</v>
      </c>
      <c r="B56" s="19" t="s">
        <v>219</v>
      </c>
      <c r="C56" s="19" t="s">
        <v>174</v>
      </c>
      <c r="D56" s="19">
        <f t="shared" si="2"/>
        <v>0</v>
      </c>
      <c r="E56" s="19" t="s">
        <v>180</v>
      </c>
      <c r="F56" s="19">
        <f>IFERROR(__xludf.DUMMYFUNCTION("LET(
  t, LOWER(TRIM(E56)),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6" s="19" t="s">
        <v>185</v>
      </c>
      <c r="H56" s="19">
        <f>IFERROR(__xludf.DUMMYFUNCTION("LET(
  t, LOWER(TRIM(G56)),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56" s="19" t="s">
        <v>182</v>
      </c>
      <c r="J56" s="19">
        <f>IFERROR(__xludf.DUMMYFUNCTION("LET(
  text, LOWER(I56),
  IFERROR(
    IFS(
      REGEXMATCH(text,""ở cùng gia đình|ở trọ cùng gia đình""), 0,
      REGEXMATCH(text,""thuê trọ""), 1,
      REGEXMATCH(text,""ở ktx""), 2,
      REGEXMATCH(text,""có nhà tại khu vực đang học|có nhà|ở riêng"&amp;" tại chung cư""), 3,
      REGEXMATCH(text,""ở nhà người quen""), 4
    ),
  -1)
)"),1.0)</f>
        <v>1</v>
      </c>
      <c r="K56" s="19" t="s">
        <v>183</v>
      </c>
      <c r="L56" s="19">
        <f>IFERROR(__xludf.DUMMYFUNCTION("LET(
  t, LOWER(TRIM(K56)),
  IFERROR(
    IFS(
      REGEXMATCH(t,""xuất\s*sắc""), 0,
      REGEXMATCH(t,""^giỏi$""), 1,
      REGEXMATCH(t,""^khá$""), 2,
      REGEXMATCH(t,""trung bình|bình thường|^4$""), 3,
      REGEXMATCH(t,""rớt""), 4,
      REGEXM"&amp;"ATCH(t,""năm nhất|tân sinh viên|mới|chưa|không|sắp thi|chuẩn bị thi|kq|kết quả|chưa có|chưa biết""), 5,
      TRUE, 5
    ),
  5)
)"),2.0)</f>
        <v>2</v>
      </c>
      <c r="M56" s="19" t="s">
        <v>383</v>
      </c>
      <c r="N56" s="19">
        <f>IFERROR(__xludf.DUMMYFUNCTION("LET(
  t, LOWER(TRIM(M56)),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6" s="19" t="s">
        <v>195</v>
      </c>
      <c r="P56" s="19">
        <f t="shared" si="3"/>
        <v>1</v>
      </c>
      <c r="Q56" s="19">
        <v>1.0</v>
      </c>
      <c r="R56" s="20">
        <f t="shared" si="72"/>
        <v>1</v>
      </c>
      <c r="S56" s="19" t="s">
        <v>306</v>
      </c>
      <c r="T56" s="19"/>
      <c r="U56" s="19" t="s">
        <v>224</v>
      </c>
      <c r="V56" s="20">
        <f>IFERROR(__xludf.DUMMYFUNCTION("IFERROR(REGEXEXTRACT(U56,""\d+"")*1, """")"),25.0)</f>
        <v>25</v>
      </c>
      <c r="W56" s="20">
        <f t="shared" si="5"/>
        <v>25</v>
      </c>
      <c r="X56" s="19">
        <v>10.0</v>
      </c>
      <c r="Y56" s="19">
        <v>5.0</v>
      </c>
      <c r="Z56" s="19" t="s">
        <v>186</v>
      </c>
      <c r="AA56" s="19"/>
      <c r="AB56" s="19" t="s">
        <v>185</v>
      </c>
      <c r="AC56" s="19" t="s">
        <v>423</v>
      </c>
      <c r="AD56" s="19" t="s">
        <v>186</v>
      </c>
      <c r="AE56" s="19" t="s">
        <v>186</v>
      </c>
      <c r="AF56" s="19" t="s">
        <v>206</v>
      </c>
      <c r="AG56" s="19" t="s">
        <v>188</v>
      </c>
      <c r="AH56" s="19" t="s">
        <v>226</v>
      </c>
      <c r="AI56" s="19" t="s">
        <v>227</v>
      </c>
      <c r="AJ56" s="19">
        <f t="shared" si="6"/>
        <v>2</v>
      </c>
      <c r="AK56" s="19" t="s">
        <v>302</v>
      </c>
      <c r="AL56" s="19">
        <f t="shared" si="7"/>
        <v>-1</v>
      </c>
      <c r="AM56" s="19" t="s">
        <v>228</v>
      </c>
      <c r="AN56" s="19">
        <f t="shared" si="8"/>
        <v>1</v>
      </c>
      <c r="AO56" s="20"/>
      <c r="AP56" s="19">
        <v>2.0</v>
      </c>
      <c r="AQ56" s="19">
        <v>2.0</v>
      </c>
      <c r="AR56" s="19">
        <v>2.0</v>
      </c>
      <c r="AS56" s="19">
        <v>3.0</v>
      </c>
      <c r="AT56" s="19">
        <v>3.0</v>
      </c>
      <c r="AU56" s="19">
        <v>3.0</v>
      </c>
      <c r="AV56" s="19">
        <v>3.0</v>
      </c>
      <c r="AW56" s="19">
        <v>3.0</v>
      </c>
      <c r="AX56" s="19">
        <v>3.0</v>
      </c>
      <c r="AY56" s="19">
        <f t="shared" si="9"/>
        <v>24</v>
      </c>
      <c r="AZ56" s="19">
        <f t="shared" si="10"/>
        <v>15</v>
      </c>
      <c r="BA56" s="19">
        <f t="shared" si="11"/>
        <v>1</v>
      </c>
      <c r="BB56" s="19">
        <f t="shared" si="12"/>
        <v>1</v>
      </c>
      <c r="BC56" s="19">
        <v>3.0</v>
      </c>
      <c r="BD56" s="19">
        <v>3.0</v>
      </c>
      <c r="BE56" s="19">
        <v>3.0</v>
      </c>
      <c r="BF56" s="19">
        <v>3.0</v>
      </c>
      <c r="BG56" s="19">
        <v>3.0</v>
      </c>
      <c r="BH56" s="19">
        <v>2.0</v>
      </c>
      <c r="BI56" s="19">
        <v>2.0</v>
      </c>
      <c r="BJ56" s="19">
        <f t="shared" si="13"/>
        <v>19</v>
      </c>
      <c r="BK56" s="19">
        <f t="shared" si="14"/>
        <v>12</v>
      </c>
      <c r="BL56" s="19"/>
      <c r="BM56" s="19"/>
      <c r="BN56" s="19">
        <v>3.0</v>
      </c>
      <c r="BO56" s="19" t="s">
        <v>185</v>
      </c>
      <c r="BP56" s="19">
        <f t="shared" si="15"/>
        <v>0</v>
      </c>
      <c r="BQ56" s="19">
        <v>3.0</v>
      </c>
      <c r="BR56" s="19">
        <v>2.0</v>
      </c>
      <c r="BS56" s="19" t="s">
        <v>195</v>
      </c>
      <c r="BT56" s="20">
        <f t="shared" si="16"/>
        <v>1</v>
      </c>
      <c r="BU56" s="19" t="s">
        <v>207</v>
      </c>
      <c r="BV56" s="19">
        <v>3.0</v>
      </c>
      <c r="BW56" s="19" t="s">
        <v>195</v>
      </c>
      <c r="BX56" s="19" t="s">
        <v>191</v>
      </c>
      <c r="BY56" s="19" t="s">
        <v>195</v>
      </c>
      <c r="BZ56" s="19" t="s">
        <v>186</v>
      </c>
      <c r="CA56" s="19">
        <f t="shared" si="17"/>
        <v>1</v>
      </c>
      <c r="CB56" s="19" t="s">
        <v>186</v>
      </c>
      <c r="CC56" s="19">
        <f t="shared" si="18"/>
        <v>1</v>
      </c>
      <c r="CD56" s="19" t="s">
        <v>209</v>
      </c>
      <c r="CE56" s="19">
        <f t="shared" si="19"/>
        <v>1</v>
      </c>
      <c r="CF56" s="19" t="s">
        <v>209</v>
      </c>
      <c r="CG56" s="19">
        <f t="shared" si="20"/>
        <v>1</v>
      </c>
      <c r="CH56" s="19" t="s">
        <v>192</v>
      </c>
      <c r="CI56" s="19">
        <f t="shared" si="21"/>
        <v>0</v>
      </c>
      <c r="CJ56" s="19" t="s">
        <v>229</v>
      </c>
      <c r="CK56" s="19" t="s">
        <v>424</v>
      </c>
      <c r="CL56" s="19" t="s">
        <v>212</v>
      </c>
      <c r="CM56" s="19">
        <f t="shared" si="22"/>
        <v>6</v>
      </c>
      <c r="CN56" s="19" t="s">
        <v>185</v>
      </c>
      <c r="CO56" s="19">
        <f t="shared" si="23"/>
        <v>0</v>
      </c>
      <c r="CP56" s="19" t="s">
        <v>185</v>
      </c>
      <c r="CQ56" s="19" t="s">
        <v>195</v>
      </c>
      <c r="CR56" s="19" t="s">
        <v>185</v>
      </c>
      <c r="CS56" s="19" t="s">
        <v>195</v>
      </c>
      <c r="CT56" s="19" t="s">
        <v>185</v>
      </c>
      <c r="CU56" s="19">
        <f t="shared" ref="CU56:CY56" si="87">if(CP56="Không",0,1)</f>
        <v>0</v>
      </c>
      <c r="CV56" s="19">
        <f t="shared" si="87"/>
        <v>1</v>
      </c>
      <c r="CW56" s="19">
        <f t="shared" si="87"/>
        <v>0</v>
      </c>
      <c r="CX56" s="19">
        <f t="shared" si="87"/>
        <v>1</v>
      </c>
      <c r="CY56" s="19">
        <f t="shared" si="87"/>
        <v>0</v>
      </c>
      <c r="CZ56" s="19" t="s">
        <v>195</v>
      </c>
      <c r="DA56" s="19">
        <f t="shared" si="25"/>
        <v>1</v>
      </c>
      <c r="DB56" s="19" t="s">
        <v>185</v>
      </c>
      <c r="DC56" s="19">
        <f t="shared" si="26"/>
        <v>0</v>
      </c>
      <c r="DD56" s="20"/>
      <c r="DE56" s="19" t="s">
        <v>185</v>
      </c>
      <c r="DF56" s="19">
        <f t="shared" si="27"/>
        <v>0</v>
      </c>
      <c r="DG56" s="19" t="s">
        <v>196</v>
      </c>
      <c r="DH56" s="19">
        <f t="shared" si="28"/>
        <v>0</v>
      </c>
      <c r="DI56" s="19" t="s">
        <v>425</v>
      </c>
      <c r="DJ56" s="19">
        <f t="shared" si="29"/>
        <v>1</v>
      </c>
      <c r="DK56" s="19" t="s">
        <v>282</v>
      </c>
      <c r="DL56" s="19">
        <f t="shared" si="30"/>
        <v>1</v>
      </c>
      <c r="DM56" s="20"/>
      <c r="DN56" s="19" t="str">
        <f t="shared" si="31"/>
        <v/>
      </c>
      <c r="DO56" s="20"/>
      <c r="DP56" s="19" t="s">
        <v>185</v>
      </c>
      <c r="DQ56" s="20">
        <f t="shared" si="32"/>
        <v>0</v>
      </c>
      <c r="DR56" s="20"/>
      <c r="DS56" s="19" t="s">
        <v>185</v>
      </c>
      <c r="DT56" s="20"/>
      <c r="DU56" s="19" t="s">
        <v>185</v>
      </c>
      <c r="DV56" s="20"/>
      <c r="DW56" s="20"/>
      <c r="DX56" s="20"/>
      <c r="DY56" s="20"/>
    </row>
    <row r="57">
      <c r="A57" s="18">
        <v>46003.66947916667</v>
      </c>
      <c r="B57" s="19" t="s">
        <v>243</v>
      </c>
      <c r="C57" s="19" t="s">
        <v>174</v>
      </c>
      <c r="D57" s="19">
        <f t="shared" si="2"/>
        <v>0</v>
      </c>
      <c r="E57" s="19" t="s">
        <v>180</v>
      </c>
      <c r="F57" s="19">
        <f>IFERROR(__xludf.DUMMYFUNCTION("LET(
  t, LOWER(TRIM(E57)),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7" s="19" t="s">
        <v>185</v>
      </c>
      <c r="H57" s="19">
        <f>IFERROR(__xludf.DUMMYFUNCTION("LET(
  t, LOWER(TRIM(G57)),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57" s="19" t="s">
        <v>182</v>
      </c>
      <c r="J57" s="19">
        <f>IFERROR(__xludf.DUMMYFUNCTION("LET(
  text, LOWER(I57),
  IFERROR(
    IFS(
      REGEXMATCH(text,""ở cùng gia đình|ở trọ cùng gia đình""), 0,
      REGEXMATCH(text,""thuê trọ""), 1,
      REGEXMATCH(text,""ở ktx""), 2,
      REGEXMATCH(text,""có nhà tại khu vực đang học|có nhà|ở riêng"&amp;" tại chung cư""), 3,
      REGEXMATCH(text,""ở nhà người quen""), 4
    ),
  -1)
)"),1.0)</f>
        <v>1</v>
      </c>
      <c r="K57" s="19" t="s">
        <v>221</v>
      </c>
      <c r="L57" s="19">
        <f>IFERROR(__xludf.DUMMYFUNCTION("LET(
  t, LOWER(TRIM(K57)),
  IFERROR(
    IFS(
      REGEXMATCH(t,""xuất\s*sắc""), 0,
      REGEXMATCH(t,""^giỏi$""), 1,
      REGEXMATCH(t,""^khá$""), 2,
      REGEXMATCH(t,""trung bình|bình thường|^4$""), 3,
      REGEXMATCH(t,""rớt""), 4,
      REGEXM"&amp;"ATCH(t,""năm nhất|tân sinh viên|mới|chưa|không|sắp thi|chuẩn bị thi|kq|kết quả|chưa có|chưa biết""), 5,
      TRUE, 5
    ),
  5)
)"),1.0)</f>
        <v>1</v>
      </c>
      <c r="M57" s="19" t="s">
        <v>222</v>
      </c>
      <c r="N57" s="19">
        <f>IFERROR(__xludf.DUMMYFUNCTION("LET(
  t, LOWER(TRIM(M57)),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7" s="19" t="s">
        <v>185</v>
      </c>
      <c r="P57" s="19">
        <f t="shared" si="3"/>
        <v>0</v>
      </c>
      <c r="Q57" s="20"/>
      <c r="R57" s="20" t="str">
        <f t="shared" si="72"/>
        <v/>
      </c>
      <c r="S57" s="20"/>
      <c r="T57" s="20"/>
      <c r="U57" s="20"/>
      <c r="V57" s="20" t="str">
        <f>IFERROR(__xludf.DUMMYFUNCTION("IFERROR(REGEXEXTRACT(U57,""\d+"")*1, """")"),"")</f>
        <v/>
      </c>
      <c r="W57" s="20">
        <f t="shared" si="5"/>
        <v>0</v>
      </c>
      <c r="X57" s="20"/>
      <c r="Y57" s="20"/>
      <c r="Z57" s="19" t="s">
        <v>185</v>
      </c>
      <c r="AA57" s="19"/>
      <c r="AB57" s="19" t="s">
        <v>185</v>
      </c>
      <c r="AC57" s="19" t="s">
        <v>185</v>
      </c>
      <c r="AD57" s="19" t="s">
        <v>205</v>
      </c>
      <c r="AE57" s="19" t="s">
        <v>185</v>
      </c>
      <c r="AF57" s="19" t="s">
        <v>206</v>
      </c>
      <c r="AG57" s="19" t="s">
        <v>188</v>
      </c>
      <c r="AH57" s="19" t="s">
        <v>188</v>
      </c>
      <c r="AI57" s="19" t="s">
        <v>189</v>
      </c>
      <c r="AJ57" s="19">
        <f t="shared" si="6"/>
        <v>1</v>
      </c>
      <c r="AK57" s="19" t="s">
        <v>226</v>
      </c>
      <c r="AL57" s="19">
        <f t="shared" si="7"/>
        <v>2</v>
      </c>
      <c r="AM57" s="19" t="s">
        <v>190</v>
      </c>
      <c r="AN57" s="19">
        <f t="shared" si="8"/>
        <v>0</v>
      </c>
      <c r="AO57" s="20"/>
      <c r="AP57" s="19">
        <v>1.0</v>
      </c>
      <c r="AQ57" s="19">
        <v>1.0</v>
      </c>
      <c r="AR57" s="19">
        <v>1.0</v>
      </c>
      <c r="AS57" s="19">
        <v>1.0</v>
      </c>
      <c r="AT57" s="19">
        <v>1.0</v>
      </c>
      <c r="AU57" s="19">
        <v>1.0</v>
      </c>
      <c r="AV57" s="19">
        <v>1.0</v>
      </c>
      <c r="AW57" s="19">
        <v>1.0</v>
      </c>
      <c r="AX57" s="19">
        <v>1.0</v>
      </c>
      <c r="AY57" s="19">
        <f t="shared" si="9"/>
        <v>9</v>
      </c>
      <c r="AZ57" s="19">
        <f t="shared" si="10"/>
        <v>0</v>
      </c>
      <c r="BA57" s="19">
        <f t="shared" si="11"/>
        <v>0</v>
      </c>
      <c r="BB57" s="19">
        <f t="shared" si="12"/>
        <v>0</v>
      </c>
      <c r="BC57" s="19">
        <v>1.0</v>
      </c>
      <c r="BD57" s="19">
        <v>1.0</v>
      </c>
      <c r="BE57" s="19">
        <v>1.0</v>
      </c>
      <c r="BF57" s="19">
        <v>1.0</v>
      </c>
      <c r="BG57" s="19">
        <v>1.0</v>
      </c>
      <c r="BH57" s="19">
        <v>1.0</v>
      </c>
      <c r="BI57" s="19">
        <v>1.0</v>
      </c>
      <c r="BJ57" s="19">
        <f t="shared" si="13"/>
        <v>7</v>
      </c>
      <c r="BK57" s="19">
        <f t="shared" si="14"/>
        <v>0</v>
      </c>
      <c r="BL57" s="19"/>
      <c r="BM57" s="19"/>
      <c r="BN57" s="19">
        <v>1.0</v>
      </c>
      <c r="BO57" s="19" t="s">
        <v>185</v>
      </c>
      <c r="BP57" s="19">
        <f t="shared" si="15"/>
        <v>0</v>
      </c>
      <c r="BQ57" s="19">
        <v>4.0</v>
      </c>
      <c r="BR57" s="19">
        <v>0.0</v>
      </c>
      <c r="BS57" s="19" t="s">
        <v>185</v>
      </c>
      <c r="BT57" s="20">
        <f t="shared" si="16"/>
        <v>0</v>
      </c>
      <c r="BU57" s="20"/>
      <c r="BV57" s="19">
        <v>4.0</v>
      </c>
      <c r="BW57" s="19" t="s">
        <v>185</v>
      </c>
      <c r="BX57" s="19" t="s">
        <v>191</v>
      </c>
      <c r="BY57" s="19" t="s">
        <v>185</v>
      </c>
      <c r="BZ57" s="19" t="s">
        <v>185</v>
      </c>
      <c r="CA57" s="19">
        <f t="shared" si="17"/>
        <v>0</v>
      </c>
      <c r="CB57" s="19" t="s">
        <v>186</v>
      </c>
      <c r="CC57" s="19">
        <f t="shared" si="18"/>
        <v>1</v>
      </c>
      <c r="CD57" s="19" t="s">
        <v>192</v>
      </c>
      <c r="CE57" s="19">
        <f t="shared" si="19"/>
        <v>0</v>
      </c>
      <c r="CF57" s="19" t="s">
        <v>192</v>
      </c>
      <c r="CG57" s="19">
        <f t="shared" si="20"/>
        <v>0</v>
      </c>
      <c r="CH57" s="19" t="s">
        <v>192</v>
      </c>
      <c r="CI57" s="19">
        <f t="shared" si="21"/>
        <v>0</v>
      </c>
      <c r="CJ57" s="19" t="s">
        <v>229</v>
      </c>
      <c r="CK57" s="19" t="s">
        <v>279</v>
      </c>
      <c r="CL57" s="19" t="s">
        <v>241</v>
      </c>
      <c r="CM57" s="19">
        <f t="shared" si="22"/>
        <v>1.5</v>
      </c>
      <c r="CN57" s="19" t="s">
        <v>185</v>
      </c>
      <c r="CO57" s="19">
        <f t="shared" si="23"/>
        <v>0</v>
      </c>
      <c r="CP57" s="19" t="s">
        <v>185</v>
      </c>
      <c r="CQ57" s="19" t="s">
        <v>185</v>
      </c>
      <c r="CR57" s="19" t="s">
        <v>185</v>
      </c>
      <c r="CS57" s="19" t="s">
        <v>195</v>
      </c>
      <c r="CT57" s="19" t="s">
        <v>185</v>
      </c>
      <c r="CU57" s="19">
        <f t="shared" ref="CU57:CY57" si="88">if(CP57="Không",0,1)</f>
        <v>0</v>
      </c>
      <c r="CV57" s="19">
        <f t="shared" si="88"/>
        <v>0</v>
      </c>
      <c r="CW57" s="19">
        <f t="shared" si="88"/>
        <v>0</v>
      </c>
      <c r="CX57" s="19">
        <f t="shared" si="88"/>
        <v>1</v>
      </c>
      <c r="CY57" s="19">
        <f t="shared" si="88"/>
        <v>0</v>
      </c>
      <c r="CZ57" s="19" t="s">
        <v>185</v>
      </c>
      <c r="DA57" s="19">
        <f t="shared" si="25"/>
        <v>0</v>
      </c>
      <c r="DB57" s="19" t="s">
        <v>185</v>
      </c>
      <c r="DC57" s="19">
        <f t="shared" si="26"/>
        <v>0</v>
      </c>
      <c r="DD57" s="20"/>
      <c r="DE57" s="19" t="s">
        <v>195</v>
      </c>
      <c r="DF57" s="19">
        <f t="shared" si="27"/>
        <v>1</v>
      </c>
      <c r="DG57" s="19" t="s">
        <v>196</v>
      </c>
      <c r="DH57" s="19">
        <f t="shared" si="28"/>
        <v>0</v>
      </c>
      <c r="DI57" s="19" t="s">
        <v>185</v>
      </c>
      <c r="DJ57" s="19">
        <f t="shared" si="29"/>
        <v>0</v>
      </c>
      <c r="DK57" s="19" t="s">
        <v>257</v>
      </c>
      <c r="DL57" s="19">
        <f t="shared" si="30"/>
        <v>3</v>
      </c>
      <c r="DM57" s="19" t="s">
        <v>265</v>
      </c>
      <c r="DN57" s="19">
        <f t="shared" si="31"/>
        <v>5</v>
      </c>
      <c r="DO57" s="19" t="s">
        <v>274</v>
      </c>
      <c r="DP57" s="19" t="s">
        <v>185</v>
      </c>
      <c r="DQ57" s="20">
        <f t="shared" si="32"/>
        <v>0</v>
      </c>
      <c r="DR57" s="20"/>
      <c r="DS57" s="19" t="s">
        <v>185</v>
      </c>
      <c r="DT57" s="20"/>
      <c r="DU57" s="19" t="s">
        <v>185</v>
      </c>
      <c r="DV57" s="20"/>
      <c r="DW57" s="20"/>
      <c r="DX57" s="20"/>
      <c r="DY57" s="20"/>
    </row>
    <row r="58">
      <c r="A58" s="18">
        <v>46003.6716087963</v>
      </c>
      <c r="B58" s="19" t="s">
        <v>390</v>
      </c>
      <c r="C58" s="19" t="s">
        <v>335</v>
      </c>
      <c r="D58" s="19">
        <f t="shared" si="2"/>
        <v>1</v>
      </c>
      <c r="E58" s="19" t="s">
        <v>180</v>
      </c>
      <c r="F58" s="19">
        <f>IFERROR(__xludf.DUMMYFUNCTION("LET(
  t, LOWER(TRIM(E58)),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8" s="19" t="s">
        <v>185</v>
      </c>
      <c r="H58" s="19">
        <f>IFERROR(__xludf.DUMMYFUNCTION("LET(
  t, LOWER(TRIM(G58)),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58" s="19" t="s">
        <v>276</v>
      </c>
      <c r="J58" s="19">
        <f>IFERROR(__xludf.DUMMYFUNCTION("LET(
  text, LOWER(I58),
  IFERROR(
    IFS(
      REGEXMATCH(text,""ở cùng gia đình|ở trọ cùng gia đình""), 0,
      REGEXMATCH(text,""thuê trọ""), 1,
      REGEXMATCH(text,""ở ktx""), 2,
      REGEXMATCH(text,""có nhà tại khu vực đang học|có nhà|ở riêng"&amp;" tại chung cư""), 3,
      REGEXMATCH(text,""ở nhà người quen""), 4
    ),
  -1)
)"),0.0)</f>
        <v>0</v>
      </c>
      <c r="K58" s="19" t="s">
        <v>183</v>
      </c>
      <c r="L58" s="19">
        <f>IFERROR(__xludf.DUMMYFUNCTION("LET(
  t, LOWER(TRIM(K58)),
  IFERROR(
    IFS(
      REGEXMATCH(t,""xuất\s*sắc""), 0,
      REGEXMATCH(t,""^giỏi$""), 1,
      REGEXMATCH(t,""^khá$""), 2,
      REGEXMATCH(t,""trung bình|bình thường|^4$""), 3,
      REGEXMATCH(t,""rớt""), 4,
      REGEXM"&amp;"ATCH(t,""năm nhất|tân sinh viên|mới|chưa|không|sắp thi|chuẩn bị thi|kq|kết quả|chưa có|chưa biết""), 5,
      TRUE, 5
    ),
  5)
)"),2.0)</f>
        <v>2</v>
      </c>
      <c r="M58" s="19" t="s">
        <v>184</v>
      </c>
      <c r="N58" s="19">
        <f>IFERROR(__xludf.DUMMYFUNCTION("LET(
  t, LOWER(TRIM(M58)),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8" s="19" t="s">
        <v>195</v>
      </c>
      <c r="P58" s="19">
        <f t="shared" si="3"/>
        <v>1</v>
      </c>
      <c r="Q58" s="19">
        <v>1.0</v>
      </c>
      <c r="R58" s="20">
        <f t="shared" si="72"/>
        <v>1</v>
      </c>
      <c r="S58" s="19" t="s">
        <v>223</v>
      </c>
      <c r="T58" s="19"/>
      <c r="U58" s="19" t="s">
        <v>307</v>
      </c>
      <c r="V58" s="20">
        <f>IFERROR(__xludf.DUMMYFUNCTION("IFERROR(REGEXEXTRACT(U58,""\d+"")*1, """")"),20.0)</f>
        <v>20</v>
      </c>
      <c r="W58" s="20">
        <f t="shared" si="5"/>
        <v>20</v>
      </c>
      <c r="X58" s="19">
        <v>20.0</v>
      </c>
      <c r="Y58" s="19">
        <v>10.0</v>
      </c>
      <c r="Z58" s="19" t="s">
        <v>208</v>
      </c>
      <c r="AA58" s="19"/>
      <c r="AB58" s="19" t="s">
        <v>185</v>
      </c>
      <c r="AC58" s="19" t="s">
        <v>426</v>
      </c>
      <c r="AD58" s="19" t="s">
        <v>205</v>
      </c>
      <c r="AE58" s="19" t="s">
        <v>225</v>
      </c>
      <c r="AF58" s="19" t="s">
        <v>206</v>
      </c>
      <c r="AG58" s="19" t="s">
        <v>226</v>
      </c>
      <c r="AH58" s="19" t="s">
        <v>251</v>
      </c>
      <c r="AI58" s="19" t="s">
        <v>331</v>
      </c>
      <c r="AJ58" s="19">
        <f t="shared" si="6"/>
        <v>3</v>
      </c>
      <c r="AK58" s="19" t="s">
        <v>188</v>
      </c>
      <c r="AL58" s="19">
        <f t="shared" si="7"/>
        <v>1</v>
      </c>
      <c r="AM58" s="19" t="s">
        <v>190</v>
      </c>
      <c r="AN58" s="19">
        <f t="shared" si="8"/>
        <v>0</v>
      </c>
      <c r="AO58" s="20"/>
      <c r="AP58" s="19">
        <v>3.0</v>
      </c>
      <c r="AQ58" s="19">
        <v>4.0</v>
      </c>
      <c r="AR58" s="19">
        <v>4.0</v>
      </c>
      <c r="AS58" s="19">
        <v>3.0</v>
      </c>
      <c r="AT58" s="19">
        <v>1.0</v>
      </c>
      <c r="AU58" s="19">
        <v>4.0</v>
      </c>
      <c r="AV58" s="19">
        <v>2.0</v>
      </c>
      <c r="AW58" s="19">
        <v>2.0</v>
      </c>
      <c r="AX58" s="19">
        <v>2.0</v>
      </c>
      <c r="AY58" s="19">
        <f t="shared" si="9"/>
        <v>25</v>
      </c>
      <c r="AZ58" s="19">
        <f t="shared" si="10"/>
        <v>16</v>
      </c>
      <c r="BA58" s="19">
        <f t="shared" si="11"/>
        <v>1</v>
      </c>
      <c r="BB58" s="19">
        <f t="shared" si="12"/>
        <v>1</v>
      </c>
      <c r="BC58" s="19">
        <v>2.0</v>
      </c>
      <c r="BD58" s="19">
        <v>4.0</v>
      </c>
      <c r="BE58" s="19">
        <v>4.0</v>
      </c>
      <c r="BF58" s="19">
        <v>3.0</v>
      </c>
      <c r="BG58" s="19">
        <v>3.0</v>
      </c>
      <c r="BH58" s="19">
        <v>3.0</v>
      </c>
      <c r="BI58" s="19">
        <v>2.0</v>
      </c>
      <c r="BJ58" s="19">
        <f t="shared" si="13"/>
        <v>21</v>
      </c>
      <c r="BK58" s="19">
        <f t="shared" si="14"/>
        <v>14</v>
      </c>
      <c r="BL58" s="19"/>
      <c r="BM58" s="19"/>
      <c r="BN58" s="19">
        <v>3.0</v>
      </c>
      <c r="BO58" s="19" t="s">
        <v>185</v>
      </c>
      <c r="BP58" s="19">
        <f t="shared" si="15"/>
        <v>0</v>
      </c>
      <c r="BQ58" s="19">
        <v>4.0</v>
      </c>
      <c r="BR58" s="19" t="s">
        <v>427</v>
      </c>
      <c r="BS58" s="19" t="s">
        <v>195</v>
      </c>
      <c r="BT58" s="20">
        <f t="shared" si="16"/>
        <v>1</v>
      </c>
      <c r="BU58" s="19" t="s">
        <v>428</v>
      </c>
      <c r="BV58" s="19">
        <v>3.0</v>
      </c>
      <c r="BW58" s="19" t="s">
        <v>195</v>
      </c>
      <c r="BX58" s="19" t="s">
        <v>191</v>
      </c>
      <c r="BY58" s="19" t="s">
        <v>185</v>
      </c>
      <c r="BZ58" s="19" t="s">
        <v>208</v>
      </c>
      <c r="CA58" s="19">
        <f t="shared" si="17"/>
        <v>2</v>
      </c>
      <c r="CB58" s="19" t="s">
        <v>208</v>
      </c>
      <c r="CC58" s="19">
        <f t="shared" si="18"/>
        <v>2</v>
      </c>
      <c r="CD58" s="19" t="s">
        <v>209</v>
      </c>
      <c r="CE58" s="19">
        <f t="shared" si="19"/>
        <v>1</v>
      </c>
      <c r="CF58" s="19" t="s">
        <v>208</v>
      </c>
      <c r="CG58" s="19">
        <f t="shared" si="20"/>
        <v>2</v>
      </c>
      <c r="CH58" s="19" t="s">
        <v>208</v>
      </c>
      <c r="CI58" s="19">
        <f t="shared" si="21"/>
        <v>2</v>
      </c>
      <c r="CJ58" s="19" t="s">
        <v>229</v>
      </c>
      <c r="CK58" s="19" t="s">
        <v>429</v>
      </c>
      <c r="CL58" s="19" t="s">
        <v>231</v>
      </c>
      <c r="CM58" s="19">
        <f t="shared" si="22"/>
        <v>0.75</v>
      </c>
      <c r="CN58" s="19" t="s">
        <v>213</v>
      </c>
      <c r="CO58" s="19">
        <f t="shared" si="23"/>
        <v>1</v>
      </c>
      <c r="CP58" s="19" t="s">
        <v>185</v>
      </c>
      <c r="CQ58" s="19" t="s">
        <v>195</v>
      </c>
      <c r="CR58" s="19" t="s">
        <v>185</v>
      </c>
      <c r="CS58" s="19" t="s">
        <v>195</v>
      </c>
      <c r="CT58" s="19" t="s">
        <v>185</v>
      </c>
      <c r="CU58" s="19">
        <f t="shared" ref="CU58:CY58" si="89">if(CP58="Không",0,1)</f>
        <v>0</v>
      </c>
      <c r="CV58" s="19">
        <f t="shared" si="89"/>
        <v>1</v>
      </c>
      <c r="CW58" s="19">
        <f t="shared" si="89"/>
        <v>0</v>
      </c>
      <c r="CX58" s="19">
        <f t="shared" si="89"/>
        <v>1</v>
      </c>
      <c r="CY58" s="19">
        <f t="shared" si="89"/>
        <v>0</v>
      </c>
      <c r="CZ58" s="19" t="s">
        <v>195</v>
      </c>
      <c r="DA58" s="19">
        <f t="shared" si="25"/>
        <v>1</v>
      </c>
      <c r="DB58" s="19" t="s">
        <v>195</v>
      </c>
      <c r="DC58" s="19">
        <f t="shared" si="26"/>
        <v>1</v>
      </c>
      <c r="DD58" s="19" t="s">
        <v>430</v>
      </c>
      <c r="DE58" s="19" t="s">
        <v>185</v>
      </c>
      <c r="DF58" s="19">
        <f t="shared" si="27"/>
        <v>0</v>
      </c>
      <c r="DG58" s="19" t="s">
        <v>431</v>
      </c>
      <c r="DH58" s="19">
        <f t="shared" si="28"/>
        <v>1</v>
      </c>
      <c r="DI58" s="19" t="s">
        <v>432</v>
      </c>
      <c r="DJ58" s="19">
        <f t="shared" si="29"/>
        <v>1</v>
      </c>
      <c r="DK58" s="19" t="s">
        <v>197</v>
      </c>
      <c r="DL58" s="19">
        <f t="shared" si="30"/>
        <v>0</v>
      </c>
      <c r="DM58" s="20"/>
      <c r="DN58" s="19" t="str">
        <f t="shared" si="31"/>
        <v/>
      </c>
      <c r="DO58" s="20"/>
      <c r="DP58" s="19" t="s">
        <v>185</v>
      </c>
      <c r="DQ58" s="20">
        <f t="shared" si="32"/>
        <v>0</v>
      </c>
      <c r="DR58" s="20"/>
      <c r="DS58" s="19" t="s">
        <v>185</v>
      </c>
      <c r="DT58" s="20"/>
      <c r="DU58" s="19" t="s">
        <v>185</v>
      </c>
      <c r="DV58" s="20"/>
      <c r="DW58" s="20"/>
      <c r="DX58" s="20"/>
      <c r="DY58" s="20"/>
    </row>
    <row r="59">
      <c r="A59" s="18">
        <v>46003.67392361111</v>
      </c>
      <c r="B59" s="19" t="s">
        <v>433</v>
      </c>
      <c r="C59" s="19" t="s">
        <v>174</v>
      </c>
      <c r="D59" s="19">
        <f t="shared" si="2"/>
        <v>0</v>
      </c>
      <c r="E59" s="19" t="s">
        <v>180</v>
      </c>
      <c r="F59" s="19">
        <f>IFERROR(__xludf.DUMMYFUNCTION("LET(
  t, LOWER(TRIM(E59)),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9" s="19" t="s">
        <v>185</v>
      </c>
      <c r="H59" s="19">
        <f>IFERROR(__xludf.DUMMYFUNCTION("LET(
  t, LOWER(TRIM(G59)),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59" s="19" t="s">
        <v>182</v>
      </c>
      <c r="J59" s="19">
        <f>IFERROR(__xludf.DUMMYFUNCTION("LET(
  text, LOWER(I59),
  IFERROR(
    IFS(
      REGEXMATCH(text,""ở cùng gia đình|ở trọ cùng gia đình""), 0,
      REGEXMATCH(text,""thuê trọ""), 1,
      REGEXMATCH(text,""ở ktx""), 2,
      REGEXMATCH(text,""có nhà tại khu vực đang học|có nhà|ở riêng"&amp;" tại chung cư""), 3,
      REGEXMATCH(text,""ở nhà người quen""), 4
    ),
  -1)
)"),1.0)</f>
        <v>1</v>
      </c>
      <c r="K59" s="19" t="s">
        <v>183</v>
      </c>
      <c r="L59" s="19">
        <f>IFERROR(__xludf.DUMMYFUNCTION("LET(
  t, LOWER(TRIM(K59)),
  IFERROR(
    IFS(
      REGEXMATCH(t,""xuất\s*sắc""), 0,
      REGEXMATCH(t,""^giỏi$""), 1,
      REGEXMATCH(t,""^khá$""), 2,
      REGEXMATCH(t,""trung bình|bình thường|^4$""), 3,
      REGEXMATCH(t,""rớt""), 4,
      REGEXM"&amp;"ATCH(t,""năm nhất|tân sinh viên|mới|chưa|không|sắp thi|chuẩn bị thi|kq|kết quả|chưa có|chưa biết""), 5,
      TRUE, 5
    ),
  5)
)"),2.0)</f>
        <v>2</v>
      </c>
      <c r="M59" s="19" t="s">
        <v>184</v>
      </c>
      <c r="N59" s="19">
        <f>IFERROR(__xludf.DUMMYFUNCTION("LET(
  t, LOWER(TRIM(M59)),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9" s="19" t="s">
        <v>195</v>
      </c>
      <c r="P59" s="19">
        <f t="shared" si="3"/>
        <v>1</v>
      </c>
      <c r="Q59" s="19">
        <v>2.0</v>
      </c>
      <c r="R59" s="20">
        <f t="shared" si="72"/>
        <v>2</v>
      </c>
      <c r="S59" s="19" t="s">
        <v>223</v>
      </c>
      <c r="T59" s="19"/>
      <c r="U59" s="19" t="s">
        <v>236</v>
      </c>
      <c r="V59" s="20">
        <f>IFERROR(__xludf.DUMMYFUNCTION("IFERROR(REGEXEXTRACT(U59,""\d+"")*1, """")"),40.0)</f>
        <v>40</v>
      </c>
      <c r="W59" s="20">
        <f t="shared" si="5"/>
        <v>40</v>
      </c>
      <c r="X59" s="19">
        <v>30.0</v>
      </c>
      <c r="Y59" s="19">
        <v>10.0</v>
      </c>
      <c r="Z59" s="19" t="s">
        <v>186</v>
      </c>
      <c r="AA59" s="19"/>
      <c r="AB59" s="19" t="s">
        <v>185</v>
      </c>
      <c r="AC59" s="19" t="s">
        <v>185</v>
      </c>
      <c r="AD59" s="19" t="s">
        <v>205</v>
      </c>
      <c r="AE59" s="19" t="s">
        <v>185</v>
      </c>
      <c r="AF59" s="19" t="s">
        <v>237</v>
      </c>
      <c r="AG59" s="19" t="s">
        <v>188</v>
      </c>
      <c r="AH59" s="19" t="s">
        <v>251</v>
      </c>
      <c r="AI59" s="19" t="s">
        <v>227</v>
      </c>
      <c r="AJ59" s="19">
        <f t="shared" si="6"/>
        <v>2</v>
      </c>
      <c r="AK59" s="19" t="s">
        <v>302</v>
      </c>
      <c r="AL59" s="19">
        <f t="shared" si="7"/>
        <v>-1</v>
      </c>
      <c r="AM59" s="19" t="s">
        <v>228</v>
      </c>
      <c r="AN59" s="19">
        <f t="shared" si="8"/>
        <v>1</v>
      </c>
      <c r="AO59" s="20"/>
      <c r="AP59" s="19">
        <v>2.0</v>
      </c>
      <c r="AQ59" s="19">
        <v>2.0</v>
      </c>
      <c r="AR59" s="19">
        <v>2.0</v>
      </c>
      <c r="AS59" s="19">
        <v>3.0</v>
      </c>
      <c r="AT59" s="19">
        <v>3.0</v>
      </c>
      <c r="AU59" s="19">
        <v>4.0</v>
      </c>
      <c r="AV59" s="19">
        <v>4.0</v>
      </c>
      <c r="AW59" s="19">
        <v>3.0</v>
      </c>
      <c r="AX59" s="19">
        <v>1.0</v>
      </c>
      <c r="AY59" s="19">
        <f t="shared" si="9"/>
        <v>24</v>
      </c>
      <c r="AZ59" s="19">
        <f t="shared" si="10"/>
        <v>15</v>
      </c>
      <c r="BA59" s="19">
        <f t="shared" si="11"/>
        <v>1</v>
      </c>
      <c r="BB59" s="19">
        <f t="shared" si="12"/>
        <v>1</v>
      </c>
      <c r="BC59" s="19">
        <v>2.0</v>
      </c>
      <c r="BD59" s="19">
        <v>3.0</v>
      </c>
      <c r="BE59" s="19">
        <v>4.0</v>
      </c>
      <c r="BF59" s="19">
        <v>3.0</v>
      </c>
      <c r="BG59" s="19">
        <v>2.0</v>
      </c>
      <c r="BH59" s="19">
        <v>2.0</v>
      </c>
      <c r="BI59" s="19">
        <v>4.0</v>
      </c>
      <c r="BJ59" s="19">
        <f t="shared" si="13"/>
        <v>20</v>
      </c>
      <c r="BK59" s="19">
        <f t="shared" si="14"/>
        <v>13</v>
      </c>
      <c r="BL59" s="19"/>
      <c r="BM59" s="19"/>
      <c r="BN59" s="19">
        <v>1.0</v>
      </c>
      <c r="BO59" s="19" t="s">
        <v>185</v>
      </c>
      <c r="BP59" s="19">
        <f t="shared" si="15"/>
        <v>0</v>
      </c>
      <c r="BQ59" s="19">
        <v>6.0</v>
      </c>
      <c r="BR59" s="19">
        <v>8.0</v>
      </c>
      <c r="BS59" s="19" t="s">
        <v>195</v>
      </c>
      <c r="BT59" s="20">
        <f t="shared" si="16"/>
        <v>1</v>
      </c>
      <c r="BU59" s="19" t="s">
        <v>207</v>
      </c>
      <c r="BV59" s="19">
        <v>1.0</v>
      </c>
      <c r="BW59" s="19" t="s">
        <v>185</v>
      </c>
      <c r="BX59" s="19" t="s">
        <v>191</v>
      </c>
      <c r="BY59" s="19" t="s">
        <v>195</v>
      </c>
      <c r="BZ59" s="19" t="s">
        <v>186</v>
      </c>
      <c r="CA59" s="19">
        <f t="shared" si="17"/>
        <v>1</v>
      </c>
      <c r="CB59" s="19" t="s">
        <v>208</v>
      </c>
      <c r="CC59" s="19">
        <f t="shared" si="18"/>
        <v>2</v>
      </c>
      <c r="CD59" s="19" t="s">
        <v>209</v>
      </c>
      <c r="CE59" s="19">
        <f t="shared" si="19"/>
        <v>1</v>
      </c>
      <c r="CF59" s="19" t="s">
        <v>209</v>
      </c>
      <c r="CG59" s="19">
        <f t="shared" si="20"/>
        <v>1</v>
      </c>
      <c r="CH59" s="19" t="s">
        <v>209</v>
      </c>
      <c r="CI59" s="19">
        <f t="shared" si="21"/>
        <v>1</v>
      </c>
      <c r="CJ59" s="19" t="s">
        <v>415</v>
      </c>
      <c r="CK59" s="19" t="s">
        <v>319</v>
      </c>
      <c r="CL59" s="19" t="s">
        <v>194</v>
      </c>
      <c r="CM59" s="19">
        <f t="shared" si="22"/>
        <v>3.5</v>
      </c>
      <c r="CN59" s="19" t="s">
        <v>213</v>
      </c>
      <c r="CO59" s="19">
        <f t="shared" si="23"/>
        <v>1</v>
      </c>
      <c r="CP59" s="19" t="s">
        <v>195</v>
      </c>
      <c r="CQ59" s="19" t="s">
        <v>195</v>
      </c>
      <c r="CR59" s="19" t="s">
        <v>185</v>
      </c>
      <c r="CS59" s="19" t="s">
        <v>195</v>
      </c>
      <c r="CT59" s="19" t="s">
        <v>185</v>
      </c>
      <c r="CU59" s="19">
        <f t="shared" ref="CU59:CY59" si="90">if(CP59="Không",0,1)</f>
        <v>1</v>
      </c>
      <c r="CV59" s="19">
        <f t="shared" si="90"/>
        <v>1</v>
      </c>
      <c r="CW59" s="19">
        <f t="shared" si="90"/>
        <v>0</v>
      </c>
      <c r="CX59" s="19">
        <f t="shared" si="90"/>
        <v>1</v>
      </c>
      <c r="CY59" s="19">
        <f t="shared" si="90"/>
        <v>0</v>
      </c>
      <c r="CZ59" s="19" t="s">
        <v>185</v>
      </c>
      <c r="DA59" s="19">
        <f t="shared" si="25"/>
        <v>0</v>
      </c>
      <c r="DB59" s="19" t="s">
        <v>185</v>
      </c>
      <c r="DC59" s="19">
        <f t="shared" si="26"/>
        <v>0</v>
      </c>
      <c r="DD59" s="20"/>
      <c r="DE59" s="19" t="s">
        <v>195</v>
      </c>
      <c r="DF59" s="19">
        <f t="shared" si="27"/>
        <v>1</v>
      </c>
      <c r="DG59" s="19" t="s">
        <v>196</v>
      </c>
      <c r="DH59" s="19">
        <f t="shared" si="28"/>
        <v>0</v>
      </c>
      <c r="DI59" s="19" t="s">
        <v>185</v>
      </c>
      <c r="DJ59" s="19">
        <f t="shared" si="29"/>
        <v>0</v>
      </c>
      <c r="DK59" s="19" t="s">
        <v>257</v>
      </c>
      <c r="DL59" s="19">
        <f t="shared" si="30"/>
        <v>3</v>
      </c>
      <c r="DM59" s="19" t="s">
        <v>265</v>
      </c>
      <c r="DN59" s="19">
        <f t="shared" si="31"/>
        <v>5</v>
      </c>
      <c r="DO59" s="19" t="s">
        <v>304</v>
      </c>
      <c r="DP59" s="19" t="s">
        <v>185</v>
      </c>
      <c r="DQ59" s="20">
        <f t="shared" si="32"/>
        <v>0</v>
      </c>
      <c r="DR59" s="20"/>
      <c r="DS59" s="19" t="s">
        <v>195</v>
      </c>
      <c r="DT59" s="19" t="s">
        <v>218</v>
      </c>
      <c r="DU59" s="19" t="s">
        <v>185</v>
      </c>
      <c r="DV59" s="20"/>
      <c r="DW59" s="20"/>
      <c r="DX59" s="20"/>
      <c r="DY59" s="20"/>
    </row>
    <row r="60">
      <c r="A60" s="18">
        <v>46003.67652777778</v>
      </c>
      <c r="B60" s="19" t="s">
        <v>172</v>
      </c>
      <c r="C60" s="19" t="s">
        <v>335</v>
      </c>
      <c r="D60" s="19">
        <f t="shared" si="2"/>
        <v>1</v>
      </c>
      <c r="E60" s="19" t="s">
        <v>180</v>
      </c>
      <c r="F60" s="19">
        <f>IFERROR(__xludf.DUMMYFUNCTION("LET(
  t, LOWER(TRIM(E60)),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0" s="19" t="s">
        <v>185</v>
      </c>
      <c r="H60" s="19">
        <f>IFERROR(__xludf.DUMMYFUNCTION("LET(
  t, LOWER(TRIM(G60)),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60" s="19" t="s">
        <v>347</v>
      </c>
      <c r="J60" s="19">
        <f>IFERROR(__xludf.DUMMYFUNCTION("LET(
  text, LOWER(I60),
  IFERROR(
    IFS(
      REGEXMATCH(text,""ở cùng gia đình|ở trọ cùng gia đình""), 0,
      REGEXMATCH(text,""thuê trọ""), 1,
      REGEXMATCH(text,""ở ktx""), 2,
      REGEXMATCH(text,""có nhà tại khu vực đang học|có nhà|ở riêng"&amp;" tại chung cư""), 3,
      REGEXMATCH(text,""ở nhà người quen""), 4
    ),
  -1)
)"),4.0)</f>
        <v>4</v>
      </c>
      <c r="K60" s="19" t="s">
        <v>221</v>
      </c>
      <c r="L60" s="19">
        <f>IFERROR(__xludf.DUMMYFUNCTION("LET(
  t, LOWER(TRIM(K60)),
  IFERROR(
    IFS(
      REGEXMATCH(t,""xuất\s*sắc""), 0,
      REGEXMATCH(t,""^giỏi$""), 1,
      REGEXMATCH(t,""^khá$""), 2,
      REGEXMATCH(t,""trung bình|bình thường|^4$""), 3,
      REGEXMATCH(t,""rớt""), 4,
      REGEXM"&amp;"ATCH(t,""năm nhất|tân sinh viên|mới|chưa|không|sắp thi|chuẩn bị thi|kq|kết quả|chưa có|chưa biết""), 5,
      TRUE, 5
    ),
  5)
)"),1.0)</f>
        <v>1</v>
      </c>
      <c r="M60" s="19" t="s">
        <v>261</v>
      </c>
      <c r="N60" s="19">
        <f>IFERROR(__xludf.DUMMYFUNCTION("LET(
  t, LOWER(TRIM(M60)),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0" s="19" t="s">
        <v>195</v>
      </c>
      <c r="P60" s="19">
        <f t="shared" si="3"/>
        <v>1</v>
      </c>
      <c r="Q60" s="19" t="s">
        <v>434</v>
      </c>
      <c r="R60" s="19">
        <v>2.0</v>
      </c>
      <c r="S60" s="19" t="s">
        <v>306</v>
      </c>
      <c r="T60" s="19"/>
      <c r="U60" s="19" t="s">
        <v>204</v>
      </c>
      <c r="V60" s="20">
        <f>IFERROR(__xludf.DUMMYFUNCTION("IFERROR(REGEXEXTRACT(U60,""\d+"")*1, """")"),15.0)</f>
        <v>15</v>
      </c>
      <c r="W60" s="20">
        <f t="shared" si="5"/>
        <v>15</v>
      </c>
      <c r="X60" s="19">
        <v>5.0</v>
      </c>
      <c r="Y60" s="19">
        <v>0.0</v>
      </c>
      <c r="Z60" s="19" t="s">
        <v>185</v>
      </c>
      <c r="AA60" s="19"/>
      <c r="AB60" s="19" t="s">
        <v>185</v>
      </c>
      <c r="AC60" s="19" t="s">
        <v>185</v>
      </c>
      <c r="AD60" s="19" t="s">
        <v>186</v>
      </c>
      <c r="AE60" s="19" t="s">
        <v>185</v>
      </c>
      <c r="AF60" s="19" t="s">
        <v>237</v>
      </c>
      <c r="AG60" s="19" t="s">
        <v>226</v>
      </c>
      <c r="AH60" s="19" t="s">
        <v>226</v>
      </c>
      <c r="AI60" s="19" t="s">
        <v>227</v>
      </c>
      <c r="AJ60" s="19">
        <f t="shared" si="6"/>
        <v>2</v>
      </c>
      <c r="AK60" s="19" t="s">
        <v>188</v>
      </c>
      <c r="AL60" s="19">
        <f t="shared" si="7"/>
        <v>1</v>
      </c>
      <c r="AM60" s="19" t="s">
        <v>228</v>
      </c>
      <c r="AN60" s="19">
        <f t="shared" si="8"/>
        <v>1</v>
      </c>
      <c r="AO60" s="20"/>
      <c r="AP60" s="19">
        <v>2.0</v>
      </c>
      <c r="AQ60" s="19">
        <v>3.0</v>
      </c>
      <c r="AR60" s="19">
        <v>3.0</v>
      </c>
      <c r="AS60" s="19">
        <v>2.0</v>
      </c>
      <c r="AT60" s="19">
        <v>3.0</v>
      </c>
      <c r="AU60" s="19">
        <v>3.0</v>
      </c>
      <c r="AV60" s="19">
        <v>2.0</v>
      </c>
      <c r="AW60" s="19">
        <v>1.0</v>
      </c>
      <c r="AX60" s="19">
        <v>2.0</v>
      </c>
      <c r="AY60" s="19">
        <f t="shared" si="9"/>
        <v>21</v>
      </c>
      <c r="AZ60" s="19">
        <f t="shared" si="10"/>
        <v>12</v>
      </c>
      <c r="BA60" s="19">
        <f t="shared" si="11"/>
        <v>1</v>
      </c>
      <c r="BB60" s="19">
        <f t="shared" si="12"/>
        <v>0</v>
      </c>
      <c r="BC60" s="19">
        <v>3.0</v>
      </c>
      <c r="BD60" s="19">
        <v>2.0</v>
      </c>
      <c r="BE60" s="19">
        <v>3.0</v>
      </c>
      <c r="BF60" s="19">
        <v>3.0</v>
      </c>
      <c r="BG60" s="19">
        <v>3.0</v>
      </c>
      <c r="BH60" s="19">
        <v>3.0</v>
      </c>
      <c r="BI60" s="19">
        <v>2.0</v>
      </c>
      <c r="BJ60" s="19">
        <f t="shared" si="13"/>
        <v>19</v>
      </c>
      <c r="BK60" s="19">
        <f t="shared" si="14"/>
        <v>12</v>
      </c>
      <c r="BL60" s="19"/>
      <c r="BM60" s="19"/>
      <c r="BN60" s="19">
        <v>3.0</v>
      </c>
      <c r="BO60" s="19" t="s">
        <v>195</v>
      </c>
      <c r="BP60" s="19">
        <f t="shared" si="15"/>
        <v>1</v>
      </c>
      <c r="BQ60" s="19">
        <v>1.0</v>
      </c>
      <c r="BR60" s="19">
        <v>5.0</v>
      </c>
      <c r="BS60" s="19" t="s">
        <v>185</v>
      </c>
      <c r="BT60" s="20">
        <f t="shared" si="16"/>
        <v>0</v>
      </c>
      <c r="BU60" s="20"/>
      <c r="BV60" s="19">
        <v>2.0</v>
      </c>
      <c r="BW60" s="19" t="s">
        <v>195</v>
      </c>
      <c r="BX60" s="19" t="s">
        <v>252</v>
      </c>
      <c r="BY60" s="19" t="s">
        <v>195</v>
      </c>
      <c r="BZ60" s="19" t="s">
        <v>186</v>
      </c>
      <c r="CA60" s="19">
        <f t="shared" si="17"/>
        <v>1</v>
      </c>
      <c r="CB60" s="19" t="s">
        <v>186</v>
      </c>
      <c r="CC60" s="19">
        <f t="shared" si="18"/>
        <v>1</v>
      </c>
      <c r="CD60" s="19" t="s">
        <v>209</v>
      </c>
      <c r="CE60" s="19">
        <f t="shared" si="19"/>
        <v>1</v>
      </c>
      <c r="CF60" s="19" t="s">
        <v>209</v>
      </c>
      <c r="CG60" s="19">
        <f t="shared" si="20"/>
        <v>1</v>
      </c>
      <c r="CH60" s="19" t="s">
        <v>209</v>
      </c>
      <c r="CI60" s="19">
        <f t="shared" si="21"/>
        <v>1</v>
      </c>
      <c r="CJ60" s="19" t="s">
        <v>229</v>
      </c>
      <c r="CK60" s="19" t="s">
        <v>279</v>
      </c>
      <c r="CL60" s="19" t="s">
        <v>231</v>
      </c>
      <c r="CM60" s="19">
        <f t="shared" si="22"/>
        <v>0.75</v>
      </c>
      <c r="CN60" s="19" t="s">
        <v>185</v>
      </c>
      <c r="CO60" s="19">
        <f t="shared" si="23"/>
        <v>0</v>
      </c>
      <c r="CP60" s="19" t="s">
        <v>185</v>
      </c>
      <c r="CQ60" s="19" t="s">
        <v>185</v>
      </c>
      <c r="CR60" s="19" t="s">
        <v>185</v>
      </c>
      <c r="CS60" s="19" t="s">
        <v>185</v>
      </c>
      <c r="CT60" s="19" t="s">
        <v>185</v>
      </c>
      <c r="CU60" s="19">
        <f t="shared" ref="CU60:CY60" si="91">if(CP60="Không",0,1)</f>
        <v>0</v>
      </c>
      <c r="CV60" s="19">
        <f t="shared" si="91"/>
        <v>0</v>
      </c>
      <c r="CW60" s="19">
        <f t="shared" si="91"/>
        <v>0</v>
      </c>
      <c r="CX60" s="19">
        <f t="shared" si="91"/>
        <v>0</v>
      </c>
      <c r="CY60" s="19">
        <f t="shared" si="91"/>
        <v>0</v>
      </c>
      <c r="CZ60" s="19" t="s">
        <v>185</v>
      </c>
      <c r="DA60" s="19">
        <f t="shared" si="25"/>
        <v>0</v>
      </c>
      <c r="DB60" s="19" t="s">
        <v>195</v>
      </c>
      <c r="DC60" s="19">
        <f t="shared" si="26"/>
        <v>1</v>
      </c>
      <c r="DD60" s="19">
        <v>1.0</v>
      </c>
      <c r="DE60" s="19" t="s">
        <v>195</v>
      </c>
      <c r="DF60" s="19">
        <f t="shared" si="27"/>
        <v>1</v>
      </c>
      <c r="DG60" s="19" t="s">
        <v>196</v>
      </c>
      <c r="DH60" s="19">
        <f t="shared" si="28"/>
        <v>0</v>
      </c>
      <c r="DI60" s="19" t="s">
        <v>185</v>
      </c>
      <c r="DJ60" s="19">
        <f t="shared" si="29"/>
        <v>0</v>
      </c>
      <c r="DK60" s="19" t="s">
        <v>197</v>
      </c>
      <c r="DL60" s="19">
        <f t="shared" si="30"/>
        <v>0</v>
      </c>
      <c r="DM60" s="19" t="s">
        <v>198</v>
      </c>
      <c r="DN60" s="19">
        <f t="shared" si="31"/>
        <v>1.5</v>
      </c>
      <c r="DO60" s="19" t="s">
        <v>317</v>
      </c>
      <c r="DP60" s="19" t="s">
        <v>195</v>
      </c>
      <c r="DQ60" s="20">
        <f t="shared" si="32"/>
        <v>1</v>
      </c>
      <c r="DR60" s="19" t="s">
        <v>400</v>
      </c>
      <c r="DS60" s="19" t="s">
        <v>185</v>
      </c>
      <c r="DT60" s="20"/>
      <c r="DU60" s="19" t="s">
        <v>185</v>
      </c>
      <c r="DV60" s="20"/>
      <c r="DW60" s="20"/>
      <c r="DX60" s="20"/>
      <c r="DY60" s="20"/>
    </row>
    <row r="61">
      <c r="A61" s="18">
        <v>46003.67695601852</v>
      </c>
      <c r="B61" s="19" t="s">
        <v>219</v>
      </c>
      <c r="C61" s="19" t="s">
        <v>174</v>
      </c>
      <c r="D61" s="19">
        <f t="shared" si="2"/>
        <v>0</v>
      </c>
      <c r="E61" s="19" t="s">
        <v>180</v>
      </c>
      <c r="F61" s="19">
        <f>IFERROR(__xludf.DUMMYFUNCTION("LET(
  t, LOWER(TRIM(E61)),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1" s="19" t="s">
        <v>185</v>
      </c>
      <c r="H61" s="19">
        <f>IFERROR(__xludf.DUMMYFUNCTION("LET(
  t, LOWER(TRIM(G61)),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61" s="19" t="s">
        <v>276</v>
      </c>
      <c r="J61" s="19">
        <f>IFERROR(__xludf.DUMMYFUNCTION("LET(
  text, LOWER(I61),
  IFERROR(
    IFS(
      REGEXMATCH(text,""ở cùng gia đình|ở trọ cùng gia đình""), 0,
      REGEXMATCH(text,""thuê trọ""), 1,
      REGEXMATCH(text,""ở ktx""), 2,
      REGEXMATCH(text,""có nhà tại khu vực đang học|có nhà|ở riêng"&amp;" tại chung cư""), 3,
      REGEXMATCH(text,""ở nhà người quen""), 4
    ),
  -1)
)"),0.0)</f>
        <v>0</v>
      </c>
      <c r="K61" s="19" t="s">
        <v>202</v>
      </c>
      <c r="L61" s="19">
        <f>IFERROR(__xludf.DUMMYFUNCTION("LET(
  t, LOWER(TRIM(K61)),
  IFERROR(
    IFS(
      REGEXMATCH(t,""xuất\s*sắc""), 0,
      REGEXMATCH(t,""^giỏi$""), 1,
      REGEXMATCH(t,""^khá$""), 2,
      REGEXMATCH(t,""trung bình|bình thường|^4$""), 3,
      REGEXMATCH(t,""rớt""), 4,
      REGEXM"&amp;"ATCH(t,""năm nhất|tân sinh viên|mới|chưa|không|sắp thi|chuẩn bị thi|kq|kết quả|chưa có|chưa biết""), 5,
      TRUE, 5
    ),
  5)
)"),3.0)</f>
        <v>3</v>
      </c>
      <c r="M61" s="19" t="s">
        <v>184</v>
      </c>
      <c r="N61" s="19">
        <f>IFERROR(__xludf.DUMMYFUNCTION("LET(
  t, LOWER(TRIM(M61)),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1" s="19" t="s">
        <v>195</v>
      </c>
      <c r="P61" s="19">
        <f t="shared" si="3"/>
        <v>1</v>
      </c>
      <c r="Q61" s="19">
        <v>2.0</v>
      </c>
      <c r="R61" s="20">
        <f t="shared" ref="R61:R66" si="93">Q61</f>
        <v>2</v>
      </c>
      <c r="S61" s="19" t="s">
        <v>435</v>
      </c>
      <c r="T61" s="19"/>
      <c r="U61" s="19" t="s">
        <v>236</v>
      </c>
      <c r="V61" s="20">
        <f>IFERROR(__xludf.DUMMYFUNCTION("IFERROR(REGEXEXTRACT(U61,""\d+"")*1, """")"),40.0)</f>
        <v>40</v>
      </c>
      <c r="W61" s="20">
        <f t="shared" si="5"/>
        <v>40</v>
      </c>
      <c r="X61" s="19">
        <v>0.0</v>
      </c>
      <c r="Y61" s="19">
        <v>0.0</v>
      </c>
      <c r="Z61" s="19" t="s">
        <v>185</v>
      </c>
      <c r="AA61" s="19"/>
      <c r="AB61" s="19" t="s">
        <v>185</v>
      </c>
      <c r="AC61" s="19" t="s">
        <v>185</v>
      </c>
      <c r="AD61" s="19" t="s">
        <v>186</v>
      </c>
      <c r="AE61" s="19" t="s">
        <v>185</v>
      </c>
      <c r="AF61" s="19" t="s">
        <v>250</v>
      </c>
      <c r="AG61" s="19" t="s">
        <v>226</v>
      </c>
      <c r="AH61" s="19" t="s">
        <v>238</v>
      </c>
      <c r="AI61" s="19" t="s">
        <v>331</v>
      </c>
      <c r="AJ61" s="19">
        <f t="shared" si="6"/>
        <v>3</v>
      </c>
      <c r="AK61" s="19" t="s">
        <v>226</v>
      </c>
      <c r="AL61" s="19">
        <f t="shared" si="7"/>
        <v>2</v>
      </c>
      <c r="AM61" s="19" t="s">
        <v>228</v>
      </c>
      <c r="AN61" s="19">
        <f t="shared" si="8"/>
        <v>1</v>
      </c>
      <c r="AO61" s="20"/>
      <c r="AP61" s="19">
        <v>1.0</v>
      </c>
      <c r="AQ61" s="19">
        <v>1.0</v>
      </c>
      <c r="AR61" s="19">
        <v>3.0</v>
      </c>
      <c r="AS61" s="19">
        <v>2.0</v>
      </c>
      <c r="AT61" s="19">
        <v>1.0</v>
      </c>
      <c r="AU61" s="19">
        <v>3.0</v>
      </c>
      <c r="AV61" s="19">
        <v>1.0</v>
      </c>
      <c r="AW61" s="19">
        <v>1.0</v>
      </c>
      <c r="AX61" s="19">
        <v>1.0</v>
      </c>
      <c r="AY61" s="19">
        <f t="shared" si="9"/>
        <v>14</v>
      </c>
      <c r="AZ61" s="19">
        <f t="shared" si="10"/>
        <v>5</v>
      </c>
      <c r="BA61" s="19">
        <f t="shared" si="11"/>
        <v>0</v>
      </c>
      <c r="BB61" s="19">
        <f t="shared" si="12"/>
        <v>0</v>
      </c>
      <c r="BC61" s="19">
        <v>1.0</v>
      </c>
      <c r="BD61" s="19">
        <v>1.0</v>
      </c>
      <c r="BE61" s="19">
        <v>3.0</v>
      </c>
      <c r="BF61" s="19">
        <v>3.0</v>
      </c>
      <c r="BG61" s="19">
        <v>3.0</v>
      </c>
      <c r="BH61" s="19">
        <v>2.0</v>
      </c>
      <c r="BI61" s="19">
        <v>3.0</v>
      </c>
      <c r="BJ61" s="19">
        <f t="shared" si="13"/>
        <v>16</v>
      </c>
      <c r="BK61" s="19">
        <f t="shared" si="14"/>
        <v>9</v>
      </c>
      <c r="BL61" s="19"/>
      <c r="BM61" s="19"/>
      <c r="BN61" s="19">
        <v>3.0</v>
      </c>
      <c r="BO61" s="19" t="s">
        <v>185</v>
      </c>
      <c r="BP61" s="19">
        <f t="shared" si="15"/>
        <v>0</v>
      </c>
      <c r="BQ61" s="19">
        <v>1.0</v>
      </c>
      <c r="BR61" s="19">
        <v>0.0</v>
      </c>
      <c r="BS61" s="19" t="s">
        <v>185</v>
      </c>
      <c r="BT61" s="20">
        <f t="shared" si="16"/>
        <v>0</v>
      </c>
      <c r="BU61" s="20"/>
      <c r="BV61" s="19">
        <v>3.0</v>
      </c>
      <c r="BW61" s="19" t="s">
        <v>185</v>
      </c>
      <c r="BX61" s="19" t="s">
        <v>191</v>
      </c>
      <c r="BY61" s="19" t="s">
        <v>185</v>
      </c>
      <c r="BZ61" s="19" t="s">
        <v>185</v>
      </c>
      <c r="CA61" s="19">
        <f t="shared" si="17"/>
        <v>0</v>
      </c>
      <c r="CB61" s="19" t="s">
        <v>185</v>
      </c>
      <c r="CC61" s="19">
        <f t="shared" si="18"/>
        <v>0</v>
      </c>
      <c r="CD61" s="19" t="s">
        <v>192</v>
      </c>
      <c r="CE61" s="19">
        <f t="shared" si="19"/>
        <v>0</v>
      </c>
      <c r="CF61" s="19" t="s">
        <v>192</v>
      </c>
      <c r="CG61" s="19">
        <f t="shared" si="20"/>
        <v>0</v>
      </c>
      <c r="CH61" s="19" t="s">
        <v>192</v>
      </c>
      <c r="CI61" s="19">
        <f t="shared" si="21"/>
        <v>0</v>
      </c>
      <c r="CJ61" s="19" t="s">
        <v>229</v>
      </c>
      <c r="CK61" s="19" t="s">
        <v>319</v>
      </c>
      <c r="CL61" s="19" t="s">
        <v>212</v>
      </c>
      <c r="CM61" s="19">
        <f t="shared" si="22"/>
        <v>6</v>
      </c>
      <c r="CN61" s="19" t="s">
        <v>185</v>
      </c>
      <c r="CO61" s="19">
        <f t="shared" si="23"/>
        <v>0</v>
      </c>
      <c r="CP61" s="19" t="s">
        <v>195</v>
      </c>
      <c r="CQ61" s="19" t="s">
        <v>195</v>
      </c>
      <c r="CR61" s="19" t="s">
        <v>185</v>
      </c>
      <c r="CS61" s="19" t="s">
        <v>195</v>
      </c>
      <c r="CT61" s="19" t="s">
        <v>195</v>
      </c>
      <c r="CU61" s="19">
        <f t="shared" ref="CU61:CY61" si="92">if(CP61="Không",0,1)</f>
        <v>1</v>
      </c>
      <c r="CV61" s="19">
        <f t="shared" si="92"/>
        <v>1</v>
      </c>
      <c r="CW61" s="19">
        <f t="shared" si="92"/>
        <v>0</v>
      </c>
      <c r="CX61" s="19">
        <f t="shared" si="92"/>
        <v>1</v>
      </c>
      <c r="CY61" s="19">
        <f t="shared" si="92"/>
        <v>1</v>
      </c>
      <c r="CZ61" s="19" t="s">
        <v>185</v>
      </c>
      <c r="DA61" s="19">
        <f t="shared" si="25"/>
        <v>0</v>
      </c>
      <c r="DB61" s="19" t="s">
        <v>185</v>
      </c>
      <c r="DC61" s="19">
        <f t="shared" si="26"/>
        <v>0</v>
      </c>
      <c r="DD61" s="20"/>
      <c r="DE61" s="19" t="s">
        <v>195</v>
      </c>
      <c r="DF61" s="19">
        <f t="shared" si="27"/>
        <v>1</v>
      </c>
      <c r="DG61" s="19" t="s">
        <v>436</v>
      </c>
      <c r="DH61" s="19">
        <f t="shared" si="28"/>
        <v>1</v>
      </c>
      <c r="DI61" s="19" t="s">
        <v>185</v>
      </c>
      <c r="DJ61" s="19">
        <f t="shared" si="29"/>
        <v>0</v>
      </c>
      <c r="DK61" s="19" t="s">
        <v>197</v>
      </c>
      <c r="DL61" s="19">
        <f t="shared" si="30"/>
        <v>0</v>
      </c>
      <c r="DM61" s="19" t="s">
        <v>185</v>
      </c>
      <c r="DN61" s="19">
        <f t="shared" si="31"/>
        <v>0</v>
      </c>
      <c r="DO61" s="19" t="s">
        <v>326</v>
      </c>
      <c r="DP61" s="19" t="s">
        <v>185</v>
      </c>
      <c r="DQ61" s="20">
        <f t="shared" si="32"/>
        <v>0</v>
      </c>
      <c r="DR61" s="20"/>
      <c r="DS61" s="19" t="s">
        <v>185</v>
      </c>
      <c r="DT61" s="20"/>
      <c r="DU61" s="19" t="s">
        <v>185</v>
      </c>
      <c r="DV61" s="20"/>
      <c r="DW61" s="20"/>
      <c r="DX61" s="20"/>
      <c r="DY61" s="20"/>
    </row>
    <row r="62">
      <c r="A62" s="18">
        <v>46003.67790509259</v>
      </c>
      <c r="B62" s="19" t="s">
        <v>399</v>
      </c>
      <c r="C62" s="19" t="s">
        <v>174</v>
      </c>
      <c r="D62" s="19">
        <f t="shared" si="2"/>
        <v>0</v>
      </c>
      <c r="E62" s="19" t="s">
        <v>180</v>
      </c>
      <c r="F62" s="19">
        <f>IFERROR(__xludf.DUMMYFUNCTION("LET(
  t, LOWER(TRIM(E62)),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2" s="19" t="s">
        <v>185</v>
      </c>
      <c r="H62" s="19">
        <f>IFERROR(__xludf.DUMMYFUNCTION("LET(
  t, LOWER(TRIM(G62)),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62" s="19" t="s">
        <v>310</v>
      </c>
      <c r="J62" s="19">
        <f>IFERROR(__xludf.DUMMYFUNCTION("LET(
  text, LOWER(I62),
  IFERROR(
    IFS(
      REGEXMATCH(text,""ở cùng gia đình|ở trọ cùng gia đình""), 0,
      REGEXMATCH(text,""thuê trọ""), 1,
      REGEXMATCH(text,""ở ktx""), 2,
      REGEXMATCH(text,""có nhà tại khu vực đang học|có nhà|ở riêng"&amp;" tại chung cư""), 3,
      REGEXMATCH(text,""ở nhà người quen""), 4
    ),
  -1)
)"),2.0)</f>
        <v>2</v>
      </c>
      <c r="K62" s="19" t="s">
        <v>221</v>
      </c>
      <c r="L62" s="19">
        <f>IFERROR(__xludf.DUMMYFUNCTION("LET(
  t, LOWER(TRIM(K62)),
  IFERROR(
    IFS(
      REGEXMATCH(t,""xuất\s*sắc""), 0,
      REGEXMATCH(t,""^giỏi$""), 1,
      REGEXMATCH(t,""^khá$""), 2,
      REGEXMATCH(t,""trung bình|bình thường|^4$""), 3,
      REGEXMATCH(t,""rớt""), 4,
      REGEXM"&amp;"ATCH(t,""năm nhất|tân sinh viên|mới|chưa|không|sắp thi|chuẩn bị thi|kq|kết quả|chưa có|chưa biết""), 5,
      TRUE, 5
    ),
  5)
)"),1.0)</f>
        <v>1</v>
      </c>
      <c r="M62" s="19" t="s">
        <v>184</v>
      </c>
      <c r="N62" s="19">
        <f>IFERROR(__xludf.DUMMYFUNCTION("LET(
  t, LOWER(TRIM(M62)),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2" s="19" t="s">
        <v>185</v>
      </c>
      <c r="P62" s="19">
        <f t="shared" si="3"/>
        <v>0</v>
      </c>
      <c r="Q62" s="20"/>
      <c r="R62" s="20" t="str">
        <f t="shared" si="93"/>
        <v/>
      </c>
      <c r="S62" s="20"/>
      <c r="T62" s="20"/>
      <c r="U62" s="20"/>
      <c r="V62" s="20" t="str">
        <f>IFERROR(__xludf.DUMMYFUNCTION("IFERROR(REGEXEXTRACT(U62,""\d+"")*1, """")"),"")</f>
        <v/>
      </c>
      <c r="W62" s="20">
        <f t="shared" si="5"/>
        <v>0</v>
      </c>
      <c r="X62" s="20"/>
      <c r="Y62" s="20"/>
      <c r="Z62" s="19" t="s">
        <v>186</v>
      </c>
      <c r="AA62" s="19"/>
      <c r="AB62" s="19" t="s">
        <v>185</v>
      </c>
      <c r="AC62" s="19" t="s">
        <v>185</v>
      </c>
      <c r="AD62" s="19" t="s">
        <v>205</v>
      </c>
      <c r="AE62" s="19" t="s">
        <v>186</v>
      </c>
      <c r="AF62" s="19" t="s">
        <v>187</v>
      </c>
      <c r="AG62" s="19" t="s">
        <v>226</v>
      </c>
      <c r="AH62" s="19" t="s">
        <v>188</v>
      </c>
      <c r="AI62" s="19" t="s">
        <v>227</v>
      </c>
      <c r="AJ62" s="19">
        <f t="shared" si="6"/>
        <v>2</v>
      </c>
      <c r="AK62" s="19" t="s">
        <v>226</v>
      </c>
      <c r="AL62" s="19">
        <f t="shared" si="7"/>
        <v>2</v>
      </c>
      <c r="AM62" s="19" t="s">
        <v>190</v>
      </c>
      <c r="AN62" s="19">
        <f t="shared" si="8"/>
        <v>0</v>
      </c>
      <c r="AO62" s="20"/>
      <c r="AP62" s="19">
        <v>3.0</v>
      </c>
      <c r="AQ62" s="19">
        <v>2.0</v>
      </c>
      <c r="AR62" s="19">
        <v>2.0</v>
      </c>
      <c r="AS62" s="19">
        <v>3.0</v>
      </c>
      <c r="AT62" s="19">
        <v>2.0</v>
      </c>
      <c r="AU62" s="19">
        <v>2.0</v>
      </c>
      <c r="AV62" s="19">
        <v>3.0</v>
      </c>
      <c r="AW62" s="19">
        <v>2.0</v>
      </c>
      <c r="AX62" s="19">
        <v>3.0</v>
      </c>
      <c r="AY62" s="19">
        <f t="shared" si="9"/>
        <v>22</v>
      </c>
      <c r="AZ62" s="19">
        <f t="shared" si="10"/>
        <v>13</v>
      </c>
      <c r="BA62" s="19">
        <f t="shared" si="11"/>
        <v>1</v>
      </c>
      <c r="BB62" s="19">
        <f t="shared" si="12"/>
        <v>0</v>
      </c>
      <c r="BC62" s="19">
        <v>3.0</v>
      </c>
      <c r="BD62" s="19">
        <v>2.0</v>
      </c>
      <c r="BE62" s="19">
        <v>2.0</v>
      </c>
      <c r="BF62" s="19">
        <v>2.0</v>
      </c>
      <c r="BG62" s="19">
        <v>3.0</v>
      </c>
      <c r="BH62" s="19">
        <v>3.0</v>
      </c>
      <c r="BI62" s="19">
        <v>2.0</v>
      </c>
      <c r="BJ62" s="19">
        <f t="shared" si="13"/>
        <v>17</v>
      </c>
      <c r="BK62" s="19">
        <f t="shared" si="14"/>
        <v>10</v>
      </c>
      <c r="BL62" s="19"/>
      <c r="BM62" s="19"/>
      <c r="BN62" s="19">
        <v>4.0</v>
      </c>
      <c r="BO62" s="19" t="s">
        <v>195</v>
      </c>
      <c r="BP62" s="19">
        <f t="shared" si="15"/>
        <v>1</v>
      </c>
      <c r="BQ62" s="19">
        <v>4.0</v>
      </c>
      <c r="BR62" s="19">
        <v>6.0</v>
      </c>
      <c r="BS62" s="19" t="s">
        <v>195</v>
      </c>
      <c r="BT62" s="20">
        <f t="shared" si="16"/>
        <v>1</v>
      </c>
      <c r="BU62" s="19" t="s">
        <v>207</v>
      </c>
      <c r="BV62" s="19">
        <v>3.0</v>
      </c>
      <c r="BW62" s="19" t="s">
        <v>195</v>
      </c>
      <c r="BX62" s="19" t="s">
        <v>191</v>
      </c>
      <c r="BY62" s="19" t="s">
        <v>185</v>
      </c>
      <c r="BZ62" s="19" t="s">
        <v>186</v>
      </c>
      <c r="CA62" s="19">
        <f t="shared" si="17"/>
        <v>1</v>
      </c>
      <c r="CB62" s="19" t="s">
        <v>186</v>
      </c>
      <c r="CC62" s="19">
        <f t="shared" si="18"/>
        <v>1</v>
      </c>
      <c r="CD62" s="19" t="s">
        <v>209</v>
      </c>
      <c r="CE62" s="19">
        <f t="shared" si="19"/>
        <v>1</v>
      </c>
      <c r="CF62" s="19" t="s">
        <v>209</v>
      </c>
      <c r="CG62" s="19">
        <f t="shared" si="20"/>
        <v>1</v>
      </c>
      <c r="CH62" s="19" t="s">
        <v>209</v>
      </c>
      <c r="CI62" s="19">
        <f t="shared" si="21"/>
        <v>1</v>
      </c>
      <c r="CJ62" s="19" t="s">
        <v>262</v>
      </c>
      <c r="CK62" s="19" t="s">
        <v>437</v>
      </c>
      <c r="CL62" s="19" t="s">
        <v>194</v>
      </c>
      <c r="CM62" s="19">
        <f t="shared" si="22"/>
        <v>3.5</v>
      </c>
      <c r="CN62" s="19" t="s">
        <v>213</v>
      </c>
      <c r="CO62" s="19">
        <f t="shared" si="23"/>
        <v>1</v>
      </c>
      <c r="CP62" s="19" t="s">
        <v>195</v>
      </c>
      <c r="CQ62" s="19" t="s">
        <v>195</v>
      </c>
      <c r="CR62" s="19" t="s">
        <v>185</v>
      </c>
      <c r="CS62" s="19" t="s">
        <v>195</v>
      </c>
      <c r="CT62" s="19" t="s">
        <v>185</v>
      </c>
      <c r="CU62" s="19">
        <f t="shared" ref="CU62:CY62" si="94">if(CP62="Không",0,1)</f>
        <v>1</v>
      </c>
      <c r="CV62" s="19">
        <f t="shared" si="94"/>
        <v>1</v>
      </c>
      <c r="CW62" s="19">
        <f t="shared" si="94"/>
        <v>0</v>
      </c>
      <c r="CX62" s="19">
        <f t="shared" si="94"/>
        <v>1</v>
      </c>
      <c r="CY62" s="19">
        <f t="shared" si="94"/>
        <v>0</v>
      </c>
      <c r="CZ62" s="19" t="s">
        <v>185</v>
      </c>
      <c r="DA62" s="19">
        <f t="shared" si="25"/>
        <v>0</v>
      </c>
      <c r="DB62" s="19" t="s">
        <v>185</v>
      </c>
      <c r="DC62" s="19">
        <f t="shared" si="26"/>
        <v>0</v>
      </c>
      <c r="DD62" s="20"/>
      <c r="DE62" s="19" t="s">
        <v>195</v>
      </c>
      <c r="DF62" s="19">
        <f t="shared" si="27"/>
        <v>1</v>
      </c>
      <c r="DG62" s="19" t="s">
        <v>196</v>
      </c>
      <c r="DH62" s="19">
        <f t="shared" si="28"/>
        <v>0</v>
      </c>
      <c r="DI62" s="19" t="s">
        <v>185</v>
      </c>
      <c r="DJ62" s="19">
        <f t="shared" si="29"/>
        <v>0</v>
      </c>
      <c r="DK62" s="19" t="s">
        <v>197</v>
      </c>
      <c r="DL62" s="19">
        <f t="shared" si="30"/>
        <v>0</v>
      </c>
      <c r="DM62" s="19" t="s">
        <v>198</v>
      </c>
      <c r="DN62" s="19">
        <f t="shared" si="31"/>
        <v>1.5</v>
      </c>
      <c r="DO62" s="19" t="s">
        <v>438</v>
      </c>
      <c r="DP62" s="19" t="s">
        <v>185</v>
      </c>
      <c r="DQ62" s="20">
        <f t="shared" si="32"/>
        <v>0</v>
      </c>
      <c r="DR62" s="20"/>
      <c r="DS62" s="19" t="s">
        <v>185</v>
      </c>
      <c r="DT62" s="20"/>
      <c r="DU62" s="19" t="s">
        <v>185</v>
      </c>
      <c r="DV62" s="20"/>
      <c r="DW62" s="20"/>
      <c r="DX62" s="20"/>
      <c r="DY62" s="20"/>
    </row>
    <row r="63">
      <c r="A63" s="18">
        <v>46003.67967592592</v>
      </c>
      <c r="B63" s="19" t="s">
        <v>390</v>
      </c>
      <c r="C63" s="19" t="s">
        <v>174</v>
      </c>
      <c r="D63" s="19">
        <f t="shared" si="2"/>
        <v>0</v>
      </c>
      <c r="E63" s="19" t="s">
        <v>180</v>
      </c>
      <c r="F63" s="19">
        <f>IFERROR(__xludf.DUMMYFUNCTION("LET(
  t, LOWER(TRIM(E63)),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3" s="19" t="s">
        <v>220</v>
      </c>
      <c r="H63" s="19">
        <f>IFERROR(__xludf.DUMMYFUNCTION("LET(
  t, LOWER(TRIM(G63)),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63" s="19" t="s">
        <v>201</v>
      </c>
      <c r="J63" s="19">
        <f>IFERROR(__xludf.DUMMYFUNCTION("LET(
  text, LOWER(I63),
  IFERROR(
    IFS(
      REGEXMATCH(text,""ở cùng gia đình|ở trọ cùng gia đình""), 0,
      REGEXMATCH(text,""thuê trọ""), 1,
      REGEXMATCH(text,""ở ktx""), 2,
      REGEXMATCH(text,""có nhà tại khu vực đang học|có nhà|ở riêng"&amp;" tại chung cư""), 3,
      REGEXMATCH(text,""ở nhà người quen""), 4
    ),
  -1)
)"),3.0)</f>
        <v>3</v>
      </c>
      <c r="K63" s="19" t="s">
        <v>183</v>
      </c>
      <c r="L63" s="19">
        <f>IFERROR(__xludf.DUMMYFUNCTION("LET(
  t, LOWER(TRIM(K63)),
  IFERROR(
    IFS(
      REGEXMATCH(t,""xuất\s*sắc""), 0,
      REGEXMATCH(t,""^giỏi$""), 1,
      REGEXMATCH(t,""^khá$""), 2,
      REGEXMATCH(t,""trung bình|bình thường|^4$""), 3,
      REGEXMATCH(t,""rớt""), 4,
      REGEXM"&amp;"ATCH(t,""năm nhất|tân sinh viên|mới|chưa|không|sắp thi|chuẩn bị thi|kq|kết quả|chưa có|chưa biết""), 5,
      TRUE, 5
    ),
  5)
)"),2.0)</f>
        <v>2</v>
      </c>
      <c r="M63" s="19" t="s">
        <v>222</v>
      </c>
      <c r="N63" s="19">
        <f>IFERROR(__xludf.DUMMYFUNCTION("LET(
  t, LOWER(TRIM(M63)),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3" s="19" t="s">
        <v>195</v>
      </c>
      <c r="P63" s="19">
        <f t="shared" si="3"/>
        <v>1</v>
      </c>
      <c r="Q63" s="19">
        <v>1.0</v>
      </c>
      <c r="R63" s="20">
        <f t="shared" si="93"/>
        <v>1</v>
      </c>
      <c r="S63" s="19" t="s">
        <v>223</v>
      </c>
      <c r="T63" s="19"/>
      <c r="U63" s="19" t="s">
        <v>204</v>
      </c>
      <c r="V63" s="20">
        <f>IFERROR(__xludf.DUMMYFUNCTION("IFERROR(REGEXEXTRACT(U63,""\d+"")*1, """")"),15.0)</f>
        <v>15</v>
      </c>
      <c r="W63" s="20">
        <f t="shared" si="5"/>
        <v>15</v>
      </c>
      <c r="X63" s="19">
        <v>25.0</v>
      </c>
      <c r="Y63" s="19">
        <v>25.0</v>
      </c>
      <c r="Z63" s="19" t="s">
        <v>186</v>
      </c>
      <c r="AA63" s="19"/>
      <c r="AB63" s="19" t="s">
        <v>185</v>
      </c>
      <c r="AC63" s="19" t="s">
        <v>185</v>
      </c>
      <c r="AD63" s="19" t="s">
        <v>186</v>
      </c>
      <c r="AE63" s="19" t="s">
        <v>185</v>
      </c>
      <c r="AF63" s="19" t="s">
        <v>237</v>
      </c>
      <c r="AG63" s="19" t="s">
        <v>238</v>
      </c>
      <c r="AH63" s="19" t="s">
        <v>238</v>
      </c>
      <c r="AI63" s="19" t="s">
        <v>239</v>
      </c>
      <c r="AJ63" s="19">
        <f t="shared" si="6"/>
        <v>0</v>
      </c>
      <c r="AK63" s="19" t="s">
        <v>238</v>
      </c>
      <c r="AL63" s="19">
        <f t="shared" si="7"/>
        <v>0</v>
      </c>
      <c r="AM63" s="19" t="s">
        <v>190</v>
      </c>
      <c r="AN63" s="19">
        <f t="shared" si="8"/>
        <v>0</v>
      </c>
      <c r="AO63" s="20"/>
      <c r="AP63" s="19">
        <v>2.0</v>
      </c>
      <c r="AQ63" s="19">
        <v>1.0</v>
      </c>
      <c r="AR63" s="19">
        <v>1.0</v>
      </c>
      <c r="AS63" s="19">
        <v>1.0</v>
      </c>
      <c r="AT63" s="19">
        <v>1.0</v>
      </c>
      <c r="AU63" s="19">
        <v>1.0</v>
      </c>
      <c r="AV63" s="19">
        <v>1.0</v>
      </c>
      <c r="AW63" s="19">
        <v>1.0</v>
      </c>
      <c r="AX63" s="19">
        <v>1.0</v>
      </c>
      <c r="AY63" s="19">
        <f t="shared" si="9"/>
        <v>10</v>
      </c>
      <c r="AZ63" s="19">
        <f t="shared" si="10"/>
        <v>1</v>
      </c>
      <c r="BA63" s="19">
        <f t="shared" si="11"/>
        <v>0</v>
      </c>
      <c r="BB63" s="19">
        <f t="shared" si="12"/>
        <v>0</v>
      </c>
      <c r="BC63" s="19">
        <v>1.0</v>
      </c>
      <c r="BD63" s="19">
        <v>1.0</v>
      </c>
      <c r="BE63" s="19">
        <v>1.0</v>
      </c>
      <c r="BF63" s="19">
        <v>1.0</v>
      </c>
      <c r="BG63" s="19">
        <v>1.0</v>
      </c>
      <c r="BH63" s="19">
        <v>1.0</v>
      </c>
      <c r="BI63" s="19">
        <v>1.0</v>
      </c>
      <c r="BJ63" s="19">
        <f t="shared" si="13"/>
        <v>7</v>
      </c>
      <c r="BK63" s="19">
        <f t="shared" si="14"/>
        <v>0</v>
      </c>
      <c r="BL63" s="19"/>
      <c r="BM63" s="19"/>
      <c r="BN63" s="19">
        <v>2.0</v>
      </c>
      <c r="BO63" s="19" t="s">
        <v>185</v>
      </c>
      <c r="BP63" s="19">
        <f t="shared" si="15"/>
        <v>0</v>
      </c>
      <c r="BQ63" s="19">
        <v>1.0</v>
      </c>
      <c r="BR63" s="19">
        <v>0.0</v>
      </c>
      <c r="BS63" s="19" t="s">
        <v>185</v>
      </c>
      <c r="BT63" s="20">
        <f t="shared" si="16"/>
        <v>0</v>
      </c>
      <c r="BU63" s="20"/>
      <c r="BV63" s="19">
        <v>4.0</v>
      </c>
      <c r="BW63" s="19" t="s">
        <v>185</v>
      </c>
      <c r="BX63" s="19" t="s">
        <v>191</v>
      </c>
      <c r="BY63" s="19" t="s">
        <v>185</v>
      </c>
      <c r="BZ63" s="19" t="s">
        <v>185</v>
      </c>
      <c r="CA63" s="19">
        <f t="shared" si="17"/>
        <v>0</v>
      </c>
      <c r="CB63" s="19" t="s">
        <v>185</v>
      </c>
      <c r="CC63" s="19">
        <f t="shared" si="18"/>
        <v>0</v>
      </c>
      <c r="CD63" s="19" t="s">
        <v>192</v>
      </c>
      <c r="CE63" s="19">
        <f t="shared" si="19"/>
        <v>0</v>
      </c>
      <c r="CF63" s="19" t="s">
        <v>192</v>
      </c>
      <c r="CG63" s="19">
        <f t="shared" si="20"/>
        <v>0</v>
      </c>
      <c r="CH63" s="19" t="s">
        <v>192</v>
      </c>
      <c r="CI63" s="19">
        <f t="shared" si="21"/>
        <v>0</v>
      </c>
      <c r="CJ63" s="19" t="s">
        <v>229</v>
      </c>
      <c r="CK63" s="19" t="s">
        <v>185</v>
      </c>
      <c r="CL63" s="19" t="s">
        <v>241</v>
      </c>
      <c r="CM63" s="19">
        <f t="shared" si="22"/>
        <v>1.5</v>
      </c>
      <c r="CN63" s="19" t="s">
        <v>185</v>
      </c>
      <c r="CO63" s="19">
        <f t="shared" si="23"/>
        <v>0</v>
      </c>
      <c r="CP63" s="19" t="s">
        <v>185</v>
      </c>
      <c r="CQ63" s="19" t="s">
        <v>185</v>
      </c>
      <c r="CR63" s="19" t="s">
        <v>185</v>
      </c>
      <c r="CS63" s="19" t="s">
        <v>185</v>
      </c>
      <c r="CT63" s="19" t="s">
        <v>185</v>
      </c>
      <c r="CU63" s="19">
        <f t="shared" ref="CU63:CY63" si="95">if(CP63="Không",0,1)</f>
        <v>0</v>
      </c>
      <c r="CV63" s="19">
        <f t="shared" si="95"/>
        <v>0</v>
      </c>
      <c r="CW63" s="19">
        <f t="shared" si="95"/>
        <v>0</v>
      </c>
      <c r="CX63" s="19">
        <f t="shared" si="95"/>
        <v>0</v>
      </c>
      <c r="CY63" s="19">
        <f t="shared" si="95"/>
        <v>0</v>
      </c>
      <c r="CZ63" s="19" t="s">
        <v>185</v>
      </c>
      <c r="DA63" s="19">
        <f t="shared" si="25"/>
        <v>0</v>
      </c>
      <c r="DB63" s="19" t="s">
        <v>185</v>
      </c>
      <c r="DC63" s="19">
        <f t="shared" si="26"/>
        <v>0</v>
      </c>
      <c r="DD63" s="20"/>
      <c r="DE63" s="19" t="s">
        <v>195</v>
      </c>
      <c r="DF63" s="19">
        <f t="shared" si="27"/>
        <v>1</v>
      </c>
      <c r="DG63" s="19" t="s">
        <v>196</v>
      </c>
      <c r="DH63" s="19">
        <f t="shared" si="28"/>
        <v>0</v>
      </c>
      <c r="DI63" s="19" t="s">
        <v>185</v>
      </c>
      <c r="DJ63" s="19">
        <f t="shared" si="29"/>
        <v>0</v>
      </c>
      <c r="DK63" s="19" t="s">
        <v>197</v>
      </c>
      <c r="DL63" s="19">
        <f t="shared" si="30"/>
        <v>0</v>
      </c>
      <c r="DM63" s="19" t="s">
        <v>198</v>
      </c>
      <c r="DN63" s="19">
        <f t="shared" si="31"/>
        <v>1.5</v>
      </c>
      <c r="DO63" s="19" t="s">
        <v>326</v>
      </c>
      <c r="DP63" s="19" t="s">
        <v>185</v>
      </c>
      <c r="DQ63" s="20">
        <f t="shared" si="32"/>
        <v>0</v>
      </c>
      <c r="DR63" s="20"/>
      <c r="DS63" s="19" t="s">
        <v>185</v>
      </c>
      <c r="DT63" s="20"/>
      <c r="DU63" s="19" t="s">
        <v>185</v>
      </c>
      <c r="DV63" s="20"/>
      <c r="DW63" s="20"/>
      <c r="DX63" s="20"/>
      <c r="DY63" s="20"/>
    </row>
    <row r="64">
      <c r="A64" s="18">
        <v>46003.68224537037</v>
      </c>
      <c r="B64" s="19" t="s">
        <v>289</v>
      </c>
      <c r="C64" s="19" t="s">
        <v>174</v>
      </c>
      <c r="D64" s="19">
        <f t="shared" si="2"/>
        <v>0</v>
      </c>
      <c r="E64" s="19" t="s">
        <v>185</v>
      </c>
      <c r="F64" s="19">
        <f>IFERROR(__xludf.DUMMYFUNCTION("LET(
  t, LOWER(TRIM(E64)),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64" s="19" t="s">
        <v>185</v>
      </c>
      <c r="H64" s="19">
        <f>IFERROR(__xludf.DUMMYFUNCTION("LET(
  t, LOWER(TRIM(G64)),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64" s="19" t="s">
        <v>182</v>
      </c>
      <c r="J64" s="19">
        <f>IFERROR(__xludf.DUMMYFUNCTION("LET(
  text, LOWER(I64),
  IFERROR(
    IFS(
      REGEXMATCH(text,""ở cùng gia đình|ở trọ cùng gia đình""), 0,
      REGEXMATCH(text,""thuê trọ""), 1,
      REGEXMATCH(text,""ở ktx""), 2,
      REGEXMATCH(text,""có nhà tại khu vực đang học|có nhà|ở riêng"&amp;" tại chung cư""), 3,
      REGEXMATCH(text,""ở nhà người quen""), 4
    ),
  -1)
)"),1.0)</f>
        <v>1</v>
      </c>
      <c r="K64" s="19" t="s">
        <v>202</v>
      </c>
      <c r="L64" s="19">
        <f>IFERROR(__xludf.DUMMYFUNCTION("LET(
  t, LOWER(TRIM(K64)),
  IFERROR(
    IFS(
      REGEXMATCH(t,""xuất\s*sắc""), 0,
      REGEXMATCH(t,""^giỏi$""), 1,
      REGEXMATCH(t,""^khá$""), 2,
      REGEXMATCH(t,""trung bình|bình thường|^4$""), 3,
      REGEXMATCH(t,""rớt""), 4,
      REGEXM"&amp;"ATCH(t,""năm nhất|tân sinh viên|mới|chưa|không|sắp thi|chuẩn bị thi|kq|kết quả|chưa có|chưa biết""), 5,
      TRUE, 5
    ),
  5)
)"),3.0)</f>
        <v>3</v>
      </c>
      <c r="M64" s="19" t="s">
        <v>184</v>
      </c>
      <c r="N64" s="19">
        <f>IFERROR(__xludf.DUMMYFUNCTION("LET(
  t, LOWER(TRIM(M64)),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4" s="19" t="s">
        <v>195</v>
      </c>
      <c r="P64" s="19">
        <f t="shared" si="3"/>
        <v>1</v>
      </c>
      <c r="Q64" s="19">
        <v>1.0</v>
      </c>
      <c r="R64" s="20">
        <f t="shared" si="93"/>
        <v>1</v>
      </c>
      <c r="S64" s="19" t="s">
        <v>439</v>
      </c>
      <c r="T64" s="19"/>
      <c r="U64" s="19" t="s">
        <v>236</v>
      </c>
      <c r="V64" s="20">
        <f>IFERROR(__xludf.DUMMYFUNCTION("IFERROR(REGEXEXTRACT(U64,""\d+"")*1, """")"),40.0)</f>
        <v>40</v>
      </c>
      <c r="W64" s="20">
        <f t="shared" si="5"/>
        <v>40</v>
      </c>
      <c r="X64" s="19">
        <v>30.0</v>
      </c>
      <c r="Y64" s="19">
        <v>20.0</v>
      </c>
      <c r="Z64" s="19" t="s">
        <v>185</v>
      </c>
      <c r="AA64" s="19"/>
      <c r="AB64" s="19" t="s">
        <v>185</v>
      </c>
      <c r="AC64" s="19" t="s">
        <v>185</v>
      </c>
      <c r="AD64" s="19" t="s">
        <v>185</v>
      </c>
      <c r="AE64" s="19" t="s">
        <v>185</v>
      </c>
      <c r="AF64" s="19" t="s">
        <v>206</v>
      </c>
      <c r="AG64" s="19" t="s">
        <v>238</v>
      </c>
      <c r="AH64" s="19" t="s">
        <v>238</v>
      </c>
      <c r="AI64" s="19" t="s">
        <v>189</v>
      </c>
      <c r="AJ64" s="19">
        <f t="shared" si="6"/>
        <v>1</v>
      </c>
      <c r="AK64" s="19" t="s">
        <v>188</v>
      </c>
      <c r="AL64" s="19">
        <f t="shared" si="7"/>
        <v>1</v>
      </c>
      <c r="AM64" s="19" t="s">
        <v>228</v>
      </c>
      <c r="AN64" s="19">
        <f t="shared" si="8"/>
        <v>1</v>
      </c>
      <c r="AO64" s="20"/>
      <c r="AP64" s="19">
        <v>2.0</v>
      </c>
      <c r="AQ64" s="19">
        <v>2.0</v>
      </c>
      <c r="AR64" s="19">
        <v>1.0</v>
      </c>
      <c r="AS64" s="19">
        <v>2.0</v>
      </c>
      <c r="AT64" s="19">
        <v>2.0</v>
      </c>
      <c r="AU64" s="19">
        <v>1.0</v>
      </c>
      <c r="AV64" s="19">
        <v>3.0</v>
      </c>
      <c r="AW64" s="19">
        <v>2.0</v>
      </c>
      <c r="AX64" s="19">
        <v>1.0</v>
      </c>
      <c r="AY64" s="19">
        <f t="shared" si="9"/>
        <v>16</v>
      </c>
      <c r="AZ64" s="19">
        <f t="shared" si="10"/>
        <v>7</v>
      </c>
      <c r="BA64" s="19">
        <f t="shared" si="11"/>
        <v>0</v>
      </c>
      <c r="BB64" s="19">
        <f t="shared" si="12"/>
        <v>0</v>
      </c>
      <c r="BC64" s="19">
        <v>1.0</v>
      </c>
      <c r="BD64" s="19">
        <v>1.0</v>
      </c>
      <c r="BE64" s="19">
        <v>1.0</v>
      </c>
      <c r="BF64" s="19">
        <v>1.0</v>
      </c>
      <c r="BG64" s="19">
        <v>2.0</v>
      </c>
      <c r="BH64" s="19">
        <v>1.0</v>
      </c>
      <c r="BI64" s="19">
        <v>1.0</v>
      </c>
      <c r="BJ64" s="19">
        <f t="shared" si="13"/>
        <v>8</v>
      </c>
      <c r="BK64" s="19">
        <f t="shared" si="14"/>
        <v>1</v>
      </c>
      <c r="BL64" s="19"/>
      <c r="BM64" s="19"/>
      <c r="BN64" s="19">
        <v>4.0</v>
      </c>
      <c r="BO64" s="19" t="s">
        <v>185</v>
      </c>
      <c r="BP64" s="19">
        <f t="shared" si="15"/>
        <v>0</v>
      </c>
      <c r="BQ64" s="19">
        <v>3.0</v>
      </c>
      <c r="BR64" s="19">
        <v>0.0</v>
      </c>
      <c r="BS64" s="19" t="s">
        <v>185</v>
      </c>
      <c r="BT64" s="20">
        <f t="shared" si="16"/>
        <v>0</v>
      </c>
      <c r="BU64" s="20"/>
      <c r="BV64" s="19">
        <v>4.0</v>
      </c>
      <c r="BW64" s="19" t="s">
        <v>195</v>
      </c>
      <c r="BX64" s="19" t="s">
        <v>252</v>
      </c>
      <c r="BY64" s="19" t="s">
        <v>185</v>
      </c>
      <c r="BZ64" s="19" t="s">
        <v>186</v>
      </c>
      <c r="CA64" s="19">
        <f t="shared" si="17"/>
        <v>1</v>
      </c>
      <c r="CB64" s="19" t="s">
        <v>186</v>
      </c>
      <c r="CC64" s="19">
        <f t="shared" si="18"/>
        <v>1</v>
      </c>
      <c r="CD64" s="19" t="s">
        <v>192</v>
      </c>
      <c r="CE64" s="19">
        <f t="shared" si="19"/>
        <v>0</v>
      </c>
      <c r="CF64" s="19" t="s">
        <v>192</v>
      </c>
      <c r="CG64" s="19">
        <f t="shared" si="20"/>
        <v>0</v>
      </c>
      <c r="CH64" s="19" t="s">
        <v>192</v>
      </c>
      <c r="CI64" s="19">
        <f t="shared" si="21"/>
        <v>0</v>
      </c>
      <c r="CJ64" s="19" t="s">
        <v>193</v>
      </c>
      <c r="CK64" s="19" t="s">
        <v>362</v>
      </c>
      <c r="CL64" s="19" t="s">
        <v>194</v>
      </c>
      <c r="CM64" s="19">
        <f t="shared" si="22"/>
        <v>3.5</v>
      </c>
      <c r="CN64" s="19" t="s">
        <v>185</v>
      </c>
      <c r="CO64" s="19">
        <f t="shared" si="23"/>
        <v>0</v>
      </c>
      <c r="CP64" s="19" t="s">
        <v>195</v>
      </c>
      <c r="CQ64" s="19" t="s">
        <v>185</v>
      </c>
      <c r="CR64" s="19" t="s">
        <v>185</v>
      </c>
      <c r="CS64" s="19" t="s">
        <v>185</v>
      </c>
      <c r="CT64" s="19" t="s">
        <v>185</v>
      </c>
      <c r="CU64" s="19">
        <f t="shared" ref="CU64:CY64" si="96">if(CP64="Không",0,1)</f>
        <v>1</v>
      </c>
      <c r="CV64" s="19">
        <f t="shared" si="96"/>
        <v>0</v>
      </c>
      <c r="CW64" s="19">
        <f t="shared" si="96"/>
        <v>0</v>
      </c>
      <c r="CX64" s="19">
        <f t="shared" si="96"/>
        <v>0</v>
      </c>
      <c r="CY64" s="19">
        <f t="shared" si="96"/>
        <v>0</v>
      </c>
      <c r="CZ64" s="19" t="s">
        <v>185</v>
      </c>
      <c r="DA64" s="19">
        <f t="shared" si="25"/>
        <v>0</v>
      </c>
      <c r="DB64" s="19" t="s">
        <v>185</v>
      </c>
      <c r="DC64" s="19">
        <f t="shared" si="26"/>
        <v>0</v>
      </c>
      <c r="DD64" s="20"/>
      <c r="DE64" s="19" t="s">
        <v>195</v>
      </c>
      <c r="DF64" s="19">
        <f t="shared" si="27"/>
        <v>1</v>
      </c>
      <c r="DG64" s="19" t="s">
        <v>440</v>
      </c>
      <c r="DH64" s="19">
        <f t="shared" si="28"/>
        <v>1</v>
      </c>
      <c r="DI64" s="19" t="s">
        <v>185</v>
      </c>
      <c r="DJ64" s="19">
        <f t="shared" si="29"/>
        <v>0</v>
      </c>
      <c r="DK64" s="19" t="s">
        <v>197</v>
      </c>
      <c r="DL64" s="19">
        <f t="shared" si="30"/>
        <v>0</v>
      </c>
      <c r="DM64" s="19" t="s">
        <v>198</v>
      </c>
      <c r="DN64" s="19">
        <f t="shared" si="31"/>
        <v>1.5</v>
      </c>
      <c r="DO64" s="19" t="s">
        <v>441</v>
      </c>
      <c r="DP64" s="19" t="s">
        <v>185</v>
      </c>
      <c r="DQ64" s="20">
        <f t="shared" si="32"/>
        <v>0</v>
      </c>
      <c r="DR64" s="20"/>
      <c r="DS64" s="19" t="s">
        <v>195</v>
      </c>
      <c r="DT64" s="19" t="s">
        <v>285</v>
      </c>
      <c r="DU64" s="19" t="s">
        <v>185</v>
      </c>
      <c r="DV64" s="20"/>
      <c r="DW64" s="20"/>
      <c r="DX64" s="20"/>
      <c r="DY64" s="20"/>
    </row>
    <row r="65">
      <c r="A65" s="18">
        <v>46003.68287037037</v>
      </c>
      <c r="B65" s="19" t="s">
        <v>442</v>
      </c>
      <c r="C65" s="19" t="s">
        <v>335</v>
      </c>
      <c r="D65" s="19">
        <f t="shared" si="2"/>
        <v>1</v>
      </c>
      <c r="E65" s="19" t="s">
        <v>180</v>
      </c>
      <c r="F65" s="19">
        <f>IFERROR(__xludf.DUMMYFUNCTION("LET(
  t, LOWER(TRIM(E65)),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5" s="19" t="s">
        <v>185</v>
      </c>
      <c r="H65" s="19">
        <f>IFERROR(__xludf.DUMMYFUNCTION("LET(
  t, LOWER(TRIM(G65)),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65" s="19" t="s">
        <v>310</v>
      </c>
      <c r="J65" s="19">
        <f>IFERROR(__xludf.DUMMYFUNCTION("LET(
  text, LOWER(I65),
  IFERROR(
    IFS(
      REGEXMATCH(text,""ở cùng gia đình|ở trọ cùng gia đình""), 0,
      REGEXMATCH(text,""thuê trọ""), 1,
      REGEXMATCH(text,""ở ktx""), 2,
      REGEXMATCH(text,""có nhà tại khu vực đang học|có nhà|ở riêng"&amp;" tại chung cư""), 3,
      REGEXMATCH(text,""ở nhà người quen""), 4
    ),
  -1)
)"),2.0)</f>
        <v>2</v>
      </c>
      <c r="K65" s="19" t="s">
        <v>183</v>
      </c>
      <c r="L65" s="19">
        <f>IFERROR(__xludf.DUMMYFUNCTION("LET(
  t, LOWER(TRIM(K65)),
  IFERROR(
    IFS(
      REGEXMATCH(t,""xuất\s*sắc""), 0,
      REGEXMATCH(t,""^giỏi$""), 1,
      REGEXMATCH(t,""^khá$""), 2,
      REGEXMATCH(t,""trung bình|bình thường|^4$""), 3,
      REGEXMATCH(t,""rớt""), 4,
      REGEXM"&amp;"ATCH(t,""năm nhất|tân sinh viên|mới|chưa|không|sắp thi|chuẩn bị thi|kq|kết quả|chưa có|chưa biết""), 5,
      TRUE, 5
    ),
  5)
)"),2.0)</f>
        <v>2</v>
      </c>
      <c r="M65" s="19" t="s">
        <v>222</v>
      </c>
      <c r="N65" s="19">
        <f>IFERROR(__xludf.DUMMYFUNCTION("LET(
  t, LOWER(TRIM(M65)),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5" s="19" t="s">
        <v>185</v>
      </c>
      <c r="P65" s="19">
        <f t="shared" si="3"/>
        <v>0</v>
      </c>
      <c r="Q65" s="20"/>
      <c r="R65" s="20" t="str">
        <f t="shared" si="93"/>
        <v/>
      </c>
      <c r="S65" s="20"/>
      <c r="T65" s="20"/>
      <c r="U65" s="20"/>
      <c r="V65" s="20" t="str">
        <f>IFERROR(__xludf.DUMMYFUNCTION("IFERROR(REGEXEXTRACT(U65,""\d+"")*1, """")"),"")</f>
        <v/>
      </c>
      <c r="W65" s="20">
        <f t="shared" si="5"/>
        <v>0</v>
      </c>
      <c r="X65" s="20"/>
      <c r="Y65" s="20"/>
      <c r="Z65" s="19" t="s">
        <v>185</v>
      </c>
      <c r="AA65" s="19"/>
      <c r="AB65" s="19" t="s">
        <v>185</v>
      </c>
      <c r="AC65" s="19" t="s">
        <v>185</v>
      </c>
      <c r="AD65" s="19" t="s">
        <v>186</v>
      </c>
      <c r="AE65" s="19" t="s">
        <v>185</v>
      </c>
      <c r="AF65" s="19" t="s">
        <v>206</v>
      </c>
      <c r="AG65" s="19" t="s">
        <v>188</v>
      </c>
      <c r="AH65" s="19" t="s">
        <v>188</v>
      </c>
      <c r="AI65" s="19" t="s">
        <v>227</v>
      </c>
      <c r="AJ65" s="19">
        <f t="shared" si="6"/>
        <v>2</v>
      </c>
      <c r="AK65" s="19" t="s">
        <v>188</v>
      </c>
      <c r="AL65" s="19">
        <f t="shared" si="7"/>
        <v>1</v>
      </c>
      <c r="AM65" s="19" t="s">
        <v>228</v>
      </c>
      <c r="AN65" s="19">
        <f t="shared" si="8"/>
        <v>1</v>
      </c>
      <c r="AO65" s="20"/>
      <c r="AP65" s="19">
        <v>1.0</v>
      </c>
      <c r="AQ65" s="19">
        <v>1.0</v>
      </c>
      <c r="AR65" s="19">
        <v>1.0</v>
      </c>
      <c r="AS65" s="19">
        <v>2.0</v>
      </c>
      <c r="AT65" s="19">
        <v>1.0</v>
      </c>
      <c r="AU65" s="19">
        <v>1.0</v>
      </c>
      <c r="AV65" s="19">
        <v>1.0</v>
      </c>
      <c r="AW65" s="19">
        <v>1.0</v>
      </c>
      <c r="AX65" s="19">
        <v>1.0</v>
      </c>
      <c r="AY65" s="19">
        <f t="shared" si="9"/>
        <v>10</v>
      </c>
      <c r="AZ65" s="19">
        <f t="shared" si="10"/>
        <v>1</v>
      </c>
      <c r="BA65" s="19">
        <f t="shared" si="11"/>
        <v>0</v>
      </c>
      <c r="BB65" s="19">
        <f t="shared" si="12"/>
        <v>0</v>
      </c>
      <c r="BC65" s="19">
        <v>2.0</v>
      </c>
      <c r="BD65" s="19">
        <v>2.0</v>
      </c>
      <c r="BE65" s="19">
        <v>1.0</v>
      </c>
      <c r="BF65" s="19">
        <v>1.0</v>
      </c>
      <c r="BG65" s="19">
        <v>2.0</v>
      </c>
      <c r="BH65" s="19">
        <v>1.0</v>
      </c>
      <c r="BI65" s="19">
        <v>1.0</v>
      </c>
      <c r="BJ65" s="19">
        <f t="shared" si="13"/>
        <v>10</v>
      </c>
      <c r="BK65" s="19">
        <f t="shared" si="14"/>
        <v>3</v>
      </c>
      <c r="BL65" s="19"/>
      <c r="BM65" s="19"/>
      <c r="BN65" s="19">
        <v>1.0</v>
      </c>
      <c r="BO65" s="19" t="s">
        <v>185</v>
      </c>
      <c r="BP65" s="19">
        <f t="shared" si="15"/>
        <v>0</v>
      </c>
      <c r="BQ65" s="19">
        <v>1.0</v>
      </c>
      <c r="BR65" s="19">
        <v>17.0</v>
      </c>
      <c r="BS65" s="19" t="s">
        <v>195</v>
      </c>
      <c r="BT65" s="20">
        <f t="shared" si="16"/>
        <v>1</v>
      </c>
      <c r="BU65" s="19" t="s">
        <v>443</v>
      </c>
      <c r="BV65" s="19">
        <v>3.0</v>
      </c>
      <c r="BW65" s="19" t="s">
        <v>185</v>
      </c>
      <c r="BX65" s="19" t="s">
        <v>191</v>
      </c>
      <c r="BY65" s="19" t="s">
        <v>185</v>
      </c>
      <c r="BZ65" s="19" t="s">
        <v>186</v>
      </c>
      <c r="CA65" s="19">
        <f t="shared" si="17"/>
        <v>1</v>
      </c>
      <c r="CB65" s="19" t="s">
        <v>186</v>
      </c>
      <c r="CC65" s="19">
        <f t="shared" si="18"/>
        <v>1</v>
      </c>
      <c r="CD65" s="19" t="s">
        <v>192</v>
      </c>
      <c r="CE65" s="19">
        <f t="shared" si="19"/>
        <v>0</v>
      </c>
      <c r="CF65" s="19" t="s">
        <v>192</v>
      </c>
      <c r="CG65" s="19">
        <f t="shared" si="20"/>
        <v>0</v>
      </c>
      <c r="CH65" s="19" t="s">
        <v>192</v>
      </c>
      <c r="CI65" s="19">
        <f t="shared" si="21"/>
        <v>0</v>
      </c>
      <c r="CJ65" s="19" t="s">
        <v>229</v>
      </c>
      <c r="CK65" s="19" t="s">
        <v>386</v>
      </c>
      <c r="CL65" s="19" t="s">
        <v>241</v>
      </c>
      <c r="CM65" s="19">
        <f t="shared" si="22"/>
        <v>1.5</v>
      </c>
      <c r="CN65" s="19" t="s">
        <v>185</v>
      </c>
      <c r="CO65" s="19">
        <f t="shared" si="23"/>
        <v>0</v>
      </c>
      <c r="CP65" s="19" t="s">
        <v>195</v>
      </c>
      <c r="CQ65" s="19" t="s">
        <v>195</v>
      </c>
      <c r="CR65" s="19" t="s">
        <v>195</v>
      </c>
      <c r="CS65" s="19" t="s">
        <v>195</v>
      </c>
      <c r="CT65" s="19" t="s">
        <v>185</v>
      </c>
      <c r="CU65" s="19">
        <f t="shared" ref="CU65:CY65" si="97">if(CP65="Không",0,1)</f>
        <v>1</v>
      </c>
      <c r="CV65" s="19">
        <f t="shared" si="97"/>
        <v>1</v>
      </c>
      <c r="CW65" s="19">
        <f t="shared" si="97"/>
        <v>1</v>
      </c>
      <c r="CX65" s="19">
        <f t="shared" si="97"/>
        <v>1</v>
      </c>
      <c r="CY65" s="19">
        <f t="shared" si="97"/>
        <v>0</v>
      </c>
      <c r="CZ65" s="19" t="s">
        <v>195</v>
      </c>
      <c r="DA65" s="19">
        <f t="shared" si="25"/>
        <v>1</v>
      </c>
      <c r="DB65" s="19" t="s">
        <v>195</v>
      </c>
      <c r="DC65" s="19">
        <f t="shared" si="26"/>
        <v>1</v>
      </c>
      <c r="DD65" s="19" t="s">
        <v>444</v>
      </c>
      <c r="DE65" s="19" t="s">
        <v>195</v>
      </c>
      <c r="DF65" s="19">
        <f t="shared" si="27"/>
        <v>1</v>
      </c>
      <c r="DG65" s="19" t="s">
        <v>196</v>
      </c>
      <c r="DH65" s="19">
        <f t="shared" si="28"/>
        <v>0</v>
      </c>
      <c r="DI65" s="19" t="s">
        <v>185</v>
      </c>
      <c r="DJ65" s="19">
        <f t="shared" si="29"/>
        <v>0</v>
      </c>
      <c r="DK65" s="19" t="s">
        <v>445</v>
      </c>
      <c r="DL65" s="19">
        <f t="shared" si="30"/>
        <v>2</v>
      </c>
      <c r="DM65" s="19" t="s">
        <v>198</v>
      </c>
      <c r="DN65" s="19">
        <f t="shared" si="31"/>
        <v>1.5</v>
      </c>
      <c r="DO65" s="19" t="s">
        <v>326</v>
      </c>
      <c r="DP65" s="19" t="s">
        <v>185</v>
      </c>
      <c r="DQ65" s="20">
        <f t="shared" si="32"/>
        <v>0</v>
      </c>
      <c r="DR65" s="20"/>
      <c r="DS65" s="19" t="s">
        <v>185</v>
      </c>
      <c r="DT65" s="20"/>
      <c r="DU65" s="19" t="s">
        <v>185</v>
      </c>
      <c r="DV65" s="20"/>
      <c r="DW65" s="20"/>
      <c r="DX65" s="20"/>
      <c r="DY65" s="20"/>
    </row>
    <row r="66">
      <c r="A66" s="18">
        <v>46003.68363425926</v>
      </c>
      <c r="B66" s="19" t="s">
        <v>390</v>
      </c>
      <c r="C66" s="19" t="s">
        <v>174</v>
      </c>
      <c r="D66" s="19">
        <f t="shared" si="2"/>
        <v>0</v>
      </c>
      <c r="E66" s="19" t="s">
        <v>346</v>
      </c>
      <c r="F66" s="19">
        <f>IFERROR(__xludf.DUMMYFUNCTION("LET(
  t, LOWER(TRIM(E66)),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6" s="19" t="s">
        <v>196</v>
      </c>
      <c r="H66" s="19">
        <f>IFERROR(__xludf.DUMMYFUNCTION("LET(
  t, LOWER(TRIM(G66)),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66" s="19" t="s">
        <v>276</v>
      </c>
      <c r="J66" s="19">
        <f>IFERROR(__xludf.DUMMYFUNCTION("LET(
  text, LOWER(I66),
  IFERROR(
    IFS(
      REGEXMATCH(text,""ở cùng gia đình|ở trọ cùng gia đình""), 0,
      REGEXMATCH(text,""thuê trọ""), 1,
      REGEXMATCH(text,""ở ktx""), 2,
      REGEXMATCH(text,""có nhà tại khu vực đang học|có nhà|ở riêng"&amp;" tại chung cư""), 3,
      REGEXMATCH(text,""ở nhà người quen""), 4
    ),
  -1)
)"),0.0)</f>
        <v>0</v>
      </c>
      <c r="K66" s="19" t="s">
        <v>221</v>
      </c>
      <c r="L66" s="19">
        <f>IFERROR(__xludf.DUMMYFUNCTION("LET(
  t, LOWER(TRIM(K66)),
  IFERROR(
    IFS(
      REGEXMATCH(t,""xuất\s*sắc""), 0,
      REGEXMATCH(t,""^giỏi$""), 1,
      REGEXMATCH(t,""^khá$""), 2,
      REGEXMATCH(t,""trung bình|bình thường|^4$""), 3,
      REGEXMATCH(t,""rớt""), 4,
      REGEXM"&amp;"ATCH(t,""năm nhất|tân sinh viên|mới|chưa|không|sắp thi|chuẩn bị thi|kq|kết quả|chưa có|chưa biết""), 5,
      TRUE, 5
    ),
  5)
)"),1.0)</f>
        <v>1</v>
      </c>
      <c r="M66" s="19" t="s">
        <v>222</v>
      </c>
      <c r="N66" s="19">
        <f>IFERROR(__xludf.DUMMYFUNCTION("LET(
  t, LOWER(TRIM(M66)),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6" s="19" t="s">
        <v>185</v>
      </c>
      <c r="P66" s="19">
        <f t="shared" si="3"/>
        <v>0</v>
      </c>
      <c r="Q66" s="20"/>
      <c r="R66" s="20" t="str">
        <f t="shared" si="93"/>
        <v/>
      </c>
      <c r="S66" s="20"/>
      <c r="T66" s="20"/>
      <c r="U66" s="20"/>
      <c r="V66" s="20" t="str">
        <f>IFERROR(__xludf.DUMMYFUNCTION("IFERROR(REGEXEXTRACT(U66,""\d+"")*1, """")"),"")</f>
        <v/>
      </c>
      <c r="W66" s="20">
        <f t="shared" si="5"/>
        <v>0</v>
      </c>
      <c r="X66" s="20"/>
      <c r="Y66" s="20"/>
      <c r="Z66" s="19" t="s">
        <v>186</v>
      </c>
      <c r="AA66" s="19"/>
      <c r="AB66" s="19" t="s">
        <v>185</v>
      </c>
      <c r="AC66" s="19" t="s">
        <v>185</v>
      </c>
      <c r="AD66" s="19" t="s">
        <v>185</v>
      </c>
      <c r="AE66" s="19" t="s">
        <v>185</v>
      </c>
      <c r="AF66" s="19" t="s">
        <v>237</v>
      </c>
      <c r="AG66" s="19" t="s">
        <v>238</v>
      </c>
      <c r="AH66" s="19" t="s">
        <v>188</v>
      </c>
      <c r="AI66" s="19" t="s">
        <v>227</v>
      </c>
      <c r="AJ66" s="19">
        <f t="shared" si="6"/>
        <v>2</v>
      </c>
      <c r="AK66" s="19" t="s">
        <v>188</v>
      </c>
      <c r="AL66" s="19">
        <f t="shared" si="7"/>
        <v>1</v>
      </c>
      <c r="AM66" s="19" t="s">
        <v>228</v>
      </c>
      <c r="AN66" s="19">
        <f t="shared" si="8"/>
        <v>1</v>
      </c>
      <c r="AO66" s="20"/>
      <c r="AP66" s="19">
        <v>1.0</v>
      </c>
      <c r="AQ66" s="19">
        <v>1.0</v>
      </c>
      <c r="AR66" s="19">
        <v>1.0</v>
      </c>
      <c r="AS66" s="19">
        <v>1.0</v>
      </c>
      <c r="AT66" s="19">
        <v>1.0</v>
      </c>
      <c r="AU66" s="19">
        <v>1.0</v>
      </c>
      <c r="AV66" s="19">
        <v>1.0</v>
      </c>
      <c r="AW66" s="19">
        <v>1.0</v>
      </c>
      <c r="AX66" s="19">
        <v>1.0</v>
      </c>
      <c r="AY66" s="19">
        <f t="shared" si="9"/>
        <v>9</v>
      </c>
      <c r="AZ66" s="19">
        <f t="shared" si="10"/>
        <v>0</v>
      </c>
      <c r="BA66" s="19">
        <f t="shared" si="11"/>
        <v>0</v>
      </c>
      <c r="BB66" s="19">
        <f t="shared" si="12"/>
        <v>0</v>
      </c>
      <c r="BC66" s="19">
        <v>1.0</v>
      </c>
      <c r="BD66" s="19">
        <v>1.0</v>
      </c>
      <c r="BE66" s="19">
        <v>1.0</v>
      </c>
      <c r="BF66" s="19">
        <v>1.0</v>
      </c>
      <c r="BG66" s="19">
        <v>1.0</v>
      </c>
      <c r="BH66" s="19">
        <v>1.0</v>
      </c>
      <c r="BI66" s="19">
        <v>1.0</v>
      </c>
      <c r="BJ66" s="19">
        <f t="shared" si="13"/>
        <v>7</v>
      </c>
      <c r="BK66" s="19">
        <f t="shared" si="14"/>
        <v>0</v>
      </c>
      <c r="BL66" s="19"/>
      <c r="BM66" s="19"/>
      <c r="BN66" s="19">
        <v>1.0</v>
      </c>
      <c r="BO66" s="19" t="s">
        <v>185</v>
      </c>
      <c r="BP66" s="19">
        <f t="shared" si="15"/>
        <v>0</v>
      </c>
      <c r="BQ66" s="19">
        <v>1.0</v>
      </c>
      <c r="BR66" s="19">
        <v>2.0</v>
      </c>
      <c r="BS66" s="19" t="s">
        <v>195</v>
      </c>
      <c r="BT66" s="20">
        <f t="shared" si="16"/>
        <v>1</v>
      </c>
      <c r="BU66" s="19" t="s">
        <v>446</v>
      </c>
      <c r="BV66" s="19">
        <v>1.0</v>
      </c>
      <c r="BW66" s="19" t="s">
        <v>185</v>
      </c>
      <c r="BX66" s="19" t="s">
        <v>191</v>
      </c>
      <c r="BY66" s="19" t="s">
        <v>185</v>
      </c>
      <c r="BZ66" s="19" t="s">
        <v>186</v>
      </c>
      <c r="CA66" s="19">
        <f t="shared" si="17"/>
        <v>1</v>
      </c>
      <c r="CB66" s="19" t="s">
        <v>186</v>
      </c>
      <c r="CC66" s="19">
        <f t="shared" si="18"/>
        <v>1</v>
      </c>
      <c r="CD66" s="19" t="s">
        <v>192</v>
      </c>
      <c r="CE66" s="19">
        <f t="shared" si="19"/>
        <v>0</v>
      </c>
      <c r="CF66" s="19" t="s">
        <v>209</v>
      </c>
      <c r="CG66" s="19">
        <f t="shared" si="20"/>
        <v>1</v>
      </c>
      <c r="CH66" s="19" t="s">
        <v>209</v>
      </c>
      <c r="CI66" s="19">
        <f t="shared" si="21"/>
        <v>1</v>
      </c>
      <c r="CJ66" s="19" t="s">
        <v>229</v>
      </c>
      <c r="CK66" s="19" t="s">
        <v>319</v>
      </c>
      <c r="CL66" s="19" t="s">
        <v>231</v>
      </c>
      <c r="CM66" s="19">
        <f t="shared" si="22"/>
        <v>0.75</v>
      </c>
      <c r="CN66" s="19" t="s">
        <v>185</v>
      </c>
      <c r="CO66" s="19">
        <f t="shared" si="23"/>
        <v>0</v>
      </c>
      <c r="CP66" s="19" t="s">
        <v>195</v>
      </c>
      <c r="CQ66" s="19" t="s">
        <v>195</v>
      </c>
      <c r="CR66" s="19" t="s">
        <v>195</v>
      </c>
      <c r="CS66" s="19" t="s">
        <v>195</v>
      </c>
      <c r="CT66" s="19" t="s">
        <v>185</v>
      </c>
      <c r="CU66" s="19">
        <f t="shared" ref="CU66:CY66" si="98">if(CP66="Không",0,1)</f>
        <v>1</v>
      </c>
      <c r="CV66" s="19">
        <f t="shared" si="98"/>
        <v>1</v>
      </c>
      <c r="CW66" s="19">
        <f t="shared" si="98"/>
        <v>1</v>
      </c>
      <c r="CX66" s="19">
        <f t="shared" si="98"/>
        <v>1</v>
      </c>
      <c r="CY66" s="19">
        <f t="shared" si="98"/>
        <v>0</v>
      </c>
      <c r="CZ66" s="19" t="s">
        <v>185</v>
      </c>
      <c r="DA66" s="19">
        <f t="shared" si="25"/>
        <v>0</v>
      </c>
      <c r="DB66" s="19" t="s">
        <v>185</v>
      </c>
      <c r="DC66" s="19">
        <f t="shared" si="26"/>
        <v>0</v>
      </c>
      <c r="DD66" s="20"/>
      <c r="DE66" s="19" t="s">
        <v>195</v>
      </c>
      <c r="DF66" s="19">
        <f t="shared" si="27"/>
        <v>1</v>
      </c>
      <c r="DG66" s="19" t="s">
        <v>196</v>
      </c>
      <c r="DH66" s="19">
        <f t="shared" si="28"/>
        <v>0</v>
      </c>
      <c r="DI66" s="19" t="s">
        <v>185</v>
      </c>
      <c r="DJ66" s="19">
        <f t="shared" si="29"/>
        <v>0</v>
      </c>
      <c r="DK66" s="19" t="s">
        <v>197</v>
      </c>
      <c r="DL66" s="19">
        <f t="shared" si="30"/>
        <v>0</v>
      </c>
      <c r="DM66" s="19" t="s">
        <v>265</v>
      </c>
      <c r="DN66" s="19">
        <f t="shared" si="31"/>
        <v>5</v>
      </c>
      <c r="DO66" s="19" t="s">
        <v>317</v>
      </c>
      <c r="DP66" s="19" t="s">
        <v>185</v>
      </c>
      <c r="DQ66" s="20">
        <f t="shared" si="32"/>
        <v>0</v>
      </c>
      <c r="DR66" s="20"/>
      <c r="DS66" s="19" t="s">
        <v>185</v>
      </c>
      <c r="DT66" s="20"/>
      <c r="DU66" s="19" t="s">
        <v>185</v>
      </c>
      <c r="DV66" s="20"/>
      <c r="DW66" s="20"/>
      <c r="DX66" s="20"/>
      <c r="DY66" s="20"/>
    </row>
    <row r="67">
      <c r="A67" s="18">
        <v>46003.689675925925</v>
      </c>
      <c r="B67" s="19" t="s">
        <v>219</v>
      </c>
      <c r="C67" s="19" t="s">
        <v>174</v>
      </c>
      <c r="D67" s="19">
        <f t="shared" si="2"/>
        <v>0</v>
      </c>
      <c r="E67" s="19" t="s">
        <v>328</v>
      </c>
      <c r="F67" s="19">
        <f>IFERROR(__xludf.DUMMYFUNCTION("LET(
  t, LOWER(TRIM(E67)),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7" s="19" t="s">
        <v>181</v>
      </c>
      <c r="H67" s="19">
        <f>IFERROR(__xludf.DUMMYFUNCTION("LET(
  t, LOWER(TRIM(G67)),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)"),1.0)</f>
        <v>1</v>
      </c>
      <c r="I67" s="19" t="s">
        <v>276</v>
      </c>
      <c r="J67" s="19">
        <f>IFERROR(__xludf.DUMMYFUNCTION("LET(
  text, LOWER(I67),
  IFERROR(
    IFS(
      REGEXMATCH(text,""ở cùng gia đình|ở trọ cùng gia đình""), 0,
      REGEXMATCH(text,""thuê trọ""), 1,
      REGEXMATCH(text,""ở ktx""), 2,
      REGEXMATCH(text,""có nhà tại khu vực đang học|có nhà|ở riêng"&amp;" tại chung cư""), 3,
      REGEXMATCH(text,""ở nhà người quen""), 4
    ),
  -1)
)"),0.0)</f>
        <v>0</v>
      </c>
      <c r="K67" s="19" t="s">
        <v>183</v>
      </c>
      <c r="L67" s="19">
        <f>IFERROR(__xludf.DUMMYFUNCTION("LET(
  t, LOWER(TRIM(K67)),
  IFERROR(
    IFS(
      REGEXMATCH(t,""xuất\s*sắc""), 0,
      REGEXMATCH(t,""^giỏi$""), 1,
      REGEXMATCH(t,""^khá$""), 2,
      REGEXMATCH(t,""trung bình|bình thường|^4$""), 3,
      REGEXMATCH(t,""rớt""), 4,
      REGEXM"&amp;"ATCH(t,""năm nhất|tân sinh viên|mới|chưa|không|sắp thi|chuẩn bị thi|kq|kết quả|chưa có|chưa biết""), 5,
      TRUE, 5
    ),
  5)
)"),2.0)</f>
        <v>2</v>
      </c>
      <c r="M67" s="19" t="s">
        <v>222</v>
      </c>
      <c r="N67" s="19">
        <f>IFERROR(__xludf.DUMMYFUNCTION("LET(
  t, LOWER(TRIM(M67)),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7" s="19" t="s">
        <v>195</v>
      </c>
      <c r="P67" s="19">
        <f t="shared" si="3"/>
        <v>1</v>
      </c>
      <c r="Q67" s="19" t="s">
        <v>447</v>
      </c>
      <c r="R67" s="19">
        <v>1.0</v>
      </c>
      <c r="S67" s="19" t="s">
        <v>301</v>
      </c>
      <c r="T67" s="19"/>
      <c r="U67" s="19" t="s">
        <v>204</v>
      </c>
      <c r="V67" s="20">
        <f>IFERROR(__xludf.DUMMYFUNCTION("IFERROR(REGEXEXTRACT(U67,""\d+"")*1, """")"),15.0)</f>
        <v>15</v>
      </c>
      <c r="W67" s="20">
        <f t="shared" si="5"/>
        <v>15</v>
      </c>
      <c r="X67" s="19">
        <v>100.0</v>
      </c>
      <c r="Y67" s="19">
        <v>100.0</v>
      </c>
      <c r="Z67" s="19" t="s">
        <v>186</v>
      </c>
      <c r="AA67" s="19"/>
      <c r="AB67" s="19" t="s">
        <v>185</v>
      </c>
      <c r="AC67" s="19" t="s">
        <v>185</v>
      </c>
      <c r="AD67" s="19" t="s">
        <v>185</v>
      </c>
      <c r="AE67" s="19" t="s">
        <v>185</v>
      </c>
      <c r="AF67" s="19" t="s">
        <v>237</v>
      </c>
      <c r="AG67" s="19" t="s">
        <v>238</v>
      </c>
      <c r="AH67" s="19" t="s">
        <v>238</v>
      </c>
      <c r="AI67" s="19" t="s">
        <v>239</v>
      </c>
      <c r="AJ67" s="19">
        <f t="shared" si="6"/>
        <v>0</v>
      </c>
      <c r="AK67" s="19" t="s">
        <v>238</v>
      </c>
      <c r="AL67" s="19">
        <f t="shared" si="7"/>
        <v>0</v>
      </c>
      <c r="AM67" s="19" t="s">
        <v>190</v>
      </c>
      <c r="AN67" s="19">
        <f t="shared" si="8"/>
        <v>0</v>
      </c>
      <c r="AO67" s="20"/>
      <c r="AP67" s="19">
        <v>4.0</v>
      </c>
      <c r="AQ67" s="19">
        <v>4.0</v>
      </c>
      <c r="AR67" s="19">
        <v>4.0</v>
      </c>
      <c r="AS67" s="19">
        <v>4.0</v>
      </c>
      <c r="AT67" s="19">
        <v>4.0</v>
      </c>
      <c r="AU67" s="19">
        <v>4.0</v>
      </c>
      <c r="AV67" s="19">
        <v>4.0</v>
      </c>
      <c r="AW67" s="19">
        <v>4.0</v>
      </c>
      <c r="AX67" s="19">
        <v>4.0</v>
      </c>
      <c r="AY67" s="19">
        <f t="shared" si="9"/>
        <v>36</v>
      </c>
      <c r="AZ67" s="19">
        <f t="shared" si="10"/>
        <v>27</v>
      </c>
      <c r="BA67" s="19">
        <f t="shared" si="11"/>
        <v>1</v>
      </c>
      <c r="BB67" s="19">
        <f t="shared" si="12"/>
        <v>1</v>
      </c>
      <c r="BC67" s="19">
        <v>4.0</v>
      </c>
      <c r="BD67" s="19">
        <v>4.0</v>
      </c>
      <c r="BE67" s="19">
        <v>4.0</v>
      </c>
      <c r="BF67" s="19">
        <v>4.0</v>
      </c>
      <c r="BG67" s="19">
        <v>4.0</v>
      </c>
      <c r="BH67" s="19">
        <v>4.0</v>
      </c>
      <c r="BI67" s="19">
        <v>4.0</v>
      </c>
      <c r="BJ67" s="19">
        <f t="shared" si="13"/>
        <v>28</v>
      </c>
      <c r="BK67" s="19">
        <f t="shared" si="14"/>
        <v>21</v>
      </c>
      <c r="BL67" s="19"/>
      <c r="BM67" s="19"/>
      <c r="BN67" s="19">
        <v>5.0</v>
      </c>
      <c r="BO67" s="19" t="s">
        <v>185</v>
      </c>
      <c r="BP67" s="19">
        <f t="shared" si="15"/>
        <v>0</v>
      </c>
      <c r="BQ67" s="19">
        <v>6.0</v>
      </c>
      <c r="BR67" s="19">
        <v>16.0</v>
      </c>
      <c r="BS67" s="19" t="s">
        <v>195</v>
      </c>
      <c r="BT67" s="20">
        <f t="shared" si="16"/>
        <v>1</v>
      </c>
      <c r="BU67" s="19" t="s">
        <v>448</v>
      </c>
      <c r="BV67" s="19">
        <v>5.0</v>
      </c>
      <c r="BW67" s="19" t="s">
        <v>185</v>
      </c>
      <c r="BX67" s="19" t="s">
        <v>252</v>
      </c>
      <c r="BY67" s="19" t="s">
        <v>185</v>
      </c>
      <c r="BZ67" s="19" t="s">
        <v>185</v>
      </c>
      <c r="CA67" s="19">
        <f t="shared" si="17"/>
        <v>0</v>
      </c>
      <c r="CB67" s="19" t="s">
        <v>185</v>
      </c>
      <c r="CC67" s="19">
        <f t="shared" si="18"/>
        <v>0</v>
      </c>
      <c r="CD67" s="19" t="s">
        <v>192</v>
      </c>
      <c r="CE67" s="19">
        <f t="shared" si="19"/>
        <v>0</v>
      </c>
      <c r="CF67" s="19" t="s">
        <v>192</v>
      </c>
      <c r="CG67" s="19">
        <f t="shared" si="20"/>
        <v>0</v>
      </c>
      <c r="CH67" s="19" t="s">
        <v>192</v>
      </c>
      <c r="CI67" s="19">
        <f t="shared" si="21"/>
        <v>0</v>
      </c>
      <c r="CJ67" s="19" t="s">
        <v>229</v>
      </c>
      <c r="CK67" s="19" t="s">
        <v>263</v>
      </c>
      <c r="CL67" s="19" t="s">
        <v>254</v>
      </c>
      <c r="CM67" s="19">
        <f t="shared" si="22"/>
        <v>0</v>
      </c>
      <c r="CN67" s="19" t="s">
        <v>185</v>
      </c>
      <c r="CO67" s="19">
        <f t="shared" si="23"/>
        <v>0</v>
      </c>
      <c r="CP67" s="19" t="s">
        <v>195</v>
      </c>
      <c r="CQ67" s="19" t="s">
        <v>185</v>
      </c>
      <c r="CR67" s="19" t="s">
        <v>185</v>
      </c>
      <c r="CS67" s="19" t="s">
        <v>185</v>
      </c>
      <c r="CT67" s="19" t="s">
        <v>185</v>
      </c>
      <c r="CU67" s="19">
        <f t="shared" ref="CU67:CY67" si="99">if(CP67="Không",0,1)</f>
        <v>1</v>
      </c>
      <c r="CV67" s="19">
        <f t="shared" si="99"/>
        <v>0</v>
      </c>
      <c r="CW67" s="19">
        <f t="shared" si="99"/>
        <v>0</v>
      </c>
      <c r="CX67" s="19">
        <f t="shared" si="99"/>
        <v>0</v>
      </c>
      <c r="CY67" s="19">
        <f t="shared" si="99"/>
        <v>0</v>
      </c>
      <c r="CZ67" s="19" t="s">
        <v>185</v>
      </c>
      <c r="DA67" s="19">
        <f t="shared" si="25"/>
        <v>0</v>
      </c>
      <c r="DB67" s="19" t="s">
        <v>185</v>
      </c>
      <c r="DC67" s="19">
        <f t="shared" si="26"/>
        <v>0</v>
      </c>
      <c r="DD67" s="20"/>
      <c r="DE67" s="19" t="s">
        <v>195</v>
      </c>
      <c r="DF67" s="19">
        <f t="shared" si="27"/>
        <v>1</v>
      </c>
      <c r="DG67" s="19" t="s">
        <v>449</v>
      </c>
      <c r="DH67" s="19">
        <f t="shared" si="28"/>
        <v>1</v>
      </c>
      <c r="DI67" s="19" t="s">
        <v>185</v>
      </c>
      <c r="DJ67" s="19">
        <f t="shared" si="29"/>
        <v>0</v>
      </c>
      <c r="DK67" s="19" t="s">
        <v>197</v>
      </c>
      <c r="DL67" s="19">
        <f t="shared" si="30"/>
        <v>0</v>
      </c>
      <c r="DM67" s="19" t="s">
        <v>303</v>
      </c>
      <c r="DN67" s="19">
        <f t="shared" si="31"/>
        <v>0.5</v>
      </c>
      <c r="DO67" s="19" t="s">
        <v>199</v>
      </c>
      <c r="DP67" s="19" t="s">
        <v>195</v>
      </c>
      <c r="DQ67" s="20">
        <f t="shared" si="32"/>
        <v>1</v>
      </c>
      <c r="DR67" s="19" t="s">
        <v>450</v>
      </c>
      <c r="DS67" s="19" t="s">
        <v>185</v>
      </c>
      <c r="DT67" s="20"/>
      <c r="DU67" s="19" t="s">
        <v>185</v>
      </c>
      <c r="DV67" s="20"/>
      <c r="DW67" s="20"/>
      <c r="DX67" s="20"/>
      <c r="DY67" s="20"/>
    </row>
    <row r="68">
      <c r="A68" s="18">
        <v>46003.690300925926</v>
      </c>
      <c r="B68" s="19" t="s">
        <v>337</v>
      </c>
      <c r="C68" s="19" t="s">
        <v>174</v>
      </c>
      <c r="D68" s="19">
        <f t="shared" si="2"/>
        <v>0</v>
      </c>
      <c r="E68" s="19" t="s">
        <v>180</v>
      </c>
      <c r="F68" s="19">
        <f>IFERROR(__xludf.DUMMYFUNCTION("LET(
  t, LOWER(TRIM(E68)),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8" s="19" t="s">
        <v>185</v>
      </c>
      <c r="H68" s="19">
        <f>IFERROR(__xludf.DUMMYFUNCTION("LET(
  t, LOWER(TRIM(G68)),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68" s="19" t="s">
        <v>310</v>
      </c>
      <c r="J68" s="19">
        <f>IFERROR(__xludf.DUMMYFUNCTION("LET(
  text, LOWER(I68),
  IFERROR(
    IFS(
      REGEXMATCH(text,""ở cùng gia đình|ở trọ cùng gia đình""), 0,
      REGEXMATCH(text,""thuê trọ""), 1,
      REGEXMATCH(text,""ở ktx""), 2,
      REGEXMATCH(text,""có nhà tại khu vực đang học|có nhà|ở riêng"&amp;" tại chung cư""), 3,
      REGEXMATCH(text,""ở nhà người quen""), 4
    ),
  -1)
)"),2.0)</f>
        <v>2</v>
      </c>
      <c r="K68" s="19" t="s">
        <v>183</v>
      </c>
      <c r="L68" s="19">
        <f>IFERROR(__xludf.DUMMYFUNCTION("LET(
  t, LOWER(TRIM(K68)),
  IFERROR(
    IFS(
      REGEXMATCH(t,""xuất\s*sắc""), 0,
      REGEXMATCH(t,""^giỏi$""), 1,
      REGEXMATCH(t,""^khá$""), 2,
      REGEXMATCH(t,""trung bình|bình thường|^4$""), 3,
      REGEXMATCH(t,""rớt""), 4,
      REGEXM"&amp;"ATCH(t,""năm nhất|tân sinh viên|mới|chưa|không|sắp thi|chuẩn bị thi|kq|kết quả|chưa có|chưa biết""), 5,
      TRUE, 5
    ),
  5)
)"),2.0)</f>
        <v>2</v>
      </c>
      <c r="M68" s="19" t="s">
        <v>222</v>
      </c>
      <c r="N68" s="19">
        <f>IFERROR(__xludf.DUMMYFUNCTION("LET(
  t, LOWER(TRIM(M68)),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8" s="19" t="s">
        <v>185</v>
      </c>
      <c r="P68" s="19">
        <f t="shared" si="3"/>
        <v>0</v>
      </c>
      <c r="Q68" s="20"/>
      <c r="R68" s="20" t="str">
        <f t="shared" ref="R68:R78" si="101">Q68</f>
        <v/>
      </c>
      <c r="S68" s="20"/>
      <c r="T68" s="20"/>
      <c r="U68" s="20"/>
      <c r="V68" s="20" t="str">
        <f>IFERROR(__xludf.DUMMYFUNCTION("IFERROR(REGEXEXTRACT(U68,""\d+"")*1, """")"),"")</f>
        <v/>
      </c>
      <c r="W68" s="20">
        <f t="shared" si="5"/>
        <v>0</v>
      </c>
      <c r="X68" s="20"/>
      <c r="Y68" s="20"/>
      <c r="Z68" s="19" t="s">
        <v>185</v>
      </c>
      <c r="AA68" s="19"/>
      <c r="AB68" s="19" t="s">
        <v>195</v>
      </c>
      <c r="AC68" s="19" t="s">
        <v>451</v>
      </c>
      <c r="AD68" s="19" t="s">
        <v>205</v>
      </c>
      <c r="AE68" s="19" t="s">
        <v>185</v>
      </c>
      <c r="AF68" s="19" t="s">
        <v>206</v>
      </c>
      <c r="AG68" s="19" t="s">
        <v>188</v>
      </c>
      <c r="AH68" s="19" t="s">
        <v>251</v>
      </c>
      <c r="AI68" s="19" t="s">
        <v>189</v>
      </c>
      <c r="AJ68" s="19">
        <f t="shared" si="6"/>
        <v>1</v>
      </c>
      <c r="AK68" s="19" t="s">
        <v>226</v>
      </c>
      <c r="AL68" s="19">
        <f t="shared" si="7"/>
        <v>2</v>
      </c>
      <c r="AM68" s="19" t="s">
        <v>294</v>
      </c>
      <c r="AN68" s="19">
        <f t="shared" si="8"/>
        <v>2</v>
      </c>
      <c r="AO68" s="20"/>
      <c r="AP68" s="19">
        <v>4.0</v>
      </c>
      <c r="AQ68" s="19">
        <v>4.0</v>
      </c>
      <c r="AR68" s="19">
        <v>4.0</v>
      </c>
      <c r="AS68" s="19">
        <v>4.0</v>
      </c>
      <c r="AT68" s="19">
        <v>4.0</v>
      </c>
      <c r="AU68" s="19">
        <v>2.0</v>
      </c>
      <c r="AV68" s="19">
        <v>4.0</v>
      </c>
      <c r="AW68" s="19">
        <v>4.0</v>
      </c>
      <c r="AX68" s="19">
        <v>4.0</v>
      </c>
      <c r="AY68" s="19">
        <f t="shared" si="9"/>
        <v>34</v>
      </c>
      <c r="AZ68" s="19">
        <f t="shared" si="10"/>
        <v>25</v>
      </c>
      <c r="BA68" s="19">
        <f t="shared" si="11"/>
        <v>1</v>
      </c>
      <c r="BB68" s="19">
        <f t="shared" si="12"/>
        <v>1</v>
      </c>
      <c r="BC68" s="19">
        <v>4.0</v>
      </c>
      <c r="BD68" s="19">
        <v>4.0</v>
      </c>
      <c r="BE68" s="19">
        <v>3.0</v>
      </c>
      <c r="BF68" s="19">
        <v>2.0</v>
      </c>
      <c r="BG68" s="19">
        <v>3.0</v>
      </c>
      <c r="BH68" s="19">
        <v>2.0</v>
      </c>
      <c r="BI68" s="19">
        <v>4.0</v>
      </c>
      <c r="BJ68" s="19">
        <f t="shared" si="13"/>
        <v>22</v>
      </c>
      <c r="BK68" s="19">
        <f t="shared" si="14"/>
        <v>15</v>
      </c>
      <c r="BL68" s="19"/>
      <c r="BM68" s="19"/>
      <c r="BN68" s="19">
        <v>1.0</v>
      </c>
      <c r="BO68" s="19" t="s">
        <v>185</v>
      </c>
      <c r="BP68" s="19">
        <f t="shared" si="15"/>
        <v>0</v>
      </c>
      <c r="BQ68" s="19">
        <v>4.0</v>
      </c>
      <c r="BR68" s="19">
        <v>0.0</v>
      </c>
      <c r="BS68" s="19" t="s">
        <v>195</v>
      </c>
      <c r="BT68" s="20">
        <f t="shared" si="16"/>
        <v>1</v>
      </c>
      <c r="BU68" s="19" t="s">
        <v>207</v>
      </c>
      <c r="BV68" s="19">
        <v>1.0</v>
      </c>
      <c r="BW68" s="19" t="s">
        <v>195</v>
      </c>
      <c r="BX68" s="19" t="s">
        <v>191</v>
      </c>
      <c r="BY68" s="19" t="s">
        <v>195</v>
      </c>
      <c r="BZ68" s="19" t="s">
        <v>186</v>
      </c>
      <c r="CA68" s="19">
        <f t="shared" si="17"/>
        <v>1</v>
      </c>
      <c r="CB68" s="19" t="s">
        <v>208</v>
      </c>
      <c r="CC68" s="19">
        <f t="shared" si="18"/>
        <v>2</v>
      </c>
      <c r="CD68" s="19" t="s">
        <v>208</v>
      </c>
      <c r="CE68" s="19">
        <f t="shared" si="19"/>
        <v>2</v>
      </c>
      <c r="CF68" s="19" t="s">
        <v>192</v>
      </c>
      <c r="CG68" s="19">
        <f t="shared" si="20"/>
        <v>0</v>
      </c>
      <c r="CH68" s="19" t="s">
        <v>192</v>
      </c>
      <c r="CI68" s="19">
        <f t="shared" si="21"/>
        <v>0</v>
      </c>
      <c r="CJ68" s="19" t="s">
        <v>229</v>
      </c>
      <c r="CK68" s="19" t="s">
        <v>452</v>
      </c>
      <c r="CL68" s="19" t="s">
        <v>212</v>
      </c>
      <c r="CM68" s="19">
        <f t="shared" si="22"/>
        <v>6</v>
      </c>
      <c r="CN68" s="19" t="s">
        <v>185</v>
      </c>
      <c r="CO68" s="19">
        <f t="shared" si="23"/>
        <v>0</v>
      </c>
      <c r="CP68" s="19" t="s">
        <v>185</v>
      </c>
      <c r="CQ68" s="19" t="s">
        <v>195</v>
      </c>
      <c r="CR68" s="19" t="s">
        <v>185</v>
      </c>
      <c r="CS68" s="19" t="s">
        <v>195</v>
      </c>
      <c r="CT68" s="19" t="s">
        <v>195</v>
      </c>
      <c r="CU68" s="19">
        <f t="shared" ref="CU68:CY68" si="100">if(CP68="Không",0,1)</f>
        <v>0</v>
      </c>
      <c r="CV68" s="19">
        <f t="shared" si="100"/>
        <v>1</v>
      </c>
      <c r="CW68" s="19">
        <f t="shared" si="100"/>
        <v>0</v>
      </c>
      <c r="CX68" s="19">
        <f t="shared" si="100"/>
        <v>1</v>
      </c>
      <c r="CY68" s="19">
        <f t="shared" si="100"/>
        <v>1</v>
      </c>
      <c r="CZ68" s="19" t="s">
        <v>195</v>
      </c>
      <c r="DA68" s="19">
        <f t="shared" si="25"/>
        <v>1</v>
      </c>
      <c r="DB68" s="19" t="s">
        <v>185</v>
      </c>
      <c r="DC68" s="19">
        <f t="shared" si="26"/>
        <v>0</v>
      </c>
      <c r="DD68" s="20"/>
      <c r="DE68" s="19" t="s">
        <v>185</v>
      </c>
      <c r="DF68" s="19">
        <f t="shared" si="27"/>
        <v>0</v>
      </c>
      <c r="DG68" s="19" t="s">
        <v>272</v>
      </c>
      <c r="DH68" s="19">
        <f t="shared" si="28"/>
        <v>1</v>
      </c>
      <c r="DI68" s="19" t="s">
        <v>185</v>
      </c>
      <c r="DJ68" s="19">
        <f t="shared" si="29"/>
        <v>0</v>
      </c>
      <c r="DK68" s="19" t="s">
        <v>197</v>
      </c>
      <c r="DL68" s="19">
        <f t="shared" si="30"/>
        <v>0</v>
      </c>
      <c r="DM68" s="20"/>
      <c r="DN68" s="19" t="str">
        <f t="shared" si="31"/>
        <v/>
      </c>
      <c r="DO68" s="20"/>
      <c r="DP68" s="19" t="s">
        <v>185</v>
      </c>
      <c r="DQ68" s="20">
        <f t="shared" si="32"/>
        <v>0</v>
      </c>
      <c r="DR68" s="20"/>
      <c r="DS68" s="19" t="s">
        <v>185</v>
      </c>
      <c r="DT68" s="20"/>
      <c r="DU68" s="19" t="s">
        <v>185</v>
      </c>
      <c r="DV68" s="20"/>
      <c r="DW68" s="20"/>
      <c r="DX68" s="20"/>
      <c r="DY68" s="20"/>
    </row>
    <row r="69">
      <c r="A69" s="18">
        <v>46003.69053240741</v>
      </c>
      <c r="B69" s="19" t="s">
        <v>390</v>
      </c>
      <c r="C69" s="19" t="s">
        <v>335</v>
      </c>
      <c r="D69" s="19">
        <f t="shared" si="2"/>
        <v>1</v>
      </c>
      <c r="E69" s="19" t="s">
        <v>328</v>
      </c>
      <c r="F69" s="19">
        <f>IFERROR(__xludf.DUMMYFUNCTION("LET(
  t, LOWER(TRIM(E69)),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9" s="19" t="s">
        <v>185</v>
      </c>
      <c r="H69" s="19">
        <f>IFERROR(__xludf.DUMMYFUNCTION("LET(
  t, LOWER(TRIM(G69)),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69" s="19" t="s">
        <v>276</v>
      </c>
      <c r="J69" s="19">
        <f>IFERROR(__xludf.DUMMYFUNCTION("LET(
  text, LOWER(I69),
  IFERROR(
    IFS(
      REGEXMATCH(text,""ở cùng gia đình|ở trọ cùng gia đình""), 0,
      REGEXMATCH(text,""thuê trọ""), 1,
      REGEXMATCH(text,""ở ktx""), 2,
      REGEXMATCH(text,""có nhà tại khu vực đang học|có nhà|ở riêng"&amp;" tại chung cư""), 3,
      REGEXMATCH(text,""ở nhà người quen""), 4
    ),
  -1)
)"),0.0)</f>
        <v>0</v>
      </c>
      <c r="K69" s="19" t="s">
        <v>183</v>
      </c>
      <c r="L69" s="19">
        <f>IFERROR(__xludf.DUMMYFUNCTION("LET(
  t, LOWER(TRIM(K69)),
  IFERROR(
    IFS(
      REGEXMATCH(t,""xuất\s*sắc""), 0,
      REGEXMATCH(t,""^giỏi$""), 1,
      REGEXMATCH(t,""^khá$""), 2,
      REGEXMATCH(t,""trung bình|bình thường|^4$""), 3,
      REGEXMATCH(t,""rớt""), 4,
      REGEXM"&amp;"ATCH(t,""năm nhất|tân sinh viên|mới|chưa|không|sắp thi|chuẩn bị thi|kq|kết quả|chưa có|chưa biết""), 5,
      TRUE, 5
    ),
  5)
)"),2.0)</f>
        <v>2</v>
      </c>
      <c r="M69" s="19" t="s">
        <v>222</v>
      </c>
      <c r="N69" s="19">
        <f>IFERROR(__xludf.DUMMYFUNCTION("LET(
  t, LOWER(TRIM(M69)),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9" s="19" t="s">
        <v>185</v>
      </c>
      <c r="P69" s="19">
        <f t="shared" si="3"/>
        <v>0</v>
      </c>
      <c r="Q69" s="20"/>
      <c r="R69" s="20" t="str">
        <f t="shared" si="101"/>
        <v/>
      </c>
      <c r="S69" s="20"/>
      <c r="T69" s="20"/>
      <c r="U69" s="20"/>
      <c r="V69" s="20" t="str">
        <f>IFERROR(__xludf.DUMMYFUNCTION("IFERROR(REGEXEXTRACT(U69,""\d+"")*1, """")"),"")</f>
        <v/>
      </c>
      <c r="W69" s="20">
        <f t="shared" si="5"/>
        <v>0</v>
      </c>
      <c r="X69" s="20"/>
      <c r="Y69" s="20"/>
      <c r="Z69" s="19" t="s">
        <v>185</v>
      </c>
      <c r="AA69" s="19"/>
      <c r="AB69" s="19" t="s">
        <v>185</v>
      </c>
      <c r="AC69" s="19" t="s">
        <v>185</v>
      </c>
      <c r="AD69" s="19" t="s">
        <v>186</v>
      </c>
      <c r="AE69" s="19" t="s">
        <v>185</v>
      </c>
      <c r="AF69" s="19" t="s">
        <v>237</v>
      </c>
      <c r="AG69" s="19" t="s">
        <v>238</v>
      </c>
      <c r="AH69" s="19" t="s">
        <v>238</v>
      </c>
      <c r="AI69" s="19" t="s">
        <v>239</v>
      </c>
      <c r="AJ69" s="19">
        <f t="shared" si="6"/>
        <v>0</v>
      </c>
      <c r="AK69" s="19" t="s">
        <v>238</v>
      </c>
      <c r="AL69" s="19">
        <f t="shared" si="7"/>
        <v>0</v>
      </c>
      <c r="AM69" s="19" t="s">
        <v>190</v>
      </c>
      <c r="AN69" s="19">
        <f t="shared" si="8"/>
        <v>0</v>
      </c>
      <c r="AO69" s="20"/>
      <c r="AP69" s="19">
        <v>1.0</v>
      </c>
      <c r="AQ69" s="19">
        <v>2.0</v>
      </c>
      <c r="AR69" s="19">
        <v>1.0</v>
      </c>
      <c r="AS69" s="19">
        <v>1.0</v>
      </c>
      <c r="AT69" s="19">
        <v>1.0</v>
      </c>
      <c r="AU69" s="19">
        <v>1.0</v>
      </c>
      <c r="AV69" s="19">
        <v>1.0</v>
      </c>
      <c r="AW69" s="19">
        <v>1.0</v>
      </c>
      <c r="AX69" s="19">
        <v>1.0</v>
      </c>
      <c r="AY69" s="19">
        <f t="shared" si="9"/>
        <v>10</v>
      </c>
      <c r="AZ69" s="19">
        <f t="shared" si="10"/>
        <v>1</v>
      </c>
      <c r="BA69" s="19">
        <f t="shared" si="11"/>
        <v>0</v>
      </c>
      <c r="BB69" s="19">
        <f t="shared" si="12"/>
        <v>0</v>
      </c>
      <c r="BC69" s="19">
        <v>1.0</v>
      </c>
      <c r="BD69" s="19">
        <v>1.0</v>
      </c>
      <c r="BE69" s="19">
        <v>1.0</v>
      </c>
      <c r="BF69" s="19">
        <v>1.0</v>
      </c>
      <c r="BG69" s="19">
        <v>1.0</v>
      </c>
      <c r="BH69" s="19">
        <v>1.0</v>
      </c>
      <c r="BI69" s="19">
        <v>1.0</v>
      </c>
      <c r="BJ69" s="19">
        <f t="shared" si="13"/>
        <v>7</v>
      </c>
      <c r="BK69" s="19">
        <f t="shared" si="14"/>
        <v>0</v>
      </c>
      <c r="BL69" s="19"/>
      <c r="BM69" s="19"/>
      <c r="BN69" s="19">
        <v>1.0</v>
      </c>
      <c r="BO69" s="19" t="s">
        <v>185</v>
      </c>
      <c r="BP69" s="19">
        <f t="shared" si="15"/>
        <v>0</v>
      </c>
      <c r="BQ69" s="19">
        <v>1.0</v>
      </c>
      <c r="BR69" s="19">
        <v>0.0</v>
      </c>
      <c r="BS69" s="19" t="s">
        <v>185</v>
      </c>
      <c r="BT69" s="20">
        <f t="shared" si="16"/>
        <v>0</v>
      </c>
      <c r="BU69" s="20"/>
      <c r="BV69" s="19">
        <v>3.0</v>
      </c>
      <c r="BW69" s="19" t="s">
        <v>185</v>
      </c>
      <c r="BX69" s="19" t="s">
        <v>191</v>
      </c>
      <c r="BY69" s="19" t="s">
        <v>185</v>
      </c>
      <c r="BZ69" s="19" t="s">
        <v>185</v>
      </c>
      <c r="CA69" s="19">
        <f t="shared" si="17"/>
        <v>0</v>
      </c>
      <c r="CB69" s="19" t="s">
        <v>185</v>
      </c>
      <c r="CC69" s="19">
        <f t="shared" si="18"/>
        <v>0</v>
      </c>
      <c r="CD69" s="19" t="s">
        <v>209</v>
      </c>
      <c r="CE69" s="19">
        <f t="shared" si="19"/>
        <v>1</v>
      </c>
      <c r="CF69" s="19" t="s">
        <v>209</v>
      </c>
      <c r="CG69" s="19">
        <f t="shared" si="20"/>
        <v>1</v>
      </c>
      <c r="CH69" s="19" t="s">
        <v>192</v>
      </c>
      <c r="CI69" s="19">
        <f t="shared" si="21"/>
        <v>0</v>
      </c>
      <c r="CJ69" s="19" t="s">
        <v>229</v>
      </c>
      <c r="CK69" s="19" t="s">
        <v>453</v>
      </c>
      <c r="CL69" s="19" t="s">
        <v>254</v>
      </c>
      <c r="CM69" s="19">
        <f t="shared" si="22"/>
        <v>0</v>
      </c>
      <c r="CN69" s="19" t="s">
        <v>185</v>
      </c>
      <c r="CO69" s="19">
        <f t="shared" si="23"/>
        <v>0</v>
      </c>
      <c r="CP69" s="19" t="s">
        <v>185</v>
      </c>
      <c r="CQ69" s="19" t="s">
        <v>185</v>
      </c>
      <c r="CR69" s="19" t="s">
        <v>185</v>
      </c>
      <c r="CS69" s="19" t="s">
        <v>185</v>
      </c>
      <c r="CT69" s="19" t="s">
        <v>185</v>
      </c>
      <c r="CU69" s="19">
        <f t="shared" ref="CU69:CY69" si="102">if(CP69="Không",0,1)</f>
        <v>0</v>
      </c>
      <c r="CV69" s="19">
        <f t="shared" si="102"/>
        <v>0</v>
      </c>
      <c r="CW69" s="19">
        <f t="shared" si="102"/>
        <v>0</v>
      </c>
      <c r="CX69" s="19">
        <f t="shared" si="102"/>
        <v>0</v>
      </c>
      <c r="CY69" s="19">
        <f t="shared" si="102"/>
        <v>0</v>
      </c>
      <c r="CZ69" s="19" t="s">
        <v>185</v>
      </c>
      <c r="DA69" s="19">
        <f t="shared" si="25"/>
        <v>0</v>
      </c>
      <c r="DB69" s="19" t="s">
        <v>185</v>
      </c>
      <c r="DC69" s="19">
        <f t="shared" si="26"/>
        <v>0</v>
      </c>
      <c r="DD69" s="20"/>
      <c r="DE69" s="19" t="s">
        <v>185</v>
      </c>
      <c r="DF69" s="19">
        <f t="shared" si="27"/>
        <v>0</v>
      </c>
      <c r="DG69" s="19" t="s">
        <v>196</v>
      </c>
      <c r="DH69" s="19">
        <f t="shared" si="28"/>
        <v>0</v>
      </c>
      <c r="DI69" s="19" t="s">
        <v>185</v>
      </c>
      <c r="DJ69" s="19">
        <f t="shared" si="29"/>
        <v>0</v>
      </c>
      <c r="DK69" s="19" t="s">
        <v>197</v>
      </c>
      <c r="DL69" s="19">
        <f t="shared" si="30"/>
        <v>0</v>
      </c>
      <c r="DM69" s="20"/>
      <c r="DN69" s="19" t="str">
        <f t="shared" si="31"/>
        <v/>
      </c>
      <c r="DO69" s="20"/>
      <c r="DP69" s="19" t="s">
        <v>185</v>
      </c>
      <c r="DQ69" s="20">
        <f t="shared" si="32"/>
        <v>0</v>
      </c>
      <c r="DR69" s="20"/>
      <c r="DS69" s="19" t="s">
        <v>185</v>
      </c>
      <c r="DT69" s="20"/>
      <c r="DU69" s="19" t="s">
        <v>185</v>
      </c>
      <c r="DV69" s="20"/>
      <c r="DW69" s="20"/>
      <c r="DX69" s="20"/>
      <c r="DY69" s="20"/>
    </row>
    <row r="70">
      <c r="A70" s="18">
        <v>46003.691712962966</v>
      </c>
      <c r="B70" s="19" t="s">
        <v>390</v>
      </c>
      <c r="C70" s="19" t="s">
        <v>335</v>
      </c>
      <c r="D70" s="19">
        <f t="shared" si="2"/>
        <v>1</v>
      </c>
      <c r="E70" s="19" t="s">
        <v>180</v>
      </c>
      <c r="F70" s="19">
        <f>IFERROR(__xludf.DUMMYFUNCTION("LET(
  t, LOWER(TRIM(E70)),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0" s="19" t="s">
        <v>185</v>
      </c>
      <c r="H70" s="19">
        <f>IFERROR(__xludf.DUMMYFUNCTION("LET(
  t, LOWER(TRIM(G70)),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70" s="19" t="s">
        <v>276</v>
      </c>
      <c r="J70" s="19">
        <f>IFERROR(__xludf.DUMMYFUNCTION("LET(
  text, LOWER(I70),
  IFERROR(
    IFS(
      REGEXMATCH(text,""ở cùng gia đình|ở trọ cùng gia đình""), 0,
      REGEXMATCH(text,""thuê trọ""), 1,
      REGEXMATCH(text,""ở ktx""), 2,
      REGEXMATCH(text,""có nhà tại khu vực đang học|có nhà|ở riêng"&amp;" tại chung cư""), 3,
      REGEXMATCH(text,""ở nhà người quen""), 4
    ),
  -1)
)"),0.0)</f>
        <v>0</v>
      </c>
      <c r="K70" s="19" t="s">
        <v>202</v>
      </c>
      <c r="L70" s="19">
        <f>IFERROR(__xludf.DUMMYFUNCTION("LET(
  t, LOWER(TRIM(K70)),
  IFERROR(
    IFS(
      REGEXMATCH(t,""xuất\s*sắc""), 0,
      REGEXMATCH(t,""^giỏi$""), 1,
      REGEXMATCH(t,""^khá$""), 2,
      REGEXMATCH(t,""trung bình|bình thường|^4$""), 3,
      REGEXMATCH(t,""rớt""), 4,
      REGEXM"&amp;"ATCH(t,""năm nhất|tân sinh viên|mới|chưa|không|sắp thi|chuẩn bị thi|kq|kết quả|chưa có|chưa biết""), 5,
      TRUE, 5
    ),
  5)
)"),3.0)</f>
        <v>3</v>
      </c>
      <c r="M70" s="19" t="s">
        <v>222</v>
      </c>
      <c r="N70" s="19">
        <f>IFERROR(__xludf.DUMMYFUNCTION("LET(
  t, LOWER(TRIM(M70)),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0" s="19" t="s">
        <v>195</v>
      </c>
      <c r="P70" s="19">
        <f t="shared" si="3"/>
        <v>1</v>
      </c>
      <c r="Q70" s="19">
        <v>1.0</v>
      </c>
      <c r="R70" s="20">
        <f t="shared" si="101"/>
        <v>1</v>
      </c>
      <c r="S70" s="19" t="s">
        <v>223</v>
      </c>
      <c r="T70" s="19"/>
      <c r="U70" s="19" t="s">
        <v>236</v>
      </c>
      <c r="V70" s="20">
        <f>IFERROR(__xludf.DUMMYFUNCTION("IFERROR(REGEXEXTRACT(U70,""\d+"")*1, """")"),40.0)</f>
        <v>40</v>
      </c>
      <c r="W70" s="20">
        <f t="shared" si="5"/>
        <v>40</v>
      </c>
      <c r="X70" s="19">
        <v>50.0</v>
      </c>
      <c r="Y70" s="19">
        <v>30.0</v>
      </c>
      <c r="Z70" s="19" t="s">
        <v>185</v>
      </c>
      <c r="AA70" s="19"/>
      <c r="AB70" s="19" t="s">
        <v>185</v>
      </c>
      <c r="AC70" s="19" t="s">
        <v>286</v>
      </c>
      <c r="AD70" s="19" t="s">
        <v>185</v>
      </c>
      <c r="AE70" s="19" t="s">
        <v>186</v>
      </c>
      <c r="AF70" s="19" t="s">
        <v>206</v>
      </c>
      <c r="AG70" s="19" t="s">
        <v>226</v>
      </c>
      <c r="AH70" s="19" t="s">
        <v>251</v>
      </c>
      <c r="AI70" s="19" t="s">
        <v>227</v>
      </c>
      <c r="AJ70" s="19">
        <f t="shared" si="6"/>
        <v>2</v>
      </c>
      <c r="AK70" s="19" t="s">
        <v>188</v>
      </c>
      <c r="AL70" s="19">
        <f t="shared" si="7"/>
        <v>1</v>
      </c>
      <c r="AM70" s="19" t="s">
        <v>190</v>
      </c>
      <c r="AN70" s="19">
        <f t="shared" si="8"/>
        <v>0</v>
      </c>
      <c r="AO70" s="20"/>
      <c r="AP70" s="19">
        <v>2.0</v>
      </c>
      <c r="AQ70" s="19">
        <v>3.0</v>
      </c>
      <c r="AR70" s="19">
        <v>2.0</v>
      </c>
      <c r="AS70" s="19">
        <v>3.0</v>
      </c>
      <c r="AT70" s="19">
        <v>3.0</v>
      </c>
      <c r="AU70" s="19">
        <v>4.0</v>
      </c>
      <c r="AV70" s="19">
        <v>4.0</v>
      </c>
      <c r="AW70" s="19">
        <v>3.0</v>
      </c>
      <c r="AX70" s="19">
        <v>3.0</v>
      </c>
      <c r="AY70" s="19">
        <f t="shared" si="9"/>
        <v>27</v>
      </c>
      <c r="AZ70" s="19">
        <f t="shared" si="10"/>
        <v>18</v>
      </c>
      <c r="BA70" s="19">
        <f t="shared" si="11"/>
        <v>1</v>
      </c>
      <c r="BB70" s="19">
        <f t="shared" si="12"/>
        <v>1</v>
      </c>
      <c r="BC70" s="19">
        <v>3.0</v>
      </c>
      <c r="BD70" s="19">
        <v>4.0</v>
      </c>
      <c r="BE70" s="19">
        <v>3.0</v>
      </c>
      <c r="BF70" s="19">
        <v>3.0</v>
      </c>
      <c r="BG70" s="19">
        <v>3.0</v>
      </c>
      <c r="BH70" s="19">
        <v>3.0</v>
      </c>
      <c r="BI70" s="19">
        <v>3.0</v>
      </c>
      <c r="BJ70" s="19">
        <f t="shared" si="13"/>
        <v>22</v>
      </c>
      <c r="BK70" s="19">
        <f t="shared" si="14"/>
        <v>15</v>
      </c>
      <c r="BL70" s="19"/>
      <c r="BM70" s="19"/>
      <c r="BN70" s="19">
        <v>4.0</v>
      </c>
      <c r="BO70" s="19" t="s">
        <v>195</v>
      </c>
      <c r="BP70" s="19">
        <f t="shared" si="15"/>
        <v>1</v>
      </c>
      <c r="BQ70" s="19">
        <v>5.0</v>
      </c>
      <c r="BR70" s="19">
        <v>5.0</v>
      </c>
      <c r="BS70" s="19" t="s">
        <v>195</v>
      </c>
      <c r="BT70" s="20">
        <f t="shared" si="16"/>
        <v>1</v>
      </c>
      <c r="BU70" s="19" t="s">
        <v>207</v>
      </c>
      <c r="BV70" s="19">
        <v>1.0</v>
      </c>
      <c r="BW70" s="19" t="s">
        <v>195</v>
      </c>
      <c r="BX70" s="19" t="s">
        <v>191</v>
      </c>
      <c r="BY70" s="19" t="s">
        <v>195</v>
      </c>
      <c r="BZ70" s="19" t="s">
        <v>186</v>
      </c>
      <c r="CA70" s="19">
        <f t="shared" si="17"/>
        <v>1</v>
      </c>
      <c r="CB70" s="19" t="s">
        <v>186</v>
      </c>
      <c r="CC70" s="19">
        <f t="shared" si="18"/>
        <v>1</v>
      </c>
      <c r="CD70" s="19" t="s">
        <v>209</v>
      </c>
      <c r="CE70" s="19">
        <f t="shared" si="19"/>
        <v>1</v>
      </c>
      <c r="CF70" s="19" t="s">
        <v>209</v>
      </c>
      <c r="CG70" s="19">
        <f t="shared" si="20"/>
        <v>1</v>
      </c>
      <c r="CH70" s="19" t="s">
        <v>209</v>
      </c>
      <c r="CI70" s="19">
        <f t="shared" si="21"/>
        <v>1</v>
      </c>
      <c r="CJ70" s="19" t="s">
        <v>229</v>
      </c>
      <c r="CK70" s="19" t="s">
        <v>373</v>
      </c>
      <c r="CL70" s="19" t="s">
        <v>212</v>
      </c>
      <c r="CM70" s="19">
        <f t="shared" si="22"/>
        <v>6</v>
      </c>
      <c r="CN70" s="19" t="s">
        <v>213</v>
      </c>
      <c r="CO70" s="19">
        <f t="shared" si="23"/>
        <v>1</v>
      </c>
      <c r="CP70" s="19" t="s">
        <v>185</v>
      </c>
      <c r="CQ70" s="19" t="s">
        <v>195</v>
      </c>
      <c r="CR70" s="19" t="s">
        <v>185</v>
      </c>
      <c r="CS70" s="19" t="s">
        <v>185</v>
      </c>
      <c r="CT70" s="19" t="s">
        <v>185</v>
      </c>
      <c r="CU70" s="19">
        <f t="shared" ref="CU70:CY70" si="103">if(CP70="Không",0,1)</f>
        <v>0</v>
      </c>
      <c r="CV70" s="19">
        <f t="shared" si="103"/>
        <v>1</v>
      </c>
      <c r="CW70" s="19">
        <f t="shared" si="103"/>
        <v>0</v>
      </c>
      <c r="CX70" s="19">
        <f t="shared" si="103"/>
        <v>0</v>
      </c>
      <c r="CY70" s="19">
        <f t="shared" si="103"/>
        <v>0</v>
      </c>
      <c r="CZ70" s="19" t="s">
        <v>195</v>
      </c>
      <c r="DA70" s="19">
        <f t="shared" si="25"/>
        <v>1</v>
      </c>
      <c r="DB70" s="19" t="s">
        <v>195</v>
      </c>
      <c r="DC70" s="19">
        <f t="shared" si="26"/>
        <v>1</v>
      </c>
      <c r="DD70" s="19">
        <v>5.0</v>
      </c>
      <c r="DE70" s="19" t="s">
        <v>195</v>
      </c>
      <c r="DF70" s="19">
        <f t="shared" si="27"/>
        <v>1</v>
      </c>
      <c r="DG70" s="19" t="s">
        <v>196</v>
      </c>
      <c r="DH70" s="19">
        <f t="shared" si="28"/>
        <v>0</v>
      </c>
      <c r="DI70" s="19" t="s">
        <v>185</v>
      </c>
      <c r="DJ70" s="19">
        <f t="shared" si="29"/>
        <v>0</v>
      </c>
      <c r="DK70" s="19" t="s">
        <v>197</v>
      </c>
      <c r="DL70" s="19">
        <f t="shared" si="30"/>
        <v>0</v>
      </c>
      <c r="DM70" s="19" t="s">
        <v>198</v>
      </c>
      <c r="DN70" s="19">
        <f t="shared" si="31"/>
        <v>1.5</v>
      </c>
      <c r="DO70" s="19" t="s">
        <v>454</v>
      </c>
      <c r="DP70" s="19" t="s">
        <v>185</v>
      </c>
      <c r="DQ70" s="20">
        <f t="shared" si="32"/>
        <v>0</v>
      </c>
      <c r="DR70" s="20"/>
      <c r="DS70" s="19" t="s">
        <v>185</v>
      </c>
      <c r="DT70" s="20"/>
      <c r="DU70" s="19" t="s">
        <v>185</v>
      </c>
      <c r="DV70" s="20"/>
      <c r="DW70" s="20"/>
      <c r="DX70" s="20"/>
      <c r="DY70" s="20"/>
    </row>
    <row r="71">
      <c r="A71" s="18">
        <v>46003.692037037035</v>
      </c>
      <c r="B71" s="19" t="s">
        <v>390</v>
      </c>
      <c r="C71" s="19" t="s">
        <v>174</v>
      </c>
      <c r="D71" s="19">
        <f t="shared" si="2"/>
        <v>0</v>
      </c>
      <c r="E71" s="19" t="s">
        <v>346</v>
      </c>
      <c r="F71" s="19">
        <f>IFERROR(__xludf.DUMMYFUNCTION("LET(
  t, LOWER(TRIM(E71)),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1" s="19" t="s">
        <v>185</v>
      </c>
      <c r="H71" s="19">
        <f>IFERROR(__xludf.DUMMYFUNCTION("LET(
  t, LOWER(TRIM(G71)),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71" s="19" t="s">
        <v>276</v>
      </c>
      <c r="J71" s="19">
        <f>IFERROR(__xludf.DUMMYFUNCTION("LET(
  text, LOWER(I71),
  IFERROR(
    IFS(
      REGEXMATCH(text,""ở cùng gia đình|ở trọ cùng gia đình""), 0,
      REGEXMATCH(text,""thuê trọ""), 1,
      REGEXMATCH(text,""ở ktx""), 2,
      REGEXMATCH(text,""có nhà tại khu vực đang học|có nhà|ở riêng"&amp;" tại chung cư""), 3,
      REGEXMATCH(text,""ở nhà người quen""), 4
    ),
  -1)
)"),0.0)</f>
        <v>0</v>
      </c>
      <c r="K71" s="19" t="s">
        <v>221</v>
      </c>
      <c r="L71" s="19">
        <f>IFERROR(__xludf.DUMMYFUNCTION("LET(
  t, LOWER(TRIM(K71)),
  IFERROR(
    IFS(
      REGEXMATCH(t,""xuất\s*sắc""), 0,
      REGEXMATCH(t,""^giỏi$""), 1,
      REGEXMATCH(t,""^khá$""), 2,
      REGEXMATCH(t,""trung bình|bình thường|^4$""), 3,
      REGEXMATCH(t,""rớt""), 4,
      REGEXM"&amp;"ATCH(t,""năm nhất|tân sinh viên|mới|chưa|không|sắp thi|chuẩn bị thi|kq|kết quả|chưa có|chưa biết""), 5,
      TRUE, 5
    ),
  5)
)"),1.0)</f>
        <v>1</v>
      </c>
      <c r="M71" s="19" t="s">
        <v>222</v>
      </c>
      <c r="N71" s="19">
        <f>IFERROR(__xludf.DUMMYFUNCTION("LET(
  t, LOWER(TRIM(M71)),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1" s="19" t="s">
        <v>195</v>
      </c>
      <c r="P71" s="19">
        <f t="shared" si="3"/>
        <v>1</v>
      </c>
      <c r="Q71" s="19">
        <v>1.0</v>
      </c>
      <c r="R71" s="20">
        <f t="shared" si="101"/>
        <v>1</v>
      </c>
      <c r="S71" s="19" t="s">
        <v>223</v>
      </c>
      <c r="T71" s="19"/>
      <c r="U71" s="19" t="s">
        <v>236</v>
      </c>
      <c r="V71" s="20">
        <f>IFERROR(__xludf.DUMMYFUNCTION("IFERROR(REGEXEXTRACT(U71,""\d+"")*1, """")"),40.0)</f>
        <v>40</v>
      </c>
      <c r="W71" s="20">
        <f t="shared" si="5"/>
        <v>40</v>
      </c>
      <c r="X71" s="19">
        <v>0.0</v>
      </c>
      <c r="Y71" s="21">
        <v>0.75</v>
      </c>
      <c r="Z71" s="19" t="s">
        <v>186</v>
      </c>
      <c r="AA71" s="19"/>
      <c r="AB71" s="19" t="s">
        <v>185</v>
      </c>
      <c r="AC71" s="19" t="s">
        <v>185</v>
      </c>
      <c r="AD71" s="19" t="s">
        <v>186</v>
      </c>
      <c r="AE71" s="19" t="s">
        <v>185</v>
      </c>
      <c r="AF71" s="19" t="s">
        <v>237</v>
      </c>
      <c r="AG71" s="19" t="s">
        <v>238</v>
      </c>
      <c r="AH71" s="19" t="s">
        <v>188</v>
      </c>
      <c r="AI71" s="19" t="s">
        <v>189</v>
      </c>
      <c r="AJ71" s="19">
        <f t="shared" si="6"/>
        <v>1</v>
      </c>
      <c r="AK71" s="19" t="s">
        <v>188</v>
      </c>
      <c r="AL71" s="19">
        <f t="shared" si="7"/>
        <v>1</v>
      </c>
      <c r="AM71" s="19" t="s">
        <v>190</v>
      </c>
      <c r="AN71" s="19">
        <f t="shared" si="8"/>
        <v>0</v>
      </c>
      <c r="AO71" s="20"/>
      <c r="AP71" s="19">
        <v>2.0</v>
      </c>
      <c r="AQ71" s="19">
        <v>2.0</v>
      </c>
      <c r="AR71" s="19">
        <v>2.0</v>
      </c>
      <c r="AS71" s="19">
        <v>2.0</v>
      </c>
      <c r="AT71" s="19">
        <v>2.0</v>
      </c>
      <c r="AU71" s="19">
        <v>2.0</v>
      </c>
      <c r="AV71" s="19">
        <v>2.0</v>
      </c>
      <c r="AW71" s="19">
        <v>2.0</v>
      </c>
      <c r="AX71" s="19">
        <v>2.0</v>
      </c>
      <c r="AY71" s="19">
        <f t="shared" si="9"/>
        <v>18</v>
      </c>
      <c r="AZ71" s="19">
        <f t="shared" si="10"/>
        <v>9</v>
      </c>
      <c r="BA71" s="19">
        <f t="shared" si="11"/>
        <v>0</v>
      </c>
      <c r="BB71" s="19">
        <f t="shared" si="12"/>
        <v>0</v>
      </c>
      <c r="BC71" s="19">
        <v>2.0</v>
      </c>
      <c r="BD71" s="19">
        <v>2.0</v>
      </c>
      <c r="BE71" s="19">
        <v>2.0</v>
      </c>
      <c r="BF71" s="19">
        <v>2.0</v>
      </c>
      <c r="BG71" s="19">
        <v>1.0</v>
      </c>
      <c r="BH71" s="19">
        <v>1.0</v>
      </c>
      <c r="BI71" s="19">
        <v>1.0</v>
      </c>
      <c r="BJ71" s="19">
        <f t="shared" si="13"/>
        <v>11</v>
      </c>
      <c r="BK71" s="19">
        <f t="shared" si="14"/>
        <v>4</v>
      </c>
      <c r="BL71" s="19"/>
      <c r="BM71" s="19"/>
      <c r="BN71" s="19">
        <v>2.0</v>
      </c>
      <c r="BO71" s="19" t="s">
        <v>185</v>
      </c>
      <c r="BP71" s="19">
        <f t="shared" si="15"/>
        <v>0</v>
      </c>
      <c r="BQ71" s="19">
        <v>1.0</v>
      </c>
      <c r="BR71" s="19" t="s">
        <v>196</v>
      </c>
      <c r="BS71" s="19" t="s">
        <v>185</v>
      </c>
      <c r="BT71" s="20">
        <f t="shared" si="16"/>
        <v>0</v>
      </c>
      <c r="BU71" s="20"/>
      <c r="BV71" s="19">
        <v>4.0</v>
      </c>
      <c r="BW71" s="19" t="s">
        <v>185</v>
      </c>
      <c r="BX71" s="19" t="s">
        <v>252</v>
      </c>
      <c r="BY71" s="19" t="s">
        <v>185</v>
      </c>
      <c r="BZ71" s="19" t="s">
        <v>185</v>
      </c>
      <c r="CA71" s="19">
        <f t="shared" si="17"/>
        <v>0</v>
      </c>
      <c r="CB71" s="19" t="s">
        <v>185</v>
      </c>
      <c r="CC71" s="19">
        <f t="shared" si="18"/>
        <v>0</v>
      </c>
      <c r="CD71" s="19" t="s">
        <v>192</v>
      </c>
      <c r="CE71" s="19">
        <f t="shared" si="19"/>
        <v>0</v>
      </c>
      <c r="CF71" s="19" t="s">
        <v>192</v>
      </c>
      <c r="CG71" s="19">
        <f t="shared" si="20"/>
        <v>0</v>
      </c>
      <c r="CH71" s="19" t="s">
        <v>192</v>
      </c>
      <c r="CI71" s="19">
        <f t="shared" si="21"/>
        <v>0</v>
      </c>
      <c r="CJ71" s="19" t="s">
        <v>193</v>
      </c>
      <c r="CK71" s="19" t="s">
        <v>185</v>
      </c>
      <c r="CL71" s="19" t="s">
        <v>212</v>
      </c>
      <c r="CM71" s="19">
        <f t="shared" si="22"/>
        <v>6</v>
      </c>
      <c r="CN71" s="19" t="s">
        <v>185</v>
      </c>
      <c r="CO71" s="19">
        <f t="shared" si="23"/>
        <v>0</v>
      </c>
      <c r="CP71" s="19" t="s">
        <v>185</v>
      </c>
      <c r="CQ71" s="19" t="s">
        <v>185</v>
      </c>
      <c r="CR71" s="19" t="s">
        <v>185</v>
      </c>
      <c r="CS71" s="19" t="s">
        <v>185</v>
      </c>
      <c r="CT71" s="19" t="s">
        <v>185</v>
      </c>
      <c r="CU71" s="19">
        <f t="shared" ref="CU71:CY71" si="104">if(CP71="Không",0,1)</f>
        <v>0</v>
      </c>
      <c r="CV71" s="19">
        <f t="shared" si="104"/>
        <v>0</v>
      </c>
      <c r="CW71" s="19">
        <f t="shared" si="104"/>
        <v>0</v>
      </c>
      <c r="CX71" s="19">
        <f t="shared" si="104"/>
        <v>0</v>
      </c>
      <c r="CY71" s="19">
        <f t="shared" si="104"/>
        <v>0</v>
      </c>
      <c r="CZ71" s="19" t="s">
        <v>185</v>
      </c>
      <c r="DA71" s="19">
        <f t="shared" si="25"/>
        <v>0</v>
      </c>
      <c r="DB71" s="19" t="s">
        <v>185</v>
      </c>
      <c r="DC71" s="19">
        <f t="shared" si="26"/>
        <v>0</v>
      </c>
      <c r="DD71" s="20"/>
      <c r="DE71" s="19" t="s">
        <v>195</v>
      </c>
      <c r="DF71" s="19">
        <f t="shared" si="27"/>
        <v>1</v>
      </c>
      <c r="DG71" s="19" t="s">
        <v>196</v>
      </c>
      <c r="DH71" s="19">
        <f t="shared" si="28"/>
        <v>0</v>
      </c>
      <c r="DI71" s="19" t="s">
        <v>185</v>
      </c>
      <c r="DJ71" s="19">
        <f t="shared" si="29"/>
        <v>0</v>
      </c>
      <c r="DK71" s="19" t="s">
        <v>197</v>
      </c>
      <c r="DL71" s="19">
        <f t="shared" si="30"/>
        <v>0</v>
      </c>
      <c r="DM71" s="19" t="s">
        <v>216</v>
      </c>
      <c r="DN71" s="19">
        <f t="shared" si="31"/>
        <v>3.5</v>
      </c>
      <c r="DO71" s="19" t="s">
        <v>199</v>
      </c>
      <c r="DP71" s="19" t="s">
        <v>185</v>
      </c>
      <c r="DQ71" s="20">
        <f t="shared" si="32"/>
        <v>0</v>
      </c>
      <c r="DR71" s="20"/>
      <c r="DS71" s="19" t="s">
        <v>185</v>
      </c>
      <c r="DT71" s="20"/>
      <c r="DU71" s="19" t="s">
        <v>185</v>
      </c>
      <c r="DV71" s="20"/>
      <c r="DW71" s="20"/>
      <c r="DX71" s="20"/>
      <c r="DY71" s="20"/>
    </row>
    <row r="72">
      <c r="A72" s="18">
        <v>46003.69231481481</v>
      </c>
      <c r="B72" s="19" t="s">
        <v>390</v>
      </c>
      <c r="C72" s="19" t="s">
        <v>174</v>
      </c>
      <c r="D72" s="19">
        <f t="shared" si="2"/>
        <v>0</v>
      </c>
      <c r="E72" s="19" t="s">
        <v>328</v>
      </c>
      <c r="F72" s="19">
        <f>IFERROR(__xludf.DUMMYFUNCTION("LET(
  t, LOWER(TRIM(E72)),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2" s="19" t="s">
        <v>185</v>
      </c>
      <c r="H72" s="19">
        <f>IFERROR(__xludf.DUMMYFUNCTION("LET(
  t, LOWER(TRIM(G72)),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72" s="19" t="s">
        <v>276</v>
      </c>
      <c r="J72" s="19">
        <f>IFERROR(__xludf.DUMMYFUNCTION("LET(
  text, LOWER(I72),
  IFERROR(
    IFS(
      REGEXMATCH(text,""ở cùng gia đình|ở trọ cùng gia đình""), 0,
      REGEXMATCH(text,""thuê trọ""), 1,
      REGEXMATCH(text,""ở ktx""), 2,
      REGEXMATCH(text,""có nhà tại khu vực đang học|có nhà|ở riêng"&amp;" tại chung cư""), 3,
      REGEXMATCH(text,""ở nhà người quen""), 4
    ),
  -1)
)"),0.0)</f>
        <v>0</v>
      </c>
      <c r="K72" s="19" t="s">
        <v>183</v>
      </c>
      <c r="L72" s="19">
        <f>IFERROR(__xludf.DUMMYFUNCTION("LET(
  t, LOWER(TRIM(K72)),
  IFERROR(
    IFS(
      REGEXMATCH(t,""xuất\s*sắc""), 0,
      REGEXMATCH(t,""^giỏi$""), 1,
      REGEXMATCH(t,""^khá$""), 2,
      REGEXMATCH(t,""trung bình|bình thường|^4$""), 3,
      REGEXMATCH(t,""rớt""), 4,
      REGEXM"&amp;"ATCH(t,""năm nhất|tân sinh viên|mới|chưa|không|sắp thi|chuẩn bị thi|kq|kết quả|chưa có|chưa biết""), 5,
      TRUE, 5
    ),
  5)
)"),2.0)</f>
        <v>2</v>
      </c>
      <c r="M72" s="19" t="s">
        <v>222</v>
      </c>
      <c r="N72" s="19">
        <f>IFERROR(__xludf.DUMMYFUNCTION("LET(
  t, LOWER(TRIM(M72)),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2" s="19" t="s">
        <v>185</v>
      </c>
      <c r="P72" s="19">
        <f t="shared" si="3"/>
        <v>0</v>
      </c>
      <c r="Q72" s="20"/>
      <c r="R72" s="20" t="str">
        <f t="shared" si="101"/>
        <v/>
      </c>
      <c r="S72" s="20"/>
      <c r="T72" s="20"/>
      <c r="U72" s="20"/>
      <c r="V72" s="20" t="str">
        <f>IFERROR(__xludf.DUMMYFUNCTION("IFERROR(REGEXEXTRACT(U72,""\d+"")*1, """")"),"")</f>
        <v/>
      </c>
      <c r="W72" s="20">
        <f t="shared" si="5"/>
        <v>0</v>
      </c>
      <c r="X72" s="20"/>
      <c r="Y72" s="20"/>
      <c r="Z72" s="19" t="s">
        <v>185</v>
      </c>
      <c r="AA72" s="19"/>
      <c r="AB72" s="19" t="s">
        <v>185</v>
      </c>
      <c r="AC72" s="19" t="s">
        <v>185</v>
      </c>
      <c r="AD72" s="19" t="s">
        <v>185</v>
      </c>
      <c r="AE72" s="19" t="s">
        <v>185</v>
      </c>
      <c r="AF72" s="19" t="s">
        <v>237</v>
      </c>
      <c r="AG72" s="19" t="s">
        <v>238</v>
      </c>
      <c r="AH72" s="19" t="s">
        <v>238</v>
      </c>
      <c r="AI72" s="19" t="s">
        <v>239</v>
      </c>
      <c r="AJ72" s="19">
        <f t="shared" si="6"/>
        <v>0</v>
      </c>
      <c r="AK72" s="19" t="s">
        <v>238</v>
      </c>
      <c r="AL72" s="19">
        <f t="shared" si="7"/>
        <v>0</v>
      </c>
      <c r="AM72" s="19" t="s">
        <v>228</v>
      </c>
      <c r="AN72" s="19">
        <f t="shared" si="8"/>
        <v>1</v>
      </c>
      <c r="AO72" s="20"/>
      <c r="AP72" s="19">
        <v>1.0</v>
      </c>
      <c r="AQ72" s="19">
        <v>1.0</v>
      </c>
      <c r="AR72" s="19">
        <v>1.0</v>
      </c>
      <c r="AS72" s="19">
        <v>1.0</v>
      </c>
      <c r="AT72" s="19">
        <v>1.0</v>
      </c>
      <c r="AU72" s="19">
        <v>1.0</v>
      </c>
      <c r="AV72" s="19">
        <v>1.0</v>
      </c>
      <c r="AW72" s="19">
        <v>1.0</v>
      </c>
      <c r="AX72" s="19">
        <v>1.0</v>
      </c>
      <c r="AY72" s="19">
        <f t="shared" si="9"/>
        <v>9</v>
      </c>
      <c r="AZ72" s="19">
        <f t="shared" si="10"/>
        <v>0</v>
      </c>
      <c r="BA72" s="19">
        <f t="shared" si="11"/>
        <v>0</v>
      </c>
      <c r="BB72" s="19">
        <f t="shared" si="12"/>
        <v>0</v>
      </c>
      <c r="BC72" s="19">
        <v>1.0</v>
      </c>
      <c r="BD72" s="19">
        <v>1.0</v>
      </c>
      <c r="BE72" s="19">
        <v>1.0</v>
      </c>
      <c r="BF72" s="19">
        <v>1.0</v>
      </c>
      <c r="BG72" s="19">
        <v>1.0</v>
      </c>
      <c r="BH72" s="19">
        <v>1.0</v>
      </c>
      <c r="BI72" s="19">
        <v>1.0</v>
      </c>
      <c r="BJ72" s="19">
        <f t="shared" si="13"/>
        <v>7</v>
      </c>
      <c r="BK72" s="19">
        <f t="shared" si="14"/>
        <v>0</v>
      </c>
      <c r="BL72" s="19"/>
      <c r="BM72" s="19"/>
      <c r="BN72" s="19">
        <v>1.0</v>
      </c>
      <c r="BO72" s="19" t="s">
        <v>195</v>
      </c>
      <c r="BP72" s="19">
        <f t="shared" si="15"/>
        <v>1</v>
      </c>
      <c r="BQ72" s="19">
        <v>1.0</v>
      </c>
      <c r="BR72" s="19">
        <v>15.0</v>
      </c>
      <c r="BS72" s="19" t="s">
        <v>185</v>
      </c>
      <c r="BT72" s="20">
        <f t="shared" si="16"/>
        <v>0</v>
      </c>
      <c r="BU72" s="20"/>
      <c r="BV72" s="19">
        <v>1.0</v>
      </c>
      <c r="BW72" s="19" t="s">
        <v>185</v>
      </c>
      <c r="BX72" s="19" t="s">
        <v>191</v>
      </c>
      <c r="BY72" s="19" t="s">
        <v>185</v>
      </c>
      <c r="BZ72" s="19" t="s">
        <v>185</v>
      </c>
      <c r="CA72" s="19">
        <f t="shared" si="17"/>
        <v>0</v>
      </c>
      <c r="CB72" s="19" t="s">
        <v>185</v>
      </c>
      <c r="CC72" s="19">
        <f t="shared" si="18"/>
        <v>0</v>
      </c>
      <c r="CD72" s="19" t="s">
        <v>192</v>
      </c>
      <c r="CE72" s="19">
        <f t="shared" si="19"/>
        <v>0</v>
      </c>
      <c r="CF72" s="19" t="s">
        <v>192</v>
      </c>
      <c r="CG72" s="19">
        <f t="shared" si="20"/>
        <v>0</v>
      </c>
      <c r="CH72" s="19" t="s">
        <v>192</v>
      </c>
      <c r="CI72" s="19">
        <f t="shared" si="21"/>
        <v>0</v>
      </c>
      <c r="CJ72" s="19" t="s">
        <v>292</v>
      </c>
      <c r="CK72" s="19" t="s">
        <v>185</v>
      </c>
      <c r="CL72" s="19" t="s">
        <v>231</v>
      </c>
      <c r="CM72" s="19">
        <f t="shared" si="22"/>
        <v>0.75</v>
      </c>
      <c r="CN72" s="19" t="s">
        <v>185</v>
      </c>
      <c r="CO72" s="19">
        <f t="shared" si="23"/>
        <v>0</v>
      </c>
      <c r="CP72" s="19" t="s">
        <v>185</v>
      </c>
      <c r="CQ72" s="19" t="s">
        <v>195</v>
      </c>
      <c r="CR72" s="19" t="s">
        <v>185</v>
      </c>
      <c r="CS72" s="19" t="s">
        <v>195</v>
      </c>
      <c r="CT72" s="19" t="s">
        <v>185</v>
      </c>
      <c r="CU72" s="19">
        <f t="shared" ref="CU72:CY72" si="105">if(CP72="Không",0,1)</f>
        <v>0</v>
      </c>
      <c r="CV72" s="19">
        <f t="shared" si="105"/>
        <v>1</v>
      </c>
      <c r="CW72" s="19">
        <f t="shared" si="105"/>
        <v>0</v>
      </c>
      <c r="CX72" s="19">
        <f t="shared" si="105"/>
        <v>1</v>
      </c>
      <c r="CY72" s="19">
        <f t="shared" si="105"/>
        <v>0</v>
      </c>
      <c r="CZ72" s="19" t="s">
        <v>185</v>
      </c>
      <c r="DA72" s="19">
        <f t="shared" si="25"/>
        <v>0</v>
      </c>
      <c r="DB72" s="19" t="s">
        <v>185</v>
      </c>
      <c r="DC72" s="19">
        <f t="shared" si="26"/>
        <v>0</v>
      </c>
      <c r="DD72" s="20"/>
      <c r="DE72" s="19" t="s">
        <v>195</v>
      </c>
      <c r="DF72" s="19">
        <f t="shared" si="27"/>
        <v>1</v>
      </c>
      <c r="DG72" s="19" t="s">
        <v>196</v>
      </c>
      <c r="DH72" s="19">
        <f t="shared" si="28"/>
        <v>0</v>
      </c>
      <c r="DI72" s="19" t="s">
        <v>362</v>
      </c>
      <c r="DJ72" s="19">
        <f t="shared" si="29"/>
        <v>1</v>
      </c>
      <c r="DK72" s="19" t="s">
        <v>197</v>
      </c>
      <c r="DL72" s="19">
        <f t="shared" si="30"/>
        <v>0</v>
      </c>
      <c r="DM72" s="19" t="s">
        <v>198</v>
      </c>
      <c r="DN72" s="19">
        <f t="shared" si="31"/>
        <v>1.5</v>
      </c>
      <c r="DO72" s="19" t="s">
        <v>320</v>
      </c>
      <c r="DP72" s="19" t="s">
        <v>185</v>
      </c>
      <c r="DQ72" s="20">
        <f t="shared" si="32"/>
        <v>0</v>
      </c>
      <c r="DR72" s="20"/>
      <c r="DS72" s="19" t="s">
        <v>185</v>
      </c>
      <c r="DT72" s="20"/>
      <c r="DU72" s="19" t="s">
        <v>185</v>
      </c>
      <c r="DV72" s="20"/>
      <c r="DW72" s="20"/>
      <c r="DX72" s="20"/>
      <c r="DY72" s="20"/>
    </row>
    <row r="73">
      <c r="A73" s="18">
        <v>46003.69232638889</v>
      </c>
      <c r="B73" s="19" t="s">
        <v>246</v>
      </c>
      <c r="C73" s="19" t="s">
        <v>174</v>
      </c>
      <c r="D73" s="19">
        <f t="shared" si="2"/>
        <v>0</v>
      </c>
      <c r="E73" s="19" t="s">
        <v>346</v>
      </c>
      <c r="F73" s="19">
        <f>IFERROR(__xludf.DUMMYFUNCTION("LET(
  t, LOWER(TRIM(E73)),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3" s="19" t="s">
        <v>185</v>
      </c>
      <c r="H73" s="19">
        <f>IFERROR(__xludf.DUMMYFUNCTION("LET(
  t, LOWER(TRIM(G73)),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73" s="19" t="s">
        <v>276</v>
      </c>
      <c r="J73" s="19">
        <f>IFERROR(__xludf.DUMMYFUNCTION("LET(
  text, LOWER(I73),
  IFERROR(
    IFS(
      REGEXMATCH(text,""ở cùng gia đình|ở trọ cùng gia đình""), 0,
      REGEXMATCH(text,""thuê trọ""), 1,
      REGEXMATCH(text,""ở ktx""), 2,
      REGEXMATCH(text,""có nhà tại khu vực đang học|có nhà|ở riêng"&amp;" tại chung cư""), 3,
      REGEXMATCH(text,""ở nhà người quen""), 4
    ),
  -1)
)"),0.0)</f>
        <v>0</v>
      </c>
      <c r="K73" s="19" t="s">
        <v>221</v>
      </c>
      <c r="L73" s="19">
        <f>IFERROR(__xludf.DUMMYFUNCTION("LET(
  t, LOWER(TRIM(K73)),
  IFERROR(
    IFS(
      REGEXMATCH(t,""xuất\s*sắc""), 0,
      REGEXMATCH(t,""^giỏi$""), 1,
      REGEXMATCH(t,""^khá$""), 2,
      REGEXMATCH(t,""trung bình|bình thường|^4$""), 3,
      REGEXMATCH(t,""rớt""), 4,
      REGEXM"&amp;"ATCH(t,""năm nhất|tân sinh viên|mới|chưa|không|sắp thi|chuẩn bị thi|kq|kết quả|chưa có|chưa biết""), 5,
      TRUE, 5
    ),
  5)
)"),1.0)</f>
        <v>1</v>
      </c>
      <c r="M73" s="19" t="s">
        <v>184</v>
      </c>
      <c r="N73" s="19">
        <f>IFERROR(__xludf.DUMMYFUNCTION("LET(
  t, LOWER(TRIM(M73)),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3" s="19" t="s">
        <v>185</v>
      </c>
      <c r="P73" s="19">
        <f t="shared" si="3"/>
        <v>0</v>
      </c>
      <c r="Q73" s="20"/>
      <c r="R73" s="20" t="str">
        <f t="shared" si="101"/>
        <v/>
      </c>
      <c r="S73" s="20"/>
      <c r="T73" s="20"/>
      <c r="U73" s="20"/>
      <c r="V73" s="20" t="str">
        <f>IFERROR(__xludf.DUMMYFUNCTION("IFERROR(REGEXEXTRACT(U73,""\d+"")*1, """")"),"")</f>
        <v/>
      </c>
      <c r="W73" s="20">
        <f t="shared" si="5"/>
        <v>0</v>
      </c>
      <c r="X73" s="20"/>
      <c r="Y73" s="20"/>
      <c r="Z73" s="19" t="s">
        <v>185</v>
      </c>
      <c r="AA73" s="19"/>
      <c r="AB73" s="19" t="s">
        <v>185</v>
      </c>
      <c r="AC73" s="19" t="s">
        <v>185</v>
      </c>
      <c r="AD73" s="19" t="s">
        <v>186</v>
      </c>
      <c r="AE73" s="19" t="s">
        <v>185</v>
      </c>
      <c r="AF73" s="19" t="s">
        <v>206</v>
      </c>
      <c r="AG73" s="19" t="s">
        <v>238</v>
      </c>
      <c r="AH73" s="19" t="s">
        <v>238</v>
      </c>
      <c r="AI73" s="19" t="s">
        <v>239</v>
      </c>
      <c r="AJ73" s="19">
        <f t="shared" si="6"/>
        <v>0</v>
      </c>
      <c r="AK73" s="19" t="s">
        <v>238</v>
      </c>
      <c r="AL73" s="19">
        <f t="shared" si="7"/>
        <v>0</v>
      </c>
      <c r="AM73" s="19" t="s">
        <v>455</v>
      </c>
      <c r="AN73" s="19">
        <f t="shared" si="8"/>
        <v>0</v>
      </c>
      <c r="AO73" s="20"/>
      <c r="AP73" s="19">
        <v>1.0</v>
      </c>
      <c r="AQ73" s="19">
        <v>1.0</v>
      </c>
      <c r="AR73" s="19">
        <v>1.0</v>
      </c>
      <c r="AS73" s="19">
        <v>1.0</v>
      </c>
      <c r="AT73" s="19">
        <v>1.0</v>
      </c>
      <c r="AU73" s="19">
        <v>1.0</v>
      </c>
      <c r="AV73" s="19">
        <v>1.0</v>
      </c>
      <c r="AW73" s="19">
        <v>1.0</v>
      </c>
      <c r="AX73" s="19">
        <v>1.0</v>
      </c>
      <c r="AY73" s="19">
        <f t="shared" si="9"/>
        <v>9</v>
      </c>
      <c r="AZ73" s="19">
        <f t="shared" si="10"/>
        <v>0</v>
      </c>
      <c r="BA73" s="19">
        <f t="shared" si="11"/>
        <v>0</v>
      </c>
      <c r="BB73" s="19">
        <f t="shared" si="12"/>
        <v>0</v>
      </c>
      <c r="BC73" s="19">
        <v>1.0</v>
      </c>
      <c r="BD73" s="19">
        <v>1.0</v>
      </c>
      <c r="BE73" s="19">
        <v>1.0</v>
      </c>
      <c r="BF73" s="19">
        <v>1.0</v>
      </c>
      <c r="BG73" s="19">
        <v>1.0</v>
      </c>
      <c r="BH73" s="19">
        <v>1.0</v>
      </c>
      <c r="BI73" s="19">
        <v>1.0</v>
      </c>
      <c r="BJ73" s="19">
        <f t="shared" si="13"/>
        <v>7</v>
      </c>
      <c r="BK73" s="19">
        <f t="shared" si="14"/>
        <v>0</v>
      </c>
      <c r="BL73" s="19"/>
      <c r="BM73" s="19"/>
      <c r="BN73" s="19">
        <v>1.0</v>
      </c>
      <c r="BO73" s="19" t="s">
        <v>185</v>
      </c>
      <c r="BP73" s="19">
        <f t="shared" si="15"/>
        <v>0</v>
      </c>
      <c r="BQ73" s="19">
        <v>1.0</v>
      </c>
      <c r="BR73" s="19" t="s">
        <v>185</v>
      </c>
      <c r="BS73" s="19" t="s">
        <v>185</v>
      </c>
      <c r="BT73" s="20">
        <f t="shared" si="16"/>
        <v>0</v>
      </c>
      <c r="BU73" s="20"/>
      <c r="BV73" s="19">
        <v>4.0</v>
      </c>
      <c r="BW73" s="19" t="s">
        <v>185</v>
      </c>
      <c r="BX73" s="19" t="s">
        <v>191</v>
      </c>
      <c r="BY73" s="19" t="s">
        <v>185</v>
      </c>
      <c r="BZ73" s="19" t="s">
        <v>185</v>
      </c>
      <c r="CA73" s="19">
        <f t="shared" si="17"/>
        <v>0</v>
      </c>
      <c r="CB73" s="19" t="s">
        <v>185</v>
      </c>
      <c r="CC73" s="19">
        <f t="shared" si="18"/>
        <v>0</v>
      </c>
      <c r="CD73" s="19" t="s">
        <v>192</v>
      </c>
      <c r="CE73" s="19">
        <f t="shared" si="19"/>
        <v>0</v>
      </c>
      <c r="CF73" s="19" t="s">
        <v>192</v>
      </c>
      <c r="CG73" s="19">
        <f t="shared" si="20"/>
        <v>0</v>
      </c>
      <c r="CH73" s="19" t="s">
        <v>192</v>
      </c>
      <c r="CI73" s="19">
        <f t="shared" si="21"/>
        <v>0</v>
      </c>
      <c r="CJ73" s="19" t="s">
        <v>456</v>
      </c>
      <c r="CK73" s="19" t="s">
        <v>211</v>
      </c>
      <c r="CL73" s="19" t="s">
        <v>241</v>
      </c>
      <c r="CM73" s="19">
        <f t="shared" si="22"/>
        <v>1.5</v>
      </c>
      <c r="CN73" s="19" t="s">
        <v>185</v>
      </c>
      <c r="CO73" s="19">
        <f t="shared" si="23"/>
        <v>0</v>
      </c>
      <c r="CP73" s="19" t="s">
        <v>185</v>
      </c>
      <c r="CQ73" s="19" t="s">
        <v>185</v>
      </c>
      <c r="CR73" s="19" t="s">
        <v>185</v>
      </c>
      <c r="CS73" s="19" t="s">
        <v>185</v>
      </c>
      <c r="CT73" s="19" t="s">
        <v>185</v>
      </c>
      <c r="CU73" s="19">
        <f t="shared" ref="CU73:CY73" si="106">if(CP73="Không",0,1)</f>
        <v>0</v>
      </c>
      <c r="CV73" s="19">
        <f t="shared" si="106"/>
        <v>0</v>
      </c>
      <c r="CW73" s="19">
        <f t="shared" si="106"/>
        <v>0</v>
      </c>
      <c r="CX73" s="19">
        <f t="shared" si="106"/>
        <v>0</v>
      </c>
      <c r="CY73" s="19">
        <f t="shared" si="106"/>
        <v>0</v>
      </c>
      <c r="CZ73" s="19" t="s">
        <v>185</v>
      </c>
      <c r="DA73" s="19">
        <f t="shared" si="25"/>
        <v>0</v>
      </c>
      <c r="DB73" s="19" t="s">
        <v>185</v>
      </c>
      <c r="DC73" s="19">
        <f t="shared" si="26"/>
        <v>0</v>
      </c>
      <c r="DD73" s="20"/>
      <c r="DE73" s="19" t="s">
        <v>195</v>
      </c>
      <c r="DF73" s="19">
        <f t="shared" si="27"/>
        <v>1</v>
      </c>
      <c r="DG73" s="19" t="s">
        <v>196</v>
      </c>
      <c r="DH73" s="19">
        <f t="shared" si="28"/>
        <v>0</v>
      </c>
      <c r="DI73" s="19" t="s">
        <v>185</v>
      </c>
      <c r="DJ73" s="19">
        <f t="shared" si="29"/>
        <v>0</v>
      </c>
      <c r="DK73" s="19" t="s">
        <v>197</v>
      </c>
      <c r="DL73" s="19">
        <f t="shared" si="30"/>
        <v>0</v>
      </c>
      <c r="DM73" s="19" t="s">
        <v>232</v>
      </c>
      <c r="DN73" s="19">
        <f t="shared" si="31"/>
        <v>2.5</v>
      </c>
      <c r="DO73" s="19" t="s">
        <v>326</v>
      </c>
      <c r="DP73" s="19" t="s">
        <v>185</v>
      </c>
      <c r="DQ73" s="20">
        <f t="shared" si="32"/>
        <v>0</v>
      </c>
      <c r="DR73" s="20"/>
      <c r="DS73" s="19" t="s">
        <v>185</v>
      </c>
      <c r="DT73" s="20"/>
      <c r="DU73" s="19" t="s">
        <v>185</v>
      </c>
      <c r="DV73" s="20"/>
      <c r="DW73" s="20"/>
      <c r="DX73" s="20"/>
      <c r="DY73" s="20"/>
    </row>
    <row r="74">
      <c r="A74" s="18">
        <v>46003.69252314815</v>
      </c>
      <c r="B74" s="19" t="s">
        <v>389</v>
      </c>
      <c r="C74" s="19" t="s">
        <v>174</v>
      </c>
      <c r="D74" s="19">
        <f t="shared" si="2"/>
        <v>0</v>
      </c>
      <c r="E74" s="19" t="s">
        <v>235</v>
      </c>
      <c r="F74" s="19">
        <f>IFERROR(__xludf.DUMMYFUNCTION("LET(
  t, LOWER(TRIM(E74)),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4" s="19" t="s">
        <v>185</v>
      </c>
      <c r="H74" s="19">
        <f>IFERROR(__xludf.DUMMYFUNCTION("LET(
  t, LOWER(TRIM(G74)),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74" s="19" t="s">
        <v>182</v>
      </c>
      <c r="J74" s="19">
        <f>IFERROR(__xludf.DUMMYFUNCTION("LET(
  text, LOWER(I74),
  IFERROR(
    IFS(
      REGEXMATCH(text,""ở cùng gia đình|ở trọ cùng gia đình""), 0,
      REGEXMATCH(text,""thuê trọ""), 1,
      REGEXMATCH(text,""ở ktx""), 2,
      REGEXMATCH(text,""có nhà tại khu vực đang học|có nhà|ở riêng"&amp;" tại chung cư""), 3,
      REGEXMATCH(text,""ở nhà người quen""), 4
    ),
  -1)
)"),1.0)</f>
        <v>1</v>
      </c>
      <c r="K74" s="19" t="s">
        <v>457</v>
      </c>
      <c r="L74" s="19">
        <f>IFERROR(__xludf.DUMMYFUNCTION("LET(
  t, LOWER(TRIM(K74)),
  IFERROR(
    IFS(
      REGEXMATCH(t,""xuất\s*sắc""), 0,
      REGEXMATCH(t,""^giỏi$""), 1,
      REGEXMATCH(t,""^khá$""), 2,
      REGEXMATCH(t,""trung bình|bình thường|^4$""), 3,
      REGEXMATCH(t,""rớt""), 4,
      REGEXM"&amp;"ATCH(t,""năm nhất|tân sinh viên|mới|chưa|không|sắp thi|chuẩn bị thi|kq|kết quả|chưa có|chưa biết""), 5,
      TRUE, 5
    ),
  5)
)"),5.0)</f>
        <v>5</v>
      </c>
      <c r="M74" s="19" t="s">
        <v>222</v>
      </c>
      <c r="N74" s="19">
        <f>IFERROR(__xludf.DUMMYFUNCTION("LET(
  t, LOWER(TRIM(M74)),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4" s="19" t="s">
        <v>195</v>
      </c>
      <c r="P74" s="19">
        <f t="shared" si="3"/>
        <v>1</v>
      </c>
      <c r="Q74" s="19">
        <v>1.0</v>
      </c>
      <c r="R74" s="20">
        <f t="shared" si="101"/>
        <v>1</v>
      </c>
      <c r="S74" s="19" t="s">
        <v>203</v>
      </c>
      <c r="T74" s="19"/>
      <c r="U74" s="19" t="s">
        <v>236</v>
      </c>
      <c r="V74" s="20">
        <f>IFERROR(__xludf.DUMMYFUNCTION("IFERROR(REGEXEXTRACT(U74,""\d+"")*1, """")"),40.0)</f>
        <v>40</v>
      </c>
      <c r="W74" s="20">
        <f t="shared" si="5"/>
        <v>40</v>
      </c>
      <c r="X74" s="19">
        <v>50.0</v>
      </c>
      <c r="Y74" s="19">
        <v>40.0</v>
      </c>
      <c r="Z74" s="19" t="s">
        <v>186</v>
      </c>
      <c r="AA74" s="19"/>
      <c r="AB74" s="19" t="s">
        <v>185</v>
      </c>
      <c r="AC74" s="19" t="s">
        <v>185</v>
      </c>
      <c r="AD74" s="19" t="s">
        <v>186</v>
      </c>
      <c r="AE74" s="19" t="s">
        <v>185</v>
      </c>
      <c r="AF74" s="19" t="s">
        <v>187</v>
      </c>
      <c r="AG74" s="19" t="s">
        <v>226</v>
      </c>
      <c r="AH74" s="19" t="s">
        <v>188</v>
      </c>
      <c r="AI74" s="19" t="s">
        <v>189</v>
      </c>
      <c r="AJ74" s="19">
        <f t="shared" si="6"/>
        <v>1</v>
      </c>
      <c r="AK74" s="19" t="s">
        <v>226</v>
      </c>
      <c r="AL74" s="19">
        <f t="shared" si="7"/>
        <v>2</v>
      </c>
      <c r="AM74" s="19" t="s">
        <v>190</v>
      </c>
      <c r="AN74" s="19">
        <f t="shared" si="8"/>
        <v>0</v>
      </c>
      <c r="AO74" s="20"/>
      <c r="AP74" s="19">
        <v>2.0</v>
      </c>
      <c r="AQ74" s="19">
        <v>2.0</v>
      </c>
      <c r="AR74" s="19">
        <v>2.0</v>
      </c>
      <c r="AS74" s="19">
        <v>2.0</v>
      </c>
      <c r="AT74" s="19">
        <v>2.0</v>
      </c>
      <c r="AU74" s="19">
        <v>2.0</v>
      </c>
      <c r="AV74" s="19">
        <v>2.0</v>
      </c>
      <c r="AW74" s="19">
        <v>2.0</v>
      </c>
      <c r="AX74" s="19">
        <v>1.0</v>
      </c>
      <c r="AY74" s="19">
        <f t="shared" si="9"/>
        <v>17</v>
      </c>
      <c r="AZ74" s="19">
        <f t="shared" si="10"/>
        <v>8</v>
      </c>
      <c r="BA74" s="19">
        <f t="shared" si="11"/>
        <v>0</v>
      </c>
      <c r="BB74" s="19">
        <f t="shared" si="12"/>
        <v>0</v>
      </c>
      <c r="BC74" s="19">
        <v>2.0</v>
      </c>
      <c r="BD74" s="19">
        <v>2.0</v>
      </c>
      <c r="BE74" s="19">
        <v>2.0</v>
      </c>
      <c r="BF74" s="19">
        <v>2.0</v>
      </c>
      <c r="BG74" s="19">
        <v>2.0</v>
      </c>
      <c r="BH74" s="19">
        <v>2.0</v>
      </c>
      <c r="BI74" s="19">
        <v>2.0</v>
      </c>
      <c r="BJ74" s="19">
        <f t="shared" si="13"/>
        <v>14</v>
      </c>
      <c r="BK74" s="19">
        <f t="shared" si="14"/>
        <v>7</v>
      </c>
      <c r="BL74" s="19"/>
      <c r="BM74" s="19"/>
      <c r="BN74" s="19">
        <v>2.0</v>
      </c>
      <c r="BO74" s="19" t="s">
        <v>185</v>
      </c>
      <c r="BP74" s="19">
        <f t="shared" si="15"/>
        <v>0</v>
      </c>
      <c r="BQ74" s="19">
        <v>1.0</v>
      </c>
      <c r="BR74" s="19">
        <v>0.0</v>
      </c>
      <c r="BS74" s="19" t="s">
        <v>185</v>
      </c>
      <c r="BT74" s="20">
        <f t="shared" si="16"/>
        <v>0</v>
      </c>
      <c r="BU74" s="20"/>
      <c r="BV74" s="19">
        <v>2.0</v>
      </c>
      <c r="BW74" s="19" t="s">
        <v>195</v>
      </c>
      <c r="BX74" s="19" t="s">
        <v>252</v>
      </c>
      <c r="BY74" s="19" t="s">
        <v>195</v>
      </c>
      <c r="BZ74" s="19" t="s">
        <v>185</v>
      </c>
      <c r="CA74" s="19">
        <f t="shared" si="17"/>
        <v>0</v>
      </c>
      <c r="CB74" s="19" t="s">
        <v>185</v>
      </c>
      <c r="CC74" s="19">
        <f t="shared" si="18"/>
        <v>0</v>
      </c>
      <c r="CD74" s="19" t="s">
        <v>209</v>
      </c>
      <c r="CE74" s="19">
        <f t="shared" si="19"/>
        <v>1</v>
      </c>
      <c r="CF74" s="19" t="s">
        <v>209</v>
      </c>
      <c r="CG74" s="19">
        <f t="shared" si="20"/>
        <v>1</v>
      </c>
      <c r="CH74" s="19" t="s">
        <v>209</v>
      </c>
      <c r="CI74" s="19">
        <f t="shared" si="21"/>
        <v>1</v>
      </c>
      <c r="CJ74" s="19" t="s">
        <v>262</v>
      </c>
      <c r="CK74" s="19" t="s">
        <v>364</v>
      </c>
      <c r="CL74" s="19" t="s">
        <v>365</v>
      </c>
      <c r="CM74" s="19">
        <f t="shared" si="22"/>
        <v>0.33</v>
      </c>
      <c r="CN74" s="19" t="s">
        <v>185</v>
      </c>
      <c r="CO74" s="19">
        <f t="shared" si="23"/>
        <v>0</v>
      </c>
      <c r="CP74" s="19" t="s">
        <v>185</v>
      </c>
      <c r="CQ74" s="19" t="s">
        <v>185</v>
      </c>
      <c r="CR74" s="19" t="s">
        <v>185</v>
      </c>
      <c r="CS74" s="19" t="s">
        <v>185</v>
      </c>
      <c r="CT74" s="19" t="s">
        <v>185</v>
      </c>
      <c r="CU74" s="19">
        <f t="shared" ref="CU74:CY74" si="107">if(CP74="Không",0,1)</f>
        <v>0</v>
      </c>
      <c r="CV74" s="19">
        <f t="shared" si="107"/>
        <v>0</v>
      </c>
      <c r="CW74" s="19">
        <f t="shared" si="107"/>
        <v>0</v>
      </c>
      <c r="CX74" s="19">
        <f t="shared" si="107"/>
        <v>0</v>
      </c>
      <c r="CY74" s="19">
        <f t="shared" si="107"/>
        <v>0</v>
      </c>
      <c r="CZ74" s="19" t="s">
        <v>185</v>
      </c>
      <c r="DA74" s="19">
        <f t="shared" si="25"/>
        <v>0</v>
      </c>
      <c r="DB74" s="19" t="s">
        <v>185</v>
      </c>
      <c r="DC74" s="19">
        <f t="shared" si="26"/>
        <v>0</v>
      </c>
      <c r="DD74" s="20"/>
      <c r="DE74" s="19" t="s">
        <v>185</v>
      </c>
      <c r="DF74" s="19">
        <f t="shared" si="27"/>
        <v>0</v>
      </c>
      <c r="DG74" s="19" t="s">
        <v>196</v>
      </c>
      <c r="DH74" s="19">
        <f t="shared" si="28"/>
        <v>0</v>
      </c>
      <c r="DI74" s="19" t="s">
        <v>185</v>
      </c>
      <c r="DJ74" s="19">
        <f t="shared" si="29"/>
        <v>0</v>
      </c>
      <c r="DK74" s="19" t="s">
        <v>197</v>
      </c>
      <c r="DL74" s="19">
        <f t="shared" si="30"/>
        <v>0</v>
      </c>
      <c r="DM74" s="20"/>
      <c r="DN74" s="19" t="str">
        <f t="shared" si="31"/>
        <v/>
      </c>
      <c r="DO74" s="20"/>
      <c r="DP74" s="19" t="s">
        <v>185</v>
      </c>
      <c r="DQ74" s="20">
        <f t="shared" si="32"/>
        <v>0</v>
      </c>
      <c r="DR74" s="20"/>
      <c r="DS74" s="19" t="s">
        <v>185</v>
      </c>
      <c r="DT74" s="20"/>
      <c r="DU74" s="19" t="s">
        <v>185</v>
      </c>
      <c r="DV74" s="20"/>
      <c r="DW74" s="20"/>
      <c r="DX74" s="20"/>
      <c r="DY74" s="20"/>
    </row>
    <row r="75">
      <c r="A75" s="18">
        <v>46003.69287037037</v>
      </c>
      <c r="B75" s="19" t="s">
        <v>370</v>
      </c>
      <c r="C75" s="19" t="s">
        <v>174</v>
      </c>
      <c r="D75" s="19">
        <f t="shared" si="2"/>
        <v>0</v>
      </c>
      <c r="E75" s="19" t="s">
        <v>328</v>
      </c>
      <c r="F75" s="19">
        <f>IFERROR(__xludf.DUMMYFUNCTION("LET(
  t, LOWER(TRIM(E75)),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5" s="19" t="s">
        <v>185</v>
      </c>
      <c r="H75" s="19">
        <f>IFERROR(__xludf.DUMMYFUNCTION("LET(
  t, LOWER(TRIM(G75)),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75" s="19" t="s">
        <v>182</v>
      </c>
      <c r="J75" s="19">
        <f>IFERROR(__xludf.DUMMYFUNCTION("LET(
  text, LOWER(I75),
  IFERROR(
    IFS(
      REGEXMATCH(text,""ở cùng gia đình|ở trọ cùng gia đình""), 0,
      REGEXMATCH(text,""thuê trọ""), 1,
      REGEXMATCH(text,""ở ktx""), 2,
      REGEXMATCH(text,""có nhà tại khu vực đang học|có nhà|ở riêng"&amp;" tại chung cư""), 3,
      REGEXMATCH(text,""ở nhà người quen""), 4
    ),
  -1)
)"),1.0)</f>
        <v>1</v>
      </c>
      <c r="K75" s="19" t="s">
        <v>183</v>
      </c>
      <c r="L75" s="19">
        <f>IFERROR(__xludf.DUMMYFUNCTION("LET(
  t, LOWER(TRIM(K75)),
  IFERROR(
    IFS(
      REGEXMATCH(t,""xuất\s*sắc""), 0,
      REGEXMATCH(t,""^giỏi$""), 1,
      REGEXMATCH(t,""^khá$""), 2,
      REGEXMATCH(t,""trung bình|bình thường|^4$""), 3,
      REGEXMATCH(t,""rớt""), 4,
      REGEXM"&amp;"ATCH(t,""năm nhất|tân sinh viên|mới|chưa|không|sắp thi|chuẩn bị thi|kq|kết quả|chưa có|chưa biết""), 5,
      TRUE, 5
    ),
  5)
)"),2.0)</f>
        <v>2</v>
      </c>
      <c r="M75" s="19" t="s">
        <v>222</v>
      </c>
      <c r="N75" s="19">
        <f>IFERROR(__xludf.DUMMYFUNCTION("LET(
  t, LOWER(TRIM(M75)),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5" s="19" t="s">
        <v>195</v>
      </c>
      <c r="P75" s="19">
        <f t="shared" si="3"/>
        <v>1</v>
      </c>
      <c r="Q75" s="19">
        <v>1.0</v>
      </c>
      <c r="R75" s="20">
        <f t="shared" si="101"/>
        <v>1</v>
      </c>
      <c r="S75" s="19" t="s">
        <v>223</v>
      </c>
      <c r="T75" s="19"/>
      <c r="U75" s="19" t="s">
        <v>236</v>
      </c>
      <c r="V75" s="20">
        <f>IFERROR(__xludf.DUMMYFUNCTION("IFERROR(REGEXEXTRACT(U75,""\d+"")*1, """")"),40.0)</f>
        <v>40</v>
      </c>
      <c r="W75" s="20">
        <f t="shared" si="5"/>
        <v>40</v>
      </c>
      <c r="X75" s="21">
        <v>1.0</v>
      </c>
      <c r="Y75" s="21">
        <v>0.5</v>
      </c>
      <c r="Z75" s="19" t="s">
        <v>185</v>
      </c>
      <c r="AA75" s="19"/>
      <c r="AB75" s="19" t="s">
        <v>185</v>
      </c>
      <c r="AC75" s="19" t="s">
        <v>185</v>
      </c>
      <c r="AD75" s="19" t="s">
        <v>185</v>
      </c>
      <c r="AE75" s="19" t="s">
        <v>185</v>
      </c>
      <c r="AF75" s="19" t="s">
        <v>237</v>
      </c>
      <c r="AG75" s="19" t="s">
        <v>238</v>
      </c>
      <c r="AH75" s="19" t="s">
        <v>238</v>
      </c>
      <c r="AI75" s="19" t="s">
        <v>239</v>
      </c>
      <c r="AJ75" s="19">
        <f t="shared" si="6"/>
        <v>0</v>
      </c>
      <c r="AK75" s="19" t="s">
        <v>238</v>
      </c>
      <c r="AL75" s="19">
        <f t="shared" si="7"/>
        <v>0</v>
      </c>
      <c r="AM75" s="19" t="s">
        <v>190</v>
      </c>
      <c r="AN75" s="19">
        <f t="shared" si="8"/>
        <v>0</v>
      </c>
      <c r="AO75" s="20"/>
      <c r="AP75" s="19">
        <v>1.0</v>
      </c>
      <c r="AQ75" s="19">
        <v>1.0</v>
      </c>
      <c r="AR75" s="19">
        <v>1.0</v>
      </c>
      <c r="AS75" s="19">
        <v>1.0</v>
      </c>
      <c r="AT75" s="19">
        <v>1.0</v>
      </c>
      <c r="AU75" s="19">
        <v>1.0</v>
      </c>
      <c r="AV75" s="19">
        <v>1.0</v>
      </c>
      <c r="AW75" s="19">
        <v>1.0</v>
      </c>
      <c r="AX75" s="19">
        <v>1.0</v>
      </c>
      <c r="AY75" s="19">
        <f t="shared" si="9"/>
        <v>9</v>
      </c>
      <c r="AZ75" s="19">
        <f t="shared" si="10"/>
        <v>0</v>
      </c>
      <c r="BA75" s="19">
        <f t="shared" si="11"/>
        <v>0</v>
      </c>
      <c r="BB75" s="19">
        <f t="shared" si="12"/>
        <v>0</v>
      </c>
      <c r="BC75" s="19">
        <v>1.0</v>
      </c>
      <c r="BD75" s="19">
        <v>1.0</v>
      </c>
      <c r="BE75" s="19">
        <v>1.0</v>
      </c>
      <c r="BF75" s="19">
        <v>1.0</v>
      </c>
      <c r="BG75" s="19">
        <v>1.0</v>
      </c>
      <c r="BH75" s="19">
        <v>1.0</v>
      </c>
      <c r="BI75" s="19">
        <v>1.0</v>
      </c>
      <c r="BJ75" s="19">
        <f t="shared" si="13"/>
        <v>7</v>
      </c>
      <c r="BK75" s="19">
        <f t="shared" si="14"/>
        <v>0</v>
      </c>
      <c r="BL75" s="19"/>
      <c r="BM75" s="19"/>
      <c r="BN75" s="19">
        <v>1.0</v>
      </c>
      <c r="BO75" s="19" t="s">
        <v>195</v>
      </c>
      <c r="BP75" s="19">
        <f t="shared" si="15"/>
        <v>1</v>
      </c>
      <c r="BQ75" s="19">
        <v>1.0</v>
      </c>
      <c r="BR75" s="19" t="s">
        <v>458</v>
      </c>
      <c r="BS75" s="19" t="s">
        <v>185</v>
      </c>
      <c r="BT75" s="20">
        <f t="shared" si="16"/>
        <v>0</v>
      </c>
      <c r="BU75" s="20"/>
      <c r="BV75" s="19">
        <v>3.0</v>
      </c>
      <c r="BW75" s="19" t="s">
        <v>185</v>
      </c>
      <c r="BX75" s="19" t="s">
        <v>191</v>
      </c>
      <c r="BY75" s="19" t="s">
        <v>185</v>
      </c>
      <c r="BZ75" s="19" t="s">
        <v>185</v>
      </c>
      <c r="CA75" s="19">
        <f t="shared" si="17"/>
        <v>0</v>
      </c>
      <c r="CB75" s="19" t="s">
        <v>186</v>
      </c>
      <c r="CC75" s="19">
        <f t="shared" si="18"/>
        <v>1</v>
      </c>
      <c r="CD75" s="19" t="s">
        <v>209</v>
      </c>
      <c r="CE75" s="19">
        <f t="shared" si="19"/>
        <v>1</v>
      </c>
      <c r="CF75" s="19" t="s">
        <v>192</v>
      </c>
      <c r="CG75" s="19">
        <f t="shared" si="20"/>
        <v>0</v>
      </c>
      <c r="CH75" s="19" t="s">
        <v>209</v>
      </c>
      <c r="CI75" s="19">
        <f t="shared" si="21"/>
        <v>1</v>
      </c>
      <c r="CJ75" s="19" t="s">
        <v>229</v>
      </c>
      <c r="CK75" s="19" t="s">
        <v>185</v>
      </c>
      <c r="CL75" s="19" t="s">
        <v>254</v>
      </c>
      <c r="CM75" s="19">
        <f t="shared" si="22"/>
        <v>0</v>
      </c>
      <c r="CN75" s="19" t="s">
        <v>185</v>
      </c>
      <c r="CO75" s="19">
        <f t="shared" si="23"/>
        <v>0</v>
      </c>
      <c r="CP75" s="19" t="s">
        <v>195</v>
      </c>
      <c r="CQ75" s="19" t="s">
        <v>195</v>
      </c>
      <c r="CR75" s="19" t="s">
        <v>195</v>
      </c>
      <c r="CS75" s="19" t="s">
        <v>195</v>
      </c>
      <c r="CT75" s="19" t="s">
        <v>185</v>
      </c>
      <c r="CU75" s="19">
        <f t="shared" ref="CU75:CY75" si="108">if(CP75="Không",0,1)</f>
        <v>1</v>
      </c>
      <c r="CV75" s="19">
        <f t="shared" si="108"/>
        <v>1</v>
      </c>
      <c r="CW75" s="19">
        <f t="shared" si="108"/>
        <v>1</v>
      </c>
      <c r="CX75" s="19">
        <f t="shared" si="108"/>
        <v>1</v>
      </c>
      <c r="CY75" s="19">
        <f t="shared" si="108"/>
        <v>0</v>
      </c>
      <c r="CZ75" s="19" t="s">
        <v>185</v>
      </c>
      <c r="DA75" s="19">
        <f t="shared" si="25"/>
        <v>0</v>
      </c>
      <c r="DB75" s="19" t="s">
        <v>185</v>
      </c>
      <c r="DC75" s="19">
        <f t="shared" si="26"/>
        <v>0</v>
      </c>
      <c r="DD75" s="20"/>
      <c r="DE75" s="19" t="s">
        <v>195</v>
      </c>
      <c r="DF75" s="19">
        <f t="shared" si="27"/>
        <v>1</v>
      </c>
      <c r="DG75" s="19" t="s">
        <v>196</v>
      </c>
      <c r="DH75" s="19">
        <f t="shared" si="28"/>
        <v>0</v>
      </c>
      <c r="DI75" s="19" t="s">
        <v>185</v>
      </c>
      <c r="DJ75" s="19">
        <f t="shared" si="29"/>
        <v>0</v>
      </c>
      <c r="DK75" s="19" t="s">
        <v>197</v>
      </c>
      <c r="DL75" s="19">
        <f t="shared" si="30"/>
        <v>0</v>
      </c>
      <c r="DM75" s="19" t="s">
        <v>232</v>
      </c>
      <c r="DN75" s="19">
        <f t="shared" si="31"/>
        <v>2.5</v>
      </c>
      <c r="DO75" s="19" t="s">
        <v>459</v>
      </c>
      <c r="DP75" s="19" t="s">
        <v>185</v>
      </c>
      <c r="DQ75" s="20">
        <f t="shared" si="32"/>
        <v>0</v>
      </c>
      <c r="DR75" s="20"/>
      <c r="DS75" s="19" t="s">
        <v>185</v>
      </c>
      <c r="DT75" s="20"/>
      <c r="DU75" s="19" t="s">
        <v>185</v>
      </c>
      <c r="DV75" s="20"/>
      <c r="DW75" s="20"/>
      <c r="DX75" s="20"/>
      <c r="DY75" s="20"/>
    </row>
    <row r="76">
      <c r="A76" s="18">
        <v>46003.69321759259</v>
      </c>
      <c r="B76" s="19" t="s">
        <v>357</v>
      </c>
      <c r="C76" s="19" t="s">
        <v>174</v>
      </c>
      <c r="D76" s="19">
        <f t="shared" si="2"/>
        <v>0</v>
      </c>
      <c r="E76" s="19" t="s">
        <v>328</v>
      </c>
      <c r="F76" s="19">
        <f>IFERROR(__xludf.DUMMYFUNCTION("LET(
  t, LOWER(TRIM(E76)),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6" s="19" t="s">
        <v>220</v>
      </c>
      <c r="H76" s="19">
        <f>IFERROR(__xludf.DUMMYFUNCTION("LET(
  t, LOWER(TRIM(G76)),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76" s="19" t="s">
        <v>182</v>
      </c>
      <c r="J76" s="19">
        <f>IFERROR(__xludf.DUMMYFUNCTION("LET(
  text, LOWER(I76),
  IFERROR(
    IFS(
      REGEXMATCH(text,""ở cùng gia đình|ở trọ cùng gia đình""), 0,
      REGEXMATCH(text,""thuê trọ""), 1,
      REGEXMATCH(text,""ở ktx""), 2,
      REGEXMATCH(text,""có nhà tại khu vực đang học|có nhà|ở riêng"&amp;" tại chung cư""), 3,
      REGEXMATCH(text,""ở nhà người quen""), 4
    ),
  -1)
)"),1.0)</f>
        <v>1</v>
      </c>
      <c r="K76" s="19" t="s">
        <v>183</v>
      </c>
      <c r="L76" s="19">
        <f>IFERROR(__xludf.DUMMYFUNCTION("LET(
  t, LOWER(TRIM(K76)),
  IFERROR(
    IFS(
      REGEXMATCH(t,""xuất\s*sắc""), 0,
      REGEXMATCH(t,""^giỏi$""), 1,
      REGEXMATCH(t,""^khá$""), 2,
      REGEXMATCH(t,""trung bình|bình thường|^4$""), 3,
      REGEXMATCH(t,""rớt""), 4,
      REGEXM"&amp;"ATCH(t,""năm nhất|tân sinh viên|mới|chưa|không|sắp thi|chuẩn bị thi|kq|kết quả|chưa có|chưa biết""), 5,
      TRUE, 5
    ),
  5)
)"),2.0)</f>
        <v>2</v>
      </c>
      <c r="M76" s="19" t="s">
        <v>222</v>
      </c>
      <c r="N76" s="19">
        <f>IFERROR(__xludf.DUMMYFUNCTION("LET(
  t, LOWER(TRIM(M76)),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6" s="19" t="s">
        <v>185</v>
      </c>
      <c r="P76" s="19">
        <f t="shared" si="3"/>
        <v>0</v>
      </c>
      <c r="Q76" s="20"/>
      <c r="R76" s="20" t="str">
        <f t="shared" si="101"/>
        <v/>
      </c>
      <c r="S76" s="20"/>
      <c r="T76" s="20"/>
      <c r="U76" s="20"/>
      <c r="V76" s="20" t="str">
        <f>IFERROR(__xludf.DUMMYFUNCTION("IFERROR(REGEXEXTRACT(U76,""\d+"")*1, """")"),"")</f>
        <v/>
      </c>
      <c r="W76" s="20">
        <f t="shared" si="5"/>
        <v>0</v>
      </c>
      <c r="X76" s="20"/>
      <c r="Y76" s="20"/>
      <c r="Z76" s="19" t="s">
        <v>185</v>
      </c>
      <c r="AA76" s="19"/>
      <c r="AB76" s="19" t="s">
        <v>185</v>
      </c>
      <c r="AC76" s="19" t="s">
        <v>185</v>
      </c>
      <c r="AD76" s="19" t="s">
        <v>186</v>
      </c>
      <c r="AE76" s="19" t="s">
        <v>186</v>
      </c>
      <c r="AF76" s="19" t="s">
        <v>206</v>
      </c>
      <c r="AG76" s="19" t="s">
        <v>238</v>
      </c>
      <c r="AH76" s="19" t="s">
        <v>238</v>
      </c>
      <c r="AI76" s="19" t="s">
        <v>227</v>
      </c>
      <c r="AJ76" s="19">
        <f t="shared" si="6"/>
        <v>2</v>
      </c>
      <c r="AK76" s="19" t="s">
        <v>238</v>
      </c>
      <c r="AL76" s="19">
        <f t="shared" si="7"/>
        <v>0</v>
      </c>
      <c r="AM76" s="19" t="s">
        <v>228</v>
      </c>
      <c r="AN76" s="19">
        <f t="shared" si="8"/>
        <v>1</v>
      </c>
      <c r="AO76" s="20"/>
      <c r="AP76" s="19">
        <v>1.0</v>
      </c>
      <c r="AQ76" s="19">
        <v>1.0</v>
      </c>
      <c r="AR76" s="19">
        <v>1.0</v>
      </c>
      <c r="AS76" s="19">
        <v>1.0</v>
      </c>
      <c r="AT76" s="19">
        <v>1.0</v>
      </c>
      <c r="AU76" s="19">
        <v>1.0</v>
      </c>
      <c r="AV76" s="19">
        <v>1.0</v>
      </c>
      <c r="AW76" s="19">
        <v>1.0</v>
      </c>
      <c r="AX76" s="19">
        <v>1.0</v>
      </c>
      <c r="AY76" s="19">
        <f t="shared" si="9"/>
        <v>9</v>
      </c>
      <c r="AZ76" s="19">
        <f t="shared" si="10"/>
        <v>0</v>
      </c>
      <c r="BA76" s="19">
        <f t="shared" si="11"/>
        <v>0</v>
      </c>
      <c r="BB76" s="19">
        <f t="shared" si="12"/>
        <v>0</v>
      </c>
      <c r="BC76" s="19">
        <v>1.0</v>
      </c>
      <c r="BD76" s="19">
        <v>1.0</v>
      </c>
      <c r="BE76" s="19">
        <v>1.0</v>
      </c>
      <c r="BF76" s="19">
        <v>1.0</v>
      </c>
      <c r="BG76" s="19">
        <v>1.0</v>
      </c>
      <c r="BH76" s="19">
        <v>1.0</v>
      </c>
      <c r="BI76" s="19">
        <v>1.0</v>
      </c>
      <c r="BJ76" s="19">
        <f t="shared" si="13"/>
        <v>7</v>
      </c>
      <c r="BK76" s="19">
        <f t="shared" si="14"/>
        <v>0</v>
      </c>
      <c r="BL76" s="19"/>
      <c r="BM76" s="19"/>
      <c r="BN76" s="19">
        <v>1.0</v>
      </c>
      <c r="BO76" s="19" t="s">
        <v>195</v>
      </c>
      <c r="BP76" s="19">
        <f t="shared" si="15"/>
        <v>1</v>
      </c>
      <c r="BQ76" s="19">
        <v>1.0</v>
      </c>
      <c r="BR76" s="19">
        <v>0.0</v>
      </c>
      <c r="BS76" s="19" t="s">
        <v>195</v>
      </c>
      <c r="BT76" s="20">
        <f t="shared" si="16"/>
        <v>1</v>
      </c>
      <c r="BU76" s="19" t="s">
        <v>460</v>
      </c>
      <c r="BV76" s="19">
        <v>5.0</v>
      </c>
      <c r="BW76" s="19" t="s">
        <v>185</v>
      </c>
      <c r="BX76" s="19" t="s">
        <v>191</v>
      </c>
      <c r="BY76" s="19" t="s">
        <v>185</v>
      </c>
      <c r="BZ76" s="19" t="s">
        <v>185</v>
      </c>
      <c r="CA76" s="19">
        <f t="shared" si="17"/>
        <v>0</v>
      </c>
      <c r="CB76" s="19" t="s">
        <v>185</v>
      </c>
      <c r="CC76" s="19">
        <f t="shared" si="18"/>
        <v>0</v>
      </c>
      <c r="CD76" s="19" t="s">
        <v>192</v>
      </c>
      <c r="CE76" s="19">
        <f t="shared" si="19"/>
        <v>0</v>
      </c>
      <c r="CF76" s="19" t="s">
        <v>192</v>
      </c>
      <c r="CG76" s="19">
        <f t="shared" si="20"/>
        <v>0</v>
      </c>
      <c r="CH76" s="19" t="s">
        <v>192</v>
      </c>
      <c r="CI76" s="19">
        <f t="shared" si="21"/>
        <v>0</v>
      </c>
      <c r="CJ76" s="19" t="s">
        <v>210</v>
      </c>
      <c r="CK76" s="19" t="s">
        <v>185</v>
      </c>
      <c r="CL76" s="19" t="s">
        <v>254</v>
      </c>
      <c r="CM76" s="19">
        <f t="shared" si="22"/>
        <v>0</v>
      </c>
      <c r="CN76" s="19" t="s">
        <v>185</v>
      </c>
      <c r="CO76" s="19">
        <f t="shared" si="23"/>
        <v>0</v>
      </c>
      <c r="CP76" s="19" t="s">
        <v>195</v>
      </c>
      <c r="CQ76" s="19" t="s">
        <v>195</v>
      </c>
      <c r="CR76" s="19" t="s">
        <v>195</v>
      </c>
      <c r="CS76" s="19" t="s">
        <v>195</v>
      </c>
      <c r="CT76" s="19" t="s">
        <v>195</v>
      </c>
      <c r="CU76" s="19">
        <f t="shared" ref="CU76:CY76" si="109">if(CP76="Không",0,1)</f>
        <v>1</v>
      </c>
      <c r="CV76" s="19">
        <f t="shared" si="109"/>
        <v>1</v>
      </c>
      <c r="CW76" s="19">
        <f t="shared" si="109"/>
        <v>1</v>
      </c>
      <c r="CX76" s="19">
        <f t="shared" si="109"/>
        <v>1</v>
      </c>
      <c r="CY76" s="19">
        <f t="shared" si="109"/>
        <v>1</v>
      </c>
      <c r="CZ76" s="19" t="s">
        <v>195</v>
      </c>
      <c r="DA76" s="19">
        <f t="shared" si="25"/>
        <v>1</v>
      </c>
      <c r="DB76" s="19" t="s">
        <v>195</v>
      </c>
      <c r="DC76" s="19">
        <f t="shared" si="26"/>
        <v>1</v>
      </c>
      <c r="DD76" s="19" t="s">
        <v>264</v>
      </c>
      <c r="DE76" s="19" t="s">
        <v>195</v>
      </c>
      <c r="DF76" s="19">
        <f t="shared" si="27"/>
        <v>1</v>
      </c>
      <c r="DG76" s="19" t="s">
        <v>196</v>
      </c>
      <c r="DH76" s="19">
        <f t="shared" si="28"/>
        <v>0</v>
      </c>
      <c r="DI76" s="19" t="s">
        <v>185</v>
      </c>
      <c r="DJ76" s="19">
        <f t="shared" si="29"/>
        <v>0</v>
      </c>
      <c r="DK76" s="19" t="s">
        <v>197</v>
      </c>
      <c r="DL76" s="19">
        <f t="shared" si="30"/>
        <v>0</v>
      </c>
      <c r="DM76" s="19" t="s">
        <v>303</v>
      </c>
      <c r="DN76" s="19">
        <f t="shared" si="31"/>
        <v>0.5</v>
      </c>
      <c r="DO76" s="19" t="s">
        <v>199</v>
      </c>
      <c r="DP76" s="19" t="s">
        <v>185</v>
      </c>
      <c r="DQ76" s="20">
        <f t="shared" si="32"/>
        <v>0</v>
      </c>
      <c r="DR76" s="20"/>
      <c r="DS76" s="19" t="s">
        <v>185</v>
      </c>
      <c r="DT76" s="20"/>
      <c r="DU76" s="19" t="s">
        <v>185</v>
      </c>
      <c r="DV76" s="20"/>
      <c r="DW76" s="20"/>
      <c r="DX76" s="20"/>
      <c r="DY76" s="20"/>
    </row>
    <row r="77">
      <c r="A77" s="18">
        <v>46003.69331018518</v>
      </c>
      <c r="B77" s="19" t="s">
        <v>405</v>
      </c>
      <c r="C77" s="19" t="s">
        <v>174</v>
      </c>
      <c r="D77" s="19">
        <f t="shared" si="2"/>
        <v>0</v>
      </c>
      <c r="E77" s="19" t="s">
        <v>180</v>
      </c>
      <c r="F77" s="19">
        <f>IFERROR(__xludf.DUMMYFUNCTION("LET(
  t, LOWER(TRIM(E77)),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7" s="19" t="s">
        <v>185</v>
      </c>
      <c r="H77" s="19">
        <f>IFERROR(__xludf.DUMMYFUNCTION("LET(
  t, LOWER(TRIM(G77)),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77" s="19" t="s">
        <v>201</v>
      </c>
      <c r="J77" s="19">
        <f>IFERROR(__xludf.DUMMYFUNCTION("LET(
  text, LOWER(I77),
  IFERROR(
    IFS(
      REGEXMATCH(text,""ở cùng gia đình|ở trọ cùng gia đình""), 0,
      REGEXMATCH(text,""thuê trọ""), 1,
      REGEXMATCH(text,""ở ktx""), 2,
      REGEXMATCH(text,""có nhà tại khu vực đang học|có nhà|ở riêng"&amp;" tại chung cư""), 3,
      REGEXMATCH(text,""ở nhà người quen""), 4
    ),
  -1)
)"),3.0)</f>
        <v>3</v>
      </c>
      <c r="K77" s="19" t="s">
        <v>202</v>
      </c>
      <c r="L77" s="19">
        <f>IFERROR(__xludf.DUMMYFUNCTION("LET(
  t, LOWER(TRIM(K77)),
  IFERROR(
    IFS(
      REGEXMATCH(t,""xuất\s*sắc""), 0,
      REGEXMATCH(t,""^giỏi$""), 1,
      REGEXMATCH(t,""^khá$""), 2,
      REGEXMATCH(t,""trung bình|bình thường|^4$""), 3,
      REGEXMATCH(t,""rớt""), 4,
      REGEXM"&amp;"ATCH(t,""năm nhất|tân sinh viên|mới|chưa|không|sắp thi|chuẩn bị thi|kq|kết quả|chưa có|chưa biết""), 5,
      TRUE, 5
    ),
  5)
)"),3.0)</f>
        <v>3</v>
      </c>
      <c r="M77" s="19" t="s">
        <v>222</v>
      </c>
      <c r="N77" s="19">
        <f>IFERROR(__xludf.DUMMYFUNCTION("LET(
  t, LOWER(TRIM(M77)),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7" s="19" t="s">
        <v>185</v>
      </c>
      <c r="P77" s="19">
        <f t="shared" si="3"/>
        <v>0</v>
      </c>
      <c r="Q77" s="20"/>
      <c r="R77" s="20" t="str">
        <f t="shared" si="101"/>
        <v/>
      </c>
      <c r="S77" s="20"/>
      <c r="T77" s="20"/>
      <c r="U77" s="20"/>
      <c r="V77" s="20" t="str">
        <f>IFERROR(__xludf.DUMMYFUNCTION("IFERROR(REGEXEXTRACT(U77,""\d+"")*1, """")"),"")</f>
        <v/>
      </c>
      <c r="W77" s="20">
        <f t="shared" si="5"/>
        <v>0</v>
      </c>
      <c r="X77" s="20"/>
      <c r="Y77" s="20"/>
      <c r="Z77" s="19" t="s">
        <v>186</v>
      </c>
      <c r="AA77" s="19"/>
      <c r="AB77" s="19" t="s">
        <v>185</v>
      </c>
      <c r="AC77" s="19" t="s">
        <v>185</v>
      </c>
      <c r="AD77" s="19" t="s">
        <v>185</v>
      </c>
      <c r="AE77" s="19" t="s">
        <v>186</v>
      </c>
      <c r="AF77" s="19" t="s">
        <v>206</v>
      </c>
      <c r="AG77" s="19" t="s">
        <v>238</v>
      </c>
      <c r="AH77" s="19" t="s">
        <v>238</v>
      </c>
      <c r="AI77" s="19" t="s">
        <v>227</v>
      </c>
      <c r="AJ77" s="19">
        <f t="shared" si="6"/>
        <v>2</v>
      </c>
      <c r="AK77" s="19" t="s">
        <v>238</v>
      </c>
      <c r="AL77" s="19">
        <f t="shared" si="7"/>
        <v>0</v>
      </c>
      <c r="AM77" s="19" t="s">
        <v>228</v>
      </c>
      <c r="AN77" s="19">
        <f t="shared" si="8"/>
        <v>1</v>
      </c>
      <c r="AO77" s="20"/>
      <c r="AP77" s="19">
        <v>1.0</v>
      </c>
      <c r="AQ77" s="19">
        <v>1.0</v>
      </c>
      <c r="AR77" s="19">
        <v>1.0</v>
      </c>
      <c r="AS77" s="19">
        <v>1.0</v>
      </c>
      <c r="AT77" s="19">
        <v>1.0</v>
      </c>
      <c r="AU77" s="19">
        <v>1.0</v>
      </c>
      <c r="AV77" s="19">
        <v>1.0</v>
      </c>
      <c r="AW77" s="19">
        <v>1.0</v>
      </c>
      <c r="AX77" s="19">
        <v>1.0</v>
      </c>
      <c r="AY77" s="19">
        <f t="shared" si="9"/>
        <v>9</v>
      </c>
      <c r="AZ77" s="19">
        <f t="shared" si="10"/>
        <v>0</v>
      </c>
      <c r="BA77" s="19">
        <f t="shared" si="11"/>
        <v>0</v>
      </c>
      <c r="BB77" s="19">
        <f t="shared" si="12"/>
        <v>0</v>
      </c>
      <c r="BC77" s="19">
        <v>1.0</v>
      </c>
      <c r="BD77" s="19">
        <v>1.0</v>
      </c>
      <c r="BE77" s="19">
        <v>1.0</v>
      </c>
      <c r="BF77" s="19">
        <v>1.0</v>
      </c>
      <c r="BG77" s="19">
        <v>1.0</v>
      </c>
      <c r="BH77" s="19">
        <v>1.0</v>
      </c>
      <c r="BI77" s="19">
        <v>1.0</v>
      </c>
      <c r="BJ77" s="19">
        <f t="shared" si="13"/>
        <v>7</v>
      </c>
      <c r="BK77" s="19">
        <f t="shared" si="14"/>
        <v>0</v>
      </c>
      <c r="BL77" s="19"/>
      <c r="BM77" s="19"/>
      <c r="BN77" s="19">
        <v>5.0</v>
      </c>
      <c r="BO77" s="19" t="s">
        <v>185</v>
      </c>
      <c r="BP77" s="19">
        <f t="shared" si="15"/>
        <v>0</v>
      </c>
      <c r="BQ77" s="19">
        <v>1.0</v>
      </c>
      <c r="BR77" s="19">
        <v>0.0</v>
      </c>
      <c r="BS77" s="19" t="s">
        <v>185</v>
      </c>
      <c r="BT77" s="20">
        <f t="shared" si="16"/>
        <v>0</v>
      </c>
      <c r="BU77" s="20"/>
      <c r="BV77" s="19">
        <v>1.0</v>
      </c>
      <c r="BW77" s="19" t="s">
        <v>195</v>
      </c>
      <c r="BX77" s="19" t="s">
        <v>191</v>
      </c>
      <c r="BY77" s="19" t="s">
        <v>185</v>
      </c>
      <c r="BZ77" s="19" t="s">
        <v>185</v>
      </c>
      <c r="CA77" s="19">
        <f t="shared" si="17"/>
        <v>0</v>
      </c>
      <c r="CB77" s="19" t="s">
        <v>185</v>
      </c>
      <c r="CC77" s="19">
        <f t="shared" si="18"/>
        <v>0</v>
      </c>
      <c r="CD77" s="19" t="s">
        <v>192</v>
      </c>
      <c r="CE77" s="19">
        <f t="shared" si="19"/>
        <v>0</v>
      </c>
      <c r="CF77" s="19" t="s">
        <v>192</v>
      </c>
      <c r="CG77" s="19">
        <f t="shared" si="20"/>
        <v>0</v>
      </c>
      <c r="CH77" s="19" t="s">
        <v>192</v>
      </c>
      <c r="CI77" s="19">
        <f t="shared" si="21"/>
        <v>0</v>
      </c>
      <c r="CJ77" s="19" t="s">
        <v>292</v>
      </c>
      <c r="CK77" s="19" t="s">
        <v>185</v>
      </c>
      <c r="CL77" s="19" t="s">
        <v>254</v>
      </c>
      <c r="CM77" s="19">
        <f t="shared" si="22"/>
        <v>0</v>
      </c>
      <c r="CN77" s="19" t="s">
        <v>213</v>
      </c>
      <c r="CO77" s="19">
        <f t="shared" si="23"/>
        <v>1</v>
      </c>
      <c r="CP77" s="19" t="s">
        <v>185</v>
      </c>
      <c r="CQ77" s="19" t="s">
        <v>185</v>
      </c>
      <c r="CR77" s="19" t="s">
        <v>185</v>
      </c>
      <c r="CS77" s="19" t="s">
        <v>185</v>
      </c>
      <c r="CT77" s="19" t="s">
        <v>185</v>
      </c>
      <c r="CU77" s="19">
        <f t="shared" ref="CU77:CY77" si="110">if(CP77="Không",0,1)</f>
        <v>0</v>
      </c>
      <c r="CV77" s="19">
        <f t="shared" si="110"/>
        <v>0</v>
      </c>
      <c r="CW77" s="19">
        <f t="shared" si="110"/>
        <v>0</v>
      </c>
      <c r="CX77" s="19">
        <f t="shared" si="110"/>
        <v>0</v>
      </c>
      <c r="CY77" s="19">
        <f t="shared" si="110"/>
        <v>0</v>
      </c>
      <c r="CZ77" s="19" t="s">
        <v>185</v>
      </c>
      <c r="DA77" s="19">
        <f t="shared" si="25"/>
        <v>0</v>
      </c>
      <c r="DB77" s="19" t="s">
        <v>185</v>
      </c>
      <c r="DC77" s="19">
        <f t="shared" si="26"/>
        <v>0</v>
      </c>
      <c r="DD77" s="20"/>
      <c r="DE77" s="19" t="s">
        <v>195</v>
      </c>
      <c r="DF77" s="19">
        <f t="shared" si="27"/>
        <v>1</v>
      </c>
      <c r="DG77" s="19" t="s">
        <v>196</v>
      </c>
      <c r="DH77" s="19">
        <f t="shared" si="28"/>
        <v>0</v>
      </c>
      <c r="DI77" s="19" t="s">
        <v>185</v>
      </c>
      <c r="DJ77" s="19">
        <f t="shared" si="29"/>
        <v>0</v>
      </c>
      <c r="DK77" s="19" t="s">
        <v>197</v>
      </c>
      <c r="DL77" s="19">
        <f t="shared" si="30"/>
        <v>0</v>
      </c>
      <c r="DM77" s="19" t="s">
        <v>198</v>
      </c>
      <c r="DN77" s="19">
        <f t="shared" si="31"/>
        <v>1.5</v>
      </c>
      <c r="DO77" s="19" t="s">
        <v>199</v>
      </c>
      <c r="DP77" s="19" t="s">
        <v>185</v>
      </c>
      <c r="DQ77" s="20">
        <f t="shared" si="32"/>
        <v>0</v>
      </c>
      <c r="DR77" s="20"/>
      <c r="DS77" s="19" t="s">
        <v>185</v>
      </c>
      <c r="DT77" s="20"/>
      <c r="DU77" s="19" t="s">
        <v>185</v>
      </c>
      <c r="DV77" s="20"/>
      <c r="DW77" s="20"/>
      <c r="DX77" s="20"/>
      <c r="DY77" s="20"/>
    </row>
    <row r="78">
      <c r="A78" s="18">
        <v>46003.69342592593</v>
      </c>
      <c r="B78" s="19" t="s">
        <v>374</v>
      </c>
      <c r="C78" s="19" t="s">
        <v>174</v>
      </c>
      <c r="D78" s="19">
        <f t="shared" si="2"/>
        <v>0</v>
      </c>
      <c r="E78" s="19" t="s">
        <v>180</v>
      </c>
      <c r="F78" s="19">
        <f>IFERROR(__xludf.DUMMYFUNCTION("LET(
  t, LOWER(TRIM(E78)),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8" s="19" t="s">
        <v>185</v>
      </c>
      <c r="H78" s="19">
        <f>IFERROR(__xludf.DUMMYFUNCTION("LET(
  t, LOWER(TRIM(G78)),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78" s="19" t="s">
        <v>276</v>
      </c>
      <c r="J78" s="19">
        <f>IFERROR(__xludf.DUMMYFUNCTION("LET(
  text, LOWER(I78),
  IFERROR(
    IFS(
      REGEXMATCH(text,""ở cùng gia đình|ở trọ cùng gia đình""), 0,
      REGEXMATCH(text,""thuê trọ""), 1,
      REGEXMATCH(text,""ở ktx""), 2,
      REGEXMATCH(text,""có nhà tại khu vực đang học|có nhà|ở riêng"&amp;" tại chung cư""), 3,
      REGEXMATCH(text,""ở nhà người quen""), 4
    ),
  -1)
)"),0.0)</f>
        <v>0</v>
      </c>
      <c r="K78" s="19" t="s">
        <v>183</v>
      </c>
      <c r="L78" s="19">
        <f>IFERROR(__xludf.DUMMYFUNCTION("LET(
  t, LOWER(TRIM(K78)),
  IFERROR(
    IFS(
      REGEXMATCH(t,""xuất\s*sắc""), 0,
      REGEXMATCH(t,""^giỏi$""), 1,
      REGEXMATCH(t,""^khá$""), 2,
      REGEXMATCH(t,""trung bình|bình thường|^4$""), 3,
      REGEXMATCH(t,""rớt""), 4,
      REGEXM"&amp;"ATCH(t,""năm nhất|tân sinh viên|mới|chưa|không|sắp thi|chuẩn bị thi|kq|kết quả|chưa có|chưa biết""), 5,
      TRUE, 5
    ),
  5)
)"),2.0)</f>
        <v>2</v>
      </c>
      <c r="M78" s="19" t="s">
        <v>222</v>
      </c>
      <c r="N78" s="19">
        <f>IFERROR(__xludf.DUMMYFUNCTION("LET(
  t, LOWER(TRIM(M78)),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8" s="19" t="s">
        <v>185</v>
      </c>
      <c r="P78" s="19">
        <f t="shared" si="3"/>
        <v>0</v>
      </c>
      <c r="Q78" s="20"/>
      <c r="R78" s="20" t="str">
        <f t="shared" si="101"/>
        <v/>
      </c>
      <c r="S78" s="20"/>
      <c r="T78" s="20"/>
      <c r="U78" s="20"/>
      <c r="V78" s="20" t="str">
        <f>IFERROR(__xludf.DUMMYFUNCTION("IFERROR(REGEXEXTRACT(U78,""\d+"")*1, """")"),"")</f>
        <v/>
      </c>
      <c r="W78" s="20">
        <f t="shared" si="5"/>
        <v>0</v>
      </c>
      <c r="X78" s="20"/>
      <c r="Y78" s="20"/>
      <c r="Z78" s="19" t="s">
        <v>185</v>
      </c>
      <c r="AA78" s="19"/>
      <c r="AB78" s="19" t="s">
        <v>185</v>
      </c>
      <c r="AC78" s="19" t="s">
        <v>185</v>
      </c>
      <c r="AD78" s="19" t="s">
        <v>186</v>
      </c>
      <c r="AE78" s="19" t="s">
        <v>186</v>
      </c>
      <c r="AF78" s="19" t="s">
        <v>206</v>
      </c>
      <c r="AG78" s="19" t="s">
        <v>238</v>
      </c>
      <c r="AH78" s="19" t="s">
        <v>226</v>
      </c>
      <c r="AI78" s="19" t="s">
        <v>239</v>
      </c>
      <c r="AJ78" s="19">
        <f t="shared" si="6"/>
        <v>0</v>
      </c>
      <c r="AK78" s="19" t="s">
        <v>226</v>
      </c>
      <c r="AL78" s="19">
        <f t="shared" si="7"/>
        <v>2</v>
      </c>
      <c r="AM78" s="19" t="s">
        <v>190</v>
      </c>
      <c r="AN78" s="19">
        <f t="shared" si="8"/>
        <v>0</v>
      </c>
      <c r="AO78" s="20"/>
      <c r="AP78" s="19">
        <v>1.0</v>
      </c>
      <c r="AQ78" s="19">
        <v>1.0</v>
      </c>
      <c r="AR78" s="19">
        <v>1.0</v>
      </c>
      <c r="AS78" s="19">
        <v>1.0</v>
      </c>
      <c r="AT78" s="19">
        <v>1.0</v>
      </c>
      <c r="AU78" s="19">
        <v>1.0</v>
      </c>
      <c r="AV78" s="19">
        <v>1.0</v>
      </c>
      <c r="AW78" s="19">
        <v>1.0</v>
      </c>
      <c r="AX78" s="19">
        <v>1.0</v>
      </c>
      <c r="AY78" s="19">
        <f t="shared" si="9"/>
        <v>9</v>
      </c>
      <c r="AZ78" s="19">
        <f t="shared" si="10"/>
        <v>0</v>
      </c>
      <c r="BA78" s="19">
        <f t="shared" si="11"/>
        <v>0</v>
      </c>
      <c r="BB78" s="19">
        <f t="shared" si="12"/>
        <v>0</v>
      </c>
      <c r="BC78" s="19">
        <v>1.0</v>
      </c>
      <c r="BD78" s="19">
        <v>1.0</v>
      </c>
      <c r="BE78" s="19">
        <v>1.0</v>
      </c>
      <c r="BF78" s="19">
        <v>1.0</v>
      </c>
      <c r="BG78" s="19">
        <v>1.0</v>
      </c>
      <c r="BH78" s="19">
        <v>1.0</v>
      </c>
      <c r="BI78" s="19">
        <v>1.0</v>
      </c>
      <c r="BJ78" s="19">
        <f t="shared" si="13"/>
        <v>7</v>
      </c>
      <c r="BK78" s="19">
        <f t="shared" si="14"/>
        <v>0</v>
      </c>
      <c r="BL78" s="19"/>
      <c r="BM78" s="19"/>
      <c r="BN78" s="19">
        <v>1.0</v>
      </c>
      <c r="BO78" s="19" t="s">
        <v>185</v>
      </c>
      <c r="BP78" s="19">
        <f t="shared" si="15"/>
        <v>0</v>
      </c>
      <c r="BQ78" s="19">
        <v>1.0</v>
      </c>
      <c r="BR78" s="19" t="s">
        <v>196</v>
      </c>
      <c r="BS78" s="19" t="s">
        <v>185</v>
      </c>
      <c r="BT78" s="20">
        <f t="shared" si="16"/>
        <v>0</v>
      </c>
      <c r="BU78" s="20"/>
      <c r="BV78" s="19">
        <v>4.0</v>
      </c>
      <c r="BW78" s="19" t="s">
        <v>195</v>
      </c>
      <c r="BX78" s="19" t="s">
        <v>191</v>
      </c>
      <c r="BY78" s="19" t="s">
        <v>185</v>
      </c>
      <c r="BZ78" s="19" t="s">
        <v>186</v>
      </c>
      <c r="CA78" s="19">
        <f t="shared" si="17"/>
        <v>1</v>
      </c>
      <c r="CB78" s="19" t="s">
        <v>186</v>
      </c>
      <c r="CC78" s="19">
        <f t="shared" si="18"/>
        <v>1</v>
      </c>
      <c r="CD78" s="19" t="s">
        <v>192</v>
      </c>
      <c r="CE78" s="19">
        <f t="shared" si="19"/>
        <v>0</v>
      </c>
      <c r="CF78" s="19" t="s">
        <v>209</v>
      </c>
      <c r="CG78" s="19">
        <f t="shared" si="20"/>
        <v>1</v>
      </c>
      <c r="CH78" s="19" t="s">
        <v>192</v>
      </c>
      <c r="CI78" s="19">
        <f t="shared" si="21"/>
        <v>0</v>
      </c>
      <c r="CJ78" s="19" t="s">
        <v>229</v>
      </c>
      <c r="CK78" s="19" t="s">
        <v>185</v>
      </c>
      <c r="CL78" s="19" t="s">
        <v>212</v>
      </c>
      <c r="CM78" s="19">
        <f t="shared" si="22"/>
        <v>6</v>
      </c>
      <c r="CN78" s="19" t="s">
        <v>185</v>
      </c>
      <c r="CO78" s="19">
        <f t="shared" si="23"/>
        <v>0</v>
      </c>
      <c r="CP78" s="19" t="s">
        <v>195</v>
      </c>
      <c r="CQ78" s="19" t="s">
        <v>185</v>
      </c>
      <c r="CR78" s="19" t="s">
        <v>185</v>
      </c>
      <c r="CS78" s="19" t="s">
        <v>185</v>
      </c>
      <c r="CT78" s="19" t="s">
        <v>185</v>
      </c>
      <c r="CU78" s="19">
        <f t="shared" ref="CU78:CY78" si="111">if(CP78="Không",0,1)</f>
        <v>1</v>
      </c>
      <c r="CV78" s="19">
        <f t="shared" si="111"/>
        <v>0</v>
      </c>
      <c r="CW78" s="19">
        <f t="shared" si="111"/>
        <v>0</v>
      </c>
      <c r="CX78" s="19">
        <f t="shared" si="111"/>
        <v>0</v>
      </c>
      <c r="CY78" s="19">
        <f t="shared" si="111"/>
        <v>0</v>
      </c>
      <c r="CZ78" s="19" t="s">
        <v>185</v>
      </c>
      <c r="DA78" s="19">
        <f t="shared" si="25"/>
        <v>0</v>
      </c>
      <c r="DB78" s="19" t="s">
        <v>185</v>
      </c>
      <c r="DC78" s="19">
        <f t="shared" si="26"/>
        <v>0</v>
      </c>
      <c r="DD78" s="20"/>
      <c r="DE78" s="19" t="s">
        <v>195</v>
      </c>
      <c r="DF78" s="19">
        <f t="shared" si="27"/>
        <v>1</v>
      </c>
      <c r="DG78" s="19" t="s">
        <v>196</v>
      </c>
      <c r="DH78" s="19">
        <f t="shared" si="28"/>
        <v>0</v>
      </c>
      <c r="DI78" s="19" t="s">
        <v>185</v>
      </c>
      <c r="DJ78" s="19">
        <f t="shared" si="29"/>
        <v>0</v>
      </c>
      <c r="DK78" s="19" t="s">
        <v>197</v>
      </c>
      <c r="DL78" s="19">
        <f t="shared" si="30"/>
        <v>0</v>
      </c>
      <c r="DM78" s="19" t="s">
        <v>216</v>
      </c>
      <c r="DN78" s="19">
        <f t="shared" si="31"/>
        <v>3.5</v>
      </c>
      <c r="DO78" s="19" t="s">
        <v>199</v>
      </c>
      <c r="DP78" s="19" t="s">
        <v>185</v>
      </c>
      <c r="DQ78" s="20">
        <f t="shared" si="32"/>
        <v>0</v>
      </c>
      <c r="DR78" s="20"/>
      <c r="DS78" s="19" t="s">
        <v>185</v>
      </c>
      <c r="DT78" s="20"/>
      <c r="DU78" s="19" t="s">
        <v>185</v>
      </c>
      <c r="DV78" s="20"/>
      <c r="DW78" s="20"/>
      <c r="DX78" s="20"/>
      <c r="DY78" s="20"/>
    </row>
    <row r="79">
      <c r="A79" s="18">
        <v>46003.69357638889</v>
      </c>
      <c r="B79" s="19" t="s">
        <v>390</v>
      </c>
      <c r="C79" s="19" t="s">
        <v>174</v>
      </c>
      <c r="D79" s="19">
        <f t="shared" si="2"/>
        <v>0</v>
      </c>
      <c r="E79" s="19" t="s">
        <v>267</v>
      </c>
      <c r="F79" s="19">
        <f>IFERROR(__xludf.DUMMYFUNCTION("LET(
  t, LOWER(TRIM(E79)),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79" s="19" t="s">
        <v>220</v>
      </c>
      <c r="H79" s="19">
        <f>IFERROR(__xludf.DUMMYFUNCTION("LET(
  t, LOWER(TRIM(G79)),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79" s="19" t="s">
        <v>276</v>
      </c>
      <c r="J79" s="19">
        <f>IFERROR(__xludf.DUMMYFUNCTION("LET(
  text, LOWER(I79),
  IFERROR(
    IFS(
      REGEXMATCH(text,""ở cùng gia đình|ở trọ cùng gia đình""), 0,
      REGEXMATCH(text,""thuê trọ""), 1,
      REGEXMATCH(text,""ở ktx""), 2,
      REGEXMATCH(text,""có nhà tại khu vực đang học|có nhà|ở riêng"&amp;" tại chung cư""), 3,
      REGEXMATCH(text,""ở nhà người quen""), 4
    ),
  -1)
)"),0.0)</f>
        <v>0</v>
      </c>
      <c r="K79" s="19" t="s">
        <v>221</v>
      </c>
      <c r="L79" s="19">
        <f>IFERROR(__xludf.DUMMYFUNCTION("LET(
  t, LOWER(TRIM(K79)),
  IFERROR(
    IFS(
      REGEXMATCH(t,""xuất\s*sắc""), 0,
      REGEXMATCH(t,""^giỏi$""), 1,
      REGEXMATCH(t,""^khá$""), 2,
      REGEXMATCH(t,""trung bình|bình thường|^4$""), 3,
      REGEXMATCH(t,""rớt""), 4,
      REGEXM"&amp;"ATCH(t,""năm nhất|tân sinh viên|mới|chưa|không|sắp thi|chuẩn bị thi|kq|kết quả|chưa có|chưa biết""), 5,
      TRUE, 5
    ),
  5)
)"),1.0)</f>
        <v>1</v>
      </c>
      <c r="M79" s="19" t="s">
        <v>222</v>
      </c>
      <c r="N79" s="19">
        <f>IFERROR(__xludf.DUMMYFUNCTION("LET(
  t, LOWER(TRIM(M79)),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9" s="19" t="s">
        <v>195</v>
      </c>
      <c r="P79" s="19">
        <f t="shared" si="3"/>
        <v>1</v>
      </c>
      <c r="Q79" s="19" t="s">
        <v>461</v>
      </c>
      <c r="R79" s="19">
        <v>1.0</v>
      </c>
      <c r="S79" s="19" t="s">
        <v>301</v>
      </c>
      <c r="T79" s="19"/>
      <c r="U79" s="19" t="s">
        <v>224</v>
      </c>
      <c r="V79" s="20">
        <f>IFERROR(__xludf.DUMMYFUNCTION("IFERROR(REGEXEXTRACT(U79,""\d+"")*1, """")"),25.0)</f>
        <v>25</v>
      </c>
      <c r="W79" s="20">
        <f t="shared" si="5"/>
        <v>25</v>
      </c>
      <c r="X79" s="19">
        <v>5.0</v>
      </c>
      <c r="Y79" s="19">
        <v>1.0</v>
      </c>
      <c r="Z79" s="19" t="s">
        <v>185</v>
      </c>
      <c r="AA79" s="19"/>
      <c r="AB79" s="19" t="s">
        <v>185</v>
      </c>
      <c r="AC79" s="19" t="s">
        <v>185</v>
      </c>
      <c r="AD79" s="19" t="s">
        <v>186</v>
      </c>
      <c r="AE79" s="19" t="s">
        <v>185</v>
      </c>
      <c r="AF79" s="19" t="s">
        <v>206</v>
      </c>
      <c r="AG79" s="19" t="s">
        <v>188</v>
      </c>
      <c r="AH79" s="19" t="s">
        <v>188</v>
      </c>
      <c r="AI79" s="19" t="s">
        <v>239</v>
      </c>
      <c r="AJ79" s="19">
        <f t="shared" si="6"/>
        <v>0</v>
      </c>
      <c r="AK79" s="19" t="s">
        <v>238</v>
      </c>
      <c r="AL79" s="19">
        <f t="shared" si="7"/>
        <v>0</v>
      </c>
      <c r="AM79" s="19" t="s">
        <v>190</v>
      </c>
      <c r="AN79" s="19">
        <f t="shared" si="8"/>
        <v>0</v>
      </c>
      <c r="AO79" s="20"/>
      <c r="AP79" s="19">
        <v>2.0</v>
      </c>
      <c r="AQ79" s="19">
        <v>2.0</v>
      </c>
      <c r="AR79" s="19">
        <v>3.0</v>
      </c>
      <c r="AS79" s="19">
        <v>3.0</v>
      </c>
      <c r="AT79" s="19">
        <v>3.0</v>
      </c>
      <c r="AU79" s="19">
        <v>2.0</v>
      </c>
      <c r="AV79" s="19">
        <v>1.0</v>
      </c>
      <c r="AW79" s="19">
        <v>1.0</v>
      </c>
      <c r="AX79" s="19">
        <v>1.0</v>
      </c>
      <c r="AY79" s="19">
        <f t="shared" si="9"/>
        <v>18</v>
      </c>
      <c r="AZ79" s="19">
        <f t="shared" si="10"/>
        <v>9</v>
      </c>
      <c r="BA79" s="19">
        <f t="shared" si="11"/>
        <v>0</v>
      </c>
      <c r="BB79" s="19">
        <f t="shared" si="12"/>
        <v>0</v>
      </c>
      <c r="BC79" s="19">
        <v>1.0</v>
      </c>
      <c r="BD79" s="19">
        <v>2.0</v>
      </c>
      <c r="BE79" s="19">
        <v>2.0</v>
      </c>
      <c r="BF79" s="19">
        <v>3.0</v>
      </c>
      <c r="BG79" s="19">
        <v>2.0</v>
      </c>
      <c r="BH79" s="19">
        <v>3.0</v>
      </c>
      <c r="BI79" s="19">
        <v>3.0</v>
      </c>
      <c r="BJ79" s="19">
        <f t="shared" si="13"/>
        <v>16</v>
      </c>
      <c r="BK79" s="19">
        <f t="shared" si="14"/>
        <v>9</v>
      </c>
      <c r="BL79" s="19"/>
      <c r="BM79" s="19"/>
      <c r="BN79" s="19">
        <v>3.0</v>
      </c>
      <c r="BO79" s="19" t="s">
        <v>195</v>
      </c>
      <c r="BP79" s="19">
        <f t="shared" si="15"/>
        <v>1</v>
      </c>
      <c r="BQ79" s="19">
        <v>4.0</v>
      </c>
      <c r="BR79" s="19" t="s">
        <v>462</v>
      </c>
      <c r="BS79" s="19" t="s">
        <v>195</v>
      </c>
      <c r="BT79" s="20">
        <f t="shared" si="16"/>
        <v>1</v>
      </c>
      <c r="BU79" s="19" t="s">
        <v>463</v>
      </c>
      <c r="BV79" s="19">
        <v>1.0</v>
      </c>
      <c r="BW79" s="19" t="s">
        <v>195</v>
      </c>
      <c r="BX79" s="19" t="s">
        <v>252</v>
      </c>
      <c r="BY79" s="19" t="s">
        <v>195</v>
      </c>
      <c r="BZ79" s="19" t="s">
        <v>208</v>
      </c>
      <c r="CA79" s="19">
        <f t="shared" si="17"/>
        <v>2</v>
      </c>
      <c r="CB79" s="19" t="s">
        <v>208</v>
      </c>
      <c r="CC79" s="19">
        <f t="shared" si="18"/>
        <v>2</v>
      </c>
      <c r="CD79" s="19" t="s">
        <v>208</v>
      </c>
      <c r="CE79" s="19">
        <f t="shared" si="19"/>
        <v>2</v>
      </c>
      <c r="CF79" s="19" t="s">
        <v>208</v>
      </c>
      <c r="CG79" s="19">
        <f t="shared" si="20"/>
        <v>2</v>
      </c>
      <c r="CH79" s="19" t="s">
        <v>208</v>
      </c>
      <c r="CI79" s="19">
        <f t="shared" si="21"/>
        <v>2</v>
      </c>
      <c r="CJ79" s="19" t="s">
        <v>415</v>
      </c>
      <c r="CK79" s="19" t="s">
        <v>279</v>
      </c>
      <c r="CL79" s="19" t="s">
        <v>254</v>
      </c>
      <c r="CM79" s="19">
        <f t="shared" si="22"/>
        <v>0</v>
      </c>
      <c r="CN79" s="19" t="s">
        <v>185</v>
      </c>
      <c r="CO79" s="19">
        <f t="shared" si="23"/>
        <v>0</v>
      </c>
      <c r="CP79" s="19" t="s">
        <v>195</v>
      </c>
      <c r="CQ79" s="19" t="s">
        <v>195</v>
      </c>
      <c r="CR79" s="19" t="s">
        <v>195</v>
      </c>
      <c r="CS79" s="19" t="s">
        <v>185</v>
      </c>
      <c r="CT79" s="19" t="s">
        <v>185</v>
      </c>
      <c r="CU79" s="19">
        <f t="shared" ref="CU79:CY79" si="112">if(CP79="Không",0,1)</f>
        <v>1</v>
      </c>
      <c r="CV79" s="19">
        <f t="shared" si="112"/>
        <v>1</v>
      </c>
      <c r="CW79" s="19">
        <f t="shared" si="112"/>
        <v>1</v>
      </c>
      <c r="CX79" s="19">
        <f t="shared" si="112"/>
        <v>0</v>
      </c>
      <c r="CY79" s="19">
        <f t="shared" si="112"/>
        <v>0</v>
      </c>
      <c r="CZ79" s="19" t="s">
        <v>195</v>
      </c>
      <c r="DA79" s="19">
        <f t="shared" si="25"/>
        <v>1</v>
      </c>
      <c r="DB79" s="19" t="s">
        <v>195</v>
      </c>
      <c r="DC79" s="19">
        <f t="shared" si="26"/>
        <v>1</v>
      </c>
      <c r="DD79" s="19" t="s">
        <v>462</v>
      </c>
      <c r="DE79" s="19" t="s">
        <v>195</v>
      </c>
      <c r="DF79" s="19">
        <f t="shared" si="27"/>
        <v>1</v>
      </c>
      <c r="DG79" s="19" t="s">
        <v>196</v>
      </c>
      <c r="DH79" s="19">
        <f t="shared" si="28"/>
        <v>0</v>
      </c>
      <c r="DI79" s="19" t="s">
        <v>185</v>
      </c>
      <c r="DJ79" s="19">
        <f t="shared" si="29"/>
        <v>0</v>
      </c>
      <c r="DK79" s="19" t="s">
        <v>197</v>
      </c>
      <c r="DL79" s="19">
        <f t="shared" si="30"/>
        <v>0</v>
      </c>
      <c r="DM79" s="19" t="s">
        <v>232</v>
      </c>
      <c r="DN79" s="19">
        <f t="shared" si="31"/>
        <v>2.5</v>
      </c>
      <c r="DO79" s="19" t="s">
        <v>464</v>
      </c>
      <c r="DP79" s="19" t="s">
        <v>185</v>
      </c>
      <c r="DQ79" s="20">
        <f t="shared" si="32"/>
        <v>0</v>
      </c>
      <c r="DR79" s="20"/>
      <c r="DS79" s="19" t="s">
        <v>185</v>
      </c>
      <c r="DT79" s="20"/>
      <c r="DU79" s="19" t="s">
        <v>258</v>
      </c>
      <c r="DV79" s="19"/>
      <c r="DW79" s="19" t="s">
        <v>275</v>
      </c>
      <c r="DX79" s="20"/>
      <c r="DY79" s="20"/>
    </row>
    <row r="80">
      <c r="A80" s="18">
        <v>46003.69416666667</v>
      </c>
      <c r="B80" s="19" t="s">
        <v>465</v>
      </c>
      <c r="C80" s="19" t="s">
        <v>174</v>
      </c>
      <c r="D80" s="19">
        <f t="shared" si="2"/>
        <v>0</v>
      </c>
      <c r="E80" s="19" t="s">
        <v>290</v>
      </c>
      <c r="F80" s="19">
        <f>IFERROR(__xludf.DUMMYFUNCTION("LET(
  t, LOWER(TRIM(E80)),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0" s="19" t="s">
        <v>220</v>
      </c>
      <c r="H80" s="19">
        <f>IFERROR(__xludf.DUMMYFUNCTION("LET(
  t, LOWER(TRIM(G80)),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80" s="19" t="s">
        <v>466</v>
      </c>
      <c r="J80" s="19">
        <f>IFERROR(__xludf.DUMMYFUNCTION("LET(
  text, LOWER(I80),
  IFERROR(
    IFS(
      REGEXMATCH(text,""ở cùng gia đình|ở trọ cùng gia đình""), 0,
      REGEXMATCH(text,""thuê trọ""), 1,
      REGEXMATCH(text,""ở ktx""), 2,
      REGEXMATCH(text,""có nhà tại khu vực đang học|có nhà|ở riêng"&amp;" tại chung cư""), 3,
      REGEXMATCH(text,""ở nhà người quen""), 4
    ),
  -1)
)"),3.0)</f>
        <v>3</v>
      </c>
      <c r="K80" s="19" t="s">
        <v>183</v>
      </c>
      <c r="L80" s="19">
        <f>IFERROR(__xludf.DUMMYFUNCTION("LET(
  t, LOWER(TRIM(K80)),
  IFERROR(
    IFS(
      REGEXMATCH(t,""xuất\s*sắc""), 0,
      REGEXMATCH(t,""^giỏi$""), 1,
      REGEXMATCH(t,""^khá$""), 2,
      REGEXMATCH(t,""trung bình|bình thường|^4$""), 3,
      REGEXMATCH(t,""rớt""), 4,
      REGEXM"&amp;"ATCH(t,""năm nhất|tân sinh viên|mới|chưa|không|sắp thi|chuẩn bị thi|kq|kết quả|chưa có|chưa biết""), 5,
      TRUE, 5
    ),
  5)
)"),2.0)</f>
        <v>2</v>
      </c>
      <c r="M80" s="19" t="s">
        <v>222</v>
      </c>
      <c r="N80" s="19">
        <f>IFERROR(__xludf.DUMMYFUNCTION("LET(
  t, LOWER(TRIM(M80)),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0" s="19" t="s">
        <v>185</v>
      </c>
      <c r="P80" s="19">
        <f t="shared" si="3"/>
        <v>0</v>
      </c>
      <c r="Q80" s="20"/>
      <c r="R80" s="20" t="str">
        <f t="shared" ref="R80:R89" si="114">Q80</f>
        <v/>
      </c>
      <c r="S80" s="20"/>
      <c r="T80" s="20"/>
      <c r="U80" s="20"/>
      <c r="V80" s="20" t="str">
        <f>IFERROR(__xludf.DUMMYFUNCTION("IFERROR(REGEXEXTRACT(U80,""\d+"")*1, """")"),"")</f>
        <v/>
      </c>
      <c r="W80" s="20">
        <f t="shared" si="5"/>
        <v>0</v>
      </c>
      <c r="X80" s="20"/>
      <c r="Y80" s="20"/>
      <c r="Z80" s="19" t="s">
        <v>185</v>
      </c>
      <c r="AA80" s="19"/>
      <c r="AB80" s="19" t="s">
        <v>185</v>
      </c>
      <c r="AC80" s="19" t="s">
        <v>185</v>
      </c>
      <c r="AD80" s="19" t="s">
        <v>186</v>
      </c>
      <c r="AE80" s="19" t="s">
        <v>185</v>
      </c>
      <c r="AF80" s="19" t="s">
        <v>237</v>
      </c>
      <c r="AG80" s="19" t="s">
        <v>238</v>
      </c>
      <c r="AH80" s="19" t="s">
        <v>238</v>
      </c>
      <c r="AI80" s="19" t="s">
        <v>239</v>
      </c>
      <c r="AJ80" s="19">
        <f t="shared" si="6"/>
        <v>0</v>
      </c>
      <c r="AK80" s="19" t="s">
        <v>238</v>
      </c>
      <c r="AL80" s="19">
        <f t="shared" si="7"/>
        <v>0</v>
      </c>
      <c r="AM80" s="19" t="s">
        <v>190</v>
      </c>
      <c r="AN80" s="19">
        <f t="shared" si="8"/>
        <v>0</v>
      </c>
      <c r="AO80" s="20"/>
      <c r="AP80" s="19">
        <v>1.0</v>
      </c>
      <c r="AQ80" s="19">
        <v>1.0</v>
      </c>
      <c r="AR80" s="19">
        <v>1.0</v>
      </c>
      <c r="AS80" s="19">
        <v>1.0</v>
      </c>
      <c r="AT80" s="19">
        <v>1.0</v>
      </c>
      <c r="AU80" s="19">
        <v>1.0</v>
      </c>
      <c r="AV80" s="19">
        <v>1.0</v>
      </c>
      <c r="AW80" s="19">
        <v>1.0</v>
      </c>
      <c r="AX80" s="19">
        <v>1.0</v>
      </c>
      <c r="AY80" s="19">
        <f t="shared" si="9"/>
        <v>9</v>
      </c>
      <c r="AZ80" s="19">
        <f t="shared" si="10"/>
        <v>0</v>
      </c>
      <c r="BA80" s="19">
        <f t="shared" si="11"/>
        <v>0</v>
      </c>
      <c r="BB80" s="19">
        <f t="shared" si="12"/>
        <v>0</v>
      </c>
      <c r="BC80" s="19">
        <v>1.0</v>
      </c>
      <c r="BD80" s="19">
        <v>2.0</v>
      </c>
      <c r="BE80" s="19">
        <v>2.0</v>
      </c>
      <c r="BF80" s="19">
        <v>1.0</v>
      </c>
      <c r="BG80" s="19">
        <v>2.0</v>
      </c>
      <c r="BH80" s="19">
        <v>1.0</v>
      </c>
      <c r="BI80" s="19">
        <v>2.0</v>
      </c>
      <c r="BJ80" s="19">
        <f t="shared" si="13"/>
        <v>11</v>
      </c>
      <c r="BK80" s="19">
        <f t="shared" si="14"/>
        <v>4</v>
      </c>
      <c r="BL80" s="19"/>
      <c r="BM80" s="19"/>
      <c r="BN80" s="19">
        <v>1.0</v>
      </c>
      <c r="BO80" s="19" t="s">
        <v>185</v>
      </c>
      <c r="BP80" s="19">
        <f t="shared" si="15"/>
        <v>0</v>
      </c>
      <c r="BQ80" s="19">
        <v>1.0</v>
      </c>
      <c r="BR80" s="19" t="s">
        <v>467</v>
      </c>
      <c r="BS80" s="19" t="s">
        <v>185</v>
      </c>
      <c r="BT80" s="20">
        <f t="shared" si="16"/>
        <v>0</v>
      </c>
      <c r="BU80" s="20"/>
      <c r="BV80" s="19">
        <v>4.0</v>
      </c>
      <c r="BW80" s="19" t="s">
        <v>195</v>
      </c>
      <c r="BX80" s="19" t="s">
        <v>191</v>
      </c>
      <c r="BY80" s="19" t="s">
        <v>185</v>
      </c>
      <c r="BZ80" s="19" t="s">
        <v>185</v>
      </c>
      <c r="CA80" s="19">
        <f t="shared" si="17"/>
        <v>0</v>
      </c>
      <c r="CB80" s="19" t="s">
        <v>186</v>
      </c>
      <c r="CC80" s="19">
        <f t="shared" si="18"/>
        <v>1</v>
      </c>
      <c r="CD80" s="19" t="s">
        <v>209</v>
      </c>
      <c r="CE80" s="19">
        <f t="shared" si="19"/>
        <v>1</v>
      </c>
      <c r="CF80" s="19" t="s">
        <v>209</v>
      </c>
      <c r="CG80" s="19">
        <f t="shared" si="20"/>
        <v>1</v>
      </c>
      <c r="CH80" s="19" t="s">
        <v>192</v>
      </c>
      <c r="CI80" s="19">
        <f t="shared" si="21"/>
        <v>0</v>
      </c>
      <c r="CJ80" s="19" t="s">
        <v>193</v>
      </c>
      <c r="CK80" s="19" t="s">
        <v>468</v>
      </c>
      <c r="CL80" s="19" t="s">
        <v>241</v>
      </c>
      <c r="CM80" s="19">
        <f t="shared" si="22"/>
        <v>1.5</v>
      </c>
      <c r="CN80" s="19" t="s">
        <v>185</v>
      </c>
      <c r="CO80" s="19">
        <f t="shared" si="23"/>
        <v>0</v>
      </c>
      <c r="CP80" s="19" t="s">
        <v>185</v>
      </c>
      <c r="CQ80" s="19" t="s">
        <v>195</v>
      </c>
      <c r="CR80" s="19" t="s">
        <v>185</v>
      </c>
      <c r="CS80" s="19" t="s">
        <v>185</v>
      </c>
      <c r="CT80" s="19" t="s">
        <v>185</v>
      </c>
      <c r="CU80" s="19">
        <f t="shared" ref="CU80:CY80" si="113">if(CP80="Không",0,1)</f>
        <v>0</v>
      </c>
      <c r="CV80" s="19">
        <f t="shared" si="113"/>
        <v>1</v>
      </c>
      <c r="CW80" s="19">
        <f t="shared" si="113"/>
        <v>0</v>
      </c>
      <c r="CX80" s="19">
        <f t="shared" si="113"/>
        <v>0</v>
      </c>
      <c r="CY80" s="19">
        <f t="shared" si="113"/>
        <v>0</v>
      </c>
      <c r="CZ80" s="19" t="s">
        <v>185</v>
      </c>
      <c r="DA80" s="19">
        <f t="shared" si="25"/>
        <v>0</v>
      </c>
      <c r="DB80" s="19" t="s">
        <v>185</v>
      </c>
      <c r="DC80" s="19">
        <f t="shared" si="26"/>
        <v>0</v>
      </c>
      <c r="DD80" s="20"/>
      <c r="DE80" s="19" t="s">
        <v>195</v>
      </c>
      <c r="DF80" s="19">
        <f t="shared" si="27"/>
        <v>1</v>
      </c>
      <c r="DG80" s="19" t="s">
        <v>196</v>
      </c>
      <c r="DH80" s="19">
        <f t="shared" si="28"/>
        <v>0</v>
      </c>
      <c r="DI80" s="19" t="s">
        <v>185</v>
      </c>
      <c r="DJ80" s="19">
        <f t="shared" si="29"/>
        <v>0</v>
      </c>
      <c r="DK80" s="19" t="s">
        <v>197</v>
      </c>
      <c r="DL80" s="19">
        <f t="shared" si="30"/>
        <v>0</v>
      </c>
      <c r="DM80" s="19" t="s">
        <v>198</v>
      </c>
      <c r="DN80" s="19">
        <f t="shared" si="31"/>
        <v>1.5</v>
      </c>
      <c r="DO80" s="19" t="s">
        <v>469</v>
      </c>
      <c r="DP80" s="19" t="s">
        <v>185</v>
      </c>
      <c r="DQ80" s="20">
        <f t="shared" si="32"/>
        <v>0</v>
      </c>
      <c r="DR80" s="20"/>
      <c r="DS80" s="19" t="s">
        <v>185</v>
      </c>
      <c r="DT80" s="20"/>
      <c r="DU80" s="19" t="s">
        <v>185</v>
      </c>
      <c r="DV80" s="20"/>
      <c r="DW80" s="20"/>
      <c r="DX80" s="20"/>
      <c r="DY80" s="20"/>
    </row>
    <row r="81">
      <c r="A81" s="18">
        <v>46003.694375</v>
      </c>
      <c r="B81" s="19" t="s">
        <v>390</v>
      </c>
      <c r="C81" s="19" t="s">
        <v>174</v>
      </c>
      <c r="D81" s="19">
        <f t="shared" si="2"/>
        <v>0</v>
      </c>
      <c r="E81" s="19" t="s">
        <v>180</v>
      </c>
      <c r="F81" s="19">
        <f>IFERROR(__xludf.DUMMYFUNCTION("LET(
  t, LOWER(TRIM(E81)),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1" s="19" t="s">
        <v>220</v>
      </c>
      <c r="H81" s="19">
        <f>IFERROR(__xludf.DUMMYFUNCTION("LET(
  t, LOWER(TRIM(G81)),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81" s="19" t="s">
        <v>201</v>
      </c>
      <c r="J81" s="19">
        <f>IFERROR(__xludf.DUMMYFUNCTION("LET(
  text, LOWER(I81),
  IFERROR(
    IFS(
      REGEXMATCH(text,""ở cùng gia đình|ở trọ cùng gia đình""), 0,
      REGEXMATCH(text,""thuê trọ""), 1,
      REGEXMATCH(text,""ở ktx""), 2,
      REGEXMATCH(text,""có nhà tại khu vực đang học|có nhà|ở riêng"&amp;" tại chung cư""), 3,
      REGEXMATCH(text,""ở nhà người quen""), 4
    ),
  -1)
)"),3.0)</f>
        <v>3</v>
      </c>
      <c r="K81" s="19" t="s">
        <v>202</v>
      </c>
      <c r="L81" s="19">
        <f>IFERROR(__xludf.DUMMYFUNCTION("LET(
  t, LOWER(TRIM(K81)),
  IFERROR(
    IFS(
      REGEXMATCH(t,""xuất\s*sắc""), 0,
      REGEXMATCH(t,""^giỏi$""), 1,
      REGEXMATCH(t,""^khá$""), 2,
      REGEXMATCH(t,""trung bình|bình thường|^4$""), 3,
      REGEXMATCH(t,""rớt""), 4,
      REGEXM"&amp;"ATCH(t,""năm nhất|tân sinh viên|mới|chưa|không|sắp thi|chuẩn bị thi|kq|kết quả|chưa có|chưa biết""), 5,
      TRUE, 5
    ),
  5)
)"),3.0)</f>
        <v>3</v>
      </c>
      <c r="M81" s="19" t="s">
        <v>222</v>
      </c>
      <c r="N81" s="19">
        <f>IFERROR(__xludf.DUMMYFUNCTION("LET(
  t, LOWER(TRIM(M81)),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1" s="19" t="s">
        <v>185</v>
      </c>
      <c r="P81" s="19">
        <f t="shared" si="3"/>
        <v>0</v>
      </c>
      <c r="Q81" s="20"/>
      <c r="R81" s="20" t="str">
        <f t="shared" si="114"/>
        <v/>
      </c>
      <c r="S81" s="20"/>
      <c r="T81" s="20"/>
      <c r="U81" s="20"/>
      <c r="V81" s="20" t="str">
        <f>IFERROR(__xludf.DUMMYFUNCTION("IFERROR(REGEXEXTRACT(U81,""\d+"")*1, """")"),"")</f>
        <v/>
      </c>
      <c r="W81" s="20">
        <f t="shared" si="5"/>
        <v>0</v>
      </c>
      <c r="X81" s="20"/>
      <c r="Y81" s="20"/>
      <c r="Z81" s="19" t="s">
        <v>186</v>
      </c>
      <c r="AA81" s="19"/>
      <c r="AB81" s="19" t="s">
        <v>185</v>
      </c>
      <c r="AC81" s="19" t="s">
        <v>185</v>
      </c>
      <c r="AD81" s="19" t="s">
        <v>186</v>
      </c>
      <c r="AE81" s="19" t="s">
        <v>186</v>
      </c>
      <c r="AF81" s="19" t="s">
        <v>237</v>
      </c>
      <c r="AG81" s="19" t="s">
        <v>238</v>
      </c>
      <c r="AH81" s="19" t="s">
        <v>238</v>
      </c>
      <c r="AI81" s="19" t="s">
        <v>239</v>
      </c>
      <c r="AJ81" s="19">
        <f t="shared" si="6"/>
        <v>0</v>
      </c>
      <c r="AK81" s="19" t="s">
        <v>188</v>
      </c>
      <c r="AL81" s="19">
        <f t="shared" si="7"/>
        <v>1</v>
      </c>
      <c r="AM81" s="19" t="s">
        <v>228</v>
      </c>
      <c r="AN81" s="19">
        <f t="shared" si="8"/>
        <v>1</v>
      </c>
      <c r="AO81" s="20"/>
      <c r="AP81" s="19">
        <v>2.0</v>
      </c>
      <c r="AQ81" s="19">
        <v>1.0</v>
      </c>
      <c r="AR81" s="19">
        <v>1.0</v>
      </c>
      <c r="AS81" s="19">
        <v>1.0</v>
      </c>
      <c r="AT81" s="19">
        <v>2.0</v>
      </c>
      <c r="AU81" s="19">
        <v>3.0</v>
      </c>
      <c r="AV81" s="19">
        <v>1.0</v>
      </c>
      <c r="AW81" s="19">
        <v>2.0</v>
      </c>
      <c r="AX81" s="19">
        <v>2.0</v>
      </c>
      <c r="AY81" s="19">
        <f t="shared" si="9"/>
        <v>15</v>
      </c>
      <c r="AZ81" s="19">
        <f t="shared" si="10"/>
        <v>6</v>
      </c>
      <c r="BA81" s="19">
        <f t="shared" si="11"/>
        <v>0</v>
      </c>
      <c r="BB81" s="19">
        <f t="shared" si="12"/>
        <v>0</v>
      </c>
      <c r="BC81" s="19">
        <v>2.0</v>
      </c>
      <c r="BD81" s="19">
        <v>3.0</v>
      </c>
      <c r="BE81" s="19">
        <v>3.0</v>
      </c>
      <c r="BF81" s="19">
        <v>2.0</v>
      </c>
      <c r="BG81" s="19">
        <v>3.0</v>
      </c>
      <c r="BH81" s="19">
        <v>2.0</v>
      </c>
      <c r="BI81" s="19">
        <v>2.0</v>
      </c>
      <c r="BJ81" s="19">
        <f t="shared" si="13"/>
        <v>17</v>
      </c>
      <c r="BK81" s="19">
        <f t="shared" si="14"/>
        <v>10</v>
      </c>
      <c r="BL81" s="19"/>
      <c r="BM81" s="19"/>
      <c r="BN81" s="19">
        <v>4.0</v>
      </c>
      <c r="BO81" s="19" t="s">
        <v>195</v>
      </c>
      <c r="BP81" s="19">
        <f t="shared" si="15"/>
        <v>1</v>
      </c>
      <c r="BQ81" s="19">
        <v>4.0</v>
      </c>
      <c r="BR81" s="19">
        <v>11.0</v>
      </c>
      <c r="BS81" s="19" t="s">
        <v>195</v>
      </c>
      <c r="BT81" s="20">
        <f t="shared" si="16"/>
        <v>1</v>
      </c>
      <c r="BU81" s="19" t="s">
        <v>207</v>
      </c>
      <c r="BV81" s="19">
        <v>2.0</v>
      </c>
      <c r="BW81" s="19" t="s">
        <v>195</v>
      </c>
      <c r="BX81" s="19" t="s">
        <v>191</v>
      </c>
      <c r="BY81" s="19" t="s">
        <v>195</v>
      </c>
      <c r="BZ81" s="19" t="s">
        <v>186</v>
      </c>
      <c r="CA81" s="19">
        <f t="shared" si="17"/>
        <v>1</v>
      </c>
      <c r="CB81" s="19" t="s">
        <v>186</v>
      </c>
      <c r="CC81" s="19">
        <f t="shared" si="18"/>
        <v>1</v>
      </c>
      <c r="CD81" s="19" t="s">
        <v>209</v>
      </c>
      <c r="CE81" s="19">
        <f t="shared" si="19"/>
        <v>1</v>
      </c>
      <c r="CF81" s="19" t="s">
        <v>192</v>
      </c>
      <c r="CG81" s="19">
        <f t="shared" si="20"/>
        <v>0</v>
      </c>
      <c r="CH81" s="19" t="s">
        <v>192</v>
      </c>
      <c r="CI81" s="19">
        <f t="shared" si="21"/>
        <v>0</v>
      </c>
      <c r="CJ81" s="19" t="s">
        <v>229</v>
      </c>
      <c r="CK81" s="19" t="s">
        <v>185</v>
      </c>
      <c r="CL81" s="19" t="s">
        <v>241</v>
      </c>
      <c r="CM81" s="19">
        <f t="shared" si="22"/>
        <v>1.5</v>
      </c>
      <c r="CN81" s="19" t="s">
        <v>185</v>
      </c>
      <c r="CO81" s="19">
        <f t="shared" si="23"/>
        <v>0</v>
      </c>
      <c r="CP81" s="19" t="s">
        <v>185</v>
      </c>
      <c r="CQ81" s="19" t="s">
        <v>185</v>
      </c>
      <c r="CR81" s="19" t="s">
        <v>185</v>
      </c>
      <c r="CS81" s="19" t="s">
        <v>185</v>
      </c>
      <c r="CT81" s="19" t="s">
        <v>185</v>
      </c>
      <c r="CU81" s="19">
        <f t="shared" ref="CU81:CY81" si="115">if(CP81="Không",0,1)</f>
        <v>0</v>
      </c>
      <c r="CV81" s="19">
        <f t="shared" si="115"/>
        <v>0</v>
      </c>
      <c r="CW81" s="19">
        <f t="shared" si="115"/>
        <v>0</v>
      </c>
      <c r="CX81" s="19">
        <f t="shared" si="115"/>
        <v>0</v>
      </c>
      <c r="CY81" s="19">
        <f t="shared" si="115"/>
        <v>0</v>
      </c>
      <c r="CZ81" s="19" t="s">
        <v>185</v>
      </c>
      <c r="DA81" s="19">
        <f t="shared" si="25"/>
        <v>0</v>
      </c>
      <c r="DB81" s="19" t="s">
        <v>185</v>
      </c>
      <c r="DC81" s="19">
        <f t="shared" si="26"/>
        <v>0</v>
      </c>
      <c r="DD81" s="20"/>
      <c r="DE81" s="19" t="s">
        <v>195</v>
      </c>
      <c r="DF81" s="19">
        <f t="shared" si="27"/>
        <v>1</v>
      </c>
      <c r="DG81" s="19" t="s">
        <v>196</v>
      </c>
      <c r="DH81" s="19">
        <f t="shared" si="28"/>
        <v>0</v>
      </c>
      <c r="DI81" s="19" t="s">
        <v>185</v>
      </c>
      <c r="DJ81" s="19">
        <f t="shared" si="29"/>
        <v>0</v>
      </c>
      <c r="DK81" s="19" t="s">
        <v>197</v>
      </c>
      <c r="DL81" s="19">
        <f t="shared" si="30"/>
        <v>0</v>
      </c>
      <c r="DM81" s="19" t="s">
        <v>198</v>
      </c>
      <c r="DN81" s="19">
        <f t="shared" si="31"/>
        <v>1.5</v>
      </c>
      <c r="DO81" s="19" t="s">
        <v>199</v>
      </c>
      <c r="DP81" s="19" t="s">
        <v>185</v>
      </c>
      <c r="DQ81" s="20">
        <f t="shared" si="32"/>
        <v>0</v>
      </c>
      <c r="DR81" s="20"/>
      <c r="DS81" s="19" t="s">
        <v>185</v>
      </c>
      <c r="DT81" s="20"/>
      <c r="DU81" s="19" t="s">
        <v>185</v>
      </c>
      <c r="DV81" s="20"/>
      <c r="DW81" s="20"/>
      <c r="DX81" s="20"/>
      <c r="DY81" s="20"/>
    </row>
    <row r="82">
      <c r="A82" s="18">
        <v>46003.69462962963</v>
      </c>
      <c r="B82" s="19" t="s">
        <v>390</v>
      </c>
      <c r="C82" s="19" t="s">
        <v>174</v>
      </c>
      <c r="D82" s="19">
        <f t="shared" si="2"/>
        <v>0</v>
      </c>
      <c r="E82" s="19" t="s">
        <v>328</v>
      </c>
      <c r="F82" s="19">
        <f>IFERROR(__xludf.DUMMYFUNCTION("LET(
  t, LOWER(TRIM(E82)),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82" s="19" t="s">
        <v>185</v>
      </c>
      <c r="H82" s="19">
        <f>IFERROR(__xludf.DUMMYFUNCTION("LET(
  t, LOWER(TRIM(G82)),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82" s="19" t="s">
        <v>182</v>
      </c>
      <c r="J82" s="19">
        <f>IFERROR(__xludf.DUMMYFUNCTION("LET(
  text, LOWER(I82),
  IFERROR(
    IFS(
      REGEXMATCH(text,""ở cùng gia đình|ở trọ cùng gia đình""), 0,
      REGEXMATCH(text,""thuê trọ""), 1,
      REGEXMATCH(text,""ở ktx""), 2,
      REGEXMATCH(text,""có nhà tại khu vực đang học|có nhà|ở riêng"&amp;" tại chung cư""), 3,
      REGEXMATCH(text,""ở nhà người quen""), 4
    ),
  -1)
)"),1.0)</f>
        <v>1</v>
      </c>
      <c r="K82" s="19" t="s">
        <v>221</v>
      </c>
      <c r="L82" s="19">
        <f>IFERROR(__xludf.DUMMYFUNCTION("LET(
  t, LOWER(TRIM(K82)),
  IFERROR(
    IFS(
      REGEXMATCH(t,""xuất\s*sắc""), 0,
      REGEXMATCH(t,""^giỏi$""), 1,
      REGEXMATCH(t,""^khá$""), 2,
      REGEXMATCH(t,""trung bình|bình thường|^4$""), 3,
      REGEXMATCH(t,""rớt""), 4,
      REGEXM"&amp;"ATCH(t,""năm nhất|tân sinh viên|mới|chưa|không|sắp thi|chuẩn bị thi|kq|kết quả|chưa có|chưa biết""), 5,
      TRUE, 5
    ),
  5)
)"),1.0)</f>
        <v>1</v>
      </c>
      <c r="M82" s="19" t="s">
        <v>222</v>
      </c>
      <c r="N82" s="19">
        <f>IFERROR(__xludf.DUMMYFUNCTION("LET(
  t, LOWER(TRIM(M82)),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2" s="19" t="s">
        <v>185</v>
      </c>
      <c r="P82" s="19">
        <f t="shared" si="3"/>
        <v>0</v>
      </c>
      <c r="Q82" s="20"/>
      <c r="R82" s="20" t="str">
        <f t="shared" si="114"/>
        <v/>
      </c>
      <c r="S82" s="20"/>
      <c r="T82" s="20"/>
      <c r="U82" s="20"/>
      <c r="V82" s="20" t="str">
        <f>IFERROR(__xludf.DUMMYFUNCTION("IFERROR(REGEXEXTRACT(U82,""\d+"")*1, """")"),"")</f>
        <v/>
      </c>
      <c r="W82" s="20">
        <f t="shared" si="5"/>
        <v>0</v>
      </c>
      <c r="X82" s="20"/>
      <c r="Y82" s="20"/>
      <c r="Z82" s="19" t="s">
        <v>186</v>
      </c>
      <c r="AA82" s="19"/>
      <c r="AB82" s="19" t="s">
        <v>185</v>
      </c>
      <c r="AC82" s="19" t="s">
        <v>286</v>
      </c>
      <c r="AD82" s="19" t="s">
        <v>205</v>
      </c>
      <c r="AE82" s="19" t="s">
        <v>225</v>
      </c>
      <c r="AF82" s="19" t="s">
        <v>206</v>
      </c>
      <c r="AG82" s="19" t="s">
        <v>188</v>
      </c>
      <c r="AH82" s="19" t="s">
        <v>251</v>
      </c>
      <c r="AI82" s="19" t="s">
        <v>331</v>
      </c>
      <c r="AJ82" s="19">
        <f t="shared" si="6"/>
        <v>3</v>
      </c>
      <c r="AK82" s="19" t="s">
        <v>188</v>
      </c>
      <c r="AL82" s="19">
        <f t="shared" si="7"/>
        <v>1</v>
      </c>
      <c r="AM82" s="19" t="s">
        <v>190</v>
      </c>
      <c r="AN82" s="19">
        <f t="shared" si="8"/>
        <v>0</v>
      </c>
      <c r="AO82" s="20"/>
      <c r="AP82" s="19">
        <v>3.0</v>
      </c>
      <c r="AQ82" s="19">
        <v>4.0</v>
      </c>
      <c r="AR82" s="19">
        <v>4.0</v>
      </c>
      <c r="AS82" s="19">
        <v>3.0</v>
      </c>
      <c r="AT82" s="19">
        <v>4.0</v>
      </c>
      <c r="AU82" s="19">
        <v>4.0</v>
      </c>
      <c r="AV82" s="19">
        <v>4.0</v>
      </c>
      <c r="AW82" s="19">
        <v>4.0</v>
      </c>
      <c r="AX82" s="19">
        <v>4.0</v>
      </c>
      <c r="AY82" s="19">
        <f t="shared" si="9"/>
        <v>34</v>
      </c>
      <c r="AZ82" s="19">
        <f t="shared" si="10"/>
        <v>25</v>
      </c>
      <c r="BA82" s="19">
        <f t="shared" si="11"/>
        <v>1</v>
      </c>
      <c r="BB82" s="19">
        <f t="shared" si="12"/>
        <v>1</v>
      </c>
      <c r="BC82" s="19">
        <v>3.0</v>
      </c>
      <c r="BD82" s="19">
        <v>3.0</v>
      </c>
      <c r="BE82" s="19">
        <v>4.0</v>
      </c>
      <c r="BF82" s="19">
        <v>2.0</v>
      </c>
      <c r="BG82" s="19">
        <v>4.0</v>
      </c>
      <c r="BH82" s="19">
        <v>3.0</v>
      </c>
      <c r="BI82" s="19">
        <v>4.0</v>
      </c>
      <c r="BJ82" s="19">
        <f t="shared" si="13"/>
        <v>23</v>
      </c>
      <c r="BK82" s="19">
        <f t="shared" si="14"/>
        <v>16</v>
      </c>
      <c r="BL82" s="19"/>
      <c r="BM82" s="19"/>
      <c r="BN82" s="19">
        <v>4.0</v>
      </c>
      <c r="BO82" s="19" t="s">
        <v>185</v>
      </c>
      <c r="BP82" s="19">
        <f t="shared" si="15"/>
        <v>0</v>
      </c>
      <c r="BQ82" s="19">
        <v>1.0</v>
      </c>
      <c r="BR82" s="19" t="s">
        <v>470</v>
      </c>
      <c r="BS82" s="19" t="s">
        <v>185</v>
      </c>
      <c r="BT82" s="20">
        <f t="shared" si="16"/>
        <v>0</v>
      </c>
      <c r="BU82" s="20"/>
      <c r="BV82" s="19">
        <v>1.0</v>
      </c>
      <c r="BW82" s="19" t="s">
        <v>195</v>
      </c>
      <c r="BX82" s="19" t="s">
        <v>191</v>
      </c>
      <c r="BY82" s="19" t="s">
        <v>195</v>
      </c>
      <c r="BZ82" s="19" t="s">
        <v>186</v>
      </c>
      <c r="CA82" s="19">
        <f t="shared" si="17"/>
        <v>1</v>
      </c>
      <c r="CB82" s="19" t="s">
        <v>186</v>
      </c>
      <c r="CC82" s="19">
        <f t="shared" si="18"/>
        <v>1</v>
      </c>
      <c r="CD82" s="19" t="s">
        <v>208</v>
      </c>
      <c r="CE82" s="19">
        <f t="shared" si="19"/>
        <v>2</v>
      </c>
      <c r="CF82" s="19" t="s">
        <v>209</v>
      </c>
      <c r="CG82" s="19">
        <f t="shared" si="20"/>
        <v>1</v>
      </c>
      <c r="CH82" s="19" t="s">
        <v>192</v>
      </c>
      <c r="CI82" s="19">
        <f t="shared" si="21"/>
        <v>0</v>
      </c>
      <c r="CJ82" s="19" t="s">
        <v>193</v>
      </c>
      <c r="CK82" s="19" t="s">
        <v>279</v>
      </c>
      <c r="CL82" s="19" t="s">
        <v>212</v>
      </c>
      <c r="CM82" s="19">
        <f t="shared" si="22"/>
        <v>6</v>
      </c>
      <c r="CN82" s="19" t="s">
        <v>213</v>
      </c>
      <c r="CO82" s="19">
        <f t="shared" si="23"/>
        <v>1</v>
      </c>
      <c r="CP82" s="19" t="s">
        <v>185</v>
      </c>
      <c r="CQ82" s="19" t="s">
        <v>185</v>
      </c>
      <c r="CR82" s="19" t="s">
        <v>185</v>
      </c>
      <c r="CS82" s="19" t="s">
        <v>185</v>
      </c>
      <c r="CT82" s="19" t="s">
        <v>185</v>
      </c>
      <c r="CU82" s="19">
        <f t="shared" ref="CU82:CY82" si="116">if(CP82="Không",0,1)</f>
        <v>0</v>
      </c>
      <c r="CV82" s="19">
        <f t="shared" si="116"/>
        <v>0</v>
      </c>
      <c r="CW82" s="19">
        <f t="shared" si="116"/>
        <v>0</v>
      </c>
      <c r="CX82" s="19">
        <f t="shared" si="116"/>
        <v>0</v>
      </c>
      <c r="CY82" s="19">
        <f t="shared" si="116"/>
        <v>0</v>
      </c>
      <c r="CZ82" s="19" t="s">
        <v>185</v>
      </c>
      <c r="DA82" s="19">
        <f t="shared" si="25"/>
        <v>0</v>
      </c>
      <c r="DB82" s="19" t="s">
        <v>195</v>
      </c>
      <c r="DC82" s="19">
        <f t="shared" si="26"/>
        <v>1</v>
      </c>
      <c r="DD82" s="19" t="s">
        <v>471</v>
      </c>
      <c r="DE82" s="19" t="s">
        <v>185</v>
      </c>
      <c r="DF82" s="19">
        <f t="shared" si="27"/>
        <v>0</v>
      </c>
      <c r="DG82" s="19" t="s">
        <v>196</v>
      </c>
      <c r="DH82" s="19">
        <f t="shared" si="28"/>
        <v>0</v>
      </c>
      <c r="DI82" s="19" t="s">
        <v>185</v>
      </c>
      <c r="DJ82" s="19">
        <f t="shared" si="29"/>
        <v>0</v>
      </c>
      <c r="DK82" s="19" t="s">
        <v>282</v>
      </c>
      <c r="DL82" s="19">
        <f t="shared" si="30"/>
        <v>1</v>
      </c>
      <c r="DM82" s="20"/>
      <c r="DN82" s="19" t="str">
        <f t="shared" si="31"/>
        <v/>
      </c>
      <c r="DO82" s="20"/>
      <c r="DP82" s="19" t="s">
        <v>185</v>
      </c>
      <c r="DQ82" s="20">
        <f t="shared" si="32"/>
        <v>0</v>
      </c>
      <c r="DR82" s="20"/>
      <c r="DS82" s="19" t="s">
        <v>195</v>
      </c>
      <c r="DT82" s="19" t="s">
        <v>472</v>
      </c>
      <c r="DU82" s="19" t="s">
        <v>185</v>
      </c>
      <c r="DV82" s="20"/>
      <c r="DW82" s="20"/>
      <c r="DX82" s="20"/>
      <c r="DY82" s="20"/>
    </row>
    <row r="83">
      <c r="A83" s="18">
        <v>46003.69510416667</v>
      </c>
      <c r="B83" s="19" t="s">
        <v>473</v>
      </c>
      <c r="C83" s="19" t="s">
        <v>174</v>
      </c>
      <c r="D83" s="19">
        <f t="shared" si="2"/>
        <v>0</v>
      </c>
      <c r="E83" s="19" t="s">
        <v>474</v>
      </c>
      <c r="F83" s="19">
        <f>IFERROR(__xludf.DUMMYFUNCTION("LET(
  t, LOWER(TRIM(E83)),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83" s="19" t="s">
        <v>185</v>
      </c>
      <c r="H83" s="19">
        <f>IFERROR(__xludf.DUMMYFUNCTION("LET(
  t, LOWER(TRIM(G83)),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83" s="19" t="s">
        <v>276</v>
      </c>
      <c r="J83" s="19">
        <f>IFERROR(__xludf.DUMMYFUNCTION("LET(
  text, LOWER(I83),
  IFERROR(
    IFS(
      REGEXMATCH(text,""ở cùng gia đình|ở trọ cùng gia đình""), 0,
      REGEXMATCH(text,""thuê trọ""), 1,
      REGEXMATCH(text,""ở ktx""), 2,
      REGEXMATCH(text,""có nhà tại khu vực đang học|có nhà|ở riêng"&amp;" tại chung cư""), 3,
      REGEXMATCH(text,""ở nhà người quen""), 4
    ),
  -1)
)"),0.0)</f>
        <v>0</v>
      </c>
      <c r="K83" s="19" t="s">
        <v>221</v>
      </c>
      <c r="L83" s="19">
        <f>IFERROR(__xludf.DUMMYFUNCTION("LET(
  t, LOWER(TRIM(K83)),
  IFERROR(
    IFS(
      REGEXMATCH(t,""xuất\s*sắc""), 0,
      REGEXMATCH(t,""^giỏi$""), 1,
      REGEXMATCH(t,""^khá$""), 2,
      REGEXMATCH(t,""trung bình|bình thường|^4$""), 3,
      REGEXMATCH(t,""rớt""), 4,
      REGEXM"&amp;"ATCH(t,""năm nhất|tân sinh viên|mới|chưa|không|sắp thi|chuẩn bị thi|kq|kết quả|chưa có|chưa biết""), 5,
      TRUE, 5
    ),
  5)
)"),1.0)</f>
        <v>1</v>
      </c>
      <c r="M83" s="19" t="s">
        <v>222</v>
      </c>
      <c r="N83" s="19">
        <f>IFERROR(__xludf.DUMMYFUNCTION("LET(
  t, LOWER(TRIM(M83)),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3" s="19" t="s">
        <v>195</v>
      </c>
      <c r="P83" s="19">
        <f t="shared" si="3"/>
        <v>1</v>
      </c>
      <c r="Q83" s="19">
        <v>1.0</v>
      </c>
      <c r="R83" s="20">
        <f t="shared" si="114"/>
        <v>1</v>
      </c>
      <c r="S83" s="19" t="s">
        <v>223</v>
      </c>
      <c r="T83" s="19"/>
      <c r="U83" s="19" t="s">
        <v>224</v>
      </c>
      <c r="V83" s="20">
        <f>IFERROR(__xludf.DUMMYFUNCTION("IFERROR(REGEXEXTRACT(U83,""\d+"")*1, """")"),25.0)</f>
        <v>25</v>
      </c>
      <c r="W83" s="20">
        <f t="shared" si="5"/>
        <v>25</v>
      </c>
      <c r="X83" s="19">
        <v>70.0</v>
      </c>
      <c r="Y83" s="19">
        <v>50.0</v>
      </c>
      <c r="Z83" s="19" t="s">
        <v>185</v>
      </c>
      <c r="AA83" s="19"/>
      <c r="AB83" s="19" t="s">
        <v>185</v>
      </c>
      <c r="AC83" s="19" t="s">
        <v>185</v>
      </c>
      <c r="AD83" s="19" t="s">
        <v>185</v>
      </c>
      <c r="AE83" s="19" t="s">
        <v>185</v>
      </c>
      <c r="AF83" s="19" t="s">
        <v>237</v>
      </c>
      <c r="AG83" s="19" t="s">
        <v>238</v>
      </c>
      <c r="AH83" s="19" t="s">
        <v>238</v>
      </c>
      <c r="AI83" s="19" t="s">
        <v>239</v>
      </c>
      <c r="AJ83" s="19">
        <f t="shared" si="6"/>
        <v>0</v>
      </c>
      <c r="AK83" s="19" t="s">
        <v>238</v>
      </c>
      <c r="AL83" s="19">
        <f t="shared" si="7"/>
        <v>0</v>
      </c>
      <c r="AM83" s="19" t="s">
        <v>294</v>
      </c>
      <c r="AN83" s="19">
        <f t="shared" si="8"/>
        <v>2</v>
      </c>
      <c r="AO83" s="20"/>
      <c r="AP83" s="19">
        <v>1.0</v>
      </c>
      <c r="AQ83" s="19">
        <v>1.0</v>
      </c>
      <c r="AR83" s="19">
        <v>1.0</v>
      </c>
      <c r="AS83" s="19">
        <v>1.0</v>
      </c>
      <c r="AT83" s="19">
        <v>1.0</v>
      </c>
      <c r="AU83" s="19">
        <v>1.0</v>
      </c>
      <c r="AV83" s="19">
        <v>1.0</v>
      </c>
      <c r="AW83" s="19">
        <v>1.0</v>
      </c>
      <c r="AX83" s="19">
        <v>1.0</v>
      </c>
      <c r="AY83" s="19">
        <f t="shared" si="9"/>
        <v>9</v>
      </c>
      <c r="AZ83" s="19">
        <f t="shared" si="10"/>
        <v>0</v>
      </c>
      <c r="BA83" s="19">
        <f t="shared" si="11"/>
        <v>0</v>
      </c>
      <c r="BB83" s="19">
        <f t="shared" si="12"/>
        <v>0</v>
      </c>
      <c r="BC83" s="19">
        <v>1.0</v>
      </c>
      <c r="BD83" s="19">
        <v>1.0</v>
      </c>
      <c r="BE83" s="19">
        <v>1.0</v>
      </c>
      <c r="BF83" s="19">
        <v>1.0</v>
      </c>
      <c r="BG83" s="19">
        <v>1.0</v>
      </c>
      <c r="BH83" s="19">
        <v>1.0</v>
      </c>
      <c r="BI83" s="19">
        <v>1.0</v>
      </c>
      <c r="BJ83" s="19">
        <f t="shared" si="13"/>
        <v>7</v>
      </c>
      <c r="BK83" s="19">
        <f t="shared" si="14"/>
        <v>0</v>
      </c>
      <c r="BL83" s="19"/>
      <c r="BM83" s="19"/>
      <c r="BN83" s="19">
        <v>1.0</v>
      </c>
      <c r="BO83" s="19" t="s">
        <v>185</v>
      </c>
      <c r="BP83" s="19">
        <f t="shared" si="15"/>
        <v>0</v>
      </c>
      <c r="BQ83" s="19">
        <v>1.0</v>
      </c>
      <c r="BR83" s="19" t="s">
        <v>474</v>
      </c>
      <c r="BS83" s="19" t="s">
        <v>195</v>
      </c>
      <c r="BT83" s="20">
        <f t="shared" si="16"/>
        <v>1</v>
      </c>
      <c r="BU83" s="19" t="s">
        <v>475</v>
      </c>
      <c r="BV83" s="19">
        <v>5.0</v>
      </c>
      <c r="BW83" s="19" t="s">
        <v>185</v>
      </c>
      <c r="BX83" s="19" t="s">
        <v>252</v>
      </c>
      <c r="BY83" s="19" t="s">
        <v>185</v>
      </c>
      <c r="BZ83" s="19" t="s">
        <v>185</v>
      </c>
      <c r="CA83" s="19">
        <f t="shared" si="17"/>
        <v>0</v>
      </c>
      <c r="CB83" s="19" t="s">
        <v>185</v>
      </c>
      <c r="CC83" s="19">
        <f t="shared" si="18"/>
        <v>0</v>
      </c>
      <c r="CD83" s="19" t="s">
        <v>192</v>
      </c>
      <c r="CE83" s="19">
        <f t="shared" si="19"/>
        <v>0</v>
      </c>
      <c r="CF83" s="19" t="s">
        <v>192</v>
      </c>
      <c r="CG83" s="19">
        <f t="shared" si="20"/>
        <v>0</v>
      </c>
      <c r="CH83" s="19" t="s">
        <v>192</v>
      </c>
      <c r="CI83" s="19">
        <f t="shared" si="21"/>
        <v>0</v>
      </c>
      <c r="CJ83" s="19" t="s">
        <v>292</v>
      </c>
      <c r="CK83" s="19" t="s">
        <v>185</v>
      </c>
      <c r="CL83" s="19" t="s">
        <v>254</v>
      </c>
      <c r="CM83" s="19">
        <f t="shared" si="22"/>
        <v>0</v>
      </c>
      <c r="CN83" s="19" t="s">
        <v>185</v>
      </c>
      <c r="CO83" s="19">
        <f t="shared" si="23"/>
        <v>0</v>
      </c>
      <c r="CP83" s="19" t="s">
        <v>185</v>
      </c>
      <c r="CQ83" s="19" t="s">
        <v>185</v>
      </c>
      <c r="CR83" s="19" t="s">
        <v>185</v>
      </c>
      <c r="CS83" s="19" t="s">
        <v>185</v>
      </c>
      <c r="CT83" s="19" t="s">
        <v>185</v>
      </c>
      <c r="CU83" s="19">
        <f t="shared" ref="CU83:CY83" si="117">if(CP83="Không",0,1)</f>
        <v>0</v>
      </c>
      <c r="CV83" s="19">
        <f t="shared" si="117"/>
        <v>0</v>
      </c>
      <c r="CW83" s="19">
        <f t="shared" si="117"/>
        <v>0</v>
      </c>
      <c r="CX83" s="19">
        <f t="shared" si="117"/>
        <v>0</v>
      </c>
      <c r="CY83" s="19">
        <f t="shared" si="117"/>
        <v>0</v>
      </c>
      <c r="CZ83" s="19" t="s">
        <v>185</v>
      </c>
      <c r="DA83" s="19">
        <f t="shared" si="25"/>
        <v>0</v>
      </c>
      <c r="DB83" s="19" t="s">
        <v>185</v>
      </c>
      <c r="DC83" s="19">
        <f t="shared" si="26"/>
        <v>0</v>
      </c>
      <c r="DD83" s="20"/>
      <c r="DE83" s="19" t="s">
        <v>195</v>
      </c>
      <c r="DF83" s="19">
        <f t="shared" si="27"/>
        <v>1</v>
      </c>
      <c r="DG83" s="19" t="s">
        <v>196</v>
      </c>
      <c r="DH83" s="19">
        <f t="shared" si="28"/>
        <v>0</v>
      </c>
      <c r="DI83" s="19" t="s">
        <v>185</v>
      </c>
      <c r="DJ83" s="19">
        <f t="shared" si="29"/>
        <v>0</v>
      </c>
      <c r="DK83" s="19" t="s">
        <v>197</v>
      </c>
      <c r="DL83" s="19">
        <f t="shared" si="30"/>
        <v>0</v>
      </c>
      <c r="DM83" s="19" t="s">
        <v>198</v>
      </c>
      <c r="DN83" s="19">
        <f t="shared" si="31"/>
        <v>1.5</v>
      </c>
      <c r="DO83" s="19" t="s">
        <v>233</v>
      </c>
      <c r="DP83" s="19" t="s">
        <v>185</v>
      </c>
      <c r="DQ83" s="20">
        <f t="shared" si="32"/>
        <v>0</v>
      </c>
      <c r="DR83" s="20"/>
      <c r="DS83" s="19" t="s">
        <v>185</v>
      </c>
      <c r="DT83" s="20"/>
      <c r="DU83" s="19" t="s">
        <v>185</v>
      </c>
      <c r="DV83" s="20"/>
      <c r="DW83" s="20"/>
      <c r="DX83" s="20"/>
      <c r="DY83" s="20"/>
    </row>
    <row r="84">
      <c r="A84" s="18">
        <v>46003.69608796296</v>
      </c>
      <c r="B84" s="19" t="s">
        <v>300</v>
      </c>
      <c r="C84" s="19" t="s">
        <v>335</v>
      </c>
      <c r="D84" s="19">
        <f t="shared" si="2"/>
        <v>1</v>
      </c>
      <c r="E84" s="19" t="s">
        <v>180</v>
      </c>
      <c r="F84" s="19">
        <f>IFERROR(__xludf.DUMMYFUNCTION("LET(
  t, LOWER(TRIM(E84)),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4" s="19" t="s">
        <v>220</v>
      </c>
      <c r="H84" s="19">
        <f>IFERROR(__xludf.DUMMYFUNCTION("LET(
  t, LOWER(TRIM(G84)),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84" s="19" t="s">
        <v>310</v>
      </c>
      <c r="J84" s="19">
        <f>IFERROR(__xludf.DUMMYFUNCTION("LET(
  text, LOWER(I84),
  IFERROR(
    IFS(
      REGEXMATCH(text,""ở cùng gia đình|ở trọ cùng gia đình""), 0,
      REGEXMATCH(text,""thuê trọ""), 1,
      REGEXMATCH(text,""ở ktx""), 2,
      REGEXMATCH(text,""có nhà tại khu vực đang học|có nhà|ở riêng"&amp;" tại chung cư""), 3,
      REGEXMATCH(text,""ở nhà người quen""), 4
    ),
  -1)
)"),2.0)</f>
        <v>2</v>
      </c>
      <c r="K84" s="19" t="s">
        <v>202</v>
      </c>
      <c r="L84" s="19">
        <f>IFERROR(__xludf.DUMMYFUNCTION("LET(
  t, LOWER(TRIM(K84)),
  IFERROR(
    IFS(
      REGEXMATCH(t,""xuất\s*sắc""), 0,
      REGEXMATCH(t,""^giỏi$""), 1,
      REGEXMATCH(t,""^khá$""), 2,
      REGEXMATCH(t,""trung bình|bình thường|^4$""), 3,
      REGEXMATCH(t,""rớt""), 4,
      REGEXM"&amp;"ATCH(t,""năm nhất|tân sinh viên|mới|chưa|không|sắp thi|chuẩn bị thi|kq|kết quả|chưa có|chưa biết""), 5,
      TRUE, 5
    ),
  5)
)"),3.0)</f>
        <v>3</v>
      </c>
      <c r="M84" s="19" t="s">
        <v>184</v>
      </c>
      <c r="N84" s="19">
        <f>IFERROR(__xludf.DUMMYFUNCTION("LET(
  t, LOWER(TRIM(M84)),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4" s="19" t="s">
        <v>185</v>
      </c>
      <c r="P84" s="19">
        <f t="shared" si="3"/>
        <v>0</v>
      </c>
      <c r="Q84" s="20"/>
      <c r="R84" s="20" t="str">
        <f t="shared" si="114"/>
        <v/>
      </c>
      <c r="S84" s="20"/>
      <c r="T84" s="20"/>
      <c r="U84" s="20"/>
      <c r="V84" s="20" t="str">
        <f>IFERROR(__xludf.DUMMYFUNCTION("IFERROR(REGEXEXTRACT(U84,""\d+"")*1, """")"),"")</f>
        <v/>
      </c>
      <c r="W84" s="20">
        <f t="shared" si="5"/>
        <v>0</v>
      </c>
      <c r="X84" s="20"/>
      <c r="Y84" s="20"/>
      <c r="Z84" s="19" t="s">
        <v>186</v>
      </c>
      <c r="AA84" s="19"/>
      <c r="AB84" s="19" t="s">
        <v>185</v>
      </c>
      <c r="AC84" s="19" t="s">
        <v>185</v>
      </c>
      <c r="AD84" s="19" t="s">
        <v>186</v>
      </c>
      <c r="AE84" s="19" t="s">
        <v>185</v>
      </c>
      <c r="AF84" s="19" t="s">
        <v>187</v>
      </c>
      <c r="AG84" s="19" t="s">
        <v>226</v>
      </c>
      <c r="AH84" s="19" t="s">
        <v>238</v>
      </c>
      <c r="AI84" s="19" t="s">
        <v>239</v>
      </c>
      <c r="AJ84" s="19">
        <f t="shared" si="6"/>
        <v>0</v>
      </c>
      <c r="AK84" s="19" t="s">
        <v>238</v>
      </c>
      <c r="AL84" s="19">
        <f t="shared" si="7"/>
        <v>0</v>
      </c>
      <c r="AM84" s="19" t="s">
        <v>190</v>
      </c>
      <c r="AN84" s="19">
        <f t="shared" si="8"/>
        <v>0</v>
      </c>
      <c r="AO84" s="20"/>
      <c r="AP84" s="19">
        <v>2.0</v>
      </c>
      <c r="AQ84" s="19">
        <v>2.0</v>
      </c>
      <c r="AR84" s="19">
        <v>3.0</v>
      </c>
      <c r="AS84" s="19">
        <v>3.0</v>
      </c>
      <c r="AT84" s="19">
        <v>2.0</v>
      </c>
      <c r="AU84" s="19">
        <v>2.0</v>
      </c>
      <c r="AV84" s="19">
        <v>2.0</v>
      </c>
      <c r="AW84" s="19">
        <v>1.0</v>
      </c>
      <c r="AX84" s="19">
        <v>1.0</v>
      </c>
      <c r="AY84" s="19">
        <f t="shared" si="9"/>
        <v>18</v>
      </c>
      <c r="AZ84" s="19">
        <f t="shared" si="10"/>
        <v>9</v>
      </c>
      <c r="BA84" s="19">
        <f t="shared" si="11"/>
        <v>0</v>
      </c>
      <c r="BB84" s="19">
        <f t="shared" si="12"/>
        <v>0</v>
      </c>
      <c r="BC84" s="19">
        <v>2.0</v>
      </c>
      <c r="BD84" s="19">
        <v>2.0</v>
      </c>
      <c r="BE84" s="19">
        <v>2.0</v>
      </c>
      <c r="BF84" s="19">
        <v>2.0</v>
      </c>
      <c r="BG84" s="19">
        <v>2.0</v>
      </c>
      <c r="BH84" s="19">
        <v>1.0</v>
      </c>
      <c r="BI84" s="19">
        <v>2.0</v>
      </c>
      <c r="BJ84" s="19">
        <f t="shared" si="13"/>
        <v>13</v>
      </c>
      <c r="BK84" s="19">
        <f t="shared" si="14"/>
        <v>6</v>
      </c>
      <c r="BL84" s="19"/>
      <c r="BM84" s="19"/>
      <c r="BN84" s="19">
        <v>1.0</v>
      </c>
      <c r="BO84" s="19" t="s">
        <v>185</v>
      </c>
      <c r="BP84" s="19">
        <f t="shared" si="15"/>
        <v>0</v>
      </c>
      <c r="BQ84" s="19">
        <v>1.0</v>
      </c>
      <c r="BR84" s="19">
        <v>0.0</v>
      </c>
      <c r="BS84" s="19" t="s">
        <v>185</v>
      </c>
      <c r="BT84" s="20">
        <f t="shared" si="16"/>
        <v>0</v>
      </c>
      <c r="BU84" s="20"/>
      <c r="BV84" s="19">
        <v>3.0</v>
      </c>
      <c r="BW84" s="19" t="s">
        <v>195</v>
      </c>
      <c r="BX84" s="19" t="s">
        <v>191</v>
      </c>
      <c r="BY84" s="19" t="s">
        <v>185</v>
      </c>
      <c r="BZ84" s="19" t="s">
        <v>186</v>
      </c>
      <c r="CA84" s="19">
        <f t="shared" si="17"/>
        <v>1</v>
      </c>
      <c r="CB84" s="19" t="s">
        <v>186</v>
      </c>
      <c r="CC84" s="19">
        <f t="shared" si="18"/>
        <v>1</v>
      </c>
      <c r="CD84" s="19" t="s">
        <v>192</v>
      </c>
      <c r="CE84" s="19">
        <f t="shared" si="19"/>
        <v>0</v>
      </c>
      <c r="CF84" s="19" t="s">
        <v>192</v>
      </c>
      <c r="CG84" s="19">
        <f t="shared" si="20"/>
        <v>0</v>
      </c>
      <c r="CH84" s="19" t="s">
        <v>192</v>
      </c>
      <c r="CI84" s="19">
        <f t="shared" si="21"/>
        <v>0</v>
      </c>
      <c r="CJ84" s="19" t="s">
        <v>292</v>
      </c>
      <c r="CK84" s="19" t="s">
        <v>185</v>
      </c>
      <c r="CL84" s="19" t="s">
        <v>212</v>
      </c>
      <c r="CM84" s="19">
        <f t="shared" si="22"/>
        <v>6</v>
      </c>
      <c r="CN84" s="19" t="s">
        <v>185</v>
      </c>
      <c r="CO84" s="19">
        <f t="shared" si="23"/>
        <v>0</v>
      </c>
      <c r="CP84" s="19" t="s">
        <v>185</v>
      </c>
      <c r="CQ84" s="19" t="s">
        <v>185</v>
      </c>
      <c r="CR84" s="19" t="s">
        <v>185</v>
      </c>
      <c r="CS84" s="19" t="s">
        <v>185</v>
      </c>
      <c r="CT84" s="19" t="s">
        <v>185</v>
      </c>
      <c r="CU84" s="19">
        <f t="shared" ref="CU84:CY84" si="118">if(CP84="Không",0,1)</f>
        <v>0</v>
      </c>
      <c r="CV84" s="19">
        <f t="shared" si="118"/>
        <v>0</v>
      </c>
      <c r="CW84" s="19">
        <f t="shared" si="118"/>
        <v>0</v>
      </c>
      <c r="CX84" s="19">
        <f t="shared" si="118"/>
        <v>0</v>
      </c>
      <c r="CY84" s="19">
        <f t="shared" si="118"/>
        <v>0</v>
      </c>
      <c r="CZ84" s="19" t="s">
        <v>185</v>
      </c>
      <c r="DA84" s="19">
        <f t="shared" si="25"/>
        <v>0</v>
      </c>
      <c r="DB84" s="19" t="s">
        <v>185</v>
      </c>
      <c r="DC84" s="19">
        <f t="shared" si="26"/>
        <v>0</v>
      </c>
      <c r="DD84" s="20"/>
      <c r="DE84" s="19" t="s">
        <v>185</v>
      </c>
      <c r="DF84" s="19">
        <f t="shared" si="27"/>
        <v>0</v>
      </c>
      <c r="DG84" s="19" t="s">
        <v>196</v>
      </c>
      <c r="DH84" s="19">
        <f t="shared" si="28"/>
        <v>0</v>
      </c>
      <c r="DI84" s="19" t="s">
        <v>185</v>
      </c>
      <c r="DJ84" s="19">
        <f t="shared" si="29"/>
        <v>0</v>
      </c>
      <c r="DK84" s="19" t="s">
        <v>197</v>
      </c>
      <c r="DL84" s="19">
        <f t="shared" si="30"/>
        <v>0</v>
      </c>
      <c r="DM84" s="20"/>
      <c r="DN84" s="19" t="str">
        <f t="shared" si="31"/>
        <v/>
      </c>
      <c r="DO84" s="20"/>
      <c r="DP84" s="19" t="s">
        <v>185</v>
      </c>
      <c r="DQ84" s="20">
        <f t="shared" si="32"/>
        <v>0</v>
      </c>
      <c r="DR84" s="20"/>
      <c r="DS84" s="19" t="s">
        <v>185</v>
      </c>
      <c r="DT84" s="20"/>
      <c r="DU84" s="19" t="s">
        <v>185</v>
      </c>
      <c r="DV84" s="20"/>
      <c r="DW84" s="20"/>
      <c r="DX84" s="20"/>
      <c r="DY84" s="20"/>
    </row>
    <row r="85">
      <c r="A85" s="18">
        <v>46003.69709490741</v>
      </c>
      <c r="B85" s="19" t="s">
        <v>246</v>
      </c>
      <c r="C85" s="19" t="s">
        <v>335</v>
      </c>
      <c r="D85" s="19">
        <f t="shared" si="2"/>
        <v>1</v>
      </c>
      <c r="E85" s="19" t="s">
        <v>476</v>
      </c>
      <c r="F85" s="19">
        <f>IFERROR(__xludf.DUMMYFUNCTION("LET(
  t, LOWER(TRIM(E85)),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85" s="19" t="s">
        <v>185</v>
      </c>
      <c r="H85" s="19">
        <f>IFERROR(__xludf.DUMMYFUNCTION("LET(
  t, LOWER(TRIM(G85)),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85" s="19" t="s">
        <v>276</v>
      </c>
      <c r="J85" s="19">
        <f>IFERROR(__xludf.DUMMYFUNCTION("LET(
  text, LOWER(I85),
  IFERROR(
    IFS(
      REGEXMATCH(text,""ở cùng gia đình|ở trọ cùng gia đình""), 0,
      REGEXMATCH(text,""thuê trọ""), 1,
      REGEXMATCH(text,""ở ktx""), 2,
      REGEXMATCH(text,""có nhà tại khu vực đang học|có nhà|ở riêng"&amp;" tại chung cư""), 3,
      REGEXMATCH(text,""ở nhà người quen""), 4
    ),
  -1)
)"),0.0)</f>
        <v>0</v>
      </c>
      <c r="K85" s="19" t="s">
        <v>202</v>
      </c>
      <c r="L85" s="19">
        <f>IFERROR(__xludf.DUMMYFUNCTION("LET(
  t, LOWER(TRIM(K85)),
  IFERROR(
    IFS(
      REGEXMATCH(t,""xuất\s*sắc""), 0,
      REGEXMATCH(t,""^giỏi$""), 1,
      REGEXMATCH(t,""^khá$""), 2,
      REGEXMATCH(t,""trung bình|bình thường|^4$""), 3,
      REGEXMATCH(t,""rớt""), 4,
      REGEXM"&amp;"ATCH(t,""năm nhất|tân sinh viên|mới|chưa|không|sắp thi|chuẩn bị thi|kq|kết quả|chưa có|chưa biết""), 5,
      TRUE, 5
    ),
  5)
)"),3.0)</f>
        <v>3</v>
      </c>
      <c r="M85" s="19" t="s">
        <v>222</v>
      </c>
      <c r="N85" s="19">
        <f>IFERROR(__xludf.DUMMYFUNCTION("LET(
  t, LOWER(TRIM(M85)),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5" s="19" t="s">
        <v>185</v>
      </c>
      <c r="P85" s="19">
        <f t="shared" si="3"/>
        <v>0</v>
      </c>
      <c r="Q85" s="20"/>
      <c r="R85" s="20" t="str">
        <f t="shared" si="114"/>
        <v/>
      </c>
      <c r="S85" s="20"/>
      <c r="T85" s="20"/>
      <c r="U85" s="20"/>
      <c r="V85" s="20" t="str">
        <f>IFERROR(__xludf.DUMMYFUNCTION("IFERROR(REGEXEXTRACT(U85,""\d+"")*1, """")"),"")</f>
        <v/>
      </c>
      <c r="W85" s="20">
        <f t="shared" si="5"/>
        <v>0</v>
      </c>
      <c r="X85" s="20"/>
      <c r="Y85" s="20"/>
      <c r="Z85" s="19" t="s">
        <v>186</v>
      </c>
      <c r="AA85" s="19"/>
      <c r="AB85" s="19" t="s">
        <v>185</v>
      </c>
      <c r="AC85" s="19" t="s">
        <v>185</v>
      </c>
      <c r="AD85" s="19" t="s">
        <v>186</v>
      </c>
      <c r="AE85" s="19" t="s">
        <v>185</v>
      </c>
      <c r="AF85" s="19" t="s">
        <v>237</v>
      </c>
      <c r="AG85" s="19" t="s">
        <v>238</v>
      </c>
      <c r="AH85" s="19" t="s">
        <v>226</v>
      </c>
      <c r="AI85" s="19" t="s">
        <v>227</v>
      </c>
      <c r="AJ85" s="19">
        <f t="shared" si="6"/>
        <v>2</v>
      </c>
      <c r="AK85" s="19" t="s">
        <v>238</v>
      </c>
      <c r="AL85" s="19">
        <f t="shared" si="7"/>
        <v>0</v>
      </c>
      <c r="AM85" s="19" t="s">
        <v>190</v>
      </c>
      <c r="AN85" s="19">
        <f t="shared" si="8"/>
        <v>0</v>
      </c>
      <c r="AO85" s="20"/>
      <c r="AP85" s="19">
        <v>2.0</v>
      </c>
      <c r="AQ85" s="19">
        <v>3.0</v>
      </c>
      <c r="AR85" s="19">
        <v>3.0</v>
      </c>
      <c r="AS85" s="19">
        <v>3.0</v>
      </c>
      <c r="AT85" s="19">
        <v>2.0</v>
      </c>
      <c r="AU85" s="19">
        <v>4.0</v>
      </c>
      <c r="AV85" s="19">
        <v>3.0</v>
      </c>
      <c r="AW85" s="19">
        <v>3.0</v>
      </c>
      <c r="AX85" s="19">
        <v>2.0</v>
      </c>
      <c r="AY85" s="19">
        <f t="shared" si="9"/>
        <v>25</v>
      </c>
      <c r="AZ85" s="19">
        <f t="shared" si="10"/>
        <v>16</v>
      </c>
      <c r="BA85" s="19">
        <f t="shared" si="11"/>
        <v>1</v>
      </c>
      <c r="BB85" s="19">
        <f t="shared" si="12"/>
        <v>1</v>
      </c>
      <c r="BC85" s="19">
        <v>2.0</v>
      </c>
      <c r="BD85" s="19">
        <v>3.0</v>
      </c>
      <c r="BE85" s="19">
        <v>3.0</v>
      </c>
      <c r="BF85" s="19">
        <v>1.0</v>
      </c>
      <c r="BG85" s="19">
        <v>3.0</v>
      </c>
      <c r="BH85" s="19">
        <v>3.0</v>
      </c>
      <c r="BI85" s="19">
        <v>3.0</v>
      </c>
      <c r="BJ85" s="19">
        <f t="shared" si="13"/>
        <v>18</v>
      </c>
      <c r="BK85" s="19">
        <f t="shared" si="14"/>
        <v>11</v>
      </c>
      <c r="BL85" s="19"/>
      <c r="BM85" s="19"/>
      <c r="BN85" s="19">
        <v>3.0</v>
      </c>
      <c r="BO85" s="19" t="s">
        <v>185</v>
      </c>
      <c r="BP85" s="19">
        <f t="shared" si="15"/>
        <v>0</v>
      </c>
      <c r="BQ85" s="19">
        <v>5.0</v>
      </c>
      <c r="BR85" s="19">
        <v>6.0</v>
      </c>
      <c r="BS85" s="19" t="s">
        <v>195</v>
      </c>
      <c r="BT85" s="20">
        <f t="shared" si="16"/>
        <v>1</v>
      </c>
      <c r="BU85" s="19" t="s">
        <v>477</v>
      </c>
      <c r="BV85" s="19">
        <v>4.0</v>
      </c>
      <c r="BW85" s="19" t="s">
        <v>195</v>
      </c>
      <c r="BX85" s="19" t="s">
        <v>191</v>
      </c>
      <c r="BY85" s="19" t="s">
        <v>195</v>
      </c>
      <c r="BZ85" s="19" t="s">
        <v>185</v>
      </c>
      <c r="CA85" s="19">
        <f t="shared" si="17"/>
        <v>0</v>
      </c>
      <c r="CB85" s="19" t="s">
        <v>186</v>
      </c>
      <c r="CC85" s="19">
        <f t="shared" si="18"/>
        <v>1</v>
      </c>
      <c r="CD85" s="19" t="s">
        <v>209</v>
      </c>
      <c r="CE85" s="19">
        <f t="shared" si="19"/>
        <v>1</v>
      </c>
      <c r="CF85" s="19" t="s">
        <v>209</v>
      </c>
      <c r="CG85" s="19">
        <f t="shared" si="20"/>
        <v>1</v>
      </c>
      <c r="CH85" s="19" t="s">
        <v>209</v>
      </c>
      <c r="CI85" s="19">
        <f t="shared" si="21"/>
        <v>1</v>
      </c>
      <c r="CJ85" s="19" t="s">
        <v>229</v>
      </c>
      <c r="CK85" s="19" t="s">
        <v>336</v>
      </c>
      <c r="CL85" s="19" t="s">
        <v>365</v>
      </c>
      <c r="CM85" s="19">
        <f t="shared" si="22"/>
        <v>0.33</v>
      </c>
      <c r="CN85" s="19" t="s">
        <v>185</v>
      </c>
      <c r="CO85" s="19">
        <f t="shared" si="23"/>
        <v>0</v>
      </c>
      <c r="CP85" s="19" t="s">
        <v>185</v>
      </c>
      <c r="CQ85" s="19" t="s">
        <v>195</v>
      </c>
      <c r="CR85" s="19" t="s">
        <v>185</v>
      </c>
      <c r="CS85" s="19" t="s">
        <v>195</v>
      </c>
      <c r="CT85" s="19" t="s">
        <v>195</v>
      </c>
      <c r="CU85" s="19">
        <f t="shared" ref="CU85:CY85" si="119">if(CP85="Không",0,1)</f>
        <v>0</v>
      </c>
      <c r="CV85" s="19">
        <f t="shared" si="119"/>
        <v>1</v>
      </c>
      <c r="CW85" s="19">
        <f t="shared" si="119"/>
        <v>0</v>
      </c>
      <c r="CX85" s="19">
        <f t="shared" si="119"/>
        <v>1</v>
      </c>
      <c r="CY85" s="19">
        <f t="shared" si="119"/>
        <v>1</v>
      </c>
      <c r="CZ85" s="19" t="s">
        <v>185</v>
      </c>
      <c r="DA85" s="19">
        <f t="shared" si="25"/>
        <v>0</v>
      </c>
      <c r="DB85" s="19" t="s">
        <v>185</v>
      </c>
      <c r="DC85" s="19">
        <f t="shared" si="26"/>
        <v>0</v>
      </c>
      <c r="DD85" s="20"/>
      <c r="DE85" s="19" t="s">
        <v>195</v>
      </c>
      <c r="DF85" s="19">
        <f t="shared" si="27"/>
        <v>1</v>
      </c>
      <c r="DG85" s="19" t="s">
        <v>196</v>
      </c>
      <c r="DH85" s="19">
        <f t="shared" si="28"/>
        <v>0</v>
      </c>
      <c r="DI85" s="19" t="s">
        <v>185</v>
      </c>
      <c r="DJ85" s="19">
        <f t="shared" si="29"/>
        <v>0</v>
      </c>
      <c r="DK85" s="19" t="s">
        <v>445</v>
      </c>
      <c r="DL85" s="19">
        <f t="shared" si="30"/>
        <v>2</v>
      </c>
      <c r="DM85" s="19" t="s">
        <v>198</v>
      </c>
      <c r="DN85" s="19">
        <f t="shared" si="31"/>
        <v>1.5</v>
      </c>
      <c r="DO85" s="19" t="s">
        <v>478</v>
      </c>
      <c r="DP85" s="19" t="s">
        <v>185</v>
      </c>
      <c r="DQ85" s="20">
        <f t="shared" si="32"/>
        <v>0</v>
      </c>
      <c r="DR85" s="20"/>
      <c r="DS85" s="19" t="s">
        <v>185</v>
      </c>
      <c r="DT85" s="20"/>
      <c r="DU85" s="19" t="s">
        <v>185</v>
      </c>
      <c r="DV85" s="20"/>
      <c r="DW85" s="20"/>
      <c r="DX85" s="20"/>
      <c r="DY85" s="20"/>
    </row>
    <row r="86">
      <c r="A86" s="18">
        <v>46003.70207175926</v>
      </c>
      <c r="B86" s="19" t="s">
        <v>390</v>
      </c>
      <c r="C86" s="19" t="s">
        <v>335</v>
      </c>
      <c r="D86" s="19">
        <f t="shared" si="2"/>
        <v>1</v>
      </c>
      <c r="E86" s="19" t="s">
        <v>180</v>
      </c>
      <c r="F86" s="19">
        <f>IFERROR(__xludf.DUMMYFUNCTION("LET(
  t, LOWER(TRIM(E86)),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6" s="19" t="s">
        <v>220</v>
      </c>
      <c r="H86" s="19">
        <f>IFERROR(__xludf.DUMMYFUNCTION("LET(
  t, LOWER(TRIM(G86)),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86" s="19" t="s">
        <v>201</v>
      </c>
      <c r="J86" s="19">
        <f>IFERROR(__xludf.DUMMYFUNCTION("LET(
  text, LOWER(I86),
  IFERROR(
    IFS(
      REGEXMATCH(text,""ở cùng gia đình|ở trọ cùng gia đình""), 0,
      REGEXMATCH(text,""thuê trọ""), 1,
      REGEXMATCH(text,""ở ktx""), 2,
      REGEXMATCH(text,""có nhà tại khu vực đang học|có nhà|ở riêng"&amp;" tại chung cư""), 3,
      REGEXMATCH(text,""ở nhà người quen""), 4
    ),
  -1)
)"),3.0)</f>
        <v>3</v>
      </c>
      <c r="K86" s="19" t="s">
        <v>183</v>
      </c>
      <c r="L86" s="19">
        <f>IFERROR(__xludf.DUMMYFUNCTION("LET(
  t, LOWER(TRIM(K86)),
  IFERROR(
    IFS(
      REGEXMATCH(t,""xuất\s*sắc""), 0,
      REGEXMATCH(t,""^giỏi$""), 1,
      REGEXMATCH(t,""^khá$""), 2,
      REGEXMATCH(t,""trung bình|bình thường|^4$""), 3,
      REGEXMATCH(t,""rớt""), 4,
      REGEXM"&amp;"ATCH(t,""năm nhất|tân sinh viên|mới|chưa|không|sắp thi|chuẩn bị thi|kq|kết quả|chưa có|chưa biết""), 5,
      TRUE, 5
    ),
  5)
)"),2.0)</f>
        <v>2</v>
      </c>
      <c r="M86" s="19" t="s">
        <v>222</v>
      </c>
      <c r="N86" s="19">
        <f>IFERROR(__xludf.DUMMYFUNCTION("LET(
  t, LOWER(TRIM(M86)),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6" s="19" t="s">
        <v>195</v>
      </c>
      <c r="P86" s="19">
        <f t="shared" si="3"/>
        <v>1</v>
      </c>
      <c r="Q86" s="19">
        <v>1.0</v>
      </c>
      <c r="R86" s="20">
        <f t="shared" si="114"/>
        <v>1</v>
      </c>
      <c r="S86" s="19" t="s">
        <v>223</v>
      </c>
      <c r="T86" s="19"/>
      <c r="U86" s="19" t="s">
        <v>307</v>
      </c>
      <c r="V86" s="20">
        <f>IFERROR(__xludf.DUMMYFUNCTION("IFERROR(REGEXEXTRACT(U86,""\d+"")*1, """")"),20.0)</f>
        <v>20</v>
      </c>
      <c r="W86" s="20">
        <f t="shared" si="5"/>
        <v>20</v>
      </c>
      <c r="X86" s="19" t="s">
        <v>479</v>
      </c>
      <c r="Y86" s="19">
        <v>20.0</v>
      </c>
      <c r="Z86" s="19" t="s">
        <v>185</v>
      </c>
      <c r="AA86" s="19"/>
      <c r="AB86" s="19" t="s">
        <v>185</v>
      </c>
      <c r="AC86" s="19" t="s">
        <v>185</v>
      </c>
      <c r="AD86" s="19" t="s">
        <v>186</v>
      </c>
      <c r="AE86" s="19" t="s">
        <v>186</v>
      </c>
      <c r="AF86" s="19" t="s">
        <v>250</v>
      </c>
      <c r="AG86" s="19" t="s">
        <v>188</v>
      </c>
      <c r="AH86" s="19" t="s">
        <v>188</v>
      </c>
      <c r="AI86" s="19" t="s">
        <v>227</v>
      </c>
      <c r="AJ86" s="19">
        <f t="shared" si="6"/>
        <v>2</v>
      </c>
      <c r="AK86" s="19" t="s">
        <v>188</v>
      </c>
      <c r="AL86" s="19">
        <f t="shared" si="7"/>
        <v>1</v>
      </c>
      <c r="AM86" s="19" t="s">
        <v>294</v>
      </c>
      <c r="AN86" s="19">
        <f t="shared" si="8"/>
        <v>2</v>
      </c>
      <c r="AO86" s="20"/>
      <c r="AP86" s="19">
        <v>2.0</v>
      </c>
      <c r="AQ86" s="19">
        <v>3.0</v>
      </c>
      <c r="AR86" s="19">
        <v>4.0</v>
      </c>
      <c r="AS86" s="19">
        <v>3.0</v>
      </c>
      <c r="AT86" s="19">
        <v>4.0</v>
      </c>
      <c r="AU86" s="19">
        <v>3.0</v>
      </c>
      <c r="AV86" s="19">
        <v>2.0</v>
      </c>
      <c r="AW86" s="19">
        <v>3.0</v>
      </c>
      <c r="AX86" s="19">
        <v>2.0</v>
      </c>
      <c r="AY86" s="19">
        <f t="shared" si="9"/>
        <v>26</v>
      </c>
      <c r="AZ86" s="19">
        <f t="shared" si="10"/>
        <v>17</v>
      </c>
      <c r="BA86" s="19">
        <f t="shared" si="11"/>
        <v>1</v>
      </c>
      <c r="BB86" s="19">
        <f t="shared" si="12"/>
        <v>1</v>
      </c>
      <c r="BC86" s="19">
        <v>2.0</v>
      </c>
      <c r="BD86" s="19">
        <v>2.0</v>
      </c>
      <c r="BE86" s="19">
        <v>2.0</v>
      </c>
      <c r="BF86" s="19">
        <v>2.0</v>
      </c>
      <c r="BG86" s="19">
        <v>3.0</v>
      </c>
      <c r="BH86" s="19">
        <v>2.0</v>
      </c>
      <c r="BI86" s="19">
        <v>2.0</v>
      </c>
      <c r="BJ86" s="19">
        <f t="shared" si="13"/>
        <v>15</v>
      </c>
      <c r="BK86" s="19">
        <f t="shared" si="14"/>
        <v>8</v>
      </c>
      <c r="BL86" s="19"/>
      <c r="BM86" s="19"/>
      <c r="BN86" s="19">
        <v>4.0</v>
      </c>
      <c r="BO86" s="19" t="s">
        <v>195</v>
      </c>
      <c r="BP86" s="19">
        <f t="shared" si="15"/>
        <v>1</v>
      </c>
      <c r="BQ86" s="19">
        <v>4.0</v>
      </c>
      <c r="BR86" s="19">
        <v>18.0</v>
      </c>
      <c r="BS86" s="19" t="s">
        <v>185</v>
      </c>
      <c r="BT86" s="20">
        <f t="shared" si="16"/>
        <v>0</v>
      </c>
      <c r="BU86" s="20"/>
      <c r="BV86" s="19">
        <v>3.0</v>
      </c>
      <c r="BW86" s="19" t="s">
        <v>195</v>
      </c>
      <c r="BX86" s="19" t="s">
        <v>480</v>
      </c>
      <c r="BY86" s="19" t="s">
        <v>195</v>
      </c>
      <c r="BZ86" s="19" t="s">
        <v>186</v>
      </c>
      <c r="CA86" s="19">
        <f t="shared" si="17"/>
        <v>1</v>
      </c>
      <c r="CB86" s="19" t="s">
        <v>186</v>
      </c>
      <c r="CC86" s="19">
        <f t="shared" si="18"/>
        <v>1</v>
      </c>
      <c r="CD86" s="19" t="s">
        <v>209</v>
      </c>
      <c r="CE86" s="19">
        <f t="shared" si="19"/>
        <v>1</v>
      </c>
      <c r="CF86" s="19" t="s">
        <v>209</v>
      </c>
      <c r="CG86" s="19">
        <f t="shared" si="20"/>
        <v>1</v>
      </c>
      <c r="CH86" s="19" t="s">
        <v>192</v>
      </c>
      <c r="CI86" s="19">
        <f t="shared" si="21"/>
        <v>0</v>
      </c>
      <c r="CJ86" s="19" t="s">
        <v>229</v>
      </c>
      <c r="CK86" s="19" t="s">
        <v>422</v>
      </c>
      <c r="CL86" s="19" t="s">
        <v>241</v>
      </c>
      <c r="CM86" s="19">
        <f t="shared" si="22"/>
        <v>1.5</v>
      </c>
      <c r="CN86" s="19" t="s">
        <v>185</v>
      </c>
      <c r="CO86" s="19">
        <f t="shared" si="23"/>
        <v>0</v>
      </c>
      <c r="CP86" s="19" t="s">
        <v>185</v>
      </c>
      <c r="CQ86" s="19" t="s">
        <v>185</v>
      </c>
      <c r="CR86" s="19" t="s">
        <v>185</v>
      </c>
      <c r="CS86" s="19" t="s">
        <v>195</v>
      </c>
      <c r="CT86" s="19" t="s">
        <v>185</v>
      </c>
      <c r="CU86" s="19">
        <f t="shared" ref="CU86:CY86" si="120">if(CP86="Không",0,1)</f>
        <v>0</v>
      </c>
      <c r="CV86" s="19">
        <f t="shared" si="120"/>
        <v>0</v>
      </c>
      <c r="CW86" s="19">
        <f t="shared" si="120"/>
        <v>0</v>
      </c>
      <c r="CX86" s="19">
        <f t="shared" si="120"/>
        <v>1</v>
      </c>
      <c r="CY86" s="19">
        <f t="shared" si="120"/>
        <v>0</v>
      </c>
      <c r="CZ86" s="19" t="s">
        <v>185</v>
      </c>
      <c r="DA86" s="19">
        <f t="shared" si="25"/>
        <v>0</v>
      </c>
      <c r="DB86" s="19" t="s">
        <v>195</v>
      </c>
      <c r="DC86" s="19">
        <f t="shared" si="26"/>
        <v>1</v>
      </c>
      <c r="DD86" s="19" t="s">
        <v>481</v>
      </c>
      <c r="DE86" s="19" t="s">
        <v>195</v>
      </c>
      <c r="DF86" s="19">
        <f t="shared" si="27"/>
        <v>1</v>
      </c>
      <c r="DG86" s="19" t="s">
        <v>196</v>
      </c>
      <c r="DH86" s="19">
        <f t="shared" si="28"/>
        <v>0</v>
      </c>
      <c r="DI86" s="19" t="s">
        <v>185</v>
      </c>
      <c r="DJ86" s="19">
        <f t="shared" si="29"/>
        <v>0</v>
      </c>
      <c r="DK86" s="19" t="s">
        <v>197</v>
      </c>
      <c r="DL86" s="19">
        <f t="shared" si="30"/>
        <v>0</v>
      </c>
      <c r="DM86" s="19" t="s">
        <v>198</v>
      </c>
      <c r="DN86" s="19">
        <f t="shared" si="31"/>
        <v>1.5</v>
      </c>
      <c r="DO86" s="19" t="s">
        <v>317</v>
      </c>
      <c r="DP86" s="19" t="s">
        <v>185</v>
      </c>
      <c r="DQ86" s="20">
        <f t="shared" si="32"/>
        <v>0</v>
      </c>
      <c r="DR86" s="20"/>
      <c r="DS86" s="19" t="s">
        <v>195</v>
      </c>
      <c r="DT86" s="19" t="s">
        <v>285</v>
      </c>
      <c r="DU86" s="19" t="s">
        <v>185</v>
      </c>
      <c r="DV86" s="20"/>
      <c r="DW86" s="20"/>
      <c r="DX86" s="20"/>
      <c r="DY86" s="20"/>
    </row>
    <row r="87">
      <c r="A87" s="18">
        <v>46003.70425925926</v>
      </c>
      <c r="B87" s="19" t="s">
        <v>219</v>
      </c>
      <c r="C87" s="19" t="s">
        <v>174</v>
      </c>
      <c r="D87" s="19">
        <f t="shared" si="2"/>
        <v>0</v>
      </c>
      <c r="E87" s="19" t="s">
        <v>180</v>
      </c>
      <c r="F87" s="19">
        <f>IFERROR(__xludf.DUMMYFUNCTION("LET(
  t, LOWER(TRIM(E87)),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7" s="19" t="s">
        <v>185</v>
      </c>
      <c r="H87" s="19">
        <f>IFERROR(__xludf.DUMMYFUNCTION("LET(
  t, LOWER(TRIM(G87)),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87" s="19" t="s">
        <v>201</v>
      </c>
      <c r="J87" s="19">
        <f>IFERROR(__xludf.DUMMYFUNCTION("LET(
  text, LOWER(I87),
  IFERROR(
    IFS(
      REGEXMATCH(text,""ở cùng gia đình|ở trọ cùng gia đình""), 0,
      REGEXMATCH(text,""thuê trọ""), 1,
      REGEXMATCH(text,""ở ktx""), 2,
      REGEXMATCH(text,""có nhà tại khu vực đang học|có nhà|ở riêng"&amp;" tại chung cư""), 3,
      REGEXMATCH(text,""ở nhà người quen""), 4
    ),
  -1)
)"),3.0)</f>
        <v>3</v>
      </c>
      <c r="K87" s="19" t="s">
        <v>183</v>
      </c>
      <c r="L87" s="19">
        <f>IFERROR(__xludf.DUMMYFUNCTION("LET(
  t, LOWER(TRIM(K87)),
  IFERROR(
    IFS(
      REGEXMATCH(t,""xuất\s*sắc""), 0,
      REGEXMATCH(t,""^giỏi$""), 1,
      REGEXMATCH(t,""^khá$""), 2,
      REGEXMATCH(t,""trung bình|bình thường|^4$""), 3,
      REGEXMATCH(t,""rớt""), 4,
      REGEXM"&amp;"ATCH(t,""năm nhất|tân sinh viên|mới|chưa|không|sắp thi|chuẩn bị thi|kq|kết quả|chưa có|chưa biết""), 5,
      TRUE, 5
    ),
  5)
)"),2.0)</f>
        <v>2</v>
      </c>
      <c r="M87" s="19" t="s">
        <v>222</v>
      </c>
      <c r="N87" s="19">
        <f>IFERROR(__xludf.DUMMYFUNCTION("LET(
  t, LOWER(TRIM(M87)),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7" s="19" t="s">
        <v>195</v>
      </c>
      <c r="P87" s="19">
        <f t="shared" si="3"/>
        <v>1</v>
      </c>
      <c r="Q87" s="19">
        <v>2.0</v>
      </c>
      <c r="R87" s="20">
        <f t="shared" si="114"/>
        <v>2</v>
      </c>
      <c r="S87" s="19" t="s">
        <v>223</v>
      </c>
      <c r="T87" s="19"/>
      <c r="U87" s="19" t="s">
        <v>307</v>
      </c>
      <c r="V87" s="20">
        <f>IFERROR(__xludf.DUMMYFUNCTION("IFERROR(REGEXEXTRACT(U87,""\d+"")*1, """")"),20.0)</f>
        <v>20</v>
      </c>
      <c r="W87" s="20">
        <f t="shared" si="5"/>
        <v>20</v>
      </c>
      <c r="X87" s="21">
        <v>0.5</v>
      </c>
      <c r="Y87" s="19" t="s">
        <v>482</v>
      </c>
      <c r="Z87" s="19" t="s">
        <v>186</v>
      </c>
      <c r="AA87" s="19"/>
      <c r="AB87" s="19" t="s">
        <v>185</v>
      </c>
      <c r="AC87" s="19" t="s">
        <v>185</v>
      </c>
      <c r="AD87" s="19" t="s">
        <v>185</v>
      </c>
      <c r="AE87" s="19" t="s">
        <v>185</v>
      </c>
      <c r="AF87" s="19" t="s">
        <v>237</v>
      </c>
      <c r="AG87" s="19" t="s">
        <v>238</v>
      </c>
      <c r="AH87" s="19" t="s">
        <v>238</v>
      </c>
      <c r="AI87" s="19" t="s">
        <v>189</v>
      </c>
      <c r="AJ87" s="19">
        <f t="shared" si="6"/>
        <v>1</v>
      </c>
      <c r="AK87" s="19" t="s">
        <v>188</v>
      </c>
      <c r="AL87" s="19">
        <f t="shared" si="7"/>
        <v>1</v>
      </c>
      <c r="AM87" s="19" t="s">
        <v>190</v>
      </c>
      <c r="AN87" s="19">
        <f t="shared" si="8"/>
        <v>0</v>
      </c>
      <c r="AO87" s="20"/>
      <c r="AP87" s="19">
        <v>2.0</v>
      </c>
      <c r="AQ87" s="19">
        <v>2.0</v>
      </c>
      <c r="AR87" s="19">
        <v>1.0</v>
      </c>
      <c r="AS87" s="19">
        <v>1.0</v>
      </c>
      <c r="AT87" s="19">
        <v>1.0</v>
      </c>
      <c r="AU87" s="19">
        <v>1.0</v>
      </c>
      <c r="AV87" s="19">
        <v>3.0</v>
      </c>
      <c r="AW87" s="19">
        <v>2.0</v>
      </c>
      <c r="AX87" s="19">
        <v>2.0</v>
      </c>
      <c r="AY87" s="19">
        <f t="shared" si="9"/>
        <v>15</v>
      </c>
      <c r="AZ87" s="19">
        <f t="shared" si="10"/>
        <v>6</v>
      </c>
      <c r="BA87" s="19">
        <f t="shared" si="11"/>
        <v>0</v>
      </c>
      <c r="BB87" s="19">
        <f t="shared" si="12"/>
        <v>0</v>
      </c>
      <c r="BC87" s="19">
        <v>2.0</v>
      </c>
      <c r="BD87" s="19">
        <v>1.0</v>
      </c>
      <c r="BE87" s="19">
        <v>4.0</v>
      </c>
      <c r="BF87" s="19">
        <v>2.0</v>
      </c>
      <c r="BG87" s="19">
        <v>2.0</v>
      </c>
      <c r="BH87" s="19">
        <v>2.0</v>
      </c>
      <c r="BI87" s="19">
        <v>2.0</v>
      </c>
      <c r="BJ87" s="19">
        <f t="shared" si="13"/>
        <v>15</v>
      </c>
      <c r="BK87" s="19">
        <f t="shared" si="14"/>
        <v>8</v>
      </c>
      <c r="BL87" s="19"/>
      <c r="BM87" s="19"/>
      <c r="BN87" s="19">
        <v>2.0</v>
      </c>
      <c r="BO87" s="19" t="s">
        <v>185</v>
      </c>
      <c r="BP87" s="19">
        <f t="shared" si="15"/>
        <v>0</v>
      </c>
      <c r="BQ87" s="19">
        <v>1.0</v>
      </c>
      <c r="BR87" s="19">
        <v>2.0</v>
      </c>
      <c r="BS87" s="19" t="s">
        <v>185</v>
      </c>
      <c r="BT87" s="20">
        <f t="shared" si="16"/>
        <v>0</v>
      </c>
      <c r="BU87" s="20"/>
      <c r="BV87" s="19">
        <v>3.0</v>
      </c>
      <c r="BW87" s="19" t="s">
        <v>195</v>
      </c>
      <c r="BX87" s="19" t="s">
        <v>191</v>
      </c>
      <c r="BY87" s="19" t="s">
        <v>185</v>
      </c>
      <c r="BZ87" s="19" t="s">
        <v>185</v>
      </c>
      <c r="CA87" s="19">
        <f t="shared" si="17"/>
        <v>0</v>
      </c>
      <c r="CB87" s="19" t="s">
        <v>185</v>
      </c>
      <c r="CC87" s="19">
        <f t="shared" si="18"/>
        <v>0</v>
      </c>
      <c r="CD87" s="19" t="s">
        <v>208</v>
      </c>
      <c r="CE87" s="19">
        <f t="shared" si="19"/>
        <v>2</v>
      </c>
      <c r="CF87" s="19" t="s">
        <v>192</v>
      </c>
      <c r="CG87" s="19">
        <f t="shared" si="20"/>
        <v>0</v>
      </c>
      <c r="CH87" s="19" t="s">
        <v>192</v>
      </c>
      <c r="CI87" s="19">
        <f t="shared" si="21"/>
        <v>0</v>
      </c>
      <c r="CJ87" s="19" t="s">
        <v>193</v>
      </c>
      <c r="CK87" s="19" t="s">
        <v>270</v>
      </c>
      <c r="CL87" s="19" t="s">
        <v>212</v>
      </c>
      <c r="CM87" s="19">
        <f t="shared" si="22"/>
        <v>6</v>
      </c>
      <c r="CN87" s="19" t="s">
        <v>185</v>
      </c>
      <c r="CO87" s="19">
        <f t="shared" si="23"/>
        <v>0</v>
      </c>
      <c r="CP87" s="19" t="s">
        <v>185</v>
      </c>
      <c r="CQ87" s="19" t="s">
        <v>185</v>
      </c>
      <c r="CR87" s="19" t="s">
        <v>185</v>
      </c>
      <c r="CS87" s="19" t="s">
        <v>195</v>
      </c>
      <c r="CT87" s="19" t="s">
        <v>185</v>
      </c>
      <c r="CU87" s="19">
        <f t="shared" ref="CU87:CY87" si="121">if(CP87="Không",0,1)</f>
        <v>0</v>
      </c>
      <c r="CV87" s="19">
        <f t="shared" si="121"/>
        <v>0</v>
      </c>
      <c r="CW87" s="19">
        <f t="shared" si="121"/>
        <v>0</v>
      </c>
      <c r="CX87" s="19">
        <f t="shared" si="121"/>
        <v>1</v>
      </c>
      <c r="CY87" s="19">
        <f t="shared" si="121"/>
        <v>0</v>
      </c>
      <c r="CZ87" s="19" t="s">
        <v>185</v>
      </c>
      <c r="DA87" s="19">
        <f t="shared" si="25"/>
        <v>0</v>
      </c>
      <c r="DB87" s="19" t="s">
        <v>185</v>
      </c>
      <c r="DC87" s="19">
        <f t="shared" si="26"/>
        <v>0</v>
      </c>
      <c r="DD87" s="20"/>
      <c r="DE87" s="19" t="s">
        <v>195</v>
      </c>
      <c r="DF87" s="19">
        <f t="shared" si="27"/>
        <v>1</v>
      </c>
      <c r="DG87" s="19" t="s">
        <v>196</v>
      </c>
      <c r="DH87" s="19">
        <f t="shared" si="28"/>
        <v>0</v>
      </c>
      <c r="DI87" s="19" t="s">
        <v>185</v>
      </c>
      <c r="DJ87" s="19">
        <f t="shared" si="29"/>
        <v>0</v>
      </c>
      <c r="DK87" s="19" t="s">
        <v>197</v>
      </c>
      <c r="DL87" s="19">
        <f t="shared" si="30"/>
        <v>0</v>
      </c>
      <c r="DM87" s="19" t="s">
        <v>303</v>
      </c>
      <c r="DN87" s="19">
        <f t="shared" si="31"/>
        <v>0.5</v>
      </c>
      <c r="DO87" s="19" t="s">
        <v>483</v>
      </c>
      <c r="DP87" s="19" t="s">
        <v>185</v>
      </c>
      <c r="DQ87" s="20">
        <f t="shared" si="32"/>
        <v>0</v>
      </c>
      <c r="DR87" s="20"/>
      <c r="DS87" s="19" t="s">
        <v>185</v>
      </c>
      <c r="DT87" s="20"/>
      <c r="DU87" s="19" t="s">
        <v>185</v>
      </c>
      <c r="DV87" s="20"/>
      <c r="DW87" s="20"/>
      <c r="DX87" s="20"/>
      <c r="DY87" s="20"/>
    </row>
    <row r="88">
      <c r="A88" s="18">
        <v>46003.7075462963</v>
      </c>
      <c r="B88" s="19" t="s">
        <v>300</v>
      </c>
      <c r="C88" s="19" t="s">
        <v>335</v>
      </c>
      <c r="D88" s="19">
        <f t="shared" si="2"/>
        <v>1</v>
      </c>
      <c r="E88" s="19" t="s">
        <v>180</v>
      </c>
      <c r="F88" s="19">
        <f>IFERROR(__xludf.DUMMYFUNCTION("LET(
  t, LOWER(TRIM(E88)),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8" s="19" t="s">
        <v>185</v>
      </c>
      <c r="H88" s="19">
        <f>IFERROR(__xludf.DUMMYFUNCTION("LET(
  t, LOWER(TRIM(G88)),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88" s="19" t="s">
        <v>182</v>
      </c>
      <c r="J88" s="19">
        <f>IFERROR(__xludf.DUMMYFUNCTION("LET(
  text, LOWER(I88),
  IFERROR(
    IFS(
      REGEXMATCH(text,""ở cùng gia đình|ở trọ cùng gia đình""), 0,
      REGEXMATCH(text,""thuê trọ""), 1,
      REGEXMATCH(text,""ở ktx""), 2,
      REGEXMATCH(text,""có nhà tại khu vực đang học|có nhà|ở riêng"&amp;" tại chung cư""), 3,
      REGEXMATCH(text,""ở nhà người quen""), 4
    ),
  -1)
)"),1.0)</f>
        <v>1</v>
      </c>
      <c r="K88" s="19" t="s">
        <v>183</v>
      </c>
      <c r="L88" s="19">
        <f>IFERROR(__xludf.DUMMYFUNCTION("LET(
  t, LOWER(TRIM(K88)),
  IFERROR(
    IFS(
      REGEXMATCH(t,""xuất\s*sắc""), 0,
      REGEXMATCH(t,""^giỏi$""), 1,
      REGEXMATCH(t,""^khá$""), 2,
      REGEXMATCH(t,""trung bình|bình thường|^4$""), 3,
      REGEXMATCH(t,""rớt""), 4,
      REGEXM"&amp;"ATCH(t,""năm nhất|tân sinh viên|mới|chưa|không|sắp thi|chuẩn bị thi|kq|kết quả|chưa có|chưa biết""), 5,
      TRUE, 5
    ),
  5)
)"),2.0)</f>
        <v>2</v>
      </c>
      <c r="M88" s="19" t="s">
        <v>222</v>
      </c>
      <c r="N88" s="19">
        <f>IFERROR(__xludf.DUMMYFUNCTION("LET(
  t, LOWER(TRIM(M88)),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8" s="19" t="s">
        <v>195</v>
      </c>
      <c r="P88" s="19">
        <f t="shared" si="3"/>
        <v>1</v>
      </c>
      <c r="Q88" s="19">
        <v>1.0</v>
      </c>
      <c r="R88" s="20">
        <f t="shared" si="114"/>
        <v>1</v>
      </c>
      <c r="S88" s="19" t="s">
        <v>223</v>
      </c>
      <c r="T88" s="19"/>
      <c r="U88" s="19" t="s">
        <v>224</v>
      </c>
      <c r="V88" s="20">
        <f>IFERROR(__xludf.DUMMYFUNCTION("IFERROR(REGEXEXTRACT(U88,""\d+"")*1, """")"),25.0)</f>
        <v>25</v>
      </c>
      <c r="W88" s="20">
        <f t="shared" si="5"/>
        <v>25</v>
      </c>
      <c r="X88" s="19">
        <v>10.0</v>
      </c>
      <c r="Y88" s="19">
        <v>0.0</v>
      </c>
      <c r="Z88" s="19" t="s">
        <v>186</v>
      </c>
      <c r="AA88" s="19"/>
      <c r="AB88" s="19" t="s">
        <v>185</v>
      </c>
      <c r="AC88" s="19" t="s">
        <v>185</v>
      </c>
      <c r="AD88" s="19" t="s">
        <v>205</v>
      </c>
      <c r="AE88" s="19" t="s">
        <v>185</v>
      </c>
      <c r="AF88" s="19" t="s">
        <v>206</v>
      </c>
      <c r="AG88" s="19" t="s">
        <v>188</v>
      </c>
      <c r="AH88" s="19" t="s">
        <v>226</v>
      </c>
      <c r="AI88" s="19" t="s">
        <v>239</v>
      </c>
      <c r="AJ88" s="19">
        <f t="shared" si="6"/>
        <v>0</v>
      </c>
      <c r="AK88" s="19" t="s">
        <v>238</v>
      </c>
      <c r="AL88" s="19">
        <f t="shared" si="7"/>
        <v>0</v>
      </c>
      <c r="AM88" s="19" t="s">
        <v>190</v>
      </c>
      <c r="AN88" s="19">
        <f t="shared" si="8"/>
        <v>0</v>
      </c>
      <c r="AO88" s="20"/>
      <c r="AP88" s="19">
        <v>1.0</v>
      </c>
      <c r="AQ88" s="19">
        <v>1.0</v>
      </c>
      <c r="AR88" s="19">
        <v>1.0</v>
      </c>
      <c r="AS88" s="19">
        <v>1.0</v>
      </c>
      <c r="AT88" s="19">
        <v>1.0</v>
      </c>
      <c r="AU88" s="19">
        <v>1.0</v>
      </c>
      <c r="AV88" s="19">
        <v>1.0</v>
      </c>
      <c r="AW88" s="19">
        <v>1.0</v>
      </c>
      <c r="AX88" s="19">
        <v>1.0</v>
      </c>
      <c r="AY88" s="19">
        <f t="shared" si="9"/>
        <v>9</v>
      </c>
      <c r="AZ88" s="19">
        <f t="shared" si="10"/>
        <v>0</v>
      </c>
      <c r="BA88" s="19">
        <f t="shared" si="11"/>
        <v>0</v>
      </c>
      <c r="BB88" s="19">
        <f t="shared" si="12"/>
        <v>0</v>
      </c>
      <c r="BC88" s="19">
        <v>1.0</v>
      </c>
      <c r="BD88" s="19">
        <v>1.0</v>
      </c>
      <c r="BE88" s="19">
        <v>2.0</v>
      </c>
      <c r="BF88" s="19">
        <v>2.0</v>
      </c>
      <c r="BG88" s="19">
        <v>2.0</v>
      </c>
      <c r="BH88" s="19">
        <v>1.0</v>
      </c>
      <c r="BI88" s="19">
        <v>1.0</v>
      </c>
      <c r="BJ88" s="19">
        <f t="shared" si="13"/>
        <v>10</v>
      </c>
      <c r="BK88" s="19">
        <f t="shared" si="14"/>
        <v>3</v>
      </c>
      <c r="BL88" s="19"/>
      <c r="BM88" s="19"/>
      <c r="BN88" s="19">
        <v>3.0</v>
      </c>
      <c r="BO88" s="19" t="s">
        <v>195</v>
      </c>
      <c r="BP88" s="19">
        <f t="shared" si="15"/>
        <v>1</v>
      </c>
      <c r="BQ88" s="19">
        <v>2.0</v>
      </c>
      <c r="BR88" s="19">
        <v>0.0</v>
      </c>
      <c r="BS88" s="19" t="s">
        <v>195</v>
      </c>
      <c r="BT88" s="20">
        <f t="shared" si="16"/>
        <v>1</v>
      </c>
      <c r="BU88" s="19" t="s">
        <v>284</v>
      </c>
      <c r="BV88" s="19">
        <v>3.0</v>
      </c>
      <c r="BW88" s="19" t="s">
        <v>185</v>
      </c>
      <c r="BX88" s="19" t="s">
        <v>252</v>
      </c>
      <c r="BY88" s="19" t="s">
        <v>185</v>
      </c>
      <c r="BZ88" s="19" t="s">
        <v>186</v>
      </c>
      <c r="CA88" s="19">
        <f t="shared" si="17"/>
        <v>1</v>
      </c>
      <c r="CB88" s="19" t="s">
        <v>186</v>
      </c>
      <c r="CC88" s="19">
        <f t="shared" si="18"/>
        <v>1</v>
      </c>
      <c r="CD88" s="19" t="s">
        <v>209</v>
      </c>
      <c r="CE88" s="19">
        <f t="shared" si="19"/>
        <v>1</v>
      </c>
      <c r="CF88" s="19" t="s">
        <v>192</v>
      </c>
      <c r="CG88" s="19">
        <f t="shared" si="20"/>
        <v>0</v>
      </c>
      <c r="CH88" s="19" t="s">
        <v>192</v>
      </c>
      <c r="CI88" s="19">
        <f t="shared" si="21"/>
        <v>0</v>
      </c>
      <c r="CJ88" s="19" t="s">
        <v>229</v>
      </c>
      <c r="CK88" s="19" t="s">
        <v>484</v>
      </c>
      <c r="CL88" s="19" t="s">
        <v>194</v>
      </c>
      <c r="CM88" s="19">
        <f t="shared" si="22"/>
        <v>3.5</v>
      </c>
      <c r="CN88" s="19" t="s">
        <v>185</v>
      </c>
      <c r="CO88" s="19">
        <f t="shared" si="23"/>
        <v>0</v>
      </c>
      <c r="CP88" s="19" t="s">
        <v>185</v>
      </c>
      <c r="CQ88" s="19" t="s">
        <v>185</v>
      </c>
      <c r="CR88" s="19" t="s">
        <v>185</v>
      </c>
      <c r="CS88" s="19" t="s">
        <v>185</v>
      </c>
      <c r="CT88" s="19" t="s">
        <v>185</v>
      </c>
      <c r="CU88" s="19">
        <f t="shared" ref="CU88:CY88" si="122">if(CP88="Không",0,1)</f>
        <v>0</v>
      </c>
      <c r="CV88" s="19">
        <f t="shared" si="122"/>
        <v>0</v>
      </c>
      <c r="CW88" s="19">
        <f t="shared" si="122"/>
        <v>0</v>
      </c>
      <c r="CX88" s="19">
        <f t="shared" si="122"/>
        <v>0</v>
      </c>
      <c r="CY88" s="19">
        <f t="shared" si="122"/>
        <v>0</v>
      </c>
      <c r="CZ88" s="19" t="s">
        <v>185</v>
      </c>
      <c r="DA88" s="19">
        <f t="shared" si="25"/>
        <v>0</v>
      </c>
      <c r="DB88" s="19" t="s">
        <v>185</v>
      </c>
      <c r="DC88" s="19">
        <f t="shared" si="26"/>
        <v>0</v>
      </c>
      <c r="DD88" s="20"/>
      <c r="DE88" s="19" t="s">
        <v>195</v>
      </c>
      <c r="DF88" s="19">
        <f t="shared" si="27"/>
        <v>1</v>
      </c>
      <c r="DG88" s="19" t="s">
        <v>485</v>
      </c>
      <c r="DH88" s="19">
        <f t="shared" si="28"/>
        <v>1</v>
      </c>
      <c r="DI88" s="19" t="s">
        <v>185</v>
      </c>
      <c r="DJ88" s="19">
        <f t="shared" si="29"/>
        <v>0</v>
      </c>
      <c r="DK88" s="19" t="s">
        <v>197</v>
      </c>
      <c r="DL88" s="19">
        <f t="shared" si="30"/>
        <v>0</v>
      </c>
      <c r="DM88" s="19" t="s">
        <v>232</v>
      </c>
      <c r="DN88" s="19">
        <f t="shared" si="31"/>
        <v>2.5</v>
      </c>
      <c r="DO88" s="19" t="s">
        <v>486</v>
      </c>
      <c r="DP88" s="19" t="s">
        <v>185</v>
      </c>
      <c r="DQ88" s="20">
        <f t="shared" si="32"/>
        <v>0</v>
      </c>
      <c r="DR88" s="20"/>
      <c r="DS88" s="19" t="s">
        <v>195</v>
      </c>
      <c r="DT88" s="19" t="s">
        <v>285</v>
      </c>
      <c r="DU88" s="19" t="s">
        <v>185</v>
      </c>
      <c r="DV88" s="20"/>
      <c r="DW88" s="20"/>
      <c r="DX88" s="20"/>
      <c r="DY88" s="20"/>
    </row>
    <row r="89">
      <c r="A89" s="18">
        <v>46003.70988425926</v>
      </c>
      <c r="B89" s="19" t="s">
        <v>487</v>
      </c>
      <c r="C89" s="19" t="s">
        <v>174</v>
      </c>
      <c r="D89" s="19">
        <f t="shared" si="2"/>
        <v>0</v>
      </c>
      <c r="E89" s="19" t="s">
        <v>180</v>
      </c>
      <c r="F89" s="19">
        <f>IFERROR(__xludf.DUMMYFUNCTION("LET(
  t, LOWER(TRIM(E89)),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9" s="19" t="s">
        <v>181</v>
      </c>
      <c r="H89" s="19">
        <f>IFERROR(__xludf.DUMMYFUNCTION("LET(
  t, LOWER(TRIM(G89)),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)"),1.0)</f>
        <v>1</v>
      </c>
      <c r="I89" s="19" t="s">
        <v>310</v>
      </c>
      <c r="J89" s="19">
        <f>IFERROR(__xludf.DUMMYFUNCTION("LET(
  text, LOWER(I89),
  IFERROR(
    IFS(
      REGEXMATCH(text,""ở cùng gia đình|ở trọ cùng gia đình""), 0,
      REGEXMATCH(text,""thuê trọ""), 1,
      REGEXMATCH(text,""ở ktx""), 2,
      REGEXMATCH(text,""có nhà tại khu vực đang học|có nhà|ở riêng"&amp;" tại chung cư""), 3,
      REGEXMATCH(text,""ở nhà người quen""), 4
    ),
  -1)
)"),2.0)</f>
        <v>2</v>
      </c>
      <c r="K89" s="19" t="s">
        <v>221</v>
      </c>
      <c r="L89" s="19">
        <f>IFERROR(__xludf.DUMMYFUNCTION("LET(
  t, LOWER(TRIM(K89)),
  IFERROR(
    IFS(
      REGEXMATCH(t,""xuất\s*sắc""), 0,
      REGEXMATCH(t,""^giỏi$""), 1,
      REGEXMATCH(t,""^khá$""), 2,
      REGEXMATCH(t,""trung bình|bình thường|^4$""), 3,
      REGEXMATCH(t,""rớt""), 4,
      REGEXM"&amp;"ATCH(t,""năm nhất|tân sinh viên|mới|chưa|không|sắp thi|chuẩn bị thi|kq|kết quả|chưa có|chưa biết""), 5,
      TRUE, 5
    ),
  5)
)"),1.0)</f>
        <v>1</v>
      </c>
      <c r="M89" s="19" t="s">
        <v>222</v>
      </c>
      <c r="N89" s="19">
        <f>IFERROR(__xludf.DUMMYFUNCTION("LET(
  t, LOWER(TRIM(M89)),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9" s="19" t="s">
        <v>185</v>
      </c>
      <c r="P89" s="19">
        <f t="shared" si="3"/>
        <v>0</v>
      </c>
      <c r="Q89" s="20"/>
      <c r="R89" s="20" t="str">
        <f t="shared" si="114"/>
        <v/>
      </c>
      <c r="S89" s="20"/>
      <c r="T89" s="20"/>
      <c r="U89" s="20"/>
      <c r="V89" s="20" t="str">
        <f>IFERROR(__xludf.DUMMYFUNCTION("IFERROR(REGEXEXTRACT(U89,""\d+"")*1, """")"),"")</f>
        <v/>
      </c>
      <c r="W89" s="20">
        <f t="shared" si="5"/>
        <v>0</v>
      </c>
      <c r="X89" s="20"/>
      <c r="Y89" s="20"/>
      <c r="Z89" s="19" t="s">
        <v>208</v>
      </c>
      <c r="AA89" s="19"/>
      <c r="AB89" s="19" t="s">
        <v>185</v>
      </c>
      <c r="AC89" s="19" t="s">
        <v>185</v>
      </c>
      <c r="AD89" s="19" t="s">
        <v>186</v>
      </c>
      <c r="AE89" s="19" t="s">
        <v>185</v>
      </c>
      <c r="AF89" s="19" t="s">
        <v>250</v>
      </c>
      <c r="AG89" s="19" t="s">
        <v>238</v>
      </c>
      <c r="AH89" s="19" t="s">
        <v>238</v>
      </c>
      <c r="AI89" s="19" t="s">
        <v>239</v>
      </c>
      <c r="AJ89" s="19">
        <f t="shared" si="6"/>
        <v>0</v>
      </c>
      <c r="AK89" s="19" t="s">
        <v>238</v>
      </c>
      <c r="AL89" s="19">
        <f t="shared" si="7"/>
        <v>0</v>
      </c>
      <c r="AM89" s="19" t="s">
        <v>190</v>
      </c>
      <c r="AN89" s="19">
        <f t="shared" si="8"/>
        <v>0</v>
      </c>
      <c r="AO89" s="20"/>
      <c r="AP89" s="19">
        <v>3.0</v>
      </c>
      <c r="AQ89" s="19">
        <v>4.0</v>
      </c>
      <c r="AR89" s="19">
        <v>3.0</v>
      </c>
      <c r="AS89" s="19">
        <v>4.0</v>
      </c>
      <c r="AT89" s="19">
        <v>4.0</v>
      </c>
      <c r="AU89" s="19">
        <v>4.0</v>
      </c>
      <c r="AV89" s="19">
        <v>4.0</v>
      </c>
      <c r="AW89" s="19">
        <v>1.0</v>
      </c>
      <c r="AX89" s="19">
        <v>4.0</v>
      </c>
      <c r="AY89" s="19">
        <f t="shared" si="9"/>
        <v>31</v>
      </c>
      <c r="AZ89" s="19">
        <f t="shared" si="10"/>
        <v>22</v>
      </c>
      <c r="BA89" s="19">
        <f t="shared" si="11"/>
        <v>1</v>
      </c>
      <c r="BB89" s="19">
        <f t="shared" si="12"/>
        <v>1</v>
      </c>
      <c r="BC89" s="19">
        <v>4.0</v>
      </c>
      <c r="BD89" s="19">
        <v>4.0</v>
      </c>
      <c r="BE89" s="19">
        <v>4.0</v>
      </c>
      <c r="BF89" s="19">
        <v>4.0</v>
      </c>
      <c r="BG89" s="19">
        <v>4.0</v>
      </c>
      <c r="BH89" s="19">
        <v>3.0</v>
      </c>
      <c r="BI89" s="19">
        <v>4.0</v>
      </c>
      <c r="BJ89" s="19">
        <f t="shared" si="13"/>
        <v>27</v>
      </c>
      <c r="BK89" s="19">
        <f t="shared" si="14"/>
        <v>20</v>
      </c>
      <c r="BL89" s="19"/>
      <c r="BM89" s="19"/>
      <c r="BN89" s="19">
        <v>5.0</v>
      </c>
      <c r="BO89" s="19" t="s">
        <v>185</v>
      </c>
      <c r="BP89" s="19">
        <f t="shared" si="15"/>
        <v>0</v>
      </c>
      <c r="BQ89" s="19">
        <v>6.0</v>
      </c>
      <c r="BR89" s="19">
        <v>3.0</v>
      </c>
      <c r="BS89" s="19" t="s">
        <v>195</v>
      </c>
      <c r="BT89" s="20">
        <f t="shared" si="16"/>
        <v>1</v>
      </c>
      <c r="BU89" s="19" t="s">
        <v>322</v>
      </c>
      <c r="BV89" s="19">
        <v>5.0</v>
      </c>
      <c r="BW89" s="19" t="s">
        <v>185</v>
      </c>
      <c r="BX89" s="19" t="s">
        <v>191</v>
      </c>
      <c r="BY89" s="19" t="s">
        <v>185</v>
      </c>
      <c r="BZ89" s="19" t="s">
        <v>185</v>
      </c>
      <c r="CA89" s="19">
        <f t="shared" si="17"/>
        <v>0</v>
      </c>
      <c r="CB89" s="19" t="s">
        <v>185</v>
      </c>
      <c r="CC89" s="19">
        <f t="shared" si="18"/>
        <v>0</v>
      </c>
      <c r="CD89" s="19" t="s">
        <v>208</v>
      </c>
      <c r="CE89" s="19">
        <f t="shared" si="19"/>
        <v>2</v>
      </c>
      <c r="CF89" s="19" t="s">
        <v>209</v>
      </c>
      <c r="CG89" s="19">
        <f t="shared" si="20"/>
        <v>1</v>
      </c>
      <c r="CH89" s="19" t="s">
        <v>192</v>
      </c>
      <c r="CI89" s="19">
        <f t="shared" si="21"/>
        <v>0</v>
      </c>
      <c r="CJ89" s="19" t="s">
        <v>229</v>
      </c>
      <c r="CK89" s="19" t="s">
        <v>488</v>
      </c>
      <c r="CL89" s="19" t="s">
        <v>212</v>
      </c>
      <c r="CM89" s="19">
        <f t="shared" si="22"/>
        <v>6</v>
      </c>
      <c r="CN89" s="19" t="s">
        <v>185</v>
      </c>
      <c r="CO89" s="19">
        <f t="shared" si="23"/>
        <v>0</v>
      </c>
      <c r="CP89" s="19" t="s">
        <v>195</v>
      </c>
      <c r="CQ89" s="19" t="s">
        <v>195</v>
      </c>
      <c r="CR89" s="19" t="s">
        <v>185</v>
      </c>
      <c r="CS89" s="19" t="s">
        <v>195</v>
      </c>
      <c r="CT89" s="19" t="s">
        <v>185</v>
      </c>
      <c r="CU89" s="19">
        <f t="shared" ref="CU89:CY89" si="123">if(CP89="Không",0,1)</f>
        <v>1</v>
      </c>
      <c r="CV89" s="19">
        <f t="shared" si="123"/>
        <v>1</v>
      </c>
      <c r="CW89" s="19">
        <f t="shared" si="123"/>
        <v>0</v>
      </c>
      <c r="CX89" s="19">
        <f t="shared" si="123"/>
        <v>1</v>
      </c>
      <c r="CY89" s="19">
        <f t="shared" si="123"/>
        <v>0</v>
      </c>
      <c r="CZ89" s="19" t="s">
        <v>195</v>
      </c>
      <c r="DA89" s="19">
        <f t="shared" si="25"/>
        <v>1</v>
      </c>
      <c r="DB89" s="19" t="s">
        <v>185</v>
      </c>
      <c r="DC89" s="19">
        <f t="shared" si="26"/>
        <v>0</v>
      </c>
      <c r="DD89" s="20"/>
      <c r="DE89" s="19" t="s">
        <v>195</v>
      </c>
      <c r="DF89" s="19">
        <f t="shared" si="27"/>
        <v>1</v>
      </c>
      <c r="DG89" s="19" t="s">
        <v>272</v>
      </c>
      <c r="DH89" s="19">
        <f t="shared" si="28"/>
        <v>1</v>
      </c>
      <c r="DI89" s="19" t="s">
        <v>185</v>
      </c>
      <c r="DJ89" s="19">
        <f t="shared" si="29"/>
        <v>0</v>
      </c>
      <c r="DK89" s="19" t="s">
        <v>197</v>
      </c>
      <c r="DL89" s="19">
        <f t="shared" si="30"/>
        <v>0</v>
      </c>
      <c r="DM89" s="19" t="s">
        <v>265</v>
      </c>
      <c r="DN89" s="19">
        <f t="shared" si="31"/>
        <v>5</v>
      </c>
      <c r="DO89" s="19" t="s">
        <v>274</v>
      </c>
      <c r="DP89" s="19" t="s">
        <v>185</v>
      </c>
      <c r="DQ89" s="20">
        <f t="shared" si="32"/>
        <v>0</v>
      </c>
      <c r="DR89" s="20"/>
      <c r="DS89" s="19" t="s">
        <v>195</v>
      </c>
      <c r="DT89" s="19" t="s">
        <v>285</v>
      </c>
      <c r="DU89" s="19" t="s">
        <v>185</v>
      </c>
      <c r="DV89" s="20"/>
      <c r="DW89" s="20"/>
      <c r="DX89" s="20"/>
      <c r="DY89" s="20"/>
    </row>
    <row r="90">
      <c r="A90" s="18">
        <v>46003.71440972222</v>
      </c>
      <c r="B90" s="19" t="s">
        <v>316</v>
      </c>
      <c r="C90" s="19" t="s">
        <v>174</v>
      </c>
      <c r="D90" s="19">
        <f t="shared" si="2"/>
        <v>0</v>
      </c>
      <c r="E90" s="19" t="s">
        <v>267</v>
      </c>
      <c r="F90" s="19">
        <f>IFERROR(__xludf.DUMMYFUNCTION("LET(
  t, LOWER(TRIM(E90)),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90" s="19" t="s">
        <v>220</v>
      </c>
      <c r="H90" s="19">
        <f>IFERROR(__xludf.DUMMYFUNCTION("LET(
  t, LOWER(TRIM(G90)),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90" s="19" t="s">
        <v>182</v>
      </c>
      <c r="J90" s="19">
        <f>IFERROR(__xludf.DUMMYFUNCTION("LET(
  text, LOWER(I90),
  IFERROR(
    IFS(
      REGEXMATCH(text,""ở cùng gia đình|ở trọ cùng gia đình""), 0,
      REGEXMATCH(text,""thuê trọ""), 1,
      REGEXMATCH(text,""ở ktx""), 2,
      REGEXMATCH(text,""có nhà tại khu vực đang học|có nhà|ở riêng"&amp;" tại chung cư""), 3,
      REGEXMATCH(text,""ở nhà người quen""), 4
    ),
  -1)
)"),1.0)</f>
        <v>1</v>
      </c>
      <c r="K90" s="19" t="s">
        <v>183</v>
      </c>
      <c r="L90" s="19">
        <f>IFERROR(__xludf.DUMMYFUNCTION("LET(
  t, LOWER(TRIM(K90)),
  IFERROR(
    IFS(
      REGEXMATCH(t,""xuất\s*sắc""), 0,
      REGEXMATCH(t,""^giỏi$""), 1,
      REGEXMATCH(t,""^khá$""), 2,
      REGEXMATCH(t,""trung bình|bình thường|^4$""), 3,
      REGEXMATCH(t,""rớt""), 4,
      REGEXM"&amp;"ATCH(t,""năm nhất|tân sinh viên|mới|chưa|không|sắp thi|chuẩn bị thi|kq|kết quả|chưa có|chưa biết""), 5,
      TRUE, 5
    ),
  5)
)"),2.0)</f>
        <v>2</v>
      </c>
      <c r="M90" s="19" t="s">
        <v>184</v>
      </c>
      <c r="N90" s="19">
        <f>IFERROR(__xludf.DUMMYFUNCTION("LET(
  t, LOWER(TRIM(M90)),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90" s="19" t="s">
        <v>195</v>
      </c>
      <c r="P90" s="19">
        <f t="shared" si="3"/>
        <v>1</v>
      </c>
      <c r="Q90" s="19" t="s">
        <v>489</v>
      </c>
      <c r="R90" s="19">
        <v>1.0</v>
      </c>
      <c r="S90" s="19" t="s">
        <v>306</v>
      </c>
      <c r="T90" s="19"/>
      <c r="U90" s="19" t="s">
        <v>204</v>
      </c>
      <c r="V90" s="20">
        <f>IFERROR(__xludf.DUMMYFUNCTION("IFERROR(REGEXEXTRACT(U90,""\d+"")*1, """")"),15.0)</f>
        <v>15</v>
      </c>
      <c r="W90" s="20">
        <f t="shared" si="5"/>
        <v>15</v>
      </c>
      <c r="X90" s="19">
        <v>20.0</v>
      </c>
      <c r="Y90" s="19">
        <v>30.0</v>
      </c>
      <c r="Z90" s="19" t="s">
        <v>185</v>
      </c>
      <c r="AA90" s="19"/>
      <c r="AB90" s="19" t="s">
        <v>195</v>
      </c>
      <c r="AC90" s="19" t="s">
        <v>286</v>
      </c>
      <c r="AD90" s="19" t="s">
        <v>185</v>
      </c>
      <c r="AE90" s="19" t="s">
        <v>185</v>
      </c>
      <c r="AF90" s="19" t="s">
        <v>237</v>
      </c>
      <c r="AG90" s="19" t="s">
        <v>238</v>
      </c>
      <c r="AH90" s="19" t="s">
        <v>238</v>
      </c>
      <c r="AI90" s="19" t="s">
        <v>239</v>
      </c>
      <c r="AJ90" s="19">
        <f t="shared" si="6"/>
        <v>0</v>
      </c>
      <c r="AK90" s="19" t="s">
        <v>238</v>
      </c>
      <c r="AL90" s="19">
        <f t="shared" si="7"/>
        <v>0</v>
      </c>
      <c r="AM90" s="19" t="s">
        <v>190</v>
      </c>
      <c r="AN90" s="19">
        <f t="shared" si="8"/>
        <v>0</v>
      </c>
      <c r="AO90" s="20"/>
      <c r="AP90" s="19">
        <v>1.0</v>
      </c>
      <c r="AQ90" s="19">
        <v>1.0</v>
      </c>
      <c r="AR90" s="19">
        <v>1.0</v>
      </c>
      <c r="AS90" s="19">
        <v>1.0</v>
      </c>
      <c r="AT90" s="19">
        <v>1.0</v>
      </c>
      <c r="AU90" s="19">
        <v>1.0</v>
      </c>
      <c r="AV90" s="19">
        <v>1.0</v>
      </c>
      <c r="AW90" s="19">
        <v>1.0</v>
      </c>
      <c r="AX90" s="19">
        <v>1.0</v>
      </c>
      <c r="AY90" s="19">
        <f t="shared" si="9"/>
        <v>9</v>
      </c>
      <c r="AZ90" s="19">
        <f t="shared" si="10"/>
        <v>0</v>
      </c>
      <c r="BA90" s="19">
        <f t="shared" si="11"/>
        <v>0</v>
      </c>
      <c r="BB90" s="19">
        <f t="shared" si="12"/>
        <v>0</v>
      </c>
      <c r="BC90" s="19">
        <v>1.0</v>
      </c>
      <c r="BD90" s="19">
        <v>1.0</v>
      </c>
      <c r="BE90" s="19">
        <v>1.0</v>
      </c>
      <c r="BF90" s="19">
        <v>1.0</v>
      </c>
      <c r="BG90" s="19">
        <v>1.0</v>
      </c>
      <c r="BH90" s="19">
        <v>1.0</v>
      </c>
      <c r="BI90" s="19">
        <v>1.0</v>
      </c>
      <c r="BJ90" s="19">
        <f t="shared" si="13"/>
        <v>7</v>
      </c>
      <c r="BK90" s="19">
        <f t="shared" si="14"/>
        <v>0</v>
      </c>
      <c r="BL90" s="19"/>
      <c r="BM90" s="19"/>
      <c r="BN90" s="19">
        <v>1.0</v>
      </c>
      <c r="BO90" s="19" t="s">
        <v>185</v>
      </c>
      <c r="BP90" s="19">
        <f t="shared" si="15"/>
        <v>0</v>
      </c>
      <c r="BQ90" s="19">
        <v>1.0</v>
      </c>
      <c r="BR90" s="19" t="s">
        <v>185</v>
      </c>
      <c r="BS90" s="19" t="s">
        <v>195</v>
      </c>
      <c r="BT90" s="20">
        <f t="shared" si="16"/>
        <v>1</v>
      </c>
      <c r="BU90" s="19" t="s">
        <v>490</v>
      </c>
      <c r="BV90" s="19">
        <v>4.0</v>
      </c>
      <c r="BW90" s="19" t="s">
        <v>185</v>
      </c>
      <c r="BX90" s="19" t="s">
        <v>252</v>
      </c>
      <c r="BY90" s="19" t="s">
        <v>185</v>
      </c>
      <c r="BZ90" s="19" t="s">
        <v>185</v>
      </c>
      <c r="CA90" s="19">
        <f t="shared" si="17"/>
        <v>0</v>
      </c>
      <c r="CB90" s="19" t="s">
        <v>186</v>
      </c>
      <c r="CC90" s="19">
        <f t="shared" si="18"/>
        <v>1</v>
      </c>
      <c r="CD90" s="19" t="s">
        <v>192</v>
      </c>
      <c r="CE90" s="19">
        <f t="shared" si="19"/>
        <v>0</v>
      </c>
      <c r="CF90" s="19" t="s">
        <v>192</v>
      </c>
      <c r="CG90" s="19">
        <f t="shared" si="20"/>
        <v>0</v>
      </c>
      <c r="CH90" s="19" t="s">
        <v>192</v>
      </c>
      <c r="CI90" s="19">
        <f t="shared" si="21"/>
        <v>0</v>
      </c>
      <c r="CJ90" s="19" t="s">
        <v>292</v>
      </c>
      <c r="CK90" s="19" t="s">
        <v>185</v>
      </c>
      <c r="CL90" s="19" t="s">
        <v>194</v>
      </c>
      <c r="CM90" s="19">
        <f t="shared" si="22"/>
        <v>3.5</v>
      </c>
      <c r="CN90" s="19" t="s">
        <v>213</v>
      </c>
      <c r="CO90" s="19">
        <f t="shared" si="23"/>
        <v>1</v>
      </c>
      <c r="CP90" s="19" t="s">
        <v>185</v>
      </c>
      <c r="CQ90" s="19" t="s">
        <v>195</v>
      </c>
      <c r="CR90" s="19" t="s">
        <v>185</v>
      </c>
      <c r="CS90" s="19" t="s">
        <v>195</v>
      </c>
      <c r="CT90" s="19" t="s">
        <v>185</v>
      </c>
      <c r="CU90" s="19">
        <f t="shared" ref="CU90:CY90" si="124">if(CP90="Không",0,1)</f>
        <v>0</v>
      </c>
      <c r="CV90" s="19">
        <f t="shared" si="124"/>
        <v>1</v>
      </c>
      <c r="CW90" s="19">
        <f t="shared" si="124"/>
        <v>0</v>
      </c>
      <c r="CX90" s="19">
        <f t="shared" si="124"/>
        <v>1</v>
      </c>
      <c r="CY90" s="19">
        <f t="shared" si="124"/>
        <v>0</v>
      </c>
      <c r="CZ90" s="19" t="s">
        <v>185</v>
      </c>
      <c r="DA90" s="19">
        <f t="shared" si="25"/>
        <v>0</v>
      </c>
      <c r="DB90" s="19" t="s">
        <v>185</v>
      </c>
      <c r="DC90" s="19">
        <f t="shared" si="26"/>
        <v>0</v>
      </c>
      <c r="DD90" s="20"/>
      <c r="DE90" s="19" t="s">
        <v>195</v>
      </c>
      <c r="DF90" s="19">
        <f t="shared" si="27"/>
        <v>1</v>
      </c>
      <c r="DG90" s="19" t="s">
        <v>431</v>
      </c>
      <c r="DH90" s="19">
        <f t="shared" si="28"/>
        <v>1</v>
      </c>
      <c r="DI90" s="19" t="s">
        <v>185</v>
      </c>
      <c r="DJ90" s="19">
        <f t="shared" si="29"/>
        <v>0</v>
      </c>
      <c r="DK90" s="19" t="s">
        <v>197</v>
      </c>
      <c r="DL90" s="19">
        <f t="shared" si="30"/>
        <v>0</v>
      </c>
      <c r="DM90" s="19" t="s">
        <v>198</v>
      </c>
      <c r="DN90" s="19">
        <f t="shared" si="31"/>
        <v>1.5</v>
      </c>
      <c r="DO90" s="19" t="s">
        <v>199</v>
      </c>
      <c r="DP90" s="19" t="s">
        <v>185</v>
      </c>
      <c r="DQ90" s="20">
        <f t="shared" si="32"/>
        <v>0</v>
      </c>
      <c r="DR90" s="20"/>
      <c r="DS90" s="19" t="s">
        <v>185</v>
      </c>
      <c r="DT90" s="20"/>
      <c r="DU90" s="19" t="s">
        <v>185</v>
      </c>
      <c r="DV90" s="20"/>
      <c r="DW90" s="20"/>
      <c r="DX90" s="20"/>
      <c r="DY90" s="20"/>
    </row>
    <row r="91">
      <c r="A91" s="18">
        <v>46003.716458333336</v>
      </c>
      <c r="B91" s="19" t="s">
        <v>491</v>
      </c>
      <c r="C91" s="19" t="s">
        <v>335</v>
      </c>
      <c r="D91" s="19">
        <f t="shared" si="2"/>
        <v>1</v>
      </c>
      <c r="E91" s="19" t="s">
        <v>492</v>
      </c>
      <c r="F91" s="19">
        <f>IFERROR(__xludf.DUMMYFUNCTION("LET(
  t, LOWER(TRIM(E91)),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)"),6.0)</f>
        <v>6</v>
      </c>
      <c r="G91" s="19" t="s">
        <v>220</v>
      </c>
      <c r="H91" s="19">
        <f>IFERROR(__xludf.DUMMYFUNCTION("LET(
  t, LOWER(TRIM(G91)),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91" s="19" t="s">
        <v>182</v>
      </c>
      <c r="J91" s="19">
        <f>IFERROR(__xludf.DUMMYFUNCTION("LET(
  text, LOWER(I91),
  IFERROR(
    IFS(
      REGEXMATCH(text,""ở cùng gia đình|ở trọ cùng gia đình""), 0,
      REGEXMATCH(text,""thuê trọ""), 1,
      REGEXMATCH(text,""ở ktx""), 2,
      REGEXMATCH(text,""có nhà tại khu vực đang học|có nhà|ở riêng"&amp;" tại chung cư""), 3,
      REGEXMATCH(text,""ở nhà người quen""), 4
    ),
  -1)
)"),1.0)</f>
        <v>1</v>
      </c>
      <c r="K91" s="19" t="s">
        <v>183</v>
      </c>
      <c r="L91" s="19">
        <f>IFERROR(__xludf.DUMMYFUNCTION("LET(
  t, LOWER(TRIM(K91)),
  IFERROR(
    IFS(
      REGEXMATCH(t,""xuất\s*sắc""), 0,
      REGEXMATCH(t,""^giỏi$""), 1,
      REGEXMATCH(t,""^khá$""), 2,
      REGEXMATCH(t,""trung bình|bình thường|^4$""), 3,
      REGEXMATCH(t,""rớt""), 4,
      REGEXM"&amp;"ATCH(t,""năm nhất|tân sinh viên|mới|chưa|không|sắp thi|chuẩn bị thi|kq|kết quả|chưa có|chưa biết""), 5,
      TRUE, 5
    ),
  5)
)"),2.0)</f>
        <v>2</v>
      </c>
      <c r="M91" s="19" t="s">
        <v>222</v>
      </c>
      <c r="N91" s="19">
        <f>IFERROR(__xludf.DUMMYFUNCTION("LET(
  t, LOWER(TRIM(M91)),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91" s="19" t="s">
        <v>185</v>
      </c>
      <c r="P91" s="19">
        <f t="shared" si="3"/>
        <v>0</v>
      </c>
      <c r="Q91" s="20"/>
      <c r="R91" s="20" t="str">
        <f t="shared" ref="R91:R137" si="126">Q91</f>
        <v/>
      </c>
      <c r="S91" s="20"/>
      <c r="T91" s="20"/>
      <c r="U91" s="20"/>
      <c r="V91" s="20" t="str">
        <f>IFERROR(__xludf.DUMMYFUNCTION("IFERROR(REGEXEXTRACT(U91,""\d+"")*1, """")"),"")</f>
        <v/>
      </c>
      <c r="W91" s="20">
        <f t="shared" si="5"/>
        <v>0</v>
      </c>
      <c r="X91" s="20"/>
      <c r="Y91" s="20"/>
      <c r="Z91" s="19" t="s">
        <v>186</v>
      </c>
      <c r="AA91" s="19"/>
      <c r="AB91" s="19" t="s">
        <v>185</v>
      </c>
      <c r="AC91" s="19" t="s">
        <v>185</v>
      </c>
      <c r="AD91" s="19" t="s">
        <v>186</v>
      </c>
      <c r="AE91" s="19" t="s">
        <v>185</v>
      </c>
      <c r="AF91" s="19" t="s">
        <v>206</v>
      </c>
      <c r="AG91" s="19" t="s">
        <v>188</v>
      </c>
      <c r="AH91" s="19" t="s">
        <v>238</v>
      </c>
      <c r="AI91" s="19" t="s">
        <v>227</v>
      </c>
      <c r="AJ91" s="19">
        <f t="shared" si="6"/>
        <v>2</v>
      </c>
      <c r="AK91" s="19" t="s">
        <v>226</v>
      </c>
      <c r="AL91" s="19">
        <f t="shared" si="7"/>
        <v>2</v>
      </c>
      <c r="AM91" s="19" t="s">
        <v>228</v>
      </c>
      <c r="AN91" s="19">
        <f t="shared" si="8"/>
        <v>1</v>
      </c>
      <c r="AO91" s="20"/>
      <c r="AP91" s="19">
        <v>2.0</v>
      </c>
      <c r="AQ91" s="19">
        <v>1.0</v>
      </c>
      <c r="AR91" s="19">
        <v>1.0</v>
      </c>
      <c r="AS91" s="19">
        <v>2.0</v>
      </c>
      <c r="AT91" s="19">
        <v>1.0</v>
      </c>
      <c r="AU91" s="19">
        <v>1.0</v>
      </c>
      <c r="AV91" s="19">
        <v>1.0</v>
      </c>
      <c r="AW91" s="19">
        <v>1.0</v>
      </c>
      <c r="AX91" s="19">
        <v>1.0</v>
      </c>
      <c r="AY91" s="19">
        <f t="shared" si="9"/>
        <v>11</v>
      </c>
      <c r="AZ91" s="19">
        <f t="shared" si="10"/>
        <v>2</v>
      </c>
      <c r="BA91" s="19">
        <f t="shared" si="11"/>
        <v>0</v>
      </c>
      <c r="BB91" s="19">
        <f t="shared" si="12"/>
        <v>0</v>
      </c>
      <c r="BC91" s="19">
        <v>1.0</v>
      </c>
      <c r="BD91" s="19">
        <v>1.0</v>
      </c>
      <c r="BE91" s="19">
        <v>1.0</v>
      </c>
      <c r="BF91" s="19">
        <v>1.0</v>
      </c>
      <c r="BG91" s="19">
        <v>1.0</v>
      </c>
      <c r="BH91" s="19">
        <v>1.0</v>
      </c>
      <c r="BI91" s="19">
        <v>1.0</v>
      </c>
      <c r="BJ91" s="19">
        <f t="shared" si="13"/>
        <v>7</v>
      </c>
      <c r="BK91" s="19">
        <f t="shared" si="14"/>
        <v>0</v>
      </c>
      <c r="BL91" s="19"/>
      <c r="BM91" s="19"/>
      <c r="BN91" s="19">
        <v>3.0</v>
      </c>
      <c r="BO91" s="19" t="s">
        <v>185</v>
      </c>
      <c r="BP91" s="19">
        <f t="shared" si="15"/>
        <v>0</v>
      </c>
      <c r="BQ91" s="19">
        <v>1.0</v>
      </c>
      <c r="BR91" s="19">
        <v>3.0</v>
      </c>
      <c r="BS91" s="19" t="s">
        <v>185</v>
      </c>
      <c r="BT91" s="20">
        <f t="shared" si="16"/>
        <v>0</v>
      </c>
      <c r="BU91" s="20"/>
      <c r="BV91" s="19">
        <v>3.0</v>
      </c>
      <c r="BW91" s="19" t="s">
        <v>195</v>
      </c>
      <c r="BX91" s="19" t="s">
        <v>191</v>
      </c>
      <c r="BY91" s="19" t="s">
        <v>185</v>
      </c>
      <c r="BZ91" s="19" t="s">
        <v>186</v>
      </c>
      <c r="CA91" s="19">
        <f t="shared" si="17"/>
        <v>1</v>
      </c>
      <c r="CB91" s="19" t="s">
        <v>186</v>
      </c>
      <c r="CC91" s="19">
        <f t="shared" si="18"/>
        <v>1</v>
      </c>
      <c r="CD91" s="19" t="s">
        <v>192</v>
      </c>
      <c r="CE91" s="19">
        <f t="shared" si="19"/>
        <v>0</v>
      </c>
      <c r="CF91" s="19" t="s">
        <v>209</v>
      </c>
      <c r="CG91" s="19">
        <f t="shared" si="20"/>
        <v>1</v>
      </c>
      <c r="CH91" s="19" t="s">
        <v>192</v>
      </c>
      <c r="CI91" s="19">
        <f t="shared" si="21"/>
        <v>0</v>
      </c>
      <c r="CJ91" s="19" t="s">
        <v>229</v>
      </c>
      <c r="CK91" s="19" t="s">
        <v>279</v>
      </c>
      <c r="CL91" s="19" t="s">
        <v>212</v>
      </c>
      <c r="CM91" s="19">
        <f t="shared" si="22"/>
        <v>6</v>
      </c>
      <c r="CN91" s="19" t="s">
        <v>185</v>
      </c>
      <c r="CO91" s="19">
        <f t="shared" si="23"/>
        <v>0</v>
      </c>
      <c r="CP91" s="19" t="s">
        <v>185</v>
      </c>
      <c r="CQ91" s="19" t="s">
        <v>185</v>
      </c>
      <c r="CR91" s="19" t="s">
        <v>185</v>
      </c>
      <c r="CS91" s="19" t="s">
        <v>185</v>
      </c>
      <c r="CT91" s="19" t="s">
        <v>185</v>
      </c>
      <c r="CU91" s="19">
        <f t="shared" ref="CU91:CY91" si="125">if(CP91="Không",0,1)</f>
        <v>0</v>
      </c>
      <c r="CV91" s="19">
        <f t="shared" si="125"/>
        <v>0</v>
      </c>
      <c r="CW91" s="19">
        <f t="shared" si="125"/>
        <v>0</v>
      </c>
      <c r="CX91" s="19">
        <f t="shared" si="125"/>
        <v>0</v>
      </c>
      <c r="CY91" s="19">
        <f t="shared" si="125"/>
        <v>0</v>
      </c>
      <c r="CZ91" s="19" t="s">
        <v>195</v>
      </c>
      <c r="DA91" s="19">
        <f t="shared" si="25"/>
        <v>1</v>
      </c>
      <c r="DB91" s="19" t="s">
        <v>185</v>
      </c>
      <c r="DC91" s="19">
        <f t="shared" si="26"/>
        <v>0</v>
      </c>
      <c r="DD91" s="20"/>
      <c r="DE91" s="19" t="s">
        <v>195</v>
      </c>
      <c r="DF91" s="19">
        <f t="shared" si="27"/>
        <v>1</v>
      </c>
      <c r="DG91" s="19" t="s">
        <v>196</v>
      </c>
      <c r="DH91" s="19">
        <f t="shared" si="28"/>
        <v>0</v>
      </c>
      <c r="DI91" s="19" t="s">
        <v>185</v>
      </c>
      <c r="DJ91" s="19">
        <f t="shared" si="29"/>
        <v>0</v>
      </c>
      <c r="DK91" s="19" t="s">
        <v>197</v>
      </c>
      <c r="DL91" s="19">
        <f t="shared" si="30"/>
        <v>0</v>
      </c>
      <c r="DM91" s="19" t="s">
        <v>232</v>
      </c>
      <c r="DN91" s="19">
        <f t="shared" si="31"/>
        <v>2.5</v>
      </c>
      <c r="DO91" s="19" t="s">
        <v>274</v>
      </c>
      <c r="DP91" s="19" t="s">
        <v>185</v>
      </c>
      <c r="DQ91" s="20">
        <f t="shared" si="32"/>
        <v>0</v>
      </c>
      <c r="DR91" s="20"/>
      <c r="DS91" s="19" t="s">
        <v>185</v>
      </c>
      <c r="DT91" s="20"/>
      <c r="DU91" s="19" t="s">
        <v>185</v>
      </c>
      <c r="DV91" s="20"/>
      <c r="DW91" s="20"/>
      <c r="DX91" s="20"/>
      <c r="DY91" s="20"/>
    </row>
    <row r="92">
      <c r="A92" s="18">
        <v>46003.71913194445</v>
      </c>
      <c r="B92" s="19" t="s">
        <v>219</v>
      </c>
      <c r="C92" s="19" t="s">
        <v>174</v>
      </c>
      <c r="D92" s="19">
        <f t="shared" si="2"/>
        <v>0</v>
      </c>
      <c r="E92" s="19" t="s">
        <v>180</v>
      </c>
      <c r="F92" s="19">
        <f>IFERROR(__xludf.DUMMYFUNCTION("LET(
  t, LOWER(TRIM(E92)),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92" s="19" t="s">
        <v>220</v>
      </c>
      <c r="H92" s="19">
        <f>IFERROR(__xludf.DUMMYFUNCTION("LET(
  t, LOWER(TRIM(G92)),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92" s="19" t="s">
        <v>276</v>
      </c>
      <c r="J92" s="19">
        <f>IFERROR(__xludf.DUMMYFUNCTION("LET(
  text, LOWER(I92),
  IFERROR(
    IFS(
      REGEXMATCH(text,""ở cùng gia đình|ở trọ cùng gia đình""), 0,
      REGEXMATCH(text,""thuê trọ""), 1,
      REGEXMATCH(text,""ở ktx""), 2,
      REGEXMATCH(text,""có nhà tại khu vực đang học|có nhà|ở riêng"&amp;" tại chung cư""), 3,
      REGEXMATCH(text,""ở nhà người quen""), 4
    ),
  -1)
)"),0.0)</f>
        <v>0</v>
      </c>
      <c r="K92" s="19" t="s">
        <v>221</v>
      </c>
      <c r="L92" s="19">
        <f>IFERROR(__xludf.DUMMYFUNCTION("LET(
  t, LOWER(TRIM(K92)),
  IFERROR(
    IFS(
      REGEXMATCH(t,""xuất\s*sắc""), 0,
      REGEXMATCH(t,""^giỏi$""), 1,
      REGEXMATCH(t,""^khá$""), 2,
      REGEXMATCH(t,""trung bình|bình thường|^4$""), 3,
      REGEXMATCH(t,""rớt""), 4,
      REGEXM"&amp;"ATCH(t,""năm nhất|tân sinh viên|mới|chưa|không|sắp thi|chuẩn bị thi|kq|kết quả|chưa có|chưa biết""), 5,
      TRUE, 5
    ),
  5)
)"),1.0)</f>
        <v>1</v>
      </c>
      <c r="M92" s="19" t="s">
        <v>222</v>
      </c>
      <c r="N92" s="19">
        <f>IFERROR(__xludf.DUMMYFUNCTION("LET(
  t, LOWER(TRIM(M92)),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92" s="19" t="s">
        <v>185</v>
      </c>
      <c r="P92" s="19">
        <f t="shared" si="3"/>
        <v>0</v>
      </c>
      <c r="Q92" s="20"/>
      <c r="R92" s="20" t="str">
        <f t="shared" si="126"/>
        <v/>
      </c>
      <c r="S92" s="20"/>
      <c r="T92" s="20"/>
      <c r="U92" s="20"/>
      <c r="V92" s="20" t="str">
        <f>IFERROR(__xludf.DUMMYFUNCTION("IFERROR(REGEXEXTRACT(U92,""\d+"")*1, """")"),"")</f>
        <v/>
      </c>
      <c r="W92" s="20">
        <f t="shared" si="5"/>
        <v>0</v>
      </c>
      <c r="X92" s="20"/>
      <c r="Y92" s="20"/>
      <c r="Z92" s="19" t="s">
        <v>185</v>
      </c>
      <c r="AA92" s="19"/>
      <c r="AB92" s="19" t="s">
        <v>185</v>
      </c>
      <c r="AC92" s="19" t="s">
        <v>286</v>
      </c>
      <c r="AD92" s="19" t="s">
        <v>185</v>
      </c>
      <c r="AE92" s="19" t="s">
        <v>225</v>
      </c>
      <c r="AF92" s="19" t="s">
        <v>187</v>
      </c>
      <c r="AG92" s="19" t="s">
        <v>226</v>
      </c>
      <c r="AH92" s="19" t="s">
        <v>226</v>
      </c>
      <c r="AI92" s="19" t="s">
        <v>189</v>
      </c>
      <c r="AJ92" s="19">
        <f t="shared" si="6"/>
        <v>1</v>
      </c>
      <c r="AK92" s="19" t="s">
        <v>226</v>
      </c>
      <c r="AL92" s="19">
        <f t="shared" si="7"/>
        <v>2</v>
      </c>
      <c r="AM92" s="19" t="s">
        <v>190</v>
      </c>
      <c r="AN92" s="19">
        <f t="shared" si="8"/>
        <v>0</v>
      </c>
      <c r="AO92" s="20"/>
      <c r="AP92" s="19">
        <v>1.0</v>
      </c>
      <c r="AQ92" s="19">
        <v>1.0</v>
      </c>
      <c r="AR92" s="19">
        <v>1.0</v>
      </c>
      <c r="AS92" s="19">
        <v>2.0</v>
      </c>
      <c r="AT92" s="19">
        <v>1.0</v>
      </c>
      <c r="AU92" s="19">
        <v>1.0</v>
      </c>
      <c r="AV92" s="19">
        <v>1.0</v>
      </c>
      <c r="AW92" s="19">
        <v>1.0</v>
      </c>
      <c r="AX92" s="19">
        <v>1.0</v>
      </c>
      <c r="AY92" s="19">
        <f t="shared" si="9"/>
        <v>10</v>
      </c>
      <c r="AZ92" s="19">
        <f t="shared" si="10"/>
        <v>1</v>
      </c>
      <c r="BA92" s="19">
        <f t="shared" si="11"/>
        <v>0</v>
      </c>
      <c r="BB92" s="19">
        <f t="shared" si="12"/>
        <v>0</v>
      </c>
      <c r="BC92" s="19">
        <v>1.0</v>
      </c>
      <c r="BD92" s="19">
        <v>1.0</v>
      </c>
      <c r="BE92" s="19">
        <v>1.0</v>
      </c>
      <c r="BF92" s="19">
        <v>1.0</v>
      </c>
      <c r="BG92" s="19">
        <v>1.0</v>
      </c>
      <c r="BH92" s="19">
        <v>1.0</v>
      </c>
      <c r="BI92" s="19">
        <v>1.0</v>
      </c>
      <c r="BJ92" s="19">
        <f t="shared" si="13"/>
        <v>7</v>
      </c>
      <c r="BK92" s="19">
        <f t="shared" si="14"/>
        <v>0</v>
      </c>
      <c r="BL92" s="19"/>
      <c r="BM92" s="19"/>
      <c r="BN92" s="19">
        <v>3.0</v>
      </c>
      <c r="BO92" s="19" t="s">
        <v>195</v>
      </c>
      <c r="BP92" s="19">
        <f t="shared" si="15"/>
        <v>1</v>
      </c>
      <c r="BQ92" s="19">
        <v>1.0</v>
      </c>
      <c r="BR92" s="19">
        <v>0.0</v>
      </c>
      <c r="BS92" s="19" t="s">
        <v>185</v>
      </c>
      <c r="BT92" s="20">
        <f t="shared" si="16"/>
        <v>0</v>
      </c>
      <c r="BU92" s="20"/>
      <c r="BV92" s="19">
        <v>4.0</v>
      </c>
      <c r="BW92" s="19" t="s">
        <v>185</v>
      </c>
      <c r="BX92" s="19" t="s">
        <v>191</v>
      </c>
      <c r="BY92" s="19" t="s">
        <v>185</v>
      </c>
      <c r="BZ92" s="19" t="s">
        <v>186</v>
      </c>
      <c r="CA92" s="19">
        <f t="shared" si="17"/>
        <v>1</v>
      </c>
      <c r="CB92" s="19" t="s">
        <v>208</v>
      </c>
      <c r="CC92" s="19">
        <f t="shared" si="18"/>
        <v>2</v>
      </c>
      <c r="CD92" s="19" t="s">
        <v>192</v>
      </c>
      <c r="CE92" s="19">
        <f t="shared" si="19"/>
        <v>0</v>
      </c>
      <c r="CF92" s="19" t="s">
        <v>209</v>
      </c>
      <c r="CG92" s="19">
        <f t="shared" si="20"/>
        <v>1</v>
      </c>
      <c r="CH92" s="19" t="s">
        <v>192</v>
      </c>
      <c r="CI92" s="19">
        <f t="shared" si="21"/>
        <v>0</v>
      </c>
      <c r="CJ92" s="19" t="s">
        <v>292</v>
      </c>
      <c r="CK92" s="19" t="s">
        <v>185</v>
      </c>
      <c r="CL92" s="19" t="s">
        <v>365</v>
      </c>
      <c r="CM92" s="19">
        <f t="shared" si="22"/>
        <v>0.33</v>
      </c>
      <c r="CN92" s="19" t="s">
        <v>213</v>
      </c>
      <c r="CO92" s="19">
        <f t="shared" si="23"/>
        <v>1</v>
      </c>
      <c r="CP92" s="19" t="s">
        <v>195</v>
      </c>
      <c r="CQ92" s="19" t="s">
        <v>195</v>
      </c>
      <c r="CR92" s="19" t="s">
        <v>195</v>
      </c>
      <c r="CS92" s="19" t="s">
        <v>195</v>
      </c>
      <c r="CT92" s="19" t="s">
        <v>195</v>
      </c>
      <c r="CU92" s="19">
        <f t="shared" ref="CU92:CY92" si="127">if(CP92="Không",0,1)</f>
        <v>1</v>
      </c>
      <c r="CV92" s="19">
        <f t="shared" si="127"/>
        <v>1</v>
      </c>
      <c r="CW92" s="19">
        <f t="shared" si="127"/>
        <v>1</v>
      </c>
      <c r="CX92" s="19">
        <f t="shared" si="127"/>
        <v>1</v>
      </c>
      <c r="CY92" s="19">
        <f t="shared" si="127"/>
        <v>1</v>
      </c>
      <c r="CZ92" s="19" t="s">
        <v>185</v>
      </c>
      <c r="DA92" s="19">
        <f t="shared" si="25"/>
        <v>0</v>
      </c>
      <c r="DB92" s="19" t="s">
        <v>185</v>
      </c>
      <c r="DC92" s="19">
        <f t="shared" si="26"/>
        <v>0</v>
      </c>
      <c r="DD92" s="20"/>
      <c r="DE92" s="19" t="s">
        <v>195</v>
      </c>
      <c r="DF92" s="19">
        <f t="shared" si="27"/>
        <v>1</v>
      </c>
      <c r="DG92" s="19" t="s">
        <v>196</v>
      </c>
      <c r="DH92" s="19">
        <f t="shared" si="28"/>
        <v>0</v>
      </c>
      <c r="DI92" s="19" t="s">
        <v>185</v>
      </c>
      <c r="DJ92" s="19">
        <f t="shared" si="29"/>
        <v>0</v>
      </c>
      <c r="DK92" s="19" t="s">
        <v>197</v>
      </c>
      <c r="DL92" s="19">
        <f t="shared" si="30"/>
        <v>0</v>
      </c>
      <c r="DM92" s="19" t="s">
        <v>303</v>
      </c>
      <c r="DN92" s="19">
        <f t="shared" si="31"/>
        <v>0.5</v>
      </c>
      <c r="DO92" s="19" t="s">
        <v>304</v>
      </c>
      <c r="DP92" s="19" t="s">
        <v>195</v>
      </c>
      <c r="DQ92" s="20">
        <f t="shared" si="32"/>
        <v>1</v>
      </c>
      <c r="DR92" s="19" t="s">
        <v>400</v>
      </c>
      <c r="DS92" s="19" t="s">
        <v>195</v>
      </c>
      <c r="DT92" s="19" t="s">
        <v>493</v>
      </c>
      <c r="DU92" s="19" t="s">
        <v>185</v>
      </c>
      <c r="DV92" s="20"/>
      <c r="DW92" s="20"/>
      <c r="DX92" s="20"/>
      <c r="DY92" s="20"/>
    </row>
    <row r="93">
      <c r="A93" s="18">
        <v>46003.726956018516</v>
      </c>
      <c r="B93" s="19" t="s">
        <v>300</v>
      </c>
      <c r="C93" s="19" t="s">
        <v>174</v>
      </c>
      <c r="D93" s="19">
        <f t="shared" si="2"/>
        <v>0</v>
      </c>
      <c r="E93" s="19" t="s">
        <v>180</v>
      </c>
      <c r="F93" s="19">
        <f>IFERROR(__xludf.DUMMYFUNCTION("LET(
  t, LOWER(TRIM(E93)),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93" s="19" t="s">
        <v>185</v>
      </c>
      <c r="H93" s="19">
        <f>IFERROR(__xludf.DUMMYFUNCTION("LET(
  t, LOWER(TRIM(G93)),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93" s="19" t="s">
        <v>276</v>
      </c>
      <c r="J93" s="19">
        <f>IFERROR(__xludf.DUMMYFUNCTION("LET(
  text, LOWER(I93),
  IFERROR(
    IFS(
      REGEXMATCH(text,""ở cùng gia đình|ở trọ cùng gia đình""), 0,
      REGEXMATCH(text,""thuê trọ""), 1,
      REGEXMATCH(text,""ở ktx""), 2,
      REGEXMATCH(text,""có nhà tại khu vực đang học|có nhà|ở riêng"&amp;" tại chung cư""), 3,
      REGEXMATCH(text,""ở nhà người quen""), 4
    ),
  -1)
)"),0.0)</f>
        <v>0</v>
      </c>
      <c r="K93" s="19" t="s">
        <v>221</v>
      </c>
      <c r="L93" s="19">
        <f>IFERROR(__xludf.DUMMYFUNCTION("LET(
  t, LOWER(TRIM(K93)),
  IFERROR(
    IFS(
      REGEXMATCH(t,""xuất\s*sắc""), 0,
      REGEXMATCH(t,""^giỏi$""), 1,
      REGEXMATCH(t,""^khá$""), 2,
      REGEXMATCH(t,""trung bình|bình thường|^4$""), 3,
      REGEXMATCH(t,""rớt""), 4,
      REGEXM"&amp;"ATCH(t,""năm nhất|tân sinh viên|mới|chưa|không|sắp thi|chuẩn bị thi|kq|kết quả|chưa có|chưa biết""), 5,
      TRUE, 5
    ),
  5)
)"),1.0)</f>
        <v>1</v>
      </c>
      <c r="M93" s="19" t="s">
        <v>222</v>
      </c>
      <c r="N93" s="19">
        <f>IFERROR(__xludf.DUMMYFUNCTION("LET(
  t, LOWER(TRIM(M93)),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93" s="19" t="s">
        <v>185</v>
      </c>
      <c r="P93" s="19">
        <f t="shared" si="3"/>
        <v>0</v>
      </c>
      <c r="Q93" s="20"/>
      <c r="R93" s="20" t="str">
        <f t="shared" si="126"/>
        <v/>
      </c>
      <c r="S93" s="20"/>
      <c r="T93" s="20"/>
      <c r="U93" s="20"/>
      <c r="V93" s="20" t="str">
        <f>IFERROR(__xludf.DUMMYFUNCTION("IFERROR(REGEXEXTRACT(U93,""\d+"")*1, """")"),"")</f>
        <v/>
      </c>
      <c r="W93" s="20">
        <f t="shared" si="5"/>
        <v>0</v>
      </c>
      <c r="X93" s="20"/>
      <c r="Y93" s="20"/>
      <c r="Z93" s="19" t="s">
        <v>185</v>
      </c>
      <c r="AA93" s="19"/>
      <c r="AB93" s="19" t="s">
        <v>185</v>
      </c>
      <c r="AC93" s="19" t="s">
        <v>185</v>
      </c>
      <c r="AD93" s="19" t="s">
        <v>205</v>
      </c>
      <c r="AE93" s="19" t="s">
        <v>186</v>
      </c>
      <c r="AF93" s="19" t="s">
        <v>206</v>
      </c>
      <c r="AG93" s="19" t="s">
        <v>188</v>
      </c>
      <c r="AH93" s="19" t="s">
        <v>188</v>
      </c>
      <c r="AI93" s="19" t="s">
        <v>239</v>
      </c>
      <c r="AJ93" s="19">
        <f t="shared" si="6"/>
        <v>0</v>
      </c>
      <c r="AK93" s="19" t="s">
        <v>302</v>
      </c>
      <c r="AL93" s="19">
        <f t="shared" si="7"/>
        <v>-1</v>
      </c>
      <c r="AM93" s="19" t="s">
        <v>190</v>
      </c>
      <c r="AN93" s="19">
        <f t="shared" si="8"/>
        <v>0</v>
      </c>
      <c r="AO93" s="20"/>
      <c r="AP93" s="19">
        <v>2.0</v>
      </c>
      <c r="AQ93" s="19">
        <v>2.0</v>
      </c>
      <c r="AR93" s="19">
        <v>3.0</v>
      </c>
      <c r="AS93" s="19">
        <v>2.0</v>
      </c>
      <c r="AT93" s="19">
        <v>2.0</v>
      </c>
      <c r="AU93" s="19">
        <v>1.0</v>
      </c>
      <c r="AV93" s="19">
        <v>1.0</v>
      </c>
      <c r="AW93" s="19">
        <v>1.0</v>
      </c>
      <c r="AX93" s="19">
        <v>1.0</v>
      </c>
      <c r="AY93" s="19">
        <f t="shared" si="9"/>
        <v>15</v>
      </c>
      <c r="AZ93" s="19">
        <f t="shared" si="10"/>
        <v>6</v>
      </c>
      <c r="BA93" s="19">
        <f t="shared" si="11"/>
        <v>0</v>
      </c>
      <c r="BB93" s="19">
        <f t="shared" si="12"/>
        <v>0</v>
      </c>
      <c r="BC93" s="19">
        <v>1.0</v>
      </c>
      <c r="BD93" s="19">
        <v>1.0</v>
      </c>
      <c r="BE93" s="19">
        <v>2.0</v>
      </c>
      <c r="BF93" s="19">
        <v>1.0</v>
      </c>
      <c r="BG93" s="19">
        <v>1.0</v>
      </c>
      <c r="BH93" s="19">
        <v>1.0</v>
      </c>
      <c r="BI93" s="19">
        <v>1.0</v>
      </c>
      <c r="BJ93" s="19">
        <f t="shared" si="13"/>
        <v>8</v>
      </c>
      <c r="BK93" s="19">
        <f t="shared" si="14"/>
        <v>1</v>
      </c>
      <c r="BL93" s="19"/>
      <c r="BM93" s="19"/>
      <c r="BN93" s="19">
        <v>1.0</v>
      </c>
      <c r="BO93" s="19" t="s">
        <v>185</v>
      </c>
      <c r="BP93" s="19">
        <f t="shared" si="15"/>
        <v>0</v>
      </c>
      <c r="BQ93" s="19">
        <v>3.0</v>
      </c>
      <c r="BR93" s="19">
        <v>0.0</v>
      </c>
      <c r="BS93" s="19" t="s">
        <v>195</v>
      </c>
      <c r="BT93" s="20">
        <f t="shared" si="16"/>
        <v>1</v>
      </c>
      <c r="BU93" s="19" t="s">
        <v>312</v>
      </c>
      <c r="BV93" s="19">
        <v>2.0</v>
      </c>
      <c r="BW93" s="19" t="s">
        <v>195</v>
      </c>
      <c r="BX93" s="19" t="s">
        <v>191</v>
      </c>
      <c r="BY93" s="19" t="s">
        <v>195</v>
      </c>
      <c r="BZ93" s="19" t="s">
        <v>186</v>
      </c>
      <c r="CA93" s="19">
        <f t="shared" si="17"/>
        <v>1</v>
      </c>
      <c r="CB93" s="19" t="s">
        <v>208</v>
      </c>
      <c r="CC93" s="19">
        <f t="shared" si="18"/>
        <v>2</v>
      </c>
      <c r="CD93" s="19" t="s">
        <v>209</v>
      </c>
      <c r="CE93" s="19">
        <f t="shared" si="19"/>
        <v>1</v>
      </c>
      <c r="CF93" s="19" t="s">
        <v>209</v>
      </c>
      <c r="CG93" s="19">
        <f t="shared" si="20"/>
        <v>1</v>
      </c>
      <c r="CH93" s="19" t="s">
        <v>209</v>
      </c>
      <c r="CI93" s="19">
        <f t="shared" si="21"/>
        <v>1</v>
      </c>
      <c r="CJ93" s="19" t="s">
        <v>193</v>
      </c>
      <c r="CK93" s="19" t="s">
        <v>185</v>
      </c>
      <c r="CL93" s="19" t="s">
        <v>194</v>
      </c>
      <c r="CM93" s="19">
        <f t="shared" si="22"/>
        <v>3.5</v>
      </c>
      <c r="CN93" s="19" t="s">
        <v>185</v>
      </c>
      <c r="CO93" s="19">
        <f t="shared" si="23"/>
        <v>0</v>
      </c>
      <c r="CP93" s="19" t="s">
        <v>195</v>
      </c>
      <c r="CQ93" s="19" t="s">
        <v>195</v>
      </c>
      <c r="CR93" s="19" t="s">
        <v>185</v>
      </c>
      <c r="CS93" s="19" t="s">
        <v>195</v>
      </c>
      <c r="CT93" s="19" t="s">
        <v>195</v>
      </c>
      <c r="CU93" s="19">
        <f t="shared" ref="CU93:CY93" si="128">if(CP93="Không",0,1)</f>
        <v>1</v>
      </c>
      <c r="CV93" s="19">
        <f t="shared" si="128"/>
        <v>1</v>
      </c>
      <c r="CW93" s="19">
        <f t="shared" si="128"/>
        <v>0</v>
      </c>
      <c r="CX93" s="19">
        <f t="shared" si="128"/>
        <v>1</v>
      </c>
      <c r="CY93" s="19">
        <f t="shared" si="128"/>
        <v>1</v>
      </c>
      <c r="CZ93" s="19" t="s">
        <v>185</v>
      </c>
      <c r="DA93" s="19">
        <f t="shared" si="25"/>
        <v>0</v>
      </c>
      <c r="DB93" s="19" t="s">
        <v>185</v>
      </c>
      <c r="DC93" s="19">
        <f t="shared" si="26"/>
        <v>0</v>
      </c>
      <c r="DD93" s="20"/>
      <c r="DE93" s="19" t="s">
        <v>185</v>
      </c>
      <c r="DF93" s="19">
        <f t="shared" si="27"/>
        <v>0</v>
      </c>
      <c r="DG93" s="19" t="s">
        <v>196</v>
      </c>
      <c r="DH93" s="19">
        <f t="shared" si="28"/>
        <v>0</v>
      </c>
      <c r="DI93" s="19" t="s">
        <v>185</v>
      </c>
      <c r="DJ93" s="19">
        <f t="shared" si="29"/>
        <v>0</v>
      </c>
      <c r="DK93" s="19" t="s">
        <v>197</v>
      </c>
      <c r="DL93" s="19">
        <f t="shared" si="30"/>
        <v>0</v>
      </c>
      <c r="DM93" s="20"/>
      <c r="DN93" s="19" t="str">
        <f t="shared" si="31"/>
        <v/>
      </c>
      <c r="DO93" s="20"/>
      <c r="DP93" s="19" t="s">
        <v>185</v>
      </c>
      <c r="DQ93" s="20">
        <f t="shared" si="32"/>
        <v>0</v>
      </c>
      <c r="DR93" s="20"/>
      <c r="DS93" s="19" t="s">
        <v>185</v>
      </c>
      <c r="DT93" s="20"/>
      <c r="DU93" s="19" t="s">
        <v>185</v>
      </c>
      <c r="DV93" s="20"/>
      <c r="DW93" s="20"/>
      <c r="DX93" s="20"/>
      <c r="DY93" s="20"/>
    </row>
    <row r="94">
      <c r="A94" s="18">
        <v>46003.739895833336</v>
      </c>
      <c r="B94" s="19" t="s">
        <v>442</v>
      </c>
      <c r="C94" s="19" t="s">
        <v>335</v>
      </c>
      <c r="D94" s="19">
        <f t="shared" si="2"/>
        <v>1</v>
      </c>
      <c r="E94" s="19" t="s">
        <v>180</v>
      </c>
      <c r="F94" s="19">
        <f>IFERROR(__xludf.DUMMYFUNCTION("LET(
  t, LOWER(TRIM(E94)),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94" s="19" t="s">
        <v>185</v>
      </c>
      <c r="H94" s="19">
        <f>IFERROR(__xludf.DUMMYFUNCTION("LET(
  t, LOWER(TRIM(G94)),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94" s="19" t="s">
        <v>201</v>
      </c>
      <c r="J94" s="19">
        <f>IFERROR(__xludf.DUMMYFUNCTION("LET(
  text, LOWER(I94),
  IFERROR(
    IFS(
      REGEXMATCH(text,""ở cùng gia đình|ở trọ cùng gia đình""), 0,
      REGEXMATCH(text,""thuê trọ""), 1,
      REGEXMATCH(text,""ở ktx""), 2,
      REGEXMATCH(text,""có nhà tại khu vực đang học|có nhà|ở riêng"&amp;" tại chung cư""), 3,
      REGEXMATCH(text,""ở nhà người quen""), 4
    ),
  -1)
)"),3.0)</f>
        <v>3</v>
      </c>
      <c r="K94" s="19" t="s">
        <v>183</v>
      </c>
      <c r="L94" s="19">
        <f>IFERROR(__xludf.DUMMYFUNCTION("LET(
  t, LOWER(TRIM(K94)),
  IFERROR(
    IFS(
      REGEXMATCH(t,""xuất\s*sắc""), 0,
      REGEXMATCH(t,""^giỏi$""), 1,
      REGEXMATCH(t,""^khá$""), 2,
      REGEXMATCH(t,""trung bình|bình thường|^4$""), 3,
      REGEXMATCH(t,""rớt""), 4,
      REGEXM"&amp;"ATCH(t,""năm nhất|tân sinh viên|mới|chưa|không|sắp thi|chuẩn bị thi|kq|kết quả|chưa có|chưa biết""), 5,
      TRUE, 5
    ),
  5)
)"),2.0)</f>
        <v>2</v>
      </c>
      <c r="M94" s="19" t="s">
        <v>184</v>
      </c>
      <c r="N94" s="19">
        <f>IFERROR(__xludf.DUMMYFUNCTION("LET(
  t, LOWER(TRIM(M94)),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94" s="19" t="s">
        <v>185</v>
      </c>
      <c r="P94" s="19">
        <f t="shared" si="3"/>
        <v>0</v>
      </c>
      <c r="Q94" s="20"/>
      <c r="R94" s="20" t="str">
        <f t="shared" si="126"/>
        <v/>
      </c>
      <c r="S94" s="20"/>
      <c r="T94" s="20"/>
      <c r="U94" s="20"/>
      <c r="V94" s="20" t="str">
        <f>IFERROR(__xludf.DUMMYFUNCTION("IFERROR(REGEXEXTRACT(U94,""\d+"")*1, """")"),"")</f>
        <v/>
      </c>
      <c r="W94" s="20">
        <f t="shared" si="5"/>
        <v>0</v>
      </c>
      <c r="X94" s="20"/>
      <c r="Y94" s="20"/>
      <c r="Z94" s="19" t="s">
        <v>186</v>
      </c>
      <c r="AA94" s="19"/>
      <c r="AB94" s="19" t="s">
        <v>185</v>
      </c>
      <c r="AC94" s="19" t="s">
        <v>185</v>
      </c>
      <c r="AD94" s="19" t="s">
        <v>205</v>
      </c>
      <c r="AE94" s="19" t="s">
        <v>186</v>
      </c>
      <c r="AF94" s="19" t="s">
        <v>187</v>
      </c>
      <c r="AG94" s="19" t="s">
        <v>226</v>
      </c>
      <c r="AH94" s="19" t="s">
        <v>226</v>
      </c>
      <c r="AI94" s="19" t="s">
        <v>239</v>
      </c>
      <c r="AJ94" s="19">
        <f t="shared" si="6"/>
        <v>0</v>
      </c>
      <c r="AK94" s="19" t="s">
        <v>238</v>
      </c>
      <c r="AL94" s="19">
        <f t="shared" si="7"/>
        <v>0</v>
      </c>
      <c r="AM94" s="19" t="s">
        <v>190</v>
      </c>
      <c r="AN94" s="19">
        <f t="shared" si="8"/>
        <v>0</v>
      </c>
      <c r="AO94" s="20"/>
      <c r="AP94" s="19">
        <v>3.0</v>
      </c>
      <c r="AQ94" s="19">
        <v>2.0</v>
      </c>
      <c r="AR94" s="19">
        <v>3.0</v>
      </c>
      <c r="AS94" s="19">
        <v>3.0</v>
      </c>
      <c r="AT94" s="19">
        <v>2.0</v>
      </c>
      <c r="AU94" s="19">
        <v>2.0</v>
      </c>
      <c r="AV94" s="19">
        <v>2.0</v>
      </c>
      <c r="AW94" s="19">
        <v>2.0</v>
      </c>
      <c r="AX94" s="19">
        <v>1.0</v>
      </c>
      <c r="AY94" s="19">
        <f t="shared" si="9"/>
        <v>20</v>
      </c>
      <c r="AZ94" s="19">
        <f t="shared" si="10"/>
        <v>11</v>
      </c>
      <c r="BA94" s="19">
        <f t="shared" si="11"/>
        <v>1</v>
      </c>
      <c r="BB94" s="19">
        <f t="shared" si="12"/>
        <v>0</v>
      </c>
      <c r="BC94" s="19">
        <v>2.0</v>
      </c>
      <c r="BD94" s="19">
        <v>2.0</v>
      </c>
      <c r="BE94" s="19">
        <v>3.0</v>
      </c>
      <c r="BF94" s="19">
        <v>3.0</v>
      </c>
      <c r="BG94" s="19">
        <v>3.0</v>
      </c>
      <c r="BH94" s="19">
        <v>2.0</v>
      </c>
      <c r="BI94" s="19">
        <v>2.0</v>
      </c>
      <c r="BJ94" s="19">
        <f t="shared" si="13"/>
        <v>17</v>
      </c>
      <c r="BK94" s="19">
        <f t="shared" si="14"/>
        <v>10</v>
      </c>
      <c r="BL94" s="19"/>
      <c r="BM94" s="19"/>
      <c r="BN94" s="19">
        <v>2.0</v>
      </c>
      <c r="BO94" s="19" t="s">
        <v>195</v>
      </c>
      <c r="BP94" s="19">
        <f t="shared" si="15"/>
        <v>1</v>
      </c>
      <c r="BQ94" s="19">
        <v>4.0</v>
      </c>
      <c r="BR94" s="19" t="s">
        <v>264</v>
      </c>
      <c r="BS94" s="19" t="s">
        <v>185</v>
      </c>
      <c r="BT94" s="20">
        <f t="shared" si="16"/>
        <v>0</v>
      </c>
      <c r="BU94" s="20"/>
      <c r="BV94" s="19">
        <v>3.0</v>
      </c>
      <c r="BW94" s="19" t="s">
        <v>185</v>
      </c>
      <c r="BX94" s="19" t="s">
        <v>494</v>
      </c>
      <c r="BY94" s="19" t="s">
        <v>195</v>
      </c>
      <c r="BZ94" s="19" t="s">
        <v>186</v>
      </c>
      <c r="CA94" s="19">
        <f t="shared" si="17"/>
        <v>1</v>
      </c>
      <c r="CB94" s="19" t="s">
        <v>186</v>
      </c>
      <c r="CC94" s="19">
        <f t="shared" si="18"/>
        <v>1</v>
      </c>
      <c r="CD94" s="19" t="s">
        <v>209</v>
      </c>
      <c r="CE94" s="19">
        <f t="shared" si="19"/>
        <v>1</v>
      </c>
      <c r="CF94" s="19" t="s">
        <v>209</v>
      </c>
      <c r="CG94" s="19">
        <f t="shared" si="20"/>
        <v>1</v>
      </c>
      <c r="CH94" s="19" t="s">
        <v>192</v>
      </c>
      <c r="CI94" s="19">
        <f t="shared" si="21"/>
        <v>0</v>
      </c>
      <c r="CJ94" s="19" t="s">
        <v>292</v>
      </c>
      <c r="CK94" s="19" t="s">
        <v>291</v>
      </c>
      <c r="CL94" s="19" t="s">
        <v>194</v>
      </c>
      <c r="CM94" s="19">
        <f t="shared" si="22"/>
        <v>3.5</v>
      </c>
      <c r="CN94" s="19" t="s">
        <v>213</v>
      </c>
      <c r="CO94" s="19">
        <f t="shared" si="23"/>
        <v>1</v>
      </c>
      <c r="CP94" s="19" t="s">
        <v>195</v>
      </c>
      <c r="CQ94" s="19" t="s">
        <v>195</v>
      </c>
      <c r="CR94" s="19" t="s">
        <v>185</v>
      </c>
      <c r="CS94" s="19" t="s">
        <v>195</v>
      </c>
      <c r="CT94" s="19" t="s">
        <v>195</v>
      </c>
      <c r="CU94" s="19">
        <f t="shared" ref="CU94:CY94" si="129">if(CP94="Không",0,1)</f>
        <v>1</v>
      </c>
      <c r="CV94" s="19">
        <f t="shared" si="129"/>
        <v>1</v>
      </c>
      <c r="CW94" s="19">
        <f t="shared" si="129"/>
        <v>0</v>
      </c>
      <c r="CX94" s="19">
        <f t="shared" si="129"/>
        <v>1</v>
      </c>
      <c r="CY94" s="19">
        <f t="shared" si="129"/>
        <v>1</v>
      </c>
      <c r="CZ94" s="19" t="s">
        <v>185</v>
      </c>
      <c r="DA94" s="19">
        <f t="shared" si="25"/>
        <v>0</v>
      </c>
      <c r="DB94" s="19" t="s">
        <v>185</v>
      </c>
      <c r="DC94" s="19">
        <f t="shared" si="26"/>
        <v>0</v>
      </c>
      <c r="DD94" s="20"/>
      <c r="DE94" s="19" t="s">
        <v>195</v>
      </c>
      <c r="DF94" s="19">
        <f t="shared" si="27"/>
        <v>1</v>
      </c>
      <c r="DG94" s="19" t="s">
        <v>495</v>
      </c>
      <c r="DH94" s="19">
        <f t="shared" si="28"/>
        <v>1</v>
      </c>
      <c r="DI94" s="19" t="s">
        <v>496</v>
      </c>
      <c r="DJ94" s="19">
        <f t="shared" si="29"/>
        <v>1</v>
      </c>
      <c r="DK94" s="19" t="s">
        <v>197</v>
      </c>
      <c r="DL94" s="19">
        <f t="shared" si="30"/>
        <v>0</v>
      </c>
      <c r="DM94" s="19" t="s">
        <v>303</v>
      </c>
      <c r="DN94" s="19">
        <f t="shared" si="31"/>
        <v>0.5</v>
      </c>
      <c r="DO94" s="19" t="s">
        <v>304</v>
      </c>
      <c r="DP94" s="19" t="s">
        <v>185</v>
      </c>
      <c r="DQ94" s="20">
        <f t="shared" si="32"/>
        <v>0</v>
      </c>
      <c r="DR94" s="20"/>
      <c r="DS94" s="19" t="s">
        <v>195</v>
      </c>
      <c r="DT94" s="19" t="s">
        <v>285</v>
      </c>
      <c r="DU94" s="19" t="s">
        <v>185</v>
      </c>
      <c r="DV94" s="20"/>
      <c r="DW94" s="20"/>
      <c r="DX94" s="20"/>
      <c r="DY94" s="20"/>
    </row>
    <row r="95">
      <c r="A95" s="18">
        <v>46003.74246527778</v>
      </c>
      <c r="B95" s="19" t="s">
        <v>300</v>
      </c>
      <c r="C95" s="19" t="s">
        <v>174</v>
      </c>
      <c r="D95" s="19">
        <f t="shared" si="2"/>
        <v>0</v>
      </c>
      <c r="E95" s="19" t="s">
        <v>180</v>
      </c>
      <c r="F95" s="19">
        <f>IFERROR(__xludf.DUMMYFUNCTION("LET(
  t, LOWER(TRIM(E95)),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95" s="19" t="s">
        <v>185</v>
      </c>
      <c r="H95" s="19">
        <f>IFERROR(__xludf.DUMMYFUNCTION("LET(
  t, LOWER(TRIM(G95)),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95" s="19" t="s">
        <v>276</v>
      </c>
      <c r="J95" s="19">
        <f>IFERROR(__xludf.DUMMYFUNCTION("LET(
  text, LOWER(I95),
  IFERROR(
    IFS(
      REGEXMATCH(text,""ở cùng gia đình|ở trọ cùng gia đình""), 0,
      REGEXMATCH(text,""thuê trọ""), 1,
      REGEXMATCH(text,""ở ktx""), 2,
      REGEXMATCH(text,""có nhà tại khu vực đang học|có nhà|ở riêng"&amp;" tại chung cư""), 3,
      REGEXMATCH(text,""ở nhà người quen""), 4
    ),
  -1)
)"),0.0)</f>
        <v>0</v>
      </c>
      <c r="K95" s="19" t="s">
        <v>183</v>
      </c>
      <c r="L95" s="19">
        <f>IFERROR(__xludf.DUMMYFUNCTION("LET(
  t, LOWER(TRIM(K95)),
  IFERROR(
    IFS(
      REGEXMATCH(t,""xuất\s*sắc""), 0,
      REGEXMATCH(t,""^giỏi$""), 1,
      REGEXMATCH(t,""^khá$""), 2,
      REGEXMATCH(t,""trung bình|bình thường|^4$""), 3,
      REGEXMATCH(t,""rớt""), 4,
      REGEXM"&amp;"ATCH(t,""năm nhất|tân sinh viên|mới|chưa|không|sắp thi|chuẩn bị thi|kq|kết quả|chưa có|chưa biết""), 5,
      TRUE, 5
    ),
  5)
)"),2.0)</f>
        <v>2</v>
      </c>
      <c r="M95" s="19" t="s">
        <v>185</v>
      </c>
      <c r="N95" s="19">
        <f>IFERROR(__xludf.DUMMYFUNCTION("LET(
  t, LOWER(TRIM(M95)),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95" s="19" t="s">
        <v>185</v>
      </c>
      <c r="P95" s="19">
        <f t="shared" si="3"/>
        <v>0</v>
      </c>
      <c r="Q95" s="20"/>
      <c r="R95" s="20" t="str">
        <f t="shared" si="126"/>
        <v/>
      </c>
      <c r="S95" s="20"/>
      <c r="T95" s="20"/>
      <c r="U95" s="20"/>
      <c r="V95" s="20" t="str">
        <f>IFERROR(__xludf.DUMMYFUNCTION("IFERROR(REGEXEXTRACT(U95,""\d+"")*1, """")"),"")</f>
        <v/>
      </c>
      <c r="W95" s="20">
        <f t="shared" si="5"/>
        <v>0</v>
      </c>
      <c r="X95" s="20"/>
      <c r="Y95" s="20"/>
      <c r="Z95" s="19" t="s">
        <v>185</v>
      </c>
      <c r="AA95" s="19"/>
      <c r="AB95" s="19" t="s">
        <v>185</v>
      </c>
      <c r="AC95" s="19" t="s">
        <v>185</v>
      </c>
      <c r="AD95" s="19" t="s">
        <v>186</v>
      </c>
      <c r="AE95" s="19" t="s">
        <v>185</v>
      </c>
      <c r="AF95" s="19" t="s">
        <v>187</v>
      </c>
      <c r="AG95" s="19" t="s">
        <v>188</v>
      </c>
      <c r="AH95" s="19" t="s">
        <v>226</v>
      </c>
      <c r="AI95" s="19" t="s">
        <v>239</v>
      </c>
      <c r="AJ95" s="19">
        <f t="shared" si="6"/>
        <v>0</v>
      </c>
      <c r="AK95" s="19" t="s">
        <v>302</v>
      </c>
      <c r="AL95" s="19">
        <f t="shared" si="7"/>
        <v>-1</v>
      </c>
      <c r="AM95" s="19" t="s">
        <v>190</v>
      </c>
      <c r="AN95" s="19">
        <f t="shared" si="8"/>
        <v>0</v>
      </c>
      <c r="AO95" s="20"/>
      <c r="AP95" s="19">
        <v>2.0</v>
      </c>
      <c r="AQ95" s="19">
        <v>1.0</v>
      </c>
      <c r="AR95" s="19">
        <v>1.0</v>
      </c>
      <c r="AS95" s="19">
        <v>1.0</v>
      </c>
      <c r="AT95" s="19">
        <v>2.0</v>
      </c>
      <c r="AU95" s="19">
        <v>3.0</v>
      </c>
      <c r="AV95" s="19">
        <v>2.0</v>
      </c>
      <c r="AW95" s="19">
        <v>1.0</v>
      </c>
      <c r="AX95" s="19">
        <v>3.0</v>
      </c>
      <c r="AY95" s="19">
        <f t="shared" si="9"/>
        <v>16</v>
      </c>
      <c r="AZ95" s="19">
        <f t="shared" si="10"/>
        <v>7</v>
      </c>
      <c r="BA95" s="19">
        <f t="shared" si="11"/>
        <v>0</v>
      </c>
      <c r="BB95" s="19">
        <f t="shared" si="12"/>
        <v>0</v>
      </c>
      <c r="BC95" s="19">
        <v>1.0</v>
      </c>
      <c r="BD95" s="19">
        <v>1.0</v>
      </c>
      <c r="BE95" s="19">
        <v>1.0</v>
      </c>
      <c r="BF95" s="19">
        <v>1.0</v>
      </c>
      <c r="BG95" s="19">
        <v>2.0</v>
      </c>
      <c r="BH95" s="19">
        <v>1.0</v>
      </c>
      <c r="BI95" s="19">
        <v>1.0</v>
      </c>
      <c r="BJ95" s="19">
        <f t="shared" si="13"/>
        <v>8</v>
      </c>
      <c r="BK95" s="19">
        <f t="shared" si="14"/>
        <v>1</v>
      </c>
      <c r="BL95" s="19"/>
      <c r="BM95" s="19"/>
      <c r="BN95" s="19">
        <v>5.0</v>
      </c>
      <c r="BO95" s="19" t="s">
        <v>185</v>
      </c>
      <c r="BP95" s="19">
        <f t="shared" si="15"/>
        <v>0</v>
      </c>
      <c r="BQ95" s="19">
        <v>1.0</v>
      </c>
      <c r="BR95" s="19">
        <v>0.0</v>
      </c>
      <c r="BS95" s="19" t="s">
        <v>185</v>
      </c>
      <c r="BT95" s="20">
        <f t="shared" si="16"/>
        <v>0</v>
      </c>
      <c r="BU95" s="20"/>
      <c r="BV95" s="19">
        <v>3.0</v>
      </c>
      <c r="BW95" s="19" t="s">
        <v>185</v>
      </c>
      <c r="BX95" s="19" t="s">
        <v>191</v>
      </c>
      <c r="BY95" s="19" t="s">
        <v>195</v>
      </c>
      <c r="BZ95" s="19" t="s">
        <v>186</v>
      </c>
      <c r="CA95" s="19">
        <f t="shared" si="17"/>
        <v>1</v>
      </c>
      <c r="CB95" s="19" t="s">
        <v>185</v>
      </c>
      <c r="CC95" s="19">
        <f t="shared" si="18"/>
        <v>0</v>
      </c>
      <c r="CD95" s="19" t="s">
        <v>192</v>
      </c>
      <c r="CE95" s="19">
        <f t="shared" si="19"/>
        <v>0</v>
      </c>
      <c r="CF95" s="19" t="s">
        <v>192</v>
      </c>
      <c r="CG95" s="19">
        <f t="shared" si="20"/>
        <v>0</v>
      </c>
      <c r="CH95" s="19" t="s">
        <v>192</v>
      </c>
      <c r="CI95" s="19">
        <f t="shared" si="21"/>
        <v>0</v>
      </c>
      <c r="CJ95" s="19" t="s">
        <v>193</v>
      </c>
      <c r="CK95" s="19" t="s">
        <v>185</v>
      </c>
      <c r="CL95" s="19" t="s">
        <v>194</v>
      </c>
      <c r="CM95" s="19">
        <f t="shared" si="22"/>
        <v>3.5</v>
      </c>
      <c r="CN95" s="19" t="s">
        <v>185</v>
      </c>
      <c r="CO95" s="19">
        <f t="shared" si="23"/>
        <v>0</v>
      </c>
      <c r="CP95" s="19" t="s">
        <v>185</v>
      </c>
      <c r="CQ95" s="19" t="s">
        <v>185</v>
      </c>
      <c r="CR95" s="19" t="s">
        <v>185</v>
      </c>
      <c r="CS95" s="19" t="s">
        <v>185</v>
      </c>
      <c r="CT95" s="19" t="s">
        <v>185</v>
      </c>
      <c r="CU95" s="19">
        <f t="shared" ref="CU95:CY95" si="130">if(CP95="Không",0,1)</f>
        <v>0</v>
      </c>
      <c r="CV95" s="19">
        <f t="shared" si="130"/>
        <v>0</v>
      </c>
      <c r="CW95" s="19">
        <f t="shared" si="130"/>
        <v>0</v>
      </c>
      <c r="CX95" s="19">
        <f t="shared" si="130"/>
        <v>0</v>
      </c>
      <c r="CY95" s="19">
        <f t="shared" si="130"/>
        <v>0</v>
      </c>
      <c r="CZ95" s="19" t="s">
        <v>185</v>
      </c>
      <c r="DA95" s="19">
        <f t="shared" si="25"/>
        <v>0</v>
      </c>
      <c r="DB95" s="19" t="s">
        <v>185</v>
      </c>
      <c r="DC95" s="19">
        <f t="shared" si="26"/>
        <v>0</v>
      </c>
      <c r="DD95" s="20"/>
      <c r="DE95" s="19" t="s">
        <v>185</v>
      </c>
      <c r="DF95" s="19">
        <f t="shared" si="27"/>
        <v>0</v>
      </c>
      <c r="DG95" s="19" t="s">
        <v>196</v>
      </c>
      <c r="DH95" s="19">
        <f t="shared" si="28"/>
        <v>0</v>
      </c>
      <c r="DI95" s="19" t="s">
        <v>185</v>
      </c>
      <c r="DJ95" s="19">
        <f t="shared" si="29"/>
        <v>0</v>
      </c>
      <c r="DK95" s="19" t="s">
        <v>197</v>
      </c>
      <c r="DL95" s="19">
        <f t="shared" si="30"/>
        <v>0</v>
      </c>
      <c r="DM95" s="20"/>
      <c r="DN95" s="19" t="str">
        <f t="shared" si="31"/>
        <v/>
      </c>
      <c r="DO95" s="20"/>
      <c r="DP95" s="19" t="s">
        <v>185</v>
      </c>
      <c r="DQ95" s="20">
        <f t="shared" si="32"/>
        <v>0</v>
      </c>
      <c r="DR95" s="20"/>
      <c r="DS95" s="19" t="s">
        <v>185</v>
      </c>
      <c r="DT95" s="20"/>
      <c r="DU95" s="19" t="s">
        <v>185</v>
      </c>
      <c r="DV95" s="20"/>
      <c r="DW95" s="20"/>
      <c r="DX95" s="20"/>
      <c r="DY95" s="20"/>
    </row>
    <row r="96">
      <c r="A96" s="18">
        <v>46003.74916666667</v>
      </c>
      <c r="B96" s="19" t="s">
        <v>394</v>
      </c>
      <c r="C96" s="19" t="s">
        <v>174</v>
      </c>
      <c r="D96" s="19">
        <f t="shared" si="2"/>
        <v>0</v>
      </c>
      <c r="E96" s="19" t="s">
        <v>497</v>
      </c>
      <c r="F96" s="19">
        <f>IFERROR(__xludf.DUMMYFUNCTION("LET(
  t, LOWER(TRIM(E96)),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96" s="19" t="s">
        <v>185</v>
      </c>
      <c r="H96" s="19">
        <f>IFERROR(__xludf.DUMMYFUNCTION("LET(
  t, LOWER(TRIM(G96)),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96" s="19" t="s">
        <v>276</v>
      </c>
      <c r="J96" s="19">
        <f>IFERROR(__xludf.DUMMYFUNCTION("LET(
  text, LOWER(I96),
  IFERROR(
    IFS(
      REGEXMATCH(text,""ở cùng gia đình|ở trọ cùng gia đình""), 0,
      REGEXMATCH(text,""thuê trọ""), 1,
      REGEXMATCH(text,""ở ktx""), 2,
      REGEXMATCH(text,""có nhà tại khu vực đang học|có nhà|ở riêng"&amp;" tại chung cư""), 3,
      REGEXMATCH(text,""ở nhà người quen""), 4
    ),
  -1)
)"),0.0)</f>
        <v>0</v>
      </c>
      <c r="K96" s="19" t="s">
        <v>498</v>
      </c>
      <c r="L96" s="19">
        <f>IFERROR(__xludf.DUMMYFUNCTION("LET(
  t, LOWER(TRIM(K96)),
  IFERROR(
    IFS(
      REGEXMATCH(t,""xuất\s*sắc""), 0,
      REGEXMATCH(t,""^giỏi$""), 1,
      REGEXMATCH(t,""^khá$""), 2,
      REGEXMATCH(t,""trung bình|bình thường|^4$""), 3,
      REGEXMATCH(t,""rớt""), 4,
      REGEXM"&amp;"ATCH(t,""năm nhất|tân sinh viên|mới|chưa|không|sắp thi|chuẩn bị thi|kq|kết quả|chưa có|chưa biết""), 5,
      TRUE, 5
    ),
  5)
)"),5.0)</f>
        <v>5</v>
      </c>
      <c r="M96" s="19" t="s">
        <v>222</v>
      </c>
      <c r="N96" s="19">
        <f>IFERROR(__xludf.DUMMYFUNCTION("LET(
  t, LOWER(TRIM(M96)),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96" s="19" t="s">
        <v>195</v>
      </c>
      <c r="P96" s="19">
        <f t="shared" si="3"/>
        <v>1</v>
      </c>
      <c r="Q96" s="19">
        <v>1.0</v>
      </c>
      <c r="R96" s="20">
        <f t="shared" si="126"/>
        <v>1</v>
      </c>
      <c r="S96" s="19" t="s">
        <v>223</v>
      </c>
      <c r="T96" s="19"/>
      <c r="U96" s="19" t="s">
        <v>307</v>
      </c>
      <c r="V96" s="20">
        <f>IFERROR(__xludf.DUMMYFUNCTION("IFERROR(REGEXEXTRACT(U96,""\d+"")*1, """")"),20.0)</f>
        <v>20</v>
      </c>
      <c r="W96" s="20">
        <f t="shared" si="5"/>
        <v>20</v>
      </c>
      <c r="X96" s="19">
        <v>0.0</v>
      </c>
      <c r="Y96" s="19">
        <v>0.0</v>
      </c>
      <c r="Z96" s="19" t="s">
        <v>185</v>
      </c>
      <c r="AA96" s="19"/>
      <c r="AB96" s="19" t="s">
        <v>185</v>
      </c>
      <c r="AC96" s="19" t="s">
        <v>286</v>
      </c>
      <c r="AD96" s="19" t="s">
        <v>205</v>
      </c>
      <c r="AE96" s="19" t="s">
        <v>186</v>
      </c>
      <c r="AF96" s="19" t="s">
        <v>187</v>
      </c>
      <c r="AG96" s="19" t="s">
        <v>188</v>
      </c>
      <c r="AH96" s="19" t="s">
        <v>251</v>
      </c>
      <c r="AI96" s="19" t="s">
        <v>239</v>
      </c>
      <c r="AJ96" s="19">
        <f t="shared" si="6"/>
        <v>0</v>
      </c>
      <c r="AK96" s="19" t="s">
        <v>302</v>
      </c>
      <c r="AL96" s="19">
        <f t="shared" si="7"/>
        <v>-1</v>
      </c>
      <c r="AM96" s="19" t="s">
        <v>499</v>
      </c>
      <c r="AN96" s="19">
        <f t="shared" si="8"/>
        <v>0</v>
      </c>
      <c r="AO96" s="20"/>
      <c r="AP96" s="19">
        <v>4.0</v>
      </c>
      <c r="AQ96" s="19">
        <v>4.0</v>
      </c>
      <c r="AR96" s="19">
        <v>4.0</v>
      </c>
      <c r="AS96" s="19">
        <v>4.0</v>
      </c>
      <c r="AT96" s="19">
        <v>4.0</v>
      </c>
      <c r="AU96" s="19">
        <v>2.0</v>
      </c>
      <c r="AV96" s="19">
        <v>1.0</v>
      </c>
      <c r="AW96" s="19">
        <v>2.0</v>
      </c>
      <c r="AX96" s="19">
        <v>2.0</v>
      </c>
      <c r="AY96" s="19">
        <f t="shared" si="9"/>
        <v>27</v>
      </c>
      <c r="AZ96" s="19">
        <f t="shared" si="10"/>
        <v>18</v>
      </c>
      <c r="BA96" s="19">
        <f t="shared" si="11"/>
        <v>1</v>
      </c>
      <c r="BB96" s="19">
        <f t="shared" si="12"/>
        <v>1</v>
      </c>
      <c r="BC96" s="19">
        <v>3.0</v>
      </c>
      <c r="BD96" s="19">
        <v>4.0</v>
      </c>
      <c r="BE96" s="19">
        <v>4.0</v>
      </c>
      <c r="BF96" s="19">
        <v>4.0</v>
      </c>
      <c r="BG96" s="19">
        <v>3.0</v>
      </c>
      <c r="BH96" s="19">
        <v>2.0</v>
      </c>
      <c r="BI96" s="19">
        <v>4.0</v>
      </c>
      <c r="BJ96" s="19">
        <f t="shared" si="13"/>
        <v>24</v>
      </c>
      <c r="BK96" s="19">
        <f t="shared" si="14"/>
        <v>17</v>
      </c>
      <c r="BL96" s="19"/>
      <c r="BM96" s="19"/>
      <c r="BN96" s="19">
        <v>2.0</v>
      </c>
      <c r="BO96" s="19" t="s">
        <v>185</v>
      </c>
      <c r="BP96" s="19">
        <f t="shared" si="15"/>
        <v>0</v>
      </c>
      <c r="BQ96" s="19">
        <v>1.0</v>
      </c>
      <c r="BR96" s="19">
        <v>0.0</v>
      </c>
      <c r="BS96" s="19" t="s">
        <v>185</v>
      </c>
      <c r="BT96" s="20">
        <f t="shared" si="16"/>
        <v>0</v>
      </c>
      <c r="BU96" s="20"/>
      <c r="BV96" s="19">
        <v>1.0</v>
      </c>
      <c r="BW96" s="19" t="s">
        <v>195</v>
      </c>
      <c r="BX96" s="19" t="s">
        <v>191</v>
      </c>
      <c r="BY96" s="19" t="s">
        <v>195</v>
      </c>
      <c r="BZ96" s="19" t="s">
        <v>186</v>
      </c>
      <c r="CA96" s="19">
        <f t="shared" si="17"/>
        <v>1</v>
      </c>
      <c r="CB96" s="19" t="s">
        <v>186</v>
      </c>
      <c r="CC96" s="19">
        <f t="shared" si="18"/>
        <v>1</v>
      </c>
      <c r="CD96" s="19" t="s">
        <v>192</v>
      </c>
      <c r="CE96" s="19">
        <f t="shared" si="19"/>
        <v>0</v>
      </c>
      <c r="CF96" s="19" t="s">
        <v>192</v>
      </c>
      <c r="CG96" s="19">
        <f t="shared" si="20"/>
        <v>0</v>
      </c>
      <c r="CH96" s="19" t="s">
        <v>192</v>
      </c>
      <c r="CI96" s="19">
        <f t="shared" si="21"/>
        <v>0</v>
      </c>
      <c r="CJ96" s="19" t="s">
        <v>262</v>
      </c>
      <c r="CK96" s="19" t="s">
        <v>185</v>
      </c>
      <c r="CL96" s="19" t="s">
        <v>194</v>
      </c>
      <c r="CM96" s="19">
        <f t="shared" si="22"/>
        <v>3.5</v>
      </c>
      <c r="CN96" s="19" t="s">
        <v>213</v>
      </c>
      <c r="CO96" s="19">
        <f t="shared" si="23"/>
        <v>1</v>
      </c>
      <c r="CP96" s="19" t="s">
        <v>185</v>
      </c>
      <c r="CQ96" s="19" t="s">
        <v>195</v>
      </c>
      <c r="CR96" s="19" t="s">
        <v>185</v>
      </c>
      <c r="CS96" s="19" t="s">
        <v>195</v>
      </c>
      <c r="CT96" s="19" t="s">
        <v>185</v>
      </c>
      <c r="CU96" s="19">
        <f t="shared" ref="CU96:CY96" si="131">if(CP96="Không",0,1)</f>
        <v>0</v>
      </c>
      <c r="CV96" s="19">
        <f t="shared" si="131"/>
        <v>1</v>
      </c>
      <c r="CW96" s="19">
        <f t="shared" si="131"/>
        <v>0</v>
      </c>
      <c r="CX96" s="19">
        <f t="shared" si="131"/>
        <v>1</v>
      </c>
      <c r="CY96" s="19">
        <f t="shared" si="131"/>
        <v>0</v>
      </c>
      <c r="CZ96" s="19" t="s">
        <v>185</v>
      </c>
      <c r="DA96" s="19">
        <f t="shared" si="25"/>
        <v>0</v>
      </c>
      <c r="DB96" s="19" t="s">
        <v>185</v>
      </c>
      <c r="DC96" s="19">
        <f t="shared" si="26"/>
        <v>0</v>
      </c>
      <c r="DD96" s="20"/>
      <c r="DE96" s="19" t="s">
        <v>185</v>
      </c>
      <c r="DF96" s="19">
        <f t="shared" si="27"/>
        <v>0</v>
      </c>
      <c r="DG96" s="19" t="s">
        <v>196</v>
      </c>
      <c r="DH96" s="19">
        <f t="shared" si="28"/>
        <v>0</v>
      </c>
      <c r="DI96" s="19" t="s">
        <v>185</v>
      </c>
      <c r="DJ96" s="19">
        <f t="shared" si="29"/>
        <v>0</v>
      </c>
      <c r="DK96" s="19" t="s">
        <v>197</v>
      </c>
      <c r="DL96" s="19">
        <f t="shared" si="30"/>
        <v>0</v>
      </c>
      <c r="DM96" s="20"/>
      <c r="DN96" s="19" t="str">
        <f t="shared" si="31"/>
        <v/>
      </c>
      <c r="DO96" s="20"/>
      <c r="DP96" s="19" t="s">
        <v>185</v>
      </c>
      <c r="DQ96" s="20">
        <f t="shared" si="32"/>
        <v>0</v>
      </c>
      <c r="DR96" s="20"/>
      <c r="DS96" s="19" t="s">
        <v>185</v>
      </c>
      <c r="DT96" s="20"/>
      <c r="DU96" s="19" t="s">
        <v>185</v>
      </c>
      <c r="DV96" s="20"/>
      <c r="DW96" s="20"/>
      <c r="DX96" s="20"/>
      <c r="DY96" s="20"/>
    </row>
    <row r="97">
      <c r="A97" s="18">
        <v>46003.75405092593</v>
      </c>
      <c r="B97" s="19" t="s">
        <v>487</v>
      </c>
      <c r="C97" s="19" t="s">
        <v>174</v>
      </c>
      <c r="D97" s="19">
        <f t="shared" si="2"/>
        <v>0</v>
      </c>
      <c r="E97" s="19" t="s">
        <v>180</v>
      </c>
      <c r="F97" s="19">
        <f>IFERROR(__xludf.DUMMYFUNCTION("LET(
  t, LOWER(TRIM(E97)),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97" s="19" t="s">
        <v>185</v>
      </c>
      <c r="H97" s="19">
        <f>IFERROR(__xludf.DUMMYFUNCTION("LET(
  t, LOWER(TRIM(G97)),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97" s="19" t="s">
        <v>276</v>
      </c>
      <c r="J97" s="19">
        <f>IFERROR(__xludf.DUMMYFUNCTION("LET(
  text, LOWER(I97),
  IFERROR(
    IFS(
      REGEXMATCH(text,""ở cùng gia đình|ở trọ cùng gia đình""), 0,
      REGEXMATCH(text,""thuê trọ""), 1,
      REGEXMATCH(text,""ở ktx""), 2,
      REGEXMATCH(text,""có nhà tại khu vực đang học|có nhà|ở riêng"&amp;" tại chung cư""), 3,
      REGEXMATCH(text,""ở nhà người quen""), 4
    ),
  -1)
)"),0.0)</f>
        <v>0</v>
      </c>
      <c r="K97" s="19" t="s">
        <v>202</v>
      </c>
      <c r="L97" s="19">
        <f>IFERROR(__xludf.DUMMYFUNCTION("LET(
  t, LOWER(TRIM(K97)),
  IFERROR(
    IFS(
      REGEXMATCH(t,""xuất\s*sắc""), 0,
      REGEXMATCH(t,""^giỏi$""), 1,
      REGEXMATCH(t,""^khá$""), 2,
      REGEXMATCH(t,""trung bình|bình thường|^4$""), 3,
      REGEXMATCH(t,""rớt""), 4,
      REGEXM"&amp;"ATCH(t,""năm nhất|tân sinh viên|mới|chưa|không|sắp thi|chuẩn bị thi|kq|kết quả|chưa có|chưa biết""), 5,
      TRUE, 5
    ),
  5)
)"),3.0)</f>
        <v>3</v>
      </c>
      <c r="M97" s="19" t="s">
        <v>383</v>
      </c>
      <c r="N97" s="19">
        <f>IFERROR(__xludf.DUMMYFUNCTION("LET(
  t, LOWER(TRIM(M97)),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97" s="19" t="s">
        <v>195</v>
      </c>
      <c r="P97" s="19">
        <f t="shared" si="3"/>
        <v>1</v>
      </c>
      <c r="Q97" s="19">
        <v>2.0</v>
      </c>
      <c r="R97" s="20">
        <f t="shared" si="126"/>
        <v>2</v>
      </c>
      <c r="S97" s="19" t="s">
        <v>223</v>
      </c>
      <c r="T97" s="19"/>
      <c r="U97" s="19" t="s">
        <v>224</v>
      </c>
      <c r="V97" s="20">
        <f>IFERROR(__xludf.DUMMYFUNCTION("IFERROR(REGEXEXTRACT(U97,""\d+"")*1, """")"),25.0)</f>
        <v>25</v>
      </c>
      <c r="W97" s="20">
        <f t="shared" si="5"/>
        <v>25</v>
      </c>
      <c r="X97" s="19">
        <v>5.0</v>
      </c>
      <c r="Y97" s="19">
        <v>5.0</v>
      </c>
      <c r="Z97" s="19" t="s">
        <v>186</v>
      </c>
      <c r="AA97" s="19"/>
      <c r="AB97" s="19" t="s">
        <v>185</v>
      </c>
      <c r="AC97" s="19" t="s">
        <v>500</v>
      </c>
      <c r="AD97" s="19" t="s">
        <v>205</v>
      </c>
      <c r="AE97" s="19" t="s">
        <v>185</v>
      </c>
      <c r="AF97" s="19" t="s">
        <v>237</v>
      </c>
      <c r="AG97" s="19" t="s">
        <v>251</v>
      </c>
      <c r="AH97" s="19" t="s">
        <v>251</v>
      </c>
      <c r="AI97" s="19" t="s">
        <v>277</v>
      </c>
      <c r="AJ97" s="19">
        <f t="shared" si="6"/>
        <v>4</v>
      </c>
      <c r="AK97" s="19" t="s">
        <v>302</v>
      </c>
      <c r="AL97" s="19">
        <f t="shared" si="7"/>
        <v>-1</v>
      </c>
      <c r="AM97" s="19" t="s">
        <v>501</v>
      </c>
      <c r="AN97" s="19">
        <f t="shared" si="8"/>
        <v>0</v>
      </c>
      <c r="AO97" s="20"/>
      <c r="AP97" s="19">
        <v>1.0</v>
      </c>
      <c r="AQ97" s="19">
        <v>1.0</v>
      </c>
      <c r="AR97" s="19">
        <v>4.0</v>
      </c>
      <c r="AS97" s="19">
        <v>1.0</v>
      </c>
      <c r="AT97" s="19">
        <v>1.0</v>
      </c>
      <c r="AU97" s="19">
        <v>1.0</v>
      </c>
      <c r="AV97" s="19">
        <v>4.0</v>
      </c>
      <c r="AW97" s="19">
        <v>1.0</v>
      </c>
      <c r="AX97" s="19">
        <v>1.0</v>
      </c>
      <c r="AY97" s="19">
        <f t="shared" si="9"/>
        <v>15</v>
      </c>
      <c r="AZ97" s="19">
        <f t="shared" si="10"/>
        <v>6</v>
      </c>
      <c r="BA97" s="19">
        <f t="shared" si="11"/>
        <v>0</v>
      </c>
      <c r="BB97" s="19">
        <f t="shared" si="12"/>
        <v>0</v>
      </c>
      <c r="BC97" s="19">
        <v>1.0</v>
      </c>
      <c r="BD97" s="19">
        <v>1.0</v>
      </c>
      <c r="BE97" s="19">
        <v>1.0</v>
      </c>
      <c r="BF97" s="19">
        <v>1.0</v>
      </c>
      <c r="BG97" s="19">
        <v>2.0</v>
      </c>
      <c r="BH97" s="19">
        <v>1.0</v>
      </c>
      <c r="BI97" s="19">
        <v>1.0</v>
      </c>
      <c r="BJ97" s="19">
        <f t="shared" si="13"/>
        <v>8</v>
      </c>
      <c r="BK97" s="19">
        <f t="shared" si="14"/>
        <v>1</v>
      </c>
      <c r="BL97" s="19"/>
      <c r="BM97" s="19"/>
      <c r="BN97" s="19">
        <v>1.0</v>
      </c>
      <c r="BO97" s="19" t="s">
        <v>195</v>
      </c>
      <c r="BP97" s="19">
        <f t="shared" si="15"/>
        <v>1</v>
      </c>
      <c r="BQ97" s="19">
        <v>2.0</v>
      </c>
      <c r="BR97" s="19">
        <v>25.0</v>
      </c>
      <c r="BS97" s="19" t="s">
        <v>185</v>
      </c>
      <c r="BT97" s="20">
        <f t="shared" si="16"/>
        <v>0</v>
      </c>
      <c r="BU97" s="20"/>
      <c r="BV97" s="19">
        <v>1.0</v>
      </c>
      <c r="BW97" s="19" t="s">
        <v>185</v>
      </c>
      <c r="BX97" s="19" t="s">
        <v>502</v>
      </c>
      <c r="BY97" s="19" t="s">
        <v>195</v>
      </c>
      <c r="BZ97" s="19" t="s">
        <v>208</v>
      </c>
      <c r="CA97" s="19">
        <f t="shared" si="17"/>
        <v>2</v>
      </c>
      <c r="CB97" s="19" t="s">
        <v>208</v>
      </c>
      <c r="CC97" s="19">
        <f t="shared" si="18"/>
        <v>2</v>
      </c>
      <c r="CD97" s="19" t="s">
        <v>208</v>
      </c>
      <c r="CE97" s="19">
        <f t="shared" si="19"/>
        <v>2</v>
      </c>
      <c r="CF97" s="19" t="s">
        <v>208</v>
      </c>
      <c r="CG97" s="19">
        <f t="shared" si="20"/>
        <v>2</v>
      </c>
      <c r="CH97" s="19" t="s">
        <v>208</v>
      </c>
      <c r="CI97" s="19">
        <f t="shared" si="21"/>
        <v>2</v>
      </c>
      <c r="CJ97" s="19" t="s">
        <v>229</v>
      </c>
      <c r="CK97" s="19" t="s">
        <v>344</v>
      </c>
      <c r="CL97" s="19" t="s">
        <v>503</v>
      </c>
      <c r="CM97" s="19">
        <f t="shared" si="22"/>
        <v>9</v>
      </c>
      <c r="CN97" s="19" t="s">
        <v>225</v>
      </c>
      <c r="CO97" s="19">
        <f t="shared" si="23"/>
        <v>2</v>
      </c>
      <c r="CP97" s="19" t="s">
        <v>195</v>
      </c>
      <c r="CQ97" s="19" t="s">
        <v>195</v>
      </c>
      <c r="CR97" s="19" t="s">
        <v>195</v>
      </c>
      <c r="CS97" s="19" t="s">
        <v>195</v>
      </c>
      <c r="CT97" s="19" t="s">
        <v>195</v>
      </c>
      <c r="CU97" s="19">
        <f t="shared" ref="CU97:CY97" si="132">if(CP97="Không",0,1)</f>
        <v>1</v>
      </c>
      <c r="CV97" s="19">
        <f t="shared" si="132"/>
        <v>1</v>
      </c>
      <c r="CW97" s="19">
        <f t="shared" si="132"/>
        <v>1</v>
      </c>
      <c r="CX97" s="19">
        <f t="shared" si="132"/>
        <v>1</v>
      </c>
      <c r="CY97" s="19">
        <f t="shared" si="132"/>
        <v>1</v>
      </c>
      <c r="CZ97" s="19" t="s">
        <v>195</v>
      </c>
      <c r="DA97" s="19">
        <f t="shared" si="25"/>
        <v>1</v>
      </c>
      <c r="DB97" s="19" t="s">
        <v>185</v>
      </c>
      <c r="DC97" s="19">
        <f t="shared" si="26"/>
        <v>0</v>
      </c>
      <c r="DD97" s="20"/>
      <c r="DE97" s="19" t="s">
        <v>195</v>
      </c>
      <c r="DF97" s="19">
        <f t="shared" si="27"/>
        <v>1</v>
      </c>
      <c r="DG97" s="19" t="s">
        <v>196</v>
      </c>
      <c r="DH97" s="19">
        <f t="shared" si="28"/>
        <v>0</v>
      </c>
      <c r="DI97" s="19" t="s">
        <v>504</v>
      </c>
      <c r="DJ97" s="19">
        <f t="shared" si="29"/>
        <v>1</v>
      </c>
      <c r="DK97" s="19" t="s">
        <v>197</v>
      </c>
      <c r="DL97" s="19">
        <f t="shared" si="30"/>
        <v>0</v>
      </c>
      <c r="DM97" s="19" t="s">
        <v>198</v>
      </c>
      <c r="DN97" s="19">
        <f t="shared" si="31"/>
        <v>1.5</v>
      </c>
      <c r="DO97" s="19" t="s">
        <v>505</v>
      </c>
      <c r="DP97" s="19" t="s">
        <v>185</v>
      </c>
      <c r="DQ97" s="20">
        <f t="shared" si="32"/>
        <v>0</v>
      </c>
      <c r="DR97" s="20"/>
      <c r="DS97" s="19" t="s">
        <v>185</v>
      </c>
      <c r="DT97" s="20"/>
      <c r="DU97" s="19" t="s">
        <v>185</v>
      </c>
      <c r="DV97" s="20"/>
      <c r="DW97" s="20"/>
      <c r="DX97" s="20"/>
      <c r="DY97" s="20"/>
    </row>
    <row r="98">
      <c r="A98" s="18">
        <v>46003.75592592593</v>
      </c>
      <c r="B98" s="19" t="s">
        <v>401</v>
      </c>
      <c r="C98" s="19" t="s">
        <v>174</v>
      </c>
      <c r="D98" s="19">
        <f t="shared" si="2"/>
        <v>0</v>
      </c>
      <c r="E98" s="19" t="s">
        <v>180</v>
      </c>
      <c r="F98" s="19">
        <f>IFERROR(__xludf.DUMMYFUNCTION("LET(
  t, LOWER(TRIM(E98)),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98" s="19" t="s">
        <v>185</v>
      </c>
      <c r="H98" s="19">
        <f>IFERROR(__xludf.DUMMYFUNCTION("LET(
  t, LOWER(TRIM(G98)),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)"),0.0)</f>
        <v>0</v>
      </c>
      <c r="I98" s="19" t="s">
        <v>182</v>
      </c>
      <c r="J98" s="19">
        <f>IFERROR(__xludf.DUMMYFUNCTION("LET(
  text, LOWER(I98),
  IFERROR(
    IFS(
      REGEXMATCH(text,""ở cùng gia đình|ở trọ cùng gia đình""), 0,
      REGEXMATCH(text,""thuê trọ""), 1,
      REGEXMATCH(text,""ở ktx""), 2,
      REGEXMATCH(text,""có nhà tại khu vực đang học|có nhà|ở riêng"&amp;" tại chung cư""), 3,
      REGEXMATCH(text,""ở nhà người quen""), 4
    ),
  -1)
)"),1.0)</f>
        <v>1</v>
      </c>
      <c r="K98" s="19" t="s">
        <v>221</v>
      </c>
      <c r="L98" s="19">
        <f>IFERROR(__xludf.DUMMYFUNCTION("LET(
  t, LOWER(TRIM(K98)),
  IFERROR(
    IFS(
      REGEXMATCH(t,""xuất\s*sắc""), 0,
      REGEXMATCH(t,""^giỏi$""), 1,
      REGEXMATCH(t,""^khá$""), 2,
      REGEXMATCH(t,""trung bình|bình thường|^4$""), 3,
      REGEXMATCH(t,""rớt""), 4,
      REGEXM"&amp;"ATCH(t,""năm nhất|tân sinh viên|mới|chưa|không|sắp thi|chuẩn bị thi|kq|kết quả|chưa có|chưa biết""), 5,
      TRUE, 5
    ),
  5)
)"),1.0)</f>
        <v>1</v>
      </c>
      <c r="M98" s="19" t="s">
        <v>222</v>
      </c>
      <c r="N98" s="19">
        <f>IFERROR(__xludf.DUMMYFUNCTION("LET(
  t, LOWER(TRIM(M98)),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98" s="19" t="s">
        <v>185</v>
      </c>
      <c r="P98" s="19">
        <f t="shared" si="3"/>
        <v>0</v>
      </c>
      <c r="Q98" s="20"/>
      <c r="R98" s="20" t="str">
        <f t="shared" si="126"/>
        <v/>
      </c>
      <c r="S98" s="20"/>
      <c r="T98" s="20"/>
      <c r="U98" s="20"/>
      <c r="V98" s="20" t="str">
        <f>IFERROR(__xludf.DUMMYFUNCTION("IFERROR(REGEXEXTRACT(U98,""\d+"")*1, """")"),"")</f>
        <v/>
      </c>
      <c r="W98" s="20">
        <f t="shared" si="5"/>
        <v>0</v>
      </c>
      <c r="X98" s="20"/>
      <c r="Y98" s="20"/>
      <c r="Z98" s="19" t="s">
        <v>185</v>
      </c>
      <c r="AA98" s="19"/>
      <c r="AB98" s="19" t="s">
        <v>185</v>
      </c>
      <c r="AC98" s="19" t="s">
        <v>185</v>
      </c>
      <c r="AD98" s="19" t="s">
        <v>205</v>
      </c>
      <c r="AE98" s="19" t="s">
        <v>186</v>
      </c>
      <c r="AF98" s="19" t="s">
        <v>187</v>
      </c>
      <c r="AG98" s="19" t="s">
        <v>188</v>
      </c>
      <c r="AH98" s="19" t="s">
        <v>188</v>
      </c>
      <c r="AI98" s="19" t="s">
        <v>189</v>
      </c>
      <c r="AJ98" s="19">
        <f t="shared" si="6"/>
        <v>1</v>
      </c>
      <c r="AK98" s="19" t="s">
        <v>188</v>
      </c>
      <c r="AL98" s="19">
        <f t="shared" si="7"/>
        <v>1</v>
      </c>
      <c r="AM98" s="19" t="s">
        <v>190</v>
      </c>
      <c r="AN98" s="19">
        <f t="shared" si="8"/>
        <v>0</v>
      </c>
      <c r="AO98" s="20"/>
      <c r="AP98" s="19">
        <v>2.0</v>
      </c>
      <c r="AQ98" s="19">
        <v>1.0</v>
      </c>
      <c r="AR98" s="19">
        <v>2.0</v>
      </c>
      <c r="AS98" s="19">
        <v>1.0</v>
      </c>
      <c r="AT98" s="19">
        <v>1.0</v>
      </c>
      <c r="AU98" s="19">
        <v>1.0</v>
      </c>
      <c r="AV98" s="19">
        <v>3.0</v>
      </c>
      <c r="AW98" s="19">
        <v>2.0</v>
      </c>
      <c r="AX98" s="19">
        <v>1.0</v>
      </c>
      <c r="AY98" s="19">
        <f t="shared" si="9"/>
        <v>14</v>
      </c>
      <c r="AZ98" s="19">
        <f t="shared" si="10"/>
        <v>5</v>
      </c>
      <c r="BA98" s="19">
        <f t="shared" si="11"/>
        <v>0</v>
      </c>
      <c r="BB98" s="19">
        <f t="shared" si="12"/>
        <v>0</v>
      </c>
      <c r="BC98" s="19">
        <v>2.0</v>
      </c>
      <c r="BD98" s="19">
        <v>2.0</v>
      </c>
      <c r="BE98" s="19">
        <v>2.0</v>
      </c>
      <c r="BF98" s="19">
        <v>1.0</v>
      </c>
      <c r="BG98" s="19">
        <v>1.0</v>
      </c>
      <c r="BH98" s="19">
        <v>3.0</v>
      </c>
      <c r="BI98" s="19">
        <v>1.0</v>
      </c>
      <c r="BJ98" s="19">
        <f t="shared" si="13"/>
        <v>12</v>
      </c>
      <c r="BK98" s="19">
        <f t="shared" si="14"/>
        <v>5</v>
      </c>
      <c r="BL98" s="19"/>
      <c r="BM98" s="19"/>
      <c r="BN98" s="19">
        <v>2.0</v>
      </c>
      <c r="BO98" s="19" t="s">
        <v>185</v>
      </c>
      <c r="BP98" s="19">
        <f t="shared" si="15"/>
        <v>0</v>
      </c>
      <c r="BQ98" s="19">
        <v>2.0</v>
      </c>
      <c r="BR98" s="19">
        <v>0.0</v>
      </c>
      <c r="BS98" s="19" t="s">
        <v>185</v>
      </c>
      <c r="BT98" s="20">
        <f t="shared" si="16"/>
        <v>0</v>
      </c>
      <c r="BU98" s="20"/>
      <c r="BV98" s="19">
        <v>3.0</v>
      </c>
      <c r="BW98" s="19" t="s">
        <v>195</v>
      </c>
      <c r="BX98" s="19" t="s">
        <v>191</v>
      </c>
      <c r="BY98" s="19" t="s">
        <v>195</v>
      </c>
      <c r="BZ98" s="19" t="s">
        <v>185</v>
      </c>
      <c r="CA98" s="19">
        <f t="shared" si="17"/>
        <v>0</v>
      </c>
      <c r="CB98" s="19" t="s">
        <v>186</v>
      </c>
      <c r="CC98" s="19">
        <f t="shared" si="18"/>
        <v>1</v>
      </c>
      <c r="CD98" s="19" t="s">
        <v>209</v>
      </c>
      <c r="CE98" s="19">
        <f t="shared" si="19"/>
        <v>1</v>
      </c>
      <c r="CF98" s="19" t="s">
        <v>192</v>
      </c>
      <c r="CG98" s="19">
        <f t="shared" si="20"/>
        <v>0</v>
      </c>
      <c r="CH98" s="19" t="s">
        <v>192</v>
      </c>
      <c r="CI98" s="19">
        <f t="shared" si="21"/>
        <v>0</v>
      </c>
      <c r="CJ98" s="19" t="s">
        <v>229</v>
      </c>
      <c r="CK98" s="19" t="s">
        <v>185</v>
      </c>
      <c r="CL98" s="19" t="s">
        <v>194</v>
      </c>
      <c r="CM98" s="19">
        <f t="shared" si="22"/>
        <v>3.5</v>
      </c>
      <c r="CN98" s="19" t="s">
        <v>185</v>
      </c>
      <c r="CO98" s="19">
        <f t="shared" si="23"/>
        <v>0</v>
      </c>
      <c r="CP98" s="19" t="s">
        <v>195</v>
      </c>
      <c r="CQ98" s="19" t="s">
        <v>195</v>
      </c>
      <c r="CR98" s="19" t="s">
        <v>185</v>
      </c>
      <c r="CS98" s="19" t="s">
        <v>185</v>
      </c>
      <c r="CT98" s="19" t="s">
        <v>185</v>
      </c>
      <c r="CU98" s="19">
        <f t="shared" ref="CU98:CY98" si="133">if(CP98="Không",0,1)</f>
        <v>1</v>
      </c>
      <c r="CV98" s="19">
        <f t="shared" si="133"/>
        <v>1</v>
      </c>
      <c r="CW98" s="19">
        <f t="shared" si="133"/>
        <v>0</v>
      </c>
      <c r="CX98" s="19">
        <f t="shared" si="133"/>
        <v>0</v>
      </c>
      <c r="CY98" s="19">
        <f t="shared" si="133"/>
        <v>0</v>
      </c>
      <c r="CZ98" s="19" t="s">
        <v>185</v>
      </c>
      <c r="DA98" s="19">
        <f t="shared" si="25"/>
        <v>0</v>
      </c>
      <c r="DB98" s="19" t="s">
        <v>185</v>
      </c>
      <c r="DC98" s="19">
        <f t="shared" si="26"/>
        <v>0</v>
      </c>
      <c r="DD98" s="20"/>
      <c r="DE98" s="19" t="s">
        <v>185</v>
      </c>
      <c r="DF98" s="19">
        <f t="shared" si="27"/>
        <v>0</v>
      </c>
      <c r="DG98" s="19" t="s">
        <v>196</v>
      </c>
      <c r="DH98" s="19">
        <f t="shared" si="28"/>
        <v>0</v>
      </c>
      <c r="DI98" s="19" t="s">
        <v>185</v>
      </c>
      <c r="DJ98" s="19">
        <f t="shared" si="29"/>
        <v>0</v>
      </c>
      <c r="DK98" s="19" t="s">
        <v>197</v>
      </c>
      <c r="DL98" s="19">
        <f t="shared" si="30"/>
        <v>0</v>
      </c>
      <c r="DM98" s="20"/>
      <c r="DN98" s="19" t="str">
        <f t="shared" si="31"/>
        <v/>
      </c>
      <c r="DO98" s="20"/>
      <c r="DP98" s="19" t="s">
        <v>185</v>
      </c>
      <c r="DQ98" s="20">
        <f t="shared" si="32"/>
        <v>0</v>
      </c>
      <c r="DR98" s="20"/>
      <c r="DS98" s="19" t="s">
        <v>185</v>
      </c>
      <c r="DT98" s="20"/>
      <c r="DU98" s="19" t="s">
        <v>185</v>
      </c>
      <c r="DV98" s="20"/>
      <c r="DW98" s="20"/>
      <c r="DX98" s="20"/>
      <c r="DY98" s="20"/>
    </row>
    <row r="99">
      <c r="A99" s="18">
        <v>46003.79938657407</v>
      </c>
      <c r="B99" s="19" t="s">
        <v>219</v>
      </c>
      <c r="C99" s="19" t="s">
        <v>174</v>
      </c>
      <c r="D99" s="19">
        <f t="shared" si="2"/>
        <v>0</v>
      </c>
      <c r="E99" s="19" t="s">
        <v>267</v>
      </c>
      <c r="F99" s="19">
        <f>IFERROR(__xludf.DUMMYFUNCTION("LET(
  t, LOWER(TRIM(E99)),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
"&amp;"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99" s="19" t="s">
        <v>220</v>
      </c>
      <c r="H99" s="19">
        <f>IFERROR(__xludf.DUMMYFUNCTION("LET(
  t, LOWER(TRIM(G99)),
  IFS(
    REGEXMATCH(t,""phật giáo hòa hảo""), 3,
    REGEXMATCH(t,""công giáo""), 1,
    REGEXMATCH(t,""phật giáo""), 2,
    REGEXMATCH(t,""hồi giáo""), 4,
    REGEXMATCH(t,""cao đài|cao dai""), 5,
    REGEXMATCH(t,""bà la mô"&amp;"n|ba la mon""), 6,
    REGEXMATCH(t,""^kinh$""), 7,
    REGEXMATCH(t,""không tôn giáo|^(không|khong)$|^không có$|^khong co$|^không$|^không\s+$""), 0,
    TRUE, """"
  )
)"),2.0)</f>
        <v>2</v>
      </c>
      <c r="I99" s="19" t="s">
        <v>182</v>
      </c>
      <c r="J99" s="19">
        <f>IFERROR(__xludf.DUMMYFUNCTION("LET(
  text, LOWER(I99),
  IFERROR(
    IFS(
      REGEXMATCH(text,""ở cùng gia đình|ở trọ cùng gia đình""), 0,
      REGEXMATCH(text,""thuê trọ""), 1,
      REGEXMATCH(text,""ở ktx""), 2,
      REGEXMATCH(text,""có nhà tại khu vực đang học|có nhà|ở riêng"&amp;" tại chung cư""), 3,
      REGEXMATCH(text,""ở nhà người quen""), 4
    ),
  -1)
)"),1.0)</f>
        <v>1</v>
      </c>
      <c r="K99" s="19" t="s">
        <v>183</v>
      </c>
      <c r="L99" s="19">
        <f>IFERROR(__xludf.DUMMYFUNCTION("LET(
  t, LOWER(TRIM(K99)),
  IFERROR(
    IFS(
      REGEXMATCH(t,""xuất\s*sắc""), 0,
      REGEXMATCH(t,""^giỏi$""), 1,
      REGEXMATCH(t,""^khá$""), 2,
      REGEXMATCH(t,""trung bình|bình thường|^4$""), 3,
      REGEXMATCH(t,""rớt""), 4,
      REGEXM"&amp;"ATCH(t,""năm nhất|tân sinh viên|mới|chưa|không|sắp thi|chuẩn bị thi|kq|kết quả|chưa có|chưa biết""), 5,
      TRUE, 5
    ),
  5)
)"),2.0)</f>
        <v>2</v>
      </c>
      <c r="M99" s="19" t="s">
        <v>184</v>
      </c>
      <c r="N99" s="19">
        <f>IFERROR(__xludf.DUMMYFUNCTION("LET(
  t, LOWER(TRIM(M99)),
  IFERROR(
    IFS(
      REGEXMATCH(t,""ko biết|không biết|hơm bt|hôm bt|khum biết|chưa biết|không rõ|câu không rõ""), 3,
      REGEXMATCH(t,""50/50|bình thường|phân vân|lúc này lúc kia|fomo|đuối|hơi đuối|hơi không chắc""), 1"&amp;",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99" s="19" t="s">
        <v>185</v>
      </c>
      <c r="P99" s="19">
        <f t="shared" si="3"/>
        <v>0</v>
      </c>
      <c r="Q99" s="20"/>
      <c r="R99" s="20" t="str">
        <f t="shared" si="126"/>
        <v/>
      </c>
      <c r="S99" s="20"/>
      <c r="T99" s="20"/>
      <c r="U99" s="20"/>
      <c r="V99" s="20" t="str">
        <f>IFERROR(__xludf.DUMMYFUNCTION("IFERROR(REGEXEXTRACT(U99,""\d+"")*1, """")"),"")</f>
        <v/>
      </c>
      <c r="W99" s="20">
        <f t="shared" si="5"/>
        <v>0</v>
      </c>
      <c r="X99" s="20"/>
      <c r="Y99" s="20"/>
      <c r="Z99" s="19" t="s">
        <v>186</v>
      </c>
      <c r="AA99" s="19"/>
      <c r="AB99" s="19" t="s">
        <v>185</v>
      </c>
      <c r="AC99" s="19" t="s">
        <v>185</v>
      </c>
      <c r="AD99" s="19" t="s">
        <v>186</v>
      </c>
      <c r="AE99" s="19" t="s">
        <v>186</v>
      </c>
      <c r="AF99" s="19" t="s">
        <v>206</v>
      </c>
      <c r="AG99" s="19" t="s">
        <v>188</v>
      </c>
      <c r="AH99" s="19" t="s">
        <v>251</v>
      </c>
      <c r="AI99" s="19" t="s">
        <v>277</v>
      </c>
      <c r="AJ99" s="19">
        <f t="shared" si="6"/>
        <v>4</v>
      </c>
      <c r="AK99" s="19" t="s">
        <v>226</v>
      </c>
      <c r="AL99" s="19">
        <f t="shared" si="7"/>
        <v>2</v>
      </c>
      <c r="AM99" s="19" t="s">
        <v>190</v>
      </c>
      <c r="AN99" s="19">
        <f t="shared" si="8"/>
        <v>0</v>
      </c>
      <c r="AO99" s="20"/>
      <c r="AP99" s="19">
        <v>4.0</v>
      </c>
      <c r="AQ99" s="19">
        <v>3.0</v>
      </c>
      <c r="AR99" s="19">
        <v>2.0</v>
      </c>
      <c r="AS99" s="19">
        <v>3.0</v>
      </c>
      <c r="AT99" s="19">
        <v>1.0</v>
      </c>
      <c r="AU99" s="19">
        <v>2.0</v>
      </c>
      <c r="AV99" s="19">
        <v>4.0</v>
      </c>
      <c r="AW99" s="19">
        <v>3.0</v>
      </c>
      <c r="AX99" s="19">
        <v>1.0</v>
      </c>
      <c r="AY99" s="19">
        <f t="shared" si="9"/>
        <v>23</v>
      </c>
      <c r="AZ99" s="19">
        <f t="shared" si="10"/>
        <v>14</v>
      </c>
      <c r="BA99" s="19">
        <f t="shared" si="11"/>
        <v>1</v>
      </c>
      <c r="BB99" s="19">
        <f t="shared" si="12"/>
        <v>1</v>
      </c>
      <c r="BC99" s="19">
        <v>4.0</v>
      </c>
      <c r="BD99" s="19">
        <v>3.0</v>
      </c>
      <c r="BE99" s="19">
        <v>4.0</v>
      </c>
      <c r="BF99" s="19">
        <v>4.0</v>
      </c>
      <c r="BG99" s="19">
        <v>4.0</v>
      </c>
      <c r="BH99" s="19">
        <v>4.0</v>
      </c>
      <c r="BI99" s="19">
        <v>4.0</v>
      </c>
      <c r="BJ99" s="19">
        <f t="shared" si="13"/>
        <v>27</v>
      </c>
      <c r="BK99" s="19">
        <f t="shared" si="14"/>
        <v>20</v>
      </c>
      <c r="BL99" s="19"/>
      <c r="BM99" s="19"/>
      <c r="BN99" s="19">
        <v>4.0</v>
      </c>
      <c r="BO99" s="19" t="s">
        <v>195</v>
      </c>
      <c r="BP99" s="19">
        <f t="shared" si="15"/>
        <v>1</v>
      </c>
      <c r="BQ99" s="19">
        <v>1.0</v>
      </c>
      <c r="BR99" s="19">
        <v>4.0</v>
      </c>
      <c r="BS99" s="19" t="s">
        <v>195</v>
      </c>
      <c r="BT99" s="20">
        <f t="shared" si="16"/>
        <v>1</v>
      </c>
      <c r="BU99" s="19" t="s">
        <v>207</v>
      </c>
      <c r="BV99" s="19">
        <v>3.0</v>
      </c>
      <c r="BW99" s="19" t="s">
        <v>195</v>
      </c>
      <c r="BX99" s="19" t="s">
        <v>191</v>
      </c>
      <c r="BY99" s="19" t="s">
        <v>195</v>
      </c>
      <c r="BZ99" s="19" t="s">
        <v>208</v>
      </c>
      <c r="CA99" s="19">
        <f t="shared" si="17"/>
        <v>2</v>
      </c>
      <c r="CB99" s="19" t="s">
        <v>186</v>
      </c>
      <c r="CC99" s="19">
        <f t="shared" si="18"/>
        <v>1</v>
      </c>
      <c r="CD99" s="19" t="s">
        <v>208</v>
      </c>
      <c r="CE99" s="19">
        <f t="shared" si="19"/>
        <v>2</v>
      </c>
      <c r="CF99" s="19" t="s">
        <v>208</v>
      </c>
      <c r="CG99" s="19">
        <f t="shared" si="20"/>
        <v>2</v>
      </c>
      <c r="CH99" s="19" t="s">
        <v>209</v>
      </c>
      <c r="CI99" s="19">
        <f t="shared" si="21"/>
        <v>1</v>
      </c>
      <c r="CJ99" s="19" t="s">
        <v>229</v>
      </c>
      <c r="CK99" s="19" t="s">
        <v>386</v>
      </c>
      <c r="CL99" s="19" t="s">
        <v>241</v>
      </c>
      <c r="CM99" s="19">
        <f t="shared" si="22"/>
        <v>1.5</v>
      </c>
      <c r="CN99" s="19" t="s">
        <v>185</v>
      </c>
      <c r="CO99" s="19">
        <f t="shared" si="23"/>
        <v>0</v>
      </c>
      <c r="CP99" s="19" t="s">
        <v>185</v>
      </c>
      <c r="CQ99" s="19" t="s">
        <v>185</v>
      </c>
      <c r="CR99" s="19" t="s">
        <v>195</v>
      </c>
      <c r="CS99" s="19" t="s">
        <v>185</v>
      </c>
      <c r="CT99" s="19" t="s">
        <v>185</v>
      </c>
      <c r="CU99" s="19">
        <f t="shared" ref="CU99:CY99" si="134">if(CP99="Không",0,1)</f>
        <v>0</v>
      </c>
      <c r="CV99" s="19">
        <f t="shared" si="134"/>
        <v>0</v>
      </c>
      <c r="CW99" s="19">
        <f t="shared" si="134"/>
        <v>1</v>
      </c>
      <c r="CX99" s="19">
        <f t="shared" si="134"/>
        <v>0</v>
      </c>
      <c r="CY99" s="19">
        <f t="shared" si="134"/>
        <v>0</v>
      </c>
      <c r="CZ99" s="19" t="s">
        <v>185</v>
      </c>
      <c r="DA99" s="19">
        <f t="shared" si="25"/>
        <v>0</v>
      </c>
      <c r="DB99" s="19" t="s">
        <v>195</v>
      </c>
      <c r="DC99" s="19">
        <f t="shared" si="26"/>
        <v>1</v>
      </c>
      <c r="DD99" s="19" t="s">
        <v>506</v>
      </c>
      <c r="DE99" s="19" t="s">
        <v>185</v>
      </c>
      <c r="DF99" s="19">
        <f t="shared" si="27"/>
        <v>0</v>
      </c>
      <c r="DG99" s="19" t="s">
        <v>196</v>
      </c>
      <c r="DH99" s="19">
        <f t="shared" si="28"/>
        <v>0</v>
      </c>
      <c r="DI99" s="19" t="s">
        <v>185</v>
      </c>
      <c r="DJ99" s="19">
        <f t="shared" si="29"/>
        <v>0</v>
      </c>
      <c r="DK99" s="19" t="s">
        <v>197</v>
      </c>
      <c r="DL99" s="19">
        <f t="shared" si="30"/>
        <v>0</v>
      </c>
      <c r="DM99" s="20"/>
      <c r="DN99" s="19" t="str">
        <f t="shared" si="31"/>
        <v/>
      </c>
      <c r="DO99" s="20"/>
      <c r="DP99" s="19" t="s">
        <v>185</v>
      </c>
      <c r="DQ99" s="20">
        <f t="shared" si="32"/>
        <v>0</v>
      </c>
      <c r="DR99" s="20"/>
      <c r="DS99" s="19" t="s">
        <v>185</v>
      </c>
      <c r="DT99" s="20"/>
      <c r="DU99" s="19" t="s">
        <v>185</v>
      </c>
      <c r="DV99" s="20"/>
      <c r="DW99" s="20"/>
      <c r="DX99" s="20"/>
      <c r="DY99" s="20"/>
    </row>
    <row r="100">
      <c r="A100" s="18">
        <v>46003.7996412037</v>
      </c>
      <c r="B100" s="19" t="s">
        <v>507</v>
      </c>
      <c r="C100" s="19" t="s">
        <v>335</v>
      </c>
      <c r="D100" s="19">
        <f t="shared" si="2"/>
        <v>1</v>
      </c>
      <c r="E100" s="19" t="s">
        <v>346</v>
      </c>
      <c r="F100" s="19">
        <f>IFERROR(__xludf.DUMMYFUNCTION("LET(
  t, LOWER(TRIM(E100)),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00" s="19" t="s">
        <v>220</v>
      </c>
      <c r="H100" s="19">
        <f>IFERROR(__xludf.DUMMYFUNCTION("LET(
  t, LOWER(TRIM(G100)),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00" s="19" t="s">
        <v>182</v>
      </c>
      <c r="J100" s="19">
        <f>IFERROR(__xludf.DUMMYFUNCTION("LET(
  text, LOWER(I100),
  IFERROR(
    IFS(
      REGEXMATCH(text,""ở cùng gia đình|ở trọ cùng gia đình""), 0,
      REGEXMATCH(text,""thuê trọ""), 1,
      REGEXMATCH(text,""ở ktx""), 2,
      REGEXMATCH(text,""có nhà tại khu vực đang học|có nhà|ở riên"&amp;"g tại chung cư""), 3,
      REGEXMATCH(text,""ở nhà người quen""), 4
    ),
  -1)
)"),1.0)</f>
        <v>1</v>
      </c>
      <c r="K100" s="19" t="s">
        <v>183</v>
      </c>
      <c r="L100" s="19">
        <f>IFERROR(__xludf.DUMMYFUNCTION("LET(
  t, LOWER(TRIM(K100)),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00" s="19" t="s">
        <v>184</v>
      </c>
      <c r="N100" s="19">
        <f>IFERROR(__xludf.DUMMYFUNCTION("LET(
  t, LOWER(TRIM(M100)),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00" s="19" t="s">
        <v>185</v>
      </c>
      <c r="P100" s="19">
        <f t="shared" si="3"/>
        <v>0</v>
      </c>
      <c r="Q100" s="20"/>
      <c r="R100" s="20" t="str">
        <f t="shared" si="126"/>
        <v/>
      </c>
      <c r="S100" s="20"/>
      <c r="T100" s="20"/>
      <c r="U100" s="20"/>
      <c r="V100" s="20" t="str">
        <f>IFERROR(__xludf.DUMMYFUNCTION("IFERROR(REGEXEXTRACT(U100,""\d+"")*1, """")"),"")</f>
        <v/>
      </c>
      <c r="W100" s="20">
        <f t="shared" si="5"/>
        <v>0</v>
      </c>
      <c r="X100" s="20"/>
      <c r="Y100" s="20"/>
      <c r="Z100" s="19" t="s">
        <v>186</v>
      </c>
      <c r="AA100" s="19"/>
      <c r="AB100" s="19" t="s">
        <v>185</v>
      </c>
      <c r="AC100" s="19" t="s">
        <v>185</v>
      </c>
      <c r="AD100" s="19" t="s">
        <v>205</v>
      </c>
      <c r="AE100" s="19" t="s">
        <v>186</v>
      </c>
      <c r="AF100" s="19" t="s">
        <v>187</v>
      </c>
      <c r="AG100" s="19" t="s">
        <v>188</v>
      </c>
      <c r="AH100" s="19" t="s">
        <v>226</v>
      </c>
      <c r="AI100" s="19" t="s">
        <v>227</v>
      </c>
      <c r="AJ100" s="19">
        <f t="shared" si="6"/>
        <v>2</v>
      </c>
      <c r="AK100" s="19" t="s">
        <v>188</v>
      </c>
      <c r="AL100" s="19">
        <f t="shared" si="7"/>
        <v>1</v>
      </c>
      <c r="AM100" s="19" t="s">
        <v>228</v>
      </c>
      <c r="AN100" s="19">
        <f t="shared" si="8"/>
        <v>1</v>
      </c>
      <c r="AO100" s="20"/>
      <c r="AP100" s="19">
        <v>3.0</v>
      </c>
      <c r="AQ100" s="19">
        <v>2.0</v>
      </c>
      <c r="AR100" s="19">
        <v>4.0</v>
      </c>
      <c r="AS100" s="19">
        <v>3.0</v>
      </c>
      <c r="AT100" s="19">
        <v>3.0</v>
      </c>
      <c r="AU100" s="19">
        <v>2.0</v>
      </c>
      <c r="AV100" s="19">
        <v>2.0</v>
      </c>
      <c r="AW100" s="19">
        <v>2.0</v>
      </c>
      <c r="AX100" s="19">
        <v>3.0</v>
      </c>
      <c r="AY100" s="19">
        <f t="shared" si="9"/>
        <v>24</v>
      </c>
      <c r="AZ100" s="19">
        <f t="shared" si="10"/>
        <v>15</v>
      </c>
      <c r="BA100" s="19">
        <f t="shared" si="11"/>
        <v>1</v>
      </c>
      <c r="BB100" s="19">
        <f t="shared" si="12"/>
        <v>1</v>
      </c>
      <c r="BC100" s="19">
        <v>2.0</v>
      </c>
      <c r="BD100" s="19">
        <v>2.0</v>
      </c>
      <c r="BE100" s="19">
        <v>3.0</v>
      </c>
      <c r="BF100" s="19">
        <v>2.0</v>
      </c>
      <c r="BG100" s="19">
        <v>2.0</v>
      </c>
      <c r="BH100" s="19">
        <v>2.0</v>
      </c>
      <c r="BI100" s="19">
        <v>2.0</v>
      </c>
      <c r="BJ100" s="19">
        <f t="shared" si="13"/>
        <v>15</v>
      </c>
      <c r="BK100" s="19">
        <f t="shared" si="14"/>
        <v>8</v>
      </c>
      <c r="BL100" s="19"/>
      <c r="BM100" s="19"/>
      <c r="BN100" s="19">
        <v>4.0</v>
      </c>
      <c r="BO100" s="19" t="s">
        <v>195</v>
      </c>
      <c r="BP100" s="19">
        <f t="shared" si="15"/>
        <v>1</v>
      </c>
      <c r="BQ100" s="19">
        <v>4.0</v>
      </c>
      <c r="BR100" s="19">
        <v>20.0</v>
      </c>
      <c r="BS100" s="19" t="s">
        <v>195</v>
      </c>
      <c r="BT100" s="20">
        <f t="shared" si="16"/>
        <v>1</v>
      </c>
      <c r="BU100" s="19" t="s">
        <v>207</v>
      </c>
      <c r="BV100" s="19">
        <v>3.0</v>
      </c>
      <c r="BW100" s="19" t="s">
        <v>195</v>
      </c>
      <c r="BX100" s="19" t="s">
        <v>191</v>
      </c>
      <c r="BY100" s="19" t="s">
        <v>195</v>
      </c>
      <c r="BZ100" s="19" t="s">
        <v>186</v>
      </c>
      <c r="CA100" s="19">
        <f t="shared" si="17"/>
        <v>1</v>
      </c>
      <c r="CB100" s="19" t="s">
        <v>208</v>
      </c>
      <c r="CC100" s="19">
        <f t="shared" si="18"/>
        <v>2</v>
      </c>
      <c r="CD100" s="19" t="s">
        <v>209</v>
      </c>
      <c r="CE100" s="19">
        <f t="shared" si="19"/>
        <v>1</v>
      </c>
      <c r="CF100" s="19" t="s">
        <v>208</v>
      </c>
      <c r="CG100" s="19">
        <f t="shared" si="20"/>
        <v>2</v>
      </c>
      <c r="CH100" s="19" t="s">
        <v>209</v>
      </c>
      <c r="CI100" s="19">
        <f t="shared" si="21"/>
        <v>1</v>
      </c>
      <c r="CJ100" s="19" t="s">
        <v>229</v>
      </c>
      <c r="CK100" s="19" t="s">
        <v>185</v>
      </c>
      <c r="CL100" s="19" t="s">
        <v>212</v>
      </c>
      <c r="CM100" s="19">
        <f t="shared" si="22"/>
        <v>6</v>
      </c>
      <c r="CN100" s="19" t="s">
        <v>213</v>
      </c>
      <c r="CO100" s="19">
        <f t="shared" si="23"/>
        <v>1</v>
      </c>
      <c r="CP100" s="19" t="s">
        <v>195</v>
      </c>
      <c r="CQ100" s="19" t="s">
        <v>195</v>
      </c>
      <c r="CR100" s="19" t="s">
        <v>185</v>
      </c>
      <c r="CS100" s="19" t="s">
        <v>195</v>
      </c>
      <c r="CT100" s="19" t="s">
        <v>185</v>
      </c>
      <c r="CU100" s="19">
        <f t="shared" ref="CU100:CY100" si="135">if(CP100="Không",0,1)</f>
        <v>1</v>
      </c>
      <c r="CV100" s="19">
        <f t="shared" si="135"/>
        <v>1</v>
      </c>
      <c r="CW100" s="19">
        <f t="shared" si="135"/>
        <v>0</v>
      </c>
      <c r="CX100" s="19">
        <f t="shared" si="135"/>
        <v>1</v>
      </c>
      <c r="CY100" s="19">
        <f t="shared" si="135"/>
        <v>0</v>
      </c>
      <c r="CZ100" s="19" t="s">
        <v>185</v>
      </c>
      <c r="DA100" s="19">
        <f t="shared" si="25"/>
        <v>0</v>
      </c>
      <c r="DB100" s="19" t="s">
        <v>195</v>
      </c>
      <c r="DC100" s="19">
        <f t="shared" si="26"/>
        <v>1</v>
      </c>
      <c r="DD100" s="19">
        <v>10.0</v>
      </c>
      <c r="DE100" s="19" t="s">
        <v>185</v>
      </c>
      <c r="DF100" s="19">
        <f t="shared" si="27"/>
        <v>0</v>
      </c>
      <c r="DG100" s="19" t="s">
        <v>196</v>
      </c>
      <c r="DH100" s="19">
        <f t="shared" si="28"/>
        <v>0</v>
      </c>
      <c r="DI100" s="19" t="s">
        <v>185</v>
      </c>
      <c r="DJ100" s="19">
        <f t="shared" si="29"/>
        <v>0</v>
      </c>
      <c r="DK100" s="19" t="s">
        <v>197</v>
      </c>
      <c r="DL100" s="19">
        <f t="shared" si="30"/>
        <v>0</v>
      </c>
      <c r="DM100" s="20"/>
      <c r="DN100" s="19" t="str">
        <f t="shared" si="31"/>
        <v/>
      </c>
      <c r="DO100" s="20"/>
      <c r="DP100" s="19" t="s">
        <v>185</v>
      </c>
      <c r="DQ100" s="20">
        <f t="shared" si="32"/>
        <v>0</v>
      </c>
      <c r="DR100" s="20"/>
      <c r="DS100" s="19" t="s">
        <v>185</v>
      </c>
      <c r="DT100" s="20"/>
      <c r="DU100" s="19" t="s">
        <v>185</v>
      </c>
      <c r="DV100" s="20"/>
      <c r="DW100" s="20"/>
      <c r="DX100" s="20"/>
      <c r="DY100" s="20"/>
    </row>
    <row r="101">
      <c r="A101" s="18">
        <v>46003.82027777778</v>
      </c>
      <c r="B101" s="19" t="s">
        <v>508</v>
      </c>
      <c r="C101" s="19" t="s">
        <v>174</v>
      </c>
      <c r="D101" s="19">
        <f t="shared" si="2"/>
        <v>0</v>
      </c>
      <c r="E101" s="19" t="s">
        <v>267</v>
      </c>
      <c r="F101" s="19">
        <f>IFERROR(__xludf.DUMMYFUNCTION("LET(
  t, LOWER(TRIM(E101)),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101" s="19" t="s">
        <v>185</v>
      </c>
      <c r="H101" s="19">
        <f>IFERROR(__xludf.DUMMYFUNCTION("LET(
  t, LOWER(TRIM(G101)),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01" s="19" t="s">
        <v>310</v>
      </c>
      <c r="J101" s="19">
        <f>IFERROR(__xludf.DUMMYFUNCTION("LET(
  text, LOWER(I101),
  IFERROR(
    IFS(
      REGEXMATCH(text,""ở cùng gia đình|ở trọ cùng gia đình""), 0,
      REGEXMATCH(text,""thuê trọ""), 1,
      REGEXMATCH(text,""ở ktx""), 2,
      REGEXMATCH(text,""có nhà tại khu vực đang học|có nhà|ở riên"&amp;"g tại chung cư""), 3,
      REGEXMATCH(text,""ở nhà người quen""), 4
    ),
  -1)
)"),2.0)</f>
        <v>2</v>
      </c>
      <c r="K101" s="19" t="s">
        <v>221</v>
      </c>
      <c r="L101" s="19">
        <f>IFERROR(__xludf.DUMMYFUNCTION("LET(
  t, LOWER(TRIM(K101)),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01" s="19" t="s">
        <v>222</v>
      </c>
      <c r="N101" s="19">
        <f>IFERROR(__xludf.DUMMYFUNCTION("LET(
  t, LOWER(TRIM(M101)),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01" s="19" t="s">
        <v>185</v>
      </c>
      <c r="P101" s="19">
        <f t="shared" si="3"/>
        <v>0</v>
      </c>
      <c r="Q101" s="20"/>
      <c r="R101" s="20" t="str">
        <f t="shared" si="126"/>
        <v/>
      </c>
      <c r="S101" s="20"/>
      <c r="T101" s="20"/>
      <c r="U101" s="20"/>
      <c r="V101" s="20" t="str">
        <f>IFERROR(__xludf.DUMMYFUNCTION("IFERROR(REGEXEXTRACT(U101,""\d+"")*1, """")"),"")</f>
        <v/>
      </c>
      <c r="W101" s="20">
        <f t="shared" si="5"/>
        <v>0</v>
      </c>
      <c r="X101" s="20"/>
      <c r="Y101" s="20"/>
      <c r="Z101" s="19" t="s">
        <v>186</v>
      </c>
      <c r="AA101" s="19"/>
      <c r="AB101" s="19" t="s">
        <v>185</v>
      </c>
      <c r="AC101" s="19" t="s">
        <v>185</v>
      </c>
      <c r="AD101" s="19" t="s">
        <v>205</v>
      </c>
      <c r="AE101" s="19" t="s">
        <v>185</v>
      </c>
      <c r="AF101" s="19" t="s">
        <v>206</v>
      </c>
      <c r="AG101" s="19" t="s">
        <v>226</v>
      </c>
      <c r="AH101" s="19" t="s">
        <v>188</v>
      </c>
      <c r="AI101" s="19" t="s">
        <v>239</v>
      </c>
      <c r="AJ101" s="19">
        <f t="shared" si="6"/>
        <v>0</v>
      </c>
      <c r="AK101" s="19" t="s">
        <v>238</v>
      </c>
      <c r="AL101" s="19">
        <f t="shared" si="7"/>
        <v>0</v>
      </c>
      <c r="AM101" s="19" t="s">
        <v>190</v>
      </c>
      <c r="AN101" s="19">
        <f t="shared" si="8"/>
        <v>0</v>
      </c>
      <c r="AO101" s="20"/>
      <c r="AP101" s="19">
        <v>2.0</v>
      </c>
      <c r="AQ101" s="19">
        <v>3.0</v>
      </c>
      <c r="AR101" s="19">
        <v>3.0</v>
      </c>
      <c r="AS101" s="19">
        <v>3.0</v>
      </c>
      <c r="AT101" s="19">
        <v>2.0</v>
      </c>
      <c r="AU101" s="19">
        <v>3.0</v>
      </c>
      <c r="AV101" s="19">
        <v>1.0</v>
      </c>
      <c r="AW101" s="19">
        <v>2.0</v>
      </c>
      <c r="AX101" s="19">
        <v>1.0</v>
      </c>
      <c r="AY101" s="19">
        <f t="shared" si="9"/>
        <v>20</v>
      </c>
      <c r="AZ101" s="19">
        <f t="shared" si="10"/>
        <v>11</v>
      </c>
      <c r="BA101" s="19">
        <f t="shared" si="11"/>
        <v>1</v>
      </c>
      <c r="BB101" s="19">
        <f t="shared" si="12"/>
        <v>0</v>
      </c>
      <c r="BC101" s="19">
        <v>4.0</v>
      </c>
      <c r="BD101" s="19">
        <v>2.0</v>
      </c>
      <c r="BE101" s="19">
        <v>3.0</v>
      </c>
      <c r="BF101" s="19">
        <v>3.0</v>
      </c>
      <c r="BG101" s="19">
        <v>2.0</v>
      </c>
      <c r="BH101" s="19">
        <v>2.0</v>
      </c>
      <c r="BI101" s="19">
        <v>2.0</v>
      </c>
      <c r="BJ101" s="19">
        <f t="shared" si="13"/>
        <v>18</v>
      </c>
      <c r="BK101" s="19">
        <f t="shared" si="14"/>
        <v>11</v>
      </c>
      <c r="BL101" s="19"/>
      <c r="BM101" s="19"/>
      <c r="BN101" s="19">
        <v>5.0</v>
      </c>
      <c r="BO101" s="19" t="s">
        <v>195</v>
      </c>
      <c r="BP101" s="19">
        <f t="shared" si="15"/>
        <v>1</v>
      </c>
      <c r="BQ101" s="19">
        <v>3.0</v>
      </c>
      <c r="BR101" s="19">
        <v>7.0</v>
      </c>
      <c r="BS101" s="19" t="s">
        <v>195</v>
      </c>
      <c r="BT101" s="20">
        <f t="shared" si="16"/>
        <v>1</v>
      </c>
      <c r="BU101" s="19" t="s">
        <v>207</v>
      </c>
      <c r="BV101" s="19">
        <v>4.0</v>
      </c>
      <c r="BW101" s="19" t="s">
        <v>185</v>
      </c>
      <c r="BX101" s="19" t="s">
        <v>191</v>
      </c>
      <c r="BY101" s="19" t="s">
        <v>185</v>
      </c>
      <c r="BZ101" s="19" t="s">
        <v>186</v>
      </c>
      <c r="CA101" s="19">
        <f t="shared" si="17"/>
        <v>1</v>
      </c>
      <c r="CB101" s="19" t="s">
        <v>208</v>
      </c>
      <c r="CC101" s="19">
        <f t="shared" si="18"/>
        <v>2</v>
      </c>
      <c r="CD101" s="19" t="s">
        <v>208</v>
      </c>
      <c r="CE101" s="19">
        <f t="shared" si="19"/>
        <v>2</v>
      </c>
      <c r="CF101" s="19" t="s">
        <v>209</v>
      </c>
      <c r="CG101" s="19">
        <f t="shared" si="20"/>
        <v>1</v>
      </c>
      <c r="CH101" s="19" t="s">
        <v>209</v>
      </c>
      <c r="CI101" s="19">
        <f t="shared" si="21"/>
        <v>1</v>
      </c>
      <c r="CJ101" s="19" t="s">
        <v>262</v>
      </c>
      <c r="CK101" s="19" t="s">
        <v>185</v>
      </c>
      <c r="CL101" s="19" t="s">
        <v>194</v>
      </c>
      <c r="CM101" s="19">
        <f t="shared" si="22"/>
        <v>3.5</v>
      </c>
      <c r="CN101" s="19" t="s">
        <v>185</v>
      </c>
      <c r="CO101" s="19">
        <f t="shared" si="23"/>
        <v>0</v>
      </c>
      <c r="CP101" s="19" t="s">
        <v>185</v>
      </c>
      <c r="CQ101" s="19" t="s">
        <v>185</v>
      </c>
      <c r="CR101" s="19" t="s">
        <v>185</v>
      </c>
      <c r="CS101" s="19" t="s">
        <v>185</v>
      </c>
      <c r="CT101" s="19" t="s">
        <v>185</v>
      </c>
      <c r="CU101" s="19">
        <f t="shared" ref="CU101:CY101" si="136">if(CP101="Không",0,1)</f>
        <v>0</v>
      </c>
      <c r="CV101" s="19">
        <f t="shared" si="136"/>
        <v>0</v>
      </c>
      <c r="CW101" s="19">
        <f t="shared" si="136"/>
        <v>0</v>
      </c>
      <c r="CX101" s="19">
        <f t="shared" si="136"/>
        <v>0</v>
      </c>
      <c r="CY101" s="19">
        <f t="shared" si="136"/>
        <v>0</v>
      </c>
      <c r="CZ101" s="19" t="s">
        <v>185</v>
      </c>
      <c r="DA101" s="19">
        <f t="shared" si="25"/>
        <v>0</v>
      </c>
      <c r="DB101" s="19" t="s">
        <v>185</v>
      </c>
      <c r="DC101" s="19">
        <f t="shared" si="26"/>
        <v>0</v>
      </c>
      <c r="DD101" s="20"/>
      <c r="DE101" s="19" t="s">
        <v>195</v>
      </c>
      <c r="DF101" s="19">
        <f t="shared" si="27"/>
        <v>1</v>
      </c>
      <c r="DG101" s="19" t="s">
        <v>196</v>
      </c>
      <c r="DH101" s="19">
        <f t="shared" si="28"/>
        <v>0</v>
      </c>
      <c r="DI101" s="19" t="s">
        <v>185</v>
      </c>
      <c r="DJ101" s="19">
        <f t="shared" si="29"/>
        <v>0</v>
      </c>
      <c r="DK101" s="19" t="s">
        <v>197</v>
      </c>
      <c r="DL101" s="19">
        <f t="shared" si="30"/>
        <v>0</v>
      </c>
      <c r="DM101" s="19" t="s">
        <v>216</v>
      </c>
      <c r="DN101" s="19">
        <f t="shared" si="31"/>
        <v>3.5</v>
      </c>
      <c r="DO101" s="19" t="s">
        <v>326</v>
      </c>
      <c r="DP101" s="19" t="s">
        <v>185</v>
      </c>
      <c r="DQ101" s="20">
        <f t="shared" si="32"/>
        <v>0</v>
      </c>
      <c r="DR101" s="20"/>
      <c r="DS101" s="19" t="s">
        <v>185</v>
      </c>
      <c r="DT101" s="20"/>
      <c r="DU101" s="19" t="s">
        <v>185</v>
      </c>
      <c r="DV101" s="20"/>
      <c r="DW101" s="20"/>
      <c r="DX101" s="20"/>
      <c r="DY101" s="20"/>
    </row>
    <row r="102">
      <c r="A102" s="18">
        <v>46003.82349537037</v>
      </c>
      <c r="B102" s="19" t="s">
        <v>300</v>
      </c>
      <c r="C102" s="19" t="s">
        <v>174</v>
      </c>
      <c r="D102" s="19">
        <f t="shared" si="2"/>
        <v>0</v>
      </c>
      <c r="E102" s="19" t="s">
        <v>509</v>
      </c>
      <c r="F102" s="19">
        <f>IFERROR(__xludf.DUMMYFUNCTION("LET(
  t, LOWER(TRIM(E102)),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102" s="19" t="s">
        <v>185</v>
      </c>
      <c r="H102" s="19">
        <f>IFERROR(__xludf.DUMMYFUNCTION("LET(
  t, LOWER(TRIM(G102)),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02" s="19" t="s">
        <v>201</v>
      </c>
      <c r="J102" s="19">
        <f>IFERROR(__xludf.DUMMYFUNCTION("LET(
  text, LOWER(I102),
  IFERROR(
    IFS(
      REGEXMATCH(text,""ở cùng gia đình|ở trọ cùng gia đình""), 0,
      REGEXMATCH(text,""thuê trọ""), 1,
      REGEXMATCH(text,""ở ktx""), 2,
      REGEXMATCH(text,""có nhà tại khu vực đang học|có nhà|ở riên"&amp;"g tại chung cư""), 3,
      REGEXMATCH(text,""ở nhà người quen""), 4
    ),
  -1)
)"),3.0)</f>
        <v>3</v>
      </c>
      <c r="K102" s="19" t="s">
        <v>183</v>
      </c>
      <c r="L102" s="19">
        <f>IFERROR(__xludf.DUMMYFUNCTION("LET(
  t, LOWER(TRIM(K102)),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02" s="19" t="s">
        <v>222</v>
      </c>
      <c r="N102" s="19">
        <f>IFERROR(__xludf.DUMMYFUNCTION("LET(
  t, LOWER(TRIM(M102)),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02" s="19" t="s">
        <v>185</v>
      </c>
      <c r="P102" s="19">
        <f t="shared" si="3"/>
        <v>0</v>
      </c>
      <c r="Q102" s="20"/>
      <c r="R102" s="20" t="str">
        <f t="shared" si="126"/>
        <v/>
      </c>
      <c r="S102" s="20"/>
      <c r="T102" s="20"/>
      <c r="U102" s="20"/>
      <c r="V102" s="20" t="str">
        <f>IFERROR(__xludf.DUMMYFUNCTION("IFERROR(REGEXEXTRACT(U102,""\d+"")*1, """")"),"")</f>
        <v/>
      </c>
      <c r="W102" s="20">
        <f t="shared" si="5"/>
        <v>0</v>
      </c>
      <c r="X102" s="20"/>
      <c r="Y102" s="20"/>
      <c r="Z102" s="19" t="s">
        <v>186</v>
      </c>
      <c r="AA102" s="19"/>
      <c r="AB102" s="19" t="s">
        <v>185</v>
      </c>
      <c r="AC102" s="19" t="s">
        <v>185</v>
      </c>
      <c r="AD102" s="19" t="s">
        <v>205</v>
      </c>
      <c r="AE102" s="19" t="s">
        <v>185</v>
      </c>
      <c r="AF102" s="19" t="s">
        <v>237</v>
      </c>
      <c r="AG102" s="19" t="s">
        <v>238</v>
      </c>
      <c r="AH102" s="19" t="s">
        <v>226</v>
      </c>
      <c r="AI102" s="19" t="s">
        <v>227</v>
      </c>
      <c r="AJ102" s="19">
        <f t="shared" si="6"/>
        <v>2</v>
      </c>
      <c r="AK102" s="19" t="s">
        <v>226</v>
      </c>
      <c r="AL102" s="19">
        <f t="shared" si="7"/>
        <v>2</v>
      </c>
      <c r="AM102" s="19" t="s">
        <v>190</v>
      </c>
      <c r="AN102" s="19">
        <f t="shared" si="8"/>
        <v>0</v>
      </c>
      <c r="AO102" s="20"/>
      <c r="AP102" s="19">
        <v>1.0</v>
      </c>
      <c r="AQ102" s="19">
        <v>1.0</v>
      </c>
      <c r="AR102" s="19">
        <v>1.0</v>
      </c>
      <c r="AS102" s="19">
        <v>1.0</v>
      </c>
      <c r="AT102" s="19">
        <v>1.0</v>
      </c>
      <c r="AU102" s="19">
        <v>1.0</v>
      </c>
      <c r="AV102" s="19">
        <v>3.0</v>
      </c>
      <c r="AW102" s="19">
        <v>1.0</v>
      </c>
      <c r="AX102" s="19">
        <v>1.0</v>
      </c>
      <c r="AY102" s="19">
        <f t="shared" si="9"/>
        <v>11</v>
      </c>
      <c r="AZ102" s="19">
        <f t="shared" si="10"/>
        <v>2</v>
      </c>
      <c r="BA102" s="19">
        <f t="shared" si="11"/>
        <v>0</v>
      </c>
      <c r="BB102" s="19">
        <f t="shared" si="12"/>
        <v>0</v>
      </c>
      <c r="BC102" s="19">
        <v>1.0</v>
      </c>
      <c r="BD102" s="19">
        <v>1.0</v>
      </c>
      <c r="BE102" s="19">
        <v>1.0</v>
      </c>
      <c r="BF102" s="19">
        <v>1.0</v>
      </c>
      <c r="BG102" s="19">
        <v>2.0</v>
      </c>
      <c r="BH102" s="19">
        <v>1.0</v>
      </c>
      <c r="BI102" s="19">
        <v>1.0</v>
      </c>
      <c r="BJ102" s="19">
        <f t="shared" si="13"/>
        <v>8</v>
      </c>
      <c r="BK102" s="19">
        <f t="shared" si="14"/>
        <v>1</v>
      </c>
      <c r="BL102" s="19"/>
      <c r="BM102" s="19"/>
      <c r="BN102" s="19">
        <v>5.0</v>
      </c>
      <c r="BO102" s="19" t="s">
        <v>185</v>
      </c>
      <c r="BP102" s="19">
        <f t="shared" si="15"/>
        <v>0</v>
      </c>
      <c r="BQ102" s="19">
        <v>2.0</v>
      </c>
      <c r="BR102" s="19">
        <v>0.0</v>
      </c>
      <c r="BS102" s="19" t="s">
        <v>195</v>
      </c>
      <c r="BT102" s="20">
        <f t="shared" si="16"/>
        <v>1</v>
      </c>
      <c r="BU102" s="19" t="s">
        <v>207</v>
      </c>
      <c r="BV102" s="19">
        <v>2.0</v>
      </c>
      <c r="BW102" s="19" t="s">
        <v>185</v>
      </c>
      <c r="BX102" s="19" t="s">
        <v>510</v>
      </c>
      <c r="BY102" s="19" t="s">
        <v>185</v>
      </c>
      <c r="BZ102" s="19" t="s">
        <v>185</v>
      </c>
      <c r="CA102" s="19">
        <f t="shared" si="17"/>
        <v>0</v>
      </c>
      <c r="CB102" s="19" t="s">
        <v>186</v>
      </c>
      <c r="CC102" s="19">
        <f t="shared" si="18"/>
        <v>1</v>
      </c>
      <c r="CD102" s="19" t="s">
        <v>209</v>
      </c>
      <c r="CE102" s="19">
        <f t="shared" si="19"/>
        <v>1</v>
      </c>
      <c r="CF102" s="19" t="s">
        <v>192</v>
      </c>
      <c r="CG102" s="19">
        <f t="shared" si="20"/>
        <v>0</v>
      </c>
      <c r="CH102" s="19" t="s">
        <v>209</v>
      </c>
      <c r="CI102" s="19">
        <f t="shared" si="21"/>
        <v>1</v>
      </c>
      <c r="CJ102" s="19" t="s">
        <v>229</v>
      </c>
      <c r="CK102" s="19" t="s">
        <v>185</v>
      </c>
      <c r="CL102" s="19" t="s">
        <v>241</v>
      </c>
      <c r="CM102" s="19">
        <f t="shared" si="22"/>
        <v>1.5</v>
      </c>
      <c r="CN102" s="19" t="s">
        <v>185</v>
      </c>
      <c r="CO102" s="19">
        <f t="shared" si="23"/>
        <v>0</v>
      </c>
      <c r="CP102" s="19" t="s">
        <v>185</v>
      </c>
      <c r="CQ102" s="19" t="s">
        <v>195</v>
      </c>
      <c r="CR102" s="19" t="s">
        <v>185</v>
      </c>
      <c r="CS102" s="19" t="s">
        <v>185</v>
      </c>
      <c r="CT102" s="19" t="s">
        <v>185</v>
      </c>
      <c r="CU102" s="19">
        <f t="shared" ref="CU102:CY102" si="137">if(CP102="Không",0,1)</f>
        <v>0</v>
      </c>
      <c r="CV102" s="19">
        <f t="shared" si="137"/>
        <v>1</v>
      </c>
      <c r="CW102" s="19">
        <f t="shared" si="137"/>
        <v>0</v>
      </c>
      <c r="CX102" s="19">
        <f t="shared" si="137"/>
        <v>0</v>
      </c>
      <c r="CY102" s="19">
        <f t="shared" si="137"/>
        <v>0</v>
      </c>
      <c r="CZ102" s="19" t="s">
        <v>185</v>
      </c>
      <c r="DA102" s="19">
        <f t="shared" si="25"/>
        <v>0</v>
      </c>
      <c r="DB102" s="19" t="s">
        <v>185</v>
      </c>
      <c r="DC102" s="19">
        <f t="shared" si="26"/>
        <v>0</v>
      </c>
      <c r="DD102" s="20"/>
      <c r="DE102" s="19" t="s">
        <v>185</v>
      </c>
      <c r="DF102" s="19">
        <f t="shared" si="27"/>
        <v>0</v>
      </c>
      <c r="DG102" s="19" t="s">
        <v>196</v>
      </c>
      <c r="DH102" s="19">
        <f t="shared" si="28"/>
        <v>0</v>
      </c>
      <c r="DI102" s="19" t="s">
        <v>185</v>
      </c>
      <c r="DJ102" s="19">
        <f t="shared" si="29"/>
        <v>0</v>
      </c>
      <c r="DK102" s="19" t="s">
        <v>197</v>
      </c>
      <c r="DL102" s="19">
        <f t="shared" si="30"/>
        <v>0</v>
      </c>
      <c r="DM102" s="20"/>
      <c r="DN102" s="19" t="str">
        <f t="shared" si="31"/>
        <v/>
      </c>
      <c r="DO102" s="20"/>
      <c r="DP102" s="19" t="s">
        <v>185</v>
      </c>
      <c r="DQ102" s="20">
        <f t="shared" si="32"/>
        <v>0</v>
      </c>
      <c r="DR102" s="20"/>
      <c r="DS102" s="19" t="s">
        <v>195</v>
      </c>
      <c r="DT102" s="19" t="s">
        <v>285</v>
      </c>
      <c r="DU102" s="19" t="s">
        <v>185</v>
      </c>
      <c r="DV102" s="20"/>
      <c r="DW102" s="20"/>
      <c r="DX102" s="20"/>
      <c r="DY102" s="20"/>
    </row>
    <row r="103">
      <c r="A103" s="18">
        <v>46003.82826388889</v>
      </c>
      <c r="B103" s="19" t="s">
        <v>300</v>
      </c>
      <c r="C103" s="19" t="s">
        <v>174</v>
      </c>
      <c r="D103" s="19">
        <f t="shared" si="2"/>
        <v>0</v>
      </c>
      <c r="E103" s="19" t="s">
        <v>180</v>
      </c>
      <c r="F103" s="19">
        <f>IFERROR(__xludf.DUMMYFUNCTION("LET(
  t, LOWER(TRIM(E103)),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03" s="19" t="s">
        <v>185</v>
      </c>
      <c r="H103" s="19">
        <f>IFERROR(__xludf.DUMMYFUNCTION("LET(
  t, LOWER(TRIM(G103)),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03" s="19" t="s">
        <v>276</v>
      </c>
      <c r="J103" s="19">
        <f>IFERROR(__xludf.DUMMYFUNCTION("LET(
  text, LOWER(I103),
  IFERROR(
    IFS(
      REGEXMATCH(text,""ở cùng gia đình|ở trọ cùng gia đình""), 0,
      REGEXMATCH(text,""thuê trọ""), 1,
      REGEXMATCH(text,""ở ktx""), 2,
      REGEXMATCH(text,""có nhà tại khu vực đang học|có nhà|ở riên"&amp;"g tại chung cư""), 3,
      REGEXMATCH(text,""ở nhà người quen""), 4
    ),
  -1)
)"),0.0)</f>
        <v>0</v>
      </c>
      <c r="K103" s="19" t="s">
        <v>183</v>
      </c>
      <c r="L103" s="19">
        <f>IFERROR(__xludf.DUMMYFUNCTION("LET(
  t, LOWER(TRIM(K103)),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03" s="19" t="s">
        <v>222</v>
      </c>
      <c r="N103" s="19">
        <f>IFERROR(__xludf.DUMMYFUNCTION("LET(
  t, LOWER(TRIM(M103)),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03" s="19" t="s">
        <v>185</v>
      </c>
      <c r="P103" s="19">
        <f t="shared" si="3"/>
        <v>0</v>
      </c>
      <c r="Q103" s="20"/>
      <c r="R103" s="20" t="str">
        <f t="shared" si="126"/>
        <v/>
      </c>
      <c r="S103" s="20"/>
      <c r="T103" s="20"/>
      <c r="U103" s="20"/>
      <c r="V103" s="20" t="str">
        <f>IFERROR(__xludf.DUMMYFUNCTION("IFERROR(REGEXEXTRACT(U103,""\d+"")*1, """")"),"")</f>
        <v/>
      </c>
      <c r="W103" s="20">
        <f t="shared" si="5"/>
        <v>0</v>
      </c>
      <c r="X103" s="20"/>
      <c r="Y103" s="20"/>
      <c r="Z103" s="19" t="s">
        <v>185</v>
      </c>
      <c r="AA103" s="19"/>
      <c r="AB103" s="19" t="s">
        <v>185</v>
      </c>
      <c r="AC103" s="19" t="s">
        <v>185</v>
      </c>
      <c r="AD103" s="19" t="s">
        <v>205</v>
      </c>
      <c r="AE103" s="19" t="s">
        <v>185</v>
      </c>
      <c r="AF103" s="19" t="s">
        <v>237</v>
      </c>
      <c r="AG103" s="19" t="s">
        <v>188</v>
      </c>
      <c r="AH103" s="19" t="s">
        <v>251</v>
      </c>
      <c r="AI103" s="19" t="s">
        <v>189</v>
      </c>
      <c r="AJ103" s="19">
        <f t="shared" si="6"/>
        <v>1</v>
      </c>
      <c r="AK103" s="19" t="s">
        <v>251</v>
      </c>
      <c r="AL103" s="19">
        <f t="shared" si="7"/>
        <v>3</v>
      </c>
      <c r="AM103" s="19" t="s">
        <v>228</v>
      </c>
      <c r="AN103" s="19">
        <f t="shared" si="8"/>
        <v>1</v>
      </c>
      <c r="AO103" s="20"/>
      <c r="AP103" s="19">
        <v>1.0</v>
      </c>
      <c r="AQ103" s="19">
        <v>1.0</v>
      </c>
      <c r="AR103" s="19">
        <v>1.0</v>
      </c>
      <c r="AS103" s="19">
        <v>1.0</v>
      </c>
      <c r="AT103" s="19">
        <v>1.0</v>
      </c>
      <c r="AU103" s="19">
        <v>1.0</v>
      </c>
      <c r="AV103" s="19">
        <v>1.0</v>
      </c>
      <c r="AW103" s="19">
        <v>1.0</v>
      </c>
      <c r="AX103" s="19">
        <v>1.0</v>
      </c>
      <c r="AY103" s="19">
        <f t="shared" si="9"/>
        <v>9</v>
      </c>
      <c r="AZ103" s="19">
        <f t="shared" si="10"/>
        <v>0</v>
      </c>
      <c r="BA103" s="19">
        <f t="shared" si="11"/>
        <v>0</v>
      </c>
      <c r="BB103" s="19">
        <f t="shared" si="12"/>
        <v>0</v>
      </c>
      <c r="BC103" s="19">
        <v>1.0</v>
      </c>
      <c r="BD103" s="19">
        <v>1.0</v>
      </c>
      <c r="BE103" s="19">
        <v>1.0</v>
      </c>
      <c r="BF103" s="19">
        <v>1.0</v>
      </c>
      <c r="BG103" s="19">
        <v>1.0</v>
      </c>
      <c r="BH103" s="19">
        <v>1.0</v>
      </c>
      <c r="BI103" s="19">
        <v>1.0</v>
      </c>
      <c r="BJ103" s="19">
        <f t="shared" si="13"/>
        <v>7</v>
      </c>
      <c r="BK103" s="19">
        <f t="shared" si="14"/>
        <v>0</v>
      </c>
      <c r="BL103" s="19"/>
      <c r="BM103" s="19"/>
      <c r="BN103" s="19">
        <v>1.0</v>
      </c>
      <c r="BO103" s="19" t="s">
        <v>185</v>
      </c>
      <c r="BP103" s="19">
        <f t="shared" si="15"/>
        <v>0</v>
      </c>
      <c r="BQ103" s="19">
        <v>2.0</v>
      </c>
      <c r="BR103" s="19">
        <v>0.0</v>
      </c>
      <c r="BS103" s="19" t="s">
        <v>185</v>
      </c>
      <c r="BT103" s="20">
        <f t="shared" si="16"/>
        <v>0</v>
      </c>
      <c r="BU103" s="20"/>
      <c r="BV103" s="19">
        <v>3.0</v>
      </c>
      <c r="BW103" s="19" t="s">
        <v>195</v>
      </c>
      <c r="BX103" s="19" t="s">
        <v>502</v>
      </c>
      <c r="BY103" s="19" t="s">
        <v>195</v>
      </c>
      <c r="BZ103" s="19" t="s">
        <v>185</v>
      </c>
      <c r="CA103" s="19">
        <f t="shared" si="17"/>
        <v>0</v>
      </c>
      <c r="CB103" s="19" t="s">
        <v>185</v>
      </c>
      <c r="CC103" s="19">
        <f t="shared" si="18"/>
        <v>0</v>
      </c>
      <c r="CD103" s="19" t="s">
        <v>192</v>
      </c>
      <c r="CE103" s="19">
        <f t="shared" si="19"/>
        <v>0</v>
      </c>
      <c r="CF103" s="19" t="s">
        <v>192</v>
      </c>
      <c r="CG103" s="19">
        <f t="shared" si="20"/>
        <v>0</v>
      </c>
      <c r="CH103" s="19" t="s">
        <v>192</v>
      </c>
      <c r="CI103" s="19">
        <f t="shared" si="21"/>
        <v>0</v>
      </c>
      <c r="CJ103" s="19" t="s">
        <v>229</v>
      </c>
      <c r="CK103" s="19" t="s">
        <v>230</v>
      </c>
      <c r="CL103" s="19" t="s">
        <v>212</v>
      </c>
      <c r="CM103" s="19">
        <f t="shared" si="22"/>
        <v>6</v>
      </c>
      <c r="CN103" s="19" t="s">
        <v>185</v>
      </c>
      <c r="CO103" s="19">
        <f t="shared" si="23"/>
        <v>0</v>
      </c>
      <c r="CP103" s="19" t="s">
        <v>185</v>
      </c>
      <c r="CQ103" s="19" t="s">
        <v>185</v>
      </c>
      <c r="CR103" s="19" t="s">
        <v>185</v>
      </c>
      <c r="CS103" s="19" t="s">
        <v>185</v>
      </c>
      <c r="CT103" s="19" t="s">
        <v>185</v>
      </c>
      <c r="CU103" s="19">
        <f t="shared" ref="CU103:CY103" si="138">if(CP103="Không",0,1)</f>
        <v>0</v>
      </c>
      <c r="CV103" s="19">
        <f t="shared" si="138"/>
        <v>0</v>
      </c>
      <c r="CW103" s="19">
        <f t="shared" si="138"/>
        <v>0</v>
      </c>
      <c r="CX103" s="19">
        <f t="shared" si="138"/>
        <v>0</v>
      </c>
      <c r="CY103" s="19">
        <f t="shared" si="138"/>
        <v>0</v>
      </c>
      <c r="CZ103" s="19" t="s">
        <v>185</v>
      </c>
      <c r="DA103" s="19">
        <f t="shared" si="25"/>
        <v>0</v>
      </c>
      <c r="DB103" s="19" t="s">
        <v>185</v>
      </c>
      <c r="DC103" s="19">
        <f t="shared" si="26"/>
        <v>0</v>
      </c>
      <c r="DD103" s="20"/>
      <c r="DE103" s="19" t="s">
        <v>195</v>
      </c>
      <c r="DF103" s="19">
        <f t="shared" si="27"/>
        <v>1</v>
      </c>
      <c r="DG103" s="19" t="s">
        <v>196</v>
      </c>
      <c r="DH103" s="19">
        <f t="shared" si="28"/>
        <v>0</v>
      </c>
      <c r="DI103" s="19" t="s">
        <v>185</v>
      </c>
      <c r="DJ103" s="19">
        <f t="shared" si="29"/>
        <v>0</v>
      </c>
      <c r="DK103" s="19" t="s">
        <v>197</v>
      </c>
      <c r="DL103" s="19">
        <f t="shared" si="30"/>
        <v>0</v>
      </c>
      <c r="DM103" s="19" t="s">
        <v>303</v>
      </c>
      <c r="DN103" s="19">
        <f t="shared" si="31"/>
        <v>0.5</v>
      </c>
      <c r="DO103" s="19" t="s">
        <v>511</v>
      </c>
      <c r="DP103" s="19" t="s">
        <v>185</v>
      </c>
      <c r="DQ103" s="20">
        <f t="shared" si="32"/>
        <v>0</v>
      </c>
      <c r="DR103" s="20"/>
      <c r="DS103" s="19" t="s">
        <v>185</v>
      </c>
      <c r="DT103" s="20"/>
      <c r="DU103" s="19" t="s">
        <v>185</v>
      </c>
      <c r="DV103" s="20"/>
      <c r="DW103" s="20"/>
      <c r="DX103" s="20"/>
      <c r="DY103" s="20"/>
    </row>
    <row r="104">
      <c r="A104" s="18">
        <v>46003.849131944444</v>
      </c>
      <c r="B104" s="19" t="s">
        <v>243</v>
      </c>
      <c r="C104" s="19" t="s">
        <v>174</v>
      </c>
      <c r="D104" s="19">
        <f t="shared" si="2"/>
        <v>0</v>
      </c>
      <c r="E104" s="19" t="s">
        <v>349</v>
      </c>
      <c r="F104" s="19">
        <f>IFERROR(__xludf.DUMMYFUNCTION("LET(
  t, LOWER(TRIM(E104)),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04" s="19" t="s">
        <v>185</v>
      </c>
      <c r="H104" s="19">
        <f>IFERROR(__xludf.DUMMYFUNCTION("LET(
  t, LOWER(TRIM(G104)),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04" s="19" t="s">
        <v>182</v>
      </c>
      <c r="J104" s="19">
        <f>IFERROR(__xludf.DUMMYFUNCTION("LET(
  text, LOWER(I104),
  IFERROR(
    IFS(
      REGEXMATCH(text,""ở cùng gia đình|ở trọ cùng gia đình""), 0,
      REGEXMATCH(text,""thuê trọ""), 1,
      REGEXMATCH(text,""ở ktx""), 2,
      REGEXMATCH(text,""có nhà tại khu vực đang học|có nhà|ở riên"&amp;"g tại chung cư""), 3,
      REGEXMATCH(text,""ở nhà người quen""), 4
    ),
  -1)
)"),1.0)</f>
        <v>1</v>
      </c>
      <c r="K104" s="19" t="s">
        <v>512</v>
      </c>
      <c r="L104" s="19">
        <f>IFERROR(__xludf.DUMMYFUNCTION("LET(
  t, LOWER(TRIM(K104)),
  IFERROR(
    IFS(
      REGEXMATCH(t,""xuất\s*sắc""), 0,
      REGEXMATCH(t,""^giỏi$""), 1,
      REGEXMATCH(t,""^khá$""), 2,
      REGEXMATCH(t,""trung bình|bình thường|^4$""), 3,
      REGEXMATCH(t,""rớt""), 4,
      REGEX"&amp;"MATCH(t,""năm nhất|tân sinh viên|mới|chưa|không|sắp thi|chuẩn bị thi|kq|kết quả|chưa có|chưa biết""), 5,
      TRUE, 5
    ),
  5)
)"),0.0)</f>
        <v>0</v>
      </c>
      <c r="M104" s="19" t="s">
        <v>222</v>
      </c>
      <c r="N104" s="19">
        <f>IFERROR(__xludf.DUMMYFUNCTION("LET(
  t, LOWER(TRIM(M104)),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04" s="19" t="s">
        <v>185</v>
      </c>
      <c r="P104" s="19">
        <f t="shared" si="3"/>
        <v>0</v>
      </c>
      <c r="Q104" s="20"/>
      <c r="R104" s="20" t="str">
        <f t="shared" si="126"/>
        <v/>
      </c>
      <c r="S104" s="20"/>
      <c r="T104" s="20"/>
      <c r="U104" s="20"/>
      <c r="V104" s="20" t="str">
        <f>IFERROR(__xludf.DUMMYFUNCTION("IFERROR(REGEXEXTRACT(U104,""\d+"")*1, """")"),"")</f>
        <v/>
      </c>
      <c r="W104" s="20">
        <f t="shared" si="5"/>
        <v>0</v>
      </c>
      <c r="X104" s="20"/>
      <c r="Y104" s="20"/>
      <c r="Z104" s="19" t="s">
        <v>185</v>
      </c>
      <c r="AA104" s="19"/>
      <c r="AB104" s="19" t="s">
        <v>185</v>
      </c>
      <c r="AC104" s="19" t="s">
        <v>185</v>
      </c>
      <c r="AD104" s="19" t="s">
        <v>186</v>
      </c>
      <c r="AE104" s="19" t="s">
        <v>186</v>
      </c>
      <c r="AF104" s="19" t="s">
        <v>206</v>
      </c>
      <c r="AG104" s="19" t="s">
        <v>188</v>
      </c>
      <c r="AH104" s="19" t="s">
        <v>188</v>
      </c>
      <c r="AI104" s="19" t="s">
        <v>239</v>
      </c>
      <c r="AJ104" s="19">
        <f t="shared" si="6"/>
        <v>0</v>
      </c>
      <c r="AK104" s="19" t="s">
        <v>302</v>
      </c>
      <c r="AL104" s="19">
        <f t="shared" si="7"/>
        <v>-1</v>
      </c>
      <c r="AM104" s="19" t="s">
        <v>513</v>
      </c>
      <c r="AN104" s="19">
        <f t="shared" si="8"/>
        <v>0</v>
      </c>
      <c r="AO104" s="20"/>
      <c r="AP104" s="19">
        <v>2.0</v>
      </c>
      <c r="AQ104" s="19">
        <v>2.0</v>
      </c>
      <c r="AR104" s="19">
        <v>2.0</v>
      </c>
      <c r="AS104" s="19">
        <v>3.0</v>
      </c>
      <c r="AT104" s="19">
        <v>2.0</v>
      </c>
      <c r="AU104" s="19">
        <v>1.0</v>
      </c>
      <c r="AV104" s="19">
        <v>3.0</v>
      </c>
      <c r="AW104" s="19">
        <v>1.0</v>
      </c>
      <c r="AX104" s="19">
        <v>1.0</v>
      </c>
      <c r="AY104" s="19">
        <f t="shared" si="9"/>
        <v>17</v>
      </c>
      <c r="AZ104" s="19">
        <f t="shared" si="10"/>
        <v>8</v>
      </c>
      <c r="BA104" s="19">
        <f t="shared" si="11"/>
        <v>0</v>
      </c>
      <c r="BB104" s="19">
        <f t="shared" si="12"/>
        <v>0</v>
      </c>
      <c r="BC104" s="19">
        <v>2.0</v>
      </c>
      <c r="BD104" s="19">
        <v>2.0</v>
      </c>
      <c r="BE104" s="19">
        <v>2.0</v>
      </c>
      <c r="BF104" s="19">
        <v>2.0</v>
      </c>
      <c r="BG104" s="19">
        <v>1.0</v>
      </c>
      <c r="BH104" s="19">
        <v>1.0</v>
      </c>
      <c r="BI104" s="19">
        <v>1.0</v>
      </c>
      <c r="BJ104" s="19">
        <f t="shared" si="13"/>
        <v>11</v>
      </c>
      <c r="BK104" s="19">
        <f t="shared" si="14"/>
        <v>4</v>
      </c>
      <c r="BL104" s="19"/>
      <c r="BM104" s="19"/>
      <c r="BN104" s="19">
        <v>5.0</v>
      </c>
      <c r="BO104" s="19" t="s">
        <v>185</v>
      </c>
      <c r="BP104" s="19">
        <f t="shared" si="15"/>
        <v>0</v>
      </c>
      <c r="BQ104" s="19">
        <v>1.0</v>
      </c>
      <c r="BR104" s="19">
        <v>1.0</v>
      </c>
      <c r="BS104" s="19" t="s">
        <v>195</v>
      </c>
      <c r="BT104" s="20">
        <f t="shared" si="16"/>
        <v>1</v>
      </c>
      <c r="BU104" s="19" t="s">
        <v>207</v>
      </c>
      <c r="BV104" s="19">
        <v>1.0</v>
      </c>
      <c r="BW104" s="19" t="s">
        <v>185</v>
      </c>
      <c r="BX104" s="19" t="s">
        <v>191</v>
      </c>
      <c r="BY104" s="19" t="s">
        <v>185</v>
      </c>
      <c r="BZ104" s="19" t="s">
        <v>185</v>
      </c>
      <c r="CA104" s="19">
        <f t="shared" si="17"/>
        <v>0</v>
      </c>
      <c r="CB104" s="19" t="s">
        <v>185</v>
      </c>
      <c r="CC104" s="19">
        <f t="shared" si="18"/>
        <v>0</v>
      </c>
      <c r="CD104" s="19" t="s">
        <v>209</v>
      </c>
      <c r="CE104" s="19">
        <f t="shared" si="19"/>
        <v>1</v>
      </c>
      <c r="CF104" s="19" t="s">
        <v>209</v>
      </c>
      <c r="CG104" s="19">
        <f t="shared" si="20"/>
        <v>1</v>
      </c>
      <c r="CH104" s="19" t="s">
        <v>192</v>
      </c>
      <c r="CI104" s="19">
        <f t="shared" si="21"/>
        <v>0</v>
      </c>
      <c r="CJ104" s="19" t="s">
        <v>292</v>
      </c>
      <c r="CK104" s="19" t="s">
        <v>185</v>
      </c>
      <c r="CL104" s="19" t="s">
        <v>231</v>
      </c>
      <c r="CM104" s="19">
        <f t="shared" si="22"/>
        <v>0.75</v>
      </c>
      <c r="CN104" s="19" t="s">
        <v>185</v>
      </c>
      <c r="CO104" s="19">
        <f t="shared" si="23"/>
        <v>0</v>
      </c>
      <c r="CP104" s="19" t="s">
        <v>185</v>
      </c>
      <c r="CQ104" s="19" t="s">
        <v>185</v>
      </c>
      <c r="CR104" s="19" t="s">
        <v>185</v>
      </c>
      <c r="CS104" s="19" t="s">
        <v>195</v>
      </c>
      <c r="CT104" s="19" t="s">
        <v>185</v>
      </c>
      <c r="CU104" s="19">
        <f t="shared" ref="CU104:CY104" si="139">if(CP104="Không",0,1)</f>
        <v>0</v>
      </c>
      <c r="CV104" s="19">
        <f t="shared" si="139"/>
        <v>0</v>
      </c>
      <c r="CW104" s="19">
        <f t="shared" si="139"/>
        <v>0</v>
      </c>
      <c r="CX104" s="19">
        <f t="shared" si="139"/>
        <v>1</v>
      </c>
      <c r="CY104" s="19">
        <f t="shared" si="139"/>
        <v>0</v>
      </c>
      <c r="CZ104" s="19" t="s">
        <v>185</v>
      </c>
      <c r="DA104" s="19">
        <f t="shared" si="25"/>
        <v>0</v>
      </c>
      <c r="DB104" s="19" t="s">
        <v>185</v>
      </c>
      <c r="DC104" s="19">
        <f t="shared" si="26"/>
        <v>0</v>
      </c>
      <c r="DD104" s="20"/>
      <c r="DE104" s="19" t="s">
        <v>185</v>
      </c>
      <c r="DF104" s="19">
        <f t="shared" si="27"/>
        <v>0</v>
      </c>
      <c r="DG104" s="19" t="s">
        <v>196</v>
      </c>
      <c r="DH104" s="19">
        <f t="shared" si="28"/>
        <v>0</v>
      </c>
      <c r="DI104" s="19" t="s">
        <v>185</v>
      </c>
      <c r="DJ104" s="19">
        <f t="shared" si="29"/>
        <v>0</v>
      </c>
      <c r="DK104" s="19" t="s">
        <v>197</v>
      </c>
      <c r="DL104" s="19">
        <f t="shared" si="30"/>
        <v>0</v>
      </c>
      <c r="DM104" s="20"/>
      <c r="DN104" s="19" t="str">
        <f t="shared" si="31"/>
        <v/>
      </c>
      <c r="DO104" s="20"/>
      <c r="DP104" s="19" t="s">
        <v>185</v>
      </c>
      <c r="DQ104" s="20">
        <f t="shared" si="32"/>
        <v>0</v>
      </c>
      <c r="DR104" s="20"/>
      <c r="DS104" s="19" t="s">
        <v>185</v>
      </c>
      <c r="DT104" s="20"/>
      <c r="DU104" s="19" t="s">
        <v>185</v>
      </c>
      <c r="DV104" s="20"/>
      <c r="DW104" s="20"/>
      <c r="DX104" s="20"/>
      <c r="DY104" s="20"/>
    </row>
    <row r="105">
      <c r="A105" s="18">
        <v>46003.873449074075</v>
      </c>
      <c r="B105" s="19" t="s">
        <v>514</v>
      </c>
      <c r="C105" s="19" t="s">
        <v>174</v>
      </c>
      <c r="D105" s="19">
        <f t="shared" si="2"/>
        <v>0</v>
      </c>
      <c r="E105" s="19" t="s">
        <v>180</v>
      </c>
      <c r="F105" s="19">
        <f>IFERROR(__xludf.DUMMYFUNCTION("LET(
  t, LOWER(TRIM(E105)),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05" s="19" t="s">
        <v>185</v>
      </c>
      <c r="H105" s="19">
        <f>IFERROR(__xludf.DUMMYFUNCTION("LET(
  t, LOWER(TRIM(G105)),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05" s="19" t="s">
        <v>182</v>
      </c>
      <c r="J105" s="19">
        <f>IFERROR(__xludf.DUMMYFUNCTION("LET(
  text, LOWER(I105),
  IFERROR(
    IFS(
      REGEXMATCH(text,""ở cùng gia đình|ở trọ cùng gia đình""), 0,
      REGEXMATCH(text,""thuê trọ""), 1,
      REGEXMATCH(text,""ở ktx""), 2,
      REGEXMATCH(text,""có nhà tại khu vực đang học|có nhà|ở riên"&amp;"g tại chung cư""), 3,
      REGEXMATCH(text,""ở nhà người quen""), 4
    ),
  -1)
)"),1.0)</f>
        <v>1</v>
      </c>
      <c r="K105" s="19" t="s">
        <v>221</v>
      </c>
      <c r="L105" s="19">
        <f>IFERROR(__xludf.DUMMYFUNCTION("LET(
  t, LOWER(TRIM(K105)),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05" s="19" t="s">
        <v>222</v>
      </c>
      <c r="N105" s="19">
        <f>IFERROR(__xludf.DUMMYFUNCTION("LET(
  t, LOWER(TRIM(M105)),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05" s="19" t="s">
        <v>185</v>
      </c>
      <c r="P105" s="19">
        <f t="shared" si="3"/>
        <v>0</v>
      </c>
      <c r="Q105" s="20"/>
      <c r="R105" s="20" t="str">
        <f t="shared" si="126"/>
        <v/>
      </c>
      <c r="S105" s="20"/>
      <c r="T105" s="20"/>
      <c r="U105" s="20"/>
      <c r="V105" s="20" t="str">
        <f>IFERROR(__xludf.DUMMYFUNCTION("IFERROR(REGEXEXTRACT(U105,""\d+"")*1, """")"),"")</f>
        <v/>
      </c>
      <c r="W105" s="20">
        <f t="shared" si="5"/>
        <v>0</v>
      </c>
      <c r="X105" s="20"/>
      <c r="Y105" s="20"/>
      <c r="Z105" s="19" t="s">
        <v>186</v>
      </c>
      <c r="AA105" s="19"/>
      <c r="AB105" s="19" t="s">
        <v>185</v>
      </c>
      <c r="AC105" s="19" t="s">
        <v>185</v>
      </c>
      <c r="AD105" s="19" t="s">
        <v>186</v>
      </c>
      <c r="AE105" s="19" t="s">
        <v>185</v>
      </c>
      <c r="AF105" s="19" t="s">
        <v>206</v>
      </c>
      <c r="AG105" s="19" t="s">
        <v>188</v>
      </c>
      <c r="AH105" s="19" t="s">
        <v>188</v>
      </c>
      <c r="AI105" s="19" t="s">
        <v>227</v>
      </c>
      <c r="AJ105" s="19">
        <f t="shared" si="6"/>
        <v>2</v>
      </c>
      <c r="AK105" s="19" t="s">
        <v>302</v>
      </c>
      <c r="AL105" s="19">
        <f t="shared" si="7"/>
        <v>-1</v>
      </c>
      <c r="AM105" s="19" t="s">
        <v>190</v>
      </c>
      <c r="AN105" s="19">
        <f t="shared" si="8"/>
        <v>0</v>
      </c>
      <c r="AO105" s="20"/>
      <c r="AP105" s="19">
        <v>1.0</v>
      </c>
      <c r="AQ105" s="19">
        <v>1.0</v>
      </c>
      <c r="AR105" s="19">
        <v>2.0</v>
      </c>
      <c r="AS105" s="19">
        <v>2.0</v>
      </c>
      <c r="AT105" s="19">
        <v>1.0</v>
      </c>
      <c r="AU105" s="19">
        <v>1.0</v>
      </c>
      <c r="AV105" s="19">
        <v>1.0</v>
      </c>
      <c r="AW105" s="19">
        <v>1.0</v>
      </c>
      <c r="AX105" s="19">
        <v>1.0</v>
      </c>
      <c r="AY105" s="19">
        <f t="shared" si="9"/>
        <v>11</v>
      </c>
      <c r="AZ105" s="19">
        <f t="shared" si="10"/>
        <v>2</v>
      </c>
      <c r="BA105" s="19">
        <f t="shared" si="11"/>
        <v>0</v>
      </c>
      <c r="BB105" s="19">
        <f t="shared" si="12"/>
        <v>0</v>
      </c>
      <c r="BC105" s="19">
        <v>2.0</v>
      </c>
      <c r="BD105" s="19">
        <v>2.0</v>
      </c>
      <c r="BE105" s="19">
        <v>2.0</v>
      </c>
      <c r="BF105" s="19">
        <v>2.0</v>
      </c>
      <c r="BG105" s="19">
        <v>2.0</v>
      </c>
      <c r="BH105" s="19">
        <v>1.0</v>
      </c>
      <c r="BI105" s="19">
        <v>1.0</v>
      </c>
      <c r="BJ105" s="19">
        <f t="shared" si="13"/>
        <v>12</v>
      </c>
      <c r="BK105" s="19">
        <f t="shared" si="14"/>
        <v>5</v>
      </c>
      <c r="BL105" s="19"/>
      <c r="BM105" s="19"/>
      <c r="BN105" s="19">
        <v>1.0</v>
      </c>
      <c r="BO105" s="19" t="s">
        <v>185</v>
      </c>
      <c r="BP105" s="19">
        <f t="shared" si="15"/>
        <v>0</v>
      </c>
      <c r="BQ105" s="19">
        <v>2.0</v>
      </c>
      <c r="BR105" s="19">
        <v>0.0</v>
      </c>
      <c r="BS105" s="19" t="s">
        <v>185</v>
      </c>
      <c r="BT105" s="20">
        <f t="shared" si="16"/>
        <v>0</v>
      </c>
      <c r="BU105" s="20"/>
      <c r="BV105" s="19">
        <v>5.0</v>
      </c>
      <c r="BW105" s="19" t="s">
        <v>185</v>
      </c>
      <c r="BX105" s="19" t="s">
        <v>191</v>
      </c>
      <c r="BY105" s="19" t="s">
        <v>185</v>
      </c>
      <c r="BZ105" s="19" t="s">
        <v>186</v>
      </c>
      <c r="CA105" s="19">
        <f t="shared" si="17"/>
        <v>1</v>
      </c>
      <c r="CB105" s="19" t="s">
        <v>186</v>
      </c>
      <c r="CC105" s="19">
        <f t="shared" si="18"/>
        <v>1</v>
      </c>
      <c r="CD105" s="19" t="s">
        <v>208</v>
      </c>
      <c r="CE105" s="19">
        <f t="shared" si="19"/>
        <v>2</v>
      </c>
      <c r="CF105" s="19" t="s">
        <v>209</v>
      </c>
      <c r="CG105" s="19">
        <f t="shared" si="20"/>
        <v>1</v>
      </c>
      <c r="CH105" s="19" t="s">
        <v>192</v>
      </c>
      <c r="CI105" s="19">
        <f t="shared" si="21"/>
        <v>0</v>
      </c>
      <c r="CJ105" s="19" t="s">
        <v>229</v>
      </c>
      <c r="CK105" s="19" t="s">
        <v>185</v>
      </c>
      <c r="CL105" s="19" t="s">
        <v>194</v>
      </c>
      <c r="CM105" s="19">
        <f t="shared" si="22"/>
        <v>3.5</v>
      </c>
      <c r="CN105" s="19" t="s">
        <v>185</v>
      </c>
      <c r="CO105" s="19">
        <f t="shared" si="23"/>
        <v>0</v>
      </c>
      <c r="CP105" s="19" t="s">
        <v>185</v>
      </c>
      <c r="CQ105" s="19" t="s">
        <v>185</v>
      </c>
      <c r="CR105" s="19" t="s">
        <v>185</v>
      </c>
      <c r="CS105" s="19" t="s">
        <v>185</v>
      </c>
      <c r="CT105" s="19" t="s">
        <v>185</v>
      </c>
      <c r="CU105" s="19">
        <f t="shared" ref="CU105:CY105" si="140">if(CP105="Không",0,1)</f>
        <v>0</v>
      </c>
      <c r="CV105" s="19">
        <f t="shared" si="140"/>
        <v>0</v>
      </c>
      <c r="CW105" s="19">
        <f t="shared" si="140"/>
        <v>0</v>
      </c>
      <c r="CX105" s="19">
        <f t="shared" si="140"/>
        <v>0</v>
      </c>
      <c r="CY105" s="19">
        <f t="shared" si="140"/>
        <v>0</v>
      </c>
      <c r="CZ105" s="19" t="s">
        <v>185</v>
      </c>
      <c r="DA105" s="19">
        <f t="shared" si="25"/>
        <v>0</v>
      </c>
      <c r="DB105" s="19" t="s">
        <v>185</v>
      </c>
      <c r="DC105" s="19">
        <f t="shared" si="26"/>
        <v>0</v>
      </c>
      <c r="DD105" s="20"/>
      <c r="DE105" s="19" t="s">
        <v>195</v>
      </c>
      <c r="DF105" s="19">
        <f t="shared" si="27"/>
        <v>1</v>
      </c>
      <c r="DG105" s="19" t="s">
        <v>196</v>
      </c>
      <c r="DH105" s="19">
        <f t="shared" si="28"/>
        <v>0</v>
      </c>
      <c r="DI105" s="19" t="s">
        <v>185</v>
      </c>
      <c r="DJ105" s="19">
        <f t="shared" si="29"/>
        <v>0</v>
      </c>
      <c r="DK105" s="19" t="s">
        <v>197</v>
      </c>
      <c r="DL105" s="19">
        <f t="shared" si="30"/>
        <v>0</v>
      </c>
      <c r="DM105" s="19" t="s">
        <v>303</v>
      </c>
      <c r="DN105" s="19">
        <f t="shared" si="31"/>
        <v>0.5</v>
      </c>
      <c r="DO105" s="19" t="s">
        <v>217</v>
      </c>
      <c r="DP105" s="19" t="s">
        <v>185</v>
      </c>
      <c r="DQ105" s="20">
        <f t="shared" si="32"/>
        <v>0</v>
      </c>
      <c r="DR105" s="20"/>
      <c r="DS105" s="19" t="s">
        <v>185</v>
      </c>
      <c r="DT105" s="20"/>
      <c r="DU105" s="19" t="s">
        <v>185</v>
      </c>
      <c r="DV105" s="20"/>
      <c r="DW105" s="20"/>
      <c r="DX105" s="20"/>
      <c r="DY105" s="20"/>
    </row>
    <row r="106">
      <c r="A106" s="18">
        <v>46003.88055555556</v>
      </c>
      <c r="B106" s="19" t="s">
        <v>300</v>
      </c>
      <c r="C106" s="19" t="s">
        <v>174</v>
      </c>
      <c r="D106" s="19">
        <f t="shared" si="2"/>
        <v>0</v>
      </c>
      <c r="E106" s="19" t="s">
        <v>180</v>
      </c>
      <c r="F106" s="19">
        <f>IFERROR(__xludf.DUMMYFUNCTION("LET(
  t, LOWER(TRIM(E106)),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06" s="19" t="s">
        <v>181</v>
      </c>
      <c r="H106" s="19">
        <f>IFERROR(__xludf.DUMMYFUNCTION("LET(
  t, LOWER(TRIM(G106)),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106" s="19" t="s">
        <v>276</v>
      </c>
      <c r="J106" s="19">
        <f>IFERROR(__xludf.DUMMYFUNCTION("LET(
  text, LOWER(I106),
  IFERROR(
    IFS(
      REGEXMATCH(text,""ở cùng gia đình|ở trọ cùng gia đình""), 0,
      REGEXMATCH(text,""thuê trọ""), 1,
      REGEXMATCH(text,""ở ktx""), 2,
      REGEXMATCH(text,""có nhà tại khu vực đang học|có nhà|ở riên"&amp;"g tại chung cư""), 3,
      REGEXMATCH(text,""ở nhà người quen""), 4
    ),
  -1)
)"),0.0)</f>
        <v>0</v>
      </c>
      <c r="K106" s="19" t="s">
        <v>221</v>
      </c>
      <c r="L106" s="19">
        <f>IFERROR(__xludf.DUMMYFUNCTION("LET(
  t, LOWER(TRIM(K106)),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06" s="19" t="s">
        <v>184</v>
      </c>
      <c r="N106" s="19">
        <f>IFERROR(__xludf.DUMMYFUNCTION("LET(
  t, LOWER(TRIM(M106)),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06" s="19" t="s">
        <v>185</v>
      </c>
      <c r="P106" s="19">
        <f t="shared" si="3"/>
        <v>0</v>
      </c>
      <c r="Q106" s="20"/>
      <c r="R106" s="20" t="str">
        <f t="shared" si="126"/>
        <v/>
      </c>
      <c r="S106" s="20"/>
      <c r="T106" s="20"/>
      <c r="U106" s="20"/>
      <c r="V106" s="20" t="str">
        <f>IFERROR(__xludf.DUMMYFUNCTION("IFERROR(REGEXEXTRACT(U106,""\d+"")*1, """")"),"")</f>
        <v/>
      </c>
      <c r="W106" s="20">
        <f t="shared" si="5"/>
        <v>0</v>
      </c>
      <c r="X106" s="20"/>
      <c r="Y106" s="20"/>
      <c r="Z106" s="19" t="s">
        <v>185</v>
      </c>
      <c r="AA106" s="19"/>
      <c r="AB106" s="19" t="s">
        <v>185</v>
      </c>
      <c r="AC106" s="19" t="s">
        <v>185</v>
      </c>
      <c r="AD106" s="19" t="s">
        <v>186</v>
      </c>
      <c r="AE106" s="19" t="s">
        <v>185</v>
      </c>
      <c r="AF106" s="19" t="s">
        <v>206</v>
      </c>
      <c r="AG106" s="19" t="s">
        <v>226</v>
      </c>
      <c r="AH106" s="19" t="s">
        <v>251</v>
      </c>
      <c r="AI106" s="19" t="s">
        <v>189</v>
      </c>
      <c r="AJ106" s="19">
        <f t="shared" si="6"/>
        <v>1</v>
      </c>
      <c r="AK106" s="19" t="s">
        <v>226</v>
      </c>
      <c r="AL106" s="19">
        <f t="shared" si="7"/>
        <v>2</v>
      </c>
      <c r="AM106" s="19" t="s">
        <v>294</v>
      </c>
      <c r="AN106" s="19">
        <f t="shared" si="8"/>
        <v>2</v>
      </c>
      <c r="AO106" s="20"/>
      <c r="AP106" s="19">
        <v>2.0</v>
      </c>
      <c r="AQ106" s="19">
        <v>3.0</v>
      </c>
      <c r="AR106" s="19">
        <v>1.0</v>
      </c>
      <c r="AS106" s="19">
        <v>3.0</v>
      </c>
      <c r="AT106" s="19">
        <v>1.0</v>
      </c>
      <c r="AU106" s="19">
        <v>3.0</v>
      </c>
      <c r="AV106" s="19">
        <v>2.0</v>
      </c>
      <c r="AW106" s="19">
        <v>2.0</v>
      </c>
      <c r="AX106" s="19">
        <v>1.0</v>
      </c>
      <c r="AY106" s="19">
        <f t="shared" si="9"/>
        <v>18</v>
      </c>
      <c r="AZ106" s="19">
        <f t="shared" si="10"/>
        <v>9</v>
      </c>
      <c r="BA106" s="19">
        <f t="shared" si="11"/>
        <v>0</v>
      </c>
      <c r="BB106" s="19">
        <f t="shared" si="12"/>
        <v>0</v>
      </c>
      <c r="BC106" s="19">
        <v>1.0</v>
      </c>
      <c r="BD106" s="19">
        <v>1.0</v>
      </c>
      <c r="BE106" s="19">
        <v>3.0</v>
      </c>
      <c r="BF106" s="19">
        <v>1.0</v>
      </c>
      <c r="BG106" s="19">
        <v>3.0</v>
      </c>
      <c r="BH106" s="19">
        <v>1.0</v>
      </c>
      <c r="BI106" s="19">
        <v>1.0</v>
      </c>
      <c r="BJ106" s="19">
        <f t="shared" si="13"/>
        <v>11</v>
      </c>
      <c r="BK106" s="19">
        <f t="shared" si="14"/>
        <v>4</v>
      </c>
      <c r="BL106" s="19"/>
      <c r="BM106" s="19"/>
      <c r="BN106" s="19">
        <v>1.0</v>
      </c>
      <c r="BO106" s="19" t="s">
        <v>185</v>
      </c>
      <c r="BP106" s="19">
        <f t="shared" si="15"/>
        <v>0</v>
      </c>
      <c r="BQ106" s="19">
        <v>5.0</v>
      </c>
      <c r="BR106" s="19">
        <v>0.0</v>
      </c>
      <c r="BS106" s="19" t="s">
        <v>195</v>
      </c>
      <c r="BT106" s="20">
        <f t="shared" si="16"/>
        <v>1</v>
      </c>
      <c r="BU106" s="19" t="s">
        <v>515</v>
      </c>
      <c r="BV106" s="19">
        <v>2.0</v>
      </c>
      <c r="BW106" s="19" t="s">
        <v>195</v>
      </c>
      <c r="BX106" s="19" t="s">
        <v>378</v>
      </c>
      <c r="BY106" s="19" t="s">
        <v>195</v>
      </c>
      <c r="BZ106" s="19" t="s">
        <v>208</v>
      </c>
      <c r="CA106" s="19">
        <f t="shared" si="17"/>
        <v>2</v>
      </c>
      <c r="CB106" s="19" t="s">
        <v>208</v>
      </c>
      <c r="CC106" s="19">
        <f t="shared" si="18"/>
        <v>2</v>
      </c>
      <c r="CD106" s="19" t="s">
        <v>208</v>
      </c>
      <c r="CE106" s="19">
        <f t="shared" si="19"/>
        <v>2</v>
      </c>
      <c r="CF106" s="19" t="s">
        <v>209</v>
      </c>
      <c r="CG106" s="19">
        <f t="shared" si="20"/>
        <v>1</v>
      </c>
      <c r="CH106" s="19" t="s">
        <v>209</v>
      </c>
      <c r="CI106" s="19">
        <f t="shared" si="21"/>
        <v>1</v>
      </c>
      <c r="CJ106" s="19" t="s">
        <v>415</v>
      </c>
      <c r="CK106" s="19" t="s">
        <v>185</v>
      </c>
      <c r="CL106" s="19" t="s">
        <v>241</v>
      </c>
      <c r="CM106" s="19">
        <f t="shared" si="22"/>
        <v>1.5</v>
      </c>
      <c r="CN106" s="19" t="s">
        <v>213</v>
      </c>
      <c r="CO106" s="19">
        <f t="shared" si="23"/>
        <v>1</v>
      </c>
      <c r="CP106" s="19" t="s">
        <v>195</v>
      </c>
      <c r="CQ106" s="19" t="s">
        <v>195</v>
      </c>
      <c r="CR106" s="19" t="s">
        <v>185</v>
      </c>
      <c r="CS106" s="19" t="s">
        <v>195</v>
      </c>
      <c r="CT106" s="19" t="s">
        <v>185</v>
      </c>
      <c r="CU106" s="19">
        <f t="shared" ref="CU106:CY106" si="141">if(CP106="Không",0,1)</f>
        <v>1</v>
      </c>
      <c r="CV106" s="19">
        <f t="shared" si="141"/>
        <v>1</v>
      </c>
      <c r="CW106" s="19">
        <f t="shared" si="141"/>
        <v>0</v>
      </c>
      <c r="CX106" s="19">
        <f t="shared" si="141"/>
        <v>1</v>
      </c>
      <c r="CY106" s="19">
        <f t="shared" si="141"/>
        <v>0</v>
      </c>
      <c r="CZ106" s="19" t="s">
        <v>185</v>
      </c>
      <c r="DA106" s="19">
        <f t="shared" si="25"/>
        <v>0</v>
      </c>
      <c r="DB106" s="19" t="s">
        <v>185</v>
      </c>
      <c r="DC106" s="19">
        <f t="shared" si="26"/>
        <v>0</v>
      </c>
      <c r="DD106" s="20"/>
      <c r="DE106" s="19" t="s">
        <v>195</v>
      </c>
      <c r="DF106" s="19">
        <f t="shared" si="27"/>
        <v>1</v>
      </c>
      <c r="DG106" s="19" t="s">
        <v>196</v>
      </c>
      <c r="DH106" s="19">
        <f t="shared" si="28"/>
        <v>0</v>
      </c>
      <c r="DI106" s="19" t="s">
        <v>185</v>
      </c>
      <c r="DJ106" s="19">
        <f t="shared" si="29"/>
        <v>0</v>
      </c>
      <c r="DK106" s="19" t="s">
        <v>197</v>
      </c>
      <c r="DL106" s="19">
        <f t="shared" si="30"/>
        <v>0</v>
      </c>
      <c r="DM106" s="19" t="s">
        <v>303</v>
      </c>
      <c r="DN106" s="19">
        <f t="shared" si="31"/>
        <v>0.5</v>
      </c>
      <c r="DO106" s="19" t="s">
        <v>326</v>
      </c>
      <c r="DP106" s="19" t="s">
        <v>185</v>
      </c>
      <c r="DQ106" s="20">
        <f t="shared" si="32"/>
        <v>0</v>
      </c>
      <c r="DR106" s="20"/>
      <c r="DS106" s="19" t="s">
        <v>185</v>
      </c>
      <c r="DT106" s="20"/>
      <c r="DU106" s="19" t="s">
        <v>185</v>
      </c>
      <c r="DV106" s="20"/>
      <c r="DW106" s="20"/>
      <c r="DX106" s="20"/>
      <c r="DY106" s="20"/>
    </row>
    <row r="107">
      <c r="A107" s="18">
        <v>46003.887453703705</v>
      </c>
      <c r="B107" s="19" t="s">
        <v>433</v>
      </c>
      <c r="C107" s="19" t="s">
        <v>174</v>
      </c>
      <c r="D107" s="19">
        <f t="shared" si="2"/>
        <v>0</v>
      </c>
      <c r="E107" s="19" t="s">
        <v>196</v>
      </c>
      <c r="F107" s="19">
        <f>IFERROR(__xludf.DUMMYFUNCTION("LET(
  t, LOWER(TRIM(E107)),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107" s="19" t="s">
        <v>181</v>
      </c>
      <c r="H107" s="19">
        <f>IFERROR(__xludf.DUMMYFUNCTION("LET(
  t, LOWER(TRIM(G107)),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107" s="19" t="s">
        <v>310</v>
      </c>
      <c r="J107" s="19">
        <f>IFERROR(__xludf.DUMMYFUNCTION("LET(
  text, LOWER(I107),
  IFERROR(
    IFS(
      REGEXMATCH(text,""ở cùng gia đình|ở trọ cùng gia đình""), 0,
      REGEXMATCH(text,""thuê trọ""), 1,
      REGEXMATCH(text,""ở ktx""), 2,
      REGEXMATCH(text,""có nhà tại khu vực đang học|có nhà|ở riên"&amp;"g tại chung cư""), 3,
      REGEXMATCH(text,""ở nhà người quen""), 4
    ),
  -1)
)"),2.0)</f>
        <v>2</v>
      </c>
      <c r="K107" s="19" t="s">
        <v>221</v>
      </c>
      <c r="L107" s="19">
        <f>IFERROR(__xludf.DUMMYFUNCTION("LET(
  t, LOWER(TRIM(K107)),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07" s="19" t="s">
        <v>222</v>
      </c>
      <c r="N107" s="19">
        <f>IFERROR(__xludf.DUMMYFUNCTION("LET(
  t, LOWER(TRIM(M107)),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07" s="19" t="s">
        <v>195</v>
      </c>
      <c r="P107" s="19">
        <f t="shared" si="3"/>
        <v>1</v>
      </c>
      <c r="Q107" s="19">
        <v>0.0</v>
      </c>
      <c r="R107" s="20">
        <f t="shared" si="126"/>
        <v>0</v>
      </c>
      <c r="S107" s="19" t="s">
        <v>185</v>
      </c>
      <c r="T107" s="19"/>
      <c r="U107" s="19" t="s">
        <v>185</v>
      </c>
      <c r="V107" s="20" t="str">
        <f>IFERROR(__xludf.DUMMYFUNCTION("IFERROR(REGEXEXTRACT(U107,""\d+"")*1, """")"),"")</f>
        <v/>
      </c>
      <c r="W107" s="20">
        <f t="shared" si="5"/>
        <v>0</v>
      </c>
      <c r="X107" s="19">
        <v>0.0</v>
      </c>
      <c r="Y107" s="19">
        <v>0.0</v>
      </c>
      <c r="Z107" s="19" t="s">
        <v>185</v>
      </c>
      <c r="AA107" s="19"/>
      <c r="AB107" s="19" t="s">
        <v>185</v>
      </c>
      <c r="AC107" s="19" t="s">
        <v>185</v>
      </c>
      <c r="AD107" s="19" t="s">
        <v>186</v>
      </c>
      <c r="AE107" s="19" t="s">
        <v>185</v>
      </c>
      <c r="AF107" s="19" t="s">
        <v>206</v>
      </c>
      <c r="AG107" s="19" t="s">
        <v>188</v>
      </c>
      <c r="AH107" s="19" t="s">
        <v>188</v>
      </c>
      <c r="AI107" s="19" t="s">
        <v>239</v>
      </c>
      <c r="AJ107" s="19">
        <f t="shared" si="6"/>
        <v>0</v>
      </c>
      <c r="AK107" s="19" t="s">
        <v>238</v>
      </c>
      <c r="AL107" s="19">
        <f t="shared" si="7"/>
        <v>0</v>
      </c>
      <c r="AM107" s="19" t="s">
        <v>196</v>
      </c>
      <c r="AN107" s="19">
        <f t="shared" si="8"/>
        <v>0</v>
      </c>
      <c r="AO107" s="20"/>
      <c r="AP107" s="19">
        <v>1.0</v>
      </c>
      <c r="AQ107" s="19">
        <v>1.0</v>
      </c>
      <c r="AR107" s="19">
        <v>1.0</v>
      </c>
      <c r="AS107" s="19">
        <v>1.0</v>
      </c>
      <c r="AT107" s="19">
        <v>1.0</v>
      </c>
      <c r="AU107" s="19">
        <v>1.0</v>
      </c>
      <c r="AV107" s="19">
        <v>1.0</v>
      </c>
      <c r="AW107" s="19">
        <v>1.0</v>
      </c>
      <c r="AX107" s="19">
        <v>1.0</v>
      </c>
      <c r="AY107" s="19">
        <f t="shared" si="9"/>
        <v>9</v>
      </c>
      <c r="AZ107" s="19">
        <f t="shared" si="10"/>
        <v>0</v>
      </c>
      <c r="BA107" s="19">
        <f t="shared" si="11"/>
        <v>0</v>
      </c>
      <c r="BB107" s="19">
        <f t="shared" si="12"/>
        <v>0</v>
      </c>
      <c r="BC107" s="19">
        <v>1.0</v>
      </c>
      <c r="BD107" s="19">
        <v>1.0</v>
      </c>
      <c r="BE107" s="19">
        <v>1.0</v>
      </c>
      <c r="BF107" s="19">
        <v>1.0</v>
      </c>
      <c r="BG107" s="19">
        <v>1.0</v>
      </c>
      <c r="BH107" s="19">
        <v>1.0</v>
      </c>
      <c r="BI107" s="19">
        <v>1.0</v>
      </c>
      <c r="BJ107" s="19">
        <f t="shared" si="13"/>
        <v>7</v>
      </c>
      <c r="BK107" s="19">
        <f t="shared" si="14"/>
        <v>0</v>
      </c>
      <c r="BL107" s="19"/>
      <c r="BM107" s="19"/>
      <c r="BN107" s="19">
        <v>1.0</v>
      </c>
      <c r="BO107" s="19" t="s">
        <v>185</v>
      </c>
      <c r="BP107" s="19">
        <f t="shared" si="15"/>
        <v>0</v>
      </c>
      <c r="BQ107" s="19">
        <v>1.0</v>
      </c>
      <c r="BR107" s="19">
        <v>0.0</v>
      </c>
      <c r="BS107" s="19" t="s">
        <v>185</v>
      </c>
      <c r="BT107" s="20">
        <f t="shared" si="16"/>
        <v>0</v>
      </c>
      <c r="BU107" s="20"/>
      <c r="BV107" s="19">
        <v>3.0</v>
      </c>
      <c r="BW107" s="19" t="s">
        <v>195</v>
      </c>
      <c r="BX107" s="19" t="s">
        <v>191</v>
      </c>
      <c r="BY107" s="19" t="s">
        <v>195</v>
      </c>
      <c r="BZ107" s="19" t="s">
        <v>185</v>
      </c>
      <c r="CA107" s="19">
        <f t="shared" si="17"/>
        <v>0</v>
      </c>
      <c r="CB107" s="19" t="s">
        <v>185</v>
      </c>
      <c r="CC107" s="19">
        <f t="shared" si="18"/>
        <v>0</v>
      </c>
      <c r="CD107" s="19" t="s">
        <v>192</v>
      </c>
      <c r="CE107" s="19">
        <f t="shared" si="19"/>
        <v>0</v>
      </c>
      <c r="CF107" s="19" t="s">
        <v>192</v>
      </c>
      <c r="CG107" s="19">
        <f t="shared" si="20"/>
        <v>0</v>
      </c>
      <c r="CH107" s="19" t="s">
        <v>192</v>
      </c>
      <c r="CI107" s="19">
        <f t="shared" si="21"/>
        <v>0</v>
      </c>
      <c r="CJ107" s="19" t="s">
        <v>262</v>
      </c>
      <c r="CK107" s="19" t="s">
        <v>240</v>
      </c>
      <c r="CL107" s="19" t="s">
        <v>212</v>
      </c>
      <c r="CM107" s="19">
        <f t="shared" si="22"/>
        <v>6</v>
      </c>
      <c r="CN107" s="19" t="s">
        <v>185</v>
      </c>
      <c r="CO107" s="19">
        <f t="shared" si="23"/>
        <v>0</v>
      </c>
      <c r="CP107" s="19" t="s">
        <v>195</v>
      </c>
      <c r="CQ107" s="19" t="s">
        <v>195</v>
      </c>
      <c r="CR107" s="19" t="s">
        <v>185</v>
      </c>
      <c r="CS107" s="19" t="s">
        <v>195</v>
      </c>
      <c r="CT107" s="19" t="s">
        <v>185</v>
      </c>
      <c r="CU107" s="19">
        <f t="shared" ref="CU107:CY107" si="142">if(CP107="Không",0,1)</f>
        <v>1</v>
      </c>
      <c r="CV107" s="19">
        <f t="shared" si="142"/>
        <v>1</v>
      </c>
      <c r="CW107" s="19">
        <f t="shared" si="142"/>
        <v>0</v>
      </c>
      <c r="CX107" s="19">
        <f t="shared" si="142"/>
        <v>1</v>
      </c>
      <c r="CY107" s="19">
        <f t="shared" si="142"/>
        <v>0</v>
      </c>
      <c r="CZ107" s="19" t="s">
        <v>185</v>
      </c>
      <c r="DA107" s="19">
        <f t="shared" si="25"/>
        <v>0</v>
      </c>
      <c r="DB107" s="19" t="s">
        <v>185</v>
      </c>
      <c r="DC107" s="19">
        <f t="shared" si="26"/>
        <v>0</v>
      </c>
      <c r="DD107" s="20"/>
      <c r="DE107" s="19" t="s">
        <v>195</v>
      </c>
      <c r="DF107" s="19">
        <f t="shared" si="27"/>
        <v>1</v>
      </c>
      <c r="DG107" s="19" t="s">
        <v>272</v>
      </c>
      <c r="DH107" s="19">
        <f t="shared" si="28"/>
        <v>1</v>
      </c>
      <c r="DI107" s="19" t="s">
        <v>185</v>
      </c>
      <c r="DJ107" s="19">
        <f t="shared" si="29"/>
        <v>0</v>
      </c>
      <c r="DK107" s="19" t="s">
        <v>197</v>
      </c>
      <c r="DL107" s="19">
        <f t="shared" si="30"/>
        <v>0</v>
      </c>
      <c r="DM107" s="19" t="s">
        <v>265</v>
      </c>
      <c r="DN107" s="19">
        <f t="shared" si="31"/>
        <v>5</v>
      </c>
      <c r="DO107" s="19" t="s">
        <v>317</v>
      </c>
      <c r="DP107" s="19" t="s">
        <v>185</v>
      </c>
      <c r="DQ107" s="20">
        <f t="shared" si="32"/>
        <v>0</v>
      </c>
      <c r="DR107" s="20"/>
      <c r="DS107" s="19" t="s">
        <v>185</v>
      </c>
      <c r="DT107" s="20"/>
      <c r="DU107" s="19" t="s">
        <v>185</v>
      </c>
      <c r="DV107" s="20"/>
      <c r="DW107" s="20"/>
      <c r="DX107" s="20"/>
      <c r="DY107" s="20"/>
    </row>
    <row r="108">
      <c r="A108" s="18">
        <v>46004.02680555556</v>
      </c>
      <c r="B108" s="19" t="s">
        <v>390</v>
      </c>
      <c r="C108" s="19" t="s">
        <v>335</v>
      </c>
      <c r="D108" s="19">
        <f t="shared" si="2"/>
        <v>1</v>
      </c>
      <c r="E108" s="19" t="s">
        <v>180</v>
      </c>
      <c r="F108" s="19">
        <f>IFERROR(__xludf.DUMMYFUNCTION("LET(
  t, LOWER(TRIM(E108)),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08" s="19" t="s">
        <v>220</v>
      </c>
      <c r="H108" s="19">
        <f>IFERROR(__xludf.DUMMYFUNCTION("LET(
  t, LOWER(TRIM(G108)),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08" s="19" t="s">
        <v>276</v>
      </c>
      <c r="J108" s="19">
        <f>IFERROR(__xludf.DUMMYFUNCTION("LET(
  text, LOWER(I108),
  IFERROR(
    IFS(
      REGEXMATCH(text,""ở cùng gia đình|ở trọ cùng gia đình""), 0,
      REGEXMATCH(text,""thuê trọ""), 1,
      REGEXMATCH(text,""ở ktx""), 2,
      REGEXMATCH(text,""có nhà tại khu vực đang học|có nhà|ở riên"&amp;"g tại chung cư""), 3,
      REGEXMATCH(text,""ở nhà người quen""), 4
    ),
  -1)
)"),0.0)</f>
        <v>0</v>
      </c>
      <c r="K108" s="19" t="s">
        <v>183</v>
      </c>
      <c r="L108" s="19">
        <f>IFERROR(__xludf.DUMMYFUNCTION("LET(
  t, LOWER(TRIM(K108)),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08" s="19" t="s">
        <v>222</v>
      </c>
      <c r="N108" s="19">
        <f>IFERROR(__xludf.DUMMYFUNCTION("LET(
  t, LOWER(TRIM(M108)),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08" s="19" t="s">
        <v>195</v>
      </c>
      <c r="P108" s="19">
        <f t="shared" si="3"/>
        <v>1</v>
      </c>
      <c r="Q108" s="19">
        <v>1.0</v>
      </c>
      <c r="R108" s="20">
        <f t="shared" si="126"/>
        <v>1</v>
      </c>
      <c r="S108" s="19" t="s">
        <v>223</v>
      </c>
      <c r="T108" s="19"/>
      <c r="U108" s="19" t="s">
        <v>224</v>
      </c>
      <c r="V108" s="20">
        <f>IFERROR(__xludf.DUMMYFUNCTION("IFERROR(REGEXEXTRACT(U108,""\d+"")*1, """")"),25.0)</f>
        <v>25</v>
      </c>
      <c r="W108" s="20">
        <f t="shared" si="5"/>
        <v>25</v>
      </c>
      <c r="X108" s="19">
        <v>0.0</v>
      </c>
      <c r="Y108" s="19">
        <v>0.0</v>
      </c>
      <c r="Z108" s="19" t="s">
        <v>185</v>
      </c>
      <c r="AA108" s="19"/>
      <c r="AB108" s="19" t="s">
        <v>185</v>
      </c>
      <c r="AC108" s="19" t="s">
        <v>185</v>
      </c>
      <c r="AD108" s="19" t="s">
        <v>186</v>
      </c>
      <c r="AE108" s="19" t="s">
        <v>186</v>
      </c>
      <c r="AF108" s="19" t="s">
        <v>206</v>
      </c>
      <c r="AG108" s="19" t="s">
        <v>226</v>
      </c>
      <c r="AH108" s="19" t="s">
        <v>226</v>
      </c>
      <c r="AI108" s="19" t="s">
        <v>227</v>
      </c>
      <c r="AJ108" s="19">
        <f t="shared" si="6"/>
        <v>2</v>
      </c>
      <c r="AK108" s="19" t="s">
        <v>226</v>
      </c>
      <c r="AL108" s="19">
        <f t="shared" si="7"/>
        <v>2</v>
      </c>
      <c r="AM108" s="19" t="s">
        <v>228</v>
      </c>
      <c r="AN108" s="19">
        <f t="shared" si="8"/>
        <v>1</v>
      </c>
      <c r="AO108" s="20"/>
      <c r="AP108" s="19">
        <v>3.0</v>
      </c>
      <c r="AQ108" s="19">
        <v>2.0</v>
      </c>
      <c r="AR108" s="19">
        <v>2.0</v>
      </c>
      <c r="AS108" s="19">
        <v>3.0</v>
      </c>
      <c r="AT108" s="19">
        <v>2.0</v>
      </c>
      <c r="AU108" s="19">
        <v>4.0</v>
      </c>
      <c r="AV108" s="19">
        <v>4.0</v>
      </c>
      <c r="AW108" s="19">
        <v>3.0</v>
      </c>
      <c r="AX108" s="19">
        <v>1.0</v>
      </c>
      <c r="AY108" s="19">
        <f t="shared" si="9"/>
        <v>24</v>
      </c>
      <c r="AZ108" s="19">
        <f t="shared" si="10"/>
        <v>15</v>
      </c>
      <c r="BA108" s="19">
        <f t="shared" si="11"/>
        <v>1</v>
      </c>
      <c r="BB108" s="19">
        <f t="shared" si="12"/>
        <v>1</v>
      </c>
      <c r="BC108" s="19">
        <v>2.0</v>
      </c>
      <c r="BD108" s="19">
        <v>2.0</v>
      </c>
      <c r="BE108" s="19">
        <v>4.0</v>
      </c>
      <c r="BF108" s="19">
        <v>2.0</v>
      </c>
      <c r="BG108" s="19">
        <v>3.0</v>
      </c>
      <c r="BH108" s="19">
        <v>2.0</v>
      </c>
      <c r="BI108" s="19">
        <v>3.0</v>
      </c>
      <c r="BJ108" s="19">
        <f t="shared" si="13"/>
        <v>18</v>
      </c>
      <c r="BK108" s="19">
        <f t="shared" si="14"/>
        <v>11</v>
      </c>
      <c r="BL108" s="19"/>
      <c r="BM108" s="19"/>
      <c r="BN108" s="19">
        <v>5.0</v>
      </c>
      <c r="BO108" s="19" t="s">
        <v>195</v>
      </c>
      <c r="BP108" s="19">
        <f t="shared" si="15"/>
        <v>1</v>
      </c>
      <c r="BQ108" s="19">
        <v>6.0</v>
      </c>
      <c r="BR108" s="19">
        <v>10.0</v>
      </c>
      <c r="BS108" s="19" t="s">
        <v>195</v>
      </c>
      <c r="BT108" s="20">
        <f t="shared" si="16"/>
        <v>1</v>
      </c>
      <c r="BU108" s="19" t="s">
        <v>354</v>
      </c>
      <c r="BV108" s="19">
        <v>2.0</v>
      </c>
      <c r="BW108" s="19" t="s">
        <v>185</v>
      </c>
      <c r="BX108" s="19" t="s">
        <v>191</v>
      </c>
      <c r="BY108" s="19" t="s">
        <v>185</v>
      </c>
      <c r="BZ108" s="19" t="s">
        <v>186</v>
      </c>
      <c r="CA108" s="19">
        <f t="shared" si="17"/>
        <v>1</v>
      </c>
      <c r="CB108" s="19" t="s">
        <v>186</v>
      </c>
      <c r="CC108" s="19">
        <f t="shared" si="18"/>
        <v>1</v>
      </c>
      <c r="CD108" s="19" t="s">
        <v>209</v>
      </c>
      <c r="CE108" s="19">
        <f t="shared" si="19"/>
        <v>1</v>
      </c>
      <c r="CF108" s="19" t="s">
        <v>192</v>
      </c>
      <c r="CG108" s="19">
        <f t="shared" si="20"/>
        <v>0</v>
      </c>
      <c r="CH108" s="19" t="s">
        <v>192</v>
      </c>
      <c r="CI108" s="19">
        <f t="shared" si="21"/>
        <v>0</v>
      </c>
      <c r="CJ108" s="19" t="s">
        <v>229</v>
      </c>
      <c r="CK108" s="19" t="s">
        <v>185</v>
      </c>
      <c r="CL108" s="19" t="s">
        <v>194</v>
      </c>
      <c r="CM108" s="19">
        <f t="shared" si="22"/>
        <v>3.5</v>
      </c>
      <c r="CN108" s="19" t="s">
        <v>213</v>
      </c>
      <c r="CO108" s="19">
        <f t="shared" si="23"/>
        <v>1</v>
      </c>
      <c r="CP108" s="19" t="s">
        <v>185</v>
      </c>
      <c r="CQ108" s="19" t="s">
        <v>195</v>
      </c>
      <c r="CR108" s="19" t="s">
        <v>185</v>
      </c>
      <c r="CS108" s="19" t="s">
        <v>185</v>
      </c>
      <c r="CT108" s="19" t="s">
        <v>195</v>
      </c>
      <c r="CU108" s="19">
        <f t="shared" ref="CU108:CY108" si="143">if(CP108="Không",0,1)</f>
        <v>0</v>
      </c>
      <c r="CV108" s="19">
        <f t="shared" si="143"/>
        <v>1</v>
      </c>
      <c r="CW108" s="19">
        <f t="shared" si="143"/>
        <v>0</v>
      </c>
      <c r="CX108" s="19">
        <f t="shared" si="143"/>
        <v>0</v>
      </c>
      <c r="CY108" s="19">
        <f t="shared" si="143"/>
        <v>1</v>
      </c>
      <c r="CZ108" s="19" t="s">
        <v>185</v>
      </c>
      <c r="DA108" s="19">
        <f t="shared" si="25"/>
        <v>0</v>
      </c>
      <c r="DB108" s="19" t="s">
        <v>195</v>
      </c>
      <c r="DC108" s="19">
        <f t="shared" si="26"/>
        <v>1</v>
      </c>
      <c r="DD108" s="19" t="s">
        <v>516</v>
      </c>
      <c r="DE108" s="19" t="s">
        <v>185</v>
      </c>
      <c r="DF108" s="19">
        <f t="shared" si="27"/>
        <v>0</v>
      </c>
      <c r="DG108" s="19" t="s">
        <v>402</v>
      </c>
      <c r="DH108" s="19">
        <f t="shared" si="28"/>
        <v>1</v>
      </c>
      <c r="DI108" s="19" t="s">
        <v>185</v>
      </c>
      <c r="DJ108" s="19">
        <f t="shared" si="29"/>
        <v>0</v>
      </c>
      <c r="DK108" s="19" t="s">
        <v>197</v>
      </c>
      <c r="DL108" s="19">
        <f t="shared" si="30"/>
        <v>0</v>
      </c>
      <c r="DM108" s="20"/>
      <c r="DN108" s="19" t="str">
        <f t="shared" si="31"/>
        <v/>
      </c>
      <c r="DO108" s="20"/>
      <c r="DP108" s="19" t="s">
        <v>185</v>
      </c>
      <c r="DQ108" s="20">
        <f t="shared" si="32"/>
        <v>0</v>
      </c>
      <c r="DR108" s="20"/>
      <c r="DS108" s="19" t="s">
        <v>195</v>
      </c>
      <c r="DT108" s="19" t="s">
        <v>517</v>
      </c>
      <c r="DU108" s="19" t="s">
        <v>185</v>
      </c>
      <c r="DV108" s="20"/>
      <c r="DW108" s="20"/>
      <c r="DX108" s="20"/>
      <c r="DY108" s="20"/>
    </row>
    <row r="109">
      <c r="A109" s="18">
        <v>46004.174305555556</v>
      </c>
      <c r="B109" s="19" t="s">
        <v>518</v>
      </c>
      <c r="C109" s="19" t="s">
        <v>335</v>
      </c>
      <c r="D109" s="19">
        <f t="shared" si="2"/>
        <v>1</v>
      </c>
      <c r="E109" s="19" t="s">
        <v>180</v>
      </c>
      <c r="F109" s="19">
        <f>IFERROR(__xludf.DUMMYFUNCTION("LET(
  t, LOWER(TRIM(E109)),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09" s="19" t="s">
        <v>220</v>
      </c>
      <c r="H109" s="19">
        <f>IFERROR(__xludf.DUMMYFUNCTION("LET(
  t, LOWER(TRIM(G109)),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09" s="19" t="s">
        <v>276</v>
      </c>
      <c r="J109" s="19">
        <f>IFERROR(__xludf.DUMMYFUNCTION("LET(
  text, LOWER(I109),
  IFERROR(
    IFS(
      REGEXMATCH(text,""ở cùng gia đình|ở trọ cùng gia đình""), 0,
      REGEXMATCH(text,""thuê trọ""), 1,
      REGEXMATCH(text,""ở ktx""), 2,
      REGEXMATCH(text,""có nhà tại khu vực đang học|có nhà|ở riên"&amp;"g tại chung cư""), 3,
      REGEXMATCH(text,""ở nhà người quen""), 4
    ),
  -1)
)"),0.0)</f>
        <v>0</v>
      </c>
      <c r="K109" s="19" t="s">
        <v>183</v>
      </c>
      <c r="L109" s="19">
        <f>IFERROR(__xludf.DUMMYFUNCTION("LET(
  t, LOWER(TRIM(K109)),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09" s="19" t="s">
        <v>261</v>
      </c>
      <c r="N109" s="19">
        <f>IFERROR(__xludf.DUMMYFUNCTION("LET(
  t, LOWER(TRIM(M109)),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09" s="19" t="s">
        <v>185</v>
      </c>
      <c r="P109" s="19">
        <f t="shared" si="3"/>
        <v>0</v>
      </c>
      <c r="Q109" s="20"/>
      <c r="R109" s="20" t="str">
        <f t="shared" si="126"/>
        <v/>
      </c>
      <c r="S109" s="20"/>
      <c r="T109" s="20"/>
      <c r="U109" s="20"/>
      <c r="V109" s="20" t="str">
        <f>IFERROR(__xludf.DUMMYFUNCTION("IFERROR(REGEXEXTRACT(U109,""\d+"")*1, """")"),"")</f>
        <v/>
      </c>
      <c r="W109" s="20">
        <f t="shared" si="5"/>
        <v>0</v>
      </c>
      <c r="X109" s="20"/>
      <c r="Y109" s="20"/>
      <c r="Z109" s="19" t="s">
        <v>186</v>
      </c>
      <c r="AA109" s="19"/>
      <c r="AB109" s="19" t="s">
        <v>185</v>
      </c>
      <c r="AC109" s="19" t="s">
        <v>519</v>
      </c>
      <c r="AD109" s="19" t="s">
        <v>205</v>
      </c>
      <c r="AE109" s="19" t="s">
        <v>186</v>
      </c>
      <c r="AF109" s="19" t="s">
        <v>250</v>
      </c>
      <c r="AG109" s="19" t="s">
        <v>251</v>
      </c>
      <c r="AH109" s="19" t="s">
        <v>226</v>
      </c>
      <c r="AI109" s="19" t="s">
        <v>331</v>
      </c>
      <c r="AJ109" s="19">
        <f t="shared" si="6"/>
        <v>3</v>
      </c>
      <c r="AK109" s="19" t="s">
        <v>251</v>
      </c>
      <c r="AL109" s="19">
        <f t="shared" si="7"/>
        <v>3</v>
      </c>
      <c r="AM109" s="19" t="s">
        <v>190</v>
      </c>
      <c r="AN109" s="19">
        <f t="shared" si="8"/>
        <v>0</v>
      </c>
      <c r="AO109" s="20"/>
      <c r="AP109" s="19">
        <v>3.0</v>
      </c>
      <c r="AQ109" s="19">
        <v>4.0</v>
      </c>
      <c r="AR109" s="19">
        <v>4.0</v>
      </c>
      <c r="AS109" s="19">
        <v>4.0</v>
      </c>
      <c r="AT109" s="19">
        <v>4.0</v>
      </c>
      <c r="AU109" s="19">
        <v>3.0</v>
      </c>
      <c r="AV109" s="19">
        <v>4.0</v>
      </c>
      <c r="AW109" s="19">
        <v>2.0</v>
      </c>
      <c r="AX109" s="19">
        <v>1.0</v>
      </c>
      <c r="AY109" s="19">
        <f t="shared" si="9"/>
        <v>29</v>
      </c>
      <c r="AZ109" s="19">
        <f t="shared" si="10"/>
        <v>20</v>
      </c>
      <c r="BA109" s="19">
        <f t="shared" si="11"/>
        <v>1</v>
      </c>
      <c r="BB109" s="19">
        <f t="shared" si="12"/>
        <v>1</v>
      </c>
      <c r="BC109" s="19">
        <v>3.0</v>
      </c>
      <c r="BD109" s="19">
        <v>2.0</v>
      </c>
      <c r="BE109" s="19">
        <v>3.0</v>
      </c>
      <c r="BF109" s="19">
        <v>3.0</v>
      </c>
      <c r="BG109" s="19">
        <v>4.0</v>
      </c>
      <c r="BH109" s="19">
        <v>2.0</v>
      </c>
      <c r="BI109" s="19">
        <v>1.0</v>
      </c>
      <c r="BJ109" s="19">
        <f t="shared" si="13"/>
        <v>18</v>
      </c>
      <c r="BK109" s="19">
        <f t="shared" si="14"/>
        <v>11</v>
      </c>
      <c r="BL109" s="19"/>
      <c r="BM109" s="19"/>
      <c r="BN109" s="19">
        <v>5.0</v>
      </c>
      <c r="BO109" s="19" t="s">
        <v>195</v>
      </c>
      <c r="BP109" s="19">
        <f t="shared" si="15"/>
        <v>1</v>
      </c>
      <c r="BQ109" s="19">
        <v>3.0</v>
      </c>
      <c r="BR109" s="19">
        <v>7.0</v>
      </c>
      <c r="BS109" s="19" t="s">
        <v>195</v>
      </c>
      <c r="BT109" s="20">
        <f t="shared" si="16"/>
        <v>1</v>
      </c>
      <c r="BU109" s="19" t="s">
        <v>296</v>
      </c>
      <c r="BV109" s="19">
        <v>4.0</v>
      </c>
      <c r="BW109" s="19" t="s">
        <v>195</v>
      </c>
      <c r="BX109" s="19" t="s">
        <v>191</v>
      </c>
      <c r="BY109" s="19" t="s">
        <v>185</v>
      </c>
      <c r="BZ109" s="19" t="s">
        <v>186</v>
      </c>
      <c r="CA109" s="19">
        <f t="shared" si="17"/>
        <v>1</v>
      </c>
      <c r="CB109" s="19" t="s">
        <v>208</v>
      </c>
      <c r="CC109" s="19">
        <f t="shared" si="18"/>
        <v>2</v>
      </c>
      <c r="CD109" s="19" t="s">
        <v>209</v>
      </c>
      <c r="CE109" s="19">
        <f t="shared" si="19"/>
        <v>1</v>
      </c>
      <c r="CF109" s="19" t="s">
        <v>209</v>
      </c>
      <c r="CG109" s="19">
        <f t="shared" si="20"/>
        <v>1</v>
      </c>
      <c r="CH109" s="19" t="s">
        <v>192</v>
      </c>
      <c r="CI109" s="19">
        <f t="shared" si="21"/>
        <v>0</v>
      </c>
      <c r="CJ109" s="19" t="s">
        <v>292</v>
      </c>
      <c r="CK109" s="19" t="s">
        <v>253</v>
      </c>
      <c r="CL109" s="19" t="s">
        <v>212</v>
      </c>
      <c r="CM109" s="19">
        <f t="shared" si="22"/>
        <v>6</v>
      </c>
      <c r="CN109" s="19" t="s">
        <v>185</v>
      </c>
      <c r="CO109" s="19">
        <f t="shared" si="23"/>
        <v>0</v>
      </c>
      <c r="CP109" s="19" t="s">
        <v>185</v>
      </c>
      <c r="CQ109" s="19" t="s">
        <v>195</v>
      </c>
      <c r="CR109" s="19" t="s">
        <v>185</v>
      </c>
      <c r="CS109" s="19" t="s">
        <v>185</v>
      </c>
      <c r="CT109" s="19" t="s">
        <v>185</v>
      </c>
      <c r="CU109" s="19">
        <f t="shared" ref="CU109:CY109" si="144">if(CP109="Không",0,1)</f>
        <v>0</v>
      </c>
      <c r="CV109" s="19">
        <f t="shared" si="144"/>
        <v>1</v>
      </c>
      <c r="CW109" s="19">
        <f t="shared" si="144"/>
        <v>0</v>
      </c>
      <c r="CX109" s="19">
        <f t="shared" si="144"/>
        <v>0</v>
      </c>
      <c r="CY109" s="19">
        <f t="shared" si="144"/>
        <v>0</v>
      </c>
      <c r="CZ109" s="19" t="s">
        <v>195</v>
      </c>
      <c r="DA109" s="19">
        <f t="shared" si="25"/>
        <v>1</v>
      </c>
      <c r="DB109" s="19" t="s">
        <v>195</v>
      </c>
      <c r="DC109" s="19">
        <f t="shared" si="26"/>
        <v>1</v>
      </c>
      <c r="DD109" s="19">
        <v>3.0</v>
      </c>
      <c r="DE109" s="19" t="s">
        <v>185</v>
      </c>
      <c r="DF109" s="19">
        <f t="shared" si="27"/>
        <v>0</v>
      </c>
      <c r="DG109" s="19" t="s">
        <v>520</v>
      </c>
      <c r="DH109" s="19">
        <f t="shared" si="28"/>
        <v>1</v>
      </c>
      <c r="DI109" s="19" t="s">
        <v>185</v>
      </c>
      <c r="DJ109" s="19">
        <f t="shared" si="29"/>
        <v>0</v>
      </c>
      <c r="DK109" s="19" t="s">
        <v>197</v>
      </c>
      <c r="DL109" s="19">
        <f t="shared" si="30"/>
        <v>0</v>
      </c>
      <c r="DM109" s="20"/>
      <c r="DN109" s="19" t="str">
        <f t="shared" si="31"/>
        <v/>
      </c>
      <c r="DO109" s="20"/>
      <c r="DP109" s="19" t="s">
        <v>185</v>
      </c>
      <c r="DQ109" s="20">
        <f t="shared" si="32"/>
        <v>0</v>
      </c>
      <c r="DR109" s="20"/>
      <c r="DS109" s="19" t="s">
        <v>195</v>
      </c>
      <c r="DT109" s="19" t="s">
        <v>285</v>
      </c>
      <c r="DU109" s="19" t="s">
        <v>185</v>
      </c>
      <c r="DV109" s="20"/>
      <c r="DW109" s="20"/>
      <c r="DX109" s="20"/>
      <c r="DY109" s="20"/>
    </row>
    <row r="110">
      <c r="A110" s="18">
        <v>46004.2959837963</v>
      </c>
      <c r="B110" s="19" t="s">
        <v>246</v>
      </c>
      <c r="C110" s="19" t="s">
        <v>335</v>
      </c>
      <c r="D110" s="19">
        <f t="shared" si="2"/>
        <v>1</v>
      </c>
      <c r="E110" s="19" t="s">
        <v>328</v>
      </c>
      <c r="F110" s="19">
        <f>IFERROR(__xludf.DUMMYFUNCTION("LET(
  t, LOWER(TRIM(E110)),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110" s="19" t="s">
        <v>185</v>
      </c>
      <c r="H110" s="19">
        <f>IFERROR(__xludf.DUMMYFUNCTION("LET(
  t, LOWER(TRIM(G110)),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10" s="19" t="s">
        <v>276</v>
      </c>
      <c r="J110" s="19">
        <f>IFERROR(__xludf.DUMMYFUNCTION("LET(
  text, LOWER(I110),
  IFERROR(
    IFS(
      REGEXMATCH(text,""ở cùng gia đình|ở trọ cùng gia đình""), 0,
      REGEXMATCH(text,""thuê trọ""), 1,
      REGEXMATCH(text,""ở ktx""), 2,
      REGEXMATCH(text,""có nhà tại khu vực đang học|có nhà|ở riên"&amp;"g tại chung cư""), 3,
      REGEXMATCH(text,""ở nhà người quen""), 4
    ),
  -1)
)"),0.0)</f>
        <v>0</v>
      </c>
      <c r="K110" s="19" t="s">
        <v>183</v>
      </c>
      <c r="L110" s="19">
        <f>IFERROR(__xludf.DUMMYFUNCTION("LET(
  t, LOWER(TRIM(K110)),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10" s="19" t="s">
        <v>383</v>
      </c>
      <c r="N110" s="19">
        <f>IFERROR(__xludf.DUMMYFUNCTION("LET(
  t, LOWER(TRIM(M110)),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10" s="19" t="s">
        <v>185</v>
      </c>
      <c r="P110" s="19">
        <f t="shared" si="3"/>
        <v>0</v>
      </c>
      <c r="Q110" s="20"/>
      <c r="R110" s="20" t="str">
        <f t="shared" si="126"/>
        <v/>
      </c>
      <c r="S110" s="20"/>
      <c r="T110" s="20"/>
      <c r="U110" s="20"/>
      <c r="V110" s="20" t="str">
        <f>IFERROR(__xludf.DUMMYFUNCTION("IFERROR(REGEXEXTRACT(U110,""\d+"")*1, """")"),"")</f>
        <v/>
      </c>
      <c r="W110" s="20">
        <f t="shared" si="5"/>
        <v>0</v>
      </c>
      <c r="X110" s="20"/>
      <c r="Y110" s="20"/>
      <c r="Z110" s="19" t="s">
        <v>186</v>
      </c>
      <c r="AA110" s="19"/>
      <c r="AB110" s="19" t="s">
        <v>185</v>
      </c>
      <c r="AC110" s="19" t="s">
        <v>521</v>
      </c>
      <c r="AD110" s="19" t="s">
        <v>205</v>
      </c>
      <c r="AE110" s="19" t="s">
        <v>186</v>
      </c>
      <c r="AF110" s="19" t="s">
        <v>187</v>
      </c>
      <c r="AG110" s="19" t="s">
        <v>226</v>
      </c>
      <c r="AH110" s="19" t="s">
        <v>226</v>
      </c>
      <c r="AI110" s="19" t="s">
        <v>189</v>
      </c>
      <c r="AJ110" s="19">
        <f t="shared" si="6"/>
        <v>1</v>
      </c>
      <c r="AK110" s="19" t="s">
        <v>188</v>
      </c>
      <c r="AL110" s="19">
        <f t="shared" si="7"/>
        <v>1</v>
      </c>
      <c r="AM110" s="19" t="s">
        <v>190</v>
      </c>
      <c r="AN110" s="19">
        <f t="shared" si="8"/>
        <v>0</v>
      </c>
      <c r="AO110" s="20"/>
      <c r="AP110" s="19">
        <v>4.0</v>
      </c>
      <c r="AQ110" s="19">
        <v>4.0</v>
      </c>
      <c r="AR110" s="19">
        <v>3.0</v>
      </c>
      <c r="AS110" s="19">
        <v>4.0</v>
      </c>
      <c r="AT110" s="19">
        <v>3.0</v>
      </c>
      <c r="AU110" s="19">
        <v>4.0</v>
      </c>
      <c r="AV110" s="19">
        <v>4.0</v>
      </c>
      <c r="AW110" s="19">
        <v>3.0</v>
      </c>
      <c r="AX110" s="19">
        <v>4.0</v>
      </c>
      <c r="AY110" s="19">
        <f t="shared" si="9"/>
        <v>33</v>
      </c>
      <c r="AZ110" s="19">
        <f t="shared" si="10"/>
        <v>24</v>
      </c>
      <c r="BA110" s="19">
        <f t="shared" si="11"/>
        <v>1</v>
      </c>
      <c r="BB110" s="19">
        <f t="shared" si="12"/>
        <v>1</v>
      </c>
      <c r="BC110" s="19">
        <v>3.0</v>
      </c>
      <c r="BD110" s="19">
        <v>4.0</v>
      </c>
      <c r="BE110" s="19">
        <v>3.0</v>
      </c>
      <c r="BF110" s="19">
        <v>3.0</v>
      </c>
      <c r="BG110" s="19">
        <v>4.0</v>
      </c>
      <c r="BH110" s="19">
        <v>2.0</v>
      </c>
      <c r="BI110" s="19">
        <v>2.0</v>
      </c>
      <c r="BJ110" s="19">
        <f t="shared" si="13"/>
        <v>21</v>
      </c>
      <c r="BK110" s="19">
        <f t="shared" si="14"/>
        <v>14</v>
      </c>
      <c r="BL110" s="19"/>
      <c r="BM110" s="19"/>
      <c r="BN110" s="19">
        <v>1.0</v>
      </c>
      <c r="BO110" s="19" t="s">
        <v>185</v>
      </c>
      <c r="BP110" s="19">
        <f t="shared" si="15"/>
        <v>0</v>
      </c>
      <c r="BQ110" s="19">
        <v>2.0</v>
      </c>
      <c r="BR110" s="19">
        <v>0.0</v>
      </c>
      <c r="BS110" s="19" t="s">
        <v>185</v>
      </c>
      <c r="BT110" s="20">
        <f t="shared" si="16"/>
        <v>0</v>
      </c>
      <c r="BU110" s="20"/>
      <c r="BV110" s="19">
        <v>3.0</v>
      </c>
      <c r="BW110" s="19" t="s">
        <v>185</v>
      </c>
      <c r="BX110" s="19" t="s">
        <v>191</v>
      </c>
      <c r="BY110" s="19" t="s">
        <v>195</v>
      </c>
      <c r="BZ110" s="19" t="s">
        <v>186</v>
      </c>
      <c r="CA110" s="19">
        <f t="shared" si="17"/>
        <v>1</v>
      </c>
      <c r="CB110" s="19" t="s">
        <v>208</v>
      </c>
      <c r="CC110" s="19">
        <f t="shared" si="18"/>
        <v>2</v>
      </c>
      <c r="CD110" s="19" t="s">
        <v>209</v>
      </c>
      <c r="CE110" s="19">
        <f t="shared" si="19"/>
        <v>1</v>
      </c>
      <c r="CF110" s="19" t="s">
        <v>192</v>
      </c>
      <c r="CG110" s="19">
        <f t="shared" si="20"/>
        <v>0</v>
      </c>
      <c r="CH110" s="19" t="s">
        <v>209</v>
      </c>
      <c r="CI110" s="19">
        <f t="shared" si="21"/>
        <v>1</v>
      </c>
      <c r="CJ110" s="19" t="s">
        <v>262</v>
      </c>
      <c r="CK110" s="19" t="s">
        <v>522</v>
      </c>
      <c r="CL110" s="19" t="s">
        <v>212</v>
      </c>
      <c r="CM110" s="19">
        <f t="shared" si="22"/>
        <v>6</v>
      </c>
      <c r="CN110" s="19" t="s">
        <v>213</v>
      </c>
      <c r="CO110" s="19">
        <f t="shared" si="23"/>
        <v>1</v>
      </c>
      <c r="CP110" s="19" t="s">
        <v>185</v>
      </c>
      <c r="CQ110" s="19" t="s">
        <v>195</v>
      </c>
      <c r="CR110" s="19" t="s">
        <v>185</v>
      </c>
      <c r="CS110" s="19" t="s">
        <v>185</v>
      </c>
      <c r="CT110" s="19" t="s">
        <v>185</v>
      </c>
      <c r="CU110" s="19">
        <f t="shared" ref="CU110:CY110" si="145">if(CP110="Không",0,1)</f>
        <v>0</v>
      </c>
      <c r="CV110" s="19">
        <f t="shared" si="145"/>
        <v>1</v>
      </c>
      <c r="CW110" s="19">
        <f t="shared" si="145"/>
        <v>0</v>
      </c>
      <c r="CX110" s="19">
        <f t="shared" si="145"/>
        <v>0</v>
      </c>
      <c r="CY110" s="19">
        <f t="shared" si="145"/>
        <v>0</v>
      </c>
      <c r="CZ110" s="19" t="s">
        <v>185</v>
      </c>
      <c r="DA110" s="19">
        <f t="shared" si="25"/>
        <v>0</v>
      </c>
      <c r="DB110" s="19" t="s">
        <v>195</v>
      </c>
      <c r="DC110" s="19">
        <f t="shared" si="26"/>
        <v>1</v>
      </c>
      <c r="DD110" s="19" t="s">
        <v>523</v>
      </c>
      <c r="DE110" s="19" t="s">
        <v>185</v>
      </c>
      <c r="DF110" s="19">
        <f t="shared" si="27"/>
        <v>0</v>
      </c>
      <c r="DG110" s="19" t="s">
        <v>196</v>
      </c>
      <c r="DH110" s="19">
        <f t="shared" si="28"/>
        <v>0</v>
      </c>
      <c r="DI110" s="19" t="s">
        <v>185</v>
      </c>
      <c r="DJ110" s="19">
        <f t="shared" si="29"/>
        <v>0</v>
      </c>
      <c r="DK110" s="19" t="s">
        <v>197</v>
      </c>
      <c r="DL110" s="19">
        <f t="shared" si="30"/>
        <v>0</v>
      </c>
      <c r="DM110" s="20"/>
      <c r="DN110" s="19" t="str">
        <f t="shared" si="31"/>
        <v/>
      </c>
      <c r="DO110" s="20"/>
      <c r="DP110" s="19" t="s">
        <v>195</v>
      </c>
      <c r="DQ110" s="20">
        <f t="shared" si="32"/>
        <v>1</v>
      </c>
      <c r="DR110" s="19" t="s">
        <v>400</v>
      </c>
      <c r="DS110" s="19" t="s">
        <v>185</v>
      </c>
      <c r="DT110" s="20"/>
      <c r="DU110" s="19" t="s">
        <v>185</v>
      </c>
      <c r="DV110" s="20"/>
      <c r="DW110" s="20"/>
      <c r="DX110" s="20"/>
      <c r="DY110" s="20"/>
    </row>
    <row r="111">
      <c r="A111" s="18">
        <v>46004.29883101852</v>
      </c>
      <c r="B111" s="19" t="s">
        <v>316</v>
      </c>
      <c r="C111" s="19" t="s">
        <v>174</v>
      </c>
      <c r="D111" s="19">
        <f t="shared" si="2"/>
        <v>0</v>
      </c>
      <c r="E111" s="19" t="s">
        <v>267</v>
      </c>
      <c r="F111" s="19">
        <f>IFERROR(__xludf.DUMMYFUNCTION("LET(
  t, LOWER(TRIM(E111)),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111" s="19" t="s">
        <v>524</v>
      </c>
      <c r="H111" s="19">
        <f>IFERROR(__xludf.DUMMYFUNCTION("LET(
  t, LOWER(TRIM(G111)),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)"),3.0)</f>
        <v>3</v>
      </c>
      <c r="I111" s="19" t="s">
        <v>182</v>
      </c>
      <c r="J111" s="19">
        <f>IFERROR(__xludf.DUMMYFUNCTION("LET(
  text, LOWER(I111),
  IFERROR(
    IFS(
      REGEXMATCH(text,""ở cùng gia đình|ở trọ cùng gia đình""), 0,
      REGEXMATCH(text,""thuê trọ""), 1,
      REGEXMATCH(text,""ở ktx""), 2,
      REGEXMATCH(text,""có nhà tại khu vực đang học|có nhà|ở riên"&amp;"g tại chung cư""), 3,
      REGEXMATCH(text,""ở nhà người quen""), 4
    ),
  -1)
)"),1.0)</f>
        <v>1</v>
      </c>
      <c r="K111" s="19" t="s">
        <v>183</v>
      </c>
      <c r="L111" s="19">
        <f>IFERROR(__xludf.DUMMYFUNCTION("LET(
  t, LOWER(TRIM(K111)),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11" s="19" t="s">
        <v>222</v>
      </c>
      <c r="N111" s="19">
        <f>IFERROR(__xludf.DUMMYFUNCTION("LET(
  t, LOWER(TRIM(M111)),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11" s="19" t="s">
        <v>185</v>
      </c>
      <c r="P111" s="19">
        <f t="shared" si="3"/>
        <v>0</v>
      </c>
      <c r="Q111" s="20"/>
      <c r="R111" s="20" t="str">
        <f t="shared" si="126"/>
        <v/>
      </c>
      <c r="S111" s="20"/>
      <c r="T111" s="20"/>
      <c r="U111" s="20"/>
      <c r="V111" s="20" t="str">
        <f>IFERROR(__xludf.DUMMYFUNCTION("IFERROR(REGEXEXTRACT(U111,""\d+"")*1, """")"),"")</f>
        <v/>
      </c>
      <c r="W111" s="20">
        <f t="shared" si="5"/>
        <v>0</v>
      </c>
      <c r="X111" s="20"/>
      <c r="Y111" s="20"/>
      <c r="Z111" s="19" t="s">
        <v>185</v>
      </c>
      <c r="AA111" s="19"/>
      <c r="AB111" s="19" t="s">
        <v>185</v>
      </c>
      <c r="AC111" s="19" t="s">
        <v>525</v>
      </c>
      <c r="AD111" s="19" t="s">
        <v>186</v>
      </c>
      <c r="AE111" s="19" t="s">
        <v>186</v>
      </c>
      <c r="AF111" s="19" t="s">
        <v>206</v>
      </c>
      <c r="AG111" s="19" t="s">
        <v>188</v>
      </c>
      <c r="AH111" s="19" t="s">
        <v>188</v>
      </c>
      <c r="AI111" s="19" t="s">
        <v>189</v>
      </c>
      <c r="AJ111" s="19">
        <f t="shared" si="6"/>
        <v>1</v>
      </c>
      <c r="AK111" s="19" t="s">
        <v>188</v>
      </c>
      <c r="AL111" s="19">
        <f t="shared" si="7"/>
        <v>1</v>
      </c>
      <c r="AM111" s="19" t="s">
        <v>228</v>
      </c>
      <c r="AN111" s="19">
        <f t="shared" si="8"/>
        <v>1</v>
      </c>
      <c r="AO111" s="20"/>
      <c r="AP111" s="19">
        <v>1.0</v>
      </c>
      <c r="AQ111" s="19">
        <v>1.0</v>
      </c>
      <c r="AR111" s="19">
        <v>2.0</v>
      </c>
      <c r="AS111" s="19">
        <v>1.0</v>
      </c>
      <c r="AT111" s="19">
        <v>2.0</v>
      </c>
      <c r="AU111" s="19">
        <v>1.0</v>
      </c>
      <c r="AV111" s="19">
        <v>1.0</v>
      </c>
      <c r="AW111" s="19">
        <v>1.0</v>
      </c>
      <c r="AX111" s="19">
        <v>1.0</v>
      </c>
      <c r="AY111" s="19">
        <f t="shared" si="9"/>
        <v>11</v>
      </c>
      <c r="AZ111" s="19">
        <f t="shared" si="10"/>
        <v>2</v>
      </c>
      <c r="BA111" s="19">
        <f t="shared" si="11"/>
        <v>0</v>
      </c>
      <c r="BB111" s="19">
        <f t="shared" si="12"/>
        <v>0</v>
      </c>
      <c r="BC111" s="19">
        <v>2.0</v>
      </c>
      <c r="BD111" s="19">
        <v>1.0</v>
      </c>
      <c r="BE111" s="19">
        <v>2.0</v>
      </c>
      <c r="BF111" s="19">
        <v>2.0</v>
      </c>
      <c r="BG111" s="19">
        <v>1.0</v>
      </c>
      <c r="BH111" s="19">
        <v>1.0</v>
      </c>
      <c r="BI111" s="19">
        <v>1.0</v>
      </c>
      <c r="BJ111" s="19">
        <f t="shared" si="13"/>
        <v>10</v>
      </c>
      <c r="BK111" s="19">
        <f t="shared" si="14"/>
        <v>3</v>
      </c>
      <c r="BL111" s="19"/>
      <c r="BM111" s="19"/>
      <c r="BN111" s="19">
        <v>5.0</v>
      </c>
      <c r="BO111" s="19" t="s">
        <v>185</v>
      </c>
      <c r="BP111" s="19">
        <f t="shared" si="15"/>
        <v>0</v>
      </c>
      <c r="BQ111" s="19">
        <v>5.0</v>
      </c>
      <c r="BR111" s="19">
        <v>5.0</v>
      </c>
      <c r="BS111" s="19" t="s">
        <v>195</v>
      </c>
      <c r="BT111" s="20">
        <f t="shared" si="16"/>
        <v>1</v>
      </c>
      <c r="BU111" s="19" t="s">
        <v>354</v>
      </c>
      <c r="BV111" s="19">
        <v>3.0</v>
      </c>
      <c r="BW111" s="19" t="s">
        <v>185</v>
      </c>
      <c r="BX111" s="19" t="s">
        <v>378</v>
      </c>
      <c r="BY111" s="19" t="s">
        <v>185</v>
      </c>
      <c r="BZ111" s="19" t="s">
        <v>186</v>
      </c>
      <c r="CA111" s="19">
        <f t="shared" si="17"/>
        <v>1</v>
      </c>
      <c r="CB111" s="19" t="s">
        <v>186</v>
      </c>
      <c r="CC111" s="19">
        <f t="shared" si="18"/>
        <v>1</v>
      </c>
      <c r="CD111" s="19" t="s">
        <v>192</v>
      </c>
      <c r="CE111" s="19">
        <f t="shared" si="19"/>
        <v>0</v>
      </c>
      <c r="CF111" s="19" t="s">
        <v>192</v>
      </c>
      <c r="CG111" s="19">
        <f t="shared" si="20"/>
        <v>0</v>
      </c>
      <c r="CH111" s="19" t="s">
        <v>192</v>
      </c>
      <c r="CI111" s="19">
        <f t="shared" si="21"/>
        <v>0</v>
      </c>
      <c r="CJ111" s="19" t="s">
        <v>415</v>
      </c>
      <c r="CK111" s="19" t="s">
        <v>240</v>
      </c>
      <c r="CL111" s="19" t="s">
        <v>241</v>
      </c>
      <c r="CM111" s="19">
        <f t="shared" si="22"/>
        <v>1.5</v>
      </c>
      <c r="CN111" s="19" t="s">
        <v>213</v>
      </c>
      <c r="CO111" s="19">
        <f t="shared" si="23"/>
        <v>1</v>
      </c>
      <c r="CP111" s="19" t="s">
        <v>195</v>
      </c>
      <c r="CQ111" s="19" t="s">
        <v>195</v>
      </c>
      <c r="CR111" s="19" t="s">
        <v>185</v>
      </c>
      <c r="CS111" s="19" t="s">
        <v>195</v>
      </c>
      <c r="CT111" s="19" t="s">
        <v>195</v>
      </c>
      <c r="CU111" s="19">
        <f t="shared" ref="CU111:CY111" si="146">if(CP111="Không",0,1)</f>
        <v>1</v>
      </c>
      <c r="CV111" s="19">
        <f t="shared" si="146"/>
        <v>1</v>
      </c>
      <c r="CW111" s="19">
        <f t="shared" si="146"/>
        <v>0</v>
      </c>
      <c r="CX111" s="19">
        <f t="shared" si="146"/>
        <v>1</v>
      </c>
      <c r="CY111" s="19">
        <f t="shared" si="146"/>
        <v>1</v>
      </c>
      <c r="CZ111" s="19" t="s">
        <v>185</v>
      </c>
      <c r="DA111" s="19">
        <f t="shared" si="25"/>
        <v>0</v>
      </c>
      <c r="DB111" s="19" t="s">
        <v>185</v>
      </c>
      <c r="DC111" s="19">
        <f t="shared" si="26"/>
        <v>0</v>
      </c>
      <c r="DD111" s="20"/>
      <c r="DE111" s="19" t="s">
        <v>195</v>
      </c>
      <c r="DF111" s="19">
        <f t="shared" si="27"/>
        <v>1</v>
      </c>
      <c r="DG111" s="19" t="s">
        <v>196</v>
      </c>
      <c r="DH111" s="19">
        <f t="shared" si="28"/>
        <v>0</v>
      </c>
      <c r="DI111" s="19" t="s">
        <v>185</v>
      </c>
      <c r="DJ111" s="19">
        <f t="shared" si="29"/>
        <v>0</v>
      </c>
      <c r="DK111" s="19" t="s">
        <v>197</v>
      </c>
      <c r="DL111" s="19">
        <f t="shared" si="30"/>
        <v>0</v>
      </c>
      <c r="DM111" s="19" t="s">
        <v>198</v>
      </c>
      <c r="DN111" s="19">
        <f t="shared" si="31"/>
        <v>1.5</v>
      </c>
      <c r="DO111" s="19" t="s">
        <v>526</v>
      </c>
      <c r="DP111" s="19" t="s">
        <v>185</v>
      </c>
      <c r="DQ111" s="20">
        <f t="shared" si="32"/>
        <v>0</v>
      </c>
      <c r="DR111" s="20"/>
      <c r="DS111" s="19" t="s">
        <v>195</v>
      </c>
      <c r="DT111" s="19" t="s">
        <v>285</v>
      </c>
      <c r="DU111" s="19" t="s">
        <v>185</v>
      </c>
      <c r="DV111" s="20"/>
      <c r="DW111" s="20"/>
      <c r="DX111" s="20"/>
      <c r="DY111" s="20"/>
    </row>
    <row r="112">
      <c r="A112" s="18">
        <v>46004.301724537036</v>
      </c>
      <c r="B112" s="19" t="s">
        <v>527</v>
      </c>
      <c r="C112" s="19" t="s">
        <v>335</v>
      </c>
      <c r="D112" s="19">
        <f t="shared" si="2"/>
        <v>1</v>
      </c>
      <c r="E112" s="19" t="s">
        <v>328</v>
      </c>
      <c r="F112" s="19">
        <f>IFERROR(__xludf.DUMMYFUNCTION("LET(
  t, LOWER(TRIM(E112)),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112" s="19" t="s">
        <v>185</v>
      </c>
      <c r="H112" s="19">
        <f>IFERROR(__xludf.DUMMYFUNCTION("LET(
  t, LOWER(TRIM(G112)),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12" s="19" t="s">
        <v>182</v>
      </c>
      <c r="J112" s="19">
        <f>IFERROR(__xludf.DUMMYFUNCTION("LET(
  text, LOWER(I112),
  IFERROR(
    IFS(
      REGEXMATCH(text,""ở cùng gia đình|ở trọ cùng gia đình""), 0,
      REGEXMATCH(text,""thuê trọ""), 1,
      REGEXMATCH(text,""ở ktx""), 2,
      REGEXMATCH(text,""có nhà tại khu vực đang học|có nhà|ở riên"&amp;"g tại chung cư""), 3,
      REGEXMATCH(text,""ở nhà người quen""), 4
    ),
  -1)
)"),1.0)</f>
        <v>1</v>
      </c>
      <c r="K112" s="19" t="s">
        <v>221</v>
      </c>
      <c r="L112" s="19">
        <f>IFERROR(__xludf.DUMMYFUNCTION("LET(
  t, LOWER(TRIM(K112)),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12" s="19" t="s">
        <v>184</v>
      </c>
      <c r="N112" s="19">
        <f>IFERROR(__xludf.DUMMYFUNCTION("LET(
  t, LOWER(TRIM(M112)),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12" s="19" t="s">
        <v>185</v>
      </c>
      <c r="P112" s="19">
        <f t="shared" si="3"/>
        <v>0</v>
      </c>
      <c r="Q112" s="20"/>
      <c r="R112" s="20" t="str">
        <f t="shared" si="126"/>
        <v/>
      </c>
      <c r="S112" s="20"/>
      <c r="T112" s="20"/>
      <c r="U112" s="20"/>
      <c r="V112" s="20" t="str">
        <f>IFERROR(__xludf.DUMMYFUNCTION("IFERROR(REGEXEXTRACT(U112,""\d+"")*1, """")"),"")</f>
        <v/>
      </c>
      <c r="W112" s="20">
        <f t="shared" si="5"/>
        <v>0</v>
      </c>
      <c r="X112" s="20"/>
      <c r="Y112" s="20"/>
      <c r="Z112" s="19" t="s">
        <v>185</v>
      </c>
      <c r="AA112" s="19"/>
      <c r="AB112" s="19" t="s">
        <v>185</v>
      </c>
      <c r="AC112" s="19" t="s">
        <v>185</v>
      </c>
      <c r="AD112" s="19" t="s">
        <v>186</v>
      </c>
      <c r="AE112" s="19" t="s">
        <v>185</v>
      </c>
      <c r="AF112" s="19" t="s">
        <v>237</v>
      </c>
      <c r="AG112" s="19" t="s">
        <v>238</v>
      </c>
      <c r="AH112" s="19" t="s">
        <v>188</v>
      </c>
      <c r="AI112" s="19" t="s">
        <v>331</v>
      </c>
      <c r="AJ112" s="19">
        <f t="shared" si="6"/>
        <v>3</v>
      </c>
      <c r="AK112" s="19" t="s">
        <v>188</v>
      </c>
      <c r="AL112" s="19">
        <f t="shared" si="7"/>
        <v>1</v>
      </c>
      <c r="AM112" s="19" t="s">
        <v>190</v>
      </c>
      <c r="AN112" s="19">
        <f t="shared" si="8"/>
        <v>0</v>
      </c>
      <c r="AO112" s="20"/>
      <c r="AP112" s="19">
        <v>2.0</v>
      </c>
      <c r="AQ112" s="19">
        <v>1.0</v>
      </c>
      <c r="AR112" s="19">
        <v>3.0</v>
      </c>
      <c r="AS112" s="19">
        <v>1.0</v>
      </c>
      <c r="AT112" s="19">
        <v>2.0</v>
      </c>
      <c r="AU112" s="19">
        <v>1.0</v>
      </c>
      <c r="AV112" s="19">
        <v>1.0</v>
      </c>
      <c r="AW112" s="19">
        <v>1.0</v>
      </c>
      <c r="AX112" s="19">
        <v>1.0</v>
      </c>
      <c r="AY112" s="19">
        <f t="shared" si="9"/>
        <v>13</v>
      </c>
      <c r="AZ112" s="19">
        <f t="shared" si="10"/>
        <v>4</v>
      </c>
      <c r="BA112" s="19">
        <f t="shared" si="11"/>
        <v>0</v>
      </c>
      <c r="BB112" s="19">
        <f t="shared" si="12"/>
        <v>0</v>
      </c>
      <c r="BC112" s="19">
        <v>1.0</v>
      </c>
      <c r="BD112" s="19">
        <v>1.0</v>
      </c>
      <c r="BE112" s="19">
        <v>2.0</v>
      </c>
      <c r="BF112" s="19">
        <v>1.0</v>
      </c>
      <c r="BG112" s="19">
        <v>1.0</v>
      </c>
      <c r="BH112" s="19">
        <v>1.0</v>
      </c>
      <c r="BI112" s="19">
        <v>2.0</v>
      </c>
      <c r="BJ112" s="19">
        <f t="shared" si="13"/>
        <v>9</v>
      </c>
      <c r="BK112" s="19">
        <f t="shared" si="14"/>
        <v>2</v>
      </c>
      <c r="BL112" s="19"/>
      <c r="BM112" s="19"/>
      <c r="BN112" s="19">
        <v>1.0</v>
      </c>
      <c r="BO112" s="19" t="s">
        <v>185</v>
      </c>
      <c r="BP112" s="19">
        <f t="shared" si="15"/>
        <v>0</v>
      </c>
      <c r="BQ112" s="19">
        <v>1.0</v>
      </c>
      <c r="BR112" s="19">
        <v>0.0</v>
      </c>
      <c r="BS112" s="19" t="s">
        <v>195</v>
      </c>
      <c r="BT112" s="20">
        <f t="shared" si="16"/>
        <v>1</v>
      </c>
      <c r="BU112" s="19" t="s">
        <v>207</v>
      </c>
      <c r="BV112" s="19">
        <v>4.0</v>
      </c>
      <c r="BW112" s="19" t="s">
        <v>195</v>
      </c>
      <c r="BX112" s="19" t="s">
        <v>378</v>
      </c>
      <c r="BY112" s="19" t="s">
        <v>185</v>
      </c>
      <c r="BZ112" s="19" t="s">
        <v>186</v>
      </c>
      <c r="CA112" s="19">
        <f t="shared" si="17"/>
        <v>1</v>
      </c>
      <c r="CB112" s="19" t="s">
        <v>186</v>
      </c>
      <c r="CC112" s="19">
        <f t="shared" si="18"/>
        <v>1</v>
      </c>
      <c r="CD112" s="19" t="s">
        <v>208</v>
      </c>
      <c r="CE112" s="19">
        <f t="shared" si="19"/>
        <v>2</v>
      </c>
      <c r="CF112" s="19" t="s">
        <v>208</v>
      </c>
      <c r="CG112" s="19">
        <f t="shared" si="20"/>
        <v>2</v>
      </c>
      <c r="CH112" s="19" t="s">
        <v>208</v>
      </c>
      <c r="CI112" s="19">
        <f t="shared" si="21"/>
        <v>2</v>
      </c>
      <c r="CJ112" s="19" t="s">
        <v>292</v>
      </c>
      <c r="CK112" s="19" t="s">
        <v>528</v>
      </c>
      <c r="CL112" s="19" t="s">
        <v>194</v>
      </c>
      <c r="CM112" s="19">
        <f t="shared" si="22"/>
        <v>3.5</v>
      </c>
      <c r="CN112" s="19" t="s">
        <v>185</v>
      </c>
      <c r="CO112" s="19">
        <f t="shared" si="23"/>
        <v>0</v>
      </c>
      <c r="CP112" s="19" t="s">
        <v>185</v>
      </c>
      <c r="CQ112" s="19" t="s">
        <v>195</v>
      </c>
      <c r="CR112" s="19" t="s">
        <v>185</v>
      </c>
      <c r="CS112" s="19" t="s">
        <v>185</v>
      </c>
      <c r="CT112" s="19" t="s">
        <v>185</v>
      </c>
      <c r="CU112" s="19">
        <f t="shared" ref="CU112:CY112" si="147">if(CP112="Không",0,1)</f>
        <v>0</v>
      </c>
      <c r="CV112" s="19">
        <f t="shared" si="147"/>
        <v>1</v>
      </c>
      <c r="CW112" s="19">
        <f t="shared" si="147"/>
        <v>0</v>
      </c>
      <c r="CX112" s="19">
        <f t="shared" si="147"/>
        <v>0</v>
      </c>
      <c r="CY112" s="19">
        <f t="shared" si="147"/>
        <v>0</v>
      </c>
      <c r="CZ112" s="19" t="s">
        <v>185</v>
      </c>
      <c r="DA112" s="19">
        <f t="shared" si="25"/>
        <v>0</v>
      </c>
      <c r="DB112" s="19" t="s">
        <v>185</v>
      </c>
      <c r="DC112" s="19">
        <f t="shared" si="26"/>
        <v>0</v>
      </c>
      <c r="DD112" s="20"/>
      <c r="DE112" s="19" t="s">
        <v>195</v>
      </c>
      <c r="DF112" s="19">
        <f t="shared" si="27"/>
        <v>1</v>
      </c>
      <c r="DG112" s="19" t="s">
        <v>196</v>
      </c>
      <c r="DH112" s="19">
        <f t="shared" si="28"/>
        <v>0</v>
      </c>
      <c r="DI112" s="19" t="s">
        <v>185</v>
      </c>
      <c r="DJ112" s="19">
        <f t="shared" si="29"/>
        <v>0</v>
      </c>
      <c r="DK112" s="19" t="s">
        <v>197</v>
      </c>
      <c r="DL112" s="19">
        <f t="shared" si="30"/>
        <v>0</v>
      </c>
      <c r="DM112" s="19" t="s">
        <v>303</v>
      </c>
      <c r="DN112" s="19">
        <f t="shared" si="31"/>
        <v>0.5</v>
      </c>
      <c r="DO112" s="19" t="s">
        <v>529</v>
      </c>
      <c r="DP112" s="19" t="s">
        <v>185</v>
      </c>
      <c r="DQ112" s="20">
        <f t="shared" si="32"/>
        <v>0</v>
      </c>
      <c r="DR112" s="20"/>
      <c r="DS112" s="19" t="s">
        <v>185</v>
      </c>
      <c r="DT112" s="20"/>
      <c r="DU112" s="19" t="s">
        <v>185</v>
      </c>
      <c r="DV112" s="20"/>
      <c r="DW112" s="20"/>
      <c r="DX112" s="20"/>
      <c r="DY112" s="20"/>
    </row>
    <row r="113">
      <c r="A113" s="18">
        <v>46004.307604166665</v>
      </c>
      <c r="B113" s="19" t="s">
        <v>527</v>
      </c>
      <c r="C113" s="19" t="s">
        <v>174</v>
      </c>
      <c r="D113" s="19">
        <f t="shared" si="2"/>
        <v>0</v>
      </c>
      <c r="E113" s="19" t="s">
        <v>180</v>
      </c>
      <c r="F113" s="19">
        <f>IFERROR(__xludf.DUMMYFUNCTION("LET(
  t, LOWER(TRIM(E113)),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13" s="19" t="s">
        <v>220</v>
      </c>
      <c r="H113" s="19">
        <f>IFERROR(__xludf.DUMMYFUNCTION("LET(
  t, LOWER(TRIM(G113)),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13" s="19" t="s">
        <v>276</v>
      </c>
      <c r="J113" s="19">
        <f>IFERROR(__xludf.DUMMYFUNCTION("LET(
  text, LOWER(I113),
  IFERROR(
    IFS(
      REGEXMATCH(text,""ở cùng gia đình|ở trọ cùng gia đình""), 0,
      REGEXMATCH(text,""thuê trọ""), 1,
      REGEXMATCH(text,""ở ktx""), 2,
      REGEXMATCH(text,""có nhà tại khu vực đang học|có nhà|ở riên"&amp;"g tại chung cư""), 3,
      REGEXMATCH(text,""ở nhà người quen""), 4
    ),
  -1)
)"),0.0)</f>
        <v>0</v>
      </c>
      <c r="K113" s="19" t="s">
        <v>512</v>
      </c>
      <c r="L113" s="19">
        <f>IFERROR(__xludf.DUMMYFUNCTION("LET(
  t, LOWER(TRIM(K113)),
  IFERROR(
    IFS(
      REGEXMATCH(t,""xuất\s*sắc""), 0,
      REGEXMATCH(t,""^giỏi$""), 1,
      REGEXMATCH(t,""^khá$""), 2,
      REGEXMATCH(t,""trung bình|bình thường|^4$""), 3,
      REGEXMATCH(t,""rớt""), 4,
      REGEX"&amp;"MATCH(t,""năm nhất|tân sinh viên|mới|chưa|không|sắp thi|chuẩn bị thi|kq|kết quả|chưa có|chưa biết""), 5,
      TRUE, 5
    ),
  5)
)"),0.0)</f>
        <v>0</v>
      </c>
      <c r="M113" s="19" t="s">
        <v>185</v>
      </c>
      <c r="N113" s="19">
        <f>IFERROR(__xludf.DUMMYFUNCTION("LET(
  t, LOWER(TRIM(M113)),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13" s="19" t="s">
        <v>185</v>
      </c>
      <c r="P113" s="19">
        <f t="shared" si="3"/>
        <v>0</v>
      </c>
      <c r="Q113" s="20"/>
      <c r="R113" s="20" t="str">
        <f t="shared" si="126"/>
        <v/>
      </c>
      <c r="S113" s="20"/>
      <c r="T113" s="20"/>
      <c r="U113" s="20"/>
      <c r="V113" s="20" t="str">
        <f>IFERROR(__xludf.DUMMYFUNCTION("IFERROR(REGEXEXTRACT(U113,""\d+"")*1, """")"),"")</f>
        <v/>
      </c>
      <c r="W113" s="20">
        <f t="shared" si="5"/>
        <v>0</v>
      </c>
      <c r="X113" s="20"/>
      <c r="Y113" s="20"/>
      <c r="Z113" s="19" t="s">
        <v>185</v>
      </c>
      <c r="AA113" s="19"/>
      <c r="AB113" s="19" t="s">
        <v>185</v>
      </c>
      <c r="AC113" s="19" t="s">
        <v>185</v>
      </c>
      <c r="AD113" s="19" t="s">
        <v>186</v>
      </c>
      <c r="AE113" s="19" t="s">
        <v>185</v>
      </c>
      <c r="AF113" s="19" t="s">
        <v>206</v>
      </c>
      <c r="AG113" s="19" t="s">
        <v>188</v>
      </c>
      <c r="AH113" s="19" t="s">
        <v>226</v>
      </c>
      <c r="AI113" s="19" t="s">
        <v>239</v>
      </c>
      <c r="AJ113" s="19">
        <f t="shared" si="6"/>
        <v>0</v>
      </c>
      <c r="AK113" s="19" t="s">
        <v>188</v>
      </c>
      <c r="AL113" s="19">
        <f t="shared" si="7"/>
        <v>1</v>
      </c>
      <c r="AM113" s="19" t="s">
        <v>190</v>
      </c>
      <c r="AN113" s="19">
        <f t="shared" si="8"/>
        <v>0</v>
      </c>
      <c r="AO113" s="20"/>
      <c r="AP113" s="19">
        <v>3.0</v>
      </c>
      <c r="AQ113" s="19">
        <v>1.0</v>
      </c>
      <c r="AR113" s="19">
        <v>1.0</v>
      </c>
      <c r="AS113" s="19">
        <v>2.0</v>
      </c>
      <c r="AT113" s="19">
        <v>1.0</v>
      </c>
      <c r="AU113" s="19">
        <v>4.0</v>
      </c>
      <c r="AV113" s="19">
        <v>1.0</v>
      </c>
      <c r="AW113" s="19">
        <v>1.0</v>
      </c>
      <c r="AX113" s="19">
        <v>1.0</v>
      </c>
      <c r="AY113" s="19">
        <f t="shared" si="9"/>
        <v>15</v>
      </c>
      <c r="AZ113" s="19">
        <f t="shared" si="10"/>
        <v>6</v>
      </c>
      <c r="BA113" s="19">
        <f t="shared" si="11"/>
        <v>0</v>
      </c>
      <c r="BB113" s="19">
        <f t="shared" si="12"/>
        <v>0</v>
      </c>
      <c r="BC113" s="19">
        <v>2.0</v>
      </c>
      <c r="BD113" s="19">
        <v>1.0</v>
      </c>
      <c r="BE113" s="19">
        <v>2.0</v>
      </c>
      <c r="BF113" s="19">
        <v>1.0</v>
      </c>
      <c r="BG113" s="19">
        <v>3.0</v>
      </c>
      <c r="BH113" s="19">
        <v>3.0</v>
      </c>
      <c r="BI113" s="19">
        <v>1.0</v>
      </c>
      <c r="BJ113" s="19">
        <f t="shared" si="13"/>
        <v>13</v>
      </c>
      <c r="BK113" s="19">
        <f t="shared" si="14"/>
        <v>6</v>
      </c>
      <c r="BL113" s="19"/>
      <c r="BM113" s="19"/>
      <c r="BN113" s="19">
        <v>1.0</v>
      </c>
      <c r="BO113" s="19" t="s">
        <v>185</v>
      </c>
      <c r="BP113" s="19">
        <f t="shared" si="15"/>
        <v>0</v>
      </c>
      <c r="BQ113" s="19">
        <v>1.0</v>
      </c>
      <c r="BR113" s="19">
        <v>0.0</v>
      </c>
      <c r="BS113" s="19" t="s">
        <v>185</v>
      </c>
      <c r="BT113" s="20">
        <f t="shared" si="16"/>
        <v>0</v>
      </c>
      <c r="BU113" s="20"/>
      <c r="BV113" s="19">
        <v>2.0</v>
      </c>
      <c r="BW113" s="19" t="s">
        <v>185</v>
      </c>
      <c r="BX113" s="19" t="s">
        <v>191</v>
      </c>
      <c r="BY113" s="19" t="s">
        <v>185</v>
      </c>
      <c r="BZ113" s="19" t="s">
        <v>186</v>
      </c>
      <c r="CA113" s="19">
        <f t="shared" si="17"/>
        <v>1</v>
      </c>
      <c r="CB113" s="19" t="s">
        <v>208</v>
      </c>
      <c r="CC113" s="19">
        <f t="shared" si="18"/>
        <v>2</v>
      </c>
      <c r="CD113" s="19" t="s">
        <v>209</v>
      </c>
      <c r="CE113" s="19">
        <f t="shared" si="19"/>
        <v>1</v>
      </c>
      <c r="CF113" s="19" t="s">
        <v>192</v>
      </c>
      <c r="CG113" s="19">
        <f t="shared" si="20"/>
        <v>0</v>
      </c>
      <c r="CH113" s="19" t="s">
        <v>192</v>
      </c>
      <c r="CI113" s="19">
        <f t="shared" si="21"/>
        <v>0</v>
      </c>
      <c r="CJ113" s="19" t="s">
        <v>229</v>
      </c>
      <c r="CK113" s="19" t="s">
        <v>185</v>
      </c>
      <c r="CL113" s="19" t="s">
        <v>194</v>
      </c>
      <c r="CM113" s="19">
        <f t="shared" si="22"/>
        <v>3.5</v>
      </c>
      <c r="CN113" s="19" t="s">
        <v>185</v>
      </c>
      <c r="CO113" s="19">
        <f t="shared" si="23"/>
        <v>0</v>
      </c>
      <c r="CP113" s="19" t="s">
        <v>185</v>
      </c>
      <c r="CQ113" s="19" t="s">
        <v>195</v>
      </c>
      <c r="CR113" s="19" t="s">
        <v>185</v>
      </c>
      <c r="CS113" s="19" t="s">
        <v>195</v>
      </c>
      <c r="CT113" s="19" t="s">
        <v>185</v>
      </c>
      <c r="CU113" s="19">
        <f t="shared" ref="CU113:CY113" si="148">if(CP113="Không",0,1)</f>
        <v>0</v>
      </c>
      <c r="CV113" s="19">
        <f t="shared" si="148"/>
        <v>1</v>
      </c>
      <c r="CW113" s="19">
        <f t="shared" si="148"/>
        <v>0</v>
      </c>
      <c r="CX113" s="19">
        <f t="shared" si="148"/>
        <v>1</v>
      </c>
      <c r="CY113" s="19">
        <f t="shared" si="148"/>
        <v>0</v>
      </c>
      <c r="CZ113" s="19" t="s">
        <v>185</v>
      </c>
      <c r="DA113" s="19">
        <f t="shared" si="25"/>
        <v>0</v>
      </c>
      <c r="DB113" s="19" t="s">
        <v>185</v>
      </c>
      <c r="DC113" s="19">
        <f t="shared" si="26"/>
        <v>0</v>
      </c>
      <c r="DD113" s="20"/>
      <c r="DE113" s="19" t="s">
        <v>195</v>
      </c>
      <c r="DF113" s="19">
        <f t="shared" si="27"/>
        <v>1</v>
      </c>
      <c r="DG113" s="19" t="s">
        <v>196</v>
      </c>
      <c r="DH113" s="19">
        <f t="shared" si="28"/>
        <v>0</v>
      </c>
      <c r="DI113" s="19" t="s">
        <v>185</v>
      </c>
      <c r="DJ113" s="19">
        <f t="shared" si="29"/>
        <v>0</v>
      </c>
      <c r="DK113" s="19" t="s">
        <v>197</v>
      </c>
      <c r="DL113" s="19">
        <f t="shared" si="30"/>
        <v>0</v>
      </c>
      <c r="DM113" s="19" t="s">
        <v>265</v>
      </c>
      <c r="DN113" s="19">
        <f t="shared" si="31"/>
        <v>5</v>
      </c>
      <c r="DO113" s="19" t="s">
        <v>326</v>
      </c>
      <c r="DP113" s="19" t="s">
        <v>185</v>
      </c>
      <c r="DQ113" s="20">
        <f t="shared" si="32"/>
        <v>0</v>
      </c>
      <c r="DR113" s="20"/>
      <c r="DS113" s="19" t="s">
        <v>185</v>
      </c>
      <c r="DT113" s="20"/>
      <c r="DU113" s="19" t="s">
        <v>185</v>
      </c>
      <c r="DV113" s="20"/>
      <c r="DW113" s="20"/>
      <c r="DX113" s="20"/>
      <c r="DY113" s="20"/>
    </row>
    <row r="114">
      <c r="A114" s="18">
        <v>46004.315462962964</v>
      </c>
      <c r="B114" s="19" t="s">
        <v>527</v>
      </c>
      <c r="C114" s="19" t="s">
        <v>174</v>
      </c>
      <c r="D114" s="19">
        <f t="shared" si="2"/>
        <v>0</v>
      </c>
      <c r="E114" s="19" t="s">
        <v>180</v>
      </c>
      <c r="F114" s="19">
        <f>IFERROR(__xludf.DUMMYFUNCTION("LET(
  t, LOWER(TRIM(E114)),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14" s="19" t="s">
        <v>220</v>
      </c>
      <c r="H114" s="19">
        <f>IFERROR(__xludf.DUMMYFUNCTION("LET(
  t, LOWER(TRIM(G114)),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14" s="19" t="s">
        <v>276</v>
      </c>
      <c r="J114" s="19">
        <f>IFERROR(__xludf.DUMMYFUNCTION("LET(
  text, LOWER(I114),
  IFERROR(
    IFS(
      REGEXMATCH(text,""ở cùng gia đình|ở trọ cùng gia đình""), 0,
      REGEXMATCH(text,""thuê trọ""), 1,
      REGEXMATCH(text,""ở ktx""), 2,
      REGEXMATCH(text,""có nhà tại khu vực đang học|có nhà|ở riên"&amp;"g tại chung cư""), 3,
      REGEXMATCH(text,""ở nhà người quen""), 4
    ),
  -1)
)"),0.0)</f>
        <v>0</v>
      </c>
      <c r="K114" s="19" t="s">
        <v>221</v>
      </c>
      <c r="L114" s="19">
        <f>IFERROR(__xludf.DUMMYFUNCTION("LET(
  t, LOWER(TRIM(K114)),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14" s="19" t="s">
        <v>222</v>
      </c>
      <c r="N114" s="19">
        <f>IFERROR(__xludf.DUMMYFUNCTION("LET(
  t, LOWER(TRIM(M114)),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14" s="19" t="s">
        <v>185</v>
      </c>
      <c r="P114" s="19">
        <f t="shared" si="3"/>
        <v>0</v>
      </c>
      <c r="Q114" s="20"/>
      <c r="R114" s="20" t="str">
        <f t="shared" si="126"/>
        <v/>
      </c>
      <c r="S114" s="20"/>
      <c r="T114" s="20"/>
      <c r="U114" s="20"/>
      <c r="V114" s="20" t="str">
        <f>IFERROR(__xludf.DUMMYFUNCTION("IFERROR(REGEXEXTRACT(U114,""\d+"")*1, """")"),"")</f>
        <v/>
      </c>
      <c r="W114" s="20">
        <f t="shared" si="5"/>
        <v>0</v>
      </c>
      <c r="X114" s="20"/>
      <c r="Y114" s="20"/>
      <c r="Z114" s="19" t="s">
        <v>185</v>
      </c>
      <c r="AA114" s="19"/>
      <c r="AB114" s="19" t="s">
        <v>185</v>
      </c>
      <c r="AC114" s="19" t="s">
        <v>185</v>
      </c>
      <c r="AD114" s="19" t="s">
        <v>205</v>
      </c>
      <c r="AE114" s="19" t="s">
        <v>185</v>
      </c>
      <c r="AF114" s="19" t="s">
        <v>206</v>
      </c>
      <c r="AG114" s="19" t="s">
        <v>238</v>
      </c>
      <c r="AH114" s="19" t="s">
        <v>188</v>
      </c>
      <c r="AI114" s="19" t="s">
        <v>239</v>
      </c>
      <c r="AJ114" s="19">
        <f t="shared" si="6"/>
        <v>0</v>
      </c>
      <c r="AK114" s="19" t="s">
        <v>238</v>
      </c>
      <c r="AL114" s="19">
        <f t="shared" si="7"/>
        <v>0</v>
      </c>
      <c r="AM114" s="19" t="s">
        <v>190</v>
      </c>
      <c r="AN114" s="19">
        <f t="shared" si="8"/>
        <v>0</v>
      </c>
      <c r="AO114" s="20"/>
      <c r="AP114" s="19">
        <v>1.0</v>
      </c>
      <c r="AQ114" s="19">
        <v>1.0</v>
      </c>
      <c r="AR114" s="19">
        <v>3.0</v>
      </c>
      <c r="AS114" s="19">
        <v>1.0</v>
      </c>
      <c r="AT114" s="19">
        <v>1.0</v>
      </c>
      <c r="AU114" s="19">
        <v>1.0</v>
      </c>
      <c r="AV114" s="19">
        <v>1.0</v>
      </c>
      <c r="AW114" s="19">
        <v>1.0</v>
      </c>
      <c r="AX114" s="19">
        <v>1.0</v>
      </c>
      <c r="AY114" s="19">
        <f t="shared" si="9"/>
        <v>11</v>
      </c>
      <c r="AZ114" s="19">
        <f t="shared" si="10"/>
        <v>2</v>
      </c>
      <c r="BA114" s="19">
        <f t="shared" si="11"/>
        <v>0</v>
      </c>
      <c r="BB114" s="19">
        <f t="shared" si="12"/>
        <v>0</v>
      </c>
      <c r="BC114" s="19">
        <v>1.0</v>
      </c>
      <c r="BD114" s="19">
        <v>1.0</v>
      </c>
      <c r="BE114" s="19">
        <v>2.0</v>
      </c>
      <c r="BF114" s="19">
        <v>1.0</v>
      </c>
      <c r="BG114" s="19">
        <v>1.0</v>
      </c>
      <c r="BH114" s="19">
        <v>1.0</v>
      </c>
      <c r="BI114" s="19">
        <v>1.0</v>
      </c>
      <c r="BJ114" s="19">
        <f t="shared" si="13"/>
        <v>8</v>
      </c>
      <c r="BK114" s="19">
        <f t="shared" si="14"/>
        <v>1</v>
      </c>
      <c r="BL114" s="19"/>
      <c r="BM114" s="19"/>
      <c r="BN114" s="19">
        <v>1.0</v>
      </c>
      <c r="BO114" s="19" t="s">
        <v>185</v>
      </c>
      <c r="BP114" s="19">
        <f t="shared" si="15"/>
        <v>0</v>
      </c>
      <c r="BQ114" s="19">
        <v>1.0</v>
      </c>
      <c r="BR114" s="19" t="s">
        <v>530</v>
      </c>
      <c r="BS114" s="19" t="s">
        <v>185</v>
      </c>
      <c r="BT114" s="20">
        <f t="shared" si="16"/>
        <v>0</v>
      </c>
      <c r="BU114" s="20"/>
      <c r="BV114" s="19">
        <v>3.0</v>
      </c>
      <c r="BW114" s="19" t="s">
        <v>195</v>
      </c>
      <c r="BX114" s="19" t="s">
        <v>191</v>
      </c>
      <c r="BY114" s="19" t="s">
        <v>185</v>
      </c>
      <c r="BZ114" s="19" t="s">
        <v>185</v>
      </c>
      <c r="CA114" s="19">
        <f t="shared" si="17"/>
        <v>0</v>
      </c>
      <c r="CB114" s="19" t="s">
        <v>185</v>
      </c>
      <c r="CC114" s="19">
        <f t="shared" si="18"/>
        <v>0</v>
      </c>
      <c r="CD114" s="19" t="s">
        <v>192</v>
      </c>
      <c r="CE114" s="19">
        <f t="shared" si="19"/>
        <v>0</v>
      </c>
      <c r="CF114" s="19" t="s">
        <v>192</v>
      </c>
      <c r="CG114" s="19">
        <f t="shared" si="20"/>
        <v>0</v>
      </c>
      <c r="CH114" s="19" t="s">
        <v>192</v>
      </c>
      <c r="CI114" s="19">
        <f t="shared" si="21"/>
        <v>0</v>
      </c>
      <c r="CJ114" s="19" t="s">
        <v>193</v>
      </c>
      <c r="CK114" s="19" t="s">
        <v>531</v>
      </c>
      <c r="CL114" s="19" t="s">
        <v>212</v>
      </c>
      <c r="CM114" s="19">
        <f t="shared" si="22"/>
        <v>6</v>
      </c>
      <c r="CN114" s="19" t="s">
        <v>185</v>
      </c>
      <c r="CO114" s="19">
        <f t="shared" si="23"/>
        <v>0</v>
      </c>
      <c r="CP114" s="19" t="s">
        <v>185</v>
      </c>
      <c r="CQ114" s="19" t="s">
        <v>185</v>
      </c>
      <c r="CR114" s="19" t="s">
        <v>185</v>
      </c>
      <c r="CS114" s="19" t="s">
        <v>185</v>
      </c>
      <c r="CT114" s="19" t="s">
        <v>185</v>
      </c>
      <c r="CU114" s="19">
        <f t="shared" ref="CU114:CY114" si="149">if(CP114="Không",0,1)</f>
        <v>0</v>
      </c>
      <c r="CV114" s="19">
        <f t="shared" si="149"/>
        <v>0</v>
      </c>
      <c r="CW114" s="19">
        <f t="shared" si="149"/>
        <v>0</v>
      </c>
      <c r="CX114" s="19">
        <f t="shared" si="149"/>
        <v>0</v>
      </c>
      <c r="CY114" s="19">
        <f t="shared" si="149"/>
        <v>0</v>
      </c>
      <c r="CZ114" s="19" t="s">
        <v>185</v>
      </c>
      <c r="DA114" s="19">
        <f t="shared" si="25"/>
        <v>0</v>
      </c>
      <c r="DB114" s="19" t="s">
        <v>185</v>
      </c>
      <c r="DC114" s="19">
        <f t="shared" si="26"/>
        <v>0</v>
      </c>
      <c r="DD114" s="20"/>
      <c r="DE114" s="19" t="s">
        <v>195</v>
      </c>
      <c r="DF114" s="19">
        <f t="shared" si="27"/>
        <v>1</v>
      </c>
      <c r="DG114" s="19" t="s">
        <v>532</v>
      </c>
      <c r="DH114" s="19">
        <f t="shared" si="28"/>
        <v>1</v>
      </c>
      <c r="DI114" s="19" t="s">
        <v>185</v>
      </c>
      <c r="DJ114" s="19">
        <f t="shared" si="29"/>
        <v>0</v>
      </c>
      <c r="DK114" s="19" t="s">
        <v>197</v>
      </c>
      <c r="DL114" s="19">
        <f t="shared" si="30"/>
        <v>0</v>
      </c>
      <c r="DM114" s="19" t="s">
        <v>198</v>
      </c>
      <c r="DN114" s="19">
        <f t="shared" si="31"/>
        <v>1.5</v>
      </c>
      <c r="DO114" s="19" t="s">
        <v>533</v>
      </c>
      <c r="DP114" s="19" t="s">
        <v>185</v>
      </c>
      <c r="DQ114" s="20">
        <f t="shared" si="32"/>
        <v>0</v>
      </c>
      <c r="DR114" s="20"/>
      <c r="DS114" s="19" t="s">
        <v>185</v>
      </c>
      <c r="DT114" s="20"/>
      <c r="DU114" s="19" t="s">
        <v>185</v>
      </c>
      <c r="DV114" s="20"/>
      <c r="DW114" s="20"/>
      <c r="DX114" s="20"/>
      <c r="DY114" s="20"/>
    </row>
    <row r="115">
      <c r="A115" s="18">
        <v>46004.32034722222</v>
      </c>
      <c r="B115" s="19" t="s">
        <v>527</v>
      </c>
      <c r="C115" s="19" t="s">
        <v>174</v>
      </c>
      <c r="D115" s="19">
        <f t="shared" si="2"/>
        <v>0</v>
      </c>
      <c r="E115" s="19" t="s">
        <v>534</v>
      </c>
      <c r="F115" s="19">
        <f>IFERROR(__xludf.DUMMYFUNCTION("LET(
  t, LOWER(TRIM(E115)),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115" s="19" t="s">
        <v>181</v>
      </c>
      <c r="H115" s="19">
        <f>IFERROR(__xludf.DUMMYFUNCTION("LET(
  t, LOWER(TRIM(G115)),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115" s="19" t="s">
        <v>276</v>
      </c>
      <c r="J115" s="19">
        <f>IFERROR(__xludf.DUMMYFUNCTION("LET(
  text, LOWER(I115),
  IFERROR(
    IFS(
      REGEXMATCH(text,""ở cùng gia đình|ở trọ cùng gia đình""), 0,
      REGEXMATCH(text,""thuê trọ""), 1,
      REGEXMATCH(text,""ở ktx""), 2,
      REGEXMATCH(text,""có nhà tại khu vực đang học|có nhà|ở riên"&amp;"g tại chung cư""), 3,
      REGEXMATCH(text,""ở nhà người quen""), 4
    ),
  -1)
)"),0.0)</f>
        <v>0</v>
      </c>
      <c r="K115" s="19" t="s">
        <v>183</v>
      </c>
      <c r="L115" s="19">
        <f>IFERROR(__xludf.DUMMYFUNCTION("LET(
  t, LOWER(TRIM(K115)),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15" s="19" t="s">
        <v>535</v>
      </c>
      <c r="N115" s="19">
        <f>IFERROR(__xludf.DUMMYFUNCTION("LET(
  t, LOWER(TRIM(M115)),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15" s="19" t="s">
        <v>185</v>
      </c>
      <c r="P115" s="19">
        <f t="shared" si="3"/>
        <v>0</v>
      </c>
      <c r="Q115" s="20"/>
      <c r="R115" s="20" t="str">
        <f t="shared" si="126"/>
        <v/>
      </c>
      <c r="S115" s="20"/>
      <c r="T115" s="20"/>
      <c r="U115" s="20"/>
      <c r="V115" s="20" t="str">
        <f>IFERROR(__xludf.DUMMYFUNCTION("IFERROR(REGEXEXTRACT(U115,""\d+"")*1, """")"),"")</f>
        <v/>
      </c>
      <c r="W115" s="20">
        <f t="shared" si="5"/>
        <v>0</v>
      </c>
      <c r="X115" s="20"/>
      <c r="Y115" s="20"/>
      <c r="Z115" s="19" t="s">
        <v>185</v>
      </c>
      <c r="AA115" s="19"/>
      <c r="AB115" s="19" t="s">
        <v>185</v>
      </c>
      <c r="AC115" s="19" t="s">
        <v>185</v>
      </c>
      <c r="AD115" s="19" t="s">
        <v>186</v>
      </c>
      <c r="AE115" s="19" t="s">
        <v>185</v>
      </c>
      <c r="AF115" s="19" t="s">
        <v>206</v>
      </c>
      <c r="AG115" s="19" t="s">
        <v>188</v>
      </c>
      <c r="AH115" s="19" t="s">
        <v>188</v>
      </c>
      <c r="AI115" s="19" t="s">
        <v>227</v>
      </c>
      <c r="AJ115" s="19">
        <f t="shared" si="6"/>
        <v>2</v>
      </c>
      <c r="AK115" s="19" t="s">
        <v>188</v>
      </c>
      <c r="AL115" s="19">
        <f t="shared" si="7"/>
        <v>1</v>
      </c>
      <c r="AM115" s="19" t="s">
        <v>536</v>
      </c>
      <c r="AN115" s="19">
        <f t="shared" si="8"/>
        <v>3</v>
      </c>
      <c r="AO115" s="19" t="s">
        <v>195</v>
      </c>
      <c r="AP115" s="19">
        <v>3.0</v>
      </c>
      <c r="AQ115" s="19">
        <v>1.0</v>
      </c>
      <c r="AR115" s="19">
        <v>1.0</v>
      </c>
      <c r="AS115" s="19">
        <v>2.0</v>
      </c>
      <c r="AT115" s="19">
        <v>2.0</v>
      </c>
      <c r="AU115" s="19">
        <v>2.0</v>
      </c>
      <c r="AV115" s="19">
        <v>1.0</v>
      </c>
      <c r="AW115" s="19">
        <v>1.0</v>
      </c>
      <c r="AX115" s="19">
        <v>2.0</v>
      </c>
      <c r="AY115" s="19">
        <f t="shared" si="9"/>
        <v>15</v>
      </c>
      <c r="AZ115" s="19">
        <f t="shared" si="10"/>
        <v>6</v>
      </c>
      <c r="BA115" s="19">
        <f t="shared" si="11"/>
        <v>0</v>
      </c>
      <c r="BB115" s="19">
        <f t="shared" si="12"/>
        <v>0</v>
      </c>
      <c r="BC115" s="19">
        <v>2.0</v>
      </c>
      <c r="BD115" s="19">
        <v>1.0</v>
      </c>
      <c r="BE115" s="19">
        <v>2.0</v>
      </c>
      <c r="BF115" s="19">
        <v>1.0</v>
      </c>
      <c r="BG115" s="19">
        <v>2.0</v>
      </c>
      <c r="BH115" s="19">
        <v>1.0</v>
      </c>
      <c r="BI115" s="19">
        <v>1.0</v>
      </c>
      <c r="BJ115" s="19">
        <f t="shared" si="13"/>
        <v>10</v>
      </c>
      <c r="BK115" s="19">
        <f t="shared" si="14"/>
        <v>3</v>
      </c>
      <c r="BL115" s="19"/>
      <c r="BM115" s="19"/>
      <c r="BN115" s="19">
        <v>1.0</v>
      </c>
      <c r="BO115" s="19" t="s">
        <v>185</v>
      </c>
      <c r="BP115" s="19">
        <f t="shared" si="15"/>
        <v>0</v>
      </c>
      <c r="BQ115" s="19">
        <v>1.0</v>
      </c>
      <c r="BR115" s="19">
        <v>0.0</v>
      </c>
      <c r="BS115" s="19" t="s">
        <v>185</v>
      </c>
      <c r="BT115" s="20">
        <f t="shared" si="16"/>
        <v>0</v>
      </c>
      <c r="BU115" s="20"/>
      <c r="BV115" s="19">
        <v>2.0</v>
      </c>
      <c r="BW115" s="19" t="s">
        <v>185</v>
      </c>
      <c r="BX115" s="19" t="s">
        <v>191</v>
      </c>
      <c r="BY115" s="19" t="s">
        <v>195</v>
      </c>
      <c r="BZ115" s="19" t="s">
        <v>186</v>
      </c>
      <c r="CA115" s="19">
        <f t="shared" si="17"/>
        <v>1</v>
      </c>
      <c r="CB115" s="19" t="s">
        <v>186</v>
      </c>
      <c r="CC115" s="19">
        <f t="shared" si="18"/>
        <v>1</v>
      </c>
      <c r="CD115" s="19" t="s">
        <v>192</v>
      </c>
      <c r="CE115" s="19">
        <f t="shared" si="19"/>
        <v>0</v>
      </c>
      <c r="CF115" s="19" t="s">
        <v>192</v>
      </c>
      <c r="CG115" s="19">
        <f t="shared" si="20"/>
        <v>0</v>
      </c>
      <c r="CH115" s="19" t="s">
        <v>192</v>
      </c>
      <c r="CI115" s="19">
        <f t="shared" si="21"/>
        <v>0</v>
      </c>
      <c r="CJ115" s="19" t="s">
        <v>292</v>
      </c>
      <c r="CK115" s="19" t="s">
        <v>185</v>
      </c>
      <c r="CL115" s="19" t="s">
        <v>231</v>
      </c>
      <c r="CM115" s="19">
        <f t="shared" si="22"/>
        <v>0.75</v>
      </c>
      <c r="CN115" s="19" t="s">
        <v>185</v>
      </c>
      <c r="CO115" s="19">
        <f t="shared" si="23"/>
        <v>0</v>
      </c>
      <c r="CP115" s="19" t="s">
        <v>185</v>
      </c>
      <c r="CQ115" s="19" t="s">
        <v>185</v>
      </c>
      <c r="CR115" s="19" t="s">
        <v>185</v>
      </c>
      <c r="CS115" s="19" t="s">
        <v>185</v>
      </c>
      <c r="CT115" s="19" t="s">
        <v>185</v>
      </c>
      <c r="CU115" s="19">
        <f t="shared" ref="CU115:CY115" si="150">if(CP115="Không",0,1)</f>
        <v>0</v>
      </c>
      <c r="CV115" s="19">
        <f t="shared" si="150"/>
        <v>0</v>
      </c>
      <c r="CW115" s="19">
        <f t="shared" si="150"/>
        <v>0</v>
      </c>
      <c r="CX115" s="19">
        <f t="shared" si="150"/>
        <v>0</v>
      </c>
      <c r="CY115" s="19">
        <f t="shared" si="150"/>
        <v>0</v>
      </c>
      <c r="CZ115" s="19" t="s">
        <v>195</v>
      </c>
      <c r="DA115" s="19">
        <f t="shared" si="25"/>
        <v>1</v>
      </c>
      <c r="DB115" s="19" t="s">
        <v>195</v>
      </c>
      <c r="DC115" s="19">
        <f t="shared" si="26"/>
        <v>1</v>
      </c>
      <c r="DD115" s="19" t="s">
        <v>537</v>
      </c>
      <c r="DE115" s="19" t="s">
        <v>185</v>
      </c>
      <c r="DF115" s="19">
        <f t="shared" si="27"/>
        <v>0</v>
      </c>
      <c r="DG115" s="19" t="s">
        <v>196</v>
      </c>
      <c r="DH115" s="19">
        <f t="shared" si="28"/>
        <v>0</v>
      </c>
      <c r="DI115" s="19" t="s">
        <v>185</v>
      </c>
      <c r="DJ115" s="19">
        <f t="shared" si="29"/>
        <v>0</v>
      </c>
      <c r="DK115" s="19" t="s">
        <v>197</v>
      </c>
      <c r="DL115" s="19">
        <f t="shared" si="30"/>
        <v>0</v>
      </c>
      <c r="DM115" s="20"/>
      <c r="DN115" s="19" t="str">
        <f t="shared" si="31"/>
        <v/>
      </c>
      <c r="DO115" s="20"/>
      <c r="DP115" s="19" t="s">
        <v>185</v>
      </c>
      <c r="DQ115" s="20">
        <f t="shared" si="32"/>
        <v>0</v>
      </c>
      <c r="DR115" s="20"/>
      <c r="DS115" s="19" t="s">
        <v>185</v>
      </c>
      <c r="DT115" s="20"/>
      <c r="DU115" s="19" t="s">
        <v>293</v>
      </c>
      <c r="DV115" s="19"/>
      <c r="DW115" s="19" t="s">
        <v>275</v>
      </c>
      <c r="DX115" s="20"/>
      <c r="DY115" s="20"/>
    </row>
    <row r="116">
      <c r="A116" s="18">
        <v>46004.32402777778</v>
      </c>
      <c r="B116" s="19" t="s">
        <v>465</v>
      </c>
      <c r="C116" s="19" t="s">
        <v>174</v>
      </c>
      <c r="D116" s="19">
        <f t="shared" si="2"/>
        <v>0</v>
      </c>
      <c r="E116" s="19" t="s">
        <v>174</v>
      </c>
      <c r="F116" s="19">
        <f>IFERROR(__xludf.DUMMYFUNCTION("LET(
  t, LOWER(TRIM(E116)),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116" s="19" t="s">
        <v>185</v>
      </c>
      <c r="H116" s="19">
        <f>IFERROR(__xludf.DUMMYFUNCTION("LET(
  t, LOWER(TRIM(G116)),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16" s="19" t="s">
        <v>347</v>
      </c>
      <c r="J116" s="19">
        <f>IFERROR(__xludf.DUMMYFUNCTION("LET(
  text, LOWER(I116),
  IFERROR(
    IFS(
      REGEXMATCH(text,""ở cùng gia đình|ở trọ cùng gia đình""), 0,
      REGEXMATCH(text,""thuê trọ""), 1,
      REGEXMATCH(text,""ở ktx""), 2,
      REGEXMATCH(text,""có nhà tại khu vực đang học|có nhà|ở riên"&amp;"g tại chung cư""), 3,
      REGEXMATCH(text,""ở nhà người quen""), 4
    ),
  -1)
)"),4.0)</f>
        <v>4</v>
      </c>
      <c r="K116" s="19" t="s">
        <v>183</v>
      </c>
      <c r="L116" s="19">
        <f>IFERROR(__xludf.DUMMYFUNCTION("LET(
  t, LOWER(TRIM(K116)),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16" s="19" t="s">
        <v>222</v>
      </c>
      <c r="N116" s="19">
        <f>IFERROR(__xludf.DUMMYFUNCTION("LET(
  t, LOWER(TRIM(M116)),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16" s="19" t="s">
        <v>185</v>
      </c>
      <c r="P116" s="19">
        <f t="shared" si="3"/>
        <v>0</v>
      </c>
      <c r="Q116" s="20"/>
      <c r="R116" s="20" t="str">
        <f t="shared" si="126"/>
        <v/>
      </c>
      <c r="S116" s="20"/>
      <c r="T116" s="20"/>
      <c r="U116" s="20"/>
      <c r="V116" s="20" t="str">
        <f>IFERROR(__xludf.DUMMYFUNCTION("IFERROR(REGEXEXTRACT(U116,""\d+"")*1, """")"),"")</f>
        <v/>
      </c>
      <c r="W116" s="20">
        <f t="shared" si="5"/>
        <v>0</v>
      </c>
      <c r="X116" s="20"/>
      <c r="Y116" s="20"/>
      <c r="Z116" s="19" t="s">
        <v>185</v>
      </c>
      <c r="AA116" s="19"/>
      <c r="AB116" s="19" t="s">
        <v>185</v>
      </c>
      <c r="AC116" s="19" t="s">
        <v>185</v>
      </c>
      <c r="AD116" s="19" t="s">
        <v>205</v>
      </c>
      <c r="AE116" s="19" t="s">
        <v>185</v>
      </c>
      <c r="AF116" s="19" t="s">
        <v>187</v>
      </c>
      <c r="AG116" s="19" t="s">
        <v>188</v>
      </c>
      <c r="AH116" s="19" t="s">
        <v>188</v>
      </c>
      <c r="AI116" s="19" t="s">
        <v>239</v>
      </c>
      <c r="AJ116" s="19">
        <f t="shared" si="6"/>
        <v>0</v>
      </c>
      <c r="AK116" s="19" t="s">
        <v>238</v>
      </c>
      <c r="AL116" s="19">
        <f t="shared" si="7"/>
        <v>0</v>
      </c>
      <c r="AM116" s="19" t="s">
        <v>190</v>
      </c>
      <c r="AN116" s="19">
        <f t="shared" si="8"/>
        <v>0</v>
      </c>
      <c r="AO116" s="20"/>
      <c r="AP116" s="19">
        <v>1.0</v>
      </c>
      <c r="AQ116" s="19">
        <v>2.0</v>
      </c>
      <c r="AR116" s="19">
        <v>2.0</v>
      </c>
      <c r="AS116" s="19">
        <v>2.0</v>
      </c>
      <c r="AT116" s="19">
        <v>1.0</v>
      </c>
      <c r="AU116" s="19">
        <v>1.0</v>
      </c>
      <c r="AV116" s="19">
        <v>1.0</v>
      </c>
      <c r="AW116" s="19">
        <v>1.0</v>
      </c>
      <c r="AX116" s="19">
        <v>1.0</v>
      </c>
      <c r="AY116" s="19">
        <f t="shared" si="9"/>
        <v>12</v>
      </c>
      <c r="AZ116" s="19">
        <f t="shared" si="10"/>
        <v>3</v>
      </c>
      <c r="BA116" s="19">
        <f t="shared" si="11"/>
        <v>0</v>
      </c>
      <c r="BB116" s="19">
        <f t="shared" si="12"/>
        <v>0</v>
      </c>
      <c r="BC116" s="19">
        <v>2.0</v>
      </c>
      <c r="BD116" s="19">
        <v>1.0</v>
      </c>
      <c r="BE116" s="19">
        <v>1.0</v>
      </c>
      <c r="BF116" s="19">
        <v>1.0</v>
      </c>
      <c r="BG116" s="19">
        <v>2.0</v>
      </c>
      <c r="BH116" s="19">
        <v>2.0</v>
      </c>
      <c r="BI116" s="19">
        <v>1.0</v>
      </c>
      <c r="BJ116" s="19">
        <f t="shared" si="13"/>
        <v>10</v>
      </c>
      <c r="BK116" s="19">
        <f t="shared" si="14"/>
        <v>3</v>
      </c>
      <c r="BL116" s="19"/>
      <c r="BM116" s="19"/>
      <c r="BN116" s="19">
        <v>3.0</v>
      </c>
      <c r="BO116" s="19" t="s">
        <v>195</v>
      </c>
      <c r="BP116" s="19">
        <f t="shared" si="15"/>
        <v>1</v>
      </c>
      <c r="BQ116" s="19">
        <v>3.0</v>
      </c>
      <c r="BR116" s="19">
        <v>0.0</v>
      </c>
      <c r="BS116" s="19" t="s">
        <v>195</v>
      </c>
      <c r="BT116" s="20">
        <f t="shared" si="16"/>
        <v>1</v>
      </c>
      <c r="BU116" s="19" t="s">
        <v>207</v>
      </c>
      <c r="BV116" s="19">
        <v>3.0</v>
      </c>
      <c r="BW116" s="19" t="s">
        <v>185</v>
      </c>
      <c r="BX116" s="19" t="s">
        <v>191</v>
      </c>
      <c r="BY116" s="19" t="s">
        <v>185</v>
      </c>
      <c r="BZ116" s="19" t="s">
        <v>185</v>
      </c>
      <c r="CA116" s="19">
        <f t="shared" si="17"/>
        <v>0</v>
      </c>
      <c r="CB116" s="19" t="s">
        <v>185</v>
      </c>
      <c r="CC116" s="19">
        <f t="shared" si="18"/>
        <v>0</v>
      </c>
      <c r="CD116" s="19" t="s">
        <v>209</v>
      </c>
      <c r="CE116" s="19">
        <f t="shared" si="19"/>
        <v>1</v>
      </c>
      <c r="CF116" s="19" t="s">
        <v>192</v>
      </c>
      <c r="CG116" s="19">
        <f t="shared" si="20"/>
        <v>0</v>
      </c>
      <c r="CH116" s="19" t="s">
        <v>209</v>
      </c>
      <c r="CI116" s="19">
        <f t="shared" si="21"/>
        <v>1</v>
      </c>
      <c r="CJ116" s="19" t="s">
        <v>292</v>
      </c>
      <c r="CK116" s="19" t="s">
        <v>185</v>
      </c>
      <c r="CL116" s="19" t="s">
        <v>212</v>
      </c>
      <c r="CM116" s="19">
        <f t="shared" si="22"/>
        <v>6</v>
      </c>
      <c r="CN116" s="19" t="s">
        <v>185</v>
      </c>
      <c r="CO116" s="19">
        <f t="shared" si="23"/>
        <v>0</v>
      </c>
      <c r="CP116" s="19" t="s">
        <v>185</v>
      </c>
      <c r="CQ116" s="19" t="s">
        <v>185</v>
      </c>
      <c r="CR116" s="19" t="s">
        <v>185</v>
      </c>
      <c r="CS116" s="19" t="s">
        <v>185</v>
      </c>
      <c r="CT116" s="19" t="s">
        <v>185</v>
      </c>
      <c r="CU116" s="19">
        <f t="shared" ref="CU116:CY116" si="151">if(CP116="Không",0,1)</f>
        <v>0</v>
      </c>
      <c r="CV116" s="19">
        <f t="shared" si="151"/>
        <v>0</v>
      </c>
      <c r="CW116" s="19">
        <f t="shared" si="151"/>
        <v>0</v>
      </c>
      <c r="CX116" s="19">
        <f t="shared" si="151"/>
        <v>0</v>
      </c>
      <c r="CY116" s="19">
        <f t="shared" si="151"/>
        <v>0</v>
      </c>
      <c r="CZ116" s="19" t="s">
        <v>185</v>
      </c>
      <c r="DA116" s="19">
        <f t="shared" si="25"/>
        <v>0</v>
      </c>
      <c r="DB116" s="19" t="s">
        <v>185</v>
      </c>
      <c r="DC116" s="19">
        <f t="shared" si="26"/>
        <v>0</v>
      </c>
      <c r="DD116" s="20"/>
      <c r="DE116" s="19" t="s">
        <v>185</v>
      </c>
      <c r="DF116" s="19">
        <f t="shared" si="27"/>
        <v>0</v>
      </c>
      <c r="DG116" s="19" t="s">
        <v>196</v>
      </c>
      <c r="DH116" s="19">
        <f t="shared" si="28"/>
        <v>0</v>
      </c>
      <c r="DI116" s="19" t="s">
        <v>185</v>
      </c>
      <c r="DJ116" s="19">
        <f t="shared" si="29"/>
        <v>0</v>
      </c>
      <c r="DK116" s="19" t="s">
        <v>197</v>
      </c>
      <c r="DL116" s="19">
        <f t="shared" si="30"/>
        <v>0</v>
      </c>
      <c r="DM116" s="20"/>
      <c r="DN116" s="19" t="str">
        <f t="shared" si="31"/>
        <v/>
      </c>
      <c r="DO116" s="20"/>
      <c r="DP116" s="19" t="s">
        <v>185</v>
      </c>
      <c r="DQ116" s="20">
        <f t="shared" si="32"/>
        <v>0</v>
      </c>
      <c r="DR116" s="20"/>
      <c r="DS116" s="19" t="s">
        <v>185</v>
      </c>
      <c r="DT116" s="20"/>
      <c r="DU116" s="19" t="s">
        <v>185</v>
      </c>
      <c r="DV116" s="20"/>
      <c r="DW116" s="20"/>
      <c r="DX116" s="20"/>
      <c r="DY116" s="20"/>
    </row>
    <row r="117">
      <c r="A117" s="18">
        <v>46004.33377314815</v>
      </c>
      <c r="B117" s="19" t="s">
        <v>370</v>
      </c>
      <c r="C117" s="19" t="s">
        <v>174</v>
      </c>
      <c r="D117" s="19">
        <f t="shared" si="2"/>
        <v>0</v>
      </c>
      <c r="E117" s="19" t="s">
        <v>235</v>
      </c>
      <c r="F117" s="19">
        <f>IFERROR(__xludf.DUMMYFUNCTION("LET(
  t, LOWER(TRIM(E117)),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17" s="19" t="s">
        <v>185</v>
      </c>
      <c r="H117" s="19">
        <f>IFERROR(__xludf.DUMMYFUNCTION("LET(
  t, LOWER(TRIM(G117)),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17" s="19" t="s">
        <v>276</v>
      </c>
      <c r="J117" s="19">
        <f>IFERROR(__xludf.DUMMYFUNCTION("LET(
  text, LOWER(I117),
  IFERROR(
    IFS(
      REGEXMATCH(text,""ở cùng gia đình|ở trọ cùng gia đình""), 0,
      REGEXMATCH(text,""thuê trọ""), 1,
      REGEXMATCH(text,""ở ktx""), 2,
      REGEXMATCH(text,""có nhà tại khu vực đang học|có nhà|ở riên"&amp;"g tại chung cư""), 3,
      REGEXMATCH(text,""ở nhà người quen""), 4
    ),
  -1)
)"),0.0)</f>
        <v>0</v>
      </c>
      <c r="K117" s="19" t="s">
        <v>183</v>
      </c>
      <c r="L117" s="19">
        <f>IFERROR(__xludf.DUMMYFUNCTION("LET(
  t, LOWER(TRIM(K117)),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17" s="19" t="s">
        <v>222</v>
      </c>
      <c r="N117" s="19">
        <f>IFERROR(__xludf.DUMMYFUNCTION("LET(
  t, LOWER(TRIM(M117)),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17" s="19" t="s">
        <v>185</v>
      </c>
      <c r="P117" s="19">
        <f t="shared" si="3"/>
        <v>0</v>
      </c>
      <c r="Q117" s="20"/>
      <c r="R117" s="20" t="str">
        <f t="shared" si="126"/>
        <v/>
      </c>
      <c r="S117" s="20"/>
      <c r="T117" s="20"/>
      <c r="U117" s="20"/>
      <c r="V117" s="20" t="str">
        <f>IFERROR(__xludf.DUMMYFUNCTION("IFERROR(REGEXEXTRACT(U117,""\d+"")*1, """")"),"")</f>
        <v/>
      </c>
      <c r="W117" s="20">
        <f t="shared" si="5"/>
        <v>0</v>
      </c>
      <c r="X117" s="20"/>
      <c r="Y117" s="20"/>
      <c r="Z117" s="19" t="s">
        <v>185</v>
      </c>
      <c r="AA117" s="19"/>
      <c r="AB117" s="19" t="s">
        <v>185</v>
      </c>
      <c r="AC117" s="19" t="s">
        <v>185</v>
      </c>
      <c r="AD117" s="19" t="s">
        <v>186</v>
      </c>
      <c r="AE117" s="19" t="s">
        <v>186</v>
      </c>
      <c r="AF117" s="19" t="s">
        <v>206</v>
      </c>
      <c r="AG117" s="19" t="s">
        <v>188</v>
      </c>
      <c r="AH117" s="19" t="s">
        <v>238</v>
      </c>
      <c r="AI117" s="19" t="s">
        <v>239</v>
      </c>
      <c r="AJ117" s="19">
        <f t="shared" si="6"/>
        <v>0</v>
      </c>
      <c r="AK117" s="19" t="s">
        <v>238</v>
      </c>
      <c r="AL117" s="19">
        <f t="shared" si="7"/>
        <v>0</v>
      </c>
      <c r="AM117" s="19" t="s">
        <v>190</v>
      </c>
      <c r="AN117" s="19">
        <f t="shared" si="8"/>
        <v>0</v>
      </c>
      <c r="AO117" s="20"/>
      <c r="AP117" s="19">
        <v>1.0</v>
      </c>
      <c r="AQ117" s="19">
        <v>1.0</v>
      </c>
      <c r="AR117" s="19">
        <v>2.0</v>
      </c>
      <c r="AS117" s="19">
        <v>2.0</v>
      </c>
      <c r="AT117" s="19">
        <v>1.0</v>
      </c>
      <c r="AU117" s="19">
        <v>1.0</v>
      </c>
      <c r="AV117" s="19">
        <v>1.0</v>
      </c>
      <c r="AW117" s="19">
        <v>1.0</v>
      </c>
      <c r="AX117" s="19">
        <v>1.0</v>
      </c>
      <c r="AY117" s="19">
        <f t="shared" si="9"/>
        <v>11</v>
      </c>
      <c r="AZ117" s="19">
        <f t="shared" si="10"/>
        <v>2</v>
      </c>
      <c r="BA117" s="19">
        <f t="shared" si="11"/>
        <v>0</v>
      </c>
      <c r="BB117" s="19">
        <f t="shared" si="12"/>
        <v>0</v>
      </c>
      <c r="BC117" s="19">
        <v>1.0</v>
      </c>
      <c r="BD117" s="19">
        <v>1.0</v>
      </c>
      <c r="BE117" s="19">
        <v>1.0</v>
      </c>
      <c r="BF117" s="19">
        <v>1.0</v>
      </c>
      <c r="BG117" s="19">
        <v>1.0</v>
      </c>
      <c r="BH117" s="19">
        <v>1.0</v>
      </c>
      <c r="BI117" s="19">
        <v>1.0</v>
      </c>
      <c r="BJ117" s="19">
        <f t="shared" si="13"/>
        <v>7</v>
      </c>
      <c r="BK117" s="19">
        <f t="shared" si="14"/>
        <v>0</v>
      </c>
      <c r="BL117" s="19"/>
      <c r="BM117" s="19"/>
      <c r="BN117" s="19">
        <v>3.0</v>
      </c>
      <c r="BO117" s="19" t="s">
        <v>185</v>
      </c>
      <c r="BP117" s="19">
        <f t="shared" si="15"/>
        <v>0</v>
      </c>
      <c r="BQ117" s="19">
        <v>1.0</v>
      </c>
      <c r="BR117" s="19">
        <v>0.0</v>
      </c>
      <c r="BS117" s="19" t="s">
        <v>185</v>
      </c>
      <c r="BT117" s="20">
        <f t="shared" si="16"/>
        <v>0</v>
      </c>
      <c r="BU117" s="20"/>
      <c r="BV117" s="19">
        <v>4.0</v>
      </c>
      <c r="BW117" s="19" t="s">
        <v>185</v>
      </c>
      <c r="BX117" s="19" t="s">
        <v>191</v>
      </c>
      <c r="BY117" s="19" t="s">
        <v>185</v>
      </c>
      <c r="BZ117" s="19" t="s">
        <v>185</v>
      </c>
      <c r="CA117" s="19">
        <f t="shared" si="17"/>
        <v>0</v>
      </c>
      <c r="CB117" s="19" t="s">
        <v>185</v>
      </c>
      <c r="CC117" s="19">
        <f t="shared" si="18"/>
        <v>0</v>
      </c>
      <c r="CD117" s="19" t="s">
        <v>209</v>
      </c>
      <c r="CE117" s="19">
        <f t="shared" si="19"/>
        <v>1</v>
      </c>
      <c r="CF117" s="19" t="s">
        <v>192</v>
      </c>
      <c r="CG117" s="19">
        <f t="shared" si="20"/>
        <v>0</v>
      </c>
      <c r="CH117" s="19" t="s">
        <v>192</v>
      </c>
      <c r="CI117" s="19">
        <f t="shared" si="21"/>
        <v>0</v>
      </c>
      <c r="CJ117" s="19" t="s">
        <v>262</v>
      </c>
      <c r="CK117" s="19" t="s">
        <v>211</v>
      </c>
      <c r="CL117" s="19" t="s">
        <v>231</v>
      </c>
      <c r="CM117" s="19">
        <f t="shared" si="22"/>
        <v>0.75</v>
      </c>
      <c r="CN117" s="19" t="s">
        <v>185</v>
      </c>
      <c r="CO117" s="19">
        <f t="shared" si="23"/>
        <v>0</v>
      </c>
      <c r="CP117" s="19" t="s">
        <v>195</v>
      </c>
      <c r="CQ117" s="19" t="s">
        <v>185</v>
      </c>
      <c r="CR117" s="19" t="s">
        <v>185</v>
      </c>
      <c r="CS117" s="19" t="s">
        <v>195</v>
      </c>
      <c r="CT117" s="19" t="s">
        <v>185</v>
      </c>
      <c r="CU117" s="19">
        <f t="shared" ref="CU117:CY117" si="152">if(CP117="Không",0,1)</f>
        <v>1</v>
      </c>
      <c r="CV117" s="19">
        <f t="shared" si="152"/>
        <v>0</v>
      </c>
      <c r="CW117" s="19">
        <f t="shared" si="152"/>
        <v>0</v>
      </c>
      <c r="CX117" s="19">
        <f t="shared" si="152"/>
        <v>1</v>
      </c>
      <c r="CY117" s="19">
        <f t="shared" si="152"/>
        <v>0</v>
      </c>
      <c r="CZ117" s="19" t="s">
        <v>185</v>
      </c>
      <c r="DA117" s="19">
        <f t="shared" si="25"/>
        <v>0</v>
      </c>
      <c r="DB117" s="19" t="s">
        <v>185</v>
      </c>
      <c r="DC117" s="19">
        <f t="shared" si="26"/>
        <v>0</v>
      </c>
      <c r="DD117" s="20"/>
      <c r="DE117" s="19" t="s">
        <v>195</v>
      </c>
      <c r="DF117" s="19">
        <f t="shared" si="27"/>
        <v>1</v>
      </c>
      <c r="DG117" s="19" t="s">
        <v>196</v>
      </c>
      <c r="DH117" s="19">
        <f t="shared" si="28"/>
        <v>0</v>
      </c>
      <c r="DI117" s="19" t="s">
        <v>185</v>
      </c>
      <c r="DJ117" s="19">
        <f t="shared" si="29"/>
        <v>0</v>
      </c>
      <c r="DK117" s="19" t="s">
        <v>197</v>
      </c>
      <c r="DL117" s="19">
        <f t="shared" si="30"/>
        <v>0</v>
      </c>
      <c r="DM117" s="19" t="s">
        <v>198</v>
      </c>
      <c r="DN117" s="19">
        <f t="shared" si="31"/>
        <v>1.5</v>
      </c>
      <c r="DO117" s="19" t="s">
        <v>454</v>
      </c>
      <c r="DP117" s="19" t="s">
        <v>185</v>
      </c>
      <c r="DQ117" s="20">
        <f t="shared" si="32"/>
        <v>0</v>
      </c>
      <c r="DR117" s="20"/>
      <c r="DS117" s="19" t="s">
        <v>185</v>
      </c>
      <c r="DT117" s="20"/>
      <c r="DU117" s="19" t="s">
        <v>185</v>
      </c>
      <c r="DV117" s="20"/>
      <c r="DW117" s="20"/>
      <c r="DX117" s="20"/>
      <c r="DY117" s="20"/>
    </row>
    <row r="118">
      <c r="A118" s="18">
        <v>46004.34018518519</v>
      </c>
      <c r="B118" s="19" t="s">
        <v>399</v>
      </c>
      <c r="C118" s="19" t="s">
        <v>174</v>
      </c>
      <c r="D118" s="19">
        <f t="shared" si="2"/>
        <v>0</v>
      </c>
      <c r="E118" s="19" t="s">
        <v>180</v>
      </c>
      <c r="F118" s="19">
        <f>IFERROR(__xludf.DUMMYFUNCTION("LET(
  t, LOWER(TRIM(E118)),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18" s="19" t="s">
        <v>185</v>
      </c>
      <c r="H118" s="19">
        <f>IFERROR(__xludf.DUMMYFUNCTION("LET(
  t, LOWER(TRIM(G118)),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18" s="19" t="s">
        <v>310</v>
      </c>
      <c r="J118" s="19">
        <f>IFERROR(__xludf.DUMMYFUNCTION("LET(
  text, LOWER(I118),
  IFERROR(
    IFS(
      REGEXMATCH(text,""ở cùng gia đình|ở trọ cùng gia đình""), 0,
      REGEXMATCH(text,""thuê trọ""), 1,
      REGEXMATCH(text,""ở ktx""), 2,
      REGEXMATCH(text,""có nhà tại khu vực đang học|có nhà|ở riên"&amp;"g tại chung cư""), 3,
      REGEXMATCH(text,""ở nhà người quen""), 4
    ),
  -1)
)"),2.0)</f>
        <v>2</v>
      </c>
      <c r="K118" s="19" t="s">
        <v>221</v>
      </c>
      <c r="L118" s="19">
        <f>IFERROR(__xludf.DUMMYFUNCTION("LET(
  t, LOWER(TRIM(K118)),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18" s="19" t="s">
        <v>222</v>
      </c>
      <c r="N118" s="19">
        <f>IFERROR(__xludf.DUMMYFUNCTION("LET(
  t, LOWER(TRIM(M118)),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18" s="19" t="s">
        <v>195</v>
      </c>
      <c r="P118" s="19">
        <f t="shared" si="3"/>
        <v>1</v>
      </c>
      <c r="Q118" s="19">
        <v>1.0</v>
      </c>
      <c r="R118" s="20">
        <f t="shared" si="126"/>
        <v>1</v>
      </c>
      <c r="S118" s="19" t="s">
        <v>203</v>
      </c>
      <c r="T118" s="19"/>
      <c r="U118" s="19" t="s">
        <v>224</v>
      </c>
      <c r="V118" s="20">
        <f>IFERROR(__xludf.DUMMYFUNCTION("IFERROR(REGEXEXTRACT(U118,""\d+"")*1, """")"),25.0)</f>
        <v>25</v>
      </c>
      <c r="W118" s="20">
        <f t="shared" si="5"/>
        <v>25</v>
      </c>
      <c r="X118" s="19">
        <v>0.0</v>
      </c>
      <c r="Y118" s="19">
        <v>50.0</v>
      </c>
      <c r="Z118" s="19" t="s">
        <v>185</v>
      </c>
      <c r="AA118" s="19"/>
      <c r="AB118" s="19" t="s">
        <v>185</v>
      </c>
      <c r="AC118" s="19" t="s">
        <v>421</v>
      </c>
      <c r="AD118" s="19" t="s">
        <v>186</v>
      </c>
      <c r="AE118" s="19" t="s">
        <v>185</v>
      </c>
      <c r="AF118" s="19" t="s">
        <v>237</v>
      </c>
      <c r="AG118" s="19" t="s">
        <v>238</v>
      </c>
      <c r="AH118" s="19" t="s">
        <v>188</v>
      </c>
      <c r="AI118" s="19" t="s">
        <v>239</v>
      </c>
      <c r="AJ118" s="19">
        <f t="shared" si="6"/>
        <v>0</v>
      </c>
      <c r="AK118" s="19" t="s">
        <v>238</v>
      </c>
      <c r="AL118" s="19">
        <f t="shared" si="7"/>
        <v>0</v>
      </c>
      <c r="AM118" s="19" t="s">
        <v>190</v>
      </c>
      <c r="AN118" s="19">
        <f t="shared" si="8"/>
        <v>0</v>
      </c>
      <c r="AO118" s="20"/>
      <c r="AP118" s="19">
        <v>1.0</v>
      </c>
      <c r="AQ118" s="19">
        <v>1.0</v>
      </c>
      <c r="AR118" s="19">
        <v>1.0</v>
      </c>
      <c r="AS118" s="19">
        <v>3.0</v>
      </c>
      <c r="AT118" s="19">
        <v>1.0</v>
      </c>
      <c r="AU118" s="19">
        <v>1.0</v>
      </c>
      <c r="AV118" s="19">
        <v>1.0</v>
      </c>
      <c r="AW118" s="19">
        <v>1.0</v>
      </c>
      <c r="AX118" s="19">
        <v>1.0</v>
      </c>
      <c r="AY118" s="19">
        <f t="shared" si="9"/>
        <v>11</v>
      </c>
      <c r="AZ118" s="19">
        <f t="shared" si="10"/>
        <v>2</v>
      </c>
      <c r="BA118" s="19">
        <f t="shared" si="11"/>
        <v>0</v>
      </c>
      <c r="BB118" s="19">
        <f t="shared" si="12"/>
        <v>0</v>
      </c>
      <c r="BC118" s="19">
        <v>1.0</v>
      </c>
      <c r="BD118" s="19">
        <v>1.0</v>
      </c>
      <c r="BE118" s="19">
        <v>1.0</v>
      </c>
      <c r="BF118" s="19">
        <v>1.0</v>
      </c>
      <c r="BG118" s="19">
        <v>1.0</v>
      </c>
      <c r="BH118" s="19">
        <v>1.0</v>
      </c>
      <c r="BI118" s="19">
        <v>1.0</v>
      </c>
      <c r="BJ118" s="19">
        <f t="shared" si="13"/>
        <v>7</v>
      </c>
      <c r="BK118" s="19">
        <f t="shared" si="14"/>
        <v>0</v>
      </c>
      <c r="BL118" s="19"/>
      <c r="BM118" s="19"/>
      <c r="BN118" s="19">
        <v>2.0</v>
      </c>
      <c r="BO118" s="19" t="s">
        <v>185</v>
      </c>
      <c r="BP118" s="19">
        <f t="shared" si="15"/>
        <v>0</v>
      </c>
      <c r="BQ118" s="19">
        <v>1.0</v>
      </c>
      <c r="BR118" s="19">
        <v>2.0</v>
      </c>
      <c r="BS118" s="19" t="s">
        <v>195</v>
      </c>
      <c r="BT118" s="20">
        <f t="shared" si="16"/>
        <v>1</v>
      </c>
      <c r="BU118" s="19" t="s">
        <v>296</v>
      </c>
      <c r="BV118" s="19">
        <v>4.0</v>
      </c>
      <c r="BW118" s="19" t="s">
        <v>185</v>
      </c>
      <c r="BX118" s="19" t="s">
        <v>191</v>
      </c>
      <c r="BY118" s="19" t="s">
        <v>185</v>
      </c>
      <c r="BZ118" s="19" t="s">
        <v>185</v>
      </c>
      <c r="CA118" s="19">
        <f t="shared" si="17"/>
        <v>0</v>
      </c>
      <c r="CB118" s="19" t="s">
        <v>208</v>
      </c>
      <c r="CC118" s="19">
        <f t="shared" si="18"/>
        <v>2</v>
      </c>
      <c r="CD118" s="19" t="s">
        <v>209</v>
      </c>
      <c r="CE118" s="19">
        <f t="shared" si="19"/>
        <v>1</v>
      </c>
      <c r="CF118" s="19" t="s">
        <v>192</v>
      </c>
      <c r="CG118" s="19">
        <f t="shared" si="20"/>
        <v>0</v>
      </c>
      <c r="CH118" s="19" t="s">
        <v>192</v>
      </c>
      <c r="CI118" s="19">
        <f t="shared" si="21"/>
        <v>0</v>
      </c>
      <c r="CJ118" s="19" t="s">
        <v>415</v>
      </c>
      <c r="CK118" s="19" t="s">
        <v>538</v>
      </c>
      <c r="CL118" s="19" t="s">
        <v>365</v>
      </c>
      <c r="CM118" s="19">
        <f t="shared" si="22"/>
        <v>0.33</v>
      </c>
      <c r="CN118" s="19" t="s">
        <v>213</v>
      </c>
      <c r="CO118" s="19">
        <f t="shared" si="23"/>
        <v>1</v>
      </c>
      <c r="CP118" s="19" t="s">
        <v>195</v>
      </c>
      <c r="CQ118" s="19" t="s">
        <v>195</v>
      </c>
      <c r="CR118" s="19" t="s">
        <v>185</v>
      </c>
      <c r="CS118" s="19" t="s">
        <v>195</v>
      </c>
      <c r="CT118" s="19" t="s">
        <v>185</v>
      </c>
      <c r="CU118" s="19">
        <f t="shared" ref="CU118:CY118" si="153">if(CP118="Không",0,1)</f>
        <v>1</v>
      </c>
      <c r="CV118" s="19">
        <f t="shared" si="153"/>
        <v>1</v>
      </c>
      <c r="CW118" s="19">
        <f t="shared" si="153"/>
        <v>0</v>
      </c>
      <c r="CX118" s="19">
        <f t="shared" si="153"/>
        <v>1</v>
      </c>
      <c r="CY118" s="19">
        <f t="shared" si="153"/>
        <v>0</v>
      </c>
      <c r="CZ118" s="19" t="s">
        <v>185</v>
      </c>
      <c r="DA118" s="19">
        <f t="shared" si="25"/>
        <v>0</v>
      </c>
      <c r="DB118" s="19" t="s">
        <v>185</v>
      </c>
      <c r="DC118" s="19">
        <f t="shared" si="26"/>
        <v>0</v>
      </c>
      <c r="DD118" s="20"/>
      <c r="DE118" s="19" t="s">
        <v>195</v>
      </c>
      <c r="DF118" s="19">
        <f t="shared" si="27"/>
        <v>1</v>
      </c>
      <c r="DG118" s="19" t="s">
        <v>196</v>
      </c>
      <c r="DH118" s="19">
        <f t="shared" si="28"/>
        <v>0</v>
      </c>
      <c r="DI118" s="19" t="s">
        <v>539</v>
      </c>
      <c r="DJ118" s="19">
        <f t="shared" si="29"/>
        <v>1</v>
      </c>
      <c r="DK118" s="19" t="s">
        <v>197</v>
      </c>
      <c r="DL118" s="19">
        <f t="shared" si="30"/>
        <v>0</v>
      </c>
      <c r="DM118" s="19" t="s">
        <v>216</v>
      </c>
      <c r="DN118" s="19">
        <f t="shared" si="31"/>
        <v>3.5</v>
      </c>
      <c r="DO118" s="19" t="s">
        <v>274</v>
      </c>
      <c r="DP118" s="19" t="s">
        <v>185</v>
      </c>
      <c r="DQ118" s="20">
        <f t="shared" si="32"/>
        <v>0</v>
      </c>
      <c r="DR118" s="20"/>
      <c r="DS118" s="19" t="s">
        <v>185</v>
      </c>
      <c r="DT118" s="20"/>
      <c r="DU118" s="19" t="s">
        <v>185</v>
      </c>
      <c r="DV118" s="20"/>
      <c r="DW118" s="20"/>
      <c r="DX118" s="20"/>
      <c r="DY118" s="20"/>
    </row>
    <row r="119">
      <c r="A119" s="18">
        <v>46004.36136574074</v>
      </c>
      <c r="B119" s="19" t="s">
        <v>465</v>
      </c>
      <c r="C119" s="19" t="s">
        <v>174</v>
      </c>
      <c r="D119" s="19">
        <f t="shared" si="2"/>
        <v>0</v>
      </c>
      <c r="E119" s="19" t="s">
        <v>180</v>
      </c>
      <c r="F119" s="19">
        <f>IFERROR(__xludf.DUMMYFUNCTION("LET(
  t, LOWER(TRIM(E119)),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19" s="19" t="s">
        <v>185</v>
      </c>
      <c r="H119" s="19">
        <f>IFERROR(__xludf.DUMMYFUNCTION("LET(
  t, LOWER(TRIM(G119)),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19" s="19" t="s">
        <v>182</v>
      </c>
      <c r="J119" s="19">
        <f>IFERROR(__xludf.DUMMYFUNCTION("LET(
  text, LOWER(I119),
  IFERROR(
    IFS(
      REGEXMATCH(text,""ở cùng gia đình|ở trọ cùng gia đình""), 0,
      REGEXMATCH(text,""thuê trọ""), 1,
      REGEXMATCH(text,""ở ktx""), 2,
      REGEXMATCH(text,""có nhà tại khu vực đang học|có nhà|ở riên"&amp;"g tại chung cư""), 3,
      REGEXMATCH(text,""ở nhà người quen""), 4
    ),
  -1)
)"),1.0)</f>
        <v>1</v>
      </c>
      <c r="K119" s="19" t="s">
        <v>221</v>
      </c>
      <c r="L119" s="19">
        <f>IFERROR(__xludf.DUMMYFUNCTION("LET(
  t, LOWER(TRIM(K119)),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19" s="19" t="s">
        <v>222</v>
      </c>
      <c r="N119" s="19">
        <f>IFERROR(__xludf.DUMMYFUNCTION("LET(
  t, LOWER(TRIM(M119)),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19" s="19" t="s">
        <v>195</v>
      </c>
      <c r="P119" s="19">
        <f t="shared" si="3"/>
        <v>1</v>
      </c>
      <c r="Q119" s="19">
        <v>1.0</v>
      </c>
      <c r="R119" s="20">
        <f t="shared" si="126"/>
        <v>1</v>
      </c>
      <c r="S119" s="19" t="s">
        <v>203</v>
      </c>
      <c r="T119" s="19"/>
      <c r="U119" s="19" t="s">
        <v>224</v>
      </c>
      <c r="V119" s="20">
        <f>IFERROR(__xludf.DUMMYFUNCTION("IFERROR(REGEXEXTRACT(U119,""\d+"")*1, """")"),25.0)</f>
        <v>25</v>
      </c>
      <c r="W119" s="20">
        <f t="shared" si="5"/>
        <v>25</v>
      </c>
      <c r="X119" s="19">
        <v>20.0</v>
      </c>
      <c r="Y119" s="19">
        <v>40.0</v>
      </c>
      <c r="Z119" s="19" t="s">
        <v>185</v>
      </c>
      <c r="AA119" s="19"/>
      <c r="AB119" s="19" t="s">
        <v>185</v>
      </c>
      <c r="AC119" s="19" t="s">
        <v>185</v>
      </c>
      <c r="AD119" s="19" t="s">
        <v>185</v>
      </c>
      <c r="AE119" s="19" t="s">
        <v>185</v>
      </c>
      <c r="AF119" s="19" t="s">
        <v>237</v>
      </c>
      <c r="AG119" s="19" t="s">
        <v>238</v>
      </c>
      <c r="AH119" s="19" t="s">
        <v>238</v>
      </c>
      <c r="AI119" s="19" t="s">
        <v>189</v>
      </c>
      <c r="AJ119" s="19">
        <f t="shared" si="6"/>
        <v>1</v>
      </c>
      <c r="AK119" s="19" t="s">
        <v>238</v>
      </c>
      <c r="AL119" s="19">
        <f t="shared" si="7"/>
        <v>0</v>
      </c>
      <c r="AM119" s="19" t="s">
        <v>228</v>
      </c>
      <c r="AN119" s="19">
        <f t="shared" si="8"/>
        <v>1</v>
      </c>
      <c r="AO119" s="20"/>
      <c r="AP119" s="19">
        <v>1.0</v>
      </c>
      <c r="AQ119" s="19">
        <v>1.0</v>
      </c>
      <c r="AR119" s="19">
        <v>1.0</v>
      </c>
      <c r="AS119" s="19">
        <v>1.0</v>
      </c>
      <c r="AT119" s="19">
        <v>1.0</v>
      </c>
      <c r="AU119" s="19">
        <v>1.0</v>
      </c>
      <c r="AV119" s="19">
        <v>1.0</v>
      </c>
      <c r="AW119" s="19">
        <v>1.0</v>
      </c>
      <c r="AX119" s="19">
        <v>1.0</v>
      </c>
      <c r="AY119" s="19">
        <f t="shared" si="9"/>
        <v>9</v>
      </c>
      <c r="AZ119" s="19">
        <f t="shared" si="10"/>
        <v>0</v>
      </c>
      <c r="BA119" s="19">
        <f t="shared" si="11"/>
        <v>0</v>
      </c>
      <c r="BB119" s="19">
        <f t="shared" si="12"/>
        <v>0</v>
      </c>
      <c r="BC119" s="19">
        <v>1.0</v>
      </c>
      <c r="BD119" s="19">
        <v>1.0</v>
      </c>
      <c r="BE119" s="19">
        <v>1.0</v>
      </c>
      <c r="BF119" s="19">
        <v>1.0</v>
      </c>
      <c r="BG119" s="19">
        <v>1.0</v>
      </c>
      <c r="BH119" s="19">
        <v>1.0</v>
      </c>
      <c r="BI119" s="19">
        <v>1.0</v>
      </c>
      <c r="BJ119" s="19">
        <f t="shared" si="13"/>
        <v>7</v>
      </c>
      <c r="BK119" s="19">
        <f t="shared" si="14"/>
        <v>0</v>
      </c>
      <c r="BL119" s="19"/>
      <c r="BM119" s="19"/>
      <c r="BN119" s="19">
        <v>1.0</v>
      </c>
      <c r="BO119" s="19" t="s">
        <v>185</v>
      </c>
      <c r="BP119" s="19">
        <f t="shared" si="15"/>
        <v>0</v>
      </c>
      <c r="BQ119" s="19">
        <v>1.0</v>
      </c>
      <c r="BR119" s="19">
        <v>0.0</v>
      </c>
      <c r="BS119" s="19" t="s">
        <v>185</v>
      </c>
      <c r="BT119" s="20">
        <f t="shared" si="16"/>
        <v>0</v>
      </c>
      <c r="BU119" s="20"/>
      <c r="BV119" s="19">
        <v>4.0</v>
      </c>
      <c r="BW119" s="19" t="s">
        <v>185</v>
      </c>
      <c r="BX119" s="19" t="s">
        <v>191</v>
      </c>
      <c r="BY119" s="19" t="s">
        <v>185</v>
      </c>
      <c r="BZ119" s="19" t="s">
        <v>185</v>
      </c>
      <c r="CA119" s="19">
        <f t="shared" si="17"/>
        <v>0</v>
      </c>
      <c r="CB119" s="19" t="s">
        <v>185</v>
      </c>
      <c r="CC119" s="19">
        <f t="shared" si="18"/>
        <v>0</v>
      </c>
      <c r="CD119" s="19" t="s">
        <v>192</v>
      </c>
      <c r="CE119" s="19">
        <f t="shared" si="19"/>
        <v>0</v>
      </c>
      <c r="CF119" s="19" t="s">
        <v>192</v>
      </c>
      <c r="CG119" s="19">
        <f t="shared" si="20"/>
        <v>0</v>
      </c>
      <c r="CH119" s="19" t="s">
        <v>192</v>
      </c>
      <c r="CI119" s="19">
        <f t="shared" si="21"/>
        <v>0</v>
      </c>
      <c r="CJ119" s="19" t="s">
        <v>193</v>
      </c>
      <c r="CK119" s="19" t="s">
        <v>185</v>
      </c>
      <c r="CL119" s="19" t="s">
        <v>212</v>
      </c>
      <c r="CM119" s="19">
        <f t="shared" si="22"/>
        <v>6</v>
      </c>
      <c r="CN119" s="19" t="s">
        <v>185</v>
      </c>
      <c r="CO119" s="19">
        <f t="shared" si="23"/>
        <v>0</v>
      </c>
      <c r="CP119" s="19" t="s">
        <v>185</v>
      </c>
      <c r="CQ119" s="19" t="s">
        <v>185</v>
      </c>
      <c r="CR119" s="19" t="s">
        <v>185</v>
      </c>
      <c r="CS119" s="19" t="s">
        <v>185</v>
      </c>
      <c r="CT119" s="19" t="s">
        <v>185</v>
      </c>
      <c r="CU119" s="19">
        <f t="shared" ref="CU119:CY119" si="154">if(CP119="Không",0,1)</f>
        <v>0</v>
      </c>
      <c r="CV119" s="19">
        <f t="shared" si="154"/>
        <v>0</v>
      </c>
      <c r="CW119" s="19">
        <f t="shared" si="154"/>
        <v>0</v>
      </c>
      <c r="CX119" s="19">
        <f t="shared" si="154"/>
        <v>0</v>
      </c>
      <c r="CY119" s="19">
        <f t="shared" si="154"/>
        <v>0</v>
      </c>
      <c r="CZ119" s="19" t="s">
        <v>185</v>
      </c>
      <c r="DA119" s="19">
        <f t="shared" si="25"/>
        <v>0</v>
      </c>
      <c r="DB119" s="19" t="s">
        <v>185</v>
      </c>
      <c r="DC119" s="19">
        <f t="shared" si="26"/>
        <v>0</v>
      </c>
      <c r="DD119" s="20"/>
      <c r="DE119" s="19" t="s">
        <v>195</v>
      </c>
      <c r="DF119" s="19">
        <f t="shared" si="27"/>
        <v>1</v>
      </c>
      <c r="DG119" s="19" t="s">
        <v>196</v>
      </c>
      <c r="DH119" s="19">
        <f t="shared" si="28"/>
        <v>0</v>
      </c>
      <c r="DI119" s="19" t="s">
        <v>185</v>
      </c>
      <c r="DJ119" s="19">
        <f t="shared" si="29"/>
        <v>0</v>
      </c>
      <c r="DK119" s="19" t="s">
        <v>197</v>
      </c>
      <c r="DL119" s="19">
        <f t="shared" si="30"/>
        <v>0</v>
      </c>
      <c r="DM119" s="19" t="s">
        <v>265</v>
      </c>
      <c r="DN119" s="19">
        <f t="shared" si="31"/>
        <v>5</v>
      </c>
      <c r="DO119" s="19" t="s">
        <v>217</v>
      </c>
      <c r="DP119" s="19" t="s">
        <v>185</v>
      </c>
      <c r="DQ119" s="20">
        <f t="shared" si="32"/>
        <v>0</v>
      </c>
      <c r="DR119" s="20"/>
      <c r="DS119" s="19" t="s">
        <v>185</v>
      </c>
      <c r="DT119" s="20"/>
      <c r="DU119" s="19" t="s">
        <v>185</v>
      </c>
      <c r="DV119" s="20"/>
      <c r="DW119" s="20"/>
      <c r="DX119" s="20"/>
      <c r="DY119" s="20"/>
    </row>
    <row r="120">
      <c r="A120" s="18">
        <v>46004.36268518519</v>
      </c>
      <c r="B120" s="19" t="s">
        <v>508</v>
      </c>
      <c r="C120" s="19" t="s">
        <v>174</v>
      </c>
      <c r="D120" s="19">
        <f t="shared" si="2"/>
        <v>0</v>
      </c>
      <c r="E120" s="19" t="s">
        <v>180</v>
      </c>
      <c r="F120" s="19">
        <f>IFERROR(__xludf.DUMMYFUNCTION("LET(
  t, LOWER(TRIM(E120)),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20" s="19" t="s">
        <v>185</v>
      </c>
      <c r="H120" s="19">
        <f>IFERROR(__xludf.DUMMYFUNCTION("LET(
  t, LOWER(TRIM(G120)),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20" s="19" t="s">
        <v>182</v>
      </c>
      <c r="J120" s="19">
        <f>IFERROR(__xludf.DUMMYFUNCTION("LET(
  text, LOWER(I120),
  IFERROR(
    IFS(
      REGEXMATCH(text,""ở cùng gia đình|ở trọ cùng gia đình""), 0,
      REGEXMATCH(text,""thuê trọ""), 1,
      REGEXMATCH(text,""ở ktx""), 2,
      REGEXMATCH(text,""có nhà tại khu vực đang học|có nhà|ở riên"&amp;"g tại chung cư""), 3,
      REGEXMATCH(text,""ở nhà người quen""), 4
    ),
  -1)
)"),1.0)</f>
        <v>1</v>
      </c>
      <c r="K120" s="19" t="s">
        <v>221</v>
      </c>
      <c r="L120" s="19">
        <f>IFERROR(__xludf.DUMMYFUNCTION("LET(
  t, LOWER(TRIM(K120)),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20" s="19" t="s">
        <v>184</v>
      </c>
      <c r="N120" s="19">
        <f>IFERROR(__xludf.DUMMYFUNCTION("LET(
  t, LOWER(TRIM(M120)),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20" s="19" t="s">
        <v>195</v>
      </c>
      <c r="P120" s="19">
        <f t="shared" si="3"/>
        <v>1</v>
      </c>
      <c r="Q120" s="19">
        <v>1.0</v>
      </c>
      <c r="R120" s="20">
        <f t="shared" si="126"/>
        <v>1</v>
      </c>
      <c r="S120" s="19" t="s">
        <v>223</v>
      </c>
      <c r="T120" s="19"/>
      <c r="U120" s="19" t="s">
        <v>236</v>
      </c>
      <c r="V120" s="20">
        <f>IFERROR(__xludf.DUMMYFUNCTION("IFERROR(REGEXEXTRACT(U120,""\d+"")*1, """")"),40.0)</f>
        <v>40</v>
      </c>
      <c r="W120" s="20">
        <f t="shared" si="5"/>
        <v>40</v>
      </c>
      <c r="X120" s="19">
        <v>10.0</v>
      </c>
      <c r="Y120" s="19">
        <v>5.0</v>
      </c>
      <c r="Z120" s="19" t="s">
        <v>185</v>
      </c>
      <c r="AA120" s="19"/>
      <c r="AB120" s="19" t="s">
        <v>185</v>
      </c>
      <c r="AC120" s="19" t="s">
        <v>185</v>
      </c>
      <c r="AD120" s="19" t="s">
        <v>205</v>
      </c>
      <c r="AE120" s="19" t="s">
        <v>185</v>
      </c>
      <c r="AF120" s="19" t="s">
        <v>187</v>
      </c>
      <c r="AG120" s="19" t="s">
        <v>238</v>
      </c>
      <c r="AH120" s="19" t="s">
        <v>238</v>
      </c>
      <c r="AI120" s="19" t="s">
        <v>189</v>
      </c>
      <c r="AJ120" s="19">
        <f t="shared" si="6"/>
        <v>1</v>
      </c>
      <c r="AK120" s="19" t="s">
        <v>238</v>
      </c>
      <c r="AL120" s="19">
        <f t="shared" si="7"/>
        <v>0</v>
      </c>
      <c r="AM120" s="19" t="s">
        <v>228</v>
      </c>
      <c r="AN120" s="19">
        <f t="shared" si="8"/>
        <v>1</v>
      </c>
      <c r="AO120" s="20"/>
      <c r="AP120" s="19">
        <v>2.0</v>
      </c>
      <c r="AQ120" s="19">
        <v>1.0</v>
      </c>
      <c r="AR120" s="19">
        <v>2.0</v>
      </c>
      <c r="AS120" s="19">
        <v>2.0</v>
      </c>
      <c r="AT120" s="19">
        <v>1.0</v>
      </c>
      <c r="AU120" s="19">
        <v>2.0</v>
      </c>
      <c r="AV120" s="19">
        <v>1.0</v>
      </c>
      <c r="AW120" s="19">
        <v>2.0</v>
      </c>
      <c r="AX120" s="19">
        <v>1.0</v>
      </c>
      <c r="AY120" s="19">
        <f t="shared" si="9"/>
        <v>14</v>
      </c>
      <c r="AZ120" s="19">
        <f t="shared" si="10"/>
        <v>5</v>
      </c>
      <c r="BA120" s="19">
        <f t="shared" si="11"/>
        <v>0</v>
      </c>
      <c r="BB120" s="19">
        <f t="shared" si="12"/>
        <v>0</v>
      </c>
      <c r="BC120" s="19">
        <v>2.0</v>
      </c>
      <c r="BD120" s="19">
        <v>3.0</v>
      </c>
      <c r="BE120" s="19">
        <v>2.0</v>
      </c>
      <c r="BF120" s="19">
        <v>3.0</v>
      </c>
      <c r="BG120" s="19">
        <v>2.0</v>
      </c>
      <c r="BH120" s="19">
        <v>2.0</v>
      </c>
      <c r="BI120" s="19">
        <v>2.0</v>
      </c>
      <c r="BJ120" s="19">
        <f t="shared" si="13"/>
        <v>16</v>
      </c>
      <c r="BK120" s="19">
        <f t="shared" si="14"/>
        <v>9</v>
      </c>
      <c r="BL120" s="19"/>
      <c r="BM120" s="19"/>
      <c r="BN120" s="19">
        <v>1.0</v>
      </c>
      <c r="BO120" s="19" t="s">
        <v>185</v>
      </c>
      <c r="BP120" s="19">
        <f t="shared" si="15"/>
        <v>0</v>
      </c>
      <c r="BQ120" s="19">
        <v>1.0</v>
      </c>
      <c r="BR120" s="19">
        <v>4.0</v>
      </c>
      <c r="BS120" s="19" t="s">
        <v>185</v>
      </c>
      <c r="BT120" s="20">
        <f t="shared" si="16"/>
        <v>0</v>
      </c>
      <c r="BU120" s="20"/>
      <c r="BV120" s="19">
        <v>3.0</v>
      </c>
      <c r="BW120" s="19" t="s">
        <v>195</v>
      </c>
      <c r="BX120" s="19" t="s">
        <v>191</v>
      </c>
      <c r="BY120" s="19" t="s">
        <v>195</v>
      </c>
      <c r="BZ120" s="19" t="s">
        <v>185</v>
      </c>
      <c r="CA120" s="19">
        <f t="shared" si="17"/>
        <v>0</v>
      </c>
      <c r="CB120" s="19" t="s">
        <v>185</v>
      </c>
      <c r="CC120" s="19">
        <f t="shared" si="18"/>
        <v>0</v>
      </c>
      <c r="CD120" s="19" t="s">
        <v>192</v>
      </c>
      <c r="CE120" s="19">
        <f t="shared" si="19"/>
        <v>0</v>
      </c>
      <c r="CF120" s="19" t="s">
        <v>192</v>
      </c>
      <c r="CG120" s="19">
        <f t="shared" si="20"/>
        <v>0</v>
      </c>
      <c r="CH120" s="19" t="s">
        <v>192</v>
      </c>
      <c r="CI120" s="19">
        <f t="shared" si="21"/>
        <v>0</v>
      </c>
      <c r="CJ120" s="19" t="s">
        <v>415</v>
      </c>
      <c r="CK120" s="19" t="s">
        <v>540</v>
      </c>
      <c r="CL120" s="19" t="s">
        <v>241</v>
      </c>
      <c r="CM120" s="19">
        <f t="shared" si="22"/>
        <v>1.5</v>
      </c>
      <c r="CN120" s="19" t="s">
        <v>185</v>
      </c>
      <c r="CO120" s="19">
        <f t="shared" si="23"/>
        <v>0</v>
      </c>
      <c r="CP120" s="19" t="s">
        <v>185</v>
      </c>
      <c r="CQ120" s="19" t="s">
        <v>195</v>
      </c>
      <c r="CR120" s="19" t="s">
        <v>185</v>
      </c>
      <c r="CS120" s="19" t="s">
        <v>185</v>
      </c>
      <c r="CT120" s="19" t="s">
        <v>185</v>
      </c>
      <c r="CU120" s="19">
        <f t="shared" ref="CU120:CY120" si="155">if(CP120="Không",0,1)</f>
        <v>0</v>
      </c>
      <c r="CV120" s="19">
        <f t="shared" si="155"/>
        <v>1</v>
      </c>
      <c r="CW120" s="19">
        <f t="shared" si="155"/>
        <v>0</v>
      </c>
      <c r="CX120" s="19">
        <f t="shared" si="155"/>
        <v>0</v>
      </c>
      <c r="CY120" s="19">
        <f t="shared" si="155"/>
        <v>0</v>
      </c>
      <c r="CZ120" s="19" t="s">
        <v>185</v>
      </c>
      <c r="DA120" s="19">
        <f t="shared" si="25"/>
        <v>0</v>
      </c>
      <c r="DB120" s="19" t="s">
        <v>185</v>
      </c>
      <c r="DC120" s="19">
        <f t="shared" si="26"/>
        <v>0</v>
      </c>
      <c r="DD120" s="20"/>
      <c r="DE120" s="19" t="s">
        <v>195</v>
      </c>
      <c r="DF120" s="19">
        <f t="shared" si="27"/>
        <v>1</v>
      </c>
      <c r="DG120" s="19" t="s">
        <v>196</v>
      </c>
      <c r="DH120" s="19">
        <f t="shared" si="28"/>
        <v>0</v>
      </c>
      <c r="DI120" s="19" t="s">
        <v>185</v>
      </c>
      <c r="DJ120" s="19">
        <f t="shared" si="29"/>
        <v>0</v>
      </c>
      <c r="DK120" s="19" t="s">
        <v>197</v>
      </c>
      <c r="DL120" s="19">
        <f t="shared" si="30"/>
        <v>0</v>
      </c>
      <c r="DM120" s="19" t="s">
        <v>265</v>
      </c>
      <c r="DN120" s="19">
        <f t="shared" si="31"/>
        <v>5</v>
      </c>
      <c r="DO120" s="19" t="s">
        <v>541</v>
      </c>
      <c r="DP120" s="19" t="s">
        <v>185</v>
      </c>
      <c r="DQ120" s="20">
        <f t="shared" si="32"/>
        <v>0</v>
      </c>
      <c r="DR120" s="20"/>
      <c r="DS120" s="19" t="s">
        <v>185</v>
      </c>
      <c r="DT120" s="20"/>
      <c r="DU120" s="19" t="s">
        <v>185</v>
      </c>
      <c r="DV120" s="20"/>
      <c r="DW120" s="20"/>
      <c r="DX120" s="20"/>
      <c r="DY120" s="20"/>
    </row>
    <row r="121">
      <c r="A121" s="18">
        <v>46004.36376157407</v>
      </c>
      <c r="B121" s="19" t="s">
        <v>316</v>
      </c>
      <c r="C121" s="19" t="s">
        <v>174</v>
      </c>
      <c r="D121" s="19">
        <f t="shared" si="2"/>
        <v>0</v>
      </c>
      <c r="E121" s="19" t="s">
        <v>180</v>
      </c>
      <c r="F121" s="19">
        <f>IFERROR(__xludf.DUMMYFUNCTION("LET(
  t, LOWER(TRIM(E121)),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21" s="19" t="s">
        <v>185</v>
      </c>
      <c r="H121" s="19">
        <f>IFERROR(__xludf.DUMMYFUNCTION("LET(
  t, LOWER(TRIM(G121)),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21" s="19" t="s">
        <v>182</v>
      </c>
      <c r="J121" s="19">
        <f>IFERROR(__xludf.DUMMYFUNCTION("LET(
  text, LOWER(I121),
  IFERROR(
    IFS(
      REGEXMATCH(text,""ở cùng gia đình|ở trọ cùng gia đình""), 0,
      REGEXMATCH(text,""thuê trọ""), 1,
      REGEXMATCH(text,""ở ktx""), 2,
      REGEXMATCH(text,""có nhà tại khu vực đang học|có nhà|ở riên"&amp;"g tại chung cư""), 3,
      REGEXMATCH(text,""ở nhà người quen""), 4
    ),
  -1)
)"),1.0)</f>
        <v>1</v>
      </c>
      <c r="K121" s="19" t="s">
        <v>202</v>
      </c>
      <c r="L121" s="19">
        <f>IFERROR(__xludf.DUMMYFUNCTION("LET(
  t, LOWER(TRIM(K121)),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21" s="19" t="s">
        <v>222</v>
      </c>
      <c r="N121" s="19">
        <f>IFERROR(__xludf.DUMMYFUNCTION("LET(
  t, LOWER(TRIM(M121)),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21" s="19" t="s">
        <v>185</v>
      </c>
      <c r="P121" s="19">
        <f t="shared" si="3"/>
        <v>0</v>
      </c>
      <c r="Q121" s="20"/>
      <c r="R121" s="20" t="str">
        <f t="shared" si="126"/>
        <v/>
      </c>
      <c r="S121" s="20"/>
      <c r="T121" s="20"/>
      <c r="U121" s="20"/>
      <c r="V121" s="20" t="str">
        <f>IFERROR(__xludf.DUMMYFUNCTION("IFERROR(REGEXEXTRACT(U121,""\d+"")*1, """")"),"")</f>
        <v/>
      </c>
      <c r="W121" s="20">
        <f t="shared" si="5"/>
        <v>0</v>
      </c>
      <c r="X121" s="20"/>
      <c r="Y121" s="20"/>
      <c r="Z121" s="19" t="s">
        <v>185</v>
      </c>
      <c r="AA121" s="19"/>
      <c r="AB121" s="19" t="s">
        <v>185</v>
      </c>
      <c r="AC121" s="19" t="s">
        <v>185</v>
      </c>
      <c r="AD121" s="19" t="s">
        <v>186</v>
      </c>
      <c r="AE121" s="19" t="s">
        <v>185</v>
      </c>
      <c r="AF121" s="19" t="s">
        <v>206</v>
      </c>
      <c r="AG121" s="19" t="s">
        <v>226</v>
      </c>
      <c r="AH121" s="19" t="s">
        <v>226</v>
      </c>
      <c r="AI121" s="19" t="s">
        <v>239</v>
      </c>
      <c r="AJ121" s="19">
        <f t="shared" si="6"/>
        <v>0</v>
      </c>
      <c r="AK121" s="19" t="s">
        <v>302</v>
      </c>
      <c r="AL121" s="19">
        <f t="shared" si="7"/>
        <v>-1</v>
      </c>
      <c r="AM121" s="19" t="s">
        <v>190</v>
      </c>
      <c r="AN121" s="19">
        <f t="shared" si="8"/>
        <v>0</v>
      </c>
      <c r="AO121" s="20"/>
      <c r="AP121" s="19">
        <v>2.0</v>
      </c>
      <c r="AQ121" s="19">
        <v>2.0</v>
      </c>
      <c r="AR121" s="19">
        <v>3.0</v>
      </c>
      <c r="AS121" s="19">
        <v>4.0</v>
      </c>
      <c r="AT121" s="19">
        <v>2.0</v>
      </c>
      <c r="AU121" s="19">
        <v>3.0</v>
      </c>
      <c r="AV121" s="19">
        <v>2.0</v>
      </c>
      <c r="AW121" s="19">
        <v>3.0</v>
      </c>
      <c r="AX121" s="19">
        <v>2.0</v>
      </c>
      <c r="AY121" s="19">
        <f t="shared" si="9"/>
        <v>23</v>
      </c>
      <c r="AZ121" s="19">
        <f t="shared" si="10"/>
        <v>14</v>
      </c>
      <c r="BA121" s="19">
        <f t="shared" si="11"/>
        <v>1</v>
      </c>
      <c r="BB121" s="19">
        <f t="shared" si="12"/>
        <v>1</v>
      </c>
      <c r="BC121" s="19">
        <v>3.0</v>
      </c>
      <c r="BD121" s="19">
        <v>4.0</v>
      </c>
      <c r="BE121" s="19">
        <v>4.0</v>
      </c>
      <c r="BF121" s="19">
        <v>3.0</v>
      </c>
      <c r="BG121" s="19">
        <v>2.0</v>
      </c>
      <c r="BH121" s="19">
        <v>2.0</v>
      </c>
      <c r="BI121" s="19">
        <v>3.0</v>
      </c>
      <c r="BJ121" s="19">
        <f t="shared" si="13"/>
        <v>21</v>
      </c>
      <c r="BK121" s="19">
        <f t="shared" si="14"/>
        <v>14</v>
      </c>
      <c r="BL121" s="19"/>
      <c r="BM121" s="19"/>
      <c r="BN121" s="19">
        <v>1.0</v>
      </c>
      <c r="BO121" s="19" t="s">
        <v>185</v>
      </c>
      <c r="BP121" s="19">
        <f t="shared" si="15"/>
        <v>0</v>
      </c>
      <c r="BQ121" s="19">
        <v>1.0</v>
      </c>
      <c r="BR121" s="19">
        <v>0.0</v>
      </c>
      <c r="BS121" s="19" t="s">
        <v>185</v>
      </c>
      <c r="BT121" s="20">
        <f t="shared" si="16"/>
        <v>0</v>
      </c>
      <c r="BU121" s="20"/>
      <c r="BV121" s="19">
        <v>3.0</v>
      </c>
      <c r="BW121" s="19" t="s">
        <v>195</v>
      </c>
      <c r="BX121" s="19" t="s">
        <v>191</v>
      </c>
      <c r="BY121" s="19" t="s">
        <v>195</v>
      </c>
      <c r="BZ121" s="19" t="s">
        <v>186</v>
      </c>
      <c r="CA121" s="19">
        <f t="shared" si="17"/>
        <v>1</v>
      </c>
      <c r="CB121" s="19" t="s">
        <v>208</v>
      </c>
      <c r="CC121" s="19">
        <f t="shared" si="18"/>
        <v>2</v>
      </c>
      <c r="CD121" s="19" t="s">
        <v>208</v>
      </c>
      <c r="CE121" s="19">
        <f t="shared" si="19"/>
        <v>2</v>
      </c>
      <c r="CF121" s="19" t="s">
        <v>209</v>
      </c>
      <c r="CG121" s="19">
        <f t="shared" si="20"/>
        <v>1</v>
      </c>
      <c r="CH121" s="19" t="s">
        <v>208</v>
      </c>
      <c r="CI121" s="19">
        <f t="shared" si="21"/>
        <v>2</v>
      </c>
      <c r="CJ121" s="19" t="s">
        <v>262</v>
      </c>
      <c r="CK121" s="19" t="s">
        <v>542</v>
      </c>
      <c r="CL121" s="19" t="s">
        <v>241</v>
      </c>
      <c r="CM121" s="19">
        <f t="shared" si="22"/>
        <v>1.5</v>
      </c>
      <c r="CN121" s="19" t="s">
        <v>185</v>
      </c>
      <c r="CO121" s="19">
        <f t="shared" si="23"/>
        <v>0</v>
      </c>
      <c r="CP121" s="19" t="s">
        <v>185</v>
      </c>
      <c r="CQ121" s="19" t="s">
        <v>185</v>
      </c>
      <c r="CR121" s="19" t="s">
        <v>185</v>
      </c>
      <c r="CS121" s="19" t="s">
        <v>185</v>
      </c>
      <c r="CT121" s="19" t="s">
        <v>185</v>
      </c>
      <c r="CU121" s="19">
        <f t="shared" ref="CU121:CY121" si="156">if(CP121="Không",0,1)</f>
        <v>0</v>
      </c>
      <c r="CV121" s="19">
        <f t="shared" si="156"/>
        <v>0</v>
      </c>
      <c r="CW121" s="19">
        <f t="shared" si="156"/>
        <v>0</v>
      </c>
      <c r="CX121" s="19">
        <f t="shared" si="156"/>
        <v>0</v>
      </c>
      <c r="CY121" s="19">
        <f t="shared" si="156"/>
        <v>0</v>
      </c>
      <c r="CZ121" s="19" t="s">
        <v>185</v>
      </c>
      <c r="DA121" s="19">
        <f t="shared" si="25"/>
        <v>0</v>
      </c>
      <c r="DB121" s="19" t="s">
        <v>185</v>
      </c>
      <c r="DC121" s="19">
        <f t="shared" si="26"/>
        <v>0</v>
      </c>
      <c r="DD121" s="20"/>
      <c r="DE121" s="19" t="s">
        <v>195</v>
      </c>
      <c r="DF121" s="19">
        <f t="shared" si="27"/>
        <v>1</v>
      </c>
      <c r="DG121" s="19" t="s">
        <v>196</v>
      </c>
      <c r="DH121" s="19">
        <f t="shared" si="28"/>
        <v>0</v>
      </c>
      <c r="DI121" s="19" t="s">
        <v>355</v>
      </c>
      <c r="DJ121" s="19">
        <f t="shared" si="29"/>
        <v>1</v>
      </c>
      <c r="DK121" s="19" t="s">
        <v>282</v>
      </c>
      <c r="DL121" s="19">
        <f t="shared" si="30"/>
        <v>1</v>
      </c>
      <c r="DM121" s="19" t="s">
        <v>198</v>
      </c>
      <c r="DN121" s="19">
        <f t="shared" si="31"/>
        <v>1.5</v>
      </c>
      <c r="DO121" s="19" t="s">
        <v>274</v>
      </c>
      <c r="DP121" s="19" t="s">
        <v>185</v>
      </c>
      <c r="DQ121" s="20">
        <f t="shared" si="32"/>
        <v>0</v>
      </c>
      <c r="DR121" s="20"/>
      <c r="DS121" s="19" t="s">
        <v>185</v>
      </c>
      <c r="DT121" s="20"/>
      <c r="DU121" s="19" t="s">
        <v>185</v>
      </c>
      <c r="DV121" s="20"/>
      <c r="DW121" s="20"/>
      <c r="DX121" s="20"/>
      <c r="DY121" s="20"/>
    </row>
    <row r="122">
      <c r="A122" s="18">
        <v>46004.36508101852</v>
      </c>
      <c r="B122" s="19" t="s">
        <v>316</v>
      </c>
      <c r="C122" s="19" t="s">
        <v>335</v>
      </c>
      <c r="D122" s="19">
        <f t="shared" si="2"/>
        <v>1</v>
      </c>
      <c r="E122" s="19" t="s">
        <v>328</v>
      </c>
      <c r="F122" s="19">
        <f>IFERROR(__xludf.DUMMYFUNCTION("LET(
  t, LOWER(TRIM(E122)),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122" s="19" t="s">
        <v>220</v>
      </c>
      <c r="H122" s="19">
        <f>IFERROR(__xludf.DUMMYFUNCTION("LET(
  t, LOWER(TRIM(G122)),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22" s="19" t="s">
        <v>182</v>
      </c>
      <c r="J122" s="19">
        <f>IFERROR(__xludf.DUMMYFUNCTION("LET(
  text, LOWER(I122),
  IFERROR(
    IFS(
      REGEXMATCH(text,""ở cùng gia đình|ở trọ cùng gia đình""), 0,
      REGEXMATCH(text,""thuê trọ""), 1,
      REGEXMATCH(text,""ở ktx""), 2,
      REGEXMATCH(text,""có nhà tại khu vực đang học|có nhà|ở riên"&amp;"g tại chung cư""), 3,
      REGEXMATCH(text,""ở nhà người quen""), 4
    ),
  -1)
)"),1.0)</f>
        <v>1</v>
      </c>
      <c r="K122" s="19" t="s">
        <v>221</v>
      </c>
      <c r="L122" s="19">
        <f>IFERROR(__xludf.DUMMYFUNCTION("LET(
  t, LOWER(TRIM(K122)),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22" s="19" t="s">
        <v>222</v>
      </c>
      <c r="N122" s="19">
        <f>IFERROR(__xludf.DUMMYFUNCTION("LET(
  t, LOWER(TRIM(M122)),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22" s="19" t="s">
        <v>185</v>
      </c>
      <c r="P122" s="19">
        <f t="shared" si="3"/>
        <v>0</v>
      </c>
      <c r="Q122" s="20"/>
      <c r="R122" s="20" t="str">
        <f t="shared" si="126"/>
        <v/>
      </c>
      <c r="S122" s="20"/>
      <c r="T122" s="20"/>
      <c r="U122" s="20"/>
      <c r="V122" s="20" t="str">
        <f>IFERROR(__xludf.DUMMYFUNCTION("IFERROR(REGEXEXTRACT(U122,""\d+"")*1, """")"),"")</f>
        <v/>
      </c>
      <c r="W122" s="20">
        <f t="shared" si="5"/>
        <v>0</v>
      </c>
      <c r="X122" s="20"/>
      <c r="Y122" s="20"/>
      <c r="Z122" s="19" t="s">
        <v>186</v>
      </c>
      <c r="AA122" s="19"/>
      <c r="AB122" s="19" t="s">
        <v>185</v>
      </c>
      <c r="AC122" s="19" t="s">
        <v>185</v>
      </c>
      <c r="AD122" s="19" t="s">
        <v>205</v>
      </c>
      <c r="AE122" s="19" t="s">
        <v>186</v>
      </c>
      <c r="AF122" s="19" t="s">
        <v>206</v>
      </c>
      <c r="AG122" s="19" t="s">
        <v>188</v>
      </c>
      <c r="AH122" s="19" t="s">
        <v>226</v>
      </c>
      <c r="AI122" s="19" t="s">
        <v>239</v>
      </c>
      <c r="AJ122" s="19">
        <f t="shared" si="6"/>
        <v>0</v>
      </c>
      <c r="AK122" s="19" t="s">
        <v>226</v>
      </c>
      <c r="AL122" s="19">
        <f t="shared" si="7"/>
        <v>2</v>
      </c>
      <c r="AM122" s="19" t="s">
        <v>190</v>
      </c>
      <c r="AN122" s="19">
        <f t="shared" si="8"/>
        <v>0</v>
      </c>
      <c r="AO122" s="20"/>
      <c r="AP122" s="19">
        <v>2.0</v>
      </c>
      <c r="AQ122" s="19">
        <v>2.0</v>
      </c>
      <c r="AR122" s="19">
        <v>3.0</v>
      </c>
      <c r="AS122" s="19">
        <v>2.0</v>
      </c>
      <c r="AT122" s="19">
        <v>3.0</v>
      </c>
      <c r="AU122" s="19">
        <v>3.0</v>
      </c>
      <c r="AV122" s="19">
        <v>2.0</v>
      </c>
      <c r="AW122" s="19">
        <v>1.0</v>
      </c>
      <c r="AX122" s="19">
        <v>1.0</v>
      </c>
      <c r="AY122" s="19">
        <f t="shared" si="9"/>
        <v>19</v>
      </c>
      <c r="AZ122" s="19">
        <f t="shared" si="10"/>
        <v>10</v>
      </c>
      <c r="BA122" s="19">
        <f t="shared" si="11"/>
        <v>1</v>
      </c>
      <c r="BB122" s="19">
        <f t="shared" si="12"/>
        <v>0</v>
      </c>
      <c r="BC122" s="19">
        <v>2.0</v>
      </c>
      <c r="BD122" s="19">
        <v>1.0</v>
      </c>
      <c r="BE122" s="19">
        <v>2.0</v>
      </c>
      <c r="BF122" s="19">
        <v>2.0</v>
      </c>
      <c r="BG122" s="19">
        <v>2.0</v>
      </c>
      <c r="BH122" s="19">
        <v>1.0</v>
      </c>
      <c r="BI122" s="19">
        <v>2.0</v>
      </c>
      <c r="BJ122" s="19">
        <f t="shared" si="13"/>
        <v>12</v>
      </c>
      <c r="BK122" s="19">
        <f t="shared" si="14"/>
        <v>5</v>
      </c>
      <c r="BL122" s="19"/>
      <c r="BM122" s="19"/>
      <c r="BN122" s="19">
        <v>4.0</v>
      </c>
      <c r="BO122" s="19" t="s">
        <v>195</v>
      </c>
      <c r="BP122" s="19">
        <f t="shared" si="15"/>
        <v>1</v>
      </c>
      <c r="BQ122" s="19">
        <v>3.0</v>
      </c>
      <c r="BR122" s="19">
        <v>5.0</v>
      </c>
      <c r="BS122" s="19" t="s">
        <v>185</v>
      </c>
      <c r="BT122" s="20">
        <f t="shared" si="16"/>
        <v>0</v>
      </c>
      <c r="BU122" s="20"/>
      <c r="BV122" s="19">
        <v>3.0</v>
      </c>
      <c r="BW122" s="19" t="s">
        <v>195</v>
      </c>
      <c r="BX122" s="19" t="s">
        <v>191</v>
      </c>
      <c r="BY122" s="19" t="s">
        <v>185</v>
      </c>
      <c r="BZ122" s="19" t="s">
        <v>186</v>
      </c>
      <c r="CA122" s="19">
        <f t="shared" si="17"/>
        <v>1</v>
      </c>
      <c r="CB122" s="19" t="s">
        <v>186</v>
      </c>
      <c r="CC122" s="19">
        <f t="shared" si="18"/>
        <v>1</v>
      </c>
      <c r="CD122" s="19" t="s">
        <v>209</v>
      </c>
      <c r="CE122" s="19">
        <f t="shared" si="19"/>
        <v>1</v>
      </c>
      <c r="CF122" s="19" t="s">
        <v>209</v>
      </c>
      <c r="CG122" s="19">
        <f t="shared" si="20"/>
        <v>1</v>
      </c>
      <c r="CH122" s="19" t="s">
        <v>192</v>
      </c>
      <c r="CI122" s="19">
        <f t="shared" si="21"/>
        <v>0</v>
      </c>
      <c r="CJ122" s="19" t="s">
        <v>415</v>
      </c>
      <c r="CK122" s="19" t="s">
        <v>543</v>
      </c>
      <c r="CL122" s="19" t="s">
        <v>194</v>
      </c>
      <c r="CM122" s="19">
        <f t="shared" si="22"/>
        <v>3.5</v>
      </c>
      <c r="CN122" s="19" t="s">
        <v>213</v>
      </c>
      <c r="CO122" s="19">
        <f t="shared" si="23"/>
        <v>1</v>
      </c>
      <c r="CP122" s="19" t="s">
        <v>185</v>
      </c>
      <c r="CQ122" s="19" t="s">
        <v>195</v>
      </c>
      <c r="CR122" s="19" t="s">
        <v>185</v>
      </c>
      <c r="CS122" s="19" t="s">
        <v>195</v>
      </c>
      <c r="CT122" s="19" t="s">
        <v>185</v>
      </c>
      <c r="CU122" s="19">
        <f t="shared" ref="CU122:CY122" si="157">if(CP122="Không",0,1)</f>
        <v>0</v>
      </c>
      <c r="CV122" s="19">
        <f t="shared" si="157"/>
        <v>1</v>
      </c>
      <c r="CW122" s="19">
        <f t="shared" si="157"/>
        <v>0</v>
      </c>
      <c r="CX122" s="19">
        <f t="shared" si="157"/>
        <v>1</v>
      </c>
      <c r="CY122" s="19">
        <f t="shared" si="157"/>
        <v>0</v>
      </c>
      <c r="CZ122" s="19" t="s">
        <v>185</v>
      </c>
      <c r="DA122" s="19">
        <f t="shared" si="25"/>
        <v>0</v>
      </c>
      <c r="DB122" s="19" t="s">
        <v>195</v>
      </c>
      <c r="DC122" s="19">
        <f t="shared" si="26"/>
        <v>1</v>
      </c>
      <c r="DD122" s="19" t="s">
        <v>544</v>
      </c>
      <c r="DE122" s="19" t="s">
        <v>195</v>
      </c>
      <c r="DF122" s="19">
        <f t="shared" si="27"/>
        <v>1</v>
      </c>
      <c r="DG122" s="19" t="s">
        <v>196</v>
      </c>
      <c r="DH122" s="19">
        <f t="shared" si="28"/>
        <v>0</v>
      </c>
      <c r="DI122" s="19" t="s">
        <v>545</v>
      </c>
      <c r="DJ122" s="19">
        <f t="shared" si="29"/>
        <v>1</v>
      </c>
      <c r="DK122" s="19" t="s">
        <v>197</v>
      </c>
      <c r="DL122" s="19">
        <f t="shared" si="30"/>
        <v>0</v>
      </c>
      <c r="DM122" s="19" t="s">
        <v>303</v>
      </c>
      <c r="DN122" s="19">
        <f t="shared" si="31"/>
        <v>0.5</v>
      </c>
      <c r="DO122" s="19" t="s">
        <v>304</v>
      </c>
      <c r="DP122" s="19" t="s">
        <v>185</v>
      </c>
      <c r="DQ122" s="20">
        <f t="shared" si="32"/>
        <v>0</v>
      </c>
      <c r="DR122" s="20"/>
      <c r="DS122" s="19" t="s">
        <v>185</v>
      </c>
      <c r="DT122" s="20"/>
      <c r="DU122" s="19" t="s">
        <v>185</v>
      </c>
      <c r="DV122" s="20"/>
      <c r="DW122" s="20"/>
      <c r="DX122" s="20"/>
      <c r="DY122" s="20"/>
    </row>
    <row r="123">
      <c r="A123" s="18">
        <v>46004.37133101852</v>
      </c>
      <c r="B123" s="19" t="s">
        <v>514</v>
      </c>
      <c r="C123" s="19" t="s">
        <v>174</v>
      </c>
      <c r="D123" s="19">
        <f t="shared" si="2"/>
        <v>0</v>
      </c>
      <c r="E123" s="19" t="s">
        <v>180</v>
      </c>
      <c r="F123" s="19">
        <f>IFERROR(__xludf.DUMMYFUNCTION("LET(
  t, LOWER(TRIM(E123)),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23" s="19" t="s">
        <v>185</v>
      </c>
      <c r="H123" s="19">
        <f>IFERROR(__xludf.DUMMYFUNCTION("LET(
  t, LOWER(TRIM(G123)),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23" s="19" t="s">
        <v>310</v>
      </c>
      <c r="J123" s="19">
        <f>IFERROR(__xludf.DUMMYFUNCTION("LET(
  text, LOWER(I123),
  IFERROR(
    IFS(
      REGEXMATCH(text,""ở cùng gia đình|ở trọ cùng gia đình""), 0,
      REGEXMATCH(text,""thuê trọ""), 1,
      REGEXMATCH(text,""ở ktx""), 2,
      REGEXMATCH(text,""có nhà tại khu vực đang học|có nhà|ở riên"&amp;"g tại chung cư""), 3,
      REGEXMATCH(text,""ở nhà người quen""), 4
    ),
  -1)
)"),2.0)</f>
        <v>2</v>
      </c>
      <c r="K123" s="19" t="s">
        <v>202</v>
      </c>
      <c r="L123" s="19">
        <f>IFERROR(__xludf.DUMMYFUNCTION("LET(
  t, LOWER(TRIM(K123)),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23" s="19" t="s">
        <v>383</v>
      </c>
      <c r="N123" s="19">
        <f>IFERROR(__xludf.DUMMYFUNCTION("LET(
  t, LOWER(TRIM(M123)),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23" s="19" t="s">
        <v>185</v>
      </c>
      <c r="P123" s="19">
        <f t="shared" si="3"/>
        <v>0</v>
      </c>
      <c r="Q123" s="20"/>
      <c r="R123" s="20" t="str">
        <f t="shared" si="126"/>
        <v/>
      </c>
      <c r="S123" s="20"/>
      <c r="T123" s="20"/>
      <c r="U123" s="20"/>
      <c r="V123" s="20" t="str">
        <f>IFERROR(__xludf.DUMMYFUNCTION("IFERROR(REGEXEXTRACT(U123,""\d+"")*1, """")"),"")</f>
        <v/>
      </c>
      <c r="W123" s="20">
        <f t="shared" si="5"/>
        <v>0</v>
      </c>
      <c r="X123" s="20"/>
      <c r="Y123" s="20"/>
      <c r="Z123" s="19" t="s">
        <v>186</v>
      </c>
      <c r="AA123" s="19"/>
      <c r="AB123" s="19" t="s">
        <v>185</v>
      </c>
      <c r="AC123" s="19" t="s">
        <v>185</v>
      </c>
      <c r="AD123" s="19" t="s">
        <v>186</v>
      </c>
      <c r="AE123" s="19" t="s">
        <v>185</v>
      </c>
      <c r="AF123" s="19" t="s">
        <v>187</v>
      </c>
      <c r="AG123" s="19" t="s">
        <v>188</v>
      </c>
      <c r="AH123" s="19" t="s">
        <v>238</v>
      </c>
      <c r="AI123" s="19" t="s">
        <v>331</v>
      </c>
      <c r="AJ123" s="19">
        <f t="shared" si="6"/>
        <v>3</v>
      </c>
      <c r="AK123" s="19" t="s">
        <v>251</v>
      </c>
      <c r="AL123" s="19">
        <f t="shared" si="7"/>
        <v>3</v>
      </c>
      <c r="AM123" s="19" t="s">
        <v>190</v>
      </c>
      <c r="AN123" s="19">
        <f t="shared" si="8"/>
        <v>0</v>
      </c>
      <c r="AO123" s="20"/>
      <c r="AP123" s="19">
        <v>1.0</v>
      </c>
      <c r="AQ123" s="19">
        <v>1.0</v>
      </c>
      <c r="AR123" s="19">
        <v>3.0</v>
      </c>
      <c r="AS123" s="19">
        <v>2.0</v>
      </c>
      <c r="AT123" s="19">
        <v>1.0</v>
      </c>
      <c r="AU123" s="19">
        <v>1.0</v>
      </c>
      <c r="AV123" s="19">
        <v>1.0</v>
      </c>
      <c r="AW123" s="19">
        <v>1.0</v>
      </c>
      <c r="AX123" s="19">
        <v>1.0</v>
      </c>
      <c r="AY123" s="19">
        <f t="shared" si="9"/>
        <v>12</v>
      </c>
      <c r="AZ123" s="19">
        <f t="shared" si="10"/>
        <v>3</v>
      </c>
      <c r="BA123" s="19">
        <f t="shared" si="11"/>
        <v>0</v>
      </c>
      <c r="BB123" s="19">
        <f t="shared" si="12"/>
        <v>0</v>
      </c>
      <c r="BC123" s="19">
        <v>2.0</v>
      </c>
      <c r="BD123" s="19">
        <v>1.0</v>
      </c>
      <c r="BE123" s="19">
        <v>1.0</v>
      </c>
      <c r="BF123" s="19">
        <v>1.0</v>
      </c>
      <c r="BG123" s="19">
        <v>4.0</v>
      </c>
      <c r="BH123" s="19">
        <v>1.0</v>
      </c>
      <c r="BI123" s="19">
        <v>1.0</v>
      </c>
      <c r="BJ123" s="19">
        <f t="shared" si="13"/>
        <v>11</v>
      </c>
      <c r="BK123" s="19">
        <f t="shared" si="14"/>
        <v>4</v>
      </c>
      <c r="BL123" s="19"/>
      <c r="BM123" s="19"/>
      <c r="BN123" s="19">
        <v>5.0</v>
      </c>
      <c r="BO123" s="19" t="s">
        <v>185</v>
      </c>
      <c r="BP123" s="19">
        <f t="shared" si="15"/>
        <v>0</v>
      </c>
      <c r="BQ123" s="19">
        <v>2.0</v>
      </c>
      <c r="BR123" s="19">
        <v>0.0</v>
      </c>
      <c r="BS123" s="19" t="s">
        <v>195</v>
      </c>
      <c r="BT123" s="20">
        <f t="shared" si="16"/>
        <v>1</v>
      </c>
      <c r="BU123" s="19" t="s">
        <v>207</v>
      </c>
      <c r="BV123" s="19">
        <v>4.0</v>
      </c>
      <c r="BW123" s="19" t="s">
        <v>195</v>
      </c>
      <c r="BX123" s="19" t="s">
        <v>191</v>
      </c>
      <c r="BY123" s="19" t="s">
        <v>195</v>
      </c>
      <c r="BZ123" s="19" t="s">
        <v>186</v>
      </c>
      <c r="CA123" s="19">
        <f t="shared" si="17"/>
        <v>1</v>
      </c>
      <c r="CB123" s="19" t="s">
        <v>186</v>
      </c>
      <c r="CC123" s="19">
        <f t="shared" si="18"/>
        <v>1</v>
      </c>
      <c r="CD123" s="19" t="s">
        <v>192</v>
      </c>
      <c r="CE123" s="19">
        <f t="shared" si="19"/>
        <v>0</v>
      </c>
      <c r="CF123" s="19" t="s">
        <v>209</v>
      </c>
      <c r="CG123" s="19">
        <f t="shared" si="20"/>
        <v>1</v>
      </c>
      <c r="CH123" s="19" t="s">
        <v>209</v>
      </c>
      <c r="CI123" s="19">
        <f t="shared" si="21"/>
        <v>1</v>
      </c>
      <c r="CJ123" s="19" t="s">
        <v>262</v>
      </c>
      <c r="CK123" s="19" t="s">
        <v>373</v>
      </c>
      <c r="CL123" s="19" t="s">
        <v>241</v>
      </c>
      <c r="CM123" s="19">
        <f t="shared" si="22"/>
        <v>1.5</v>
      </c>
      <c r="CN123" s="19" t="s">
        <v>213</v>
      </c>
      <c r="CO123" s="19">
        <f t="shared" si="23"/>
        <v>1</v>
      </c>
      <c r="CP123" s="19" t="s">
        <v>185</v>
      </c>
      <c r="CQ123" s="19" t="s">
        <v>195</v>
      </c>
      <c r="CR123" s="19" t="s">
        <v>195</v>
      </c>
      <c r="CS123" s="19" t="s">
        <v>185</v>
      </c>
      <c r="CT123" s="19" t="s">
        <v>185</v>
      </c>
      <c r="CU123" s="19">
        <f t="shared" ref="CU123:CY123" si="158">if(CP123="Không",0,1)</f>
        <v>0</v>
      </c>
      <c r="CV123" s="19">
        <f t="shared" si="158"/>
        <v>1</v>
      </c>
      <c r="CW123" s="19">
        <f t="shared" si="158"/>
        <v>1</v>
      </c>
      <c r="CX123" s="19">
        <f t="shared" si="158"/>
        <v>0</v>
      </c>
      <c r="CY123" s="19">
        <f t="shared" si="158"/>
        <v>0</v>
      </c>
      <c r="CZ123" s="19" t="s">
        <v>185</v>
      </c>
      <c r="DA123" s="19">
        <f t="shared" si="25"/>
        <v>0</v>
      </c>
      <c r="DB123" s="19" t="s">
        <v>185</v>
      </c>
      <c r="DC123" s="19">
        <f t="shared" si="26"/>
        <v>0</v>
      </c>
      <c r="DD123" s="20"/>
      <c r="DE123" s="19" t="s">
        <v>195</v>
      </c>
      <c r="DF123" s="19">
        <f t="shared" si="27"/>
        <v>1</v>
      </c>
      <c r="DG123" s="19" t="s">
        <v>196</v>
      </c>
      <c r="DH123" s="19">
        <f t="shared" si="28"/>
        <v>0</v>
      </c>
      <c r="DI123" s="19" t="s">
        <v>185</v>
      </c>
      <c r="DJ123" s="19">
        <f t="shared" si="29"/>
        <v>0</v>
      </c>
      <c r="DK123" s="19" t="s">
        <v>197</v>
      </c>
      <c r="DL123" s="19">
        <f t="shared" si="30"/>
        <v>0</v>
      </c>
      <c r="DM123" s="19" t="s">
        <v>265</v>
      </c>
      <c r="DN123" s="19">
        <f t="shared" si="31"/>
        <v>5</v>
      </c>
      <c r="DO123" s="19" t="s">
        <v>546</v>
      </c>
      <c r="DP123" s="19" t="s">
        <v>185</v>
      </c>
      <c r="DQ123" s="20">
        <f t="shared" si="32"/>
        <v>0</v>
      </c>
      <c r="DR123" s="20"/>
      <c r="DS123" s="19" t="s">
        <v>195</v>
      </c>
      <c r="DT123" s="19" t="s">
        <v>547</v>
      </c>
      <c r="DU123" s="19" t="s">
        <v>185</v>
      </c>
      <c r="DV123" s="20"/>
      <c r="DW123" s="20"/>
      <c r="DX123" s="20"/>
      <c r="DY123" s="20"/>
    </row>
    <row r="124">
      <c r="A124" s="18">
        <v>46004.37440972222</v>
      </c>
      <c r="B124" s="19" t="s">
        <v>508</v>
      </c>
      <c r="C124" s="19" t="s">
        <v>174</v>
      </c>
      <c r="D124" s="19">
        <f t="shared" si="2"/>
        <v>0</v>
      </c>
      <c r="E124" s="19" t="s">
        <v>180</v>
      </c>
      <c r="F124" s="19">
        <f>IFERROR(__xludf.DUMMYFUNCTION("LET(
  t, LOWER(TRIM(E124)),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24" s="19" t="s">
        <v>220</v>
      </c>
      <c r="H124" s="19">
        <f>IFERROR(__xludf.DUMMYFUNCTION("LET(
  t, LOWER(TRIM(G124)),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24" s="19" t="s">
        <v>182</v>
      </c>
      <c r="J124" s="19">
        <f>IFERROR(__xludf.DUMMYFUNCTION("LET(
  text, LOWER(I124),
  IFERROR(
    IFS(
      REGEXMATCH(text,""ở cùng gia đình|ở trọ cùng gia đình""), 0,
      REGEXMATCH(text,""thuê trọ""), 1,
      REGEXMATCH(text,""ở ktx""), 2,
      REGEXMATCH(text,""có nhà tại khu vực đang học|có nhà|ở riên"&amp;"g tại chung cư""), 3,
      REGEXMATCH(text,""ở nhà người quen""), 4
    ),
  -1)
)"),1.0)</f>
        <v>1</v>
      </c>
      <c r="K124" s="19" t="s">
        <v>183</v>
      </c>
      <c r="L124" s="19">
        <f>IFERROR(__xludf.DUMMYFUNCTION("LET(
  t, LOWER(TRIM(K124)),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24" s="19" t="s">
        <v>222</v>
      </c>
      <c r="N124" s="19">
        <f>IFERROR(__xludf.DUMMYFUNCTION("LET(
  t, LOWER(TRIM(M124)),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24" s="19" t="s">
        <v>185</v>
      </c>
      <c r="P124" s="19">
        <f t="shared" si="3"/>
        <v>0</v>
      </c>
      <c r="Q124" s="20"/>
      <c r="R124" s="20" t="str">
        <f t="shared" si="126"/>
        <v/>
      </c>
      <c r="S124" s="20"/>
      <c r="T124" s="20"/>
      <c r="U124" s="20"/>
      <c r="V124" s="20" t="str">
        <f>IFERROR(__xludf.DUMMYFUNCTION("IFERROR(REGEXEXTRACT(U124,""\d+"")*1, """")"),"")</f>
        <v/>
      </c>
      <c r="W124" s="20">
        <f t="shared" si="5"/>
        <v>0</v>
      </c>
      <c r="X124" s="20"/>
      <c r="Y124" s="20"/>
      <c r="Z124" s="19" t="s">
        <v>185</v>
      </c>
      <c r="AA124" s="19"/>
      <c r="AB124" s="19" t="s">
        <v>185</v>
      </c>
      <c r="AC124" s="19" t="s">
        <v>185</v>
      </c>
      <c r="AD124" s="19" t="s">
        <v>186</v>
      </c>
      <c r="AE124" s="19" t="s">
        <v>185</v>
      </c>
      <c r="AF124" s="19" t="s">
        <v>250</v>
      </c>
      <c r="AG124" s="19" t="s">
        <v>226</v>
      </c>
      <c r="AH124" s="19" t="s">
        <v>226</v>
      </c>
      <c r="AI124" s="19" t="s">
        <v>277</v>
      </c>
      <c r="AJ124" s="19">
        <f t="shared" si="6"/>
        <v>4</v>
      </c>
      <c r="AK124" s="19" t="s">
        <v>251</v>
      </c>
      <c r="AL124" s="19">
        <f t="shared" si="7"/>
        <v>3</v>
      </c>
      <c r="AM124" s="19" t="s">
        <v>190</v>
      </c>
      <c r="AN124" s="19">
        <f t="shared" si="8"/>
        <v>0</v>
      </c>
      <c r="AO124" s="20"/>
      <c r="AP124" s="19">
        <v>4.0</v>
      </c>
      <c r="AQ124" s="19">
        <v>3.0</v>
      </c>
      <c r="AR124" s="19">
        <v>1.0</v>
      </c>
      <c r="AS124" s="19">
        <v>3.0</v>
      </c>
      <c r="AT124" s="19">
        <v>1.0</v>
      </c>
      <c r="AU124" s="19">
        <v>2.0</v>
      </c>
      <c r="AV124" s="19">
        <v>4.0</v>
      </c>
      <c r="AW124" s="19">
        <v>1.0</v>
      </c>
      <c r="AX124" s="19">
        <v>3.0</v>
      </c>
      <c r="AY124" s="19">
        <f t="shared" si="9"/>
        <v>22</v>
      </c>
      <c r="AZ124" s="19">
        <f t="shared" si="10"/>
        <v>13</v>
      </c>
      <c r="BA124" s="19">
        <f t="shared" si="11"/>
        <v>1</v>
      </c>
      <c r="BB124" s="19">
        <f t="shared" si="12"/>
        <v>0</v>
      </c>
      <c r="BC124" s="19">
        <v>2.0</v>
      </c>
      <c r="BD124" s="19">
        <v>2.0</v>
      </c>
      <c r="BE124" s="19">
        <v>3.0</v>
      </c>
      <c r="BF124" s="19">
        <v>1.0</v>
      </c>
      <c r="BG124" s="19">
        <v>1.0</v>
      </c>
      <c r="BH124" s="19">
        <v>4.0</v>
      </c>
      <c r="BI124" s="19">
        <v>1.0</v>
      </c>
      <c r="BJ124" s="19">
        <f t="shared" si="13"/>
        <v>14</v>
      </c>
      <c r="BK124" s="19">
        <f t="shared" si="14"/>
        <v>7</v>
      </c>
      <c r="BL124" s="19"/>
      <c r="BM124" s="19"/>
      <c r="BN124" s="19">
        <v>1.0</v>
      </c>
      <c r="BO124" s="19" t="s">
        <v>185</v>
      </c>
      <c r="BP124" s="19">
        <f t="shared" si="15"/>
        <v>0</v>
      </c>
      <c r="BQ124" s="19">
        <v>1.0</v>
      </c>
      <c r="BR124" s="19" t="s">
        <v>548</v>
      </c>
      <c r="BS124" s="19" t="s">
        <v>185</v>
      </c>
      <c r="BT124" s="20">
        <f t="shared" si="16"/>
        <v>0</v>
      </c>
      <c r="BU124" s="20"/>
      <c r="BV124" s="19">
        <v>3.0</v>
      </c>
      <c r="BW124" s="19" t="s">
        <v>185</v>
      </c>
      <c r="BX124" s="19" t="s">
        <v>252</v>
      </c>
      <c r="BY124" s="19" t="s">
        <v>185</v>
      </c>
      <c r="BZ124" s="19" t="s">
        <v>186</v>
      </c>
      <c r="CA124" s="19">
        <f t="shared" si="17"/>
        <v>1</v>
      </c>
      <c r="CB124" s="19" t="s">
        <v>208</v>
      </c>
      <c r="CC124" s="19">
        <f t="shared" si="18"/>
        <v>2</v>
      </c>
      <c r="CD124" s="19" t="s">
        <v>208</v>
      </c>
      <c r="CE124" s="19">
        <f t="shared" si="19"/>
        <v>2</v>
      </c>
      <c r="CF124" s="19" t="s">
        <v>208</v>
      </c>
      <c r="CG124" s="19">
        <f t="shared" si="20"/>
        <v>2</v>
      </c>
      <c r="CH124" s="19" t="s">
        <v>208</v>
      </c>
      <c r="CI124" s="19">
        <f t="shared" si="21"/>
        <v>2</v>
      </c>
      <c r="CJ124" s="19" t="s">
        <v>229</v>
      </c>
      <c r="CK124" s="19" t="s">
        <v>185</v>
      </c>
      <c r="CL124" s="19" t="s">
        <v>212</v>
      </c>
      <c r="CM124" s="19">
        <f t="shared" si="22"/>
        <v>6</v>
      </c>
      <c r="CN124" s="19" t="s">
        <v>185</v>
      </c>
      <c r="CO124" s="19">
        <f t="shared" si="23"/>
        <v>0</v>
      </c>
      <c r="CP124" s="19" t="s">
        <v>185</v>
      </c>
      <c r="CQ124" s="19" t="s">
        <v>185</v>
      </c>
      <c r="CR124" s="19" t="s">
        <v>185</v>
      </c>
      <c r="CS124" s="19" t="s">
        <v>185</v>
      </c>
      <c r="CT124" s="19" t="s">
        <v>185</v>
      </c>
      <c r="CU124" s="19">
        <f t="shared" ref="CU124:CY124" si="159">if(CP124="Không",0,1)</f>
        <v>0</v>
      </c>
      <c r="CV124" s="19">
        <f t="shared" si="159"/>
        <v>0</v>
      </c>
      <c r="CW124" s="19">
        <f t="shared" si="159"/>
        <v>0</v>
      </c>
      <c r="CX124" s="19">
        <f t="shared" si="159"/>
        <v>0</v>
      </c>
      <c r="CY124" s="19">
        <f t="shared" si="159"/>
        <v>0</v>
      </c>
      <c r="CZ124" s="19" t="s">
        <v>185</v>
      </c>
      <c r="DA124" s="19">
        <f t="shared" si="25"/>
        <v>0</v>
      </c>
      <c r="DB124" s="19" t="s">
        <v>195</v>
      </c>
      <c r="DC124" s="19">
        <f t="shared" si="26"/>
        <v>1</v>
      </c>
      <c r="DD124" s="19" t="s">
        <v>549</v>
      </c>
      <c r="DE124" s="19" t="s">
        <v>195</v>
      </c>
      <c r="DF124" s="19">
        <f t="shared" si="27"/>
        <v>1</v>
      </c>
      <c r="DG124" s="19" t="s">
        <v>196</v>
      </c>
      <c r="DH124" s="19">
        <f t="shared" si="28"/>
        <v>0</v>
      </c>
      <c r="DI124" s="19" t="s">
        <v>355</v>
      </c>
      <c r="DJ124" s="19">
        <f t="shared" si="29"/>
        <v>1</v>
      </c>
      <c r="DK124" s="19" t="s">
        <v>197</v>
      </c>
      <c r="DL124" s="19">
        <f t="shared" si="30"/>
        <v>0</v>
      </c>
      <c r="DM124" s="19" t="s">
        <v>303</v>
      </c>
      <c r="DN124" s="19">
        <f t="shared" si="31"/>
        <v>0.5</v>
      </c>
      <c r="DO124" s="19" t="s">
        <v>274</v>
      </c>
      <c r="DP124" s="19" t="s">
        <v>185</v>
      </c>
      <c r="DQ124" s="20">
        <f t="shared" si="32"/>
        <v>0</v>
      </c>
      <c r="DR124" s="20"/>
      <c r="DS124" s="19" t="s">
        <v>195</v>
      </c>
      <c r="DT124" s="19" t="s">
        <v>285</v>
      </c>
      <c r="DU124" s="19" t="s">
        <v>185</v>
      </c>
      <c r="DV124" s="20"/>
      <c r="DW124" s="20"/>
      <c r="DX124" s="20"/>
      <c r="DY124" s="20"/>
    </row>
    <row r="125">
      <c r="A125" s="18">
        <v>46004.377222222225</v>
      </c>
      <c r="B125" s="19" t="s">
        <v>550</v>
      </c>
      <c r="C125" s="19" t="s">
        <v>174</v>
      </c>
      <c r="D125" s="19">
        <f t="shared" si="2"/>
        <v>0</v>
      </c>
      <c r="E125" s="19" t="s">
        <v>267</v>
      </c>
      <c r="F125" s="19">
        <f>IFERROR(__xludf.DUMMYFUNCTION("LET(
  t, LOWER(TRIM(E125)),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125" s="19" t="s">
        <v>185</v>
      </c>
      <c r="H125" s="19">
        <f>IFERROR(__xludf.DUMMYFUNCTION("LET(
  t, LOWER(TRIM(G125)),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25" s="19" t="s">
        <v>276</v>
      </c>
      <c r="J125" s="19">
        <f>IFERROR(__xludf.DUMMYFUNCTION("LET(
  text, LOWER(I125),
  IFERROR(
    IFS(
      REGEXMATCH(text,""ở cùng gia đình|ở trọ cùng gia đình""), 0,
      REGEXMATCH(text,""thuê trọ""), 1,
      REGEXMATCH(text,""ở ktx""), 2,
      REGEXMATCH(text,""có nhà tại khu vực đang học|có nhà|ở riên"&amp;"g tại chung cư""), 3,
      REGEXMATCH(text,""ở nhà người quen""), 4
    ),
  -1)
)"),0.0)</f>
        <v>0</v>
      </c>
      <c r="K125" s="19" t="s">
        <v>183</v>
      </c>
      <c r="L125" s="19">
        <f>IFERROR(__xludf.DUMMYFUNCTION("LET(
  t, LOWER(TRIM(K125)),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25" s="19" t="s">
        <v>383</v>
      </c>
      <c r="N125" s="19">
        <f>IFERROR(__xludf.DUMMYFUNCTION("LET(
  t, LOWER(TRIM(M125)),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25" s="19" t="s">
        <v>185</v>
      </c>
      <c r="P125" s="19">
        <f t="shared" si="3"/>
        <v>0</v>
      </c>
      <c r="Q125" s="20"/>
      <c r="R125" s="20" t="str">
        <f t="shared" si="126"/>
        <v/>
      </c>
      <c r="S125" s="20"/>
      <c r="T125" s="20"/>
      <c r="U125" s="20"/>
      <c r="V125" s="20" t="str">
        <f>IFERROR(__xludf.DUMMYFUNCTION("IFERROR(REGEXEXTRACT(U125,""\d+"")*1, """")"),"")</f>
        <v/>
      </c>
      <c r="W125" s="20">
        <f t="shared" si="5"/>
        <v>0</v>
      </c>
      <c r="X125" s="20"/>
      <c r="Y125" s="20"/>
      <c r="Z125" s="19" t="s">
        <v>185</v>
      </c>
      <c r="AA125" s="19"/>
      <c r="AB125" s="19" t="s">
        <v>185</v>
      </c>
      <c r="AC125" s="19" t="s">
        <v>185</v>
      </c>
      <c r="AD125" s="19" t="s">
        <v>205</v>
      </c>
      <c r="AE125" s="19" t="s">
        <v>185</v>
      </c>
      <c r="AF125" s="19" t="s">
        <v>250</v>
      </c>
      <c r="AG125" s="19" t="s">
        <v>188</v>
      </c>
      <c r="AH125" s="19" t="s">
        <v>226</v>
      </c>
      <c r="AI125" s="19" t="s">
        <v>239</v>
      </c>
      <c r="AJ125" s="19">
        <f t="shared" si="6"/>
        <v>0</v>
      </c>
      <c r="AK125" s="19" t="s">
        <v>302</v>
      </c>
      <c r="AL125" s="19">
        <f t="shared" si="7"/>
        <v>-1</v>
      </c>
      <c r="AM125" s="19" t="s">
        <v>190</v>
      </c>
      <c r="AN125" s="19">
        <f t="shared" si="8"/>
        <v>0</v>
      </c>
      <c r="AO125" s="20"/>
      <c r="AP125" s="19">
        <v>1.0</v>
      </c>
      <c r="AQ125" s="19">
        <v>1.0</v>
      </c>
      <c r="AR125" s="19">
        <v>1.0</v>
      </c>
      <c r="AS125" s="19">
        <v>1.0</v>
      </c>
      <c r="AT125" s="19">
        <v>1.0</v>
      </c>
      <c r="AU125" s="19">
        <v>2.0</v>
      </c>
      <c r="AV125" s="19">
        <v>1.0</v>
      </c>
      <c r="AW125" s="19">
        <v>1.0</v>
      </c>
      <c r="AX125" s="19">
        <v>1.0</v>
      </c>
      <c r="AY125" s="19">
        <f t="shared" si="9"/>
        <v>10</v>
      </c>
      <c r="AZ125" s="19">
        <f t="shared" si="10"/>
        <v>1</v>
      </c>
      <c r="BA125" s="19">
        <f t="shared" si="11"/>
        <v>0</v>
      </c>
      <c r="BB125" s="19">
        <f t="shared" si="12"/>
        <v>0</v>
      </c>
      <c r="BC125" s="19">
        <v>1.0</v>
      </c>
      <c r="BD125" s="19">
        <v>1.0</v>
      </c>
      <c r="BE125" s="19">
        <v>1.0</v>
      </c>
      <c r="BF125" s="19">
        <v>1.0</v>
      </c>
      <c r="BG125" s="19">
        <v>1.0</v>
      </c>
      <c r="BH125" s="19">
        <v>1.0</v>
      </c>
      <c r="BI125" s="19">
        <v>1.0</v>
      </c>
      <c r="BJ125" s="19">
        <f t="shared" si="13"/>
        <v>7</v>
      </c>
      <c r="BK125" s="19">
        <f t="shared" si="14"/>
        <v>0</v>
      </c>
      <c r="BL125" s="19"/>
      <c r="BM125" s="19"/>
      <c r="BN125" s="19">
        <v>1.0</v>
      </c>
      <c r="BO125" s="19" t="s">
        <v>185</v>
      </c>
      <c r="BP125" s="19">
        <f t="shared" si="15"/>
        <v>0</v>
      </c>
      <c r="BQ125" s="19">
        <v>1.0</v>
      </c>
      <c r="BR125" s="19">
        <v>0.0</v>
      </c>
      <c r="BS125" s="19" t="s">
        <v>185</v>
      </c>
      <c r="BT125" s="20">
        <f t="shared" si="16"/>
        <v>0</v>
      </c>
      <c r="BU125" s="20"/>
      <c r="BV125" s="19">
        <v>1.0</v>
      </c>
      <c r="BW125" s="19" t="s">
        <v>195</v>
      </c>
      <c r="BX125" s="19" t="s">
        <v>191</v>
      </c>
      <c r="BY125" s="19" t="s">
        <v>185</v>
      </c>
      <c r="BZ125" s="19" t="s">
        <v>208</v>
      </c>
      <c r="CA125" s="19">
        <f t="shared" si="17"/>
        <v>2</v>
      </c>
      <c r="CB125" s="19" t="s">
        <v>208</v>
      </c>
      <c r="CC125" s="19">
        <f t="shared" si="18"/>
        <v>2</v>
      </c>
      <c r="CD125" s="19" t="s">
        <v>208</v>
      </c>
      <c r="CE125" s="19">
        <f t="shared" si="19"/>
        <v>2</v>
      </c>
      <c r="CF125" s="19" t="s">
        <v>208</v>
      </c>
      <c r="CG125" s="19">
        <f t="shared" si="20"/>
        <v>2</v>
      </c>
      <c r="CH125" s="19" t="s">
        <v>209</v>
      </c>
      <c r="CI125" s="19">
        <f t="shared" si="21"/>
        <v>1</v>
      </c>
      <c r="CJ125" s="19" t="s">
        <v>262</v>
      </c>
      <c r="CK125" s="19" t="s">
        <v>551</v>
      </c>
      <c r="CL125" s="19" t="s">
        <v>212</v>
      </c>
      <c r="CM125" s="19">
        <f t="shared" si="22"/>
        <v>6</v>
      </c>
      <c r="CN125" s="19" t="s">
        <v>185</v>
      </c>
      <c r="CO125" s="19">
        <f t="shared" si="23"/>
        <v>0</v>
      </c>
      <c r="CP125" s="19" t="s">
        <v>185</v>
      </c>
      <c r="CQ125" s="19" t="s">
        <v>195</v>
      </c>
      <c r="CR125" s="19" t="s">
        <v>185</v>
      </c>
      <c r="CS125" s="19" t="s">
        <v>195</v>
      </c>
      <c r="CT125" s="19" t="s">
        <v>185</v>
      </c>
      <c r="CU125" s="19">
        <f t="shared" ref="CU125:CY125" si="160">if(CP125="Không",0,1)</f>
        <v>0</v>
      </c>
      <c r="CV125" s="19">
        <f t="shared" si="160"/>
        <v>1</v>
      </c>
      <c r="CW125" s="19">
        <f t="shared" si="160"/>
        <v>0</v>
      </c>
      <c r="CX125" s="19">
        <f t="shared" si="160"/>
        <v>1</v>
      </c>
      <c r="CY125" s="19">
        <f t="shared" si="160"/>
        <v>0</v>
      </c>
      <c r="CZ125" s="19" t="s">
        <v>185</v>
      </c>
      <c r="DA125" s="19">
        <f t="shared" si="25"/>
        <v>0</v>
      </c>
      <c r="DB125" s="19" t="s">
        <v>185</v>
      </c>
      <c r="DC125" s="19">
        <f t="shared" si="26"/>
        <v>0</v>
      </c>
      <c r="DD125" s="20"/>
      <c r="DE125" s="19" t="s">
        <v>185</v>
      </c>
      <c r="DF125" s="19">
        <f t="shared" si="27"/>
        <v>0</v>
      </c>
      <c r="DG125" s="19" t="s">
        <v>196</v>
      </c>
      <c r="DH125" s="19">
        <f t="shared" si="28"/>
        <v>0</v>
      </c>
      <c r="DI125" s="19" t="s">
        <v>185</v>
      </c>
      <c r="DJ125" s="19">
        <f t="shared" si="29"/>
        <v>0</v>
      </c>
      <c r="DK125" s="19" t="s">
        <v>197</v>
      </c>
      <c r="DL125" s="19">
        <f t="shared" si="30"/>
        <v>0</v>
      </c>
      <c r="DM125" s="20"/>
      <c r="DN125" s="19" t="str">
        <f t="shared" si="31"/>
        <v/>
      </c>
      <c r="DO125" s="20"/>
      <c r="DP125" s="19" t="s">
        <v>185</v>
      </c>
      <c r="DQ125" s="20">
        <f t="shared" si="32"/>
        <v>0</v>
      </c>
      <c r="DR125" s="20"/>
      <c r="DS125" s="19" t="s">
        <v>195</v>
      </c>
      <c r="DT125" s="19" t="s">
        <v>218</v>
      </c>
      <c r="DU125" s="19" t="s">
        <v>185</v>
      </c>
      <c r="DV125" s="20"/>
      <c r="DW125" s="20"/>
      <c r="DX125" s="20"/>
      <c r="DY125" s="20"/>
    </row>
    <row r="126">
      <c r="A126" s="18">
        <v>46004.38506944444</v>
      </c>
      <c r="B126" s="19" t="s">
        <v>527</v>
      </c>
      <c r="C126" s="19" t="s">
        <v>174</v>
      </c>
      <c r="D126" s="19">
        <f t="shared" si="2"/>
        <v>0</v>
      </c>
      <c r="E126" s="19" t="s">
        <v>346</v>
      </c>
      <c r="F126" s="19">
        <f>IFERROR(__xludf.DUMMYFUNCTION("LET(
  t, LOWER(TRIM(E126)),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26" s="19" t="s">
        <v>185</v>
      </c>
      <c r="H126" s="19">
        <f>IFERROR(__xludf.DUMMYFUNCTION("LET(
  t, LOWER(TRIM(G126)),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26" s="19" t="s">
        <v>201</v>
      </c>
      <c r="J126" s="19">
        <f>IFERROR(__xludf.DUMMYFUNCTION("LET(
  text, LOWER(I126),
  IFERROR(
    IFS(
      REGEXMATCH(text,""ở cùng gia đình|ở trọ cùng gia đình""), 0,
      REGEXMATCH(text,""thuê trọ""), 1,
      REGEXMATCH(text,""ở ktx""), 2,
      REGEXMATCH(text,""có nhà tại khu vực đang học|có nhà|ở riên"&amp;"g tại chung cư""), 3,
      REGEXMATCH(text,""ở nhà người quen""), 4
    ),
  -1)
)"),3.0)</f>
        <v>3</v>
      </c>
      <c r="K126" s="19" t="s">
        <v>221</v>
      </c>
      <c r="L126" s="19">
        <f>IFERROR(__xludf.DUMMYFUNCTION("LET(
  t, LOWER(TRIM(K126)),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26" s="19" t="s">
        <v>222</v>
      </c>
      <c r="N126" s="19">
        <f>IFERROR(__xludf.DUMMYFUNCTION("LET(
  t, LOWER(TRIM(M126)),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26" s="19" t="s">
        <v>185</v>
      </c>
      <c r="P126" s="19">
        <f t="shared" si="3"/>
        <v>0</v>
      </c>
      <c r="Q126" s="20"/>
      <c r="R126" s="20" t="str">
        <f t="shared" si="126"/>
        <v/>
      </c>
      <c r="S126" s="20"/>
      <c r="T126" s="20"/>
      <c r="U126" s="20"/>
      <c r="V126" s="20" t="str">
        <f>IFERROR(__xludf.DUMMYFUNCTION("IFERROR(REGEXEXTRACT(U126,""\d+"")*1, """")"),"")</f>
        <v/>
      </c>
      <c r="W126" s="20">
        <f t="shared" si="5"/>
        <v>0</v>
      </c>
      <c r="X126" s="20"/>
      <c r="Y126" s="20"/>
      <c r="Z126" s="19" t="s">
        <v>186</v>
      </c>
      <c r="AA126" s="19"/>
      <c r="AB126" s="19" t="s">
        <v>185</v>
      </c>
      <c r="AC126" s="19" t="s">
        <v>376</v>
      </c>
      <c r="AD126" s="19" t="s">
        <v>186</v>
      </c>
      <c r="AE126" s="19" t="s">
        <v>186</v>
      </c>
      <c r="AF126" s="19" t="s">
        <v>187</v>
      </c>
      <c r="AG126" s="19" t="s">
        <v>226</v>
      </c>
      <c r="AH126" s="19" t="s">
        <v>251</v>
      </c>
      <c r="AI126" s="19" t="s">
        <v>189</v>
      </c>
      <c r="AJ126" s="19">
        <f t="shared" si="6"/>
        <v>1</v>
      </c>
      <c r="AK126" s="19" t="s">
        <v>188</v>
      </c>
      <c r="AL126" s="19">
        <f t="shared" si="7"/>
        <v>1</v>
      </c>
      <c r="AM126" s="19" t="s">
        <v>190</v>
      </c>
      <c r="AN126" s="19">
        <f t="shared" si="8"/>
        <v>0</v>
      </c>
      <c r="AO126" s="20"/>
      <c r="AP126" s="19">
        <v>2.0</v>
      </c>
      <c r="AQ126" s="19">
        <v>2.0</v>
      </c>
      <c r="AR126" s="19">
        <v>2.0</v>
      </c>
      <c r="AS126" s="19">
        <v>2.0</v>
      </c>
      <c r="AT126" s="19">
        <v>4.0</v>
      </c>
      <c r="AU126" s="19">
        <v>1.0</v>
      </c>
      <c r="AV126" s="19">
        <v>1.0</v>
      </c>
      <c r="AW126" s="19">
        <v>1.0</v>
      </c>
      <c r="AX126" s="19">
        <v>1.0</v>
      </c>
      <c r="AY126" s="19">
        <f t="shared" si="9"/>
        <v>16</v>
      </c>
      <c r="AZ126" s="19">
        <f t="shared" si="10"/>
        <v>7</v>
      </c>
      <c r="BA126" s="19">
        <f t="shared" si="11"/>
        <v>0</v>
      </c>
      <c r="BB126" s="19">
        <f t="shared" si="12"/>
        <v>0</v>
      </c>
      <c r="BC126" s="19">
        <v>2.0</v>
      </c>
      <c r="BD126" s="19">
        <v>2.0</v>
      </c>
      <c r="BE126" s="19">
        <v>2.0</v>
      </c>
      <c r="BF126" s="19">
        <v>3.0</v>
      </c>
      <c r="BG126" s="19">
        <v>3.0</v>
      </c>
      <c r="BH126" s="19">
        <v>2.0</v>
      </c>
      <c r="BI126" s="19">
        <v>2.0</v>
      </c>
      <c r="BJ126" s="19">
        <f t="shared" si="13"/>
        <v>16</v>
      </c>
      <c r="BK126" s="19">
        <f t="shared" si="14"/>
        <v>9</v>
      </c>
      <c r="BL126" s="19"/>
      <c r="BM126" s="19"/>
      <c r="BN126" s="19">
        <v>4.0</v>
      </c>
      <c r="BO126" s="19" t="s">
        <v>195</v>
      </c>
      <c r="BP126" s="19">
        <f t="shared" si="15"/>
        <v>1</v>
      </c>
      <c r="BQ126" s="19">
        <v>5.0</v>
      </c>
      <c r="BR126" s="19">
        <v>20.0</v>
      </c>
      <c r="BS126" s="19" t="s">
        <v>195</v>
      </c>
      <c r="BT126" s="20">
        <f t="shared" si="16"/>
        <v>1</v>
      </c>
      <c r="BU126" s="19" t="s">
        <v>322</v>
      </c>
      <c r="BV126" s="19">
        <v>2.0</v>
      </c>
      <c r="BW126" s="19" t="s">
        <v>185</v>
      </c>
      <c r="BX126" s="19" t="s">
        <v>378</v>
      </c>
      <c r="BY126" s="19" t="s">
        <v>195</v>
      </c>
      <c r="BZ126" s="19" t="s">
        <v>186</v>
      </c>
      <c r="CA126" s="19">
        <f t="shared" si="17"/>
        <v>1</v>
      </c>
      <c r="CB126" s="19" t="s">
        <v>186</v>
      </c>
      <c r="CC126" s="19">
        <f t="shared" si="18"/>
        <v>1</v>
      </c>
      <c r="CD126" s="19" t="s">
        <v>209</v>
      </c>
      <c r="CE126" s="19">
        <f t="shared" si="19"/>
        <v>1</v>
      </c>
      <c r="CF126" s="19" t="s">
        <v>192</v>
      </c>
      <c r="CG126" s="19">
        <f t="shared" si="20"/>
        <v>0</v>
      </c>
      <c r="CH126" s="19" t="s">
        <v>192</v>
      </c>
      <c r="CI126" s="19">
        <f t="shared" si="21"/>
        <v>0</v>
      </c>
      <c r="CJ126" s="19" t="s">
        <v>292</v>
      </c>
      <c r="CK126" s="19" t="s">
        <v>452</v>
      </c>
      <c r="CL126" s="19" t="s">
        <v>212</v>
      </c>
      <c r="CM126" s="19">
        <f t="shared" si="22"/>
        <v>6</v>
      </c>
      <c r="CN126" s="19" t="s">
        <v>185</v>
      </c>
      <c r="CO126" s="19">
        <f t="shared" si="23"/>
        <v>0</v>
      </c>
      <c r="CP126" s="19" t="s">
        <v>195</v>
      </c>
      <c r="CQ126" s="19" t="s">
        <v>195</v>
      </c>
      <c r="CR126" s="19" t="s">
        <v>195</v>
      </c>
      <c r="CS126" s="19" t="s">
        <v>195</v>
      </c>
      <c r="CT126" s="19" t="s">
        <v>195</v>
      </c>
      <c r="CU126" s="19">
        <f t="shared" ref="CU126:CY126" si="161">if(CP126="Không",0,1)</f>
        <v>1</v>
      </c>
      <c r="CV126" s="19">
        <f t="shared" si="161"/>
        <v>1</v>
      </c>
      <c r="CW126" s="19">
        <f t="shared" si="161"/>
        <v>1</v>
      </c>
      <c r="CX126" s="19">
        <f t="shared" si="161"/>
        <v>1</v>
      </c>
      <c r="CY126" s="19">
        <f t="shared" si="161"/>
        <v>1</v>
      </c>
      <c r="CZ126" s="19" t="s">
        <v>185</v>
      </c>
      <c r="DA126" s="19">
        <f t="shared" si="25"/>
        <v>0</v>
      </c>
      <c r="DB126" s="19" t="s">
        <v>185</v>
      </c>
      <c r="DC126" s="19">
        <f t="shared" si="26"/>
        <v>0</v>
      </c>
      <c r="DD126" s="20"/>
      <c r="DE126" s="19" t="s">
        <v>195</v>
      </c>
      <c r="DF126" s="19">
        <f t="shared" si="27"/>
        <v>1</v>
      </c>
      <c r="DG126" s="19" t="s">
        <v>381</v>
      </c>
      <c r="DH126" s="19">
        <f t="shared" si="28"/>
        <v>1</v>
      </c>
      <c r="DI126" s="19" t="s">
        <v>185</v>
      </c>
      <c r="DJ126" s="19">
        <f t="shared" si="29"/>
        <v>0</v>
      </c>
      <c r="DK126" s="19" t="s">
        <v>197</v>
      </c>
      <c r="DL126" s="19">
        <f t="shared" si="30"/>
        <v>0</v>
      </c>
      <c r="DM126" s="19" t="s">
        <v>232</v>
      </c>
      <c r="DN126" s="19">
        <f t="shared" si="31"/>
        <v>2.5</v>
      </c>
      <c r="DO126" s="19" t="s">
        <v>552</v>
      </c>
      <c r="DP126" s="19" t="s">
        <v>185</v>
      </c>
      <c r="DQ126" s="20">
        <f t="shared" si="32"/>
        <v>0</v>
      </c>
      <c r="DR126" s="20"/>
      <c r="DS126" s="19" t="s">
        <v>185</v>
      </c>
      <c r="DT126" s="20"/>
      <c r="DU126" s="19" t="s">
        <v>185</v>
      </c>
      <c r="DV126" s="20"/>
      <c r="DW126" s="20"/>
      <c r="DX126" s="20"/>
      <c r="DY126" s="20"/>
    </row>
    <row r="127">
      <c r="A127" s="18">
        <v>46004.39476851852</v>
      </c>
      <c r="B127" s="19" t="s">
        <v>527</v>
      </c>
      <c r="C127" s="19" t="s">
        <v>174</v>
      </c>
      <c r="D127" s="19">
        <f t="shared" si="2"/>
        <v>0</v>
      </c>
      <c r="E127" s="19" t="s">
        <v>267</v>
      </c>
      <c r="F127" s="19">
        <f>IFERROR(__xludf.DUMMYFUNCTION("LET(
  t, LOWER(TRIM(E127)),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127" s="19" t="s">
        <v>185</v>
      </c>
      <c r="H127" s="19">
        <f>IFERROR(__xludf.DUMMYFUNCTION("LET(
  t, LOWER(TRIM(G127)),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27" s="19" t="s">
        <v>182</v>
      </c>
      <c r="J127" s="19">
        <f>IFERROR(__xludf.DUMMYFUNCTION("LET(
  text, LOWER(I127),
  IFERROR(
    IFS(
      REGEXMATCH(text,""ở cùng gia đình|ở trọ cùng gia đình""), 0,
      REGEXMATCH(text,""thuê trọ""), 1,
      REGEXMATCH(text,""ở ktx""), 2,
      REGEXMATCH(text,""có nhà tại khu vực đang học|có nhà|ở riên"&amp;"g tại chung cư""), 3,
      REGEXMATCH(text,""ở nhà người quen""), 4
    ),
  -1)
)"),1.0)</f>
        <v>1</v>
      </c>
      <c r="K127" s="19" t="s">
        <v>202</v>
      </c>
      <c r="L127" s="19">
        <f>IFERROR(__xludf.DUMMYFUNCTION("LET(
  t, LOWER(TRIM(K127)),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27" s="19" t="s">
        <v>383</v>
      </c>
      <c r="N127" s="19">
        <f>IFERROR(__xludf.DUMMYFUNCTION("LET(
  t, LOWER(TRIM(M127)),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27" s="19" t="s">
        <v>185</v>
      </c>
      <c r="P127" s="19">
        <f t="shared" si="3"/>
        <v>0</v>
      </c>
      <c r="Q127" s="20"/>
      <c r="R127" s="20" t="str">
        <f t="shared" si="126"/>
        <v/>
      </c>
      <c r="S127" s="20"/>
      <c r="T127" s="20"/>
      <c r="U127" s="20"/>
      <c r="V127" s="20" t="str">
        <f>IFERROR(__xludf.DUMMYFUNCTION("IFERROR(REGEXEXTRACT(U127,""\d+"")*1, """")"),"")</f>
        <v/>
      </c>
      <c r="W127" s="20">
        <f t="shared" si="5"/>
        <v>0</v>
      </c>
      <c r="X127" s="20"/>
      <c r="Y127" s="20"/>
      <c r="Z127" s="19" t="s">
        <v>185</v>
      </c>
      <c r="AA127" s="19"/>
      <c r="AB127" s="19" t="s">
        <v>185</v>
      </c>
      <c r="AC127" s="19" t="s">
        <v>525</v>
      </c>
      <c r="AD127" s="19" t="s">
        <v>205</v>
      </c>
      <c r="AE127" s="19" t="s">
        <v>185</v>
      </c>
      <c r="AF127" s="19" t="s">
        <v>187</v>
      </c>
      <c r="AG127" s="19" t="s">
        <v>188</v>
      </c>
      <c r="AH127" s="19" t="s">
        <v>226</v>
      </c>
      <c r="AI127" s="19" t="s">
        <v>239</v>
      </c>
      <c r="AJ127" s="19">
        <f t="shared" si="6"/>
        <v>0</v>
      </c>
      <c r="AK127" s="19" t="s">
        <v>302</v>
      </c>
      <c r="AL127" s="19">
        <f t="shared" si="7"/>
        <v>-1</v>
      </c>
      <c r="AM127" s="19" t="s">
        <v>190</v>
      </c>
      <c r="AN127" s="19">
        <f t="shared" si="8"/>
        <v>0</v>
      </c>
      <c r="AO127" s="20"/>
      <c r="AP127" s="19">
        <v>2.0</v>
      </c>
      <c r="AQ127" s="19">
        <v>1.0</v>
      </c>
      <c r="AR127" s="19">
        <v>3.0</v>
      </c>
      <c r="AS127" s="19">
        <v>1.0</v>
      </c>
      <c r="AT127" s="19">
        <v>1.0</v>
      </c>
      <c r="AU127" s="19">
        <v>3.0</v>
      </c>
      <c r="AV127" s="19">
        <v>2.0</v>
      </c>
      <c r="AW127" s="19">
        <v>1.0</v>
      </c>
      <c r="AX127" s="19">
        <v>1.0</v>
      </c>
      <c r="AY127" s="19">
        <f t="shared" si="9"/>
        <v>15</v>
      </c>
      <c r="AZ127" s="19">
        <f t="shared" si="10"/>
        <v>6</v>
      </c>
      <c r="BA127" s="19">
        <f t="shared" si="11"/>
        <v>0</v>
      </c>
      <c r="BB127" s="19">
        <f t="shared" si="12"/>
        <v>0</v>
      </c>
      <c r="BC127" s="19">
        <v>2.0</v>
      </c>
      <c r="BD127" s="19">
        <v>2.0</v>
      </c>
      <c r="BE127" s="19">
        <v>3.0</v>
      </c>
      <c r="BF127" s="19">
        <v>1.0</v>
      </c>
      <c r="BG127" s="19">
        <v>1.0</v>
      </c>
      <c r="BH127" s="19">
        <v>1.0</v>
      </c>
      <c r="BI127" s="19">
        <v>1.0</v>
      </c>
      <c r="BJ127" s="19">
        <f t="shared" si="13"/>
        <v>11</v>
      </c>
      <c r="BK127" s="19">
        <f t="shared" si="14"/>
        <v>4</v>
      </c>
      <c r="BL127" s="19"/>
      <c r="BM127" s="19"/>
      <c r="BN127" s="19">
        <v>2.0</v>
      </c>
      <c r="BO127" s="19" t="s">
        <v>185</v>
      </c>
      <c r="BP127" s="19">
        <f t="shared" si="15"/>
        <v>0</v>
      </c>
      <c r="BQ127" s="19">
        <v>2.0</v>
      </c>
      <c r="BR127" s="19">
        <v>8.0</v>
      </c>
      <c r="BS127" s="19" t="s">
        <v>185</v>
      </c>
      <c r="BT127" s="20">
        <f t="shared" si="16"/>
        <v>0</v>
      </c>
      <c r="BU127" s="20"/>
      <c r="BV127" s="19">
        <v>2.0</v>
      </c>
      <c r="BW127" s="19" t="s">
        <v>195</v>
      </c>
      <c r="BX127" s="19" t="s">
        <v>191</v>
      </c>
      <c r="BY127" s="19" t="s">
        <v>195</v>
      </c>
      <c r="BZ127" s="19" t="s">
        <v>185</v>
      </c>
      <c r="CA127" s="19">
        <f t="shared" si="17"/>
        <v>0</v>
      </c>
      <c r="CB127" s="19" t="s">
        <v>186</v>
      </c>
      <c r="CC127" s="19">
        <f t="shared" si="18"/>
        <v>1</v>
      </c>
      <c r="CD127" s="19" t="s">
        <v>209</v>
      </c>
      <c r="CE127" s="19">
        <f t="shared" si="19"/>
        <v>1</v>
      </c>
      <c r="CF127" s="19" t="s">
        <v>192</v>
      </c>
      <c r="CG127" s="19">
        <f t="shared" si="20"/>
        <v>0</v>
      </c>
      <c r="CH127" s="19" t="s">
        <v>192</v>
      </c>
      <c r="CI127" s="19">
        <f t="shared" si="21"/>
        <v>0</v>
      </c>
      <c r="CJ127" s="19" t="s">
        <v>193</v>
      </c>
      <c r="CK127" s="19" t="s">
        <v>279</v>
      </c>
      <c r="CL127" s="19" t="s">
        <v>194</v>
      </c>
      <c r="CM127" s="19">
        <f t="shared" si="22"/>
        <v>3.5</v>
      </c>
      <c r="CN127" s="19" t="s">
        <v>185</v>
      </c>
      <c r="CO127" s="19">
        <f t="shared" si="23"/>
        <v>0</v>
      </c>
      <c r="CP127" s="19" t="s">
        <v>185</v>
      </c>
      <c r="CQ127" s="19" t="s">
        <v>185</v>
      </c>
      <c r="CR127" s="19" t="s">
        <v>185</v>
      </c>
      <c r="CS127" s="19" t="s">
        <v>185</v>
      </c>
      <c r="CT127" s="19" t="s">
        <v>185</v>
      </c>
      <c r="CU127" s="19">
        <f t="shared" ref="CU127:CY127" si="162">if(CP127="Không",0,1)</f>
        <v>0</v>
      </c>
      <c r="CV127" s="19">
        <f t="shared" si="162"/>
        <v>0</v>
      </c>
      <c r="CW127" s="19">
        <f t="shared" si="162"/>
        <v>0</v>
      </c>
      <c r="CX127" s="19">
        <f t="shared" si="162"/>
        <v>0</v>
      </c>
      <c r="CY127" s="19">
        <f t="shared" si="162"/>
        <v>0</v>
      </c>
      <c r="CZ127" s="19" t="s">
        <v>185</v>
      </c>
      <c r="DA127" s="19">
        <f t="shared" si="25"/>
        <v>0</v>
      </c>
      <c r="DB127" s="19" t="s">
        <v>185</v>
      </c>
      <c r="DC127" s="19">
        <f t="shared" si="26"/>
        <v>0</v>
      </c>
      <c r="DD127" s="20"/>
      <c r="DE127" s="19" t="s">
        <v>185</v>
      </c>
      <c r="DF127" s="19">
        <f t="shared" si="27"/>
        <v>0</v>
      </c>
      <c r="DG127" s="19" t="s">
        <v>196</v>
      </c>
      <c r="DH127" s="19">
        <f t="shared" si="28"/>
        <v>0</v>
      </c>
      <c r="DI127" s="19" t="s">
        <v>185</v>
      </c>
      <c r="DJ127" s="19">
        <f t="shared" si="29"/>
        <v>0</v>
      </c>
      <c r="DK127" s="19" t="s">
        <v>197</v>
      </c>
      <c r="DL127" s="19">
        <f t="shared" si="30"/>
        <v>0</v>
      </c>
      <c r="DM127" s="20"/>
      <c r="DN127" s="19" t="str">
        <f t="shared" si="31"/>
        <v/>
      </c>
      <c r="DO127" s="20"/>
      <c r="DP127" s="19" t="s">
        <v>185</v>
      </c>
      <c r="DQ127" s="20">
        <f t="shared" si="32"/>
        <v>0</v>
      </c>
      <c r="DR127" s="20"/>
      <c r="DS127" s="19" t="s">
        <v>185</v>
      </c>
      <c r="DT127" s="20"/>
      <c r="DU127" s="19" t="s">
        <v>185</v>
      </c>
      <c r="DV127" s="20"/>
      <c r="DW127" s="20"/>
      <c r="DX127" s="20"/>
      <c r="DY127" s="20"/>
    </row>
    <row r="128">
      <c r="A128" s="18">
        <v>46004.39833333333</v>
      </c>
      <c r="B128" s="19" t="s">
        <v>420</v>
      </c>
      <c r="C128" s="19" t="s">
        <v>335</v>
      </c>
      <c r="D128" s="19">
        <f t="shared" si="2"/>
        <v>1</v>
      </c>
      <c r="E128" s="19" t="s">
        <v>328</v>
      </c>
      <c r="F128" s="19">
        <f>IFERROR(__xludf.DUMMYFUNCTION("LET(
  t, LOWER(TRIM(E128)),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128" s="19" t="s">
        <v>185</v>
      </c>
      <c r="H128" s="19">
        <f>IFERROR(__xludf.DUMMYFUNCTION("LET(
  t, LOWER(TRIM(G128)),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28" s="19" t="s">
        <v>310</v>
      </c>
      <c r="J128" s="19">
        <f>IFERROR(__xludf.DUMMYFUNCTION("LET(
  text, LOWER(I128),
  IFERROR(
    IFS(
      REGEXMATCH(text,""ở cùng gia đình|ở trọ cùng gia đình""), 0,
      REGEXMATCH(text,""thuê trọ""), 1,
      REGEXMATCH(text,""ở ktx""), 2,
      REGEXMATCH(text,""có nhà tại khu vực đang học|có nhà|ở riên"&amp;"g tại chung cư""), 3,
      REGEXMATCH(text,""ở nhà người quen""), 4
    ),
  -1)
)"),2.0)</f>
        <v>2</v>
      </c>
      <c r="K128" s="19" t="s">
        <v>183</v>
      </c>
      <c r="L128" s="19">
        <f>IFERROR(__xludf.DUMMYFUNCTION("LET(
  t, LOWER(TRIM(K128)),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28" s="19" t="s">
        <v>383</v>
      </c>
      <c r="N128" s="19">
        <f>IFERROR(__xludf.DUMMYFUNCTION("LET(
  t, LOWER(TRIM(M128)),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28" s="19" t="s">
        <v>185</v>
      </c>
      <c r="P128" s="19">
        <f t="shared" si="3"/>
        <v>0</v>
      </c>
      <c r="Q128" s="20"/>
      <c r="R128" s="20" t="str">
        <f t="shared" si="126"/>
        <v/>
      </c>
      <c r="S128" s="20"/>
      <c r="T128" s="20"/>
      <c r="U128" s="20"/>
      <c r="V128" s="20" t="str">
        <f>IFERROR(__xludf.DUMMYFUNCTION("IFERROR(REGEXEXTRACT(U128,""\d+"")*1, """")"),"")</f>
        <v/>
      </c>
      <c r="W128" s="20">
        <f t="shared" si="5"/>
        <v>0</v>
      </c>
      <c r="X128" s="20"/>
      <c r="Y128" s="20"/>
      <c r="Z128" s="19" t="s">
        <v>186</v>
      </c>
      <c r="AA128" s="19"/>
      <c r="AB128" s="19" t="s">
        <v>185</v>
      </c>
      <c r="AC128" s="19" t="s">
        <v>185</v>
      </c>
      <c r="AD128" s="19" t="s">
        <v>205</v>
      </c>
      <c r="AE128" s="19" t="s">
        <v>185</v>
      </c>
      <c r="AF128" s="19" t="s">
        <v>187</v>
      </c>
      <c r="AG128" s="19" t="s">
        <v>188</v>
      </c>
      <c r="AH128" s="19" t="s">
        <v>238</v>
      </c>
      <c r="AI128" s="19" t="s">
        <v>239</v>
      </c>
      <c r="AJ128" s="19">
        <f t="shared" si="6"/>
        <v>0</v>
      </c>
      <c r="AK128" s="19" t="s">
        <v>238</v>
      </c>
      <c r="AL128" s="19">
        <f t="shared" si="7"/>
        <v>0</v>
      </c>
      <c r="AM128" s="19" t="s">
        <v>190</v>
      </c>
      <c r="AN128" s="19">
        <f t="shared" si="8"/>
        <v>0</v>
      </c>
      <c r="AO128" s="20"/>
      <c r="AP128" s="19">
        <v>3.0</v>
      </c>
      <c r="AQ128" s="19">
        <v>3.0</v>
      </c>
      <c r="AR128" s="19">
        <v>1.0</v>
      </c>
      <c r="AS128" s="19">
        <v>3.0</v>
      </c>
      <c r="AT128" s="19">
        <v>3.0</v>
      </c>
      <c r="AU128" s="19">
        <v>3.0</v>
      </c>
      <c r="AV128" s="19">
        <v>3.0</v>
      </c>
      <c r="AW128" s="19">
        <v>1.0</v>
      </c>
      <c r="AX128" s="19">
        <v>1.0</v>
      </c>
      <c r="AY128" s="19">
        <f t="shared" si="9"/>
        <v>21</v>
      </c>
      <c r="AZ128" s="19">
        <f t="shared" si="10"/>
        <v>12</v>
      </c>
      <c r="BA128" s="19">
        <f t="shared" si="11"/>
        <v>1</v>
      </c>
      <c r="BB128" s="19">
        <f t="shared" si="12"/>
        <v>0</v>
      </c>
      <c r="BC128" s="19">
        <v>1.0</v>
      </c>
      <c r="BD128" s="19">
        <v>2.0</v>
      </c>
      <c r="BE128" s="19">
        <v>2.0</v>
      </c>
      <c r="BF128" s="19">
        <v>1.0</v>
      </c>
      <c r="BG128" s="19">
        <v>2.0</v>
      </c>
      <c r="BH128" s="19">
        <v>2.0</v>
      </c>
      <c r="BI128" s="19">
        <v>2.0</v>
      </c>
      <c r="BJ128" s="19">
        <f t="shared" si="13"/>
        <v>12</v>
      </c>
      <c r="BK128" s="19">
        <f t="shared" si="14"/>
        <v>5</v>
      </c>
      <c r="BL128" s="19"/>
      <c r="BM128" s="19"/>
      <c r="BN128" s="19">
        <v>5.0</v>
      </c>
      <c r="BO128" s="19" t="s">
        <v>195</v>
      </c>
      <c r="BP128" s="19">
        <f t="shared" si="15"/>
        <v>1</v>
      </c>
      <c r="BQ128" s="19">
        <v>4.0</v>
      </c>
      <c r="BR128" s="19">
        <v>10.0</v>
      </c>
      <c r="BS128" s="19" t="s">
        <v>195</v>
      </c>
      <c r="BT128" s="20">
        <f t="shared" si="16"/>
        <v>1</v>
      </c>
      <c r="BU128" s="19" t="s">
        <v>207</v>
      </c>
      <c r="BV128" s="19">
        <v>4.0</v>
      </c>
      <c r="BW128" s="19" t="s">
        <v>185</v>
      </c>
      <c r="BX128" s="19" t="s">
        <v>191</v>
      </c>
      <c r="BY128" s="19" t="s">
        <v>185</v>
      </c>
      <c r="BZ128" s="19" t="s">
        <v>186</v>
      </c>
      <c r="CA128" s="19">
        <f t="shared" si="17"/>
        <v>1</v>
      </c>
      <c r="CB128" s="19" t="s">
        <v>186</v>
      </c>
      <c r="CC128" s="19">
        <f t="shared" si="18"/>
        <v>1</v>
      </c>
      <c r="CD128" s="19" t="s">
        <v>209</v>
      </c>
      <c r="CE128" s="19">
        <f t="shared" si="19"/>
        <v>1</v>
      </c>
      <c r="CF128" s="19" t="s">
        <v>209</v>
      </c>
      <c r="CG128" s="19">
        <f t="shared" si="20"/>
        <v>1</v>
      </c>
      <c r="CH128" s="19" t="s">
        <v>209</v>
      </c>
      <c r="CI128" s="19">
        <f t="shared" si="21"/>
        <v>1</v>
      </c>
      <c r="CJ128" s="19" t="s">
        <v>229</v>
      </c>
      <c r="CK128" s="19" t="s">
        <v>336</v>
      </c>
      <c r="CL128" s="19" t="s">
        <v>212</v>
      </c>
      <c r="CM128" s="19">
        <f t="shared" si="22"/>
        <v>6</v>
      </c>
      <c r="CN128" s="19" t="s">
        <v>185</v>
      </c>
      <c r="CO128" s="19">
        <f t="shared" si="23"/>
        <v>0</v>
      </c>
      <c r="CP128" s="19" t="s">
        <v>185</v>
      </c>
      <c r="CQ128" s="19" t="s">
        <v>195</v>
      </c>
      <c r="CR128" s="19" t="s">
        <v>185</v>
      </c>
      <c r="CS128" s="19" t="s">
        <v>195</v>
      </c>
      <c r="CT128" s="19" t="s">
        <v>185</v>
      </c>
      <c r="CU128" s="19">
        <f t="shared" ref="CU128:CY128" si="163">if(CP128="Không",0,1)</f>
        <v>0</v>
      </c>
      <c r="CV128" s="19">
        <f t="shared" si="163"/>
        <v>1</v>
      </c>
      <c r="CW128" s="19">
        <f t="shared" si="163"/>
        <v>0</v>
      </c>
      <c r="CX128" s="19">
        <f t="shared" si="163"/>
        <v>1</v>
      </c>
      <c r="CY128" s="19">
        <f t="shared" si="163"/>
        <v>0</v>
      </c>
      <c r="CZ128" s="19" t="s">
        <v>185</v>
      </c>
      <c r="DA128" s="19">
        <f t="shared" si="25"/>
        <v>0</v>
      </c>
      <c r="DB128" s="19" t="s">
        <v>185</v>
      </c>
      <c r="DC128" s="19">
        <f t="shared" si="26"/>
        <v>0</v>
      </c>
      <c r="DD128" s="20"/>
      <c r="DE128" s="19" t="s">
        <v>195</v>
      </c>
      <c r="DF128" s="19">
        <f t="shared" si="27"/>
        <v>1</v>
      </c>
      <c r="DG128" s="19" t="s">
        <v>196</v>
      </c>
      <c r="DH128" s="19">
        <f t="shared" si="28"/>
        <v>0</v>
      </c>
      <c r="DI128" s="19" t="s">
        <v>185</v>
      </c>
      <c r="DJ128" s="19">
        <f t="shared" si="29"/>
        <v>0</v>
      </c>
      <c r="DK128" s="19" t="s">
        <v>197</v>
      </c>
      <c r="DL128" s="19">
        <f t="shared" si="30"/>
        <v>0</v>
      </c>
      <c r="DM128" s="19" t="s">
        <v>303</v>
      </c>
      <c r="DN128" s="19">
        <f t="shared" si="31"/>
        <v>0.5</v>
      </c>
      <c r="DO128" s="19" t="s">
        <v>274</v>
      </c>
      <c r="DP128" s="19" t="s">
        <v>185</v>
      </c>
      <c r="DQ128" s="20">
        <f t="shared" si="32"/>
        <v>0</v>
      </c>
      <c r="DR128" s="20"/>
      <c r="DS128" s="19" t="s">
        <v>185</v>
      </c>
      <c r="DT128" s="20"/>
      <c r="DU128" s="19" t="s">
        <v>185</v>
      </c>
      <c r="DV128" s="20"/>
      <c r="DW128" s="20"/>
      <c r="DX128" s="20"/>
      <c r="DY128" s="20"/>
    </row>
    <row r="129">
      <c r="A129" s="18">
        <v>46004.40288194444</v>
      </c>
      <c r="B129" s="19" t="s">
        <v>507</v>
      </c>
      <c r="C129" s="19" t="s">
        <v>174</v>
      </c>
      <c r="D129" s="19">
        <f t="shared" si="2"/>
        <v>0</v>
      </c>
      <c r="E129" s="19" t="s">
        <v>553</v>
      </c>
      <c r="F129" s="19">
        <f>IFERROR(__xludf.DUMMYFUNCTION("LET(
  t, LOWER(TRIM(E129)),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29" s="19" t="s">
        <v>185</v>
      </c>
      <c r="H129" s="19">
        <f>IFERROR(__xludf.DUMMYFUNCTION("LET(
  t, LOWER(TRIM(G129)),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29" s="19" t="s">
        <v>182</v>
      </c>
      <c r="J129" s="19">
        <f>IFERROR(__xludf.DUMMYFUNCTION("LET(
  text, LOWER(I129),
  IFERROR(
    IFS(
      REGEXMATCH(text,""ở cùng gia đình|ở trọ cùng gia đình""), 0,
      REGEXMATCH(text,""thuê trọ""), 1,
      REGEXMATCH(text,""ở ktx""), 2,
      REGEXMATCH(text,""có nhà tại khu vực đang học|có nhà|ở riên"&amp;"g tại chung cư""), 3,
      REGEXMATCH(text,""ở nhà người quen""), 4
    ),
  -1)
)"),1.0)</f>
        <v>1</v>
      </c>
      <c r="K129" s="19" t="s">
        <v>183</v>
      </c>
      <c r="L129" s="19">
        <f>IFERROR(__xludf.DUMMYFUNCTION("LET(
  t, LOWER(TRIM(K129)),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29" s="19" t="s">
        <v>184</v>
      </c>
      <c r="N129" s="19">
        <f>IFERROR(__xludf.DUMMYFUNCTION("LET(
  t, LOWER(TRIM(M129)),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29" s="19" t="s">
        <v>185</v>
      </c>
      <c r="P129" s="19">
        <f t="shared" si="3"/>
        <v>0</v>
      </c>
      <c r="Q129" s="20"/>
      <c r="R129" s="20" t="str">
        <f t="shared" si="126"/>
        <v/>
      </c>
      <c r="S129" s="20"/>
      <c r="T129" s="20"/>
      <c r="U129" s="20"/>
      <c r="V129" s="20" t="str">
        <f>IFERROR(__xludf.DUMMYFUNCTION("IFERROR(REGEXEXTRACT(U129,""\d+"")*1, """")"),"")</f>
        <v/>
      </c>
      <c r="W129" s="20">
        <f t="shared" si="5"/>
        <v>0</v>
      </c>
      <c r="X129" s="20"/>
      <c r="Y129" s="20"/>
      <c r="Z129" s="19" t="s">
        <v>185</v>
      </c>
      <c r="AA129" s="19"/>
      <c r="AB129" s="19" t="s">
        <v>185</v>
      </c>
      <c r="AC129" s="19" t="s">
        <v>185</v>
      </c>
      <c r="AD129" s="19" t="s">
        <v>205</v>
      </c>
      <c r="AE129" s="19" t="s">
        <v>185</v>
      </c>
      <c r="AF129" s="19" t="s">
        <v>187</v>
      </c>
      <c r="AG129" s="19" t="s">
        <v>226</v>
      </c>
      <c r="AH129" s="19" t="s">
        <v>238</v>
      </c>
      <c r="AI129" s="19" t="s">
        <v>331</v>
      </c>
      <c r="AJ129" s="19">
        <f t="shared" si="6"/>
        <v>3</v>
      </c>
      <c r="AK129" s="19" t="s">
        <v>251</v>
      </c>
      <c r="AL129" s="19">
        <f t="shared" si="7"/>
        <v>3</v>
      </c>
      <c r="AM129" s="19" t="s">
        <v>190</v>
      </c>
      <c r="AN129" s="19">
        <f t="shared" si="8"/>
        <v>0</v>
      </c>
      <c r="AO129" s="20"/>
      <c r="AP129" s="19">
        <v>3.0</v>
      </c>
      <c r="AQ129" s="19">
        <v>3.0</v>
      </c>
      <c r="AR129" s="19">
        <v>4.0</v>
      </c>
      <c r="AS129" s="19">
        <v>3.0</v>
      </c>
      <c r="AT129" s="19">
        <v>2.0</v>
      </c>
      <c r="AU129" s="19">
        <v>2.0</v>
      </c>
      <c r="AV129" s="19">
        <v>4.0</v>
      </c>
      <c r="AW129" s="19">
        <v>1.0</v>
      </c>
      <c r="AX129" s="19">
        <v>1.0</v>
      </c>
      <c r="AY129" s="19">
        <f t="shared" si="9"/>
        <v>23</v>
      </c>
      <c r="AZ129" s="19">
        <f t="shared" si="10"/>
        <v>14</v>
      </c>
      <c r="BA129" s="19">
        <f t="shared" si="11"/>
        <v>1</v>
      </c>
      <c r="BB129" s="19">
        <f t="shared" si="12"/>
        <v>1</v>
      </c>
      <c r="BC129" s="19">
        <v>2.0</v>
      </c>
      <c r="BD129" s="19">
        <v>2.0</v>
      </c>
      <c r="BE129" s="19">
        <v>2.0</v>
      </c>
      <c r="BF129" s="19">
        <v>3.0</v>
      </c>
      <c r="BG129" s="19">
        <v>3.0</v>
      </c>
      <c r="BH129" s="19">
        <v>1.0</v>
      </c>
      <c r="BI129" s="19">
        <v>1.0</v>
      </c>
      <c r="BJ129" s="19">
        <f t="shared" si="13"/>
        <v>14</v>
      </c>
      <c r="BK129" s="19">
        <f t="shared" si="14"/>
        <v>7</v>
      </c>
      <c r="BL129" s="19"/>
      <c r="BM129" s="19"/>
      <c r="BN129" s="19">
        <v>1.0</v>
      </c>
      <c r="BO129" s="19" t="s">
        <v>185</v>
      </c>
      <c r="BP129" s="19">
        <f t="shared" si="15"/>
        <v>0</v>
      </c>
      <c r="BQ129" s="19">
        <v>1.0</v>
      </c>
      <c r="BR129" s="19">
        <v>2.0</v>
      </c>
      <c r="BS129" s="19" t="s">
        <v>185</v>
      </c>
      <c r="BT129" s="20">
        <f t="shared" si="16"/>
        <v>0</v>
      </c>
      <c r="BU129" s="20"/>
      <c r="BV129" s="19">
        <v>2.0</v>
      </c>
      <c r="BW129" s="19" t="s">
        <v>185</v>
      </c>
      <c r="BX129" s="19" t="s">
        <v>191</v>
      </c>
      <c r="BY129" s="19" t="s">
        <v>195</v>
      </c>
      <c r="BZ129" s="19" t="s">
        <v>186</v>
      </c>
      <c r="CA129" s="19">
        <f t="shared" si="17"/>
        <v>1</v>
      </c>
      <c r="CB129" s="19" t="s">
        <v>186</v>
      </c>
      <c r="CC129" s="19">
        <f t="shared" si="18"/>
        <v>1</v>
      </c>
      <c r="CD129" s="19" t="s">
        <v>192</v>
      </c>
      <c r="CE129" s="19">
        <f t="shared" si="19"/>
        <v>0</v>
      </c>
      <c r="CF129" s="19" t="s">
        <v>192</v>
      </c>
      <c r="CG129" s="19">
        <f t="shared" si="20"/>
        <v>0</v>
      </c>
      <c r="CH129" s="19" t="s">
        <v>192</v>
      </c>
      <c r="CI129" s="19">
        <f t="shared" si="21"/>
        <v>0</v>
      </c>
      <c r="CJ129" s="19" t="s">
        <v>262</v>
      </c>
      <c r="CK129" s="19" t="s">
        <v>263</v>
      </c>
      <c r="CL129" s="19" t="s">
        <v>194</v>
      </c>
      <c r="CM129" s="19">
        <f t="shared" si="22"/>
        <v>3.5</v>
      </c>
      <c r="CN129" s="19" t="s">
        <v>185</v>
      </c>
      <c r="CO129" s="19">
        <f t="shared" si="23"/>
        <v>0</v>
      </c>
      <c r="CP129" s="19" t="s">
        <v>185</v>
      </c>
      <c r="CQ129" s="19" t="s">
        <v>185</v>
      </c>
      <c r="CR129" s="19" t="s">
        <v>185</v>
      </c>
      <c r="CS129" s="19" t="s">
        <v>185</v>
      </c>
      <c r="CT129" s="19" t="s">
        <v>185</v>
      </c>
      <c r="CU129" s="19">
        <f t="shared" ref="CU129:CY129" si="164">if(CP129="Không",0,1)</f>
        <v>0</v>
      </c>
      <c r="CV129" s="19">
        <f t="shared" si="164"/>
        <v>0</v>
      </c>
      <c r="CW129" s="19">
        <f t="shared" si="164"/>
        <v>0</v>
      </c>
      <c r="CX129" s="19">
        <f t="shared" si="164"/>
        <v>0</v>
      </c>
      <c r="CY129" s="19">
        <f t="shared" si="164"/>
        <v>0</v>
      </c>
      <c r="CZ129" s="19" t="s">
        <v>185</v>
      </c>
      <c r="DA129" s="19">
        <f t="shared" si="25"/>
        <v>0</v>
      </c>
      <c r="DB129" s="19" t="s">
        <v>185</v>
      </c>
      <c r="DC129" s="19">
        <f t="shared" si="26"/>
        <v>0</v>
      </c>
      <c r="DD129" s="20"/>
      <c r="DE129" s="19" t="s">
        <v>195</v>
      </c>
      <c r="DF129" s="19">
        <f t="shared" si="27"/>
        <v>1</v>
      </c>
      <c r="DG129" s="19" t="s">
        <v>431</v>
      </c>
      <c r="DH129" s="19">
        <f t="shared" si="28"/>
        <v>1</v>
      </c>
      <c r="DI129" s="19" t="s">
        <v>369</v>
      </c>
      <c r="DJ129" s="19">
        <f t="shared" si="29"/>
        <v>1</v>
      </c>
      <c r="DK129" s="19" t="s">
        <v>197</v>
      </c>
      <c r="DL129" s="19">
        <f t="shared" si="30"/>
        <v>0</v>
      </c>
      <c r="DM129" s="19" t="s">
        <v>232</v>
      </c>
      <c r="DN129" s="19">
        <f t="shared" si="31"/>
        <v>2.5</v>
      </c>
      <c r="DO129" s="19" t="s">
        <v>324</v>
      </c>
      <c r="DP129" s="19" t="s">
        <v>185</v>
      </c>
      <c r="DQ129" s="20">
        <f t="shared" si="32"/>
        <v>0</v>
      </c>
      <c r="DR129" s="20"/>
      <c r="DS129" s="19" t="s">
        <v>185</v>
      </c>
      <c r="DT129" s="20"/>
      <c r="DU129" s="19" t="s">
        <v>185</v>
      </c>
      <c r="DV129" s="20"/>
      <c r="DW129" s="20"/>
      <c r="DX129" s="20"/>
      <c r="DY129" s="20"/>
    </row>
    <row r="130">
      <c r="A130" s="18">
        <v>46004.403715277775</v>
      </c>
      <c r="B130" s="19" t="s">
        <v>527</v>
      </c>
      <c r="C130" s="19" t="s">
        <v>174</v>
      </c>
      <c r="D130" s="19">
        <f t="shared" si="2"/>
        <v>0</v>
      </c>
      <c r="E130" s="19" t="s">
        <v>180</v>
      </c>
      <c r="F130" s="19">
        <f>IFERROR(__xludf.DUMMYFUNCTION("LET(
  t, LOWER(TRIM(E130)),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30" s="19" t="s">
        <v>185</v>
      </c>
      <c r="H130" s="19">
        <f>IFERROR(__xludf.DUMMYFUNCTION("LET(
  t, LOWER(TRIM(G130)),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30" s="19" t="s">
        <v>310</v>
      </c>
      <c r="J130" s="19">
        <f>IFERROR(__xludf.DUMMYFUNCTION("LET(
  text, LOWER(I130),
  IFERROR(
    IFS(
      REGEXMATCH(text,""ở cùng gia đình|ở trọ cùng gia đình""), 0,
      REGEXMATCH(text,""thuê trọ""), 1,
      REGEXMATCH(text,""ở ktx""), 2,
      REGEXMATCH(text,""có nhà tại khu vực đang học|có nhà|ở riên"&amp;"g tại chung cư""), 3,
      REGEXMATCH(text,""ở nhà người quen""), 4
    ),
  -1)
)"),2.0)</f>
        <v>2</v>
      </c>
      <c r="K130" s="19" t="s">
        <v>221</v>
      </c>
      <c r="L130" s="19">
        <f>IFERROR(__xludf.DUMMYFUNCTION("LET(
  t, LOWER(TRIM(K130)),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30" s="19" t="s">
        <v>184</v>
      </c>
      <c r="N130" s="19">
        <f>IFERROR(__xludf.DUMMYFUNCTION("LET(
  t, LOWER(TRIM(M130)),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30" s="19" t="s">
        <v>185</v>
      </c>
      <c r="P130" s="19">
        <f t="shared" si="3"/>
        <v>0</v>
      </c>
      <c r="Q130" s="20"/>
      <c r="R130" s="20" t="str">
        <f t="shared" si="126"/>
        <v/>
      </c>
      <c r="S130" s="20"/>
      <c r="T130" s="20"/>
      <c r="U130" s="20"/>
      <c r="V130" s="20" t="str">
        <f>IFERROR(__xludf.DUMMYFUNCTION("IFERROR(REGEXEXTRACT(U130,""\d+"")*1, """")"),"")</f>
        <v/>
      </c>
      <c r="W130" s="20">
        <f t="shared" si="5"/>
        <v>0</v>
      </c>
      <c r="X130" s="20"/>
      <c r="Y130" s="20"/>
      <c r="Z130" s="19" t="s">
        <v>185</v>
      </c>
      <c r="AA130" s="19"/>
      <c r="AB130" s="19" t="s">
        <v>185</v>
      </c>
      <c r="AC130" s="19" t="s">
        <v>185</v>
      </c>
      <c r="AD130" s="19" t="s">
        <v>186</v>
      </c>
      <c r="AE130" s="19" t="s">
        <v>186</v>
      </c>
      <c r="AF130" s="19" t="s">
        <v>187</v>
      </c>
      <c r="AG130" s="19" t="s">
        <v>188</v>
      </c>
      <c r="AH130" s="19" t="s">
        <v>238</v>
      </c>
      <c r="AI130" s="19" t="s">
        <v>227</v>
      </c>
      <c r="AJ130" s="19">
        <f t="shared" si="6"/>
        <v>2</v>
      </c>
      <c r="AK130" s="19" t="s">
        <v>226</v>
      </c>
      <c r="AL130" s="19">
        <f t="shared" si="7"/>
        <v>2</v>
      </c>
      <c r="AM130" s="19" t="s">
        <v>190</v>
      </c>
      <c r="AN130" s="19">
        <f t="shared" si="8"/>
        <v>0</v>
      </c>
      <c r="AO130" s="20"/>
      <c r="AP130" s="19">
        <v>1.0</v>
      </c>
      <c r="AQ130" s="19">
        <v>1.0</v>
      </c>
      <c r="AR130" s="19">
        <v>3.0</v>
      </c>
      <c r="AS130" s="19">
        <v>2.0</v>
      </c>
      <c r="AT130" s="19">
        <v>4.0</v>
      </c>
      <c r="AU130" s="19">
        <v>1.0</v>
      </c>
      <c r="AV130" s="19">
        <v>1.0</v>
      </c>
      <c r="AW130" s="19">
        <v>1.0</v>
      </c>
      <c r="AX130" s="19">
        <v>1.0</v>
      </c>
      <c r="AY130" s="19">
        <f t="shared" si="9"/>
        <v>15</v>
      </c>
      <c r="AZ130" s="19">
        <f t="shared" si="10"/>
        <v>6</v>
      </c>
      <c r="BA130" s="19">
        <f t="shared" si="11"/>
        <v>0</v>
      </c>
      <c r="BB130" s="19">
        <f t="shared" si="12"/>
        <v>0</v>
      </c>
      <c r="BC130" s="19">
        <v>1.0</v>
      </c>
      <c r="BD130" s="19">
        <v>1.0</v>
      </c>
      <c r="BE130" s="19">
        <v>2.0</v>
      </c>
      <c r="BF130" s="19">
        <v>2.0</v>
      </c>
      <c r="BG130" s="19">
        <v>3.0</v>
      </c>
      <c r="BH130" s="19">
        <v>1.0</v>
      </c>
      <c r="BI130" s="19">
        <v>1.0</v>
      </c>
      <c r="BJ130" s="19">
        <f t="shared" si="13"/>
        <v>11</v>
      </c>
      <c r="BK130" s="19">
        <f t="shared" si="14"/>
        <v>4</v>
      </c>
      <c r="BL130" s="19"/>
      <c r="BM130" s="19"/>
      <c r="BN130" s="19">
        <v>1.0</v>
      </c>
      <c r="BO130" s="19" t="s">
        <v>185</v>
      </c>
      <c r="BP130" s="19">
        <f t="shared" si="15"/>
        <v>0</v>
      </c>
      <c r="BQ130" s="19">
        <v>1.0</v>
      </c>
      <c r="BR130" s="19">
        <v>2.0</v>
      </c>
      <c r="BS130" s="19" t="s">
        <v>185</v>
      </c>
      <c r="BT130" s="20">
        <f t="shared" si="16"/>
        <v>0</v>
      </c>
      <c r="BU130" s="20"/>
      <c r="BV130" s="19">
        <v>4.0</v>
      </c>
      <c r="BW130" s="19" t="s">
        <v>185</v>
      </c>
      <c r="BX130" s="19" t="s">
        <v>191</v>
      </c>
      <c r="BY130" s="19" t="s">
        <v>185</v>
      </c>
      <c r="BZ130" s="19" t="s">
        <v>186</v>
      </c>
      <c r="CA130" s="19">
        <f t="shared" si="17"/>
        <v>1</v>
      </c>
      <c r="CB130" s="19" t="s">
        <v>185</v>
      </c>
      <c r="CC130" s="19">
        <f t="shared" si="18"/>
        <v>0</v>
      </c>
      <c r="CD130" s="19" t="s">
        <v>208</v>
      </c>
      <c r="CE130" s="19">
        <f t="shared" si="19"/>
        <v>2</v>
      </c>
      <c r="CF130" s="19" t="s">
        <v>209</v>
      </c>
      <c r="CG130" s="19">
        <f t="shared" si="20"/>
        <v>1</v>
      </c>
      <c r="CH130" s="19" t="s">
        <v>192</v>
      </c>
      <c r="CI130" s="19">
        <f t="shared" si="21"/>
        <v>0</v>
      </c>
      <c r="CJ130" s="19" t="s">
        <v>229</v>
      </c>
      <c r="CK130" s="19" t="s">
        <v>185</v>
      </c>
      <c r="CL130" s="19" t="s">
        <v>194</v>
      </c>
      <c r="CM130" s="19">
        <f t="shared" si="22"/>
        <v>3.5</v>
      </c>
      <c r="CN130" s="19" t="s">
        <v>185</v>
      </c>
      <c r="CO130" s="19">
        <f t="shared" si="23"/>
        <v>0</v>
      </c>
      <c r="CP130" s="19" t="s">
        <v>195</v>
      </c>
      <c r="CQ130" s="19" t="s">
        <v>195</v>
      </c>
      <c r="CR130" s="19" t="s">
        <v>185</v>
      </c>
      <c r="CS130" s="19" t="s">
        <v>195</v>
      </c>
      <c r="CT130" s="19" t="s">
        <v>185</v>
      </c>
      <c r="CU130" s="19">
        <f t="shared" ref="CU130:CY130" si="165">if(CP130="Không",0,1)</f>
        <v>1</v>
      </c>
      <c r="CV130" s="19">
        <f t="shared" si="165"/>
        <v>1</v>
      </c>
      <c r="CW130" s="19">
        <f t="shared" si="165"/>
        <v>0</v>
      </c>
      <c r="CX130" s="19">
        <f t="shared" si="165"/>
        <v>1</v>
      </c>
      <c r="CY130" s="19">
        <f t="shared" si="165"/>
        <v>0</v>
      </c>
      <c r="CZ130" s="19" t="s">
        <v>185</v>
      </c>
      <c r="DA130" s="19">
        <f t="shared" si="25"/>
        <v>0</v>
      </c>
      <c r="DB130" s="19" t="s">
        <v>185</v>
      </c>
      <c r="DC130" s="19">
        <f t="shared" si="26"/>
        <v>0</v>
      </c>
      <c r="DD130" s="20"/>
      <c r="DE130" s="19" t="s">
        <v>195</v>
      </c>
      <c r="DF130" s="19">
        <f t="shared" si="27"/>
        <v>1</v>
      </c>
      <c r="DG130" s="19" t="s">
        <v>196</v>
      </c>
      <c r="DH130" s="19">
        <f t="shared" si="28"/>
        <v>0</v>
      </c>
      <c r="DI130" s="19" t="s">
        <v>185</v>
      </c>
      <c r="DJ130" s="19">
        <f t="shared" si="29"/>
        <v>0</v>
      </c>
      <c r="DK130" s="19" t="s">
        <v>197</v>
      </c>
      <c r="DL130" s="19">
        <f t="shared" si="30"/>
        <v>0</v>
      </c>
      <c r="DM130" s="19" t="s">
        <v>232</v>
      </c>
      <c r="DN130" s="19">
        <f t="shared" si="31"/>
        <v>2.5</v>
      </c>
      <c r="DO130" s="19" t="s">
        <v>554</v>
      </c>
      <c r="DP130" s="19" t="s">
        <v>185</v>
      </c>
      <c r="DQ130" s="20">
        <f t="shared" si="32"/>
        <v>0</v>
      </c>
      <c r="DR130" s="20"/>
      <c r="DS130" s="19" t="s">
        <v>185</v>
      </c>
      <c r="DT130" s="20"/>
      <c r="DU130" s="19" t="s">
        <v>185</v>
      </c>
      <c r="DV130" s="20"/>
      <c r="DW130" s="20"/>
      <c r="DX130" s="20"/>
      <c r="DY130" s="20"/>
    </row>
    <row r="131">
      <c r="A131" s="18">
        <v>46004.41324074074</v>
      </c>
      <c r="B131" s="19" t="s">
        <v>550</v>
      </c>
      <c r="C131" s="19" t="s">
        <v>174</v>
      </c>
      <c r="D131" s="19">
        <f t="shared" si="2"/>
        <v>0</v>
      </c>
      <c r="E131" s="19" t="s">
        <v>235</v>
      </c>
      <c r="F131" s="19">
        <f>IFERROR(__xludf.DUMMYFUNCTION("LET(
  t, LOWER(TRIM(E131)),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31" s="19" t="s">
        <v>185</v>
      </c>
      <c r="H131" s="19">
        <f>IFERROR(__xludf.DUMMYFUNCTION("LET(
  t, LOWER(TRIM(G131)),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31" s="19" t="s">
        <v>310</v>
      </c>
      <c r="J131" s="19">
        <f>IFERROR(__xludf.DUMMYFUNCTION("LET(
  text, LOWER(I131),
  IFERROR(
    IFS(
      REGEXMATCH(text,""ở cùng gia đình|ở trọ cùng gia đình""), 0,
      REGEXMATCH(text,""thuê trọ""), 1,
      REGEXMATCH(text,""ở ktx""), 2,
      REGEXMATCH(text,""có nhà tại khu vực đang học|có nhà|ở riên"&amp;"g tại chung cư""), 3,
      REGEXMATCH(text,""ở nhà người quen""), 4
    ),
  -1)
)"),2.0)</f>
        <v>2</v>
      </c>
      <c r="K131" s="19" t="s">
        <v>221</v>
      </c>
      <c r="L131" s="19">
        <f>IFERROR(__xludf.DUMMYFUNCTION("LET(
  t, LOWER(TRIM(K131)),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31" s="19" t="s">
        <v>222</v>
      </c>
      <c r="N131" s="19">
        <f>IFERROR(__xludf.DUMMYFUNCTION("LET(
  t, LOWER(TRIM(M131)),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31" s="19" t="s">
        <v>185</v>
      </c>
      <c r="P131" s="19">
        <f t="shared" si="3"/>
        <v>0</v>
      </c>
      <c r="Q131" s="20"/>
      <c r="R131" s="20" t="str">
        <f t="shared" si="126"/>
        <v/>
      </c>
      <c r="S131" s="20"/>
      <c r="T131" s="20"/>
      <c r="U131" s="20"/>
      <c r="V131" s="20" t="str">
        <f>IFERROR(__xludf.DUMMYFUNCTION("IFERROR(REGEXEXTRACT(U131,""\d+"")*1, """")"),"")</f>
        <v/>
      </c>
      <c r="W131" s="20">
        <f t="shared" si="5"/>
        <v>0</v>
      </c>
      <c r="X131" s="20"/>
      <c r="Y131" s="20"/>
      <c r="Z131" s="19" t="s">
        <v>186</v>
      </c>
      <c r="AA131" s="19"/>
      <c r="AB131" s="19" t="s">
        <v>185</v>
      </c>
      <c r="AC131" s="19" t="s">
        <v>185</v>
      </c>
      <c r="AD131" s="19" t="s">
        <v>186</v>
      </c>
      <c r="AE131" s="19" t="s">
        <v>185</v>
      </c>
      <c r="AF131" s="19" t="s">
        <v>206</v>
      </c>
      <c r="AG131" s="19" t="s">
        <v>188</v>
      </c>
      <c r="AH131" s="19" t="s">
        <v>188</v>
      </c>
      <c r="AI131" s="19" t="s">
        <v>239</v>
      </c>
      <c r="AJ131" s="19">
        <f t="shared" si="6"/>
        <v>0</v>
      </c>
      <c r="AK131" s="19" t="s">
        <v>238</v>
      </c>
      <c r="AL131" s="19">
        <f t="shared" si="7"/>
        <v>0</v>
      </c>
      <c r="AM131" s="19" t="s">
        <v>190</v>
      </c>
      <c r="AN131" s="19">
        <f t="shared" si="8"/>
        <v>0</v>
      </c>
      <c r="AO131" s="20"/>
      <c r="AP131" s="19">
        <v>1.0</v>
      </c>
      <c r="AQ131" s="19">
        <v>1.0</v>
      </c>
      <c r="AR131" s="19">
        <v>1.0</v>
      </c>
      <c r="AS131" s="19">
        <v>2.0</v>
      </c>
      <c r="AT131" s="19">
        <v>1.0</v>
      </c>
      <c r="AU131" s="19">
        <v>2.0</v>
      </c>
      <c r="AV131" s="19">
        <v>2.0</v>
      </c>
      <c r="AW131" s="19">
        <v>2.0</v>
      </c>
      <c r="AX131" s="19">
        <v>1.0</v>
      </c>
      <c r="AY131" s="19">
        <f t="shared" si="9"/>
        <v>13</v>
      </c>
      <c r="AZ131" s="19">
        <f t="shared" si="10"/>
        <v>4</v>
      </c>
      <c r="BA131" s="19">
        <f t="shared" si="11"/>
        <v>0</v>
      </c>
      <c r="BB131" s="19">
        <f t="shared" si="12"/>
        <v>0</v>
      </c>
      <c r="BC131" s="19">
        <v>1.0</v>
      </c>
      <c r="BD131" s="19">
        <v>2.0</v>
      </c>
      <c r="BE131" s="19">
        <v>2.0</v>
      </c>
      <c r="BF131" s="19">
        <v>2.0</v>
      </c>
      <c r="BG131" s="19">
        <v>2.0</v>
      </c>
      <c r="BH131" s="19">
        <v>2.0</v>
      </c>
      <c r="BI131" s="19">
        <v>2.0</v>
      </c>
      <c r="BJ131" s="19">
        <f t="shared" si="13"/>
        <v>13</v>
      </c>
      <c r="BK131" s="19">
        <f t="shared" si="14"/>
        <v>6</v>
      </c>
      <c r="BL131" s="19"/>
      <c r="BM131" s="19"/>
      <c r="BN131" s="19">
        <v>3.0</v>
      </c>
      <c r="BO131" s="19" t="s">
        <v>185</v>
      </c>
      <c r="BP131" s="19">
        <f t="shared" si="15"/>
        <v>0</v>
      </c>
      <c r="BQ131" s="19">
        <v>4.0</v>
      </c>
      <c r="BR131" s="19">
        <v>2.0</v>
      </c>
      <c r="BS131" s="19" t="s">
        <v>195</v>
      </c>
      <c r="BT131" s="20">
        <f t="shared" si="16"/>
        <v>1</v>
      </c>
      <c r="BU131" s="19" t="s">
        <v>207</v>
      </c>
      <c r="BV131" s="19">
        <v>4.0</v>
      </c>
      <c r="BW131" s="19" t="s">
        <v>195</v>
      </c>
      <c r="BX131" s="19" t="s">
        <v>191</v>
      </c>
      <c r="BY131" s="19" t="s">
        <v>185</v>
      </c>
      <c r="BZ131" s="19" t="s">
        <v>186</v>
      </c>
      <c r="CA131" s="19">
        <f t="shared" si="17"/>
        <v>1</v>
      </c>
      <c r="CB131" s="19" t="s">
        <v>186</v>
      </c>
      <c r="CC131" s="19">
        <f t="shared" si="18"/>
        <v>1</v>
      </c>
      <c r="CD131" s="19" t="s">
        <v>209</v>
      </c>
      <c r="CE131" s="19">
        <f t="shared" si="19"/>
        <v>1</v>
      </c>
      <c r="CF131" s="19" t="s">
        <v>209</v>
      </c>
      <c r="CG131" s="19">
        <f t="shared" si="20"/>
        <v>1</v>
      </c>
      <c r="CH131" s="19" t="s">
        <v>209</v>
      </c>
      <c r="CI131" s="19">
        <f t="shared" si="21"/>
        <v>1</v>
      </c>
      <c r="CJ131" s="19" t="s">
        <v>229</v>
      </c>
      <c r="CK131" s="19" t="s">
        <v>185</v>
      </c>
      <c r="CL131" s="19" t="s">
        <v>212</v>
      </c>
      <c r="CM131" s="19">
        <f t="shared" si="22"/>
        <v>6</v>
      </c>
      <c r="CN131" s="19" t="s">
        <v>185</v>
      </c>
      <c r="CO131" s="19">
        <f t="shared" si="23"/>
        <v>0</v>
      </c>
      <c r="CP131" s="19" t="s">
        <v>195</v>
      </c>
      <c r="CQ131" s="19" t="s">
        <v>195</v>
      </c>
      <c r="CR131" s="19" t="s">
        <v>185</v>
      </c>
      <c r="CS131" s="19" t="s">
        <v>195</v>
      </c>
      <c r="CT131" s="19" t="s">
        <v>185</v>
      </c>
      <c r="CU131" s="19">
        <f t="shared" ref="CU131:CY131" si="166">if(CP131="Không",0,1)</f>
        <v>1</v>
      </c>
      <c r="CV131" s="19">
        <f t="shared" si="166"/>
        <v>1</v>
      </c>
      <c r="CW131" s="19">
        <f t="shared" si="166"/>
        <v>0</v>
      </c>
      <c r="CX131" s="19">
        <f t="shared" si="166"/>
        <v>1</v>
      </c>
      <c r="CY131" s="19">
        <f t="shared" si="166"/>
        <v>0</v>
      </c>
      <c r="CZ131" s="19" t="s">
        <v>185</v>
      </c>
      <c r="DA131" s="19">
        <f t="shared" si="25"/>
        <v>0</v>
      </c>
      <c r="DB131" s="19" t="s">
        <v>185</v>
      </c>
      <c r="DC131" s="19">
        <f t="shared" si="26"/>
        <v>0</v>
      </c>
      <c r="DD131" s="20"/>
      <c r="DE131" s="19" t="s">
        <v>195</v>
      </c>
      <c r="DF131" s="19">
        <f t="shared" si="27"/>
        <v>1</v>
      </c>
      <c r="DG131" s="19" t="s">
        <v>196</v>
      </c>
      <c r="DH131" s="19">
        <f t="shared" si="28"/>
        <v>0</v>
      </c>
      <c r="DI131" s="19" t="s">
        <v>185</v>
      </c>
      <c r="DJ131" s="19">
        <f t="shared" si="29"/>
        <v>0</v>
      </c>
      <c r="DK131" s="19" t="s">
        <v>197</v>
      </c>
      <c r="DL131" s="19">
        <f t="shared" si="30"/>
        <v>0</v>
      </c>
      <c r="DM131" s="19" t="s">
        <v>198</v>
      </c>
      <c r="DN131" s="19">
        <f t="shared" si="31"/>
        <v>1.5</v>
      </c>
      <c r="DO131" s="19" t="s">
        <v>555</v>
      </c>
      <c r="DP131" s="19" t="s">
        <v>185</v>
      </c>
      <c r="DQ131" s="20">
        <f t="shared" si="32"/>
        <v>0</v>
      </c>
      <c r="DR131" s="20"/>
      <c r="DS131" s="19" t="s">
        <v>185</v>
      </c>
      <c r="DT131" s="20"/>
      <c r="DU131" s="19" t="s">
        <v>185</v>
      </c>
      <c r="DV131" s="20"/>
      <c r="DW131" s="20"/>
      <c r="DX131" s="20"/>
      <c r="DY131" s="20"/>
    </row>
    <row r="132">
      <c r="A132" s="18">
        <v>46004.416550925926</v>
      </c>
      <c r="B132" s="19" t="s">
        <v>550</v>
      </c>
      <c r="C132" s="19" t="s">
        <v>174</v>
      </c>
      <c r="D132" s="19">
        <f t="shared" si="2"/>
        <v>0</v>
      </c>
      <c r="E132" s="19" t="s">
        <v>556</v>
      </c>
      <c r="F132" s="19">
        <f>IFERROR(__xludf.DUMMYFUNCTION("LET(
  t, LOWER(TRIM(E132)),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32" s="19" t="s">
        <v>185</v>
      </c>
      <c r="H132" s="19">
        <f>IFERROR(__xludf.DUMMYFUNCTION("LET(
  t, LOWER(TRIM(G132)),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32" s="19" t="s">
        <v>182</v>
      </c>
      <c r="J132" s="19">
        <f>IFERROR(__xludf.DUMMYFUNCTION("LET(
  text, LOWER(I132),
  IFERROR(
    IFS(
      REGEXMATCH(text,""ở cùng gia đình|ở trọ cùng gia đình""), 0,
      REGEXMATCH(text,""thuê trọ""), 1,
      REGEXMATCH(text,""ở ktx""), 2,
      REGEXMATCH(text,""có nhà tại khu vực đang học|có nhà|ở riên"&amp;"g tại chung cư""), 3,
      REGEXMATCH(text,""ở nhà người quen""), 4
    ),
  -1)
)"),1.0)</f>
        <v>1</v>
      </c>
      <c r="K132" s="19" t="s">
        <v>183</v>
      </c>
      <c r="L132" s="19">
        <f>IFERROR(__xludf.DUMMYFUNCTION("LET(
  t, LOWER(TRIM(K132)),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32" s="19" t="s">
        <v>222</v>
      </c>
      <c r="N132" s="19">
        <f>IFERROR(__xludf.DUMMYFUNCTION("LET(
  t, LOWER(TRIM(M132)),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32" s="19" t="s">
        <v>185</v>
      </c>
      <c r="P132" s="19">
        <f t="shared" si="3"/>
        <v>0</v>
      </c>
      <c r="Q132" s="20"/>
      <c r="R132" s="20" t="str">
        <f t="shared" si="126"/>
        <v/>
      </c>
      <c r="S132" s="20"/>
      <c r="T132" s="20"/>
      <c r="U132" s="20"/>
      <c r="V132" s="20" t="str">
        <f>IFERROR(__xludf.DUMMYFUNCTION("IFERROR(REGEXEXTRACT(U132,""\d+"")*1, """")"),"")</f>
        <v/>
      </c>
      <c r="W132" s="20">
        <f t="shared" si="5"/>
        <v>0</v>
      </c>
      <c r="X132" s="20"/>
      <c r="Y132" s="20"/>
      <c r="Z132" s="19" t="s">
        <v>185</v>
      </c>
      <c r="AA132" s="19"/>
      <c r="AB132" s="19" t="s">
        <v>185</v>
      </c>
      <c r="AC132" s="19" t="s">
        <v>185</v>
      </c>
      <c r="AD132" s="19" t="s">
        <v>186</v>
      </c>
      <c r="AE132" s="19" t="s">
        <v>185</v>
      </c>
      <c r="AF132" s="19" t="s">
        <v>206</v>
      </c>
      <c r="AG132" s="19" t="s">
        <v>188</v>
      </c>
      <c r="AH132" s="19" t="s">
        <v>188</v>
      </c>
      <c r="AI132" s="19" t="s">
        <v>189</v>
      </c>
      <c r="AJ132" s="19">
        <f t="shared" si="6"/>
        <v>1</v>
      </c>
      <c r="AK132" s="19" t="s">
        <v>188</v>
      </c>
      <c r="AL132" s="19">
        <f t="shared" si="7"/>
        <v>1</v>
      </c>
      <c r="AM132" s="19" t="s">
        <v>228</v>
      </c>
      <c r="AN132" s="19">
        <f t="shared" si="8"/>
        <v>1</v>
      </c>
      <c r="AO132" s="20"/>
      <c r="AP132" s="19">
        <v>2.0</v>
      </c>
      <c r="AQ132" s="19">
        <v>1.0</v>
      </c>
      <c r="AR132" s="19">
        <v>1.0</v>
      </c>
      <c r="AS132" s="19">
        <v>1.0</v>
      </c>
      <c r="AT132" s="19">
        <v>1.0</v>
      </c>
      <c r="AU132" s="19">
        <v>1.0</v>
      </c>
      <c r="AV132" s="19">
        <v>1.0</v>
      </c>
      <c r="AW132" s="19">
        <v>1.0</v>
      </c>
      <c r="AX132" s="19">
        <v>1.0</v>
      </c>
      <c r="AY132" s="19">
        <f t="shared" si="9"/>
        <v>10</v>
      </c>
      <c r="AZ132" s="19">
        <f t="shared" si="10"/>
        <v>1</v>
      </c>
      <c r="BA132" s="19">
        <f t="shared" si="11"/>
        <v>0</v>
      </c>
      <c r="BB132" s="19">
        <f t="shared" si="12"/>
        <v>0</v>
      </c>
      <c r="BC132" s="19">
        <v>1.0</v>
      </c>
      <c r="BD132" s="19">
        <v>1.0</v>
      </c>
      <c r="BE132" s="19">
        <v>1.0</v>
      </c>
      <c r="BF132" s="19">
        <v>1.0</v>
      </c>
      <c r="BG132" s="19">
        <v>1.0</v>
      </c>
      <c r="BH132" s="19">
        <v>1.0</v>
      </c>
      <c r="BI132" s="19">
        <v>1.0</v>
      </c>
      <c r="BJ132" s="19">
        <f t="shared" si="13"/>
        <v>7</v>
      </c>
      <c r="BK132" s="19">
        <f t="shared" si="14"/>
        <v>0</v>
      </c>
      <c r="BL132" s="19"/>
      <c r="BM132" s="19"/>
      <c r="BN132" s="19">
        <v>1.0</v>
      </c>
      <c r="BO132" s="19" t="s">
        <v>195</v>
      </c>
      <c r="BP132" s="19">
        <f t="shared" si="15"/>
        <v>1</v>
      </c>
      <c r="BQ132" s="19">
        <v>1.0</v>
      </c>
      <c r="BR132" s="19">
        <v>0.0</v>
      </c>
      <c r="BS132" s="19" t="s">
        <v>185</v>
      </c>
      <c r="BT132" s="20">
        <f t="shared" si="16"/>
        <v>0</v>
      </c>
      <c r="BU132" s="20"/>
      <c r="BV132" s="19">
        <v>4.0</v>
      </c>
      <c r="BW132" s="19" t="s">
        <v>185</v>
      </c>
      <c r="BX132" s="19" t="s">
        <v>252</v>
      </c>
      <c r="BY132" s="19" t="s">
        <v>195</v>
      </c>
      <c r="BZ132" s="19" t="s">
        <v>186</v>
      </c>
      <c r="CA132" s="19">
        <f t="shared" si="17"/>
        <v>1</v>
      </c>
      <c r="CB132" s="19" t="s">
        <v>185</v>
      </c>
      <c r="CC132" s="19">
        <f t="shared" si="18"/>
        <v>0</v>
      </c>
      <c r="CD132" s="19" t="s">
        <v>192</v>
      </c>
      <c r="CE132" s="19">
        <f t="shared" si="19"/>
        <v>0</v>
      </c>
      <c r="CF132" s="19" t="s">
        <v>192</v>
      </c>
      <c r="CG132" s="19">
        <f t="shared" si="20"/>
        <v>0</v>
      </c>
      <c r="CH132" s="19" t="s">
        <v>192</v>
      </c>
      <c r="CI132" s="19">
        <f t="shared" si="21"/>
        <v>0</v>
      </c>
      <c r="CJ132" s="19" t="s">
        <v>229</v>
      </c>
      <c r="CK132" s="19" t="s">
        <v>279</v>
      </c>
      <c r="CL132" s="19" t="s">
        <v>365</v>
      </c>
      <c r="CM132" s="19">
        <f t="shared" si="22"/>
        <v>0.33</v>
      </c>
      <c r="CN132" s="19" t="s">
        <v>213</v>
      </c>
      <c r="CO132" s="19">
        <f t="shared" si="23"/>
        <v>1</v>
      </c>
      <c r="CP132" s="19" t="s">
        <v>185</v>
      </c>
      <c r="CQ132" s="19" t="s">
        <v>185</v>
      </c>
      <c r="CR132" s="19" t="s">
        <v>185</v>
      </c>
      <c r="CS132" s="19" t="s">
        <v>185</v>
      </c>
      <c r="CT132" s="19" t="s">
        <v>185</v>
      </c>
      <c r="CU132" s="19">
        <f t="shared" ref="CU132:CY132" si="167">if(CP132="Không",0,1)</f>
        <v>0</v>
      </c>
      <c r="CV132" s="19">
        <f t="shared" si="167"/>
        <v>0</v>
      </c>
      <c r="CW132" s="19">
        <f t="shared" si="167"/>
        <v>0</v>
      </c>
      <c r="CX132" s="19">
        <f t="shared" si="167"/>
        <v>0</v>
      </c>
      <c r="CY132" s="19">
        <f t="shared" si="167"/>
        <v>0</v>
      </c>
      <c r="CZ132" s="19" t="s">
        <v>185</v>
      </c>
      <c r="DA132" s="19">
        <f t="shared" si="25"/>
        <v>0</v>
      </c>
      <c r="DB132" s="19" t="s">
        <v>185</v>
      </c>
      <c r="DC132" s="19">
        <f t="shared" si="26"/>
        <v>0</v>
      </c>
      <c r="DD132" s="20"/>
      <c r="DE132" s="19" t="s">
        <v>195</v>
      </c>
      <c r="DF132" s="19">
        <f t="shared" si="27"/>
        <v>1</v>
      </c>
      <c r="DG132" s="19" t="s">
        <v>196</v>
      </c>
      <c r="DH132" s="19">
        <f t="shared" si="28"/>
        <v>0</v>
      </c>
      <c r="DI132" s="19" t="s">
        <v>185</v>
      </c>
      <c r="DJ132" s="19">
        <f t="shared" si="29"/>
        <v>0</v>
      </c>
      <c r="DK132" s="19" t="s">
        <v>197</v>
      </c>
      <c r="DL132" s="19">
        <f t="shared" si="30"/>
        <v>0</v>
      </c>
      <c r="DM132" s="19" t="s">
        <v>265</v>
      </c>
      <c r="DN132" s="19">
        <f t="shared" si="31"/>
        <v>5</v>
      </c>
      <c r="DO132" s="19" t="s">
        <v>557</v>
      </c>
      <c r="DP132" s="19" t="s">
        <v>185</v>
      </c>
      <c r="DQ132" s="20">
        <f t="shared" si="32"/>
        <v>0</v>
      </c>
      <c r="DR132" s="20"/>
      <c r="DS132" s="19" t="s">
        <v>185</v>
      </c>
      <c r="DT132" s="20"/>
      <c r="DU132" s="19" t="s">
        <v>185</v>
      </c>
      <c r="DV132" s="20"/>
      <c r="DW132" s="20"/>
      <c r="DX132" s="20"/>
      <c r="DY132" s="20"/>
    </row>
    <row r="133">
      <c r="A133" s="18">
        <v>46004.418078703704</v>
      </c>
      <c r="B133" s="19" t="s">
        <v>527</v>
      </c>
      <c r="C133" s="19" t="s">
        <v>174</v>
      </c>
      <c r="D133" s="19">
        <f t="shared" si="2"/>
        <v>0</v>
      </c>
      <c r="E133" s="19" t="s">
        <v>180</v>
      </c>
      <c r="F133" s="19">
        <f>IFERROR(__xludf.DUMMYFUNCTION("LET(
  t, LOWER(TRIM(E133)),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33" s="19" t="s">
        <v>185</v>
      </c>
      <c r="H133" s="19">
        <f>IFERROR(__xludf.DUMMYFUNCTION("LET(
  t, LOWER(TRIM(G133)),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33" s="19" t="s">
        <v>182</v>
      </c>
      <c r="J133" s="19">
        <f>IFERROR(__xludf.DUMMYFUNCTION("LET(
  text, LOWER(I133),
  IFERROR(
    IFS(
      REGEXMATCH(text,""ở cùng gia đình|ở trọ cùng gia đình""), 0,
      REGEXMATCH(text,""thuê trọ""), 1,
      REGEXMATCH(text,""ở ktx""), 2,
      REGEXMATCH(text,""có nhà tại khu vực đang học|có nhà|ở riên"&amp;"g tại chung cư""), 3,
      REGEXMATCH(text,""ở nhà người quen""), 4
    ),
  -1)
)"),1.0)</f>
        <v>1</v>
      </c>
      <c r="K133" s="19" t="s">
        <v>221</v>
      </c>
      <c r="L133" s="19">
        <f>IFERROR(__xludf.DUMMYFUNCTION("LET(
  t, LOWER(TRIM(K133)),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33" s="19" t="s">
        <v>222</v>
      </c>
      <c r="N133" s="19">
        <f>IFERROR(__xludf.DUMMYFUNCTION("LET(
  t, LOWER(TRIM(M133)),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33" s="19" t="s">
        <v>185</v>
      </c>
      <c r="P133" s="19">
        <f t="shared" si="3"/>
        <v>0</v>
      </c>
      <c r="Q133" s="20"/>
      <c r="R133" s="20" t="str">
        <f t="shared" si="126"/>
        <v/>
      </c>
      <c r="S133" s="20"/>
      <c r="T133" s="20"/>
      <c r="U133" s="20"/>
      <c r="V133" s="20" t="str">
        <f>IFERROR(__xludf.DUMMYFUNCTION("IFERROR(REGEXEXTRACT(U133,""\d+"")*1, """")"),"")</f>
        <v/>
      </c>
      <c r="W133" s="20">
        <f t="shared" si="5"/>
        <v>0</v>
      </c>
      <c r="X133" s="20"/>
      <c r="Y133" s="20"/>
      <c r="Z133" s="19" t="s">
        <v>186</v>
      </c>
      <c r="AA133" s="19"/>
      <c r="AB133" s="19" t="s">
        <v>185</v>
      </c>
      <c r="AC133" s="19" t="s">
        <v>185</v>
      </c>
      <c r="AD133" s="19" t="s">
        <v>186</v>
      </c>
      <c r="AE133" s="19" t="s">
        <v>185</v>
      </c>
      <c r="AF133" s="19" t="s">
        <v>206</v>
      </c>
      <c r="AG133" s="19" t="s">
        <v>188</v>
      </c>
      <c r="AH133" s="19" t="s">
        <v>188</v>
      </c>
      <c r="AI133" s="19" t="s">
        <v>227</v>
      </c>
      <c r="AJ133" s="19">
        <f t="shared" si="6"/>
        <v>2</v>
      </c>
      <c r="AK133" s="19" t="s">
        <v>188</v>
      </c>
      <c r="AL133" s="19">
        <f t="shared" si="7"/>
        <v>1</v>
      </c>
      <c r="AM133" s="19" t="s">
        <v>190</v>
      </c>
      <c r="AN133" s="19">
        <f t="shared" si="8"/>
        <v>0</v>
      </c>
      <c r="AO133" s="20"/>
      <c r="AP133" s="19">
        <v>2.0</v>
      </c>
      <c r="AQ133" s="19">
        <v>2.0</v>
      </c>
      <c r="AR133" s="19">
        <v>2.0</v>
      </c>
      <c r="AS133" s="19">
        <v>2.0</v>
      </c>
      <c r="AT133" s="19">
        <v>2.0</v>
      </c>
      <c r="AU133" s="19">
        <v>2.0</v>
      </c>
      <c r="AV133" s="19">
        <v>2.0</v>
      </c>
      <c r="AW133" s="19">
        <v>2.0</v>
      </c>
      <c r="AX133" s="19">
        <v>2.0</v>
      </c>
      <c r="AY133" s="19">
        <f t="shared" si="9"/>
        <v>18</v>
      </c>
      <c r="AZ133" s="19">
        <f t="shared" si="10"/>
        <v>9</v>
      </c>
      <c r="BA133" s="19">
        <f t="shared" si="11"/>
        <v>0</v>
      </c>
      <c r="BB133" s="19">
        <f t="shared" si="12"/>
        <v>0</v>
      </c>
      <c r="BC133" s="19">
        <v>2.0</v>
      </c>
      <c r="BD133" s="19">
        <v>2.0</v>
      </c>
      <c r="BE133" s="19">
        <v>2.0</v>
      </c>
      <c r="BF133" s="19">
        <v>2.0</v>
      </c>
      <c r="BG133" s="19">
        <v>2.0</v>
      </c>
      <c r="BH133" s="19">
        <v>2.0</v>
      </c>
      <c r="BI133" s="19">
        <v>2.0</v>
      </c>
      <c r="BJ133" s="19">
        <f t="shared" si="13"/>
        <v>14</v>
      </c>
      <c r="BK133" s="19">
        <f t="shared" si="14"/>
        <v>7</v>
      </c>
      <c r="BL133" s="19"/>
      <c r="BM133" s="19"/>
      <c r="BN133" s="19">
        <v>2.0</v>
      </c>
      <c r="BO133" s="19" t="s">
        <v>185</v>
      </c>
      <c r="BP133" s="19">
        <f t="shared" si="15"/>
        <v>0</v>
      </c>
      <c r="BQ133" s="19">
        <v>2.0</v>
      </c>
      <c r="BR133" s="19">
        <v>2.0</v>
      </c>
      <c r="BS133" s="19" t="s">
        <v>185</v>
      </c>
      <c r="BT133" s="20">
        <f t="shared" si="16"/>
        <v>0</v>
      </c>
      <c r="BU133" s="20"/>
      <c r="BV133" s="19">
        <v>4.0</v>
      </c>
      <c r="BW133" s="19" t="s">
        <v>185</v>
      </c>
      <c r="BX133" s="19" t="s">
        <v>191</v>
      </c>
      <c r="BY133" s="19" t="s">
        <v>185</v>
      </c>
      <c r="BZ133" s="19" t="s">
        <v>185</v>
      </c>
      <c r="CA133" s="19">
        <f t="shared" si="17"/>
        <v>0</v>
      </c>
      <c r="CB133" s="19" t="s">
        <v>185</v>
      </c>
      <c r="CC133" s="19">
        <f t="shared" si="18"/>
        <v>0</v>
      </c>
      <c r="CD133" s="19" t="s">
        <v>192</v>
      </c>
      <c r="CE133" s="19">
        <f t="shared" si="19"/>
        <v>0</v>
      </c>
      <c r="CF133" s="19" t="s">
        <v>192</v>
      </c>
      <c r="CG133" s="19">
        <f t="shared" si="20"/>
        <v>0</v>
      </c>
      <c r="CH133" s="19" t="s">
        <v>192</v>
      </c>
      <c r="CI133" s="19">
        <f t="shared" si="21"/>
        <v>0</v>
      </c>
      <c r="CJ133" s="19" t="s">
        <v>193</v>
      </c>
      <c r="CK133" s="19" t="s">
        <v>185</v>
      </c>
      <c r="CL133" s="19" t="s">
        <v>194</v>
      </c>
      <c r="CM133" s="19">
        <f t="shared" si="22"/>
        <v>3.5</v>
      </c>
      <c r="CN133" s="19" t="s">
        <v>185</v>
      </c>
      <c r="CO133" s="19">
        <f t="shared" si="23"/>
        <v>0</v>
      </c>
      <c r="CP133" s="19" t="s">
        <v>185</v>
      </c>
      <c r="CQ133" s="19" t="s">
        <v>185</v>
      </c>
      <c r="CR133" s="19" t="s">
        <v>185</v>
      </c>
      <c r="CS133" s="19" t="s">
        <v>185</v>
      </c>
      <c r="CT133" s="19" t="s">
        <v>185</v>
      </c>
      <c r="CU133" s="19">
        <f t="shared" ref="CU133:CY133" si="168">if(CP133="Không",0,1)</f>
        <v>0</v>
      </c>
      <c r="CV133" s="19">
        <f t="shared" si="168"/>
        <v>0</v>
      </c>
      <c r="CW133" s="19">
        <f t="shared" si="168"/>
        <v>0</v>
      </c>
      <c r="CX133" s="19">
        <f t="shared" si="168"/>
        <v>0</v>
      </c>
      <c r="CY133" s="19">
        <f t="shared" si="168"/>
        <v>0</v>
      </c>
      <c r="CZ133" s="19" t="s">
        <v>185</v>
      </c>
      <c r="DA133" s="19">
        <f t="shared" si="25"/>
        <v>0</v>
      </c>
      <c r="DB133" s="19" t="s">
        <v>185</v>
      </c>
      <c r="DC133" s="19">
        <f t="shared" si="26"/>
        <v>0</v>
      </c>
      <c r="DD133" s="20"/>
      <c r="DE133" s="19" t="s">
        <v>195</v>
      </c>
      <c r="DF133" s="19">
        <f t="shared" si="27"/>
        <v>1</v>
      </c>
      <c r="DG133" s="19" t="s">
        <v>196</v>
      </c>
      <c r="DH133" s="19">
        <f t="shared" si="28"/>
        <v>0</v>
      </c>
      <c r="DI133" s="19" t="s">
        <v>185</v>
      </c>
      <c r="DJ133" s="19">
        <f t="shared" si="29"/>
        <v>0</v>
      </c>
      <c r="DK133" s="19" t="s">
        <v>197</v>
      </c>
      <c r="DL133" s="19">
        <f t="shared" si="30"/>
        <v>0</v>
      </c>
      <c r="DM133" s="19" t="s">
        <v>265</v>
      </c>
      <c r="DN133" s="19">
        <f t="shared" si="31"/>
        <v>5</v>
      </c>
      <c r="DO133" s="19" t="s">
        <v>486</v>
      </c>
      <c r="DP133" s="19" t="s">
        <v>185</v>
      </c>
      <c r="DQ133" s="20">
        <f t="shared" si="32"/>
        <v>0</v>
      </c>
      <c r="DR133" s="20"/>
      <c r="DS133" s="19" t="s">
        <v>185</v>
      </c>
      <c r="DT133" s="20"/>
      <c r="DU133" s="19" t="s">
        <v>185</v>
      </c>
      <c r="DV133" s="20"/>
      <c r="DW133" s="20"/>
      <c r="DX133" s="20"/>
      <c r="DY133" s="20"/>
    </row>
    <row r="134">
      <c r="A134" s="18">
        <v>46004.42663194444</v>
      </c>
      <c r="B134" s="19" t="s">
        <v>219</v>
      </c>
      <c r="C134" s="19" t="s">
        <v>174</v>
      </c>
      <c r="D134" s="19">
        <f t="shared" si="2"/>
        <v>0</v>
      </c>
      <c r="E134" s="19" t="s">
        <v>180</v>
      </c>
      <c r="F134" s="19">
        <f>IFERROR(__xludf.DUMMYFUNCTION("LET(
  t, LOWER(TRIM(E134)),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34" s="19" t="s">
        <v>185</v>
      </c>
      <c r="H134" s="19">
        <f>IFERROR(__xludf.DUMMYFUNCTION("LET(
  t, LOWER(TRIM(G134)),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34" s="19" t="s">
        <v>276</v>
      </c>
      <c r="J134" s="19">
        <f>IFERROR(__xludf.DUMMYFUNCTION("LET(
  text, LOWER(I134),
  IFERROR(
    IFS(
      REGEXMATCH(text,""ở cùng gia đình|ở trọ cùng gia đình""), 0,
      REGEXMATCH(text,""thuê trọ""), 1,
      REGEXMATCH(text,""ở ktx""), 2,
      REGEXMATCH(text,""có nhà tại khu vực đang học|có nhà|ở riên"&amp;"g tại chung cư""), 3,
      REGEXMATCH(text,""ở nhà người quen""), 4
    ),
  -1)
)"),0.0)</f>
        <v>0</v>
      </c>
      <c r="K134" s="19" t="s">
        <v>183</v>
      </c>
      <c r="L134" s="19">
        <f>IFERROR(__xludf.DUMMYFUNCTION("LET(
  t, LOWER(TRIM(K134)),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34" s="19" t="s">
        <v>222</v>
      </c>
      <c r="N134" s="19">
        <f>IFERROR(__xludf.DUMMYFUNCTION("LET(
  t, LOWER(TRIM(M134)),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34" s="19" t="s">
        <v>185</v>
      </c>
      <c r="P134" s="19">
        <f t="shared" si="3"/>
        <v>0</v>
      </c>
      <c r="Q134" s="20"/>
      <c r="R134" s="20" t="str">
        <f t="shared" si="126"/>
        <v/>
      </c>
      <c r="S134" s="20"/>
      <c r="T134" s="20"/>
      <c r="U134" s="20"/>
      <c r="V134" s="20" t="str">
        <f>IFERROR(__xludf.DUMMYFUNCTION("IFERROR(REGEXEXTRACT(U134,""\d+"")*1, """")"),"")</f>
        <v/>
      </c>
      <c r="W134" s="20">
        <f t="shared" si="5"/>
        <v>0</v>
      </c>
      <c r="X134" s="20"/>
      <c r="Y134" s="20"/>
      <c r="Z134" s="19" t="s">
        <v>185</v>
      </c>
      <c r="AA134" s="19"/>
      <c r="AB134" s="19" t="s">
        <v>185</v>
      </c>
      <c r="AC134" s="19" t="s">
        <v>185</v>
      </c>
      <c r="AD134" s="19" t="s">
        <v>186</v>
      </c>
      <c r="AE134" s="19" t="s">
        <v>186</v>
      </c>
      <c r="AF134" s="19" t="s">
        <v>206</v>
      </c>
      <c r="AG134" s="19" t="s">
        <v>188</v>
      </c>
      <c r="AH134" s="19" t="s">
        <v>226</v>
      </c>
      <c r="AI134" s="19" t="s">
        <v>239</v>
      </c>
      <c r="AJ134" s="19">
        <f t="shared" si="6"/>
        <v>0</v>
      </c>
      <c r="AK134" s="19" t="s">
        <v>302</v>
      </c>
      <c r="AL134" s="19">
        <f t="shared" si="7"/>
        <v>-1</v>
      </c>
      <c r="AM134" s="19" t="s">
        <v>190</v>
      </c>
      <c r="AN134" s="19">
        <f t="shared" si="8"/>
        <v>0</v>
      </c>
      <c r="AO134" s="20"/>
      <c r="AP134" s="19">
        <v>2.0</v>
      </c>
      <c r="AQ134" s="19">
        <v>1.0</v>
      </c>
      <c r="AR134" s="19">
        <v>3.0</v>
      </c>
      <c r="AS134" s="19">
        <v>3.0</v>
      </c>
      <c r="AT134" s="19">
        <v>4.0</v>
      </c>
      <c r="AU134" s="19">
        <v>3.0</v>
      </c>
      <c r="AV134" s="19">
        <v>1.0</v>
      </c>
      <c r="AW134" s="19">
        <v>3.0</v>
      </c>
      <c r="AX134" s="19">
        <v>1.0</v>
      </c>
      <c r="AY134" s="19">
        <f t="shared" si="9"/>
        <v>21</v>
      </c>
      <c r="AZ134" s="19">
        <f t="shared" si="10"/>
        <v>12</v>
      </c>
      <c r="BA134" s="19">
        <f t="shared" si="11"/>
        <v>1</v>
      </c>
      <c r="BB134" s="19">
        <f t="shared" si="12"/>
        <v>0</v>
      </c>
      <c r="BC134" s="19">
        <v>2.0</v>
      </c>
      <c r="BD134" s="19">
        <v>1.0</v>
      </c>
      <c r="BE134" s="19">
        <v>2.0</v>
      </c>
      <c r="BF134" s="19">
        <v>1.0</v>
      </c>
      <c r="BG134" s="19">
        <v>3.0</v>
      </c>
      <c r="BH134" s="19">
        <v>3.0</v>
      </c>
      <c r="BI134" s="19">
        <v>2.0</v>
      </c>
      <c r="BJ134" s="19">
        <f t="shared" si="13"/>
        <v>14</v>
      </c>
      <c r="BK134" s="19">
        <f t="shared" si="14"/>
        <v>7</v>
      </c>
      <c r="BL134" s="19"/>
      <c r="BM134" s="19"/>
      <c r="BN134" s="19">
        <v>5.0</v>
      </c>
      <c r="BO134" s="19" t="s">
        <v>185</v>
      </c>
      <c r="BP134" s="19">
        <f t="shared" si="15"/>
        <v>0</v>
      </c>
      <c r="BQ134" s="19">
        <v>2.0</v>
      </c>
      <c r="BR134" s="19">
        <v>18.0</v>
      </c>
      <c r="BS134" s="19" t="s">
        <v>195</v>
      </c>
      <c r="BT134" s="20">
        <f t="shared" si="16"/>
        <v>1</v>
      </c>
      <c r="BU134" s="19" t="s">
        <v>322</v>
      </c>
      <c r="BV134" s="19">
        <v>3.0</v>
      </c>
      <c r="BW134" s="19" t="s">
        <v>185</v>
      </c>
      <c r="BX134" s="19" t="s">
        <v>191</v>
      </c>
      <c r="BY134" s="19" t="s">
        <v>185</v>
      </c>
      <c r="BZ134" s="19" t="s">
        <v>186</v>
      </c>
      <c r="CA134" s="19">
        <f t="shared" si="17"/>
        <v>1</v>
      </c>
      <c r="CB134" s="19" t="s">
        <v>186</v>
      </c>
      <c r="CC134" s="19">
        <f t="shared" si="18"/>
        <v>1</v>
      </c>
      <c r="CD134" s="19" t="s">
        <v>209</v>
      </c>
      <c r="CE134" s="19">
        <f t="shared" si="19"/>
        <v>1</v>
      </c>
      <c r="CF134" s="19" t="s">
        <v>192</v>
      </c>
      <c r="CG134" s="19">
        <f t="shared" si="20"/>
        <v>0</v>
      </c>
      <c r="CH134" s="19" t="s">
        <v>192</v>
      </c>
      <c r="CI134" s="19">
        <f t="shared" si="21"/>
        <v>0</v>
      </c>
      <c r="CJ134" s="19" t="s">
        <v>262</v>
      </c>
      <c r="CK134" s="19" t="s">
        <v>185</v>
      </c>
      <c r="CL134" s="19" t="s">
        <v>194</v>
      </c>
      <c r="CM134" s="19">
        <f t="shared" si="22"/>
        <v>3.5</v>
      </c>
      <c r="CN134" s="19" t="s">
        <v>185</v>
      </c>
      <c r="CO134" s="19">
        <f t="shared" si="23"/>
        <v>0</v>
      </c>
      <c r="CP134" s="19" t="s">
        <v>195</v>
      </c>
      <c r="CQ134" s="19" t="s">
        <v>195</v>
      </c>
      <c r="CR134" s="19" t="s">
        <v>185</v>
      </c>
      <c r="CS134" s="19" t="s">
        <v>195</v>
      </c>
      <c r="CT134" s="19" t="s">
        <v>185</v>
      </c>
      <c r="CU134" s="19">
        <f t="shared" ref="CU134:CY134" si="169">if(CP134="Không",0,1)</f>
        <v>1</v>
      </c>
      <c r="CV134" s="19">
        <f t="shared" si="169"/>
        <v>1</v>
      </c>
      <c r="CW134" s="19">
        <f t="shared" si="169"/>
        <v>0</v>
      </c>
      <c r="CX134" s="19">
        <f t="shared" si="169"/>
        <v>1</v>
      </c>
      <c r="CY134" s="19">
        <f t="shared" si="169"/>
        <v>0</v>
      </c>
      <c r="CZ134" s="19" t="s">
        <v>185</v>
      </c>
      <c r="DA134" s="19">
        <f t="shared" si="25"/>
        <v>0</v>
      </c>
      <c r="DB134" s="19" t="s">
        <v>185</v>
      </c>
      <c r="DC134" s="19">
        <f t="shared" si="26"/>
        <v>0</v>
      </c>
      <c r="DD134" s="20"/>
      <c r="DE134" s="19" t="s">
        <v>195</v>
      </c>
      <c r="DF134" s="19">
        <f t="shared" si="27"/>
        <v>1</v>
      </c>
      <c r="DG134" s="19" t="s">
        <v>196</v>
      </c>
      <c r="DH134" s="19">
        <f t="shared" si="28"/>
        <v>0</v>
      </c>
      <c r="DI134" s="19" t="s">
        <v>185</v>
      </c>
      <c r="DJ134" s="19">
        <f t="shared" si="29"/>
        <v>0</v>
      </c>
      <c r="DK134" s="19" t="s">
        <v>197</v>
      </c>
      <c r="DL134" s="19">
        <f t="shared" si="30"/>
        <v>0</v>
      </c>
      <c r="DM134" s="19" t="s">
        <v>232</v>
      </c>
      <c r="DN134" s="19">
        <f t="shared" si="31"/>
        <v>2.5</v>
      </c>
      <c r="DO134" s="19" t="s">
        <v>326</v>
      </c>
      <c r="DP134" s="19" t="s">
        <v>185</v>
      </c>
      <c r="DQ134" s="20">
        <f t="shared" si="32"/>
        <v>0</v>
      </c>
      <c r="DR134" s="20"/>
      <c r="DS134" s="19" t="s">
        <v>185</v>
      </c>
      <c r="DT134" s="20"/>
      <c r="DU134" s="19" t="s">
        <v>185</v>
      </c>
      <c r="DV134" s="20"/>
      <c r="DW134" s="20"/>
      <c r="DX134" s="20"/>
      <c r="DY134" s="20"/>
    </row>
    <row r="135">
      <c r="A135" s="18">
        <v>46004.435949074075</v>
      </c>
      <c r="B135" s="19" t="s">
        <v>418</v>
      </c>
      <c r="C135" s="19" t="s">
        <v>335</v>
      </c>
      <c r="D135" s="19">
        <f t="shared" si="2"/>
        <v>1</v>
      </c>
      <c r="E135" s="19" t="s">
        <v>180</v>
      </c>
      <c r="F135" s="19">
        <f>IFERROR(__xludf.DUMMYFUNCTION("LET(
  t, LOWER(TRIM(E135)),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35" s="19" t="s">
        <v>181</v>
      </c>
      <c r="H135" s="19">
        <f>IFERROR(__xludf.DUMMYFUNCTION("LET(
  t, LOWER(TRIM(G135)),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135" s="19" t="s">
        <v>182</v>
      </c>
      <c r="J135" s="19">
        <f>IFERROR(__xludf.DUMMYFUNCTION("LET(
  text, LOWER(I135),
  IFERROR(
    IFS(
      REGEXMATCH(text,""ở cùng gia đình|ở trọ cùng gia đình""), 0,
      REGEXMATCH(text,""thuê trọ""), 1,
      REGEXMATCH(text,""ở ktx""), 2,
      REGEXMATCH(text,""có nhà tại khu vực đang học|có nhà|ở riên"&amp;"g tại chung cư""), 3,
      REGEXMATCH(text,""ở nhà người quen""), 4
    ),
  -1)
)"),1.0)</f>
        <v>1</v>
      </c>
      <c r="K135" s="19" t="s">
        <v>221</v>
      </c>
      <c r="L135" s="19">
        <f>IFERROR(__xludf.DUMMYFUNCTION("LET(
  t, LOWER(TRIM(K135)),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35" s="19" t="s">
        <v>222</v>
      </c>
      <c r="N135" s="19">
        <f>IFERROR(__xludf.DUMMYFUNCTION("LET(
  t, LOWER(TRIM(M135)),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35" s="19" t="s">
        <v>185</v>
      </c>
      <c r="P135" s="19">
        <f t="shared" si="3"/>
        <v>0</v>
      </c>
      <c r="Q135" s="20"/>
      <c r="R135" s="20" t="str">
        <f t="shared" si="126"/>
        <v/>
      </c>
      <c r="S135" s="20"/>
      <c r="T135" s="20"/>
      <c r="U135" s="20"/>
      <c r="V135" s="20" t="str">
        <f>IFERROR(__xludf.DUMMYFUNCTION("IFERROR(REGEXEXTRACT(U135,""\d+"")*1, """")"),"")</f>
        <v/>
      </c>
      <c r="W135" s="20">
        <f t="shared" si="5"/>
        <v>0</v>
      </c>
      <c r="X135" s="20"/>
      <c r="Y135" s="20"/>
      <c r="Z135" s="19" t="s">
        <v>186</v>
      </c>
      <c r="AA135" s="19"/>
      <c r="AB135" s="19" t="s">
        <v>185</v>
      </c>
      <c r="AC135" s="19" t="s">
        <v>185</v>
      </c>
      <c r="AD135" s="19" t="s">
        <v>186</v>
      </c>
      <c r="AE135" s="19" t="s">
        <v>185</v>
      </c>
      <c r="AF135" s="19" t="s">
        <v>187</v>
      </c>
      <c r="AG135" s="19" t="s">
        <v>226</v>
      </c>
      <c r="AH135" s="19" t="s">
        <v>188</v>
      </c>
      <c r="AI135" s="19" t="s">
        <v>227</v>
      </c>
      <c r="AJ135" s="19">
        <f t="shared" si="6"/>
        <v>2</v>
      </c>
      <c r="AK135" s="19" t="s">
        <v>226</v>
      </c>
      <c r="AL135" s="19">
        <f t="shared" si="7"/>
        <v>2</v>
      </c>
      <c r="AM135" s="19" t="s">
        <v>536</v>
      </c>
      <c r="AN135" s="19">
        <f t="shared" si="8"/>
        <v>3</v>
      </c>
      <c r="AO135" s="19" t="s">
        <v>558</v>
      </c>
      <c r="AP135" s="19">
        <v>3.0</v>
      </c>
      <c r="AQ135" s="19">
        <v>3.0</v>
      </c>
      <c r="AR135" s="19">
        <v>1.0</v>
      </c>
      <c r="AS135" s="19">
        <v>3.0</v>
      </c>
      <c r="AT135" s="19">
        <v>2.0</v>
      </c>
      <c r="AU135" s="19">
        <v>1.0</v>
      </c>
      <c r="AV135" s="19">
        <v>3.0</v>
      </c>
      <c r="AW135" s="19">
        <v>1.0</v>
      </c>
      <c r="AX135" s="19">
        <v>1.0</v>
      </c>
      <c r="AY135" s="19">
        <f t="shared" si="9"/>
        <v>18</v>
      </c>
      <c r="AZ135" s="19">
        <f t="shared" si="10"/>
        <v>9</v>
      </c>
      <c r="BA135" s="19">
        <f t="shared" si="11"/>
        <v>0</v>
      </c>
      <c r="BB135" s="19">
        <f t="shared" si="12"/>
        <v>0</v>
      </c>
      <c r="BC135" s="19">
        <v>3.0</v>
      </c>
      <c r="BD135" s="19">
        <v>3.0</v>
      </c>
      <c r="BE135" s="19">
        <v>3.0</v>
      </c>
      <c r="BF135" s="19">
        <v>3.0</v>
      </c>
      <c r="BG135" s="19">
        <v>3.0</v>
      </c>
      <c r="BH135" s="19">
        <v>3.0</v>
      </c>
      <c r="BI135" s="19">
        <v>3.0</v>
      </c>
      <c r="BJ135" s="19">
        <f t="shared" si="13"/>
        <v>21</v>
      </c>
      <c r="BK135" s="19">
        <f t="shared" si="14"/>
        <v>14</v>
      </c>
      <c r="BL135" s="19"/>
      <c r="BM135" s="19"/>
      <c r="BN135" s="19">
        <v>1.0</v>
      </c>
      <c r="BO135" s="19" t="s">
        <v>185</v>
      </c>
      <c r="BP135" s="19">
        <f t="shared" si="15"/>
        <v>0</v>
      </c>
      <c r="BQ135" s="19">
        <v>2.0</v>
      </c>
      <c r="BR135" s="19">
        <v>3.0</v>
      </c>
      <c r="BS135" s="19" t="s">
        <v>185</v>
      </c>
      <c r="BT135" s="20">
        <f t="shared" si="16"/>
        <v>0</v>
      </c>
      <c r="BU135" s="20"/>
      <c r="BV135" s="19">
        <v>4.0</v>
      </c>
      <c r="BW135" s="19" t="s">
        <v>185</v>
      </c>
      <c r="BX135" s="19" t="s">
        <v>559</v>
      </c>
      <c r="BY135" s="19" t="s">
        <v>185</v>
      </c>
      <c r="BZ135" s="19" t="s">
        <v>186</v>
      </c>
      <c r="CA135" s="19">
        <f t="shared" si="17"/>
        <v>1</v>
      </c>
      <c r="CB135" s="19" t="s">
        <v>186</v>
      </c>
      <c r="CC135" s="19">
        <f t="shared" si="18"/>
        <v>1</v>
      </c>
      <c r="CD135" s="19" t="s">
        <v>209</v>
      </c>
      <c r="CE135" s="19">
        <f t="shared" si="19"/>
        <v>1</v>
      </c>
      <c r="CF135" s="19" t="s">
        <v>192</v>
      </c>
      <c r="CG135" s="19">
        <f t="shared" si="20"/>
        <v>0</v>
      </c>
      <c r="CH135" s="19" t="s">
        <v>192</v>
      </c>
      <c r="CI135" s="19">
        <f t="shared" si="21"/>
        <v>0</v>
      </c>
      <c r="CJ135" s="19" t="s">
        <v>292</v>
      </c>
      <c r="CK135" s="19" t="s">
        <v>253</v>
      </c>
      <c r="CL135" s="19" t="s">
        <v>212</v>
      </c>
      <c r="CM135" s="19">
        <f t="shared" si="22"/>
        <v>6</v>
      </c>
      <c r="CN135" s="19" t="s">
        <v>185</v>
      </c>
      <c r="CO135" s="19">
        <f t="shared" si="23"/>
        <v>0</v>
      </c>
      <c r="CP135" s="19" t="s">
        <v>185</v>
      </c>
      <c r="CQ135" s="19" t="s">
        <v>185</v>
      </c>
      <c r="CR135" s="19" t="s">
        <v>185</v>
      </c>
      <c r="CS135" s="19" t="s">
        <v>185</v>
      </c>
      <c r="CT135" s="19" t="s">
        <v>185</v>
      </c>
      <c r="CU135" s="19">
        <f t="shared" ref="CU135:CY135" si="170">if(CP135="Không",0,1)</f>
        <v>0</v>
      </c>
      <c r="CV135" s="19">
        <f t="shared" si="170"/>
        <v>0</v>
      </c>
      <c r="CW135" s="19">
        <f t="shared" si="170"/>
        <v>0</v>
      </c>
      <c r="CX135" s="19">
        <f t="shared" si="170"/>
        <v>0</v>
      </c>
      <c r="CY135" s="19">
        <f t="shared" si="170"/>
        <v>0</v>
      </c>
      <c r="CZ135" s="19" t="s">
        <v>185</v>
      </c>
      <c r="DA135" s="19">
        <f t="shared" si="25"/>
        <v>0</v>
      </c>
      <c r="DB135" s="19" t="s">
        <v>185</v>
      </c>
      <c r="DC135" s="19">
        <f t="shared" si="26"/>
        <v>0</v>
      </c>
      <c r="DD135" s="20"/>
      <c r="DE135" s="19" t="s">
        <v>195</v>
      </c>
      <c r="DF135" s="19">
        <f t="shared" si="27"/>
        <v>1</v>
      </c>
      <c r="DG135" s="19" t="s">
        <v>196</v>
      </c>
      <c r="DH135" s="19">
        <f t="shared" si="28"/>
        <v>0</v>
      </c>
      <c r="DI135" s="19" t="s">
        <v>185</v>
      </c>
      <c r="DJ135" s="19">
        <f t="shared" si="29"/>
        <v>0</v>
      </c>
      <c r="DK135" s="19" t="s">
        <v>197</v>
      </c>
      <c r="DL135" s="19">
        <f t="shared" si="30"/>
        <v>0</v>
      </c>
      <c r="DM135" s="19" t="s">
        <v>303</v>
      </c>
      <c r="DN135" s="19">
        <f t="shared" si="31"/>
        <v>0.5</v>
      </c>
      <c r="DO135" s="19" t="s">
        <v>560</v>
      </c>
      <c r="DP135" s="19" t="s">
        <v>185</v>
      </c>
      <c r="DQ135" s="20">
        <f t="shared" si="32"/>
        <v>0</v>
      </c>
      <c r="DR135" s="20"/>
      <c r="DS135" s="19" t="s">
        <v>185</v>
      </c>
      <c r="DT135" s="20"/>
      <c r="DU135" s="19" t="s">
        <v>185</v>
      </c>
      <c r="DV135" s="20"/>
      <c r="DW135" s="20"/>
      <c r="DX135" s="20"/>
      <c r="DY135" s="20"/>
    </row>
    <row r="136">
      <c r="A136" s="18">
        <v>46004.44162037037</v>
      </c>
      <c r="B136" s="19" t="s">
        <v>357</v>
      </c>
      <c r="C136" s="19" t="s">
        <v>174</v>
      </c>
      <c r="D136" s="19">
        <f t="shared" si="2"/>
        <v>0</v>
      </c>
      <c r="E136" s="19" t="s">
        <v>174</v>
      </c>
      <c r="F136" s="19">
        <f>IFERROR(__xludf.DUMMYFUNCTION("LET(
  t, LOWER(TRIM(E136)),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136" s="19" t="s">
        <v>524</v>
      </c>
      <c r="H136" s="19">
        <f>IFERROR(__xludf.DUMMYFUNCTION("LET(
  t, LOWER(TRIM(G136)),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)"),3.0)</f>
        <v>3</v>
      </c>
      <c r="I136" s="19" t="s">
        <v>182</v>
      </c>
      <c r="J136" s="19">
        <f>IFERROR(__xludf.DUMMYFUNCTION("LET(
  text, LOWER(I136),
  IFERROR(
    IFS(
      REGEXMATCH(text,""ở cùng gia đình|ở trọ cùng gia đình""), 0,
      REGEXMATCH(text,""thuê trọ""), 1,
      REGEXMATCH(text,""ở ktx""), 2,
      REGEXMATCH(text,""có nhà tại khu vực đang học|có nhà|ở riên"&amp;"g tại chung cư""), 3,
      REGEXMATCH(text,""ở nhà người quen""), 4
    ),
  -1)
)"),1.0)</f>
        <v>1</v>
      </c>
      <c r="K136" s="19" t="s">
        <v>202</v>
      </c>
      <c r="L136" s="19">
        <f>IFERROR(__xludf.DUMMYFUNCTION("LET(
  t, LOWER(TRIM(K136)),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36" s="19" t="s">
        <v>222</v>
      </c>
      <c r="N136" s="19">
        <f>IFERROR(__xludf.DUMMYFUNCTION("LET(
  t, LOWER(TRIM(M136)),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36" s="19" t="s">
        <v>185</v>
      </c>
      <c r="P136" s="19">
        <f t="shared" si="3"/>
        <v>0</v>
      </c>
      <c r="Q136" s="20"/>
      <c r="R136" s="20" t="str">
        <f t="shared" si="126"/>
        <v/>
      </c>
      <c r="S136" s="20"/>
      <c r="T136" s="20"/>
      <c r="U136" s="20"/>
      <c r="V136" s="20" t="str">
        <f>IFERROR(__xludf.DUMMYFUNCTION("IFERROR(REGEXEXTRACT(U136,""\d+"")*1, """")"),"")</f>
        <v/>
      </c>
      <c r="W136" s="20">
        <f t="shared" si="5"/>
        <v>0</v>
      </c>
      <c r="X136" s="20"/>
      <c r="Y136" s="20"/>
      <c r="Z136" s="19" t="s">
        <v>208</v>
      </c>
      <c r="AA136" s="19"/>
      <c r="AB136" s="19" t="s">
        <v>185</v>
      </c>
      <c r="AC136" s="19" t="s">
        <v>423</v>
      </c>
      <c r="AD136" s="19" t="s">
        <v>186</v>
      </c>
      <c r="AE136" s="19" t="s">
        <v>185</v>
      </c>
      <c r="AF136" s="19" t="s">
        <v>187</v>
      </c>
      <c r="AG136" s="19" t="s">
        <v>226</v>
      </c>
      <c r="AH136" s="19" t="s">
        <v>226</v>
      </c>
      <c r="AI136" s="19" t="s">
        <v>331</v>
      </c>
      <c r="AJ136" s="19">
        <f t="shared" si="6"/>
        <v>3</v>
      </c>
      <c r="AK136" s="19" t="s">
        <v>251</v>
      </c>
      <c r="AL136" s="19">
        <f t="shared" si="7"/>
        <v>3</v>
      </c>
      <c r="AM136" s="19" t="s">
        <v>228</v>
      </c>
      <c r="AN136" s="19">
        <f t="shared" si="8"/>
        <v>1</v>
      </c>
      <c r="AO136" s="20"/>
      <c r="AP136" s="19">
        <v>2.0</v>
      </c>
      <c r="AQ136" s="19">
        <v>4.0</v>
      </c>
      <c r="AR136" s="19">
        <v>2.0</v>
      </c>
      <c r="AS136" s="19">
        <v>3.0</v>
      </c>
      <c r="AT136" s="19">
        <v>2.0</v>
      </c>
      <c r="AU136" s="19">
        <v>4.0</v>
      </c>
      <c r="AV136" s="19">
        <v>2.0</v>
      </c>
      <c r="AW136" s="19">
        <v>1.0</v>
      </c>
      <c r="AX136" s="19">
        <v>2.0</v>
      </c>
      <c r="AY136" s="19">
        <f t="shared" si="9"/>
        <v>22</v>
      </c>
      <c r="AZ136" s="19">
        <f t="shared" si="10"/>
        <v>13</v>
      </c>
      <c r="BA136" s="19">
        <f t="shared" si="11"/>
        <v>1</v>
      </c>
      <c r="BB136" s="19">
        <f t="shared" si="12"/>
        <v>0</v>
      </c>
      <c r="BC136" s="19">
        <v>4.0</v>
      </c>
      <c r="BD136" s="19">
        <v>3.0</v>
      </c>
      <c r="BE136" s="19">
        <v>4.0</v>
      </c>
      <c r="BF136" s="19">
        <v>4.0</v>
      </c>
      <c r="BG136" s="19">
        <v>4.0</v>
      </c>
      <c r="BH136" s="19">
        <v>2.0</v>
      </c>
      <c r="BI136" s="19">
        <v>2.0</v>
      </c>
      <c r="BJ136" s="19">
        <f t="shared" si="13"/>
        <v>23</v>
      </c>
      <c r="BK136" s="19">
        <f t="shared" si="14"/>
        <v>16</v>
      </c>
      <c r="BL136" s="19"/>
      <c r="BM136" s="19"/>
      <c r="BN136" s="19">
        <v>1.0</v>
      </c>
      <c r="BO136" s="19" t="s">
        <v>185</v>
      </c>
      <c r="BP136" s="19">
        <f t="shared" si="15"/>
        <v>0</v>
      </c>
      <c r="BQ136" s="19">
        <v>1.0</v>
      </c>
      <c r="BR136" s="19">
        <v>0.0</v>
      </c>
      <c r="BS136" s="19" t="s">
        <v>195</v>
      </c>
      <c r="BT136" s="20">
        <f t="shared" si="16"/>
        <v>1</v>
      </c>
      <c r="BU136" s="19" t="s">
        <v>207</v>
      </c>
      <c r="BV136" s="19">
        <v>1.0</v>
      </c>
      <c r="BW136" s="19" t="s">
        <v>185</v>
      </c>
      <c r="BX136" s="19" t="s">
        <v>191</v>
      </c>
      <c r="BY136" s="19" t="s">
        <v>185</v>
      </c>
      <c r="BZ136" s="19" t="s">
        <v>186</v>
      </c>
      <c r="CA136" s="19">
        <f t="shared" si="17"/>
        <v>1</v>
      </c>
      <c r="CB136" s="19" t="s">
        <v>186</v>
      </c>
      <c r="CC136" s="19">
        <f t="shared" si="18"/>
        <v>1</v>
      </c>
      <c r="CD136" s="19" t="s">
        <v>208</v>
      </c>
      <c r="CE136" s="19">
        <f t="shared" si="19"/>
        <v>2</v>
      </c>
      <c r="CF136" s="19" t="s">
        <v>209</v>
      </c>
      <c r="CG136" s="19">
        <f t="shared" si="20"/>
        <v>1</v>
      </c>
      <c r="CH136" s="19" t="s">
        <v>209</v>
      </c>
      <c r="CI136" s="19">
        <f t="shared" si="21"/>
        <v>1</v>
      </c>
      <c r="CJ136" s="19" t="s">
        <v>229</v>
      </c>
      <c r="CK136" s="19" t="s">
        <v>279</v>
      </c>
      <c r="CL136" s="19" t="s">
        <v>194</v>
      </c>
      <c r="CM136" s="19">
        <f t="shared" si="22"/>
        <v>3.5</v>
      </c>
      <c r="CN136" s="19" t="s">
        <v>185</v>
      </c>
      <c r="CO136" s="19">
        <f t="shared" si="23"/>
        <v>0</v>
      </c>
      <c r="CP136" s="19" t="s">
        <v>185</v>
      </c>
      <c r="CQ136" s="19" t="s">
        <v>185</v>
      </c>
      <c r="CR136" s="19" t="s">
        <v>185</v>
      </c>
      <c r="CS136" s="19" t="s">
        <v>185</v>
      </c>
      <c r="CT136" s="19" t="s">
        <v>185</v>
      </c>
      <c r="CU136" s="19">
        <f t="shared" ref="CU136:CY136" si="171">if(CP136="Không",0,1)</f>
        <v>0</v>
      </c>
      <c r="CV136" s="19">
        <f t="shared" si="171"/>
        <v>0</v>
      </c>
      <c r="CW136" s="19">
        <f t="shared" si="171"/>
        <v>0</v>
      </c>
      <c r="CX136" s="19">
        <f t="shared" si="171"/>
        <v>0</v>
      </c>
      <c r="CY136" s="19">
        <f t="shared" si="171"/>
        <v>0</v>
      </c>
      <c r="CZ136" s="19" t="s">
        <v>195</v>
      </c>
      <c r="DA136" s="19">
        <f t="shared" si="25"/>
        <v>1</v>
      </c>
      <c r="DB136" s="19" t="s">
        <v>195</v>
      </c>
      <c r="DC136" s="19">
        <f t="shared" si="26"/>
        <v>1</v>
      </c>
      <c r="DD136" s="19" t="s">
        <v>561</v>
      </c>
      <c r="DE136" s="19" t="s">
        <v>195</v>
      </c>
      <c r="DF136" s="19">
        <f t="shared" si="27"/>
        <v>1</v>
      </c>
      <c r="DG136" s="19" t="s">
        <v>196</v>
      </c>
      <c r="DH136" s="19">
        <f t="shared" si="28"/>
        <v>0</v>
      </c>
      <c r="DI136" s="19" t="s">
        <v>562</v>
      </c>
      <c r="DJ136" s="19">
        <f t="shared" si="29"/>
        <v>1</v>
      </c>
      <c r="DK136" s="19" t="s">
        <v>197</v>
      </c>
      <c r="DL136" s="19">
        <f t="shared" si="30"/>
        <v>0</v>
      </c>
      <c r="DM136" s="19" t="s">
        <v>216</v>
      </c>
      <c r="DN136" s="19">
        <f t="shared" si="31"/>
        <v>3.5</v>
      </c>
      <c r="DO136" s="19" t="s">
        <v>361</v>
      </c>
      <c r="DP136" s="19" t="s">
        <v>185</v>
      </c>
      <c r="DQ136" s="20">
        <f t="shared" si="32"/>
        <v>0</v>
      </c>
      <c r="DR136" s="20"/>
      <c r="DS136" s="19" t="s">
        <v>185</v>
      </c>
      <c r="DT136" s="20"/>
      <c r="DU136" s="19" t="s">
        <v>185</v>
      </c>
      <c r="DV136" s="20"/>
      <c r="DW136" s="20"/>
      <c r="DX136" s="20"/>
      <c r="DY136" s="20"/>
    </row>
    <row r="137">
      <c r="A137" s="18">
        <v>46004.4790625</v>
      </c>
      <c r="B137" s="19" t="s">
        <v>300</v>
      </c>
      <c r="C137" s="19" t="s">
        <v>174</v>
      </c>
      <c r="D137" s="19">
        <f t="shared" si="2"/>
        <v>0</v>
      </c>
      <c r="E137" s="19" t="s">
        <v>180</v>
      </c>
      <c r="F137" s="19">
        <f>IFERROR(__xludf.DUMMYFUNCTION("LET(
  t, LOWER(TRIM(E137)),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37" s="19" t="s">
        <v>185</v>
      </c>
      <c r="H137" s="19">
        <f>IFERROR(__xludf.DUMMYFUNCTION("LET(
  t, LOWER(TRIM(G137)),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37" s="19" t="s">
        <v>310</v>
      </c>
      <c r="J137" s="19">
        <f>IFERROR(__xludf.DUMMYFUNCTION("LET(
  text, LOWER(I137),
  IFERROR(
    IFS(
      REGEXMATCH(text,""ở cùng gia đình|ở trọ cùng gia đình""), 0,
      REGEXMATCH(text,""thuê trọ""), 1,
      REGEXMATCH(text,""ở ktx""), 2,
      REGEXMATCH(text,""có nhà tại khu vực đang học|có nhà|ở riên"&amp;"g tại chung cư""), 3,
      REGEXMATCH(text,""ở nhà người quen""), 4
    ),
  -1)
)"),2.0)</f>
        <v>2</v>
      </c>
      <c r="K137" s="19" t="s">
        <v>183</v>
      </c>
      <c r="L137" s="19">
        <f>IFERROR(__xludf.DUMMYFUNCTION("LET(
  t, LOWER(TRIM(K137)),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37" s="19" t="s">
        <v>222</v>
      </c>
      <c r="N137" s="19">
        <f>IFERROR(__xludf.DUMMYFUNCTION("LET(
  t, LOWER(TRIM(M137)),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37" s="19" t="s">
        <v>185</v>
      </c>
      <c r="P137" s="19">
        <f t="shared" si="3"/>
        <v>0</v>
      </c>
      <c r="Q137" s="20"/>
      <c r="R137" s="20" t="str">
        <f t="shared" si="126"/>
        <v/>
      </c>
      <c r="S137" s="20"/>
      <c r="T137" s="20"/>
      <c r="U137" s="20"/>
      <c r="V137" s="20" t="str">
        <f>IFERROR(__xludf.DUMMYFUNCTION("IFERROR(REGEXEXTRACT(U137,""\d+"")*1, """")"),"")</f>
        <v/>
      </c>
      <c r="W137" s="20">
        <f t="shared" si="5"/>
        <v>0</v>
      </c>
      <c r="X137" s="20"/>
      <c r="Y137" s="20"/>
      <c r="Z137" s="19" t="s">
        <v>186</v>
      </c>
      <c r="AA137" s="19"/>
      <c r="AB137" s="19" t="s">
        <v>185</v>
      </c>
      <c r="AC137" s="19" t="s">
        <v>185</v>
      </c>
      <c r="AD137" s="19" t="s">
        <v>205</v>
      </c>
      <c r="AE137" s="19" t="s">
        <v>185</v>
      </c>
      <c r="AF137" s="19" t="s">
        <v>206</v>
      </c>
      <c r="AG137" s="19" t="s">
        <v>188</v>
      </c>
      <c r="AH137" s="19" t="s">
        <v>238</v>
      </c>
      <c r="AI137" s="19" t="s">
        <v>239</v>
      </c>
      <c r="AJ137" s="19">
        <f t="shared" si="6"/>
        <v>0</v>
      </c>
      <c r="AK137" s="19" t="s">
        <v>238</v>
      </c>
      <c r="AL137" s="19">
        <f t="shared" si="7"/>
        <v>0</v>
      </c>
      <c r="AM137" s="19" t="s">
        <v>190</v>
      </c>
      <c r="AN137" s="19">
        <f t="shared" si="8"/>
        <v>0</v>
      </c>
      <c r="AO137" s="20"/>
      <c r="AP137" s="19">
        <v>2.0</v>
      </c>
      <c r="AQ137" s="19">
        <v>3.0</v>
      </c>
      <c r="AR137" s="19">
        <v>2.0</v>
      </c>
      <c r="AS137" s="19">
        <v>2.0</v>
      </c>
      <c r="AT137" s="19">
        <v>1.0</v>
      </c>
      <c r="AU137" s="19">
        <v>2.0</v>
      </c>
      <c r="AV137" s="19">
        <v>4.0</v>
      </c>
      <c r="AW137" s="19">
        <v>1.0</v>
      </c>
      <c r="AX137" s="19">
        <v>2.0</v>
      </c>
      <c r="AY137" s="19">
        <f t="shared" si="9"/>
        <v>19</v>
      </c>
      <c r="AZ137" s="19">
        <f t="shared" si="10"/>
        <v>10</v>
      </c>
      <c r="BA137" s="19">
        <f t="shared" si="11"/>
        <v>1</v>
      </c>
      <c r="BB137" s="19">
        <f t="shared" si="12"/>
        <v>0</v>
      </c>
      <c r="BC137" s="19">
        <v>1.0</v>
      </c>
      <c r="BD137" s="19">
        <v>1.0</v>
      </c>
      <c r="BE137" s="19">
        <v>2.0</v>
      </c>
      <c r="BF137" s="19">
        <v>1.0</v>
      </c>
      <c r="BG137" s="19">
        <v>1.0</v>
      </c>
      <c r="BH137" s="19">
        <v>1.0</v>
      </c>
      <c r="BI137" s="19">
        <v>1.0</v>
      </c>
      <c r="BJ137" s="19">
        <f t="shared" si="13"/>
        <v>8</v>
      </c>
      <c r="BK137" s="19">
        <f t="shared" si="14"/>
        <v>1</v>
      </c>
      <c r="BL137" s="19"/>
      <c r="BM137" s="19"/>
      <c r="BN137" s="19">
        <v>1.0</v>
      </c>
      <c r="BO137" s="19" t="s">
        <v>185</v>
      </c>
      <c r="BP137" s="19">
        <f t="shared" si="15"/>
        <v>0</v>
      </c>
      <c r="BQ137" s="19">
        <v>1.0</v>
      </c>
      <c r="BR137" s="19">
        <v>2.0</v>
      </c>
      <c r="BS137" s="19" t="s">
        <v>185</v>
      </c>
      <c r="BT137" s="20">
        <f t="shared" si="16"/>
        <v>0</v>
      </c>
      <c r="BU137" s="20"/>
      <c r="BV137" s="19">
        <v>4.0</v>
      </c>
      <c r="BW137" s="19" t="s">
        <v>195</v>
      </c>
      <c r="BX137" s="19" t="s">
        <v>191</v>
      </c>
      <c r="BY137" s="19" t="s">
        <v>195</v>
      </c>
      <c r="BZ137" s="19" t="s">
        <v>186</v>
      </c>
      <c r="CA137" s="19">
        <f t="shared" si="17"/>
        <v>1</v>
      </c>
      <c r="CB137" s="19" t="s">
        <v>186</v>
      </c>
      <c r="CC137" s="19">
        <f t="shared" si="18"/>
        <v>1</v>
      </c>
      <c r="CD137" s="19" t="s">
        <v>209</v>
      </c>
      <c r="CE137" s="19">
        <f t="shared" si="19"/>
        <v>1</v>
      </c>
      <c r="CF137" s="19" t="s">
        <v>209</v>
      </c>
      <c r="CG137" s="19">
        <f t="shared" si="20"/>
        <v>1</v>
      </c>
      <c r="CH137" s="19" t="s">
        <v>192</v>
      </c>
      <c r="CI137" s="19">
        <f t="shared" si="21"/>
        <v>0</v>
      </c>
      <c r="CJ137" s="19" t="s">
        <v>193</v>
      </c>
      <c r="CK137" s="19" t="s">
        <v>185</v>
      </c>
      <c r="CL137" s="19" t="s">
        <v>241</v>
      </c>
      <c r="CM137" s="19">
        <f t="shared" si="22"/>
        <v>1.5</v>
      </c>
      <c r="CN137" s="19" t="s">
        <v>185</v>
      </c>
      <c r="CO137" s="19">
        <f t="shared" si="23"/>
        <v>0</v>
      </c>
      <c r="CP137" s="19" t="s">
        <v>185</v>
      </c>
      <c r="CQ137" s="19" t="s">
        <v>185</v>
      </c>
      <c r="CR137" s="19" t="s">
        <v>185</v>
      </c>
      <c r="CS137" s="19" t="s">
        <v>185</v>
      </c>
      <c r="CT137" s="19" t="s">
        <v>185</v>
      </c>
      <c r="CU137" s="19">
        <f t="shared" ref="CU137:CY137" si="172">if(CP137="Không",0,1)</f>
        <v>0</v>
      </c>
      <c r="CV137" s="19">
        <f t="shared" si="172"/>
        <v>0</v>
      </c>
      <c r="CW137" s="19">
        <f t="shared" si="172"/>
        <v>0</v>
      </c>
      <c r="CX137" s="19">
        <f t="shared" si="172"/>
        <v>0</v>
      </c>
      <c r="CY137" s="19">
        <f t="shared" si="172"/>
        <v>0</v>
      </c>
      <c r="CZ137" s="19" t="s">
        <v>185</v>
      </c>
      <c r="DA137" s="19">
        <f t="shared" si="25"/>
        <v>0</v>
      </c>
      <c r="DB137" s="19" t="s">
        <v>185</v>
      </c>
      <c r="DC137" s="19">
        <f t="shared" si="26"/>
        <v>0</v>
      </c>
      <c r="DD137" s="20"/>
      <c r="DE137" s="19" t="s">
        <v>185</v>
      </c>
      <c r="DF137" s="19">
        <f t="shared" si="27"/>
        <v>0</v>
      </c>
      <c r="DG137" s="19" t="s">
        <v>196</v>
      </c>
      <c r="DH137" s="19">
        <f t="shared" si="28"/>
        <v>0</v>
      </c>
      <c r="DI137" s="19" t="s">
        <v>185</v>
      </c>
      <c r="DJ137" s="19">
        <f t="shared" si="29"/>
        <v>0</v>
      </c>
      <c r="DK137" s="19" t="s">
        <v>197</v>
      </c>
      <c r="DL137" s="19">
        <f t="shared" si="30"/>
        <v>0</v>
      </c>
      <c r="DM137" s="20"/>
      <c r="DN137" s="19" t="str">
        <f t="shared" si="31"/>
        <v/>
      </c>
      <c r="DO137" s="20"/>
      <c r="DP137" s="19" t="s">
        <v>185</v>
      </c>
      <c r="DQ137" s="20">
        <f t="shared" si="32"/>
        <v>0</v>
      </c>
      <c r="DR137" s="20"/>
      <c r="DS137" s="19" t="s">
        <v>185</v>
      </c>
      <c r="DT137" s="20"/>
      <c r="DU137" s="19" t="s">
        <v>185</v>
      </c>
      <c r="DV137" s="20"/>
      <c r="DW137" s="20"/>
      <c r="DX137" s="20"/>
      <c r="DY137" s="20"/>
    </row>
    <row r="138">
      <c r="A138" s="18">
        <v>46004.53685185185</v>
      </c>
      <c r="B138" s="19" t="s">
        <v>172</v>
      </c>
      <c r="C138" s="19" t="s">
        <v>174</v>
      </c>
      <c r="D138" s="19">
        <f t="shared" si="2"/>
        <v>0</v>
      </c>
      <c r="E138" s="19" t="s">
        <v>563</v>
      </c>
      <c r="F138" s="19">
        <f>IFERROR(__xludf.DUMMYFUNCTION("LET(
  t, LOWER(TRIM(E138)),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138" s="19" t="s">
        <v>564</v>
      </c>
      <c r="H138" s="19">
        <f>IFERROR(__xludf.DUMMYFUNCTION("LET(
  t, LOWER(TRIM(G138)),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138" s="19" t="s">
        <v>201</v>
      </c>
      <c r="J138" s="19">
        <f>IFERROR(__xludf.DUMMYFUNCTION("LET(
  text, LOWER(I138),
  IFERROR(
    IFS(
      REGEXMATCH(text,""ở cùng gia đình|ở trọ cùng gia đình""), 0,
      REGEXMATCH(text,""thuê trọ""), 1,
      REGEXMATCH(text,""ở ktx""), 2,
      REGEXMATCH(text,""có nhà tại khu vực đang học|có nhà|ở riên"&amp;"g tại chung cư""), 3,
      REGEXMATCH(text,""ở nhà người quen""), 4
    ),
  -1)
)"),3.0)</f>
        <v>3</v>
      </c>
      <c r="K138" s="19" t="s">
        <v>183</v>
      </c>
      <c r="L138" s="19">
        <f>IFERROR(__xludf.DUMMYFUNCTION("LET(
  t, LOWER(TRIM(K138)),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38" s="19" t="s">
        <v>565</v>
      </c>
      <c r="N138" s="19">
        <f>IFERROR(__xludf.DUMMYFUNCTION("LET(
  t, LOWER(TRIM(M138)),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38" s="19" t="s">
        <v>195</v>
      </c>
      <c r="P138" s="19">
        <f t="shared" si="3"/>
        <v>1</v>
      </c>
      <c r="Q138" s="19" t="s">
        <v>566</v>
      </c>
      <c r="R138" s="19">
        <v>1.0</v>
      </c>
      <c r="S138" s="19" t="s">
        <v>223</v>
      </c>
      <c r="T138" s="19"/>
      <c r="U138" s="19" t="s">
        <v>307</v>
      </c>
      <c r="V138" s="20">
        <f>IFERROR(__xludf.DUMMYFUNCTION("IFERROR(REGEXEXTRACT(U138,""\d+"")*1, """")"),20.0)</f>
        <v>20</v>
      </c>
      <c r="W138" s="20">
        <f t="shared" si="5"/>
        <v>20</v>
      </c>
      <c r="X138" s="19" t="s">
        <v>567</v>
      </c>
      <c r="Y138" s="21">
        <v>0.3</v>
      </c>
      <c r="Z138" s="19" t="s">
        <v>186</v>
      </c>
      <c r="AA138" s="19"/>
      <c r="AB138" s="19" t="s">
        <v>185</v>
      </c>
      <c r="AC138" s="19" t="s">
        <v>185</v>
      </c>
      <c r="AD138" s="19" t="s">
        <v>186</v>
      </c>
      <c r="AE138" s="19" t="s">
        <v>186</v>
      </c>
      <c r="AF138" s="19" t="s">
        <v>206</v>
      </c>
      <c r="AG138" s="19" t="s">
        <v>188</v>
      </c>
      <c r="AH138" s="19" t="s">
        <v>238</v>
      </c>
      <c r="AI138" s="19" t="s">
        <v>239</v>
      </c>
      <c r="AJ138" s="19">
        <f t="shared" si="6"/>
        <v>0</v>
      </c>
      <c r="AK138" s="19" t="s">
        <v>238</v>
      </c>
      <c r="AL138" s="19">
        <f t="shared" si="7"/>
        <v>0</v>
      </c>
      <c r="AM138" s="19" t="s">
        <v>190</v>
      </c>
      <c r="AN138" s="19">
        <f t="shared" si="8"/>
        <v>0</v>
      </c>
      <c r="AO138" s="20"/>
      <c r="AP138" s="19">
        <v>4.0</v>
      </c>
      <c r="AQ138" s="19">
        <v>2.0</v>
      </c>
      <c r="AR138" s="19">
        <v>1.0</v>
      </c>
      <c r="AS138" s="19">
        <v>3.0</v>
      </c>
      <c r="AT138" s="19">
        <v>1.0</v>
      </c>
      <c r="AU138" s="19">
        <v>2.0</v>
      </c>
      <c r="AV138" s="19">
        <v>2.0</v>
      </c>
      <c r="AW138" s="19">
        <v>1.0</v>
      </c>
      <c r="AX138" s="19">
        <v>1.0</v>
      </c>
      <c r="AY138" s="19">
        <f t="shared" si="9"/>
        <v>17</v>
      </c>
      <c r="AZ138" s="19">
        <f t="shared" si="10"/>
        <v>8</v>
      </c>
      <c r="BA138" s="19">
        <f t="shared" si="11"/>
        <v>0</v>
      </c>
      <c r="BB138" s="19">
        <f t="shared" si="12"/>
        <v>0</v>
      </c>
      <c r="BC138" s="19">
        <v>2.0</v>
      </c>
      <c r="BD138" s="19">
        <v>1.0</v>
      </c>
      <c r="BE138" s="19">
        <v>2.0</v>
      </c>
      <c r="BF138" s="19">
        <v>2.0</v>
      </c>
      <c r="BG138" s="19">
        <v>1.0</v>
      </c>
      <c r="BH138" s="19">
        <v>1.0</v>
      </c>
      <c r="BI138" s="19">
        <v>2.0</v>
      </c>
      <c r="BJ138" s="19">
        <f t="shared" si="13"/>
        <v>11</v>
      </c>
      <c r="BK138" s="19">
        <f t="shared" si="14"/>
        <v>4</v>
      </c>
      <c r="BL138" s="19"/>
      <c r="BM138" s="19"/>
      <c r="BN138" s="19">
        <v>3.0</v>
      </c>
      <c r="BO138" s="19" t="s">
        <v>185</v>
      </c>
      <c r="BP138" s="19">
        <f t="shared" si="15"/>
        <v>0</v>
      </c>
      <c r="BQ138" s="19">
        <v>2.0</v>
      </c>
      <c r="BR138" s="19">
        <v>0.0</v>
      </c>
      <c r="BS138" s="19" t="s">
        <v>185</v>
      </c>
      <c r="BT138" s="20">
        <f t="shared" si="16"/>
        <v>0</v>
      </c>
      <c r="BU138" s="20"/>
      <c r="BV138" s="19">
        <v>4.0</v>
      </c>
      <c r="BW138" s="19" t="s">
        <v>185</v>
      </c>
      <c r="BX138" s="19" t="s">
        <v>191</v>
      </c>
      <c r="BY138" s="19" t="s">
        <v>185</v>
      </c>
      <c r="BZ138" s="19" t="s">
        <v>186</v>
      </c>
      <c r="CA138" s="19">
        <f t="shared" si="17"/>
        <v>1</v>
      </c>
      <c r="CB138" s="19" t="s">
        <v>185</v>
      </c>
      <c r="CC138" s="19">
        <f t="shared" si="18"/>
        <v>0</v>
      </c>
      <c r="CD138" s="19" t="s">
        <v>209</v>
      </c>
      <c r="CE138" s="19">
        <f t="shared" si="19"/>
        <v>1</v>
      </c>
      <c r="CF138" s="19" t="s">
        <v>192</v>
      </c>
      <c r="CG138" s="19">
        <f t="shared" si="20"/>
        <v>0</v>
      </c>
      <c r="CH138" s="19" t="s">
        <v>192</v>
      </c>
      <c r="CI138" s="19">
        <f t="shared" si="21"/>
        <v>0</v>
      </c>
      <c r="CJ138" s="19" t="s">
        <v>292</v>
      </c>
      <c r="CK138" s="19" t="s">
        <v>437</v>
      </c>
      <c r="CL138" s="19" t="s">
        <v>241</v>
      </c>
      <c r="CM138" s="19">
        <f t="shared" si="22"/>
        <v>1.5</v>
      </c>
      <c r="CN138" s="19" t="s">
        <v>185</v>
      </c>
      <c r="CO138" s="19">
        <f t="shared" si="23"/>
        <v>0</v>
      </c>
      <c r="CP138" s="19" t="s">
        <v>185</v>
      </c>
      <c r="CQ138" s="19" t="s">
        <v>185</v>
      </c>
      <c r="CR138" s="19" t="s">
        <v>185</v>
      </c>
      <c r="CS138" s="19" t="s">
        <v>185</v>
      </c>
      <c r="CT138" s="19" t="s">
        <v>185</v>
      </c>
      <c r="CU138" s="19">
        <f t="shared" ref="CU138:CY138" si="173">if(CP138="Không",0,1)</f>
        <v>0</v>
      </c>
      <c r="CV138" s="19">
        <f t="shared" si="173"/>
        <v>0</v>
      </c>
      <c r="CW138" s="19">
        <f t="shared" si="173"/>
        <v>0</v>
      </c>
      <c r="CX138" s="19">
        <f t="shared" si="173"/>
        <v>0</v>
      </c>
      <c r="CY138" s="19">
        <f t="shared" si="173"/>
        <v>0</v>
      </c>
      <c r="CZ138" s="19" t="s">
        <v>185</v>
      </c>
      <c r="DA138" s="19">
        <f t="shared" si="25"/>
        <v>0</v>
      </c>
      <c r="DB138" s="19" t="s">
        <v>185</v>
      </c>
      <c r="DC138" s="19">
        <f t="shared" si="26"/>
        <v>0</v>
      </c>
      <c r="DD138" s="20"/>
      <c r="DE138" s="19" t="s">
        <v>195</v>
      </c>
      <c r="DF138" s="19">
        <f t="shared" si="27"/>
        <v>1</v>
      </c>
      <c r="DG138" s="19" t="s">
        <v>196</v>
      </c>
      <c r="DH138" s="19">
        <f t="shared" si="28"/>
        <v>0</v>
      </c>
      <c r="DI138" s="19" t="s">
        <v>185</v>
      </c>
      <c r="DJ138" s="19">
        <f t="shared" si="29"/>
        <v>0</v>
      </c>
      <c r="DK138" s="19" t="s">
        <v>197</v>
      </c>
      <c r="DL138" s="19">
        <f t="shared" si="30"/>
        <v>0</v>
      </c>
      <c r="DM138" s="19" t="s">
        <v>198</v>
      </c>
      <c r="DN138" s="19">
        <f t="shared" si="31"/>
        <v>1.5</v>
      </c>
      <c r="DO138" s="19" t="s">
        <v>568</v>
      </c>
      <c r="DP138" s="19" t="s">
        <v>185</v>
      </c>
      <c r="DQ138" s="20">
        <f t="shared" si="32"/>
        <v>0</v>
      </c>
      <c r="DR138" s="20"/>
      <c r="DS138" s="19" t="s">
        <v>185</v>
      </c>
      <c r="DT138" s="20"/>
      <c r="DU138" s="19" t="s">
        <v>185</v>
      </c>
      <c r="DV138" s="20"/>
      <c r="DW138" s="20"/>
      <c r="DX138" s="20"/>
      <c r="DY138" s="20"/>
    </row>
    <row r="139">
      <c r="A139" s="18">
        <v>46004.54126157407</v>
      </c>
      <c r="B139" s="19" t="s">
        <v>508</v>
      </c>
      <c r="C139" s="19" t="s">
        <v>174</v>
      </c>
      <c r="D139" s="19">
        <f t="shared" si="2"/>
        <v>0</v>
      </c>
      <c r="E139" s="19" t="s">
        <v>569</v>
      </c>
      <c r="F139" s="19">
        <f>IFERROR(__xludf.DUMMYFUNCTION("LET(
  t, LOWER(TRIM(E139)),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39" s="19" t="s">
        <v>185</v>
      </c>
      <c r="H139" s="19">
        <f>IFERROR(__xludf.DUMMYFUNCTION("LET(
  t, LOWER(TRIM(G139)),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39" s="19" t="s">
        <v>182</v>
      </c>
      <c r="J139" s="19">
        <f>IFERROR(__xludf.DUMMYFUNCTION("LET(
  text, LOWER(I139),
  IFERROR(
    IFS(
      REGEXMATCH(text,""ở cùng gia đình|ở trọ cùng gia đình""), 0,
      REGEXMATCH(text,""thuê trọ""), 1,
      REGEXMATCH(text,""ở ktx""), 2,
      REGEXMATCH(text,""có nhà tại khu vực đang học|có nhà|ở riên"&amp;"g tại chung cư""), 3,
      REGEXMATCH(text,""ở nhà người quen""), 4
    ),
  -1)
)"),1.0)</f>
        <v>1</v>
      </c>
      <c r="K139" s="19" t="s">
        <v>221</v>
      </c>
      <c r="L139" s="19">
        <f>IFERROR(__xludf.DUMMYFUNCTION("LET(
  t, LOWER(TRIM(K139)),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39" s="19" t="s">
        <v>185</v>
      </c>
      <c r="N139" s="19">
        <f>IFERROR(__xludf.DUMMYFUNCTION("LET(
  t, LOWER(TRIM(M139)),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39" s="19" t="s">
        <v>185</v>
      </c>
      <c r="P139" s="19">
        <f t="shared" si="3"/>
        <v>0</v>
      </c>
      <c r="Q139" s="20"/>
      <c r="R139" s="20" t="str">
        <f t="shared" ref="R139:R155" si="175">Q139</f>
        <v/>
      </c>
      <c r="S139" s="20"/>
      <c r="T139" s="20"/>
      <c r="U139" s="20"/>
      <c r="V139" s="20" t="str">
        <f>IFERROR(__xludf.DUMMYFUNCTION("IFERROR(REGEXEXTRACT(U139,""\d+"")*1, """")"),"")</f>
        <v/>
      </c>
      <c r="W139" s="20">
        <f t="shared" si="5"/>
        <v>0</v>
      </c>
      <c r="X139" s="20"/>
      <c r="Y139" s="20"/>
      <c r="Z139" s="19" t="s">
        <v>186</v>
      </c>
      <c r="AA139" s="19"/>
      <c r="AB139" s="19" t="s">
        <v>185</v>
      </c>
      <c r="AC139" s="19" t="s">
        <v>185</v>
      </c>
      <c r="AD139" s="19" t="s">
        <v>186</v>
      </c>
      <c r="AE139" s="19" t="s">
        <v>186</v>
      </c>
      <c r="AF139" s="19" t="s">
        <v>250</v>
      </c>
      <c r="AG139" s="19" t="s">
        <v>226</v>
      </c>
      <c r="AH139" s="19" t="s">
        <v>251</v>
      </c>
      <c r="AI139" s="19" t="s">
        <v>227</v>
      </c>
      <c r="AJ139" s="19">
        <f t="shared" si="6"/>
        <v>2</v>
      </c>
      <c r="AK139" s="19" t="s">
        <v>188</v>
      </c>
      <c r="AL139" s="19">
        <f t="shared" si="7"/>
        <v>1</v>
      </c>
      <c r="AM139" s="19" t="s">
        <v>190</v>
      </c>
      <c r="AN139" s="19">
        <f t="shared" si="8"/>
        <v>0</v>
      </c>
      <c r="AO139" s="20"/>
      <c r="AP139" s="19">
        <v>2.0</v>
      </c>
      <c r="AQ139" s="19">
        <v>2.0</v>
      </c>
      <c r="AR139" s="19">
        <v>1.0</v>
      </c>
      <c r="AS139" s="19">
        <v>2.0</v>
      </c>
      <c r="AT139" s="19">
        <v>1.0</v>
      </c>
      <c r="AU139" s="19">
        <v>1.0</v>
      </c>
      <c r="AV139" s="19">
        <v>2.0</v>
      </c>
      <c r="AW139" s="19">
        <v>1.0</v>
      </c>
      <c r="AX139" s="19">
        <v>1.0</v>
      </c>
      <c r="AY139" s="19">
        <f t="shared" si="9"/>
        <v>13</v>
      </c>
      <c r="AZ139" s="19">
        <f t="shared" si="10"/>
        <v>4</v>
      </c>
      <c r="BA139" s="19">
        <f t="shared" si="11"/>
        <v>0</v>
      </c>
      <c r="BB139" s="19">
        <f t="shared" si="12"/>
        <v>0</v>
      </c>
      <c r="BC139" s="19">
        <v>2.0</v>
      </c>
      <c r="BD139" s="19">
        <v>1.0</v>
      </c>
      <c r="BE139" s="19">
        <v>2.0</v>
      </c>
      <c r="BF139" s="19">
        <v>2.0</v>
      </c>
      <c r="BG139" s="19">
        <v>2.0</v>
      </c>
      <c r="BH139" s="19">
        <v>1.0</v>
      </c>
      <c r="BI139" s="19">
        <v>1.0</v>
      </c>
      <c r="BJ139" s="19">
        <f t="shared" si="13"/>
        <v>11</v>
      </c>
      <c r="BK139" s="19">
        <f t="shared" si="14"/>
        <v>4</v>
      </c>
      <c r="BL139" s="19"/>
      <c r="BM139" s="19"/>
      <c r="BN139" s="19">
        <v>3.0</v>
      </c>
      <c r="BO139" s="19" t="s">
        <v>195</v>
      </c>
      <c r="BP139" s="19">
        <f t="shared" si="15"/>
        <v>1</v>
      </c>
      <c r="BQ139" s="19">
        <v>4.0</v>
      </c>
      <c r="BR139" s="19">
        <v>0.0</v>
      </c>
      <c r="BS139" s="19" t="s">
        <v>195</v>
      </c>
      <c r="BT139" s="20">
        <f t="shared" si="16"/>
        <v>1</v>
      </c>
      <c r="BU139" s="19" t="s">
        <v>185</v>
      </c>
      <c r="BV139" s="19">
        <v>5.0</v>
      </c>
      <c r="BW139" s="19" t="s">
        <v>195</v>
      </c>
      <c r="BX139" s="19" t="s">
        <v>252</v>
      </c>
      <c r="BY139" s="19" t="s">
        <v>195</v>
      </c>
      <c r="BZ139" s="19" t="s">
        <v>208</v>
      </c>
      <c r="CA139" s="19">
        <f t="shared" si="17"/>
        <v>2</v>
      </c>
      <c r="CB139" s="19" t="s">
        <v>186</v>
      </c>
      <c r="CC139" s="19">
        <f t="shared" si="18"/>
        <v>1</v>
      </c>
      <c r="CD139" s="19" t="s">
        <v>208</v>
      </c>
      <c r="CE139" s="19">
        <f t="shared" si="19"/>
        <v>2</v>
      </c>
      <c r="CF139" s="19" t="s">
        <v>209</v>
      </c>
      <c r="CG139" s="19">
        <f t="shared" si="20"/>
        <v>1</v>
      </c>
      <c r="CH139" s="19" t="s">
        <v>209</v>
      </c>
      <c r="CI139" s="19">
        <f t="shared" si="21"/>
        <v>1</v>
      </c>
      <c r="CJ139" s="19" t="s">
        <v>292</v>
      </c>
      <c r="CK139" s="19" t="s">
        <v>185</v>
      </c>
      <c r="CL139" s="19" t="s">
        <v>231</v>
      </c>
      <c r="CM139" s="19">
        <f t="shared" si="22"/>
        <v>0.75</v>
      </c>
      <c r="CN139" s="19" t="s">
        <v>185</v>
      </c>
      <c r="CO139" s="19">
        <f t="shared" si="23"/>
        <v>0</v>
      </c>
      <c r="CP139" s="19" t="s">
        <v>195</v>
      </c>
      <c r="CQ139" s="19" t="s">
        <v>195</v>
      </c>
      <c r="CR139" s="19" t="s">
        <v>185</v>
      </c>
      <c r="CS139" s="19" t="s">
        <v>195</v>
      </c>
      <c r="CT139" s="19" t="s">
        <v>185</v>
      </c>
      <c r="CU139" s="19">
        <f t="shared" ref="CU139:CY139" si="174">if(CP139="Không",0,1)</f>
        <v>1</v>
      </c>
      <c r="CV139" s="19">
        <f t="shared" si="174"/>
        <v>1</v>
      </c>
      <c r="CW139" s="19">
        <f t="shared" si="174"/>
        <v>0</v>
      </c>
      <c r="CX139" s="19">
        <f t="shared" si="174"/>
        <v>1</v>
      </c>
      <c r="CY139" s="19">
        <f t="shared" si="174"/>
        <v>0</v>
      </c>
      <c r="CZ139" s="19" t="s">
        <v>185</v>
      </c>
      <c r="DA139" s="19">
        <f t="shared" si="25"/>
        <v>0</v>
      </c>
      <c r="DB139" s="19" t="s">
        <v>185</v>
      </c>
      <c r="DC139" s="19">
        <f t="shared" si="26"/>
        <v>0</v>
      </c>
      <c r="DD139" s="20"/>
      <c r="DE139" s="19" t="s">
        <v>195</v>
      </c>
      <c r="DF139" s="19">
        <f t="shared" si="27"/>
        <v>1</v>
      </c>
      <c r="DG139" s="19" t="s">
        <v>196</v>
      </c>
      <c r="DH139" s="19">
        <f t="shared" si="28"/>
        <v>0</v>
      </c>
      <c r="DI139" s="19" t="s">
        <v>185</v>
      </c>
      <c r="DJ139" s="19">
        <f t="shared" si="29"/>
        <v>0</v>
      </c>
      <c r="DK139" s="19" t="s">
        <v>197</v>
      </c>
      <c r="DL139" s="19">
        <f t="shared" si="30"/>
        <v>0</v>
      </c>
      <c r="DM139" s="19" t="s">
        <v>232</v>
      </c>
      <c r="DN139" s="19">
        <f t="shared" si="31"/>
        <v>2.5</v>
      </c>
      <c r="DO139" s="19" t="s">
        <v>526</v>
      </c>
      <c r="DP139" s="19" t="s">
        <v>185</v>
      </c>
      <c r="DQ139" s="20">
        <f t="shared" si="32"/>
        <v>0</v>
      </c>
      <c r="DR139" s="20"/>
      <c r="DS139" s="19" t="s">
        <v>185</v>
      </c>
      <c r="DT139" s="20"/>
      <c r="DU139" s="19" t="s">
        <v>185</v>
      </c>
      <c r="DV139" s="20"/>
      <c r="DW139" s="20"/>
      <c r="DX139" s="20"/>
      <c r="DY139" s="20"/>
    </row>
    <row r="140">
      <c r="A140" s="18">
        <v>46004.54645833333</v>
      </c>
      <c r="B140" s="19" t="s">
        <v>172</v>
      </c>
      <c r="C140" s="19" t="s">
        <v>335</v>
      </c>
      <c r="D140" s="19">
        <f t="shared" si="2"/>
        <v>1</v>
      </c>
      <c r="E140" s="19" t="s">
        <v>180</v>
      </c>
      <c r="F140" s="19">
        <f>IFERROR(__xludf.DUMMYFUNCTION("LET(
  t, LOWER(TRIM(E140)),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40" s="19" t="s">
        <v>181</v>
      </c>
      <c r="H140" s="19">
        <f>IFERROR(__xludf.DUMMYFUNCTION("LET(
  t, LOWER(TRIM(G140)),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140" s="19" t="s">
        <v>276</v>
      </c>
      <c r="J140" s="19">
        <f>IFERROR(__xludf.DUMMYFUNCTION("LET(
  text, LOWER(I140),
  IFERROR(
    IFS(
      REGEXMATCH(text,""ở cùng gia đình|ở trọ cùng gia đình""), 0,
      REGEXMATCH(text,""thuê trọ""), 1,
      REGEXMATCH(text,""ở ktx""), 2,
      REGEXMATCH(text,""có nhà tại khu vực đang học|có nhà|ở riên"&amp;"g tại chung cư""), 3,
      REGEXMATCH(text,""ở nhà người quen""), 4
    ),
  -1)
)"),0.0)</f>
        <v>0</v>
      </c>
      <c r="K140" s="19" t="s">
        <v>183</v>
      </c>
      <c r="L140" s="19">
        <f>IFERROR(__xludf.DUMMYFUNCTION("LET(
  t, LOWER(TRIM(K140)),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40" s="19" t="s">
        <v>222</v>
      </c>
      <c r="N140" s="19">
        <f>IFERROR(__xludf.DUMMYFUNCTION("LET(
  t, LOWER(TRIM(M140)),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40" s="19" t="s">
        <v>185</v>
      </c>
      <c r="P140" s="19">
        <f t="shared" si="3"/>
        <v>0</v>
      </c>
      <c r="Q140" s="20"/>
      <c r="R140" s="20" t="str">
        <f t="shared" si="175"/>
        <v/>
      </c>
      <c r="S140" s="20"/>
      <c r="T140" s="20"/>
      <c r="U140" s="20"/>
      <c r="V140" s="20" t="str">
        <f>IFERROR(__xludf.DUMMYFUNCTION("IFERROR(REGEXEXTRACT(U140,""\d+"")*1, """")"),"")</f>
        <v/>
      </c>
      <c r="W140" s="20">
        <f t="shared" si="5"/>
        <v>0</v>
      </c>
      <c r="X140" s="20"/>
      <c r="Y140" s="20"/>
      <c r="Z140" s="19" t="s">
        <v>186</v>
      </c>
      <c r="AA140" s="19"/>
      <c r="AB140" s="19" t="s">
        <v>185</v>
      </c>
      <c r="AC140" s="19" t="s">
        <v>185</v>
      </c>
      <c r="AD140" s="19" t="s">
        <v>186</v>
      </c>
      <c r="AE140" s="19" t="s">
        <v>185</v>
      </c>
      <c r="AF140" s="19" t="s">
        <v>206</v>
      </c>
      <c r="AG140" s="19" t="s">
        <v>188</v>
      </c>
      <c r="AH140" s="19" t="s">
        <v>251</v>
      </c>
      <c r="AI140" s="19" t="s">
        <v>189</v>
      </c>
      <c r="AJ140" s="19">
        <f t="shared" si="6"/>
        <v>1</v>
      </c>
      <c r="AK140" s="19" t="s">
        <v>226</v>
      </c>
      <c r="AL140" s="19">
        <f t="shared" si="7"/>
        <v>2</v>
      </c>
      <c r="AM140" s="19" t="s">
        <v>228</v>
      </c>
      <c r="AN140" s="19">
        <f t="shared" si="8"/>
        <v>1</v>
      </c>
      <c r="AO140" s="20"/>
      <c r="AP140" s="19">
        <v>1.0</v>
      </c>
      <c r="AQ140" s="19">
        <v>2.0</v>
      </c>
      <c r="AR140" s="19">
        <v>2.0</v>
      </c>
      <c r="AS140" s="19">
        <v>2.0</v>
      </c>
      <c r="AT140" s="19">
        <v>1.0</v>
      </c>
      <c r="AU140" s="19">
        <v>1.0</v>
      </c>
      <c r="AV140" s="19">
        <v>1.0</v>
      </c>
      <c r="AW140" s="19">
        <v>1.0</v>
      </c>
      <c r="AX140" s="19">
        <v>1.0</v>
      </c>
      <c r="AY140" s="19">
        <f t="shared" si="9"/>
        <v>12</v>
      </c>
      <c r="AZ140" s="19">
        <f t="shared" si="10"/>
        <v>3</v>
      </c>
      <c r="BA140" s="19">
        <f t="shared" si="11"/>
        <v>0</v>
      </c>
      <c r="BB140" s="19">
        <f t="shared" si="12"/>
        <v>0</v>
      </c>
      <c r="BC140" s="19">
        <v>1.0</v>
      </c>
      <c r="BD140" s="19">
        <v>1.0</v>
      </c>
      <c r="BE140" s="19">
        <v>2.0</v>
      </c>
      <c r="BF140" s="19">
        <v>2.0</v>
      </c>
      <c r="BG140" s="19">
        <v>2.0</v>
      </c>
      <c r="BH140" s="19">
        <v>1.0</v>
      </c>
      <c r="BI140" s="19">
        <v>1.0</v>
      </c>
      <c r="BJ140" s="19">
        <f t="shared" si="13"/>
        <v>10</v>
      </c>
      <c r="BK140" s="19">
        <f t="shared" si="14"/>
        <v>3</v>
      </c>
      <c r="BL140" s="19"/>
      <c r="BM140" s="19"/>
      <c r="BN140" s="19">
        <v>3.0</v>
      </c>
      <c r="BO140" s="19" t="s">
        <v>185</v>
      </c>
      <c r="BP140" s="19">
        <f t="shared" si="15"/>
        <v>0</v>
      </c>
      <c r="BQ140" s="19">
        <v>4.0</v>
      </c>
      <c r="BR140" s="19">
        <v>0.0</v>
      </c>
      <c r="BS140" s="19" t="s">
        <v>195</v>
      </c>
      <c r="BT140" s="20">
        <f t="shared" si="16"/>
        <v>1</v>
      </c>
      <c r="BU140" s="19" t="s">
        <v>570</v>
      </c>
      <c r="BV140" s="19">
        <v>2.0</v>
      </c>
      <c r="BW140" s="19" t="s">
        <v>195</v>
      </c>
      <c r="BX140" s="19" t="s">
        <v>191</v>
      </c>
      <c r="BY140" s="19" t="s">
        <v>185</v>
      </c>
      <c r="BZ140" s="19" t="s">
        <v>186</v>
      </c>
      <c r="CA140" s="19">
        <f t="shared" si="17"/>
        <v>1</v>
      </c>
      <c r="CB140" s="19" t="s">
        <v>186</v>
      </c>
      <c r="CC140" s="19">
        <f t="shared" si="18"/>
        <v>1</v>
      </c>
      <c r="CD140" s="19" t="s">
        <v>209</v>
      </c>
      <c r="CE140" s="19">
        <f t="shared" si="19"/>
        <v>1</v>
      </c>
      <c r="CF140" s="19" t="s">
        <v>192</v>
      </c>
      <c r="CG140" s="19">
        <f t="shared" si="20"/>
        <v>0</v>
      </c>
      <c r="CH140" s="19" t="s">
        <v>209</v>
      </c>
      <c r="CI140" s="19">
        <f t="shared" si="21"/>
        <v>1</v>
      </c>
      <c r="CJ140" s="19" t="s">
        <v>292</v>
      </c>
      <c r="CK140" s="19" t="s">
        <v>185</v>
      </c>
      <c r="CL140" s="19" t="s">
        <v>231</v>
      </c>
      <c r="CM140" s="19">
        <f t="shared" si="22"/>
        <v>0.75</v>
      </c>
      <c r="CN140" s="19" t="s">
        <v>185</v>
      </c>
      <c r="CO140" s="19">
        <f t="shared" si="23"/>
        <v>0</v>
      </c>
      <c r="CP140" s="19" t="s">
        <v>185</v>
      </c>
      <c r="CQ140" s="19" t="s">
        <v>185</v>
      </c>
      <c r="CR140" s="19" t="s">
        <v>185</v>
      </c>
      <c r="CS140" s="19" t="s">
        <v>185</v>
      </c>
      <c r="CT140" s="19" t="s">
        <v>185</v>
      </c>
      <c r="CU140" s="19">
        <f t="shared" ref="CU140:CY140" si="176">if(CP140="Không",0,1)</f>
        <v>0</v>
      </c>
      <c r="CV140" s="19">
        <f t="shared" si="176"/>
        <v>0</v>
      </c>
      <c r="CW140" s="19">
        <f t="shared" si="176"/>
        <v>0</v>
      </c>
      <c r="CX140" s="19">
        <f t="shared" si="176"/>
        <v>0</v>
      </c>
      <c r="CY140" s="19">
        <f t="shared" si="176"/>
        <v>0</v>
      </c>
      <c r="CZ140" s="19" t="s">
        <v>185</v>
      </c>
      <c r="DA140" s="19">
        <f t="shared" si="25"/>
        <v>0</v>
      </c>
      <c r="DB140" s="19" t="s">
        <v>185</v>
      </c>
      <c r="DC140" s="19">
        <f t="shared" si="26"/>
        <v>0</v>
      </c>
      <c r="DD140" s="20"/>
      <c r="DE140" s="19" t="s">
        <v>185</v>
      </c>
      <c r="DF140" s="19">
        <f t="shared" si="27"/>
        <v>0</v>
      </c>
      <c r="DG140" s="19" t="s">
        <v>196</v>
      </c>
      <c r="DH140" s="19">
        <f t="shared" si="28"/>
        <v>0</v>
      </c>
      <c r="DI140" s="19" t="s">
        <v>185</v>
      </c>
      <c r="DJ140" s="19">
        <f t="shared" si="29"/>
        <v>0</v>
      </c>
      <c r="DK140" s="19" t="s">
        <v>197</v>
      </c>
      <c r="DL140" s="19">
        <f t="shared" si="30"/>
        <v>0</v>
      </c>
      <c r="DM140" s="20"/>
      <c r="DN140" s="19" t="str">
        <f t="shared" si="31"/>
        <v/>
      </c>
      <c r="DO140" s="20"/>
      <c r="DP140" s="19" t="s">
        <v>185</v>
      </c>
      <c r="DQ140" s="20">
        <f t="shared" si="32"/>
        <v>0</v>
      </c>
      <c r="DR140" s="20"/>
      <c r="DS140" s="19" t="s">
        <v>185</v>
      </c>
      <c r="DT140" s="20"/>
      <c r="DU140" s="19" t="s">
        <v>185</v>
      </c>
      <c r="DV140" s="20"/>
      <c r="DW140" s="20"/>
      <c r="DX140" s="20"/>
      <c r="DY140" s="20"/>
    </row>
    <row r="141">
      <c r="A141" s="18">
        <v>46004.56443287037</v>
      </c>
      <c r="B141" s="19" t="s">
        <v>571</v>
      </c>
      <c r="C141" s="19" t="s">
        <v>174</v>
      </c>
      <c r="D141" s="19">
        <f t="shared" si="2"/>
        <v>0</v>
      </c>
      <c r="E141" s="19" t="s">
        <v>180</v>
      </c>
      <c r="F141" s="19">
        <f>IFERROR(__xludf.DUMMYFUNCTION("LET(
  t, LOWER(TRIM(E141)),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41" s="19" t="s">
        <v>185</v>
      </c>
      <c r="H141" s="19">
        <f>IFERROR(__xludf.DUMMYFUNCTION("LET(
  t, LOWER(TRIM(G141)),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41" s="19" t="s">
        <v>276</v>
      </c>
      <c r="J141" s="19">
        <f>IFERROR(__xludf.DUMMYFUNCTION("LET(
  text, LOWER(I141),
  IFERROR(
    IFS(
      REGEXMATCH(text,""ở cùng gia đình|ở trọ cùng gia đình""), 0,
      REGEXMATCH(text,""thuê trọ""), 1,
      REGEXMATCH(text,""ở ktx""), 2,
      REGEXMATCH(text,""có nhà tại khu vực đang học|có nhà|ở riên"&amp;"g tại chung cư""), 3,
      REGEXMATCH(text,""ở nhà người quen""), 4
    ),
  -1)
)"),0.0)</f>
        <v>0</v>
      </c>
      <c r="K141" s="19" t="s">
        <v>183</v>
      </c>
      <c r="L141" s="19">
        <f>IFERROR(__xludf.DUMMYFUNCTION("LET(
  t, LOWER(TRIM(K141)),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41" s="19" t="s">
        <v>383</v>
      </c>
      <c r="N141" s="19">
        <f>IFERROR(__xludf.DUMMYFUNCTION("LET(
  t, LOWER(TRIM(M141)),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41" s="19" t="s">
        <v>185</v>
      </c>
      <c r="P141" s="19">
        <f t="shared" si="3"/>
        <v>0</v>
      </c>
      <c r="Q141" s="20"/>
      <c r="R141" s="20" t="str">
        <f t="shared" si="175"/>
        <v/>
      </c>
      <c r="S141" s="20"/>
      <c r="T141" s="20"/>
      <c r="U141" s="20"/>
      <c r="V141" s="20" t="str">
        <f>IFERROR(__xludf.DUMMYFUNCTION("IFERROR(REGEXEXTRACT(U141,""\d+"")*1, """")"),"")</f>
        <v/>
      </c>
      <c r="W141" s="20">
        <f t="shared" si="5"/>
        <v>0</v>
      </c>
      <c r="X141" s="20"/>
      <c r="Y141" s="20"/>
      <c r="Z141" s="19" t="s">
        <v>186</v>
      </c>
      <c r="AA141" s="19"/>
      <c r="AB141" s="19" t="s">
        <v>185</v>
      </c>
      <c r="AC141" s="19" t="s">
        <v>185</v>
      </c>
      <c r="AD141" s="19" t="s">
        <v>205</v>
      </c>
      <c r="AE141" s="19" t="s">
        <v>185</v>
      </c>
      <c r="AF141" s="19" t="s">
        <v>206</v>
      </c>
      <c r="AG141" s="19" t="s">
        <v>188</v>
      </c>
      <c r="AH141" s="19" t="s">
        <v>226</v>
      </c>
      <c r="AI141" s="19" t="s">
        <v>189</v>
      </c>
      <c r="AJ141" s="19">
        <f t="shared" si="6"/>
        <v>1</v>
      </c>
      <c r="AK141" s="19" t="s">
        <v>302</v>
      </c>
      <c r="AL141" s="19">
        <f t="shared" si="7"/>
        <v>-1</v>
      </c>
      <c r="AM141" s="19" t="s">
        <v>190</v>
      </c>
      <c r="AN141" s="19">
        <f t="shared" si="8"/>
        <v>0</v>
      </c>
      <c r="AO141" s="20"/>
      <c r="AP141" s="19">
        <v>2.0</v>
      </c>
      <c r="AQ141" s="19">
        <v>2.0</v>
      </c>
      <c r="AR141" s="19">
        <v>3.0</v>
      </c>
      <c r="AS141" s="19">
        <v>2.0</v>
      </c>
      <c r="AT141" s="19">
        <v>1.0</v>
      </c>
      <c r="AU141" s="19">
        <v>2.0</v>
      </c>
      <c r="AV141" s="19">
        <v>3.0</v>
      </c>
      <c r="AW141" s="19">
        <v>2.0</v>
      </c>
      <c r="AX141" s="19">
        <v>1.0</v>
      </c>
      <c r="AY141" s="19">
        <f t="shared" si="9"/>
        <v>18</v>
      </c>
      <c r="AZ141" s="19">
        <f t="shared" si="10"/>
        <v>9</v>
      </c>
      <c r="BA141" s="19">
        <f t="shared" si="11"/>
        <v>0</v>
      </c>
      <c r="BB141" s="19">
        <f t="shared" si="12"/>
        <v>0</v>
      </c>
      <c r="BC141" s="19">
        <v>2.0</v>
      </c>
      <c r="BD141" s="19">
        <v>1.0</v>
      </c>
      <c r="BE141" s="19">
        <v>2.0</v>
      </c>
      <c r="BF141" s="19">
        <v>1.0</v>
      </c>
      <c r="BG141" s="19">
        <v>1.0</v>
      </c>
      <c r="BH141" s="19">
        <v>1.0</v>
      </c>
      <c r="BI141" s="19">
        <v>1.0</v>
      </c>
      <c r="BJ141" s="19">
        <f t="shared" si="13"/>
        <v>9</v>
      </c>
      <c r="BK141" s="19">
        <f t="shared" si="14"/>
        <v>2</v>
      </c>
      <c r="BL141" s="19"/>
      <c r="BM141" s="19"/>
      <c r="BN141" s="19">
        <v>4.0</v>
      </c>
      <c r="BO141" s="19" t="s">
        <v>185</v>
      </c>
      <c r="BP141" s="19">
        <f t="shared" si="15"/>
        <v>0</v>
      </c>
      <c r="BQ141" s="19">
        <v>1.0</v>
      </c>
      <c r="BR141" s="19" t="s">
        <v>572</v>
      </c>
      <c r="BS141" s="19" t="s">
        <v>185</v>
      </c>
      <c r="BT141" s="20">
        <f t="shared" si="16"/>
        <v>0</v>
      </c>
      <c r="BU141" s="20"/>
      <c r="BV141" s="19">
        <v>3.0</v>
      </c>
      <c r="BW141" s="19" t="s">
        <v>185</v>
      </c>
      <c r="BX141" s="19" t="s">
        <v>191</v>
      </c>
      <c r="BY141" s="19" t="s">
        <v>185</v>
      </c>
      <c r="BZ141" s="19" t="s">
        <v>186</v>
      </c>
      <c r="CA141" s="19">
        <f t="shared" si="17"/>
        <v>1</v>
      </c>
      <c r="CB141" s="19" t="s">
        <v>186</v>
      </c>
      <c r="CC141" s="19">
        <f t="shared" si="18"/>
        <v>1</v>
      </c>
      <c r="CD141" s="19" t="s">
        <v>208</v>
      </c>
      <c r="CE141" s="19">
        <f t="shared" si="19"/>
        <v>2</v>
      </c>
      <c r="CF141" s="19" t="s">
        <v>209</v>
      </c>
      <c r="CG141" s="19">
        <f t="shared" si="20"/>
        <v>1</v>
      </c>
      <c r="CH141" s="19" t="s">
        <v>209</v>
      </c>
      <c r="CI141" s="19">
        <f t="shared" si="21"/>
        <v>1</v>
      </c>
      <c r="CJ141" s="19" t="s">
        <v>229</v>
      </c>
      <c r="CK141" s="19" t="s">
        <v>279</v>
      </c>
      <c r="CL141" s="19" t="s">
        <v>194</v>
      </c>
      <c r="CM141" s="19">
        <f t="shared" si="22"/>
        <v>3.5</v>
      </c>
      <c r="CN141" s="19" t="s">
        <v>213</v>
      </c>
      <c r="CO141" s="19">
        <f t="shared" si="23"/>
        <v>1</v>
      </c>
      <c r="CP141" s="19" t="s">
        <v>195</v>
      </c>
      <c r="CQ141" s="19" t="s">
        <v>195</v>
      </c>
      <c r="CR141" s="19" t="s">
        <v>185</v>
      </c>
      <c r="CS141" s="19" t="s">
        <v>195</v>
      </c>
      <c r="CT141" s="19" t="s">
        <v>185</v>
      </c>
      <c r="CU141" s="19">
        <f t="shared" ref="CU141:CY141" si="177">if(CP141="Không",0,1)</f>
        <v>1</v>
      </c>
      <c r="CV141" s="19">
        <f t="shared" si="177"/>
        <v>1</v>
      </c>
      <c r="CW141" s="19">
        <f t="shared" si="177"/>
        <v>0</v>
      </c>
      <c r="CX141" s="19">
        <f t="shared" si="177"/>
        <v>1</v>
      </c>
      <c r="CY141" s="19">
        <f t="shared" si="177"/>
        <v>0</v>
      </c>
      <c r="CZ141" s="19" t="s">
        <v>185</v>
      </c>
      <c r="DA141" s="19">
        <f t="shared" si="25"/>
        <v>0</v>
      </c>
      <c r="DB141" s="19" t="s">
        <v>185</v>
      </c>
      <c r="DC141" s="19">
        <f t="shared" si="26"/>
        <v>0</v>
      </c>
      <c r="DD141" s="20"/>
      <c r="DE141" s="19" t="s">
        <v>195</v>
      </c>
      <c r="DF141" s="19">
        <f t="shared" si="27"/>
        <v>1</v>
      </c>
      <c r="DG141" s="19" t="s">
        <v>196</v>
      </c>
      <c r="DH141" s="19">
        <f t="shared" si="28"/>
        <v>0</v>
      </c>
      <c r="DI141" s="19" t="s">
        <v>185</v>
      </c>
      <c r="DJ141" s="19">
        <f t="shared" si="29"/>
        <v>0</v>
      </c>
      <c r="DK141" s="19" t="s">
        <v>197</v>
      </c>
      <c r="DL141" s="19">
        <f t="shared" si="30"/>
        <v>0</v>
      </c>
      <c r="DM141" s="19" t="s">
        <v>303</v>
      </c>
      <c r="DN141" s="19">
        <f t="shared" si="31"/>
        <v>0.5</v>
      </c>
      <c r="DO141" s="19" t="s">
        <v>573</v>
      </c>
      <c r="DP141" s="19" t="s">
        <v>185</v>
      </c>
      <c r="DQ141" s="20">
        <f t="shared" si="32"/>
        <v>0</v>
      </c>
      <c r="DR141" s="20"/>
      <c r="DS141" s="19" t="s">
        <v>185</v>
      </c>
      <c r="DT141" s="20"/>
      <c r="DU141" s="19" t="s">
        <v>185</v>
      </c>
      <c r="DV141" s="20"/>
      <c r="DW141" s="20"/>
      <c r="DX141" s="20"/>
      <c r="DY141" s="20"/>
    </row>
    <row r="142">
      <c r="A142" s="18">
        <v>46004.57655092593</v>
      </c>
      <c r="B142" s="19" t="s">
        <v>219</v>
      </c>
      <c r="C142" s="19" t="s">
        <v>335</v>
      </c>
      <c r="D142" s="19">
        <f t="shared" si="2"/>
        <v>1</v>
      </c>
      <c r="E142" s="19" t="s">
        <v>180</v>
      </c>
      <c r="F142" s="19">
        <f>IFERROR(__xludf.DUMMYFUNCTION("LET(
  t, LOWER(TRIM(E142)),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42" s="19" t="s">
        <v>220</v>
      </c>
      <c r="H142" s="19">
        <f>IFERROR(__xludf.DUMMYFUNCTION("LET(
  t, LOWER(TRIM(G142)),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42" s="19" t="s">
        <v>276</v>
      </c>
      <c r="J142" s="19">
        <f>IFERROR(__xludf.DUMMYFUNCTION("LET(
  text, LOWER(I142),
  IFERROR(
    IFS(
      REGEXMATCH(text,""ở cùng gia đình|ở trọ cùng gia đình""), 0,
      REGEXMATCH(text,""thuê trọ""), 1,
      REGEXMATCH(text,""ở ktx""), 2,
      REGEXMATCH(text,""có nhà tại khu vực đang học|có nhà|ở riên"&amp;"g tại chung cư""), 3,
      REGEXMATCH(text,""ở nhà người quen""), 4
    ),
  -1)
)"),0.0)</f>
        <v>0</v>
      </c>
      <c r="K142" s="19" t="s">
        <v>183</v>
      </c>
      <c r="L142" s="19">
        <f>IFERROR(__xludf.DUMMYFUNCTION("LET(
  t, LOWER(TRIM(K142)),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42" s="19" t="s">
        <v>222</v>
      </c>
      <c r="N142" s="19">
        <f>IFERROR(__xludf.DUMMYFUNCTION("LET(
  t, LOWER(TRIM(M142)),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42" s="19" t="s">
        <v>185</v>
      </c>
      <c r="P142" s="19">
        <f t="shared" si="3"/>
        <v>0</v>
      </c>
      <c r="Q142" s="20"/>
      <c r="R142" s="20" t="str">
        <f t="shared" si="175"/>
        <v/>
      </c>
      <c r="S142" s="20"/>
      <c r="T142" s="20"/>
      <c r="U142" s="20"/>
      <c r="V142" s="20" t="str">
        <f>IFERROR(__xludf.DUMMYFUNCTION("IFERROR(REGEXEXTRACT(U142,""\d+"")*1, """")"),"")</f>
        <v/>
      </c>
      <c r="W142" s="20">
        <f t="shared" si="5"/>
        <v>0</v>
      </c>
      <c r="X142" s="20"/>
      <c r="Y142" s="20"/>
      <c r="Z142" s="19" t="s">
        <v>186</v>
      </c>
      <c r="AA142" s="19"/>
      <c r="AB142" s="19" t="s">
        <v>185</v>
      </c>
      <c r="AC142" s="19" t="s">
        <v>185</v>
      </c>
      <c r="AD142" s="19" t="s">
        <v>186</v>
      </c>
      <c r="AE142" s="19" t="s">
        <v>185</v>
      </c>
      <c r="AF142" s="19" t="s">
        <v>206</v>
      </c>
      <c r="AG142" s="19" t="s">
        <v>188</v>
      </c>
      <c r="AH142" s="19" t="s">
        <v>251</v>
      </c>
      <c r="AI142" s="19" t="s">
        <v>239</v>
      </c>
      <c r="AJ142" s="19">
        <f t="shared" si="6"/>
        <v>0</v>
      </c>
      <c r="AK142" s="19" t="s">
        <v>226</v>
      </c>
      <c r="AL142" s="19">
        <f t="shared" si="7"/>
        <v>2</v>
      </c>
      <c r="AM142" s="19" t="s">
        <v>190</v>
      </c>
      <c r="AN142" s="19">
        <f t="shared" si="8"/>
        <v>0</v>
      </c>
      <c r="AO142" s="20"/>
      <c r="AP142" s="19">
        <v>2.0</v>
      </c>
      <c r="AQ142" s="19">
        <v>1.0</v>
      </c>
      <c r="AR142" s="19">
        <v>3.0</v>
      </c>
      <c r="AS142" s="19">
        <v>2.0</v>
      </c>
      <c r="AT142" s="19">
        <v>1.0</v>
      </c>
      <c r="AU142" s="19">
        <v>1.0</v>
      </c>
      <c r="AV142" s="19">
        <v>1.0</v>
      </c>
      <c r="AW142" s="19">
        <v>1.0</v>
      </c>
      <c r="AX142" s="19">
        <v>1.0</v>
      </c>
      <c r="AY142" s="19">
        <f t="shared" si="9"/>
        <v>13</v>
      </c>
      <c r="AZ142" s="19">
        <f t="shared" si="10"/>
        <v>4</v>
      </c>
      <c r="BA142" s="19">
        <f t="shared" si="11"/>
        <v>0</v>
      </c>
      <c r="BB142" s="19">
        <f t="shared" si="12"/>
        <v>0</v>
      </c>
      <c r="BC142" s="19">
        <v>2.0</v>
      </c>
      <c r="BD142" s="19">
        <v>1.0</v>
      </c>
      <c r="BE142" s="19">
        <v>1.0</v>
      </c>
      <c r="BF142" s="19">
        <v>1.0</v>
      </c>
      <c r="BG142" s="19">
        <v>4.0</v>
      </c>
      <c r="BH142" s="19">
        <v>1.0</v>
      </c>
      <c r="BI142" s="19">
        <v>2.0</v>
      </c>
      <c r="BJ142" s="19">
        <f t="shared" si="13"/>
        <v>12</v>
      </c>
      <c r="BK142" s="19">
        <f t="shared" si="14"/>
        <v>5</v>
      </c>
      <c r="BL142" s="19"/>
      <c r="BM142" s="19"/>
      <c r="BN142" s="19">
        <v>3.0</v>
      </c>
      <c r="BO142" s="19" t="s">
        <v>185</v>
      </c>
      <c r="BP142" s="19">
        <f t="shared" si="15"/>
        <v>0</v>
      </c>
      <c r="BQ142" s="19">
        <v>1.0</v>
      </c>
      <c r="BR142" s="19">
        <v>0.0</v>
      </c>
      <c r="BS142" s="19" t="s">
        <v>195</v>
      </c>
      <c r="BT142" s="20">
        <f t="shared" si="16"/>
        <v>1</v>
      </c>
      <c r="BU142" s="19" t="s">
        <v>207</v>
      </c>
      <c r="BV142" s="19">
        <v>3.0</v>
      </c>
      <c r="BW142" s="19" t="s">
        <v>185</v>
      </c>
      <c r="BX142" s="19" t="s">
        <v>191</v>
      </c>
      <c r="BY142" s="19" t="s">
        <v>185</v>
      </c>
      <c r="BZ142" s="19" t="s">
        <v>186</v>
      </c>
      <c r="CA142" s="19">
        <f t="shared" si="17"/>
        <v>1</v>
      </c>
      <c r="CB142" s="19" t="s">
        <v>186</v>
      </c>
      <c r="CC142" s="19">
        <f t="shared" si="18"/>
        <v>1</v>
      </c>
      <c r="CD142" s="19" t="s">
        <v>192</v>
      </c>
      <c r="CE142" s="19">
        <f t="shared" si="19"/>
        <v>0</v>
      </c>
      <c r="CF142" s="19" t="s">
        <v>209</v>
      </c>
      <c r="CG142" s="19">
        <f t="shared" si="20"/>
        <v>1</v>
      </c>
      <c r="CH142" s="19" t="s">
        <v>209</v>
      </c>
      <c r="CI142" s="19">
        <f t="shared" si="21"/>
        <v>1</v>
      </c>
      <c r="CJ142" s="19" t="s">
        <v>229</v>
      </c>
      <c r="CK142" s="19" t="s">
        <v>336</v>
      </c>
      <c r="CL142" s="19" t="s">
        <v>194</v>
      </c>
      <c r="CM142" s="19">
        <f t="shared" si="22"/>
        <v>3.5</v>
      </c>
      <c r="CN142" s="19" t="s">
        <v>213</v>
      </c>
      <c r="CO142" s="19">
        <f t="shared" si="23"/>
        <v>1</v>
      </c>
      <c r="CP142" s="19" t="s">
        <v>185</v>
      </c>
      <c r="CQ142" s="19" t="s">
        <v>185</v>
      </c>
      <c r="CR142" s="19" t="s">
        <v>185</v>
      </c>
      <c r="CS142" s="19" t="s">
        <v>185</v>
      </c>
      <c r="CT142" s="19" t="s">
        <v>185</v>
      </c>
      <c r="CU142" s="19">
        <f t="shared" ref="CU142:CY142" si="178">if(CP142="Không",0,1)</f>
        <v>0</v>
      </c>
      <c r="CV142" s="19">
        <f t="shared" si="178"/>
        <v>0</v>
      </c>
      <c r="CW142" s="19">
        <f t="shared" si="178"/>
        <v>0</v>
      </c>
      <c r="CX142" s="19">
        <f t="shared" si="178"/>
        <v>0</v>
      </c>
      <c r="CY142" s="19">
        <f t="shared" si="178"/>
        <v>0</v>
      </c>
      <c r="CZ142" s="19" t="s">
        <v>195</v>
      </c>
      <c r="DA142" s="19">
        <f t="shared" si="25"/>
        <v>1</v>
      </c>
      <c r="DB142" s="19" t="s">
        <v>185</v>
      </c>
      <c r="DC142" s="19">
        <f t="shared" si="26"/>
        <v>0</v>
      </c>
      <c r="DD142" s="20"/>
      <c r="DE142" s="19" t="s">
        <v>195</v>
      </c>
      <c r="DF142" s="19">
        <f t="shared" si="27"/>
        <v>1</v>
      </c>
      <c r="DG142" s="19" t="s">
        <v>196</v>
      </c>
      <c r="DH142" s="19">
        <f t="shared" si="28"/>
        <v>0</v>
      </c>
      <c r="DI142" s="19" t="s">
        <v>574</v>
      </c>
      <c r="DJ142" s="19">
        <f t="shared" si="29"/>
        <v>1</v>
      </c>
      <c r="DK142" s="19" t="s">
        <v>197</v>
      </c>
      <c r="DL142" s="19">
        <f t="shared" si="30"/>
        <v>0</v>
      </c>
      <c r="DM142" s="19" t="s">
        <v>216</v>
      </c>
      <c r="DN142" s="19">
        <f t="shared" si="31"/>
        <v>3.5</v>
      </c>
      <c r="DO142" s="19" t="s">
        <v>575</v>
      </c>
      <c r="DP142" s="19" t="s">
        <v>185</v>
      </c>
      <c r="DQ142" s="20">
        <f t="shared" si="32"/>
        <v>0</v>
      </c>
      <c r="DR142" s="20"/>
      <c r="DS142" s="19" t="s">
        <v>185</v>
      </c>
      <c r="DT142" s="20"/>
      <c r="DU142" s="19" t="s">
        <v>185</v>
      </c>
      <c r="DV142" s="20"/>
      <c r="DW142" s="20"/>
      <c r="DX142" s="20"/>
      <c r="DY142" s="20"/>
    </row>
    <row r="143">
      <c r="A143" s="18">
        <v>46004.60288194445</v>
      </c>
      <c r="B143" s="19" t="s">
        <v>527</v>
      </c>
      <c r="C143" s="19" t="s">
        <v>174</v>
      </c>
      <c r="D143" s="19">
        <f t="shared" si="2"/>
        <v>0</v>
      </c>
      <c r="E143" s="19" t="s">
        <v>346</v>
      </c>
      <c r="F143" s="19">
        <f>IFERROR(__xludf.DUMMYFUNCTION("LET(
  t, LOWER(TRIM(E143)),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43" s="19" t="s">
        <v>220</v>
      </c>
      <c r="H143" s="19">
        <f>IFERROR(__xludf.DUMMYFUNCTION("LET(
  t, LOWER(TRIM(G143)),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43" s="19" t="s">
        <v>182</v>
      </c>
      <c r="J143" s="19">
        <f>IFERROR(__xludf.DUMMYFUNCTION("LET(
  text, LOWER(I143),
  IFERROR(
    IFS(
      REGEXMATCH(text,""ở cùng gia đình|ở trọ cùng gia đình""), 0,
      REGEXMATCH(text,""thuê trọ""), 1,
      REGEXMATCH(text,""ở ktx""), 2,
      REGEXMATCH(text,""có nhà tại khu vực đang học|có nhà|ở riên"&amp;"g tại chung cư""), 3,
      REGEXMATCH(text,""ở nhà người quen""), 4
    ),
  -1)
)"),1.0)</f>
        <v>1</v>
      </c>
      <c r="K143" s="19" t="s">
        <v>202</v>
      </c>
      <c r="L143" s="19">
        <f>IFERROR(__xludf.DUMMYFUNCTION("LET(
  t, LOWER(TRIM(K143)),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43" s="19" t="s">
        <v>383</v>
      </c>
      <c r="N143" s="19">
        <f>IFERROR(__xludf.DUMMYFUNCTION("LET(
  t, LOWER(TRIM(M143)),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43" s="19" t="s">
        <v>195</v>
      </c>
      <c r="P143" s="19">
        <f t="shared" si="3"/>
        <v>1</v>
      </c>
      <c r="Q143" s="19">
        <v>1.0</v>
      </c>
      <c r="R143" s="20">
        <f t="shared" si="175"/>
        <v>1</v>
      </c>
      <c r="S143" s="19" t="s">
        <v>223</v>
      </c>
      <c r="T143" s="19"/>
      <c r="U143" s="19" t="s">
        <v>224</v>
      </c>
      <c r="V143" s="20">
        <f>IFERROR(__xludf.DUMMYFUNCTION("IFERROR(REGEXEXTRACT(U143,""\d+"")*1, """")"),25.0)</f>
        <v>25</v>
      </c>
      <c r="W143" s="20">
        <f t="shared" si="5"/>
        <v>25</v>
      </c>
      <c r="X143" s="19">
        <v>40.0</v>
      </c>
      <c r="Y143" s="19">
        <v>3.0</v>
      </c>
      <c r="Z143" s="19" t="s">
        <v>186</v>
      </c>
      <c r="AA143" s="19"/>
      <c r="AB143" s="19" t="s">
        <v>185</v>
      </c>
      <c r="AC143" s="19" t="s">
        <v>185</v>
      </c>
      <c r="AD143" s="19" t="s">
        <v>205</v>
      </c>
      <c r="AE143" s="19" t="s">
        <v>225</v>
      </c>
      <c r="AF143" s="19" t="s">
        <v>187</v>
      </c>
      <c r="AG143" s="19" t="s">
        <v>226</v>
      </c>
      <c r="AH143" s="19" t="s">
        <v>238</v>
      </c>
      <c r="AI143" s="19" t="s">
        <v>189</v>
      </c>
      <c r="AJ143" s="19">
        <f t="shared" si="6"/>
        <v>1</v>
      </c>
      <c r="AK143" s="19" t="s">
        <v>238</v>
      </c>
      <c r="AL143" s="19">
        <f t="shared" si="7"/>
        <v>0</v>
      </c>
      <c r="AM143" s="19" t="s">
        <v>228</v>
      </c>
      <c r="AN143" s="19">
        <f t="shared" si="8"/>
        <v>1</v>
      </c>
      <c r="AO143" s="20"/>
      <c r="AP143" s="19">
        <v>2.0</v>
      </c>
      <c r="AQ143" s="19">
        <v>3.0</v>
      </c>
      <c r="AR143" s="19">
        <v>2.0</v>
      </c>
      <c r="AS143" s="19">
        <v>2.0</v>
      </c>
      <c r="AT143" s="19">
        <v>1.0</v>
      </c>
      <c r="AU143" s="19">
        <v>3.0</v>
      </c>
      <c r="AV143" s="19">
        <v>2.0</v>
      </c>
      <c r="AW143" s="19">
        <v>1.0</v>
      </c>
      <c r="AX143" s="19">
        <v>1.0</v>
      </c>
      <c r="AY143" s="19">
        <f t="shared" si="9"/>
        <v>17</v>
      </c>
      <c r="AZ143" s="19">
        <f t="shared" si="10"/>
        <v>8</v>
      </c>
      <c r="BA143" s="19">
        <f t="shared" si="11"/>
        <v>0</v>
      </c>
      <c r="BB143" s="19">
        <f t="shared" si="12"/>
        <v>0</v>
      </c>
      <c r="BC143" s="19">
        <v>2.0</v>
      </c>
      <c r="BD143" s="19">
        <v>3.0</v>
      </c>
      <c r="BE143" s="19">
        <v>2.0</v>
      </c>
      <c r="BF143" s="19">
        <v>1.0</v>
      </c>
      <c r="BG143" s="19">
        <v>1.0</v>
      </c>
      <c r="BH143" s="19">
        <v>2.0</v>
      </c>
      <c r="BI143" s="19">
        <v>2.0</v>
      </c>
      <c r="BJ143" s="19">
        <f t="shared" si="13"/>
        <v>13</v>
      </c>
      <c r="BK143" s="19">
        <f t="shared" si="14"/>
        <v>6</v>
      </c>
      <c r="BL143" s="19"/>
      <c r="BM143" s="19"/>
      <c r="BN143" s="19">
        <v>1.0</v>
      </c>
      <c r="BO143" s="19" t="s">
        <v>185</v>
      </c>
      <c r="BP143" s="19">
        <f t="shared" si="15"/>
        <v>0</v>
      </c>
      <c r="BQ143" s="19">
        <v>1.0</v>
      </c>
      <c r="BR143" s="19">
        <v>0.0</v>
      </c>
      <c r="BS143" s="19" t="s">
        <v>185</v>
      </c>
      <c r="BT143" s="20">
        <f t="shared" si="16"/>
        <v>0</v>
      </c>
      <c r="BU143" s="20"/>
      <c r="BV143" s="19">
        <v>4.0</v>
      </c>
      <c r="BW143" s="19" t="s">
        <v>195</v>
      </c>
      <c r="BX143" s="19" t="s">
        <v>191</v>
      </c>
      <c r="BY143" s="19" t="s">
        <v>185</v>
      </c>
      <c r="BZ143" s="19" t="s">
        <v>185</v>
      </c>
      <c r="CA143" s="19">
        <f t="shared" si="17"/>
        <v>0</v>
      </c>
      <c r="CB143" s="19" t="s">
        <v>186</v>
      </c>
      <c r="CC143" s="19">
        <f t="shared" si="18"/>
        <v>1</v>
      </c>
      <c r="CD143" s="19" t="s">
        <v>209</v>
      </c>
      <c r="CE143" s="19">
        <f t="shared" si="19"/>
        <v>1</v>
      </c>
      <c r="CF143" s="19" t="s">
        <v>192</v>
      </c>
      <c r="CG143" s="19">
        <f t="shared" si="20"/>
        <v>0</v>
      </c>
      <c r="CH143" s="19" t="s">
        <v>192</v>
      </c>
      <c r="CI143" s="19">
        <f t="shared" si="21"/>
        <v>0</v>
      </c>
      <c r="CJ143" s="19" t="s">
        <v>262</v>
      </c>
      <c r="CK143" s="19" t="s">
        <v>319</v>
      </c>
      <c r="CL143" s="19" t="s">
        <v>231</v>
      </c>
      <c r="CM143" s="19">
        <f t="shared" si="22"/>
        <v>0.75</v>
      </c>
      <c r="CN143" s="19" t="s">
        <v>185</v>
      </c>
      <c r="CO143" s="19">
        <f t="shared" si="23"/>
        <v>0</v>
      </c>
      <c r="CP143" s="19" t="s">
        <v>185</v>
      </c>
      <c r="CQ143" s="19" t="s">
        <v>185</v>
      </c>
      <c r="CR143" s="19" t="s">
        <v>185</v>
      </c>
      <c r="CS143" s="19" t="s">
        <v>185</v>
      </c>
      <c r="CT143" s="19" t="s">
        <v>185</v>
      </c>
      <c r="CU143" s="19">
        <f t="shared" ref="CU143:CY143" si="179">if(CP143="Không",0,1)</f>
        <v>0</v>
      </c>
      <c r="CV143" s="19">
        <f t="shared" si="179"/>
        <v>0</v>
      </c>
      <c r="CW143" s="19">
        <f t="shared" si="179"/>
        <v>0</v>
      </c>
      <c r="CX143" s="19">
        <f t="shared" si="179"/>
        <v>0</v>
      </c>
      <c r="CY143" s="19">
        <f t="shared" si="179"/>
        <v>0</v>
      </c>
      <c r="CZ143" s="19" t="s">
        <v>185</v>
      </c>
      <c r="DA143" s="19">
        <f t="shared" si="25"/>
        <v>0</v>
      </c>
      <c r="DB143" s="19" t="s">
        <v>185</v>
      </c>
      <c r="DC143" s="19">
        <f t="shared" si="26"/>
        <v>0</v>
      </c>
      <c r="DD143" s="20"/>
      <c r="DE143" s="19" t="s">
        <v>195</v>
      </c>
      <c r="DF143" s="19">
        <f t="shared" si="27"/>
        <v>1</v>
      </c>
      <c r="DG143" s="19" t="s">
        <v>214</v>
      </c>
      <c r="DH143" s="19">
        <f t="shared" si="28"/>
        <v>1</v>
      </c>
      <c r="DI143" s="19" t="s">
        <v>185</v>
      </c>
      <c r="DJ143" s="19">
        <f t="shared" si="29"/>
        <v>0</v>
      </c>
      <c r="DK143" s="19" t="s">
        <v>197</v>
      </c>
      <c r="DL143" s="19">
        <f t="shared" si="30"/>
        <v>0</v>
      </c>
      <c r="DM143" s="19" t="s">
        <v>265</v>
      </c>
      <c r="DN143" s="19">
        <f t="shared" si="31"/>
        <v>5</v>
      </c>
      <c r="DO143" s="19" t="s">
        <v>317</v>
      </c>
      <c r="DP143" s="19" t="s">
        <v>185</v>
      </c>
      <c r="DQ143" s="20">
        <f t="shared" si="32"/>
        <v>0</v>
      </c>
      <c r="DR143" s="20"/>
      <c r="DS143" s="19" t="s">
        <v>195</v>
      </c>
      <c r="DT143" s="19" t="s">
        <v>285</v>
      </c>
      <c r="DU143" s="19" t="s">
        <v>185</v>
      </c>
      <c r="DV143" s="20"/>
      <c r="DW143" s="20"/>
      <c r="DX143" s="20"/>
      <c r="DY143" s="20"/>
    </row>
    <row r="144">
      <c r="A144" s="18">
        <v>46004.62267361111</v>
      </c>
      <c r="B144" s="19" t="s">
        <v>243</v>
      </c>
      <c r="C144" s="19" t="s">
        <v>174</v>
      </c>
      <c r="D144" s="19">
        <f t="shared" si="2"/>
        <v>0</v>
      </c>
      <c r="E144" s="19" t="s">
        <v>328</v>
      </c>
      <c r="F144" s="19">
        <f>IFERROR(__xludf.DUMMYFUNCTION("LET(
  t, LOWER(TRIM(E144)),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144" s="19" t="s">
        <v>185</v>
      </c>
      <c r="H144" s="19">
        <f>IFERROR(__xludf.DUMMYFUNCTION("LET(
  t, LOWER(TRIM(G144)),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44" s="19" t="s">
        <v>182</v>
      </c>
      <c r="J144" s="19">
        <f>IFERROR(__xludf.DUMMYFUNCTION("LET(
  text, LOWER(I144),
  IFERROR(
    IFS(
      REGEXMATCH(text,""ở cùng gia đình|ở trọ cùng gia đình""), 0,
      REGEXMATCH(text,""thuê trọ""), 1,
      REGEXMATCH(text,""ở ktx""), 2,
      REGEXMATCH(text,""có nhà tại khu vực đang học|có nhà|ở riên"&amp;"g tại chung cư""), 3,
      REGEXMATCH(text,""ở nhà người quen""), 4
    ),
  -1)
)"),1.0)</f>
        <v>1</v>
      </c>
      <c r="K144" s="19" t="s">
        <v>221</v>
      </c>
      <c r="L144" s="19">
        <f>IFERROR(__xludf.DUMMYFUNCTION("LET(
  t, LOWER(TRIM(K144)),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44" s="19" t="s">
        <v>261</v>
      </c>
      <c r="N144" s="19">
        <f>IFERROR(__xludf.DUMMYFUNCTION("LET(
  t, LOWER(TRIM(M144)),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44" s="19" t="s">
        <v>195</v>
      </c>
      <c r="P144" s="19">
        <f t="shared" si="3"/>
        <v>1</v>
      </c>
      <c r="Q144" s="19">
        <v>3.0</v>
      </c>
      <c r="R144" s="20">
        <f t="shared" si="175"/>
        <v>3</v>
      </c>
      <c r="S144" s="19" t="s">
        <v>576</v>
      </c>
      <c r="T144" s="19"/>
      <c r="U144" s="19">
        <v>60.0</v>
      </c>
      <c r="V144" s="19">
        <v>60.0</v>
      </c>
      <c r="W144" s="20">
        <f t="shared" si="5"/>
        <v>60</v>
      </c>
      <c r="X144" s="19">
        <v>45.0</v>
      </c>
      <c r="Y144" s="19">
        <v>25.0</v>
      </c>
      <c r="Z144" s="19" t="s">
        <v>185</v>
      </c>
      <c r="AA144" s="19"/>
      <c r="AB144" s="19" t="s">
        <v>195</v>
      </c>
      <c r="AC144" s="19" t="s">
        <v>577</v>
      </c>
      <c r="AD144" s="19" t="s">
        <v>205</v>
      </c>
      <c r="AE144" s="19" t="s">
        <v>225</v>
      </c>
      <c r="AF144" s="19" t="s">
        <v>250</v>
      </c>
      <c r="AG144" s="19" t="s">
        <v>251</v>
      </c>
      <c r="AH144" s="19" t="s">
        <v>251</v>
      </c>
      <c r="AI144" s="19" t="s">
        <v>227</v>
      </c>
      <c r="AJ144" s="19">
        <f t="shared" si="6"/>
        <v>2</v>
      </c>
      <c r="AK144" s="19" t="s">
        <v>238</v>
      </c>
      <c r="AL144" s="19">
        <f t="shared" si="7"/>
        <v>0</v>
      </c>
      <c r="AM144" s="19" t="s">
        <v>190</v>
      </c>
      <c r="AN144" s="19">
        <f t="shared" si="8"/>
        <v>0</v>
      </c>
      <c r="AO144" s="20"/>
      <c r="AP144" s="19">
        <v>4.0</v>
      </c>
      <c r="AQ144" s="19">
        <v>4.0</v>
      </c>
      <c r="AR144" s="19">
        <v>4.0</v>
      </c>
      <c r="AS144" s="19">
        <v>4.0</v>
      </c>
      <c r="AT144" s="19">
        <v>4.0</v>
      </c>
      <c r="AU144" s="19">
        <v>4.0</v>
      </c>
      <c r="AV144" s="19">
        <v>4.0</v>
      </c>
      <c r="AW144" s="19">
        <v>4.0</v>
      </c>
      <c r="AX144" s="19">
        <v>4.0</v>
      </c>
      <c r="AY144" s="19">
        <f t="shared" si="9"/>
        <v>36</v>
      </c>
      <c r="AZ144" s="19">
        <f t="shared" si="10"/>
        <v>27</v>
      </c>
      <c r="BA144" s="19">
        <f t="shared" si="11"/>
        <v>1</v>
      </c>
      <c r="BB144" s="19">
        <f t="shared" si="12"/>
        <v>1</v>
      </c>
      <c r="BC144" s="19">
        <v>4.0</v>
      </c>
      <c r="BD144" s="19">
        <v>4.0</v>
      </c>
      <c r="BE144" s="19">
        <v>4.0</v>
      </c>
      <c r="BF144" s="19">
        <v>4.0</v>
      </c>
      <c r="BG144" s="19">
        <v>4.0</v>
      </c>
      <c r="BH144" s="19">
        <v>4.0</v>
      </c>
      <c r="BI144" s="19">
        <v>4.0</v>
      </c>
      <c r="BJ144" s="19">
        <f t="shared" si="13"/>
        <v>28</v>
      </c>
      <c r="BK144" s="19">
        <f t="shared" si="14"/>
        <v>21</v>
      </c>
      <c r="BL144" s="19"/>
      <c r="BM144" s="19"/>
      <c r="BN144" s="19">
        <v>5.0</v>
      </c>
      <c r="BO144" s="19" t="s">
        <v>195</v>
      </c>
      <c r="BP144" s="19">
        <f t="shared" si="15"/>
        <v>1</v>
      </c>
      <c r="BQ144" s="19">
        <v>6.0</v>
      </c>
      <c r="BR144" s="19">
        <v>28.0</v>
      </c>
      <c r="BS144" s="19" t="s">
        <v>195</v>
      </c>
      <c r="BT144" s="20">
        <f t="shared" si="16"/>
        <v>1</v>
      </c>
      <c r="BU144" s="19" t="s">
        <v>578</v>
      </c>
      <c r="BV144" s="19">
        <v>4.0</v>
      </c>
      <c r="BW144" s="19" t="s">
        <v>185</v>
      </c>
      <c r="BX144" s="19" t="s">
        <v>191</v>
      </c>
      <c r="BY144" s="19" t="s">
        <v>185</v>
      </c>
      <c r="BZ144" s="19" t="s">
        <v>186</v>
      </c>
      <c r="CA144" s="19">
        <f t="shared" si="17"/>
        <v>1</v>
      </c>
      <c r="CB144" s="19" t="s">
        <v>208</v>
      </c>
      <c r="CC144" s="19">
        <f t="shared" si="18"/>
        <v>2</v>
      </c>
      <c r="CD144" s="19" t="s">
        <v>208</v>
      </c>
      <c r="CE144" s="19">
        <f t="shared" si="19"/>
        <v>2</v>
      </c>
      <c r="CF144" s="19" t="s">
        <v>208</v>
      </c>
      <c r="CG144" s="19">
        <f t="shared" si="20"/>
        <v>2</v>
      </c>
      <c r="CH144" s="19" t="s">
        <v>208</v>
      </c>
      <c r="CI144" s="19">
        <f t="shared" si="21"/>
        <v>2</v>
      </c>
      <c r="CJ144" s="19" t="s">
        <v>229</v>
      </c>
      <c r="CK144" s="19" t="s">
        <v>579</v>
      </c>
      <c r="CL144" s="19" t="s">
        <v>194</v>
      </c>
      <c r="CM144" s="19">
        <f t="shared" si="22"/>
        <v>3.5</v>
      </c>
      <c r="CN144" s="19" t="s">
        <v>213</v>
      </c>
      <c r="CO144" s="19">
        <f t="shared" si="23"/>
        <v>1</v>
      </c>
      <c r="CP144" s="19" t="s">
        <v>195</v>
      </c>
      <c r="CQ144" s="19" t="s">
        <v>195</v>
      </c>
      <c r="CR144" s="19" t="s">
        <v>195</v>
      </c>
      <c r="CS144" s="19" t="s">
        <v>195</v>
      </c>
      <c r="CT144" s="19" t="s">
        <v>195</v>
      </c>
      <c r="CU144" s="19">
        <f t="shared" ref="CU144:CY144" si="180">if(CP144="Không",0,1)</f>
        <v>1</v>
      </c>
      <c r="CV144" s="19">
        <f t="shared" si="180"/>
        <v>1</v>
      </c>
      <c r="CW144" s="19">
        <f t="shared" si="180"/>
        <v>1</v>
      </c>
      <c r="CX144" s="19">
        <f t="shared" si="180"/>
        <v>1</v>
      </c>
      <c r="CY144" s="19">
        <f t="shared" si="180"/>
        <v>1</v>
      </c>
      <c r="CZ144" s="19" t="s">
        <v>195</v>
      </c>
      <c r="DA144" s="19">
        <f t="shared" si="25"/>
        <v>1</v>
      </c>
      <c r="DB144" s="19" t="s">
        <v>195</v>
      </c>
      <c r="DC144" s="19">
        <f t="shared" si="26"/>
        <v>1</v>
      </c>
      <c r="DD144" s="19" t="s">
        <v>580</v>
      </c>
      <c r="DE144" s="19" t="s">
        <v>195</v>
      </c>
      <c r="DF144" s="19">
        <f t="shared" si="27"/>
        <v>1</v>
      </c>
      <c r="DG144" s="19" t="s">
        <v>272</v>
      </c>
      <c r="DH144" s="19">
        <f t="shared" si="28"/>
        <v>1</v>
      </c>
      <c r="DI144" s="19" t="s">
        <v>581</v>
      </c>
      <c r="DJ144" s="19">
        <f t="shared" si="29"/>
        <v>1</v>
      </c>
      <c r="DK144" s="19" t="s">
        <v>257</v>
      </c>
      <c r="DL144" s="19">
        <f t="shared" si="30"/>
        <v>3</v>
      </c>
      <c r="DM144" s="19" t="s">
        <v>232</v>
      </c>
      <c r="DN144" s="19">
        <f t="shared" si="31"/>
        <v>2.5</v>
      </c>
      <c r="DO144" s="19" t="s">
        <v>582</v>
      </c>
      <c r="DP144" s="19" t="s">
        <v>185</v>
      </c>
      <c r="DQ144" s="20">
        <f t="shared" si="32"/>
        <v>0</v>
      </c>
      <c r="DR144" s="20"/>
      <c r="DS144" s="19" t="s">
        <v>195</v>
      </c>
      <c r="DT144" s="19" t="s">
        <v>218</v>
      </c>
      <c r="DU144" s="19" t="s">
        <v>185</v>
      </c>
      <c r="DV144" s="20"/>
      <c r="DW144" s="20"/>
      <c r="DX144" s="20"/>
      <c r="DY144" s="20"/>
    </row>
    <row r="145">
      <c r="A145" s="18">
        <v>46004.63369212963</v>
      </c>
      <c r="B145" s="19" t="s">
        <v>390</v>
      </c>
      <c r="C145" s="19" t="s">
        <v>335</v>
      </c>
      <c r="D145" s="19">
        <f t="shared" si="2"/>
        <v>1</v>
      </c>
      <c r="E145" s="19" t="s">
        <v>476</v>
      </c>
      <c r="F145" s="19">
        <f>IFERROR(__xludf.DUMMYFUNCTION("LET(
  t, LOWER(TRIM(E145)),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145" s="19" t="s">
        <v>185</v>
      </c>
      <c r="H145" s="19">
        <f>IFERROR(__xludf.DUMMYFUNCTION("LET(
  t, LOWER(TRIM(G145)),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45" s="19" t="s">
        <v>276</v>
      </c>
      <c r="J145" s="19">
        <f>IFERROR(__xludf.DUMMYFUNCTION("LET(
  text, LOWER(I145),
  IFERROR(
    IFS(
      REGEXMATCH(text,""ở cùng gia đình|ở trọ cùng gia đình""), 0,
      REGEXMATCH(text,""thuê trọ""), 1,
      REGEXMATCH(text,""ở ktx""), 2,
      REGEXMATCH(text,""có nhà tại khu vực đang học|có nhà|ở riên"&amp;"g tại chung cư""), 3,
      REGEXMATCH(text,""ở nhà người quen""), 4
    ),
  -1)
)"),0.0)</f>
        <v>0</v>
      </c>
      <c r="K145" s="19" t="s">
        <v>183</v>
      </c>
      <c r="L145" s="19">
        <f>IFERROR(__xludf.DUMMYFUNCTION("LET(
  t, LOWER(TRIM(K145)),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45" s="19" t="s">
        <v>222</v>
      </c>
      <c r="N145" s="19">
        <f>IFERROR(__xludf.DUMMYFUNCTION("LET(
  t, LOWER(TRIM(M145)),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45" s="19" t="s">
        <v>195</v>
      </c>
      <c r="P145" s="19">
        <f t="shared" si="3"/>
        <v>1</v>
      </c>
      <c r="Q145" s="19">
        <v>1.0</v>
      </c>
      <c r="R145" s="20">
        <f t="shared" si="175"/>
        <v>1</v>
      </c>
      <c r="S145" s="19" t="s">
        <v>223</v>
      </c>
      <c r="T145" s="19"/>
      <c r="U145" s="19" t="s">
        <v>224</v>
      </c>
      <c r="V145" s="20">
        <f>IFERROR(__xludf.DUMMYFUNCTION("IFERROR(REGEXEXTRACT(U145,""\d+"")*1, """")"),25.0)</f>
        <v>25</v>
      </c>
      <c r="W145" s="20">
        <f t="shared" si="5"/>
        <v>25</v>
      </c>
      <c r="X145" s="21">
        <v>0.02</v>
      </c>
      <c r="Y145" s="21">
        <v>0.0</v>
      </c>
      <c r="Z145" s="19" t="s">
        <v>185</v>
      </c>
      <c r="AA145" s="19"/>
      <c r="AB145" s="19" t="s">
        <v>185</v>
      </c>
      <c r="AC145" s="19" t="s">
        <v>185</v>
      </c>
      <c r="AD145" s="19" t="s">
        <v>186</v>
      </c>
      <c r="AE145" s="19" t="s">
        <v>185</v>
      </c>
      <c r="AF145" s="19" t="s">
        <v>206</v>
      </c>
      <c r="AG145" s="19" t="s">
        <v>226</v>
      </c>
      <c r="AH145" s="19" t="s">
        <v>238</v>
      </c>
      <c r="AI145" s="19" t="s">
        <v>331</v>
      </c>
      <c r="AJ145" s="19">
        <f t="shared" si="6"/>
        <v>3</v>
      </c>
      <c r="AK145" s="19" t="s">
        <v>226</v>
      </c>
      <c r="AL145" s="19">
        <f t="shared" si="7"/>
        <v>2</v>
      </c>
      <c r="AM145" s="19" t="s">
        <v>228</v>
      </c>
      <c r="AN145" s="19">
        <f t="shared" si="8"/>
        <v>1</v>
      </c>
      <c r="AO145" s="20"/>
      <c r="AP145" s="19">
        <v>4.0</v>
      </c>
      <c r="AQ145" s="19">
        <v>4.0</v>
      </c>
      <c r="AR145" s="19">
        <v>3.0</v>
      </c>
      <c r="AS145" s="19">
        <v>4.0</v>
      </c>
      <c r="AT145" s="19">
        <v>1.0</v>
      </c>
      <c r="AU145" s="19">
        <v>3.0</v>
      </c>
      <c r="AV145" s="19">
        <v>3.0</v>
      </c>
      <c r="AW145" s="19">
        <v>1.0</v>
      </c>
      <c r="AX145" s="19">
        <v>1.0</v>
      </c>
      <c r="AY145" s="19">
        <f t="shared" si="9"/>
        <v>24</v>
      </c>
      <c r="AZ145" s="19">
        <f t="shared" si="10"/>
        <v>15</v>
      </c>
      <c r="BA145" s="19">
        <f t="shared" si="11"/>
        <v>1</v>
      </c>
      <c r="BB145" s="19">
        <f t="shared" si="12"/>
        <v>1</v>
      </c>
      <c r="BC145" s="19">
        <v>2.0</v>
      </c>
      <c r="BD145" s="19">
        <v>2.0</v>
      </c>
      <c r="BE145" s="19">
        <v>2.0</v>
      </c>
      <c r="BF145" s="19">
        <v>2.0</v>
      </c>
      <c r="BG145" s="19">
        <v>3.0</v>
      </c>
      <c r="BH145" s="19">
        <v>1.0</v>
      </c>
      <c r="BI145" s="19">
        <v>2.0</v>
      </c>
      <c r="BJ145" s="19">
        <f t="shared" si="13"/>
        <v>14</v>
      </c>
      <c r="BK145" s="19">
        <f t="shared" si="14"/>
        <v>7</v>
      </c>
      <c r="BL145" s="19"/>
      <c r="BM145" s="19"/>
      <c r="BN145" s="19">
        <v>1.0</v>
      </c>
      <c r="BO145" s="19" t="s">
        <v>185</v>
      </c>
      <c r="BP145" s="19">
        <f t="shared" si="15"/>
        <v>0</v>
      </c>
      <c r="BQ145" s="19">
        <v>2.0</v>
      </c>
      <c r="BR145" s="19" t="s">
        <v>196</v>
      </c>
      <c r="BS145" s="19" t="s">
        <v>185</v>
      </c>
      <c r="BT145" s="20">
        <f t="shared" si="16"/>
        <v>0</v>
      </c>
      <c r="BU145" s="20"/>
      <c r="BV145" s="19">
        <v>1.0</v>
      </c>
      <c r="BW145" s="19" t="s">
        <v>195</v>
      </c>
      <c r="BX145" s="19" t="s">
        <v>378</v>
      </c>
      <c r="BY145" s="19" t="s">
        <v>195</v>
      </c>
      <c r="BZ145" s="19" t="s">
        <v>186</v>
      </c>
      <c r="CA145" s="19">
        <f t="shared" si="17"/>
        <v>1</v>
      </c>
      <c r="CB145" s="19" t="s">
        <v>186</v>
      </c>
      <c r="CC145" s="19">
        <f t="shared" si="18"/>
        <v>1</v>
      </c>
      <c r="CD145" s="19" t="s">
        <v>209</v>
      </c>
      <c r="CE145" s="19">
        <f t="shared" si="19"/>
        <v>1</v>
      </c>
      <c r="CF145" s="19" t="s">
        <v>209</v>
      </c>
      <c r="CG145" s="19">
        <f t="shared" si="20"/>
        <v>1</v>
      </c>
      <c r="CH145" s="19" t="s">
        <v>208</v>
      </c>
      <c r="CI145" s="19">
        <f t="shared" si="21"/>
        <v>2</v>
      </c>
      <c r="CJ145" s="19" t="s">
        <v>292</v>
      </c>
      <c r="CK145" s="19" t="s">
        <v>230</v>
      </c>
      <c r="CL145" s="19" t="s">
        <v>194</v>
      </c>
      <c r="CM145" s="19">
        <f t="shared" si="22"/>
        <v>3.5</v>
      </c>
      <c r="CN145" s="19" t="s">
        <v>185</v>
      </c>
      <c r="CO145" s="19">
        <f t="shared" si="23"/>
        <v>0</v>
      </c>
      <c r="CP145" s="19" t="s">
        <v>185</v>
      </c>
      <c r="CQ145" s="19" t="s">
        <v>185</v>
      </c>
      <c r="CR145" s="19" t="s">
        <v>185</v>
      </c>
      <c r="CS145" s="19" t="s">
        <v>185</v>
      </c>
      <c r="CT145" s="19" t="s">
        <v>185</v>
      </c>
      <c r="CU145" s="19">
        <f t="shared" ref="CU145:CY145" si="181">if(CP145="Không",0,1)</f>
        <v>0</v>
      </c>
      <c r="CV145" s="19">
        <f t="shared" si="181"/>
        <v>0</v>
      </c>
      <c r="CW145" s="19">
        <f t="shared" si="181"/>
        <v>0</v>
      </c>
      <c r="CX145" s="19">
        <f t="shared" si="181"/>
        <v>0</v>
      </c>
      <c r="CY145" s="19">
        <f t="shared" si="181"/>
        <v>0</v>
      </c>
      <c r="CZ145" s="19" t="s">
        <v>185</v>
      </c>
      <c r="DA145" s="19">
        <f t="shared" si="25"/>
        <v>0</v>
      </c>
      <c r="DB145" s="19" t="s">
        <v>185</v>
      </c>
      <c r="DC145" s="19">
        <f t="shared" si="26"/>
        <v>0</v>
      </c>
      <c r="DD145" s="20"/>
      <c r="DE145" s="19" t="s">
        <v>195</v>
      </c>
      <c r="DF145" s="19">
        <f t="shared" si="27"/>
        <v>1</v>
      </c>
      <c r="DG145" s="19" t="s">
        <v>196</v>
      </c>
      <c r="DH145" s="19">
        <f t="shared" si="28"/>
        <v>0</v>
      </c>
      <c r="DI145" s="19" t="s">
        <v>185</v>
      </c>
      <c r="DJ145" s="19">
        <f t="shared" si="29"/>
        <v>0</v>
      </c>
      <c r="DK145" s="19" t="s">
        <v>197</v>
      </c>
      <c r="DL145" s="19">
        <f t="shared" si="30"/>
        <v>0</v>
      </c>
      <c r="DM145" s="19" t="s">
        <v>303</v>
      </c>
      <c r="DN145" s="19">
        <f t="shared" si="31"/>
        <v>0.5</v>
      </c>
      <c r="DO145" s="19" t="s">
        <v>526</v>
      </c>
      <c r="DP145" s="19" t="s">
        <v>185</v>
      </c>
      <c r="DQ145" s="20">
        <f t="shared" si="32"/>
        <v>0</v>
      </c>
      <c r="DR145" s="20"/>
      <c r="DS145" s="19" t="s">
        <v>185</v>
      </c>
      <c r="DT145" s="20"/>
      <c r="DU145" s="19" t="s">
        <v>185</v>
      </c>
      <c r="DV145" s="20"/>
      <c r="DW145" s="20"/>
      <c r="DX145" s="20"/>
      <c r="DY145" s="20"/>
    </row>
    <row r="146">
      <c r="A146" s="18">
        <v>46004.63554398148</v>
      </c>
      <c r="B146" s="19" t="s">
        <v>374</v>
      </c>
      <c r="C146" s="19" t="s">
        <v>174</v>
      </c>
      <c r="D146" s="19">
        <f t="shared" si="2"/>
        <v>0</v>
      </c>
      <c r="E146" s="19" t="s">
        <v>335</v>
      </c>
      <c r="F146" s="19">
        <f>IFERROR(__xludf.DUMMYFUNCTION("LET(
  t, LOWER(TRIM(E146)),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146" s="19" t="s">
        <v>220</v>
      </c>
      <c r="H146" s="19">
        <f>IFERROR(__xludf.DUMMYFUNCTION("LET(
  t, LOWER(TRIM(G146)),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46" s="19" t="s">
        <v>276</v>
      </c>
      <c r="J146" s="19">
        <f>IFERROR(__xludf.DUMMYFUNCTION("LET(
  text, LOWER(I146),
  IFERROR(
    IFS(
      REGEXMATCH(text,""ở cùng gia đình|ở trọ cùng gia đình""), 0,
      REGEXMATCH(text,""thuê trọ""), 1,
      REGEXMATCH(text,""ở ktx""), 2,
      REGEXMATCH(text,""có nhà tại khu vực đang học|có nhà|ở riên"&amp;"g tại chung cư""), 3,
      REGEXMATCH(text,""ở nhà người quen""), 4
    ),
  -1)
)"),0.0)</f>
        <v>0</v>
      </c>
      <c r="K146" s="19" t="s">
        <v>183</v>
      </c>
      <c r="L146" s="19">
        <f>IFERROR(__xludf.DUMMYFUNCTION("LET(
  t, LOWER(TRIM(K146)),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46" s="19" t="s">
        <v>222</v>
      </c>
      <c r="N146" s="19">
        <f>IFERROR(__xludf.DUMMYFUNCTION("LET(
  t, LOWER(TRIM(M146)),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46" s="19" t="s">
        <v>185</v>
      </c>
      <c r="P146" s="19">
        <f t="shared" si="3"/>
        <v>0</v>
      </c>
      <c r="Q146" s="20"/>
      <c r="R146" s="20" t="str">
        <f t="shared" si="175"/>
        <v/>
      </c>
      <c r="S146" s="20"/>
      <c r="T146" s="20"/>
      <c r="U146" s="20"/>
      <c r="V146" s="20" t="str">
        <f>IFERROR(__xludf.DUMMYFUNCTION("IFERROR(REGEXEXTRACT(U146,""\d+"")*1, """")"),"")</f>
        <v/>
      </c>
      <c r="W146" s="20">
        <f t="shared" si="5"/>
        <v>0</v>
      </c>
      <c r="X146" s="20"/>
      <c r="Y146" s="20"/>
      <c r="Z146" s="19" t="s">
        <v>185</v>
      </c>
      <c r="AA146" s="19"/>
      <c r="AB146" s="19" t="s">
        <v>185</v>
      </c>
      <c r="AC146" s="19" t="s">
        <v>185</v>
      </c>
      <c r="AD146" s="19" t="s">
        <v>186</v>
      </c>
      <c r="AE146" s="19" t="s">
        <v>186</v>
      </c>
      <c r="AF146" s="19" t="s">
        <v>206</v>
      </c>
      <c r="AG146" s="19" t="s">
        <v>188</v>
      </c>
      <c r="AH146" s="19" t="s">
        <v>188</v>
      </c>
      <c r="AI146" s="19" t="s">
        <v>189</v>
      </c>
      <c r="AJ146" s="19">
        <f t="shared" si="6"/>
        <v>1</v>
      </c>
      <c r="AK146" s="19" t="s">
        <v>188</v>
      </c>
      <c r="AL146" s="19">
        <f t="shared" si="7"/>
        <v>1</v>
      </c>
      <c r="AM146" s="19" t="s">
        <v>190</v>
      </c>
      <c r="AN146" s="19">
        <f t="shared" si="8"/>
        <v>0</v>
      </c>
      <c r="AO146" s="20"/>
      <c r="AP146" s="19">
        <v>3.0</v>
      </c>
      <c r="AQ146" s="19">
        <v>1.0</v>
      </c>
      <c r="AR146" s="19">
        <v>2.0</v>
      </c>
      <c r="AS146" s="19">
        <v>2.0</v>
      </c>
      <c r="AT146" s="19">
        <v>3.0</v>
      </c>
      <c r="AU146" s="19">
        <v>3.0</v>
      </c>
      <c r="AV146" s="19">
        <v>3.0</v>
      </c>
      <c r="AW146" s="19">
        <v>1.0</v>
      </c>
      <c r="AX146" s="19">
        <v>1.0</v>
      </c>
      <c r="AY146" s="19">
        <f t="shared" si="9"/>
        <v>19</v>
      </c>
      <c r="AZ146" s="19">
        <f t="shared" si="10"/>
        <v>10</v>
      </c>
      <c r="BA146" s="19">
        <f t="shared" si="11"/>
        <v>1</v>
      </c>
      <c r="BB146" s="19">
        <f t="shared" si="12"/>
        <v>0</v>
      </c>
      <c r="BC146" s="19">
        <v>2.0</v>
      </c>
      <c r="BD146" s="19">
        <v>1.0</v>
      </c>
      <c r="BE146" s="19">
        <v>2.0</v>
      </c>
      <c r="BF146" s="19">
        <v>2.0</v>
      </c>
      <c r="BG146" s="19">
        <v>1.0</v>
      </c>
      <c r="BH146" s="19">
        <v>1.0</v>
      </c>
      <c r="BI146" s="19">
        <v>1.0</v>
      </c>
      <c r="BJ146" s="19">
        <f t="shared" si="13"/>
        <v>10</v>
      </c>
      <c r="BK146" s="19">
        <f t="shared" si="14"/>
        <v>3</v>
      </c>
      <c r="BL146" s="19"/>
      <c r="BM146" s="19"/>
      <c r="BN146" s="19">
        <v>2.0</v>
      </c>
      <c r="BO146" s="19" t="s">
        <v>185</v>
      </c>
      <c r="BP146" s="19">
        <f t="shared" si="15"/>
        <v>0</v>
      </c>
      <c r="BQ146" s="19">
        <v>1.0</v>
      </c>
      <c r="BR146" s="19">
        <v>0.0</v>
      </c>
      <c r="BS146" s="19" t="s">
        <v>185</v>
      </c>
      <c r="BT146" s="20">
        <f t="shared" si="16"/>
        <v>0</v>
      </c>
      <c r="BU146" s="20"/>
      <c r="BV146" s="19">
        <v>3.0</v>
      </c>
      <c r="BW146" s="19" t="s">
        <v>195</v>
      </c>
      <c r="BX146" s="19" t="s">
        <v>191</v>
      </c>
      <c r="BY146" s="19" t="s">
        <v>195</v>
      </c>
      <c r="BZ146" s="19" t="s">
        <v>186</v>
      </c>
      <c r="CA146" s="19">
        <f t="shared" si="17"/>
        <v>1</v>
      </c>
      <c r="CB146" s="19" t="s">
        <v>186</v>
      </c>
      <c r="CC146" s="19">
        <f t="shared" si="18"/>
        <v>1</v>
      </c>
      <c r="CD146" s="19" t="s">
        <v>209</v>
      </c>
      <c r="CE146" s="19">
        <f t="shared" si="19"/>
        <v>1</v>
      </c>
      <c r="CF146" s="19" t="s">
        <v>192</v>
      </c>
      <c r="CG146" s="19">
        <f t="shared" si="20"/>
        <v>0</v>
      </c>
      <c r="CH146" s="19" t="s">
        <v>192</v>
      </c>
      <c r="CI146" s="19">
        <f t="shared" si="21"/>
        <v>0</v>
      </c>
      <c r="CJ146" s="19" t="s">
        <v>292</v>
      </c>
      <c r="CK146" s="19" t="s">
        <v>583</v>
      </c>
      <c r="CL146" s="19" t="s">
        <v>241</v>
      </c>
      <c r="CM146" s="19">
        <f t="shared" si="22"/>
        <v>1.5</v>
      </c>
      <c r="CN146" s="19" t="s">
        <v>185</v>
      </c>
      <c r="CO146" s="19">
        <f t="shared" si="23"/>
        <v>0</v>
      </c>
      <c r="CP146" s="19" t="s">
        <v>185</v>
      </c>
      <c r="CQ146" s="19" t="s">
        <v>185</v>
      </c>
      <c r="CR146" s="19" t="s">
        <v>185</v>
      </c>
      <c r="CS146" s="19" t="s">
        <v>195</v>
      </c>
      <c r="CT146" s="19" t="s">
        <v>185</v>
      </c>
      <c r="CU146" s="19">
        <f t="shared" ref="CU146:CY146" si="182">if(CP146="Không",0,1)</f>
        <v>0</v>
      </c>
      <c r="CV146" s="19">
        <f t="shared" si="182"/>
        <v>0</v>
      </c>
      <c r="CW146" s="19">
        <f t="shared" si="182"/>
        <v>0</v>
      </c>
      <c r="CX146" s="19">
        <f t="shared" si="182"/>
        <v>1</v>
      </c>
      <c r="CY146" s="19">
        <f t="shared" si="182"/>
        <v>0</v>
      </c>
      <c r="CZ146" s="19" t="s">
        <v>185</v>
      </c>
      <c r="DA146" s="19">
        <f t="shared" si="25"/>
        <v>0</v>
      </c>
      <c r="DB146" s="19" t="s">
        <v>185</v>
      </c>
      <c r="DC146" s="19">
        <f t="shared" si="26"/>
        <v>0</v>
      </c>
      <c r="DD146" s="20"/>
      <c r="DE146" s="19" t="s">
        <v>185</v>
      </c>
      <c r="DF146" s="19">
        <f t="shared" si="27"/>
        <v>0</v>
      </c>
      <c r="DG146" s="19" t="s">
        <v>196</v>
      </c>
      <c r="DH146" s="19">
        <f t="shared" si="28"/>
        <v>0</v>
      </c>
      <c r="DI146" s="19" t="s">
        <v>185</v>
      </c>
      <c r="DJ146" s="19">
        <f t="shared" si="29"/>
        <v>0</v>
      </c>
      <c r="DK146" s="19" t="s">
        <v>197</v>
      </c>
      <c r="DL146" s="19">
        <f t="shared" si="30"/>
        <v>0</v>
      </c>
      <c r="DM146" s="20"/>
      <c r="DN146" s="19" t="str">
        <f t="shared" si="31"/>
        <v/>
      </c>
      <c r="DO146" s="20"/>
      <c r="DP146" s="19" t="s">
        <v>185</v>
      </c>
      <c r="DQ146" s="20">
        <f t="shared" si="32"/>
        <v>0</v>
      </c>
      <c r="DR146" s="20"/>
      <c r="DS146" s="19" t="s">
        <v>195</v>
      </c>
      <c r="DT146" s="19" t="s">
        <v>285</v>
      </c>
      <c r="DU146" s="19" t="s">
        <v>185</v>
      </c>
      <c r="DV146" s="20"/>
      <c r="DW146" s="20"/>
      <c r="DX146" s="20"/>
      <c r="DY146" s="20"/>
    </row>
    <row r="147">
      <c r="A147" s="18">
        <v>46004.659097222226</v>
      </c>
      <c r="B147" s="19" t="s">
        <v>527</v>
      </c>
      <c r="C147" s="19" t="s">
        <v>174</v>
      </c>
      <c r="D147" s="19">
        <f t="shared" si="2"/>
        <v>0</v>
      </c>
      <c r="E147" s="19" t="s">
        <v>180</v>
      </c>
      <c r="F147" s="19">
        <f>IFERROR(__xludf.DUMMYFUNCTION("LET(
  t, LOWER(TRIM(E147)),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47" s="19" t="s">
        <v>185</v>
      </c>
      <c r="H147" s="19">
        <f>IFERROR(__xludf.DUMMYFUNCTION("LET(
  t, LOWER(TRIM(G147)),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47" s="19" t="s">
        <v>182</v>
      </c>
      <c r="J147" s="19">
        <f>IFERROR(__xludf.DUMMYFUNCTION("LET(
  text, LOWER(I147),
  IFERROR(
    IFS(
      REGEXMATCH(text,""ở cùng gia đình|ở trọ cùng gia đình""), 0,
      REGEXMATCH(text,""thuê trọ""), 1,
      REGEXMATCH(text,""ở ktx""), 2,
      REGEXMATCH(text,""có nhà tại khu vực đang học|có nhà|ở riên"&amp;"g tại chung cư""), 3,
      REGEXMATCH(text,""ở nhà người quen""), 4
    ),
  -1)
)"),1.0)</f>
        <v>1</v>
      </c>
      <c r="K147" s="19" t="s">
        <v>202</v>
      </c>
      <c r="L147" s="19">
        <f>IFERROR(__xludf.DUMMYFUNCTION("LET(
  t, LOWER(TRIM(K147)),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47" s="19" t="s">
        <v>222</v>
      </c>
      <c r="N147" s="19">
        <f>IFERROR(__xludf.DUMMYFUNCTION("LET(
  t, LOWER(TRIM(M147)),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47" s="19" t="s">
        <v>195</v>
      </c>
      <c r="P147" s="19">
        <f t="shared" si="3"/>
        <v>1</v>
      </c>
      <c r="Q147" s="19">
        <v>1.0</v>
      </c>
      <c r="R147" s="20">
        <f t="shared" si="175"/>
        <v>1</v>
      </c>
      <c r="S147" s="19" t="s">
        <v>407</v>
      </c>
      <c r="T147" s="19"/>
      <c r="U147" s="19" t="s">
        <v>236</v>
      </c>
      <c r="V147" s="20">
        <f>IFERROR(__xludf.DUMMYFUNCTION("IFERROR(REGEXEXTRACT(U147,""\d+"")*1, """")"),40.0)</f>
        <v>40</v>
      </c>
      <c r="W147" s="20">
        <f t="shared" si="5"/>
        <v>40</v>
      </c>
      <c r="X147" s="19">
        <v>50.0</v>
      </c>
      <c r="Y147" s="19">
        <v>50.0</v>
      </c>
      <c r="Z147" s="19" t="s">
        <v>185</v>
      </c>
      <c r="AA147" s="19"/>
      <c r="AB147" s="19" t="s">
        <v>185</v>
      </c>
      <c r="AC147" s="19" t="s">
        <v>185</v>
      </c>
      <c r="AD147" s="19" t="s">
        <v>185</v>
      </c>
      <c r="AE147" s="19" t="s">
        <v>185</v>
      </c>
      <c r="AF147" s="19" t="s">
        <v>250</v>
      </c>
      <c r="AG147" s="19" t="s">
        <v>188</v>
      </c>
      <c r="AH147" s="19" t="s">
        <v>188</v>
      </c>
      <c r="AI147" s="19" t="s">
        <v>189</v>
      </c>
      <c r="AJ147" s="19">
        <f t="shared" si="6"/>
        <v>1</v>
      </c>
      <c r="AK147" s="19" t="s">
        <v>238</v>
      </c>
      <c r="AL147" s="19">
        <f t="shared" si="7"/>
        <v>0</v>
      </c>
      <c r="AM147" s="19" t="s">
        <v>190</v>
      </c>
      <c r="AN147" s="19">
        <f t="shared" si="8"/>
        <v>0</v>
      </c>
      <c r="AO147" s="20"/>
      <c r="AP147" s="19">
        <v>2.0</v>
      </c>
      <c r="AQ147" s="19">
        <v>2.0</v>
      </c>
      <c r="AR147" s="19">
        <v>4.0</v>
      </c>
      <c r="AS147" s="19">
        <v>2.0</v>
      </c>
      <c r="AT147" s="19">
        <v>2.0</v>
      </c>
      <c r="AU147" s="19">
        <v>4.0</v>
      </c>
      <c r="AV147" s="19">
        <v>4.0</v>
      </c>
      <c r="AW147" s="19">
        <v>2.0</v>
      </c>
      <c r="AX147" s="19">
        <v>2.0</v>
      </c>
      <c r="AY147" s="19">
        <f t="shared" si="9"/>
        <v>24</v>
      </c>
      <c r="AZ147" s="19">
        <f t="shared" si="10"/>
        <v>15</v>
      </c>
      <c r="BA147" s="19">
        <f t="shared" si="11"/>
        <v>1</v>
      </c>
      <c r="BB147" s="19">
        <f t="shared" si="12"/>
        <v>1</v>
      </c>
      <c r="BC147" s="19">
        <v>2.0</v>
      </c>
      <c r="BD147" s="19">
        <v>2.0</v>
      </c>
      <c r="BE147" s="19">
        <v>3.0</v>
      </c>
      <c r="BF147" s="19">
        <v>2.0</v>
      </c>
      <c r="BG147" s="19">
        <v>2.0</v>
      </c>
      <c r="BH147" s="19">
        <v>2.0</v>
      </c>
      <c r="BI147" s="19">
        <v>2.0</v>
      </c>
      <c r="BJ147" s="19">
        <f t="shared" si="13"/>
        <v>15</v>
      </c>
      <c r="BK147" s="19">
        <f t="shared" si="14"/>
        <v>8</v>
      </c>
      <c r="BL147" s="19"/>
      <c r="BM147" s="19"/>
      <c r="BN147" s="19">
        <v>1.0</v>
      </c>
      <c r="BO147" s="19" t="s">
        <v>185</v>
      </c>
      <c r="BP147" s="19">
        <f t="shared" si="15"/>
        <v>0</v>
      </c>
      <c r="BQ147" s="19">
        <v>1.0</v>
      </c>
      <c r="BR147" s="19">
        <v>0.0</v>
      </c>
      <c r="BS147" s="19" t="s">
        <v>185</v>
      </c>
      <c r="BT147" s="20">
        <f t="shared" si="16"/>
        <v>0</v>
      </c>
      <c r="BU147" s="20"/>
      <c r="BV147" s="19">
        <v>1.0</v>
      </c>
      <c r="BW147" s="19" t="s">
        <v>195</v>
      </c>
      <c r="BX147" s="19" t="s">
        <v>191</v>
      </c>
      <c r="BY147" s="19" t="s">
        <v>195</v>
      </c>
      <c r="BZ147" s="19" t="s">
        <v>208</v>
      </c>
      <c r="CA147" s="19">
        <f t="shared" si="17"/>
        <v>2</v>
      </c>
      <c r="CB147" s="19" t="s">
        <v>208</v>
      </c>
      <c r="CC147" s="19">
        <f t="shared" si="18"/>
        <v>2</v>
      </c>
      <c r="CD147" s="19" t="s">
        <v>208</v>
      </c>
      <c r="CE147" s="19">
        <f t="shared" si="19"/>
        <v>2</v>
      </c>
      <c r="CF147" s="19" t="s">
        <v>208</v>
      </c>
      <c r="CG147" s="19">
        <f t="shared" si="20"/>
        <v>2</v>
      </c>
      <c r="CH147" s="19" t="s">
        <v>208</v>
      </c>
      <c r="CI147" s="19">
        <f t="shared" si="21"/>
        <v>2</v>
      </c>
      <c r="CJ147" s="19" t="s">
        <v>415</v>
      </c>
      <c r="CK147" s="19" t="s">
        <v>584</v>
      </c>
      <c r="CL147" s="19" t="s">
        <v>241</v>
      </c>
      <c r="CM147" s="19">
        <f t="shared" si="22"/>
        <v>1.5</v>
      </c>
      <c r="CN147" s="19" t="s">
        <v>185</v>
      </c>
      <c r="CO147" s="19">
        <f t="shared" si="23"/>
        <v>0</v>
      </c>
      <c r="CP147" s="19" t="s">
        <v>185</v>
      </c>
      <c r="CQ147" s="19" t="s">
        <v>195</v>
      </c>
      <c r="CR147" s="19" t="s">
        <v>195</v>
      </c>
      <c r="CS147" s="19" t="s">
        <v>195</v>
      </c>
      <c r="CT147" s="19" t="s">
        <v>195</v>
      </c>
      <c r="CU147" s="19">
        <f t="shared" ref="CU147:CY147" si="183">if(CP147="Không",0,1)</f>
        <v>0</v>
      </c>
      <c r="CV147" s="19">
        <f t="shared" si="183"/>
        <v>1</v>
      </c>
      <c r="CW147" s="19">
        <f t="shared" si="183"/>
        <v>1</v>
      </c>
      <c r="CX147" s="19">
        <f t="shared" si="183"/>
        <v>1</v>
      </c>
      <c r="CY147" s="19">
        <f t="shared" si="183"/>
        <v>1</v>
      </c>
      <c r="CZ147" s="19" t="s">
        <v>185</v>
      </c>
      <c r="DA147" s="19">
        <f t="shared" si="25"/>
        <v>0</v>
      </c>
      <c r="DB147" s="19" t="s">
        <v>195</v>
      </c>
      <c r="DC147" s="19">
        <f t="shared" si="26"/>
        <v>1</v>
      </c>
      <c r="DD147" s="19">
        <v>1.0</v>
      </c>
      <c r="DE147" s="19" t="s">
        <v>195</v>
      </c>
      <c r="DF147" s="19">
        <f t="shared" si="27"/>
        <v>1</v>
      </c>
      <c r="DG147" s="19" t="s">
        <v>214</v>
      </c>
      <c r="DH147" s="19">
        <f t="shared" si="28"/>
        <v>1</v>
      </c>
      <c r="DI147" s="19" t="s">
        <v>185</v>
      </c>
      <c r="DJ147" s="19">
        <f t="shared" si="29"/>
        <v>0</v>
      </c>
      <c r="DK147" s="19" t="s">
        <v>197</v>
      </c>
      <c r="DL147" s="19">
        <f t="shared" si="30"/>
        <v>0</v>
      </c>
      <c r="DM147" s="19" t="s">
        <v>265</v>
      </c>
      <c r="DN147" s="19">
        <f t="shared" si="31"/>
        <v>5</v>
      </c>
      <c r="DO147" s="19" t="s">
        <v>326</v>
      </c>
      <c r="DP147" s="19" t="s">
        <v>185</v>
      </c>
      <c r="DQ147" s="20">
        <f t="shared" si="32"/>
        <v>0</v>
      </c>
      <c r="DR147" s="20"/>
      <c r="DS147" s="19" t="s">
        <v>185</v>
      </c>
      <c r="DT147" s="20"/>
      <c r="DU147" s="19" t="s">
        <v>185</v>
      </c>
      <c r="DV147" s="20"/>
      <c r="DW147" s="20"/>
      <c r="DX147" s="20"/>
      <c r="DY147" s="20"/>
    </row>
    <row r="148">
      <c r="A148" s="18">
        <v>46004.66371527778</v>
      </c>
      <c r="B148" s="19" t="s">
        <v>585</v>
      </c>
      <c r="C148" s="19" t="s">
        <v>174</v>
      </c>
      <c r="D148" s="19">
        <f t="shared" si="2"/>
        <v>0</v>
      </c>
      <c r="E148" s="19" t="s">
        <v>180</v>
      </c>
      <c r="F148" s="19">
        <f>IFERROR(__xludf.DUMMYFUNCTION("LET(
  t, LOWER(TRIM(E148)),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48" s="19" t="s">
        <v>185</v>
      </c>
      <c r="H148" s="19">
        <f>IFERROR(__xludf.DUMMYFUNCTION("LET(
  t, LOWER(TRIM(G148)),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48" s="19" t="s">
        <v>276</v>
      </c>
      <c r="J148" s="19">
        <f>IFERROR(__xludf.DUMMYFUNCTION("LET(
  text, LOWER(I148),
  IFERROR(
    IFS(
      REGEXMATCH(text,""ở cùng gia đình|ở trọ cùng gia đình""), 0,
      REGEXMATCH(text,""thuê trọ""), 1,
      REGEXMATCH(text,""ở ktx""), 2,
      REGEXMATCH(text,""có nhà tại khu vực đang học|có nhà|ở riên"&amp;"g tại chung cư""), 3,
      REGEXMATCH(text,""ở nhà người quen""), 4
    ),
  -1)
)"),0.0)</f>
        <v>0</v>
      </c>
      <c r="K148" s="19" t="s">
        <v>221</v>
      </c>
      <c r="L148" s="19">
        <f>IFERROR(__xludf.DUMMYFUNCTION("LET(
  t, LOWER(TRIM(K148)),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48" s="19" t="s">
        <v>261</v>
      </c>
      <c r="N148" s="19">
        <f>IFERROR(__xludf.DUMMYFUNCTION("LET(
  t, LOWER(TRIM(M148)),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48" s="19" t="s">
        <v>185</v>
      </c>
      <c r="P148" s="19">
        <f t="shared" si="3"/>
        <v>0</v>
      </c>
      <c r="Q148" s="20"/>
      <c r="R148" s="20" t="str">
        <f t="shared" si="175"/>
        <v/>
      </c>
      <c r="S148" s="20"/>
      <c r="T148" s="20"/>
      <c r="U148" s="20"/>
      <c r="V148" s="20" t="str">
        <f>IFERROR(__xludf.DUMMYFUNCTION("IFERROR(REGEXEXTRACT(U148,""\d+"")*1, """")"),"")</f>
        <v/>
      </c>
      <c r="W148" s="20">
        <f t="shared" si="5"/>
        <v>0</v>
      </c>
      <c r="X148" s="20"/>
      <c r="Y148" s="20"/>
      <c r="Z148" s="19" t="s">
        <v>186</v>
      </c>
      <c r="AA148" s="19"/>
      <c r="AB148" s="19" t="s">
        <v>185</v>
      </c>
      <c r="AC148" s="19" t="s">
        <v>185</v>
      </c>
      <c r="AD148" s="19" t="s">
        <v>205</v>
      </c>
      <c r="AE148" s="19" t="s">
        <v>185</v>
      </c>
      <c r="AF148" s="19" t="s">
        <v>206</v>
      </c>
      <c r="AG148" s="19" t="s">
        <v>238</v>
      </c>
      <c r="AH148" s="19" t="s">
        <v>188</v>
      </c>
      <c r="AI148" s="19" t="s">
        <v>227</v>
      </c>
      <c r="AJ148" s="19">
        <f t="shared" si="6"/>
        <v>2</v>
      </c>
      <c r="AK148" s="19" t="s">
        <v>251</v>
      </c>
      <c r="AL148" s="19">
        <f t="shared" si="7"/>
        <v>3</v>
      </c>
      <c r="AM148" s="19" t="s">
        <v>190</v>
      </c>
      <c r="AN148" s="19">
        <f t="shared" si="8"/>
        <v>0</v>
      </c>
      <c r="AO148" s="20"/>
      <c r="AP148" s="19">
        <v>1.0</v>
      </c>
      <c r="AQ148" s="19">
        <v>1.0</v>
      </c>
      <c r="AR148" s="19">
        <v>3.0</v>
      </c>
      <c r="AS148" s="19">
        <v>2.0</v>
      </c>
      <c r="AT148" s="19">
        <v>2.0</v>
      </c>
      <c r="AU148" s="19">
        <v>1.0</v>
      </c>
      <c r="AV148" s="19">
        <v>2.0</v>
      </c>
      <c r="AW148" s="19">
        <v>1.0</v>
      </c>
      <c r="AX148" s="19">
        <v>1.0</v>
      </c>
      <c r="AY148" s="19">
        <f t="shared" si="9"/>
        <v>14</v>
      </c>
      <c r="AZ148" s="19">
        <f t="shared" si="10"/>
        <v>5</v>
      </c>
      <c r="BA148" s="19">
        <f t="shared" si="11"/>
        <v>0</v>
      </c>
      <c r="BB148" s="19">
        <f t="shared" si="12"/>
        <v>0</v>
      </c>
      <c r="BC148" s="19">
        <v>1.0</v>
      </c>
      <c r="BD148" s="19">
        <v>1.0</v>
      </c>
      <c r="BE148" s="19">
        <v>1.0</v>
      </c>
      <c r="BF148" s="19">
        <v>1.0</v>
      </c>
      <c r="BG148" s="19">
        <v>1.0</v>
      </c>
      <c r="BH148" s="19">
        <v>1.0</v>
      </c>
      <c r="BI148" s="19">
        <v>1.0</v>
      </c>
      <c r="BJ148" s="19">
        <f t="shared" si="13"/>
        <v>7</v>
      </c>
      <c r="BK148" s="19">
        <f t="shared" si="14"/>
        <v>0</v>
      </c>
      <c r="BL148" s="19"/>
      <c r="BM148" s="19"/>
      <c r="BN148" s="19">
        <v>1.0</v>
      </c>
      <c r="BO148" s="19" t="s">
        <v>185</v>
      </c>
      <c r="BP148" s="19">
        <f t="shared" si="15"/>
        <v>0</v>
      </c>
      <c r="BQ148" s="19">
        <v>1.0</v>
      </c>
      <c r="BR148" s="19">
        <v>0.0</v>
      </c>
      <c r="BS148" s="19" t="s">
        <v>195</v>
      </c>
      <c r="BT148" s="20">
        <f t="shared" si="16"/>
        <v>1</v>
      </c>
      <c r="BU148" s="19" t="s">
        <v>296</v>
      </c>
      <c r="BV148" s="19">
        <v>4.0</v>
      </c>
      <c r="BW148" s="19" t="s">
        <v>185</v>
      </c>
      <c r="BX148" s="19" t="s">
        <v>191</v>
      </c>
      <c r="BY148" s="19" t="s">
        <v>185</v>
      </c>
      <c r="BZ148" s="19" t="s">
        <v>185</v>
      </c>
      <c r="CA148" s="19">
        <f t="shared" si="17"/>
        <v>0</v>
      </c>
      <c r="CB148" s="19" t="s">
        <v>186</v>
      </c>
      <c r="CC148" s="19">
        <f t="shared" si="18"/>
        <v>1</v>
      </c>
      <c r="CD148" s="19" t="s">
        <v>208</v>
      </c>
      <c r="CE148" s="19">
        <f t="shared" si="19"/>
        <v>2</v>
      </c>
      <c r="CF148" s="19" t="s">
        <v>209</v>
      </c>
      <c r="CG148" s="19">
        <f t="shared" si="20"/>
        <v>1</v>
      </c>
      <c r="CH148" s="19" t="s">
        <v>208</v>
      </c>
      <c r="CI148" s="19">
        <f t="shared" si="21"/>
        <v>2</v>
      </c>
      <c r="CJ148" s="19" t="s">
        <v>262</v>
      </c>
      <c r="CK148" s="19" t="s">
        <v>185</v>
      </c>
      <c r="CL148" s="19" t="s">
        <v>212</v>
      </c>
      <c r="CM148" s="19">
        <f t="shared" si="22"/>
        <v>6</v>
      </c>
      <c r="CN148" s="19" t="s">
        <v>185</v>
      </c>
      <c r="CO148" s="19">
        <f t="shared" si="23"/>
        <v>0</v>
      </c>
      <c r="CP148" s="19" t="s">
        <v>195</v>
      </c>
      <c r="CQ148" s="19" t="s">
        <v>195</v>
      </c>
      <c r="CR148" s="19" t="s">
        <v>185</v>
      </c>
      <c r="CS148" s="19" t="s">
        <v>195</v>
      </c>
      <c r="CT148" s="19" t="s">
        <v>185</v>
      </c>
      <c r="CU148" s="19">
        <f t="shared" ref="CU148:CY148" si="184">if(CP148="Không",0,1)</f>
        <v>1</v>
      </c>
      <c r="CV148" s="19">
        <f t="shared" si="184"/>
        <v>1</v>
      </c>
      <c r="CW148" s="19">
        <f t="shared" si="184"/>
        <v>0</v>
      </c>
      <c r="CX148" s="19">
        <f t="shared" si="184"/>
        <v>1</v>
      </c>
      <c r="CY148" s="19">
        <f t="shared" si="184"/>
        <v>0</v>
      </c>
      <c r="CZ148" s="19" t="s">
        <v>185</v>
      </c>
      <c r="DA148" s="19">
        <f t="shared" si="25"/>
        <v>0</v>
      </c>
      <c r="DB148" s="19" t="s">
        <v>185</v>
      </c>
      <c r="DC148" s="19">
        <f t="shared" si="26"/>
        <v>0</v>
      </c>
      <c r="DD148" s="20"/>
      <c r="DE148" s="19" t="s">
        <v>195</v>
      </c>
      <c r="DF148" s="19">
        <f t="shared" si="27"/>
        <v>1</v>
      </c>
      <c r="DG148" s="19" t="s">
        <v>196</v>
      </c>
      <c r="DH148" s="19">
        <f t="shared" si="28"/>
        <v>0</v>
      </c>
      <c r="DI148" s="19" t="s">
        <v>185</v>
      </c>
      <c r="DJ148" s="19">
        <f t="shared" si="29"/>
        <v>0</v>
      </c>
      <c r="DK148" s="19" t="s">
        <v>197</v>
      </c>
      <c r="DL148" s="19">
        <f t="shared" si="30"/>
        <v>0</v>
      </c>
      <c r="DM148" s="19" t="s">
        <v>303</v>
      </c>
      <c r="DN148" s="19">
        <f t="shared" si="31"/>
        <v>0.5</v>
      </c>
      <c r="DO148" s="19" t="s">
        <v>326</v>
      </c>
      <c r="DP148" s="19" t="s">
        <v>185</v>
      </c>
      <c r="DQ148" s="20">
        <f t="shared" si="32"/>
        <v>0</v>
      </c>
      <c r="DR148" s="20"/>
      <c r="DS148" s="19" t="s">
        <v>185</v>
      </c>
      <c r="DT148" s="20"/>
      <c r="DU148" s="19" t="s">
        <v>185</v>
      </c>
      <c r="DV148" s="20"/>
      <c r="DW148" s="20"/>
      <c r="DX148" s="20"/>
      <c r="DY148" s="20"/>
    </row>
    <row r="149">
      <c r="A149" s="18">
        <v>46004.701944444445</v>
      </c>
      <c r="B149" s="19" t="s">
        <v>527</v>
      </c>
      <c r="C149" s="19" t="s">
        <v>174</v>
      </c>
      <c r="D149" s="19">
        <f t="shared" si="2"/>
        <v>0</v>
      </c>
      <c r="E149" s="19" t="s">
        <v>328</v>
      </c>
      <c r="F149" s="19">
        <f>IFERROR(__xludf.DUMMYFUNCTION("LET(
  t, LOWER(TRIM(E149)),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149" s="19" t="s">
        <v>185</v>
      </c>
      <c r="H149" s="19">
        <f>IFERROR(__xludf.DUMMYFUNCTION("LET(
  t, LOWER(TRIM(G149)),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49" s="19" t="s">
        <v>276</v>
      </c>
      <c r="J149" s="19">
        <f>IFERROR(__xludf.DUMMYFUNCTION("LET(
  text, LOWER(I149),
  IFERROR(
    IFS(
      REGEXMATCH(text,""ở cùng gia đình|ở trọ cùng gia đình""), 0,
      REGEXMATCH(text,""thuê trọ""), 1,
      REGEXMATCH(text,""ở ktx""), 2,
      REGEXMATCH(text,""có nhà tại khu vực đang học|có nhà|ở riên"&amp;"g tại chung cư""), 3,
      REGEXMATCH(text,""ở nhà người quen""), 4
    ),
  -1)
)"),0.0)</f>
        <v>0</v>
      </c>
      <c r="K149" s="19" t="s">
        <v>221</v>
      </c>
      <c r="L149" s="19">
        <f>IFERROR(__xludf.DUMMYFUNCTION("LET(
  t, LOWER(TRIM(K149)),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49" s="19" t="s">
        <v>184</v>
      </c>
      <c r="N149" s="19">
        <f>IFERROR(__xludf.DUMMYFUNCTION("LET(
  t, LOWER(TRIM(M149)),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49" s="19" t="s">
        <v>185</v>
      </c>
      <c r="P149" s="19">
        <f t="shared" si="3"/>
        <v>0</v>
      </c>
      <c r="Q149" s="20"/>
      <c r="R149" s="20" t="str">
        <f t="shared" si="175"/>
        <v/>
      </c>
      <c r="S149" s="20"/>
      <c r="T149" s="20"/>
      <c r="U149" s="20"/>
      <c r="V149" s="20" t="str">
        <f>IFERROR(__xludf.DUMMYFUNCTION("IFERROR(REGEXEXTRACT(U149,""\d+"")*1, """")"),"")</f>
        <v/>
      </c>
      <c r="W149" s="20">
        <f t="shared" si="5"/>
        <v>0</v>
      </c>
      <c r="X149" s="20"/>
      <c r="Y149" s="20"/>
      <c r="Z149" s="19" t="s">
        <v>185</v>
      </c>
      <c r="AA149" s="19"/>
      <c r="AB149" s="19" t="s">
        <v>185</v>
      </c>
      <c r="AC149" s="19" t="s">
        <v>586</v>
      </c>
      <c r="AD149" s="19" t="s">
        <v>205</v>
      </c>
      <c r="AE149" s="19" t="s">
        <v>185</v>
      </c>
      <c r="AF149" s="19" t="s">
        <v>187</v>
      </c>
      <c r="AG149" s="19" t="s">
        <v>226</v>
      </c>
      <c r="AH149" s="19" t="s">
        <v>226</v>
      </c>
      <c r="AI149" s="19" t="s">
        <v>227</v>
      </c>
      <c r="AJ149" s="19">
        <f t="shared" si="6"/>
        <v>2</v>
      </c>
      <c r="AK149" s="19" t="s">
        <v>226</v>
      </c>
      <c r="AL149" s="19">
        <f t="shared" si="7"/>
        <v>2</v>
      </c>
      <c r="AM149" s="19" t="s">
        <v>294</v>
      </c>
      <c r="AN149" s="19">
        <f t="shared" si="8"/>
        <v>2</v>
      </c>
      <c r="AO149" s="20"/>
      <c r="AP149" s="19">
        <v>2.0</v>
      </c>
      <c r="AQ149" s="19">
        <v>2.0</v>
      </c>
      <c r="AR149" s="19">
        <v>2.0</v>
      </c>
      <c r="AS149" s="19">
        <v>3.0</v>
      </c>
      <c r="AT149" s="19">
        <v>1.0</v>
      </c>
      <c r="AU149" s="19">
        <v>2.0</v>
      </c>
      <c r="AV149" s="19">
        <v>1.0</v>
      </c>
      <c r="AW149" s="19">
        <v>1.0</v>
      </c>
      <c r="AX149" s="19">
        <v>1.0</v>
      </c>
      <c r="AY149" s="19">
        <f t="shared" si="9"/>
        <v>15</v>
      </c>
      <c r="AZ149" s="19">
        <f t="shared" si="10"/>
        <v>6</v>
      </c>
      <c r="BA149" s="19">
        <f t="shared" si="11"/>
        <v>0</v>
      </c>
      <c r="BB149" s="19">
        <f t="shared" si="12"/>
        <v>0</v>
      </c>
      <c r="BC149" s="19">
        <v>3.0</v>
      </c>
      <c r="BD149" s="19">
        <v>2.0</v>
      </c>
      <c r="BE149" s="19">
        <v>3.0</v>
      </c>
      <c r="BF149" s="19">
        <v>2.0</v>
      </c>
      <c r="BG149" s="19">
        <v>4.0</v>
      </c>
      <c r="BH149" s="19">
        <v>1.0</v>
      </c>
      <c r="BI149" s="19">
        <v>2.0</v>
      </c>
      <c r="BJ149" s="19">
        <f t="shared" si="13"/>
        <v>17</v>
      </c>
      <c r="BK149" s="19">
        <f t="shared" si="14"/>
        <v>10</v>
      </c>
      <c r="BL149" s="19"/>
      <c r="BM149" s="19"/>
      <c r="BN149" s="19">
        <v>3.0</v>
      </c>
      <c r="BO149" s="19" t="s">
        <v>195</v>
      </c>
      <c r="BP149" s="19">
        <f t="shared" si="15"/>
        <v>1</v>
      </c>
      <c r="BQ149" s="19">
        <v>2.0</v>
      </c>
      <c r="BR149" s="19">
        <v>1.0</v>
      </c>
      <c r="BS149" s="19" t="s">
        <v>185</v>
      </c>
      <c r="BT149" s="20">
        <f t="shared" si="16"/>
        <v>0</v>
      </c>
      <c r="BU149" s="20"/>
      <c r="BV149" s="19">
        <v>2.0</v>
      </c>
      <c r="BW149" s="19" t="s">
        <v>195</v>
      </c>
      <c r="BX149" s="19" t="s">
        <v>191</v>
      </c>
      <c r="BY149" s="19" t="s">
        <v>185</v>
      </c>
      <c r="BZ149" s="19" t="s">
        <v>208</v>
      </c>
      <c r="CA149" s="19">
        <f t="shared" si="17"/>
        <v>2</v>
      </c>
      <c r="CB149" s="19" t="s">
        <v>208</v>
      </c>
      <c r="CC149" s="19">
        <f t="shared" si="18"/>
        <v>2</v>
      </c>
      <c r="CD149" s="19" t="s">
        <v>209</v>
      </c>
      <c r="CE149" s="19">
        <f t="shared" si="19"/>
        <v>1</v>
      </c>
      <c r="CF149" s="19" t="s">
        <v>192</v>
      </c>
      <c r="CG149" s="19">
        <f t="shared" si="20"/>
        <v>0</v>
      </c>
      <c r="CH149" s="19" t="s">
        <v>209</v>
      </c>
      <c r="CI149" s="19">
        <f t="shared" si="21"/>
        <v>1</v>
      </c>
      <c r="CJ149" s="19" t="s">
        <v>229</v>
      </c>
      <c r="CK149" s="19" t="s">
        <v>373</v>
      </c>
      <c r="CL149" s="19" t="s">
        <v>212</v>
      </c>
      <c r="CM149" s="19">
        <f t="shared" si="22"/>
        <v>6</v>
      </c>
      <c r="CN149" s="19" t="s">
        <v>213</v>
      </c>
      <c r="CO149" s="19">
        <f t="shared" si="23"/>
        <v>1</v>
      </c>
      <c r="CP149" s="19" t="s">
        <v>195</v>
      </c>
      <c r="CQ149" s="19" t="s">
        <v>195</v>
      </c>
      <c r="CR149" s="19" t="s">
        <v>185</v>
      </c>
      <c r="CS149" s="19" t="s">
        <v>185</v>
      </c>
      <c r="CT149" s="19" t="s">
        <v>185</v>
      </c>
      <c r="CU149" s="19">
        <f t="shared" ref="CU149:CY149" si="185">if(CP149="Không",0,1)</f>
        <v>1</v>
      </c>
      <c r="CV149" s="19">
        <f t="shared" si="185"/>
        <v>1</v>
      </c>
      <c r="CW149" s="19">
        <f t="shared" si="185"/>
        <v>0</v>
      </c>
      <c r="CX149" s="19">
        <f t="shared" si="185"/>
        <v>0</v>
      </c>
      <c r="CY149" s="19">
        <f t="shared" si="185"/>
        <v>0</v>
      </c>
      <c r="CZ149" s="19" t="s">
        <v>185</v>
      </c>
      <c r="DA149" s="19">
        <f t="shared" si="25"/>
        <v>0</v>
      </c>
      <c r="DB149" s="19" t="s">
        <v>185</v>
      </c>
      <c r="DC149" s="19">
        <f t="shared" si="26"/>
        <v>0</v>
      </c>
      <c r="DD149" s="20"/>
      <c r="DE149" s="19" t="s">
        <v>195</v>
      </c>
      <c r="DF149" s="19">
        <f t="shared" si="27"/>
        <v>1</v>
      </c>
      <c r="DG149" s="19" t="s">
        <v>272</v>
      </c>
      <c r="DH149" s="19">
        <f t="shared" si="28"/>
        <v>1</v>
      </c>
      <c r="DI149" s="19" t="s">
        <v>185</v>
      </c>
      <c r="DJ149" s="19">
        <f t="shared" si="29"/>
        <v>0</v>
      </c>
      <c r="DK149" s="19" t="s">
        <v>197</v>
      </c>
      <c r="DL149" s="19">
        <f t="shared" si="30"/>
        <v>0</v>
      </c>
      <c r="DM149" s="19" t="s">
        <v>265</v>
      </c>
      <c r="DN149" s="19">
        <f t="shared" si="31"/>
        <v>5</v>
      </c>
      <c r="DO149" s="19" t="s">
        <v>274</v>
      </c>
      <c r="DP149" s="19" t="s">
        <v>195</v>
      </c>
      <c r="DQ149" s="20">
        <f t="shared" si="32"/>
        <v>1</v>
      </c>
      <c r="DR149" s="19" t="s">
        <v>490</v>
      </c>
      <c r="DS149" s="19" t="s">
        <v>195</v>
      </c>
      <c r="DT149" s="19" t="s">
        <v>218</v>
      </c>
      <c r="DU149" s="19" t="s">
        <v>185</v>
      </c>
      <c r="DV149" s="20"/>
      <c r="DW149" s="20"/>
      <c r="DX149" s="20"/>
      <c r="DY149" s="20"/>
    </row>
    <row r="150">
      <c r="A150" s="18">
        <v>46004.714467592596</v>
      </c>
      <c r="B150" s="19" t="s">
        <v>246</v>
      </c>
      <c r="C150" s="19" t="s">
        <v>174</v>
      </c>
      <c r="D150" s="19">
        <f t="shared" si="2"/>
        <v>0</v>
      </c>
      <c r="E150" s="19" t="s">
        <v>180</v>
      </c>
      <c r="F150" s="19">
        <f>IFERROR(__xludf.DUMMYFUNCTION("LET(
  t, LOWER(TRIM(E150)),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50" s="19" t="s">
        <v>185</v>
      </c>
      <c r="H150" s="19">
        <f>IFERROR(__xludf.DUMMYFUNCTION("LET(
  t, LOWER(TRIM(G150)),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50" s="19" t="s">
        <v>182</v>
      </c>
      <c r="J150" s="19">
        <f>IFERROR(__xludf.DUMMYFUNCTION("LET(
  text, LOWER(I150),
  IFERROR(
    IFS(
      REGEXMATCH(text,""ở cùng gia đình|ở trọ cùng gia đình""), 0,
      REGEXMATCH(text,""thuê trọ""), 1,
      REGEXMATCH(text,""ở ktx""), 2,
      REGEXMATCH(text,""có nhà tại khu vực đang học|có nhà|ở riên"&amp;"g tại chung cư""), 3,
      REGEXMATCH(text,""ở nhà người quen""), 4
    ),
  -1)
)"),1.0)</f>
        <v>1</v>
      </c>
      <c r="K150" s="19" t="s">
        <v>221</v>
      </c>
      <c r="L150" s="19">
        <f>IFERROR(__xludf.DUMMYFUNCTION("LET(
  t, LOWER(TRIM(K150)),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50" s="19" t="s">
        <v>222</v>
      </c>
      <c r="N150" s="19">
        <f>IFERROR(__xludf.DUMMYFUNCTION("LET(
  t, LOWER(TRIM(M150)),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50" s="19" t="s">
        <v>185</v>
      </c>
      <c r="P150" s="19">
        <f t="shared" si="3"/>
        <v>0</v>
      </c>
      <c r="Q150" s="20"/>
      <c r="R150" s="20" t="str">
        <f t="shared" si="175"/>
        <v/>
      </c>
      <c r="S150" s="20"/>
      <c r="T150" s="20"/>
      <c r="U150" s="20"/>
      <c r="V150" s="20" t="str">
        <f>IFERROR(__xludf.DUMMYFUNCTION("IFERROR(REGEXEXTRACT(U150,""\d+"")*1, """")"),"")</f>
        <v/>
      </c>
      <c r="W150" s="20">
        <f t="shared" si="5"/>
        <v>0</v>
      </c>
      <c r="X150" s="20"/>
      <c r="Y150" s="20"/>
      <c r="Z150" s="19" t="s">
        <v>185</v>
      </c>
      <c r="AA150" s="19"/>
      <c r="AB150" s="19" t="s">
        <v>185</v>
      </c>
      <c r="AC150" s="19" t="s">
        <v>185</v>
      </c>
      <c r="AD150" s="19" t="s">
        <v>205</v>
      </c>
      <c r="AE150" s="19" t="s">
        <v>185</v>
      </c>
      <c r="AF150" s="19" t="s">
        <v>187</v>
      </c>
      <c r="AG150" s="19" t="s">
        <v>188</v>
      </c>
      <c r="AH150" s="19" t="s">
        <v>226</v>
      </c>
      <c r="AI150" s="19" t="s">
        <v>239</v>
      </c>
      <c r="AJ150" s="19">
        <f t="shared" si="6"/>
        <v>0</v>
      </c>
      <c r="AK150" s="19" t="s">
        <v>251</v>
      </c>
      <c r="AL150" s="19">
        <f t="shared" si="7"/>
        <v>3</v>
      </c>
      <c r="AM150" s="19" t="s">
        <v>190</v>
      </c>
      <c r="AN150" s="19">
        <f t="shared" si="8"/>
        <v>0</v>
      </c>
      <c r="AO150" s="20"/>
      <c r="AP150" s="19">
        <v>2.0</v>
      </c>
      <c r="AQ150" s="19">
        <v>2.0</v>
      </c>
      <c r="AR150" s="19">
        <v>1.0</v>
      </c>
      <c r="AS150" s="19">
        <v>1.0</v>
      </c>
      <c r="AT150" s="19">
        <v>1.0</v>
      </c>
      <c r="AU150" s="19">
        <v>3.0</v>
      </c>
      <c r="AV150" s="19">
        <v>2.0</v>
      </c>
      <c r="AW150" s="19">
        <v>3.0</v>
      </c>
      <c r="AX150" s="19">
        <v>2.0</v>
      </c>
      <c r="AY150" s="19">
        <f t="shared" si="9"/>
        <v>17</v>
      </c>
      <c r="AZ150" s="19">
        <f t="shared" si="10"/>
        <v>8</v>
      </c>
      <c r="BA150" s="19">
        <f t="shared" si="11"/>
        <v>0</v>
      </c>
      <c r="BB150" s="19">
        <f t="shared" si="12"/>
        <v>0</v>
      </c>
      <c r="BC150" s="19">
        <v>2.0</v>
      </c>
      <c r="BD150" s="19">
        <v>2.0</v>
      </c>
      <c r="BE150" s="19">
        <v>2.0</v>
      </c>
      <c r="BF150" s="19">
        <v>2.0</v>
      </c>
      <c r="BG150" s="19">
        <v>1.0</v>
      </c>
      <c r="BH150" s="19">
        <v>1.0</v>
      </c>
      <c r="BI150" s="19">
        <v>1.0</v>
      </c>
      <c r="BJ150" s="19">
        <f t="shared" si="13"/>
        <v>11</v>
      </c>
      <c r="BK150" s="19">
        <f t="shared" si="14"/>
        <v>4</v>
      </c>
      <c r="BL150" s="19"/>
      <c r="BM150" s="19"/>
      <c r="BN150" s="19">
        <v>2.0</v>
      </c>
      <c r="BO150" s="19" t="s">
        <v>185</v>
      </c>
      <c r="BP150" s="19">
        <f t="shared" si="15"/>
        <v>0</v>
      </c>
      <c r="BQ150" s="19">
        <v>1.0</v>
      </c>
      <c r="BR150" s="19">
        <v>0.0</v>
      </c>
      <c r="BS150" s="19" t="s">
        <v>185</v>
      </c>
      <c r="BT150" s="20">
        <f t="shared" si="16"/>
        <v>0</v>
      </c>
      <c r="BU150" s="20"/>
      <c r="BV150" s="19">
        <v>3.0</v>
      </c>
      <c r="BW150" s="19" t="s">
        <v>195</v>
      </c>
      <c r="BX150" s="19" t="s">
        <v>191</v>
      </c>
      <c r="BY150" s="19" t="s">
        <v>195</v>
      </c>
      <c r="BZ150" s="19" t="s">
        <v>186</v>
      </c>
      <c r="CA150" s="19">
        <f t="shared" si="17"/>
        <v>1</v>
      </c>
      <c r="CB150" s="19" t="s">
        <v>186</v>
      </c>
      <c r="CC150" s="19">
        <f t="shared" si="18"/>
        <v>1</v>
      </c>
      <c r="CD150" s="19" t="s">
        <v>192</v>
      </c>
      <c r="CE150" s="19">
        <f t="shared" si="19"/>
        <v>0</v>
      </c>
      <c r="CF150" s="19" t="s">
        <v>192</v>
      </c>
      <c r="CG150" s="19">
        <f t="shared" si="20"/>
        <v>0</v>
      </c>
      <c r="CH150" s="19" t="s">
        <v>192</v>
      </c>
      <c r="CI150" s="19">
        <f t="shared" si="21"/>
        <v>0</v>
      </c>
      <c r="CJ150" s="19" t="s">
        <v>229</v>
      </c>
      <c r="CK150" s="19" t="s">
        <v>185</v>
      </c>
      <c r="CL150" s="19" t="s">
        <v>194</v>
      </c>
      <c r="CM150" s="19">
        <f t="shared" si="22"/>
        <v>3.5</v>
      </c>
      <c r="CN150" s="19" t="s">
        <v>185</v>
      </c>
      <c r="CO150" s="19">
        <f t="shared" si="23"/>
        <v>0</v>
      </c>
      <c r="CP150" s="19" t="s">
        <v>185</v>
      </c>
      <c r="CQ150" s="19" t="s">
        <v>185</v>
      </c>
      <c r="CR150" s="19" t="s">
        <v>185</v>
      </c>
      <c r="CS150" s="19" t="s">
        <v>185</v>
      </c>
      <c r="CT150" s="19" t="s">
        <v>185</v>
      </c>
      <c r="CU150" s="19">
        <f t="shared" ref="CU150:CY150" si="186">if(CP150="Không",0,1)</f>
        <v>0</v>
      </c>
      <c r="CV150" s="19">
        <f t="shared" si="186"/>
        <v>0</v>
      </c>
      <c r="CW150" s="19">
        <f t="shared" si="186"/>
        <v>0</v>
      </c>
      <c r="CX150" s="19">
        <f t="shared" si="186"/>
        <v>0</v>
      </c>
      <c r="CY150" s="19">
        <f t="shared" si="186"/>
        <v>0</v>
      </c>
      <c r="CZ150" s="19" t="s">
        <v>185</v>
      </c>
      <c r="DA150" s="19">
        <f t="shared" si="25"/>
        <v>0</v>
      </c>
      <c r="DB150" s="19" t="s">
        <v>195</v>
      </c>
      <c r="DC150" s="19">
        <f t="shared" si="26"/>
        <v>1</v>
      </c>
      <c r="DD150" s="19" t="s">
        <v>444</v>
      </c>
      <c r="DE150" s="19" t="s">
        <v>185</v>
      </c>
      <c r="DF150" s="19">
        <f t="shared" si="27"/>
        <v>0</v>
      </c>
      <c r="DG150" s="19" t="s">
        <v>272</v>
      </c>
      <c r="DH150" s="19">
        <f t="shared" si="28"/>
        <v>1</v>
      </c>
      <c r="DI150" s="19" t="s">
        <v>185</v>
      </c>
      <c r="DJ150" s="19">
        <f t="shared" si="29"/>
        <v>0</v>
      </c>
      <c r="DK150" s="19" t="s">
        <v>197</v>
      </c>
      <c r="DL150" s="19">
        <f t="shared" si="30"/>
        <v>0</v>
      </c>
      <c r="DM150" s="20"/>
      <c r="DN150" s="19" t="str">
        <f t="shared" si="31"/>
        <v/>
      </c>
      <c r="DO150" s="20"/>
      <c r="DP150" s="19" t="s">
        <v>185</v>
      </c>
      <c r="DQ150" s="20">
        <f t="shared" si="32"/>
        <v>0</v>
      </c>
      <c r="DR150" s="20"/>
      <c r="DS150" s="19" t="s">
        <v>185</v>
      </c>
      <c r="DT150" s="20"/>
      <c r="DU150" s="19" t="s">
        <v>185</v>
      </c>
      <c r="DV150" s="20"/>
      <c r="DW150" s="20"/>
      <c r="DX150" s="20"/>
      <c r="DY150" s="20"/>
    </row>
    <row r="151">
      <c r="A151" s="18">
        <v>46004.74428240741</v>
      </c>
      <c r="B151" s="19" t="s">
        <v>300</v>
      </c>
      <c r="C151" s="19" t="s">
        <v>174</v>
      </c>
      <c r="D151" s="19">
        <f t="shared" si="2"/>
        <v>0</v>
      </c>
      <c r="E151" s="19" t="s">
        <v>587</v>
      </c>
      <c r="F151" s="19">
        <f>IFERROR(__xludf.DUMMYFUNCTION("LET(
  t, LOWER(TRIM(E151)),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51" s="19" t="s">
        <v>185</v>
      </c>
      <c r="H151" s="19">
        <f>IFERROR(__xludf.DUMMYFUNCTION("LET(
  t, LOWER(TRIM(G151)),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51" s="19" t="s">
        <v>182</v>
      </c>
      <c r="J151" s="19">
        <f>IFERROR(__xludf.DUMMYFUNCTION("LET(
  text, LOWER(I151),
  IFERROR(
    IFS(
      REGEXMATCH(text,""ở cùng gia đình|ở trọ cùng gia đình""), 0,
      REGEXMATCH(text,""thuê trọ""), 1,
      REGEXMATCH(text,""ở ktx""), 2,
      REGEXMATCH(text,""có nhà tại khu vực đang học|có nhà|ở riên"&amp;"g tại chung cư""), 3,
      REGEXMATCH(text,""ở nhà người quen""), 4
    ),
  -1)
)"),1.0)</f>
        <v>1</v>
      </c>
      <c r="K151" s="19" t="s">
        <v>221</v>
      </c>
      <c r="L151" s="19">
        <f>IFERROR(__xludf.DUMMYFUNCTION("LET(
  t, LOWER(TRIM(K151)),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51" s="19" t="s">
        <v>222</v>
      </c>
      <c r="N151" s="19">
        <f>IFERROR(__xludf.DUMMYFUNCTION("LET(
  t, LOWER(TRIM(M151)),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51" s="19" t="s">
        <v>195</v>
      </c>
      <c r="P151" s="19">
        <f t="shared" si="3"/>
        <v>1</v>
      </c>
      <c r="Q151" s="19">
        <v>1.0</v>
      </c>
      <c r="R151" s="20">
        <f t="shared" si="175"/>
        <v>1</v>
      </c>
      <c r="S151" s="19" t="s">
        <v>588</v>
      </c>
      <c r="T151" s="19"/>
      <c r="U151" s="19" t="s">
        <v>236</v>
      </c>
      <c r="V151" s="20">
        <f>IFERROR(__xludf.DUMMYFUNCTION("IFERROR(REGEXEXTRACT(U151,""\d+"")*1, """")"),40.0)</f>
        <v>40</v>
      </c>
      <c r="W151" s="20">
        <f t="shared" si="5"/>
        <v>40</v>
      </c>
      <c r="X151" s="19">
        <v>70.0</v>
      </c>
      <c r="Y151" s="19">
        <v>20.0</v>
      </c>
      <c r="Z151" s="19" t="s">
        <v>186</v>
      </c>
      <c r="AA151" s="19"/>
      <c r="AB151" s="19" t="s">
        <v>195</v>
      </c>
      <c r="AC151" s="19" t="s">
        <v>185</v>
      </c>
      <c r="AD151" s="19" t="s">
        <v>205</v>
      </c>
      <c r="AE151" s="19" t="s">
        <v>186</v>
      </c>
      <c r="AF151" s="19" t="s">
        <v>187</v>
      </c>
      <c r="AG151" s="19" t="s">
        <v>188</v>
      </c>
      <c r="AH151" s="19" t="s">
        <v>188</v>
      </c>
      <c r="AI151" s="19" t="s">
        <v>227</v>
      </c>
      <c r="AJ151" s="19">
        <f t="shared" si="6"/>
        <v>2</v>
      </c>
      <c r="AK151" s="19" t="s">
        <v>188</v>
      </c>
      <c r="AL151" s="19">
        <f t="shared" si="7"/>
        <v>1</v>
      </c>
      <c r="AM151" s="19" t="s">
        <v>190</v>
      </c>
      <c r="AN151" s="19">
        <f t="shared" si="8"/>
        <v>0</v>
      </c>
      <c r="AO151" s="20"/>
      <c r="AP151" s="19">
        <v>2.0</v>
      </c>
      <c r="AQ151" s="19">
        <v>3.0</v>
      </c>
      <c r="AR151" s="19">
        <v>3.0</v>
      </c>
      <c r="AS151" s="19">
        <v>2.0</v>
      </c>
      <c r="AT151" s="19">
        <v>3.0</v>
      </c>
      <c r="AU151" s="19">
        <v>4.0</v>
      </c>
      <c r="AV151" s="19">
        <v>2.0</v>
      </c>
      <c r="AW151" s="19">
        <v>3.0</v>
      </c>
      <c r="AX151" s="19">
        <v>2.0</v>
      </c>
      <c r="AY151" s="19">
        <f t="shared" si="9"/>
        <v>24</v>
      </c>
      <c r="AZ151" s="19">
        <f t="shared" si="10"/>
        <v>15</v>
      </c>
      <c r="BA151" s="19">
        <f t="shared" si="11"/>
        <v>1</v>
      </c>
      <c r="BB151" s="19">
        <f t="shared" si="12"/>
        <v>1</v>
      </c>
      <c r="BC151" s="19">
        <v>3.0</v>
      </c>
      <c r="BD151" s="19">
        <v>2.0</v>
      </c>
      <c r="BE151" s="19">
        <v>2.0</v>
      </c>
      <c r="BF151" s="19">
        <v>2.0</v>
      </c>
      <c r="BG151" s="19">
        <v>2.0</v>
      </c>
      <c r="BH151" s="19">
        <v>2.0</v>
      </c>
      <c r="BI151" s="19">
        <v>3.0</v>
      </c>
      <c r="BJ151" s="19">
        <f t="shared" si="13"/>
        <v>16</v>
      </c>
      <c r="BK151" s="19">
        <f t="shared" si="14"/>
        <v>9</v>
      </c>
      <c r="BL151" s="19"/>
      <c r="BM151" s="19"/>
      <c r="BN151" s="19">
        <v>3.0</v>
      </c>
      <c r="BO151" s="19" t="s">
        <v>185</v>
      </c>
      <c r="BP151" s="19">
        <f t="shared" si="15"/>
        <v>0</v>
      </c>
      <c r="BQ151" s="19">
        <v>3.0</v>
      </c>
      <c r="BR151" s="19">
        <v>5.0</v>
      </c>
      <c r="BS151" s="19" t="s">
        <v>185</v>
      </c>
      <c r="BT151" s="20">
        <f t="shared" si="16"/>
        <v>0</v>
      </c>
      <c r="BU151" s="20"/>
      <c r="BV151" s="19">
        <v>2.0</v>
      </c>
      <c r="BW151" s="19" t="s">
        <v>195</v>
      </c>
      <c r="BX151" s="19" t="s">
        <v>191</v>
      </c>
      <c r="BY151" s="19" t="s">
        <v>195</v>
      </c>
      <c r="BZ151" s="19" t="s">
        <v>186</v>
      </c>
      <c r="CA151" s="19">
        <f t="shared" si="17"/>
        <v>1</v>
      </c>
      <c r="CB151" s="19" t="s">
        <v>186</v>
      </c>
      <c r="CC151" s="19">
        <f t="shared" si="18"/>
        <v>1</v>
      </c>
      <c r="CD151" s="19" t="s">
        <v>209</v>
      </c>
      <c r="CE151" s="19">
        <f t="shared" si="19"/>
        <v>1</v>
      </c>
      <c r="CF151" s="19" t="s">
        <v>209</v>
      </c>
      <c r="CG151" s="19">
        <f t="shared" si="20"/>
        <v>1</v>
      </c>
      <c r="CH151" s="19" t="s">
        <v>209</v>
      </c>
      <c r="CI151" s="19">
        <f t="shared" si="21"/>
        <v>1</v>
      </c>
      <c r="CJ151" s="19" t="s">
        <v>262</v>
      </c>
      <c r="CK151" s="19" t="s">
        <v>589</v>
      </c>
      <c r="CL151" s="19" t="s">
        <v>194</v>
      </c>
      <c r="CM151" s="19">
        <f t="shared" si="22"/>
        <v>3.5</v>
      </c>
      <c r="CN151" s="19" t="s">
        <v>213</v>
      </c>
      <c r="CO151" s="19">
        <f t="shared" si="23"/>
        <v>1</v>
      </c>
      <c r="CP151" s="19" t="s">
        <v>185</v>
      </c>
      <c r="CQ151" s="19" t="s">
        <v>185</v>
      </c>
      <c r="CR151" s="19" t="s">
        <v>185</v>
      </c>
      <c r="CS151" s="19" t="s">
        <v>185</v>
      </c>
      <c r="CT151" s="19" t="s">
        <v>185</v>
      </c>
      <c r="CU151" s="19">
        <f t="shared" ref="CU151:CY151" si="187">if(CP151="Không",0,1)</f>
        <v>0</v>
      </c>
      <c r="CV151" s="19">
        <f t="shared" si="187"/>
        <v>0</v>
      </c>
      <c r="CW151" s="19">
        <f t="shared" si="187"/>
        <v>0</v>
      </c>
      <c r="CX151" s="19">
        <f t="shared" si="187"/>
        <v>0</v>
      </c>
      <c r="CY151" s="19">
        <f t="shared" si="187"/>
        <v>0</v>
      </c>
      <c r="CZ151" s="19" t="s">
        <v>185</v>
      </c>
      <c r="DA151" s="19">
        <f t="shared" si="25"/>
        <v>0</v>
      </c>
      <c r="DB151" s="19" t="s">
        <v>185</v>
      </c>
      <c r="DC151" s="19">
        <f t="shared" si="26"/>
        <v>0</v>
      </c>
      <c r="DD151" s="20"/>
      <c r="DE151" s="19" t="s">
        <v>185</v>
      </c>
      <c r="DF151" s="19">
        <f t="shared" si="27"/>
        <v>0</v>
      </c>
      <c r="DG151" s="19" t="s">
        <v>196</v>
      </c>
      <c r="DH151" s="19">
        <f t="shared" si="28"/>
        <v>0</v>
      </c>
      <c r="DI151" s="19" t="s">
        <v>590</v>
      </c>
      <c r="DJ151" s="19">
        <f t="shared" si="29"/>
        <v>1</v>
      </c>
      <c r="DK151" s="19" t="s">
        <v>197</v>
      </c>
      <c r="DL151" s="19">
        <f t="shared" si="30"/>
        <v>0</v>
      </c>
      <c r="DM151" s="20"/>
      <c r="DN151" s="19" t="str">
        <f t="shared" si="31"/>
        <v/>
      </c>
      <c r="DO151" s="20"/>
      <c r="DP151" s="19" t="s">
        <v>185</v>
      </c>
      <c r="DQ151" s="20">
        <f t="shared" si="32"/>
        <v>0</v>
      </c>
      <c r="DR151" s="20"/>
      <c r="DS151" s="19" t="s">
        <v>185</v>
      </c>
      <c r="DT151" s="20"/>
      <c r="DU151" s="19" t="s">
        <v>185</v>
      </c>
      <c r="DV151" s="20"/>
      <c r="DW151" s="20"/>
      <c r="DX151" s="20"/>
      <c r="DY151" s="20"/>
    </row>
    <row r="152">
      <c r="A152" s="18">
        <v>46004.76783564815</v>
      </c>
      <c r="B152" s="19" t="s">
        <v>219</v>
      </c>
      <c r="C152" s="19" t="s">
        <v>335</v>
      </c>
      <c r="D152" s="19">
        <f t="shared" si="2"/>
        <v>1</v>
      </c>
      <c r="E152" s="19" t="s">
        <v>476</v>
      </c>
      <c r="F152" s="19">
        <f>IFERROR(__xludf.DUMMYFUNCTION("LET(
  t, LOWER(TRIM(E152)),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152" s="19" t="s">
        <v>185</v>
      </c>
      <c r="H152" s="19">
        <f>IFERROR(__xludf.DUMMYFUNCTION("LET(
  t, LOWER(TRIM(G152)),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52" s="19" t="s">
        <v>276</v>
      </c>
      <c r="J152" s="19">
        <f>IFERROR(__xludf.DUMMYFUNCTION("LET(
  text, LOWER(I152),
  IFERROR(
    IFS(
      REGEXMATCH(text,""ở cùng gia đình|ở trọ cùng gia đình""), 0,
      REGEXMATCH(text,""thuê trọ""), 1,
      REGEXMATCH(text,""ở ktx""), 2,
      REGEXMATCH(text,""có nhà tại khu vực đang học|có nhà|ở riên"&amp;"g tại chung cư""), 3,
      REGEXMATCH(text,""ở nhà người quen""), 4
    ),
  -1)
)"),0.0)</f>
        <v>0</v>
      </c>
      <c r="K152" s="19" t="s">
        <v>183</v>
      </c>
      <c r="L152" s="19">
        <f>IFERROR(__xludf.DUMMYFUNCTION("LET(
  t, LOWER(TRIM(K152)),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52" s="19" t="s">
        <v>222</v>
      </c>
      <c r="N152" s="19">
        <f>IFERROR(__xludf.DUMMYFUNCTION("LET(
  t, LOWER(TRIM(M152)),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52" s="19" t="s">
        <v>195</v>
      </c>
      <c r="P152" s="19">
        <f t="shared" si="3"/>
        <v>1</v>
      </c>
      <c r="Q152" s="19">
        <v>1.0</v>
      </c>
      <c r="R152" s="20">
        <f t="shared" si="175"/>
        <v>1</v>
      </c>
      <c r="S152" s="19" t="s">
        <v>223</v>
      </c>
      <c r="T152" s="19"/>
      <c r="U152" s="19" t="s">
        <v>307</v>
      </c>
      <c r="V152" s="20">
        <f>IFERROR(__xludf.DUMMYFUNCTION("IFERROR(REGEXEXTRACT(U152,""\d+"")*1, """")"),20.0)</f>
        <v>20</v>
      </c>
      <c r="W152" s="20">
        <f t="shared" si="5"/>
        <v>20</v>
      </c>
      <c r="X152" s="19">
        <v>50.0</v>
      </c>
      <c r="Y152" s="19">
        <v>5.0</v>
      </c>
      <c r="Z152" s="19" t="s">
        <v>186</v>
      </c>
      <c r="AA152" s="19"/>
      <c r="AB152" s="19" t="s">
        <v>185</v>
      </c>
      <c r="AC152" s="19" t="s">
        <v>185</v>
      </c>
      <c r="AD152" s="19" t="s">
        <v>186</v>
      </c>
      <c r="AE152" s="19" t="s">
        <v>186</v>
      </c>
      <c r="AF152" s="19" t="s">
        <v>237</v>
      </c>
      <c r="AG152" s="19" t="s">
        <v>238</v>
      </c>
      <c r="AH152" s="19" t="s">
        <v>251</v>
      </c>
      <c r="AI152" s="19" t="s">
        <v>189</v>
      </c>
      <c r="AJ152" s="19">
        <f t="shared" si="6"/>
        <v>1</v>
      </c>
      <c r="AK152" s="19" t="s">
        <v>188</v>
      </c>
      <c r="AL152" s="19">
        <f t="shared" si="7"/>
        <v>1</v>
      </c>
      <c r="AM152" s="19" t="s">
        <v>591</v>
      </c>
      <c r="AN152" s="19">
        <f t="shared" si="8"/>
        <v>0</v>
      </c>
      <c r="AO152" s="20"/>
      <c r="AP152" s="19">
        <v>4.0</v>
      </c>
      <c r="AQ152" s="19">
        <v>4.0</v>
      </c>
      <c r="AR152" s="19">
        <v>4.0</v>
      </c>
      <c r="AS152" s="19">
        <v>4.0</v>
      </c>
      <c r="AT152" s="19">
        <v>4.0</v>
      </c>
      <c r="AU152" s="19">
        <v>3.0</v>
      </c>
      <c r="AV152" s="19">
        <v>4.0</v>
      </c>
      <c r="AW152" s="19">
        <v>3.0</v>
      </c>
      <c r="AX152" s="19">
        <v>2.0</v>
      </c>
      <c r="AY152" s="19">
        <f t="shared" si="9"/>
        <v>32</v>
      </c>
      <c r="AZ152" s="19">
        <f t="shared" si="10"/>
        <v>23</v>
      </c>
      <c r="BA152" s="19">
        <f t="shared" si="11"/>
        <v>1</v>
      </c>
      <c r="BB152" s="19">
        <f t="shared" si="12"/>
        <v>1</v>
      </c>
      <c r="BC152" s="19">
        <v>3.0</v>
      </c>
      <c r="BD152" s="19">
        <v>2.0</v>
      </c>
      <c r="BE152" s="19">
        <v>1.0</v>
      </c>
      <c r="BF152" s="19">
        <v>2.0</v>
      </c>
      <c r="BG152" s="19">
        <v>3.0</v>
      </c>
      <c r="BH152" s="19">
        <v>1.0</v>
      </c>
      <c r="BI152" s="19">
        <v>1.0</v>
      </c>
      <c r="BJ152" s="19">
        <f t="shared" si="13"/>
        <v>13</v>
      </c>
      <c r="BK152" s="19">
        <f t="shared" si="14"/>
        <v>6</v>
      </c>
      <c r="BL152" s="19"/>
      <c r="BM152" s="19"/>
      <c r="BN152" s="19">
        <v>1.0</v>
      </c>
      <c r="BO152" s="19" t="s">
        <v>185</v>
      </c>
      <c r="BP152" s="19">
        <f t="shared" si="15"/>
        <v>0</v>
      </c>
      <c r="BQ152" s="19">
        <v>1.0</v>
      </c>
      <c r="BR152" s="19">
        <v>0.0</v>
      </c>
      <c r="BS152" s="19" t="s">
        <v>185</v>
      </c>
      <c r="BT152" s="20">
        <f t="shared" si="16"/>
        <v>0</v>
      </c>
      <c r="BU152" s="20"/>
      <c r="BV152" s="19">
        <v>3.0</v>
      </c>
      <c r="BW152" s="19" t="s">
        <v>195</v>
      </c>
      <c r="BX152" s="19" t="s">
        <v>591</v>
      </c>
      <c r="BY152" s="19" t="s">
        <v>195</v>
      </c>
      <c r="BZ152" s="19" t="s">
        <v>185</v>
      </c>
      <c r="CA152" s="19">
        <f t="shared" si="17"/>
        <v>0</v>
      </c>
      <c r="CB152" s="19" t="s">
        <v>185</v>
      </c>
      <c r="CC152" s="19">
        <f t="shared" si="18"/>
        <v>0</v>
      </c>
      <c r="CD152" s="19" t="s">
        <v>192</v>
      </c>
      <c r="CE152" s="19">
        <f t="shared" si="19"/>
        <v>0</v>
      </c>
      <c r="CF152" s="19" t="s">
        <v>192</v>
      </c>
      <c r="CG152" s="19">
        <f t="shared" si="20"/>
        <v>0</v>
      </c>
      <c r="CH152" s="19" t="s">
        <v>208</v>
      </c>
      <c r="CI152" s="19">
        <f t="shared" si="21"/>
        <v>2</v>
      </c>
      <c r="CJ152" s="19" t="s">
        <v>262</v>
      </c>
      <c r="CK152" s="19" t="s">
        <v>592</v>
      </c>
      <c r="CL152" s="19" t="s">
        <v>212</v>
      </c>
      <c r="CM152" s="19">
        <f t="shared" si="22"/>
        <v>6</v>
      </c>
      <c r="CN152" s="19" t="s">
        <v>213</v>
      </c>
      <c r="CO152" s="19">
        <f t="shared" si="23"/>
        <v>1</v>
      </c>
      <c r="CP152" s="19" t="s">
        <v>185</v>
      </c>
      <c r="CQ152" s="19" t="s">
        <v>195</v>
      </c>
      <c r="CR152" s="19" t="s">
        <v>185</v>
      </c>
      <c r="CS152" s="19" t="s">
        <v>195</v>
      </c>
      <c r="CT152" s="19" t="s">
        <v>185</v>
      </c>
      <c r="CU152" s="19">
        <f t="shared" ref="CU152:CY152" si="188">if(CP152="Không",0,1)</f>
        <v>0</v>
      </c>
      <c r="CV152" s="19">
        <f t="shared" si="188"/>
        <v>1</v>
      </c>
      <c r="CW152" s="19">
        <f t="shared" si="188"/>
        <v>0</v>
      </c>
      <c r="CX152" s="19">
        <f t="shared" si="188"/>
        <v>1</v>
      </c>
      <c r="CY152" s="19">
        <f t="shared" si="188"/>
        <v>0</v>
      </c>
      <c r="CZ152" s="19" t="s">
        <v>195</v>
      </c>
      <c r="DA152" s="19">
        <f t="shared" si="25"/>
        <v>1</v>
      </c>
      <c r="DB152" s="19" t="s">
        <v>195</v>
      </c>
      <c r="DC152" s="19">
        <f t="shared" si="26"/>
        <v>1</v>
      </c>
      <c r="DD152" s="19" t="s">
        <v>591</v>
      </c>
      <c r="DE152" s="19" t="s">
        <v>185</v>
      </c>
      <c r="DF152" s="19">
        <f t="shared" si="27"/>
        <v>0</v>
      </c>
      <c r="DG152" s="19" t="s">
        <v>593</v>
      </c>
      <c r="DH152" s="19">
        <f t="shared" si="28"/>
        <v>1</v>
      </c>
      <c r="DI152" s="19" t="s">
        <v>185</v>
      </c>
      <c r="DJ152" s="19">
        <f t="shared" si="29"/>
        <v>0</v>
      </c>
      <c r="DK152" s="19" t="s">
        <v>197</v>
      </c>
      <c r="DL152" s="19">
        <f t="shared" si="30"/>
        <v>0</v>
      </c>
      <c r="DM152" s="20"/>
      <c r="DN152" s="19" t="str">
        <f t="shared" si="31"/>
        <v/>
      </c>
      <c r="DO152" s="20"/>
      <c r="DP152" s="19" t="s">
        <v>185</v>
      </c>
      <c r="DQ152" s="20">
        <f t="shared" si="32"/>
        <v>0</v>
      </c>
      <c r="DR152" s="20"/>
      <c r="DS152" s="19" t="s">
        <v>185</v>
      </c>
      <c r="DT152" s="20"/>
      <c r="DU152" s="19" t="s">
        <v>185</v>
      </c>
      <c r="DV152" s="20"/>
      <c r="DW152" s="20"/>
      <c r="DX152" s="20"/>
      <c r="DY152" s="20"/>
    </row>
    <row r="153">
      <c r="A153" s="18">
        <v>46004.951469907406</v>
      </c>
      <c r="B153" s="19" t="s">
        <v>508</v>
      </c>
      <c r="C153" s="19" t="s">
        <v>174</v>
      </c>
      <c r="D153" s="19">
        <f t="shared" si="2"/>
        <v>0</v>
      </c>
      <c r="E153" s="19" t="s">
        <v>235</v>
      </c>
      <c r="F153" s="19">
        <f>IFERROR(__xludf.DUMMYFUNCTION("LET(
  t, LOWER(TRIM(E153)),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53" s="19" t="s">
        <v>185</v>
      </c>
      <c r="H153" s="19">
        <f>IFERROR(__xludf.DUMMYFUNCTION("LET(
  t, LOWER(TRIM(G153)),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53" s="19" t="s">
        <v>182</v>
      </c>
      <c r="J153" s="19">
        <f>IFERROR(__xludf.DUMMYFUNCTION("LET(
  text, LOWER(I153),
  IFERROR(
    IFS(
      REGEXMATCH(text,""ở cùng gia đình|ở trọ cùng gia đình""), 0,
      REGEXMATCH(text,""thuê trọ""), 1,
      REGEXMATCH(text,""ở ktx""), 2,
      REGEXMATCH(text,""có nhà tại khu vực đang học|có nhà|ở riên"&amp;"g tại chung cư""), 3,
      REGEXMATCH(text,""ở nhà người quen""), 4
    ),
  -1)
)"),1.0)</f>
        <v>1</v>
      </c>
      <c r="K153" s="19" t="s">
        <v>221</v>
      </c>
      <c r="L153" s="19">
        <f>IFERROR(__xludf.DUMMYFUNCTION("LET(
  t, LOWER(TRIM(K153)),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53" s="19" t="s">
        <v>222</v>
      </c>
      <c r="N153" s="19">
        <f>IFERROR(__xludf.DUMMYFUNCTION("LET(
  t, LOWER(TRIM(M153)),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53" s="19" t="s">
        <v>185</v>
      </c>
      <c r="P153" s="19">
        <f t="shared" si="3"/>
        <v>0</v>
      </c>
      <c r="Q153" s="20"/>
      <c r="R153" s="20" t="str">
        <f t="shared" si="175"/>
        <v/>
      </c>
      <c r="S153" s="20"/>
      <c r="T153" s="20"/>
      <c r="U153" s="20"/>
      <c r="V153" s="20" t="str">
        <f>IFERROR(__xludf.DUMMYFUNCTION("IFERROR(REGEXEXTRACT(U153,""\d+"")*1, """")"),"")</f>
        <v/>
      </c>
      <c r="W153" s="20">
        <f t="shared" si="5"/>
        <v>0</v>
      </c>
      <c r="X153" s="20"/>
      <c r="Y153" s="20"/>
      <c r="Z153" s="19" t="s">
        <v>185</v>
      </c>
      <c r="AA153" s="19"/>
      <c r="AB153" s="19" t="s">
        <v>185</v>
      </c>
      <c r="AC153" s="19" t="s">
        <v>185</v>
      </c>
      <c r="AD153" s="19" t="s">
        <v>186</v>
      </c>
      <c r="AE153" s="19" t="s">
        <v>186</v>
      </c>
      <c r="AF153" s="19" t="s">
        <v>206</v>
      </c>
      <c r="AG153" s="19" t="s">
        <v>238</v>
      </c>
      <c r="AH153" s="19" t="s">
        <v>238</v>
      </c>
      <c r="AI153" s="19" t="s">
        <v>239</v>
      </c>
      <c r="AJ153" s="19">
        <f t="shared" si="6"/>
        <v>0</v>
      </c>
      <c r="AK153" s="19" t="s">
        <v>238</v>
      </c>
      <c r="AL153" s="19">
        <f t="shared" si="7"/>
        <v>0</v>
      </c>
      <c r="AM153" s="19" t="s">
        <v>190</v>
      </c>
      <c r="AN153" s="19">
        <f t="shared" si="8"/>
        <v>0</v>
      </c>
      <c r="AO153" s="20"/>
      <c r="AP153" s="19">
        <v>2.0</v>
      </c>
      <c r="AQ153" s="19">
        <v>2.0</v>
      </c>
      <c r="AR153" s="19">
        <v>2.0</v>
      </c>
      <c r="AS153" s="19">
        <v>3.0</v>
      </c>
      <c r="AT153" s="19">
        <v>2.0</v>
      </c>
      <c r="AU153" s="19">
        <v>3.0</v>
      </c>
      <c r="AV153" s="19">
        <v>2.0</v>
      </c>
      <c r="AW153" s="19">
        <v>1.0</v>
      </c>
      <c r="AX153" s="19">
        <v>1.0</v>
      </c>
      <c r="AY153" s="19">
        <f t="shared" si="9"/>
        <v>18</v>
      </c>
      <c r="AZ153" s="19">
        <f t="shared" si="10"/>
        <v>9</v>
      </c>
      <c r="BA153" s="19">
        <f t="shared" si="11"/>
        <v>0</v>
      </c>
      <c r="BB153" s="19">
        <f t="shared" si="12"/>
        <v>0</v>
      </c>
      <c r="BC153" s="19">
        <v>2.0</v>
      </c>
      <c r="BD153" s="19">
        <v>2.0</v>
      </c>
      <c r="BE153" s="19">
        <v>2.0</v>
      </c>
      <c r="BF153" s="19">
        <v>2.0</v>
      </c>
      <c r="BG153" s="19">
        <v>1.0</v>
      </c>
      <c r="BH153" s="19">
        <v>2.0</v>
      </c>
      <c r="BI153" s="19">
        <v>2.0</v>
      </c>
      <c r="BJ153" s="19">
        <f t="shared" si="13"/>
        <v>13</v>
      </c>
      <c r="BK153" s="19">
        <f t="shared" si="14"/>
        <v>6</v>
      </c>
      <c r="BL153" s="19"/>
      <c r="BM153" s="19"/>
      <c r="BN153" s="19">
        <v>1.0</v>
      </c>
      <c r="BO153" s="19" t="s">
        <v>185</v>
      </c>
      <c r="BP153" s="19">
        <f t="shared" si="15"/>
        <v>0</v>
      </c>
      <c r="BQ153" s="19">
        <v>2.0</v>
      </c>
      <c r="BR153" s="19">
        <v>1.0</v>
      </c>
      <c r="BS153" s="19" t="s">
        <v>185</v>
      </c>
      <c r="BT153" s="20">
        <f t="shared" si="16"/>
        <v>0</v>
      </c>
      <c r="BU153" s="20"/>
      <c r="BV153" s="19">
        <v>4.0</v>
      </c>
      <c r="BW153" s="19" t="s">
        <v>195</v>
      </c>
      <c r="BX153" s="19" t="s">
        <v>191</v>
      </c>
      <c r="BY153" s="19" t="s">
        <v>195</v>
      </c>
      <c r="BZ153" s="19" t="s">
        <v>185</v>
      </c>
      <c r="CA153" s="19">
        <f t="shared" si="17"/>
        <v>0</v>
      </c>
      <c r="CB153" s="19" t="s">
        <v>186</v>
      </c>
      <c r="CC153" s="19">
        <f t="shared" si="18"/>
        <v>1</v>
      </c>
      <c r="CD153" s="19" t="s">
        <v>192</v>
      </c>
      <c r="CE153" s="19">
        <f t="shared" si="19"/>
        <v>0</v>
      </c>
      <c r="CF153" s="19" t="s">
        <v>192</v>
      </c>
      <c r="CG153" s="19">
        <f t="shared" si="20"/>
        <v>0</v>
      </c>
      <c r="CH153" s="19" t="s">
        <v>192</v>
      </c>
      <c r="CI153" s="19">
        <f t="shared" si="21"/>
        <v>0</v>
      </c>
      <c r="CJ153" s="19" t="s">
        <v>594</v>
      </c>
      <c r="CK153" s="19" t="s">
        <v>185</v>
      </c>
      <c r="CL153" s="19" t="s">
        <v>212</v>
      </c>
      <c r="CM153" s="19">
        <f t="shared" si="22"/>
        <v>6</v>
      </c>
      <c r="CN153" s="19" t="s">
        <v>185</v>
      </c>
      <c r="CO153" s="19">
        <f t="shared" si="23"/>
        <v>0</v>
      </c>
      <c r="CP153" s="19" t="s">
        <v>185</v>
      </c>
      <c r="CQ153" s="19" t="s">
        <v>195</v>
      </c>
      <c r="CR153" s="19" t="s">
        <v>185</v>
      </c>
      <c r="CS153" s="19" t="s">
        <v>185</v>
      </c>
      <c r="CT153" s="19" t="s">
        <v>185</v>
      </c>
      <c r="CU153" s="19">
        <f t="shared" ref="CU153:CY153" si="189">if(CP153="Không",0,1)</f>
        <v>0</v>
      </c>
      <c r="CV153" s="19">
        <f t="shared" si="189"/>
        <v>1</v>
      </c>
      <c r="CW153" s="19">
        <f t="shared" si="189"/>
        <v>0</v>
      </c>
      <c r="CX153" s="19">
        <f t="shared" si="189"/>
        <v>0</v>
      </c>
      <c r="CY153" s="19">
        <f t="shared" si="189"/>
        <v>0</v>
      </c>
      <c r="CZ153" s="19" t="s">
        <v>185</v>
      </c>
      <c r="DA153" s="19">
        <f t="shared" si="25"/>
        <v>0</v>
      </c>
      <c r="DB153" s="19" t="s">
        <v>185</v>
      </c>
      <c r="DC153" s="19">
        <f t="shared" si="26"/>
        <v>0</v>
      </c>
      <c r="DD153" s="20"/>
      <c r="DE153" s="19" t="s">
        <v>195</v>
      </c>
      <c r="DF153" s="19">
        <f t="shared" si="27"/>
        <v>1</v>
      </c>
      <c r="DG153" s="19" t="s">
        <v>449</v>
      </c>
      <c r="DH153" s="19">
        <f t="shared" si="28"/>
        <v>1</v>
      </c>
      <c r="DI153" s="19" t="s">
        <v>185</v>
      </c>
      <c r="DJ153" s="19">
        <f t="shared" si="29"/>
        <v>0</v>
      </c>
      <c r="DK153" s="19" t="s">
        <v>197</v>
      </c>
      <c r="DL153" s="19">
        <f t="shared" si="30"/>
        <v>0</v>
      </c>
      <c r="DM153" s="19" t="s">
        <v>232</v>
      </c>
      <c r="DN153" s="19">
        <f t="shared" si="31"/>
        <v>2.5</v>
      </c>
      <c r="DO153" s="19" t="s">
        <v>326</v>
      </c>
      <c r="DP153" s="19" t="s">
        <v>185</v>
      </c>
      <c r="DQ153" s="20">
        <f t="shared" si="32"/>
        <v>0</v>
      </c>
      <c r="DR153" s="20"/>
      <c r="DS153" s="19" t="s">
        <v>185</v>
      </c>
      <c r="DT153" s="20"/>
      <c r="DU153" s="19" t="s">
        <v>185</v>
      </c>
      <c r="DV153" s="20"/>
      <c r="DW153" s="20"/>
      <c r="DX153" s="20"/>
      <c r="DY153" s="20"/>
    </row>
    <row r="154">
      <c r="A154" s="18">
        <v>46005.39695601852</v>
      </c>
      <c r="B154" s="19" t="s">
        <v>595</v>
      </c>
      <c r="C154" s="19" t="s">
        <v>335</v>
      </c>
      <c r="D154" s="19">
        <f t="shared" si="2"/>
        <v>1</v>
      </c>
      <c r="E154" s="19" t="s">
        <v>180</v>
      </c>
      <c r="F154" s="19">
        <f>IFERROR(__xludf.DUMMYFUNCTION("LET(
  t, LOWER(TRIM(E154)),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54" s="19" t="s">
        <v>185</v>
      </c>
      <c r="H154" s="19">
        <f>IFERROR(__xludf.DUMMYFUNCTION("LET(
  t, LOWER(TRIM(G154)),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54" s="19" t="s">
        <v>276</v>
      </c>
      <c r="J154" s="19">
        <f>IFERROR(__xludf.DUMMYFUNCTION("LET(
  text, LOWER(I154),
  IFERROR(
    IFS(
      REGEXMATCH(text,""ở cùng gia đình|ở trọ cùng gia đình""), 0,
      REGEXMATCH(text,""thuê trọ""), 1,
      REGEXMATCH(text,""ở ktx""), 2,
      REGEXMATCH(text,""có nhà tại khu vực đang học|có nhà|ở riên"&amp;"g tại chung cư""), 3,
      REGEXMATCH(text,""ở nhà người quen""), 4
    ),
  -1)
)"),0.0)</f>
        <v>0</v>
      </c>
      <c r="K154" s="19" t="s">
        <v>221</v>
      </c>
      <c r="L154" s="19">
        <f>IFERROR(__xludf.DUMMYFUNCTION("LET(
  t, LOWER(TRIM(K154)),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54" s="19" t="s">
        <v>222</v>
      </c>
      <c r="N154" s="19">
        <f>IFERROR(__xludf.DUMMYFUNCTION("LET(
  t, LOWER(TRIM(M154)),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54" s="19" t="s">
        <v>185</v>
      </c>
      <c r="P154" s="19">
        <f t="shared" si="3"/>
        <v>0</v>
      </c>
      <c r="Q154" s="20"/>
      <c r="R154" s="20" t="str">
        <f t="shared" si="175"/>
        <v/>
      </c>
      <c r="S154" s="20"/>
      <c r="T154" s="20"/>
      <c r="U154" s="20"/>
      <c r="V154" s="20" t="str">
        <f>IFERROR(__xludf.DUMMYFUNCTION("IFERROR(REGEXEXTRACT(U154,""\d+"")*1, """")"),"")</f>
        <v/>
      </c>
      <c r="W154" s="20">
        <f t="shared" si="5"/>
        <v>0</v>
      </c>
      <c r="X154" s="20"/>
      <c r="Y154" s="20"/>
      <c r="Z154" s="19" t="s">
        <v>185</v>
      </c>
      <c r="AA154" s="19"/>
      <c r="AB154" s="19" t="s">
        <v>185</v>
      </c>
      <c r="AC154" s="19" t="s">
        <v>423</v>
      </c>
      <c r="AD154" s="19" t="s">
        <v>186</v>
      </c>
      <c r="AE154" s="19" t="s">
        <v>185</v>
      </c>
      <c r="AF154" s="19" t="s">
        <v>206</v>
      </c>
      <c r="AG154" s="19" t="s">
        <v>188</v>
      </c>
      <c r="AH154" s="19" t="s">
        <v>188</v>
      </c>
      <c r="AI154" s="19" t="s">
        <v>227</v>
      </c>
      <c r="AJ154" s="19">
        <f t="shared" si="6"/>
        <v>2</v>
      </c>
      <c r="AK154" s="19" t="s">
        <v>188</v>
      </c>
      <c r="AL154" s="19">
        <f t="shared" si="7"/>
        <v>1</v>
      </c>
      <c r="AM154" s="19" t="s">
        <v>228</v>
      </c>
      <c r="AN154" s="19">
        <f t="shared" si="8"/>
        <v>1</v>
      </c>
      <c r="AO154" s="20"/>
      <c r="AP154" s="19">
        <v>3.0</v>
      </c>
      <c r="AQ154" s="19">
        <v>3.0</v>
      </c>
      <c r="AR154" s="19">
        <v>1.0</v>
      </c>
      <c r="AS154" s="19">
        <v>4.0</v>
      </c>
      <c r="AT154" s="19">
        <v>3.0</v>
      </c>
      <c r="AU154" s="19">
        <v>2.0</v>
      </c>
      <c r="AV154" s="19">
        <v>1.0</v>
      </c>
      <c r="AW154" s="19">
        <v>1.0</v>
      </c>
      <c r="AX154" s="19">
        <v>1.0</v>
      </c>
      <c r="AY154" s="19">
        <f t="shared" si="9"/>
        <v>19</v>
      </c>
      <c r="AZ154" s="19">
        <f t="shared" si="10"/>
        <v>10</v>
      </c>
      <c r="BA154" s="19">
        <f t="shared" si="11"/>
        <v>1</v>
      </c>
      <c r="BB154" s="19">
        <f t="shared" si="12"/>
        <v>0</v>
      </c>
      <c r="BC154" s="19">
        <v>3.0</v>
      </c>
      <c r="BD154" s="19">
        <v>2.0</v>
      </c>
      <c r="BE154" s="19">
        <v>4.0</v>
      </c>
      <c r="BF154" s="19">
        <v>4.0</v>
      </c>
      <c r="BG154" s="19">
        <v>2.0</v>
      </c>
      <c r="BH154" s="19">
        <v>1.0</v>
      </c>
      <c r="BI154" s="19">
        <v>1.0</v>
      </c>
      <c r="BJ154" s="19">
        <f t="shared" si="13"/>
        <v>17</v>
      </c>
      <c r="BK154" s="19">
        <f t="shared" si="14"/>
        <v>10</v>
      </c>
      <c r="BL154" s="19"/>
      <c r="BM154" s="19"/>
      <c r="BN154" s="19">
        <v>3.0</v>
      </c>
      <c r="BO154" s="19" t="s">
        <v>185</v>
      </c>
      <c r="BP154" s="19">
        <f t="shared" si="15"/>
        <v>0</v>
      </c>
      <c r="BQ154" s="19">
        <v>1.0</v>
      </c>
      <c r="BR154" s="19">
        <v>1.0</v>
      </c>
      <c r="BS154" s="19" t="s">
        <v>185</v>
      </c>
      <c r="BT154" s="20">
        <f t="shared" si="16"/>
        <v>0</v>
      </c>
      <c r="BU154" s="20"/>
      <c r="BV154" s="19">
        <v>3.0</v>
      </c>
      <c r="BW154" s="19" t="s">
        <v>195</v>
      </c>
      <c r="BX154" s="19" t="s">
        <v>252</v>
      </c>
      <c r="BY154" s="19" t="s">
        <v>195</v>
      </c>
      <c r="BZ154" s="19" t="s">
        <v>186</v>
      </c>
      <c r="CA154" s="19">
        <f t="shared" si="17"/>
        <v>1</v>
      </c>
      <c r="CB154" s="19" t="s">
        <v>186</v>
      </c>
      <c r="CC154" s="19">
        <f t="shared" si="18"/>
        <v>1</v>
      </c>
      <c r="CD154" s="19" t="s">
        <v>192</v>
      </c>
      <c r="CE154" s="19">
        <f t="shared" si="19"/>
        <v>0</v>
      </c>
      <c r="CF154" s="19" t="s">
        <v>192</v>
      </c>
      <c r="CG154" s="19">
        <f t="shared" si="20"/>
        <v>0</v>
      </c>
      <c r="CH154" s="19" t="s">
        <v>192</v>
      </c>
      <c r="CI154" s="19">
        <f t="shared" si="21"/>
        <v>0</v>
      </c>
      <c r="CJ154" s="19" t="s">
        <v>415</v>
      </c>
      <c r="CK154" s="19" t="s">
        <v>185</v>
      </c>
      <c r="CL154" s="19" t="s">
        <v>212</v>
      </c>
      <c r="CM154" s="19">
        <f t="shared" si="22"/>
        <v>6</v>
      </c>
      <c r="CN154" s="19" t="s">
        <v>213</v>
      </c>
      <c r="CO154" s="19">
        <f t="shared" si="23"/>
        <v>1</v>
      </c>
      <c r="CP154" s="19" t="s">
        <v>195</v>
      </c>
      <c r="CQ154" s="19" t="s">
        <v>195</v>
      </c>
      <c r="CR154" s="19" t="s">
        <v>195</v>
      </c>
      <c r="CS154" s="19" t="s">
        <v>195</v>
      </c>
      <c r="CT154" s="19" t="s">
        <v>195</v>
      </c>
      <c r="CU154" s="19">
        <f t="shared" ref="CU154:CY154" si="190">if(CP154="Không",0,1)</f>
        <v>1</v>
      </c>
      <c r="CV154" s="19">
        <f t="shared" si="190"/>
        <v>1</v>
      </c>
      <c r="CW154" s="19">
        <f t="shared" si="190"/>
        <v>1</v>
      </c>
      <c r="CX154" s="19">
        <f t="shared" si="190"/>
        <v>1</v>
      </c>
      <c r="CY154" s="19">
        <f t="shared" si="190"/>
        <v>1</v>
      </c>
      <c r="CZ154" s="19" t="s">
        <v>185</v>
      </c>
      <c r="DA154" s="19">
        <f t="shared" si="25"/>
        <v>0</v>
      </c>
      <c r="DB154" s="19" t="s">
        <v>185</v>
      </c>
      <c r="DC154" s="19">
        <f t="shared" si="26"/>
        <v>0</v>
      </c>
      <c r="DD154" s="20"/>
      <c r="DE154" s="19" t="s">
        <v>185</v>
      </c>
      <c r="DF154" s="19">
        <f t="shared" si="27"/>
        <v>0</v>
      </c>
      <c r="DG154" s="19" t="s">
        <v>214</v>
      </c>
      <c r="DH154" s="19">
        <f t="shared" si="28"/>
        <v>1</v>
      </c>
      <c r="DI154" s="19" t="s">
        <v>355</v>
      </c>
      <c r="DJ154" s="19">
        <f t="shared" si="29"/>
        <v>1</v>
      </c>
      <c r="DK154" s="19" t="s">
        <v>197</v>
      </c>
      <c r="DL154" s="19">
        <f t="shared" si="30"/>
        <v>0</v>
      </c>
      <c r="DM154" s="20"/>
      <c r="DN154" s="19" t="str">
        <f t="shared" si="31"/>
        <v/>
      </c>
      <c r="DO154" s="20"/>
      <c r="DP154" s="19" t="s">
        <v>185</v>
      </c>
      <c r="DQ154" s="20">
        <f t="shared" si="32"/>
        <v>0</v>
      </c>
      <c r="DR154" s="20"/>
      <c r="DS154" s="19" t="s">
        <v>185</v>
      </c>
      <c r="DT154" s="20"/>
      <c r="DU154" s="19" t="s">
        <v>185</v>
      </c>
      <c r="DV154" s="20"/>
      <c r="DW154" s="20"/>
      <c r="DX154" s="20"/>
      <c r="DY154" s="20"/>
    </row>
    <row r="155">
      <c r="A155" s="18">
        <v>46005.4125</v>
      </c>
      <c r="B155" s="19" t="s">
        <v>390</v>
      </c>
      <c r="C155" s="19" t="s">
        <v>335</v>
      </c>
      <c r="D155" s="19">
        <f t="shared" si="2"/>
        <v>1</v>
      </c>
      <c r="E155" s="19" t="s">
        <v>476</v>
      </c>
      <c r="F155" s="19">
        <f>IFERROR(__xludf.DUMMYFUNCTION("LET(
  t, LOWER(TRIM(E155)),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155" s="19" t="s">
        <v>185</v>
      </c>
      <c r="H155" s="19">
        <f>IFERROR(__xludf.DUMMYFUNCTION("LET(
  t, LOWER(TRIM(G155)),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55" s="19" t="s">
        <v>276</v>
      </c>
      <c r="J155" s="19">
        <f>IFERROR(__xludf.DUMMYFUNCTION("LET(
  text, LOWER(I155),
  IFERROR(
    IFS(
      REGEXMATCH(text,""ở cùng gia đình|ở trọ cùng gia đình""), 0,
      REGEXMATCH(text,""thuê trọ""), 1,
      REGEXMATCH(text,""ở ktx""), 2,
      REGEXMATCH(text,""có nhà tại khu vực đang học|có nhà|ở riên"&amp;"g tại chung cư""), 3,
      REGEXMATCH(text,""ở nhà người quen""), 4
    ),
  -1)
)"),0.0)</f>
        <v>0</v>
      </c>
      <c r="K155" s="19" t="s">
        <v>183</v>
      </c>
      <c r="L155" s="19">
        <f>IFERROR(__xludf.DUMMYFUNCTION("LET(
  t, LOWER(TRIM(K155)),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55" s="19" t="s">
        <v>222</v>
      </c>
      <c r="N155" s="19">
        <f>IFERROR(__xludf.DUMMYFUNCTION("LET(
  t, LOWER(TRIM(M155)),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55" s="19" t="s">
        <v>195</v>
      </c>
      <c r="P155" s="19">
        <f t="shared" si="3"/>
        <v>1</v>
      </c>
      <c r="Q155" s="19">
        <v>2.0</v>
      </c>
      <c r="R155" s="20">
        <f t="shared" si="175"/>
        <v>2</v>
      </c>
      <c r="S155" s="19" t="s">
        <v>223</v>
      </c>
      <c r="T155" s="19"/>
      <c r="U155" s="19" t="s">
        <v>307</v>
      </c>
      <c r="V155" s="20">
        <f>IFERROR(__xludf.DUMMYFUNCTION("IFERROR(REGEXEXTRACT(U155,""\d+"")*1, """")"),20.0)</f>
        <v>20</v>
      </c>
      <c r="W155" s="20">
        <f t="shared" si="5"/>
        <v>20</v>
      </c>
      <c r="X155" s="19">
        <v>50.0</v>
      </c>
      <c r="Y155" s="19">
        <v>50.0</v>
      </c>
      <c r="Z155" s="19" t="s">
        <v>185</v>
      </c>
      <c r="AA155" s="19"/>
      <c r="AB155" s="19" t="s">
        <v>195</v>
      </c>
      <c r="AC155" s="19" t="s">
        <v>185</v>
      </c>
      <c r="AD155" s="19" t="s">
        <v>205</v>
      </c>
      <c r="AE155" s="19" t="s">
        <v>186</v>
      </c>
      <c r="AF155" s="19" t="s">
        <v>206</v>
      </c>
      <c r="AG155" s="19" t="s">
        <v>226</v>
      </c>
      <c r="AH155" s="19" t="s">
        <v>188</v>
      </c>
      <c r="AI155" s="19" t="s">
        <v>189</v>
      </c>
      <c r="AJ155" s="19">
        <f t="shared" si="6"/>
        <v>1</v>
      </c>
      <c r="AK155" s="19" t="s">
        <v>238</v>
      </c>
      <c r="AL155" s="19">
        <f t="shared" si="7"/>
        <v>0</v>
      </c>
      <c r="AM155" s="19" t="s">
        <v>228</v>
      </c>
      <c r="AN155" s="19">
        <f t="shared" si="8"/>
        <v>1</v>
      </c>
      <c r="AO155" s="20"/>
      <c r="AP155" s="19">
        <v>3.0</v>
      </c>
      <c r="AQ155" s="19">
        <v>3.0</v>
      </c>
      <c r="AR155" s="19">
        <v>2.0</v>
      </c>
      <c r="AS155" s="19">
        <v>2.0</v>
      </c>
      <c r="AT155" s="19">
        <v>2.0</v>
      </c>
      <c r="AU155" s="19">
        <v>2.0</v>
      </c>
      <c r="AV155" s="19">
        <v>2.0</v>
      </c>
      <c r="AW155" s="19">
        <v>2.0</v>
      </c>
      <c r="AX155" s="19">
        <v>1.0</v>
      </c>
      <c r="AY155" s="19">
        <f t="shared" si="9"/>
        <v>19</v>
      </c>
      <c r="AZ155" s="19">
        <f t="shared" si="10"/>
        <v>10</v>
      </c>
      <c r="BA155" s="19">
        <f t="shared" si="11"/>
        <v>1</v>
      </c>
      <c r="BB155" s="19">
        <f t="shared" si="12"/>
        <v>0</v>
      </c>
      <c r="BC155" s="19">
        <v>1.0</v>
      </c>
      <c r="BD155" s="19">
        <v>2.0</v>
      </c>
      <c r="BE155" s="19">
        <v>2.0</v>
      </c>
      <c r="BF155" s="19">
        <v>2.0</v>
      </c>
      <c r="BG155" s="19">
        <v>2.0</v>
      </c>
      <c r="BH155" s="19">
        <v>2.0</v>
      </c>
      <c r="BI155" s="19">
        <v>1.0</v>
      </c>
      <c r="BJ155" s="19">
        <f t="shared" si="13"/>
        <v>12</v>
      </c>
      <c r="BK155" s="19">
        <f t="shared" si="14"/>
        <v>5</v>
      </c>
      <c r="BL155" s="19"/>
      <c r="BM155" s="19"/>
      <c r="BN155" s="19">
        <v>3.0</v>
      </c>
      <c r="BO155" s="19" t="s">
        <v>195</v>
      </c>
      <c r="BP155" s="19">
        <f t="shared" si="15"/>
        <v>1</v>
      </c>
      <c r="BQ155" s="19">
        <v>1.0</v>
      </c>
      <c r="BR155" s="19">
        <v>1.0</v>
      </c>
      <c r="BS155" s="19" t="s">
        <v>185</v>
      </c>
      <c r="BT155" s="20">
        <f t="shared" si="16"/>
        <v>0</v>
      </c>
      <c r="BU155" s="20"/>
      <c r="BV155" s="19">
        <v>2.0</v>
      </c>
      <c r="BW155" s="19" t="s">
        <v>185</v>
      </c>
      <c r="BX155" s="19" t="s">
        <v>191</v>
      </c>
      <c r="BY155" s="19" t="s">
        <v>195</v>
      </c>
      <c r="BZ155" s="19" t="s">
        <v>186</v>
      </c>
      <c r="CA155" s="19">
        <f t="shared" si="17"/>
        <v>1</v>
      </c>
      <c r="CB155" s="19" t="s">
        <v>186</v>
      </c>
      <c r="CC155" s="19">
        <f t="shared" si="18"/>
        <v>1</v>
      </c>
      <c r="CD155" s="19" t="s">
        <v>192</v>
      </c>
      <c r="CE155" s="19">
        <f t="shared" si="19"/>
        <v>0</v>
      </c>
      <c r="CF155" s="19" t="s">
        <v>192</v>
      </c>
      <c r="CG155" s="19">
        <f t="shared" si="20"/>
        <v>0</v>
      </c>
      <c r="CH155" s="19" t="s">
        <v>192</v>
      </c>
      <c r="CI155" s="19">
        <f t="shared" si="21"/>
        <v>0</v>
      </c>
      <c r="CJ155" s="19" t="s">
        <v>229</v>
      </c>
      <c r="CK155" s="19" t="s">
        <v>185</v>
      </c>
      <c r="CL155" s="19" t="s">
        <v>365</v>
      </c>
      <c r="CM155" s="19">
        <f t="shared" si="22"/>
        <v>0.33</v>
      </c>
      <c r="CN155" s="19" t="s">
        <v>185</v>
      </c>
      <c r="CO155" s="19">
        <f t="shared" si="23"/>
        <v>0</v>
      </c>
      <c r="CP155" s="19" t="s">
        <v>185</v>
      </c>
      <c r="CQ155" s="19" t="s">
        <v>185</v>
      </c>
      <c r="CR155" s="19" t="s">
        <v>185</v>
      </c>
      <c r="CS155" s="19" t="s">
        <v>185</v>
      </c>
      <c r="CT155" s="19" t="s">
        <v>185</v>
      </c>
      <c r="CU155" s="19">
        <f t="shared" ref="CU155:CY155" si="191">if(CP155="Không",0,1)</f>
        <v>0</v>
      </c>
      <c r="CV155" s="19">
        <f t="shared" si="191"/>
        <v>0</v>
      </c>
      <c r="CW155" s="19">
        <f t="shared" si="191"/>
        <v>0</v>
      </c>
      <c r="CX155" s="19">
        <f t="shared" si="191"/>
        <v>0</v>
      </c>
      <c r="CY155" s="19">
        <f t="shared" si="191"/>
        <v>0</v>
      </c>
      <c r="CZ155" s="19" t="s">
        <v>185</v>
      </c>
      <c r="DA155" s="19">
        <f t="shared" si="25"/>
        <v>0</v>
      </c>
      <c r="DB155" s="19" t="s">
        <v>185</v>
      </c>
      <c r="DC155" s="19">
        <f t="shared" si="26"/>
        <v>0</v>
      </c>
      <c r="DD155" s="20"/>
      <c r="DE155" s="19" t="s">
        <v>195</v>
      </c>
      <c r="DF155" s="19">
        <f t="shared" si="27"/>
        <v>1</v>
      </c>
      <c r="DG155" s="19" t="s">
        <v>196</v>
      </c>
      <c r="DH155" s="19">
        <f t="shared" si="28"/>
        <v>0</v>
      </c>
      <c r="DI155" s="19" t="s">
        <v>185</v>
      </c>
      <c r="DJ155" s="19">
        <f t="shared" si="29"/>
        <v>0</v>
      </c>
      <c r="DK155" s="19" t="s">
        <v>197</v>
      </c>
      <c r="DL155" s="19">
        <f t="shared" si="30"/>
        <v>0</v>
      </c>
      <c r="DM155" s="19" t="s">
        <v>303</v>
      </c>
      <c r="DN155" s="19">
        <f t="shared" si="31"/>
        <v>0.5</v>
      </c>
      <c r="DO155" s="19" t="s">
        <v>199</v>
      </c>
      <c r="DP155" s="19" t="s">
        <v>185</v>
      </c>
      <c r="DQ155" s="20">
        <f t="shared" si="32"/>
        <v>0</v>
      </c>
      <c r="DR155" s="20"/>
      <c r="DS155" s="19" t="s">
        <v>185</v>
      </c>
      <c r="DT155" s="20"/>
      <c r="DU155" s="19" t="s">
        <v>185</v>
      </c>
      <c r="DV155" s="20"/>
      <c r="DW155" s="20"/>
      <c r="DX155" s="20"/>
      <c r="DY155" s="20"/>
    </row>
    <row r="156">
      <c r="A156" s="18">
        <v>46005.43329861111</v>
      </c>
      <c r="B156" s="19" t="s">
        <v>374</v>
      </c>
      <c r="C156" s="19" t="s">
        <v>174</v>
      </c>
      <c r="D156" s="19">
        <f t="shared" si="2"/>
        <v>0</v>
      </c>
      <c r="E156" s="19" t="s">
        <v>346</v>
      </c>
      <c r="F156" s="19">
        <f>IFERROR(__xludf.DUMMYFUNCTION("LET(
  t, LOWER(TRIM(E156)),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56" s="19" t="s">
        <v>185</v>
      </c>
      <c r="H156" s="19">
        <f>IFERROR(__xludf.DUMMYFUNCTION("LET(
  t, LOWER(TRIM(G156)),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56" s="19" t="s">
        <v>182</v>
      </c>
      <c r="J156" s="19">
        <f>IFERROR(__xludf.DUMMYFUNCTION("LET(
  text, LOWER(I156),
  IFERROR(
    IFS(
      REGEXMATCH(text,""ở cùng gia đình|ở trọ cùng gia đình""), 0,
      REGEXMATCH(text,""thuê trọ""), 1,
      REGEXMATCH(text,""ở ktx""), 2,
      REGEXMATCH(text,""có nhà tại khu vực đang học|có nhà|ở riên"&amp;"g tại chung cư""), 3,
      REGEXMATCH(text,""ở nhà người quen""), 4
    ),
  -1)
)"),1.0)</f>
        <v>1</v>
      </c>
      <c r="K156" s="19" t="s">
        <v>221</v>
      </c>
      <c r="L156" s="19">
        <f>IFERROR(__xludf.DUMMYFUNCTION("LET(
  t, LOWER(TRIM(K156)),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56" s="19" t="s">
        <v>222</v>
      </c>
      <c r="N156" s="19">
        <f>IFERROR(__xludf.DUMMYFUNCTION("LET(
  t, LOWER(TRIM(M156)),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56" s="19" t="s">
        <v>195</v>
      </c>
      <c r="P156" s="19">
        <f t="shared" si="3"/>
        <v>1</v>
      </c>
      <c r="Q156" s="19" t="s">
        <v>596</v>
      </c>
      <c r="R156" s="19">
        <v>1.0</v>
      </c>
      <c r="S156" s="19" t="s">
        <v>203</v>
      </c>
      <c r="T156" s="19"/>
      <c r="U156" s="19" t="s">
        <v>307</v>
      </c>
      <c r="V156" s="20">
        <f>IFERROR(__xludf.DUMMYFUNCTION("IFERROR(REGEXEXTRACT(U156,""\d+"")*1, """")"),20.0)</f>
        <v>20</v>
      </c>
      <c r="W156" s="20">
        <f t="shared" si="5"/>
        <v>20</v>
      </c>
      <c r="X156" s="19">
        <v>50.0</v>
      </c>
      <c r="Y156" s="19">
        <v>10.0</v>
      </c>
      <c r="Z156" s="19" t="s">
        <v>186</v>
      </c>
      <c r="AA156" s="19"/>
      <c r="AB156" s="19" t="s">
        <v>185</v>
      </c>
      <c r="AC156" s="19" t="s">
        <v>185</v>
      </c>
      <c r="AD156" s="19" t="s">
        <v>205</v>
      </c>
      <c r="AE156" s="19" t="s">
        <v>185</v>
      </c>
      <c r="AF156" s="19" t="s">
        <v>206</v>
      </c>
      <c r="AG156" s="19" t="s">
        <v>238</v>
      </c>
      <c r="AH156" s="19" t="s">
        <v>188</v>
      </c>
      <c r="AI156" s="19" t="s">
        <v>189</v>
      </c>
      <c r="AJ156" s="19">
        <f t="shared" si="6"/>
        <v>1</v>
      </c>
      <c r="AK156" s="19" t="s">
        <v>238</v>
      </c>
      <c r="AL156" s="19">
        <f t="shared" si="7"/>
        <v>0</v>
      </c>
      <c r="AM156" s="19" t="s">
        <v>190</v>
      </c>
      <c r="AN156" s="19">
        <f t="shared" si="8"/>
        <v>0</v>
      </c>
      <c r="AO156" s="20"/>
      <c r="AP156" s="19">
        <v>2.0</v>
      </c>
      <c r="AQ156" s="19">
        <v>2.0</v>
      </c>
      <c r="AR156" s="19">
        <v>1.0</v>
      </c>
      <c r="AS156" s="19">
        <v>2.0</v>
      </c>
      <c r="AT156" s="19">
        <v>1.0</v>
      </c>
      <c r="AU156" s="19">
        <v>2.0</v>
      </c>
      <c r="AV156" s="19">
        <v>1.0</v>
      </c>
      <c r="AW156" s="19">
        <v>1.0</v>
      </c>
      <c r="AX156" s="19">
        <v>1.0</v>
      </c>
      <c r="AY156" s="19">
        <f t="shared" si="9"/>
        <v>13</v>
      </c>
      <c r="AZ156" s="19">
        <f t="shared" si="10"/>
        <v>4</v>
      </c>
      <c r="BA156" s="19">
        <f t="shared" si="11"/>
        <v>0</v>
      </c>
      <c r="BB156" s="19">
        <f t="shared" si="12"/>
        <v>0</v>
      </c>
      <c r="BC156" s="19">
        <v>1.0</v>
      </c>
      <c r="BD156" s="19">
        <v>1.0</v>
      </c>
      <c r="BE156" s="19">
        <v>1.0</v>
      </c>
      <c r="BF156" s="19">
        <v>1.0</v>
      </c>
      <c r="BG156" s="19">
        <v>2.0</v>
      </c>
      <c r="BH156" s="19">
        <v>1.0</v>
      </c>
      <c r="BI156" s="19">
        <v>1.0</v>
      </c>
      <c r="BJ156" s="19">
        <f t="shared" si="13"/>
        <v>8</v>
      </c>
      <c r="BK156" s="19">
        <f t="shared" si="14"/>
        <v>1</v>
      </c>
      <c r="BL156" s="19"/>
      <c r="BM156" s="19"/>
      <c r="BN156" s="19">
        <v>1.0</v>
      </c>
      <c r="BO156" s="19" t="s">
        <v>185</v>
      </c>
      <c r="BP156" s="19">
        <f t="shared" si="15"/>
        <v>0</v>
      </c>
      <c r="BQ156" s="19">
        <v>1.0</v>
      </c>
      <c r="BR156" s="19" t="s">
        <v>185</v>
      </c>
      <c r="BS156" s="19" t="s">
        <v>185</v>
      </c>
      <c r="BT156" s="20">
        <f t="shared" si="16"/>
        <v>0</v>
      </c>
      <c r="BU156" s="20"/>
      <c r="BV156" s="19">
        <v>1.0</v>
      </c>
      <c r="BW156" s="19" t="s">
        <v>195</v>
      </c>
      <c r="BX156" s="19" t="s">
        <v>191</v>
      </c>
      <c r="BY156" s="19" t="s">
        <v>185</v>
      </c>
      <c r="BZ156" s="19" t="s">
        <v>186</v>
      </c>
      <c r="CA156" s="19">
        <f t="shared" si="17"/>
        <v>1</v>
      </c>
      <c r="CB156" s="19" t="s">
        <v>186</v>
      </c>
      <c r="CC156" s="19">
        <f t="shared" si="18"/>
        <v>1</v>
      </c>
      <c r="CD156" s="19" t="s">
        <v>208</v>
      </c>
      <c r="CE156" s="19">
        <f t="shared" si="19"/>
        <v>2</v>
      </c>
      <c r="CF156" s="19" t="s">
        <v>192</v>
      </c>
      <c r="CG156" s="19">
        <f t="shared" si="20"/>
        <v>0</v>
      </c>
      <c r="CH156" s="19" t="s">
        <v>192</v>
      </c>
      <c r="CI156" s="19">
        <f t="shared" si="21"/>
        <v>0</v>
      </c>
      <c r="CJ156" s="19" t="s">
        <v>229</v>
      </c>
      <c r="CK156" s="19" t="s">
        <v>313</v>
      </c>
      <c r="CL156" s="19" t="s">
        <v>241</v>
      </c>
      <c r="CM156" s="19">
        <f t="shared" si="22"/>
        <v>1.5</v>
      </c>
      <c r="CN156" s="19" t="s">
        <v>185</v>
      </c>
      <c r="CO156" s="19">
        <f t="shared" si="23"/>
        <v>0</v>
      </c>
      <c r="CP156" s="19" t="s">
        <v>185</v>
      </c>
      <c r="CQ156" s="19" t="s">
        <v>185</v>
      </c>
      <c r="CR156" s="19" t="s">
        <v>185</v>
      </c>
      <c r="CS156" s="19" t="s">
        <v>185</v>
      </c>
      <c r="CT156" s="19" t="s">
        <v>185</v>
      </c>
      <c r="CU156" s="19">
        <f t="shared" ref="CU156:CY156" si="192">if(CP156="Không",0,1)</f>
        <v>0</v>
      </c>
      <c r="CV156" s="19">
        <f t="shared" si="192"/>
        <v>0</v>
      </c>
      <c r="CW156" s="19">
        <f t="shared" si="192"/>
        <v>0</v>
      </c>
      <c r="CX156" s="19">
        <f t="shared" si="192"/>
        <v>0</v>
      </c>
      <c r="CY156" s="19">
        <f t="shared" si="192"/>
        <v>0</v>
      </c>
      <c r="CZ156" s="19" t="s">
        <v>185</v>
      </c>
      <c r="DA156" s="19">
        <f t="shared" si="25"/>
        <v>0</v>
      </c>
      <c r="DB156" s="19" t="s">
        <v>185</v>
      </c>
      <c r="DC156" s="19">
        <f t="shared" si="26"/>
        <v>0</v>
      </c>
      <c r="DD156" s="20"/>
      <c r="DE156" s="19" t="s">
        <v>195</v>
      </c>
      <c r="DF156" s="19">
        <f t="shared" si="27"/>
        <v>1</v>
      </c>
      <c r="DG156" s="19" t="s">
        <v>196</v>
      </c>
      <c r="DH156" s="19">
        <f t="shared" si="28"/>
        <v>0</v>
      </c>
      <c r="DI156" s="19" t="s">
        <v>185</v>
      </c>
      <c r="DJ156" s="19">
        <f t="shared" si="29"/>
        <v>0</v>
      </c>
      <c r="DK156" s="19" t="s">
        <v>197</v>
      </c>
      <c r="DL156" s="19">
        <f t="shared" si="30"/>
        <v>0</v>
      </c>
      <c r="DM156" s="19" t="s">
        <v>303</v>
      </c>
      <c r="DN156" s="19">
        <f t="shared" si="31"/>
        <v>0.5</v>
      </c>
      <c r="DO156" s="19" t="s">
        <v>597</v>
      </c>
      <c r="DP156" s="19" t="s">
        <v>185</v>
      </c>
      <c r="DQ156" s="20">
        <f t="shared" si="32"/>
        <v>0</v>
      </c>
      <c r="DR156" s="20"/>
      <c r="DS156" s="19" t="s">
        <v>185</v>
      </c>
      <c r="DT156" s="20"/>
      <c r="DU156" s="19" t="s">
        <v>185</v>
      </c>
      <c r="DV156" s="20"/>
      <c r="DW156" s="20"/>
      <c r="DX156" s="20"/>
      <c r="DY156" s="20"/>
    </row>
    <row r="157">
      <c r="A157" s="18">
        <v>46005.550520833334</v>
      </c>
      <c r="B157" s="19" t="s">
        <v>172</v>
      </c>
      <c r="C157" s="19" t="s">
        <v>335</v>
      </c>
      <c r="D157" s="19">
        <f t="shared" si="2"/>
        <v>1</v>
      </c>
      <c r="E157" s="19" t="s">
        <v>346</v>
      </c>
      <c r="F157" s="19">
        <f>IFERROR(__xludf.DUMMYFUNCTION("LET(
  t, LOWER(TRIM(E157)),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57" s="19" t="s">
        <v>181</v>
      </c>
      <c r="H157" s="19">
        <f>IFERROR(__xludf.DUMMYFUNCTION("LET(
  t, LOWER(TRIM(G157)),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157" s="19" t="s">
        <v>347</v>
      </c>
      <c r="J157" s="19">
        <f>IFERROR(__xludf.DUMMYFUNCTION("LET(
  text, LOWER(I157),
  IFERROR(
    IFS(
      REGEXMATCH(text,""ở cùng gia đình|ở trọ cùng gia đình""), 0,
      REGEXMATCH(text,""thuê trọ""), 1,
      REGEXMATCH(text,""ở ktx""), 2,
      REGEXMATCH(text,""có nhà tại khu vực đang học|có nhà|ở riên"&amp;"g tại chung cư""), 3,
      REGEXMATCH(text,""ở nhà người quen""), 4
    ),
  -1)
)"),4.0)</f>
        <v>4</v>
      </c>
      <c r="K157" s="19" t="s">
        <v>248</v>
      </c>
      <c r="L157" s="19">
        <f>IFERROR(__xludf.DUMMYFUNCTION("LET(
  t, LOWER(TRIM(K157)),
  IFERROR(
    IFS(
      REGEXMATCH(t,""xuất\s*sắc""), 0,
      REGEXMATCH(t,""^giỏi$""), 1,
      REGEXMATCH(t,""^khá$""), 2,
      REGEXMATCH(t,""trung bình|bình thường|^4$""), 3,
      REGEXMATCH(t,""rớt""), 4,
      REGEX"&amp;"MATCH(t,""năm nhất|tân sinh viên|mới|chưa|không|sắp thi|chuẩn bị thi|kq|kết quả|chưa có|chưa biết""), 5,
      TRUE, 5
    ),
  5)
)"),4.0)</f>
        <v>4</v>
      </c>
      <c r="M157" s="19" t="s">
        <v>222</v>
      </c>
      <c r="N157" s="19">
        <f>IFERROR(__xludf.DUMMYFUNCTION("LET(
  t, LOWER(TRIM(M157)),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57" s="19" t="s">
        <v>195</v>
      </c>
      <c r="P157" s="19">
        <f t="shared" si="3"/>
        <v>1</v>
      </c>
      <c r="Q157" s="19" t="s">
        <v>598</v>
      </c>
      <c r="R157" s="19">
        <v>1.0</v>
      </c>
      <c r="S157" s="19" t="s">
        <v>223</v>
      </c>
      <c r="T157" s="19"/>
      <c r="U157" s="19" t="s">
        <v>236</v>
      </c>
      <c r="V157" s="20">
        <f>IFERROR(__xludf.DUMMYFUNCTION("IFERROR(REGEXEXTRACT(U157,""\d+"")*1, """")"),40.0)</f>
        <v>40</v>
      </c>
      <c r="W157" s="20">
        <f t="shared" si="5"/>
        <v>40</v>
      </c>
      <c r="X157" s="19" t="s">
        <v>599</v>
      </c>
      <c r="Y157" s="19" t="s">
        <v>600</v>
      </c>
      <c r="Z157" s="19" t="s">
        <v>186</v>
      </c>
      <c r="AA157" s="19"/>
      <c r="AB157" s="19" t="s">
        <v>185</v>
      </c>
      <c r="AC157" s="19" t="s">
        <v>185</v>
      </c>
      <c r="AD157" s="19" t="s">
        <v>186</v>
      </c>
      <c r="AE157" s="19" t="s">
        <v>186</v>
      </c>
      <c r="AF157" s="19" t="s">
        <v>187</v>
      </c>
      <c r="AG157" s="19" t="s">
        <v>188</v>
      </c>
      <c r="AH157" s="19" t="s">
        <v>188</v>
      </c>
      <c r="AI157" s="19" t="s">
        <v>227</v>
      </c>
      <c r="AJ157" s="19">
        <f t="shared" si="6"/>
        <v>2</v>
      </c>
      <c r="AK157" s="19" t="s">
        <v>188</v>
      </c>
      <c r="AL157" s="19">
        <f t="shared" si="7"/>
        <v>1</v>
      </c>
      <c r="AM157" s="19" t="s">
        <v>228</v>
      </c>
      <c r="AN157" s="19">
        <f t="shared" si="8"/>
        <v>1</v>
      </c>
      <c r="AO157" s="20"/>
      <c r="AP157" s="19">
        <v>1.0</v>
      </c>
      <c r="AQ157" s="19">
        <v>2.0</v>
      </c>
      <c r="AR157" s="19">
        <v>4.0</v>
      </c>
      <c r="AS157" s="19">
        <v>2.0</v>
      </c>
      <c r="AT157" s="19">
        <v>1.0</v>
      </c>
      <c r="AU157" s="19">
        <v>3.0</v>
      </c>
      <c r="AV157" s="19">
        <v>2.0</v>
      </c>
      <c r="AW157" s="19">
        <v>2.0</v>
      </c>
      <c r="AX157" s="19">
        <v>1.0</v>
      </c>
      <c r="AY157" s="19">
        <f t="shared" si="9"/>
        <v>18</v>
      </c>
      <c r="AZ157" s="19">
        <f t="shared" si="10"/>
        <v>9</v>
      </c>
      <c r="BA157" s="19">
        <f t="shared" si="11"/>
        <v>0</v>
      </c>
      <c r="BB157" s="19">
        <f t="shared" si="12"/>
        <v>0</v>
      </c>
      <c r="BC157" s="19">
        <v>2.0</v>
      </c>
      <c r="BD157" s="19">
        <v>3.0</v>
      </c>
      <c r="BE157" s="19">
        <v>4.0</v>
      </c>
      <c r="BF157" s="19">
        <v>3.0</v>
      </c>
      <c r="BG157" s="19">
        <v>3.0</v>
      </c>
      <c r="BH157" s="19">
        <v>3.0</v>
      </c>
      <c r="BI157" s="19">
        <v>3.0</v>
      </c>
      <c r="BJ157" s="19">
        <f t="shared" si="13"/>
        <v>21</v>
      </c>
      <c r="BK157" s="19">
        <f t="shared" si="14"/>
        <v>14</v>
      </c>
      <c r="BL157" s="19"/>
      <c r="BM157" s="19"/>
      <c r="BN157" s="19">
        <v>3.0</v>
      </c>
      <c r="BO157" s="19" t="s">
        <v>185</v>
      </c>
      <c r="BP157" s="19">
        <f t="shared" si="15"/>
        <v>0</v>
      </c>
      <c r="BQ157" s="19">
        <v>1.0</v>
      </c>
      <c r="BR157" s="19">
        <v>1.0</v>
      </c>
      <c r="BS157" s="19" t="s">
        <v>185</v>
      </c>
      <c r="BT157" s="20">
        <f t="shared" si="16"/>
        <v>0</v>
      </c>
      <c r="BU157" s="20"/>
      <c r="BV157" s="19">
        <v>2.0</v>
      </c>
      <c r="BW157" s="19" t="s">
        <v>195</v>
      </c>
      <c r="BX157" s="19" t="s">
        <v>601</v>
      </c>
      <c r="BY157" s="19" t="s">
        <v>195</v>
      </c>
      <c r="BZ157" s="19" t="s">
        <v>186</v>
      </c>
      <c r="CA157" s="19">
        <f t="shared" si="17"/>
        <v>1</v>
      </c>
      <c r="CB157" s="19" t="s">
        <v>186</v>
      </c>
      <c r="CC157" s="19">
        <f t="shared" si="18"/>
        <v>1</v>
      </c>
      <c r="CD157" s="19" t="s">
        <v>208</v>
      </c>
      <c r="CE157" s="19">
        <f t="shared" si="19"/>
        <v>2</v>
      </c>
      <c r="CF157" s="19" t="s">
        <v>192</v>
      </c>
      <c r="CG157" s="19">
        <f t="shared" si="20"/>
        <v>0</v>
      </c>
      <c r="CH157" s="19" t="s">
        <v>192</v>
      </c>
      <c r="CI157" s="19">
        <f t="shared" si="21"/>
        <v>0</v>
      </c>
      <c r="CJ157" s="19" t="s">
        <v>415</v>
      </c>
      <c r="CK157" s="19" t="s">
        <v>185</v>
      </c>
      <c r="CL157" s="19" t="s">
        <v>241</v>
      </c>
      <c r="CM157" s="19">
        <f t="shared" si="22"/>
        <v>1.5</v>
      </c>
      <c r="CN157" s="19" t="s">
        <v>185</v>
      </c>
      <c r="CO157" s="19">
        <f t="shared" si="23"/>
        <v>0</v>
      </c>
      <c r="CP157" s="19" t="s">
        <v>185</v>
      </c>
      <c r="CQ157" s="19" t="s">
        <v>185</v>
      </c>
      <c r="CR157" s="19" t="s">
        <v>185</v>
      </c>
      <c r="CS157" s="19" t="s">
        <v>185</v>
      </c>
      <c r="CT157" s="19" t="s">
        <v>185</v>
      </c>
      <c r="CU157" s="19">
        <f t="shared" ref="CU157:CY157" si="193">if(CP157="Không",0,1)</f>
        <v>0</v>
      </c>
      <c r="CV157" s="19">
        <f t="shared" si="193"/>
        <v>0</v>
      </c>
      <c r="CW157" s="19">
        <f t="shared" si="193"/>
        <v>0</v>
      </c>
      <c r="CX157" s="19">
        <f t="shared" si="193"/>
        <v>0</v>
      </c>
      <c r="CY157" s="19">
        <f t="shared" si="193"/>
        <v>0</v>
      </c>
      <c r="CZ157" s="19" t="s">
        <v>185</v>
      </c>
      <c r="DA157" s="19">
        <f t="shared" si="25"/>
        <v>0</v>
      </c>
      <c r="DB157" s="19" t="s">
        <v>185</v>
      </c>
      <c r="DC157" s="19">
        <f t="shared" si="26"/>
        <v>0</v>
      </c>
      <c r="DD157" s="20"/>
      <c r="DE157" s="19" t="s">
        <v>195</v>
      </c>
      <c r="DF157" s="19">
        <f t="shared" si="27"/>
        <v>1</v>
      </c>
      <c r="DG157" s="19" t="s">
        <v>402</v>
      </c>
      <c r="DH157" s="19">
        <f t="shared" si="28"/>
        <v>1</v>
      </c>
      <c r="DI157" s="19" t="s">
        <v>185</v>
      </c>
      <c r="DJ157" s="19">
        <f t="shared" si="29"/>
        <v>0</v>
      </c>
      <c r="DK157" s="19" t="s">
        <v>197</v>
      </c>
      <c r="DL157" s="19">
        <f t="shared" si="30"/>
        <v>0</v>
      </c>
      <c r="DM157" s="19" t="s">
        <v>198</v>
      </c>
      <c r="DN157" s="19">
        <f t="shared" si="31"/>
        <v>1.5</v>
      </c>
      <c r="DO157" s="19" t="s">
        <v>602</v>
      </c>
      <c r="DP157" s="19" t="s">
        <v>185</v>
      </c>
      <c r="DQ157" s="20">
        <f t="shared" si="32"/>
        <v>0</v>
      </c>
      <c r="DR157" s="20"/>
      <c r="DS157" s="19" t="s">
        <v>195</v>
      </c>
      <c r="DT157" s="19" t="s">
        <v>285</v>
      </c>
      <c r="DU157" s="19" t="s">
        <v>185</v>
      </c>
      <c r="DV157" s="20"/>
      <c r="DW157" s="20"/>
      <c r="DX157" s="20"/>
      <c r="DY157" s="20"/>
    </row>
    <row r="158">
      <c r="A158" s="18">
        <v>46005.59138888889</v>
      </c>
      <c r="B158" s="19" t="s">
        <v>420</v>
      </c>
      <c r="C158" s="19" t="s">
        <v>174</v>
      </c>
      <c r="D158" s="19">
        <f t="shared" si="2"/>
        <v>0</v>
      </c>
      <c r="E158" s="19" t="s">
        <v>180</v>
      </c>
      <c r="F158" s="19">
        <f>IFERROR(__xludf.DUMMYFUNCTION("LET(
  t, LOWER(TRIM(E158)),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58" s="19" t="s">
        <v>185</v>
      </c>
      <c r="H158" s="19">
        <f>IFERROR(__xludf.DUMMYFUNCTION("LET(
  t, LOWER(TRIM(G158)),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58" s="19" t="s">
        <v>310</v>
      </c>
      <c r="J158" s="19">
        <f>IFERROR(__xludf.DUMMYFUNCTION("LET(
  text, LOWER(I158),
  IFERROR(
    IFS(
      REGEXMATCH(text,""ở cùng gia đình|ở trọ cùng gia đình""), 0,
      REGEXMATCH(text,""thuê trọ""), 1,
      REGEXMATCH(text,""ở ktx""), 2,
      REGEXMATCH(text,""có nhà tại khu vực đang học|có nhà|ở riên"&amp;"g tại chung cư""), 3,
      REGEXMATCH(text,""ở nhà người quen""), 4
    ),
  -1)
)"),2.0)</f>
        <v>2</v>
      </c>
      <c r="K158" s="19" t="s">
        <v>221</v>
      </c>
      <c r="L158" s="19">
        <f>IFERROR(__xludf.DUMMYFUNCTION("LET(
  t, LOWER(TRIM(K158)),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58" s="19" t="s">
        <v>184</v>
      </c>
      <c r="N158" s="19">
        <f>IFERROR(__xludf.DUMMYFUNCTION("LET(
  t, LOWER(TRIM(M158)),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58" s="19" t="s">
        <v>185</v>
      </c>
      <c r="P158" s="19">
        <f t="shared" si="3"/>
        <v>0</v>
      </c>
      <c r="Q158" s="20"/>
      <c r="R158" s="20" t="str">
        <f t="shared" ref="R158:R165" si="195">Q158</f>
        <v/>
      </c>
      <c r="S158" s="20"/>
      <c r="T158" s="20"/>
      <c r="U158" s="20"/>
      <c r="V158" s="20" t="str">
        <f>IFERROR(__xludf.DUMMYFUNCTION("IFERROR(REGEXEXTRACT(U158,""\d+"")*1, """")"),"")</f>
        <v/>
      </c>
      <c r="W158" s="20">
        <f t="shared" si="5"/>
        <v>0</v>
      </c>
      <c r="X158" s="20"/>
      <c r="Y158" s="20"/>
      <c r="Z158" s="19" t="s">
        <v>186</v>
      </c>
      <c r="AA158" s="19"/>
      <c r="AB158" s="19" t="s">
        <v>185</v>
      </c>
      <c r="AC158" s="19" t="s">
        <v>185</v>
      </c>
      <c r="AD158" s="19" t="s">
        <v>205</v>
      </c>
      <c r="AE158" s="19" t="s">
        <v>186</v>
      </c>
      <c r="AF158" s="19" t="s">
        <v>187</v>
      </c>
      <c r="AG158" s="19" t="s">
        <v>188</v>
      </c>
      <c r="AH158" s="19" t="s">
        <v>226</v>
      </c>
      <c r="AI158" s="19" t="s">
        <v>227</v>
      </c>
      <c r="AJ158" s="19">
        <f t="shared" si="6"/>
        <v>2</v>
      </c>
      <c r="AK158" s="19" t="s">
        <v>302</v>
      </c>
      <c r="AL158" s="19">
        <f t="shared" si="7"/>
        <v>-1</v>
      </c>
      <c r="AM158" s="19" t="s">
        <v>228</v>
      </c>
      <c r="AN158" s="19">
        <f t="shared" si="8"/>
        <v>1</v>
      </c>
      <c r="AO158" s="20"/>
      <c r="AP158" s="19">
        <v>4.0</v>
      </c>
      <c r="AQ158" s="19">
        <v>3.0</v>
      </c>
      <c r="AR158" s="19">
        <v>1.0</v>
      </c>
      <c r="AS158" s="19">
        <v>4.0</v>
      </c>
      <c r="AT158" s="19">
        <v>1.0</v>
      </c>
      <c r="AU158" s="19">
        <v>3.0</v>
      </c>
      <c r="AV158" s="19">
        <v>4.0</v>
      </c>
      <c r="AW158" s="19">
        <v>1.0</v>
      </c>
      <c r="AX158" s="19">
        <v>1.0</v>
      </c>
      <c r="AY158" s="19">
        <f t="shared" si="9"/>
        <v>22</v>
      </c>
      <c r="AZ158" s="19">
        <f t="shared" si="10"/>
        <v>13</v>
      </c>
      <c r="BA158" s="19">
        <f t="shared" si="11"/>
        <v>1</v>
      </c>
      <c r="BB158" s="19">
        <f t="shared" si="12"/>
        <v>0</v>
      </c>
      <c r="BC158" s="19">
        <v>3.0</v>
      </c>
      <c r="BD158" s="19">
        <v>3.0</v>
      </c>
      <c r="BE158" s="19">
        <v>4.0</v>
      </c>
      <c r="BF158" s="19">
        <v>2.0</v>
      </c>
      <c r="BG158" s="19">
        <v>1.0</v>
      </c>
      <c r="BH158" s="19">
        <v>4.0</v>
      </c>
      <c r="BI158" s="19">
        <v>4.0</v>
      </c>
      <c r="BJ158" s="19">
        <f t="shared" si="13"/>
        <v>21</v>
      </c>
      <c r="BK158" s="19">
        <f t="shared" si="14"/>
        <v>14</v>
      </c>
      <c r="BL158" s="19"/>
      <c r="BM158" s="19"/>
      <c r="BN158" s="19">
        <v>3.0</v>
      </c>
      <c r="BO158" s="19" t="s">
        <v>185</v>
      </c>
      <c r="BP158" s="19">
        <f t="shared" si="15"/>
        <v>0</v>
      </c>
      <c r="BQ158" s="19">
        <v>6.0</v>
      </c>
      <c r="BR158" s="19">
        <v>5.0</v>
      </c>
      <c r="BS158" s="19" t="s">
        <v>185</v>
      </c>
      <c r="BT158" s="20">
        <f t="shared" si="16"/>
        <v>0</v>
      </c>
      <c r="BU158" s="20"/>
      <c r="BV158" s="19">
        <v>3.0</v>
      </c>
      <c r="BW158" s="19" t="s">
        <v>195</v>
      </c>
      <c r="BX158" s="19" t="s">
        <v>191</v>
      </c>
      <c r="BY158" s="19" t="s">
        <v>195</v>
      </c>
      <c r="BZ158" s="19" t="s">
        <v>208</v>
      </c>
      <c r="CA158" s="19">
        <f t="shared" si="17"/>
        <v>2</v>
      </c>
      <c r="CB158" s="19" t="s">
        <v>208</v>
      </c>
      <c r="CC158" s="19">
        <f t="shared" si="18"/>
        <v>2</v>
      </c>
      <c r="CD158" s="19" t="s">
        <v>209</v>
      </c>
      <c r="CE158" s="19">
        <f t="shared" si="19"/>
        <v>1</v>
      </c>
      <c r="CF158" s="19" t="s">
        <v>209</v>
      </c>
      <c r="CG158" s="19">
        <f t="shared" si="20"/>
        <v>1</v>
      </c>
      <c r="CH158" s="19" t="s">
        <v>208</v>
      </c>
      <c r="CI158" s="19">
        <f t="shared" si="21"/>
        <v>2</v>
      </c>
      <c r="CJ158" s="19" t="s">
        <v>229</v>
      </c>
      <c r="CK158" s="19" t="s">
        <v>279</v>
      </c>
      <c r="CL158" s="19" t="s">
        <v>212</v>
      </c>
      <c r="CM158" s="19">
        <f t="shared" si="22"/>
        <v>6</v>
      </c>
      <c r="CN158" s="19" t="s">
        <v>185</v>
      </c>
      <c r="CO158" s="19">
        <f t="shared" si="23"/>
        <v>0</v>
      </c>
      <c r="CP158" s="19" t="s">
        <v>195</v>
      </c>
      <c r="CQ158" s="19" t="s">
        <v>195</v>
      </c>
      <c r="CR158" s="19" t="s">
        <v>185</v>
      </c>
      <c r="CS158" s="19" t="s">
        <v>195</v>
      </c>
      <c r="CT158" s="19" t="s">
        <v>195</v>
      </c>
      <c r="CU158" s="19">
        <f t="shared" ref="CU158:CY158" si="194">if(CP158="Không",0,1)</f>
        <v>1</v>
      </c>
      <c r="CV158" s="19">
        <f t="shared" si="194"/>
        <v>1</v>
      </c>
      <c r="CW158" s="19">
        <f t="shared" si="194"/>
        <v>0</v>
      </c>
      <c r="CX158" s="19">
        <f t="shared" si="194"/>
        <v>1</v>
      </c>
      <c r="CY158" s="19">
        <f t="shared" si="194"/>
        <v>1</v>
      </c>
      <c r="CZ158" s="19" t="s">
        <v>185</v>
      </c>
      <c r="DA158" s="19">
        <f t="shared" si="25"/>
        <v>0</v>
      </c>
      <c r="DB158" s="19" t="s">
        <v>185</v>
      </c>
      <c r="DC158" s="19">
        <f t="shared" si="26"/>
        <v>0</v>
      </c>
      <c r="DD158" s="20"/>
      <c r="DE158" s="19" t="s">
        <v>195</v>
      </c>
      <c r="DF158" s="19">
        <f t="shared" si="27"/>
        <v>1</v>
      </c>
      <c r="DG158" s="19" t="s">
        <v>196</v>
      </c>
      <c r="DH158" s="19">
        <f t="shared" si="28"/>
        <v>0</v>
      </c>
      <c r="DI158" s="19" t="s">
        <v>185</v>
      </c>
      <c r="DJ158" s="19">
        <f t="shared" si="29"/>
        <v>0</v>
      </c>
      <c r="DK158" s="19" t="s">
        <v>197</v>
      </c>
      <c r="DL158" s="19">
        <f t="shared" si="30"/>
        <v>0</v>
      </c>
      <c r="DM158" s="19" t="s">
        <v>265</v>
      </c>
      <c r="DN158" s="19">
        <f t="shared" si="31"/>
        <v>5</v>
      </c>
      <c r="DO158" s="19" t="s">
        <v>603</v>
      </c>
      <c r="DP158" s="19" t="s">
        <v>185</v>
      </c>
      <c r="DQ158" s="20">
        <f t="shared" si="32"/>
        <v>0</v>
      </c>
      <c r="DR158" s="20"/>
      <c r="DS158" s="19" t="s">
        <v>185</v>
      </c>
      <c r="DT158" s="20"/>
      <c r="DU158" s="19" t="s">
        <v>185</v>
      </c>
      <c r="DV158" s="20"/>
      <c r="DW158" s="20"/>
      <c r="DX158" s="20"/>
      <c r="DY158" s="20"/>
    </row>
    <row r="159">
      <c r="A159" s="18">
        <v>46005.5934375</v>
      </c>
      <c r="B159" s="19" t="s">
        <v>405</v>
      </c>
      <c r="C159" s="19" t="s">
        <v>174</v>
      </c>
      <c r="D159" s="19">
        <f t="shared" si="2"/>
        <v>0</v>
      </c>
      <c r="E159" s="19" t="s">
        <v>604</v>
      </c>
      <c r="F159" s="19">
        <f>IFERROR(__xludf.DUMMYFUNCTION("LET(
  t, LOWER(TRIM(E159)),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159" s="19" t="s">
        <v>185</v>
      </c>
      <c r="H159" s="19">
        <f>IFERROR(__xludf.DUMMYFUNCTION("LET(
  t, LOWER(TRIM(G159)),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59" s="19" t="s">
        <v>276</v>
      </c>
      <c r="J159" s="19">
        <f>IFERROR(__xludf.DUMMYFUNCTION("LET(
  text, LOWER(I159),
  IFERROR(
    IFS(
      REGEXMATCH(text,""ở cùng gia đình|ở trọ cùng gia đình""), 0,
      REGEXMATCH(text,""thuê trọ""), 1,
      REGEXMATCH(text,""ở ktx""), 2,
      REGEXMATCH(text,""có nhà tại khu vực đang học|có nhà|ở riên"&amp;"g tại chung cư""), 3,
      REGEXMATCH(text,""ở nhà người quen""), 4
    ),
  -1)
)"),0.0)</f>
        <v>0</v>
      </c>
      <c r="K159" s="19" t="s">
        <v>183</v>
      </c>
      <c r="L159" s="19">
        <f>IFERROR(__xludf.DUMMYFUNCTION("LET(
  t, LOWER(TRIM(K159)),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59" s="19" t="s">
        <v>222</v>
      </c>
      <c r="N159" s="19">
        <f>IFERROR(__xludf.DUMMYFUNCTION("LET(
  t, LOWER(TRIM(M159)),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59" s="19" t="s">
        <v>195</v>
      </c>
      <c r="P159" s="19">
        <f t="shared" si="3"/>
        <v>1</v>
      </c>
      <c r="Q159" s="19">
        <v>2.0</v>
      </c>
      <c r="R159" s="20">
        <f t="shared" si="195"/>
        <v>2</v>
      </c>
      <c r="S159" s="19" t="s">
        <v>223</v>
      </c>
      <c r="T159" s="19"/>
      <c r="U159" s="19" t="s">
        <v>236</v>
      </c>
      <c r="V159" s="20">
        <f>IFERROR(__xludf.DUMMYFUNCTION("IFERROR(REGEXEXTRACT(U159,""\d+"")*1, """")"),40.0)</f>
        <v>40</v>
      </c>
      <c r="W159" s="20">
        <f t="shared" si="5"/>
        <v>40</v>
      </c>
      <c r="X159" s="19">
        <v>50.0</v>
      </c>
      <c r="Y159" s="19">
        <v>1.0</v>
      </c>
      <c r="Z159" s="19" t="s">
        <v>186</v>
      </c>
      <c r="AA159" s="19"/>
      <c r="AB159" s="19" t="s">
        <v>185</v>
      </c>
      <c r="AC159" s="19" t="s">
        <v>421</v>
      </c>
      <c r="AD159" s="19" t="s">
        <v>186</v>
      </c>
      <c r="AE159" s="19" t="s">
        <v>185</v>
      </c>
      <c r="AF159" s="19" t="s">
        <v>206</v>
      </c>
      <c r="AG159" s="19" t="s">
        <v>226</v>
      </c>
      <c r="AH159" s="19" t="s">
        <v>226</v>
      </c>
      <c r="AI159" s="19" t="s">
        <v>331</v>
      </c>
      <c r="AJ159" s="19">
        <f t="shared" si="6"/>
        <v>3</v>
      </c>
      <c r="AK159" s="19" t="s">
        <v>188</v>
      </c>
      <c r="AL159" s="19">
        <f t="shared" si="7"/>
        <v>1</v>
      </c>
      <c r="AM159" s="19" t="s">
        <v>228</v>
      </c>
      <c r="AN159" s="19">
        <f t="shared" si="8"/>
        <v>1</v>
      </c>
      <c r="AO159" s="20"/>
      <c r="AP159" s="19">
        <v>2.0</v>
      </c>
      <c r="AQ159" s="19">
        <v>3.0</v>
      </c>
      <c r="AR159" s="19">
        <v>4.0</v>
      </c>
      <c r="AS159" s="19">
        <v>2.0</v>
      </c>
      <c r="AT159" s="19">
        <v>4.0</v>
      </c>
      <c r="AU159" s="19">
        <v>2.0</v>
      </c>
      <c r="AV159" s="19">
        <v>2.0</v>
      </c>
      <c r="AW159" s="19">
        <v>1.0</v>
      </c>
      <c r="AX159" s="19">
        <v>1.0</v>
      </c>
      <c r="AY159" s="19">
        <f t="shared" si="9"/>
        <v>21</v>
      </c>
      <c r="AZ159" s="19">
        <f t="shared" si="10"/>
        <v>12</v>
      </c>
      <c r="BA159" s="19">
        <f t="shared" si="11"/>
        <v>1</v>
      </c>
      <c r="BB159" s="19">
        <f t="shared" si="12"/>
        <v>0</v>
      </c>
      <c r="BC159" s="19">
        <v>1.0</v>
      </c>
      <c r="BD159" s="19">
        <v>1.0</v>
      </c>
      <c r="BE159" s="19">
        <v>1.0</v>
      </c>
      <c r="BF159" s="19">
        <v>1.0</v>
      </c>
      <c r="BG159" s="19">
        <v>1.0</v>
      </c>
      <c r="BH159" s="19">
        <v>1.0</v>
      </c>
      <c r="BI159" s="19">
        <v>1.0</v>
      </c>
      <c r="BJ159" s="19">
        <f t="shared" si="13"/>
        <v>7</v>
      </c>
      <c r="BK159" s="19">
        <f t="shared" si="14"/>
        <v>0</v>
      </c>
      <c r="BL159" s="19"/>
      <c r="BM159" s="19"/>
      <c r="BN159" s="19">
        <v>4.0</v>
      </c>
      <c r="BO159" s="19" t="s">
        <v>195</v>
      </c>
      <c r="BP159" s="19">
        <f t="shared" si="15"/>
        <v>1</v>
      </c>
      <c r="BQ159" s="19">
        <v>1.0</v>
      </c>
      <c r="BR159" s="19" t="s">
        <v>605</v>
      </c>
      <c r="BS159" s="19" t="s">
        <v>195</v>
      </c>
      <c r="BT159" s="20">
        <f t="shared" si="16"/>
        <v>1</v>
      </c>
      <c r="BU159" s="19" t="s">
        <v>377</v>
      </c>
      <c r="BV159" s="19">
        <v>1.0</v>
      </c>
      <c r="BW159" s="19" t="s">
        <v>195</v>
      </c>
      <c r="BX159" s="19" t="s">
        <v>191</v>
      </c>
      <c r="BY159" s="19" t="s">
        <v>195</v>
      </c>
      <c r="BZ159" s="19" t="s">
        <v>185</v>
      </c>
      <c r="CA159" s="19">
        <f t="shared" si="17"/>
        <v>0</v>
      </c>
      <c r="CB159" s="19" t="s">
        <v>185</v>
      </c>
      <c r="CC159" s="19">
        <f t="shared" si="18"/>
        <v>0</v>
      </c>
      <c r="CD159" s="19" t="s">
        <v>192</v>
      </c>
      <c r="CE159" s="19">
        <f t="shared" si="19"/>
        <v>0</v>
      </c>
      <c r="CF159" s="19" t="s">
        <v>192</v>
      </c>
      <c r="CG159" s="19">
        <f t="shared" si="20"/>
        <v>0</v>
      </c>
      <c r="CH159" s="19" t="s">
        <v>192</v>
      </c>
      <c r="CI159" s="19">
        <f t="shared" si="21"/>
        <v>0</v>
      </c>
      <c r="CJ159" s="19" t="s">
        <v>229</v>
      </c>
      <c r="CK159" s="19" t="s">
        <v>263</v>
      </c>
      <c r="CL159" s="19" t="s">
        <v>254</v>
      </c>
      <c r="CM159" s="19">
        <f t="shared" si="22"/>
        <v>0</v>
      </c>
      <c r="CN159" s="19" t="s">
        <v>185</v>
      </c>
      <c r="CO159" s="19">
        <f t="shared" si="23"/>
        <v>0</v>
      </c>
      <c r="CP159" s="19" t="s">
        <v>195</v>
      </c>
      <c r="CQ159" s="19" t="s">
        <v>195</v>
      </c>
      <c r="CR159" s="19" t="s">
        <v>195</v>
      </c>
      <c r="CS159" s="19" t="s">
        <v>195</v>
      </c>
      <c r="CT159" s="19" t="s">
        <v>195</v>
      </c>
      <c r="CU159" s="19">
        <f t="shared" ref="CU159:CY159" si="196">if(CP159="Không",0,1)</f>
        <v>1</v>
      </c>
      <c r="CV159" s="19">
        <f t="shared" si="196"/>
        <v>1</v>
      </c>
      <c r="CW159" s="19">
        <f t="shared" si="196"/>
        <v>1</v>
      </c>
      <c r="CX159" s="19">
        <f t="shared" si="196"/>
        <v>1</v>
      </c>
      <c r="CY159" s="19">
        <f t="shared" si="196"/>
        <v>1</v>
      </c>
      <c r="CZ159" s="19" t="s">
        <v>195</v>
      </c>
      <c r="DA159" s="19">
        <f t="shared" si="25"/>
        <v>1</v>
      </c>
      <c r="DB159" s="19" t="s">
        <v>195</v>
      </c>
      <c r="DC159" s="19">
        <f t="shared" si="26"/>
        <v>1</v>
      </c>
      <c r="DD159" s="19" t="s">
        <v>606</v>
      </c>
      <c r="DE159" s="19" t="s">
        <v>195</v>
      </c>
      <c r="DF159" s="19">
        <f t="shared" si="27"/>
        <v>1</v>
      </c>
      <c r="DG159" s="19" t="s">
        <v>607</v>
      </c>
      <c r="DH159" s="19">
        <f t="shared" si="28"/>
        <v>1</v>
      </c>
      <c r="DI159" s="19" t="s">
        <v>539</v>
      </c>
      <c r="DJ159" s="19">
        <f t="shared" si="29"/>
        <v>1</v>
      </c>
      <c r="DK159" s="19" t="s">
        <v>197</v>
      </c>
      <c r="DL159" s="19">
        <f t="shared" si="30"/>
        <v>0</v>
      </c>
      <c r="DM159" s="19" t="s">
        <v>303</v>
      </c>
      <c r="DN159" s="19">
        <f t="shared" si="31"/>
        <v>0.5</v>
      </c>
      <c r="DO159" s="19" t="s">
        <v>608</v>
      </c>
      <c r="DP159" s="19" t="s">
        <v>185</v>
      </c>
      <c r="DQ159" s="20">
        <f t="shared" si="32"/>
        <v>0</v>
      </c>
      <c r="DR159" s="20"/>
      <c r="DS159" s="19" t="s">
        <v>185</v>
      </c>
      <c r="DT159" s="20"/>
      <c r="DU159" s="19" t="s">
        <v>185</v>
      </c>
      <c r="DV159" s="20"/>
      <c r="DW159" s="20"/>
      <c r="DX159" s="20"/>
      <c r="DY159" s="20"/>
    </row>
    <row r="160">
      <c r="A160" s="18">
        <v>46005.60527777778</v>
      </c>
      <c r="B160" s="19" t="s">
        <v>374</v>
      </c>
      <c r="C160" s="19" t="s">
        <v>335</v>
      </c>
      <c r="D160" s="19">
        <f t="shared" si="2"/>
        <v>1</v>
      </c>
      <c r="E160" s="19" t="s">
        <v>609</v>
      </c>
      <c r="F160" s="19">
        <f>IFERROR(__xludf.DUMMYFUNCTION("LET(
  t, LOWER(TRIM(E160)),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60" s="19" t="s">
        <v>185</v>
      </c>
      <c r="H160" s="19">
        <f>IFERROR(__xludf.DUMMYFUNCTION("LET(
  t, LOWER(TRIM(G160)),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60" s="19" t="s">
        <v>182</v>
      </c>
      <c r="J160" s="19">
        <f>IFERROR(__xludf.DUMMYFUNCTION("LET(
  text, LOWER(I160),
  IFERROR(
    IFS(
      REGEXMATCH(text,""ở cùng gia đình|ở trọ cùng gia đình""), 0,
      REGEXMATCH(text,""thuê trọ""), 1,
      REGEXMATCH(text,""ở ktx""), 2,
      REGEXMATCH(text,""có nhà tại khu vực đang học|có nhà|ở riên"&amp;"g tại chung cư""), 3,
      REGEXMATCH(text,""ở nhà người quen""), 4
    ),
  -1)
)"),1.0)</f>
        <v>1</v>
      </c>
      <c r="K160" s="19" t="s">
        <v>183</v>
      </c>
      <c r="L160" s="19">
        <f>IFERROR(__xludf.DUMMYFUNCTION("LET(
  t, LOWER(TRIM(K160)),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60" s="19" t="s">
        <v>222</v>
      </c>
      <c r="N160" s="19">
        <f>IFERROR(__xludf.DUMMYFUNCTION("LET(
  t, LOWER(TRIM(M160)),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60" s="19" t="s">
        <v>195</v>
      </c>
      <c r="P160" s="19">
        <f t="shared" si="3"/>
        <v>1</v>
      </c>
      <c r="Q160" s="19">
        <v>2.0</v>
      </c>
      <c r="R160" s="20">
        <f t="shared" si="195"/>
        <v>2</v>
      </c>
      <c r="S160" s="19" t="s">
        <v>610</v>
      </c>
      <c r="T160" s="19"/>
      <c r="U160" s="19" t="s">
        <v>224</v>
      </c>
      <c r="V160" s="20">
        <f>IFERROR(__xludf.DUMMYFUNCTION("IFERROR(REGEXEXTRACT(U160,""\d+"")*1, """")"),25.0)</f>
        <v>25</v>
      </c>
      <c r="W160" s="20">
        <f t="shared" si="5"/>
        <v>25</v>
      </c>
      <c r="X160" s="19">
        <v>0.0</v>
      </c>
      <c r="Y160" s="21">
        <v>0.1</v>
      </c>
      <c r="Z160" s="19" t="s">
        <v>186</v>
      </c>
      <c r="AA160" s="19"/>
      <c r="AB160" s="19" t="s">
        <v>185</v>
      </c>
      <c r="AC160" s="19" t="s">
        <v>185</v>
      </c>
      <c r="AD160" s="19" t="s">
        <v>186</v>
      </c>
      <c r="AE160" s="19" t="s">
        <v>185</v>
      </c>
      <c r="AF160" s="19" t="s">
        <v>237</v>
      </c>
      <c r="AG160" s="19" t="s">
        <v>226</v>
      </c>
      <c r="AH160" s="19" t="s">
        <v>188</v>
      </c>
      <c r="AI160" s="19" t="s">
        <v>227</v>
      </c>
      <c r="AJ160" s="19">
        <f t="shared" si="6"/>
        <v>2</v>
      </c>
      <c r="AK160" s="19" t="s">
        <v>251</v>
      </c>
      <c r="AL160" s="19">
        <f t="shared" si="7"/>
        <v>3</v>
      </c>
      <c r="AM160" s="19" t="s">
        <v>228</v>
      </c>
      <c r="AN160" s="19">
        <f t="shared" si="8"/>
        <v>1</v>
      </c>
      <c r="AO160" s="20"/>
      <c r="AP160" s="19">
        <v>2.0</v>
      </c>
      <c r="AQ160" s="19">
        <v>1.0</v>
      </c>
      <c r="AR160" s="19">
        <v>4.0</v>
      </c>
      <c r="AS160" s="19">
        <v>3.0</v>
      </c>
      <c r="AT160" s="19">
        <v>1.0</v>
      </c>
      <c r="AU160" s="19">
        <v>1.0</v>
      </c>
      <c r="AV160" s="19">
        <v>1.0</v>
      </c>
      <c r="AW160" s="19">
        <v>1.0</v>
      </c>
      <c r="AX160" s="19">
        <v>1.0</v>
      </c>
      <c r="AY160" s="19">
        <f t="shared" si="9"/>
        <v>15</v>
      </c>
      <c r="AZ160" s="19">
        <f t="shared" si="10"/>
        <v>6</v>
      </c>
      <c r="BA160" s="19">
        <f t="shared" si="11"/>
        <v>0</v>
      </c>
      <c r="BB160" s="19">
        <f t="shared" si="12"/>
        <v>0</v>
      </c>
      <c r="BC160" s="19">
        <v>1.0</v>
      </c>
      <c r="BD160" s="19">
        <v>3.0</v>
      </c>
      <c r="BE160" s="19">
        <v>3.0</v>
      </c>
      <c r="BF160" s="19">
        <v>3.0</v>
      </c>
      <c r="BG160" s="19">
        <v>4.0</v>
      </c>
      <c r="BH160" s="19">
        <v>1.0</v>
      </c>
      <c r="BI160" s="19">
        <v>2.0</v>
      </c>
      <c r="BJ160" s="19">
        <f t="shared" si="13"/>
        <v>17</v>
      </c>
      <c r="BK160" s="19">
        <f t="shared" si="14"/>
        <v>10</v>
      </c>
      <c r="BL160" s="19"/>
      <c r="BM160" s="19"/>
      <c r="BN160" s="19">
        <v>1.0</v>
      </c>
      <c r="BO160" s="19" t="s">
        <v>185</v>
      </c>
      <c r="BP160" s="19">
        <f t="shared" si="15"/>
        <v>0</v>
      </c>
      <c r="BQ160" s="19">
        <v>1.0</v>
      </c>
      <c r="BR160" s="19">
        <v>0.0</v>
      </c>
      <c r="BS160" s="19" t="s">
        <v>185</v>
      </c>
      <c r="BT160" s="20">
        <f t="shared" si="16"/>
        <v>0</v>
      </c>
      <c r="BU160" s="20"/>
      <c r="BV160" s="19">
        <v>3.0</v>
      </c>
      <c r="BW160" s="19" t="s">
        <v>195</v>
      </c>
      <c r="BX160" s="19" t="s">
        <v>191</v>
      </c>
      <c r="BY160" s="19" t="s">
        <v>195</v>
      </c>
      <c r="BZ160" s="19" t="s">
        <v>186</v>
      </c>
      <c r="CA160" s="19">
        <f t="shared" si="17"/>
        <v>1</v>
      </c>
      <c r="CB160" s="19" t="s">
        <v>186</v>
      </c>
      <c r="CC160" s="19">
        <f t="shared" si="18"/>
        <v>1</v>
      </c>
      <c r="CD160" s="19" t="s">
        <v>192</v>
      </c>
      <c r="CE160" s="19">
        <f t="shared" si="19"/>
        <v>0</v>
      </c>
      <c r="CF160" s="19" t="s">
        <v>209</v>
      </c>
      <c r="CG160" s="19">
        <f t="shared" si="20"/>
        <v>1</v>
      </c>
      <c r="CH160" s="19" t="s">
        <v>209</v>
      </c>
      <c r="CI160" s="19">
        <f t="shared" si="21"/>
        <v>1</v>
      </c>
      <c r="CJ160" s="19" t="s">
        <v>229</v>
      </c>
      <c r="CK160" s="19" t="s">
        <v>611</v>
      </c>
      <c r="CL160" s="19" t="s">
        <v>212</v>
      </c>
      <c r="CM160" s="19">
        <f t="shared" si="22"/>
        <v>6</v>
      </c>
      <c r="CN160" s="19" t="s">
        <v>185</v>
      </c>
      <c r="CO160" s="19">
        <f t="shared" si="23"/>
        <v>0</v>
      </c>
      <c r="CP160" s="19" t="s">
        <v>185</v>
      </c>
      <c r="CQ160" s="19" t="s">
        <v>185</v>
      </c>
      <c r="CR160" s="19" t="s">
        <v>185</v>
      </c>
      <c r="CS160" s="19" t="s">
        <v>185</v>
      </c>
      <c r="CT160" s="19" t="s">
        <v>185</v>
      </c>
      <c r="CU160" s="19">
        <f t="shared" ref="CU160:CY160" si="197">if(CP160="Không",0,1)</f>
        <v>0</v>
      </c>
      <c r="CV160" s="19">
        <f t="shared" si="197"/>
        <v>0</v>
      </c>
      <c r="CW160" s="19">
        <f t="shared" si="197"/>
        <v>0</v>
      </c>
      <c r="CX160" s="19">
        <f t="shared" si="197"/>
        <v>0</v>
      </c>
      <c r="CY160" s="19">
        <f t="shared" si="197"/>
        <v>0</v>
      </c>
      <c r="CZ160" s="19" t="s">
        <v>185</v>
      </c>
      <c r="DA160" s="19">
        <f t="shared" si="25"/>
        <v>0</v>
      </c>
      <c r="DB160" s="19" t="s">
        <v>185</v>
      </c>
      <c r="DC160" s="19">
        <f t="shared" si="26"/>
        <v>0</v>
      </c>
      <c r="DD160" s="20"/>
      <c r="DE160" s="19" t="s">
        <v>195</v>
      </c>
      <c r="DF160" s="19">
        <f t="shared" si="27"/>
        <v>1</v>
      </c>
      <c r="DG160" s="19" t="s">
        <v>196</v>
      </c>
      <c r="DH160" s="19">
        <f t="shared" si="28"/>
        <v>0</v>
      </c>
      <c r="DI160" s="19" t="s">
        <v>185</v>
      </c>
      <c r="DJ160" s="19">
        <f t="shared" si="29"/>
        <v>0</v>
      </c>
      <c r="DK160" s="19" t="s">
        <v>197</v>
      </c>
      <c r="DL160" s="19">
        <f t="shared" si="30"/>
        <v>0</v>
      </c>
      <c r="DM160" s="19" t="s">
        <v>232</v>
      </c>
      <c r="DN160" s="19">
        <f t="shared" si="31"/>
        <v>2.5</v>
      </c>
      <c r="DO160" s="19" t="s">
        <v>304</v>
      </c>
      <c r="DP160" s="19" t="s">
        <v>185</v>
      </c>
      <c r="DQ160" s="20">
        <f t="shared" si="32"/>
        <v>0</v>
      </c>
      <c r="DR160" s="20"/>
      <c r="DS160" s="19" t="s">
        <v>185</v>
      </c>
      <c r="DT160" s="20"/>
      <c r="DU160" s="19" t="s">
        <v>185</v>
      </c>
      <c r="DV160" s="20"/>
      <c r="DW160" s="20"/>
      <c r="DX160" s="20"/>
      <c r="DY160" s="20"/>
    </row>
    <row r="161">
      <c r="A161" s="18">
        <v>46005.7962962963</v>
      </c>
      <c r="B161" s="19" t="s">
        <v>527</v>
      </c>
      <c r="C161" s="19" t="s">
        <v>174</v>
      </c>
      <c r="D161" s="19">
        <f t="shared" si="2"/>
        <v>0</v>
      </c>
      <c r="E161" s="19" t="s">
        <v>267</v>
      </c>
      <c r="F161" s="19">
        <f>IFERROR(__xludf.DUMMYFUNCTION("LET(
  t, LOWER(TRIM(E161)),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161" s="19" t="s">
        <v>185</v>
      </c>
      <c r="H161" s="19">
        <f>IFERROR(__xludf.DUMMYFUNCTION("LET(
  t, LOWER(TRIM(G161)),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61" s="19" t="s">
        <v>276</v>
      </c>
      <c r="J161" s="19">
        <f>IFERROR(__xludf.DUMMYFUNCTION("LET(
  text, LOWER(I161),
  IFERROR(
    IFS(
      REGEXMATCH(text,""ở cùng gia đình|ở trọ cùng gia đình""), 0,
      REGEXMATCH(text,""thuê trọ""), 1,
      REGEXMATCH(text,""ở ktx""), 2,
      REGEXMATCH(text,""có nhà tại khu vực đang học|có nhà|ở riên"&amp;"g tại chung cư""), 3,
      REGEXMATCH(text,""ở nhà người quen""), 4
    ),
  -1)
)"),0.0)</f>
        <v>0</v>
      </c>
      <c r="K161" s="19" t="s">
        <v>221</v>
      </c>
      <c r="L161" s="19">
        <f>IFERROR(__xludf.DUMMYFUNCTION("LET(
  t, LOWER(TRIM(K161)),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61" s="19" t="s">
        <v>184</v>
      </c>
      <c r="N161" s="19">
        <f>IFERROR(__xludf.DUMMYFUNCTION("LET(
  t, LOWER(TRIM(M161)),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61" s="19" t="s">
        <v>185</v>
      </c>
      <c r="P161" s="19">
        <f t="shared" si="3"/>
        <v>0</v>
      </c>
      <c r="Q161" s="20"/>
      <c r="R161" s="20" t="str">
        <f t="shared" si="195"/>
        <v/>
      </c>
      <c r="S161" s="20"/>
      <c r="T161" s="20"/>
      <c r="U161" s="20"/>
      <c r="V161" s="20" t="str">
        <f>IFERROR(__xludf.DUMMYFUNCTION("IFERROR(REGEXEXTRACT(U161,""\d+"")*1, """")"),"")</f>
        <v/>
      </c>
      <c r="W161" s="20">
        <f t="shared" si="5"/>
        <v>0</v>
      </c>
      <c r="X161" s="20"/>
      <c r="Y161" s="20"/>
      <c r="Z161" s="19" t="s">
        <v>186</v>
      </c>
      <c r="AA161" s="19"/>
      <c r="AB161" s="19" t="s">
        <v>185</v>
      </c>
      <c r="AC161" s="19" t="s">
        <v>500</v>
      </c>
      <c r="AD161" s="19" t="s">
        <v>205</v>
      </c>
      <c r="AE161" s="19" t="s">
        <v>225</v>
      </c>
      <c r="AF161" s="19" t="s">
        <v>250</v>
      </c>
      <c r="AG161" s="19" t="s">
        <v>251</v>
      </c>
      <c r="AH161" s="19" t="s">
        <v>226</v>
      </c>
      <c r="AI161" s="19" t="s">
        <v>189</v>
      </c>
      <c r="AJ161" s="19">
        <f t="shared" si="6"/>
        <v>1</v>
      </c>
      <c r="AK161" s="19" t="s">
        <v>302</v>
      </c>
      <c r="AL161" s="19">
        <f t="shared" si="7"/>
        <v>-1</v>
      </c>
      <c r="AM161" s="19" t="s">
        <v>190</v>
      </c>
      <c r="AN161" s="19">
        <f t="shared" si="8"/>
        <v>0</v>
      </c>
      <c r="AO161" s="20"/>
      <c r="AP161" s="19">
        <v>3.0</v>
      </c>
      <c r="AQ161" s="19">
        <v>3.0</v>
      </c>
      <c r="AR161" s="19">
        <v>3.0</v>
      </c>
      <c r="AS161" s="19">
        <v>4.0</v>
      </c>
      <c r="AT161" s="19">
        <v>3.0</v>
      </c>
      <c r="AU161" s="19">
        <v>4.0</v>
      </c>
      <c r="AV161" s="19">
        <v>3.0</v>
      </c>
      <c r="AW161" s="19">
        <v>2.0</v>
      </c>
      <c r="AX161" s="19">
        <v>3.0</v>
      </c>
      <c r="AY161" s="19">
        <f t="shared" si="9"/>
        <v>28</v>
      </c>
      <c r="AZ161" s="19">
        <f t="shared" si="10"/>
        <v>19</v>
      </c>
      <c r="BA161" s="19">
        <f t="shared" si="11"/>
        <v>1</v>
      </c>
      <c r="BB161" s="19">
        <f t="shared" si="12"/>
        <v>1</v>
      </c>
      <c r="BC161" s="19">
        <v>3.0</v>
      </c>
      <c r="BD161" s="19">
        <v>2.0</v>
      </c>
      <c r="BE161" s="19">
        <v>4.0</v>
      </c>
      <c r="BF161" s="19">
        <v>2.0</v>
      </c>
      <c r="BG161" s="19">
        <v>4.0</v>
      </c>
      <c r="BH161" s="19">
        <v>2.0</v>
      </c>
      <c r="BI161" s="19">
        <v>1.0</v>
      </c>
      <c r="BJ161" s="19">
        <f t="shared" si="13"/>
        <v>18</v>
      </c>
      <c r="BK161" s="19">
        <f t="shared" si="14"/>
        <v>11</v>
      </c>
      <c r="BL161" s="19"/>
      <c r="BM161" s="19"/>
      <c r="BN161" s="19">
        <v>5.0</v>
      </c>
      <c r="BO161" s="19" t="s">
        <v>185</v>
      </c>
      <c r="BP161" s="19">
        <f t="shared" si="15"/>
        <v>0</v>
      </c>
      <c r="BQ161" s="19">
        <v>4.0</v>
      </c>
      <c r="BR161" s="19">
        <v>7.0</v>
      </c>
      <c r="BS161" s="19" t="s">
        <v>195</v>
      </c>
      <c r="BT161" s="20">
        <f t="shared" si="16"/>
        <v>1</v>
      </c>
      <c r="BU161" s="19" t="s">
        <v>312</v>
      </c>
      <c r="BV161" s="19">
        <v>2.0</v>
      </c>
      <c r="BW161" s="19" t="s">
        <v>195</v>
      </c>
      <c r="BX161" s="19" t="s">
        <v>191</v>
      </c>
      <c r="BY161" s="19" t="s">
        <v>185</v>
      </c>
      <c r="BZ161" s="19" t="s">
        <v>208</v>
      </c>
      <c r="CA161" s="19">
        <f t="shared" si="17"/>
        <v>2</v>
      </c>
      <c r="CB161" s="19" t="s">
        <v>208</v>
      </c>
      <c r="CC161" s="19">
        <f t="shared" si="18"/>
        <v>2</v>
      </c>
      <c r="CD161" s="19" t="s">
        <v>208</v>
      </c>
      <c r="CE161" s="19">
        <f t="shared" si="19"/>
        <v>2</v>
      </c>
      <c r="CF161" s="19" t="s">
        <v>209</v>
      </c>
      <c r="CG161" s="19">
        <f t="shared" si="20"/>
        <v>1</v>
      </c>
      <c r="CH161" s="19" t="s">
        <v>192</v>
      </c>
      <c r="CI161" s="19">
        <f t="shared" si="21"/>
        <v>0</v>
      </c>
      <c r="CJ161" s="19" t="s">
        <v>229</v>
      </c>
      <c r="CK161" s="19" t="s">
        <v>291</v>
      </c>
      <c r="CL161" s="19" t="s">
        <v>212</v>
      </c>
      <c r="CM161" s="19">
        <f t="shared" si="22"/>
        <v>6</v>
      </c>
      <c r="CN161" s="19" t="s">
        <v>185</v>
      </c>
      <c r="CO161" s="19">
        <f t="shared" si="23"/>
        <v>0</v>
      </c>
      <c r="CP161" s="19" t="s">
        <v>185</v>
      </c>
      <c r="CQ161" s="19" t="s">
        <v>195</v>
      </c>
      <c r="CR161" s="19" t="s">
        <v>185</v>
      </c>
      <c r="CS161" s="19" t="s">
        <v>195</v>
      </c>
      <c r="CT161" s="19" t="s">
        <v>195</v>
      </c>
      <c r="CU161" s="19">
        <f t="shared" ref="CU161:CY161" si="198">if(CP161="Không",0,1)</f>
        <v>0</v>
      </c>
      <c r="CV161" s="19">
        <f t="shared" si="198"/>
        <v>1</v>
      </c>
      <c r="CW161" s="19">
        <f t="shared" si="198"/>
        <v>0</v>
      </c>
      <c r="CX161" s="19">
        <f t="shared" si="198"/>
        <v>1</v>
      </c>
      <c r="CY161" s="19">
        <f t="shared" si="198"/>
        <v>1</v>
      </c>
      <c r="CZ161" s="19" t="s">
        <v>185</v>
      </c>
      <c r="DA161" s="19">
        <f t="shared" si="25"/>
        <v>0</v>
      </c>
      <c r="DB161" s="19" t="s">
        <v>195</v>
      </c>
      <c r="DC161" s="19">
        <f t="shared" si="26"/>
        <v>1</v>
      </c>
      <c r="DD161" s="19">
        <v>1.0</v>
      </c>
      <c r="DE161" s="19" t="s">
        <v>185</v>
      </c>
      <c r="DF161" s="19">
        <f t="shared" si="27"/>
        <v>0</v>
      </c>
      <c r="DG161" s="19" t="s">
        <v>272</v>
      </c>
      <c r="DH161" s="19">
        <f t="shared" si="28"/>
        <v>1</v>
      </c>
      <c r="DI161" s="19" t="s">
        <v>185</v>
      </c>
      <c r="DJ161" s="19">
        <f t="shared" si="29"/>
        <v>0</v>
      </c>
      <c r="DK161" s="19" t="s">
        <v>197</v>
      </c>
      <c r="DL161" s="19">
        <f t="shared" si="30"/>
        <v>0</v>
      </c>
      <c r="DM161" s="20"/>
      <c r="DN161" s="19" t="str">
        <f t="shared" si="31"/>
        <v/>
      </c>
      <c r="DO161" s="20"/>
      <c r="DP161" s="19" t="s">
        <v>185</v>
      </c>
      <c r="DQ161" s="20">
        <f t="shared" si="32"/>
        <v>0</v>
      </c>
      <c r="DR161" s="20"/>
      <c r="DS161" s="19" t="s">
        <v>195</v>
      </c>
      <c r="DT161" s="19" t="s">
        <v>285</v>
      </c>
      <c r="DU161" s="19" t="s">
        <v>185</v>
      </c>
      <c r="DV161" s="20"/>
      <c r="DW161" s="20"/>
      <c r="DX161" s="20"/>
      <c r="DY161" s="20"/>
    </row>
    <row r="162">
      <c r="A162" s="18">
        <v>46005.797164351854</v>
      </c>
      <c r="B162" s="19" t="s">
        <v>401</v>
      </c>
      <c r="C162" s="19" t="s">
        <v>174</v>
      </c>
      <c r="D162" s="19">
        <f t="shared" si="2"/>
        <v>0</v>
      </c>
      <c r="E162" s="19" t="s">
        <v>380</v>
      </c>
      <c r="F162" s="19">
        <f>IFERROR(__xludf.DUMMYFUNCTION("LET(
  t, LOWER(TRIM(E162)),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62" s="19" t="s">
        <v>185</v>
      </c>
      <c r="H162" s="19">
        <f>IFERROR(__xludf.DUMMYFUNCTION("LET(
  t, LOWER(TRIM(G162)),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62" s="19" t="s">
        <v>310</v>
      </c>
      <c r="J162" s="19">
        <f>IFERROR(__xludf.DUMMYFUNCTION("LET(
  text, LOWER(I162),
  IFERROR(
    IFS(
      REGEXMATCH(text,""ở cùng gia đình|ở trọ cùng gia đình""), 0,
      REGEXMATCH(text,""thuê trọ""), 1,
      REGEXMATCH(text,""ở ktx""), 2,
      REGEXMATCH(text,""có nhà tại khu vực đang học|có nhà|ở riên"&amp;"g tại chung cư""), 3,
      REGEXMATCH(text,""ở nhà người quen""), 4
    ),
  -1)
)"),2.0)</f>
        <v>2</v>
      </c>
      <c r="K162" s="19" t="s">
        <v>202</v>
      </c>
      <c r="L162" s="19">
        <f>IFERROR(__xludf.DUMMYFUNCTION("LET(
  t, LOWER(TRIM(K162)),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62" s="19" t="s">
        <v>383</v>
      </c>
      <c r="N162" s="19">
        <f>IFERROR(__xludf.DUMMYFUNCTION("LET(
  t, LOWER(TRIM(M162)),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62" s="19" t="s">
        <v>185</v>
      </c>
      <c r="P162" s="19">
        <f t="shared" si="3"/>
        <v>0</v>
      </c>
      <c r="Q162" s="20"/>
      <c r="R162" s="20" t="str">
        <f t="shared" si="195"/>
        <v/>
      </c>
      <c r="S162" s="20"/>
      <c r="T162" s="20"/>
      <c r="U162" s="20"/>
      <c r="V162" s="20" t="str">
        <f>IFERROR(__xludf.DUMMYFUNCTION("IFERROR(REGEXEXTRACT(U162,""\d+"")*1, """")"),"")</f>
        <v/>
      </c>
      <c r="W162" s="20">
        <f t="shared" si="5"/>
        <v>0</v>
      </c>
      <c r="X162" s="20"/>
      <c r="Y162" s="20"/>
      <c r="Z162" s="19" t="s">
        <v>186</v>
      </c>
      <c r="AA162" s="19"/>
      <c r="AB162" s="19" t="s">
        <v>185</v>
      </c>
      <c r="AC162" s="19" t="s">
        <v>185</v>
      </c>
      <c r="AD162" s="19" t="s">
        <v>205</v>
      </c>
      <c r="AE162" s="19" t="s">
        <v>186</v>
      </c>
      <c r="AF162" s="19" t="s">
        <v>187</v>
      </c>
      <c r="AG162" s="19" t="s">
        <v>226</v>
      </c>
      <c r="AH162" s="19" t="s">
        <v>188</v>
      </c>
      <c r="AI162" s="19" t="s">
        <v>189</v>
      </c>
      <c r="AJ162" s="19">
        <f t="shared" si="6"/>
        <v>1</v>
      </c>
      <c r="AK162" s="19" t="s">
        <v>188</v>
      </c>
      <c r="AL162" s="19">
        <f t="shared" si="7"/>
        <v>1</v>
      </c>
      <c r="AM162" s="19" t="s">
        <v>190</v>
      </c>
      <c r="AN162" s="19">
        <f t="shared" si="8"/>
        <v>0</v>
      </c>
      <c r="AO162" s="20"/>
      <c r="AP162" s="19">
        <v>2.0</v>
      </c>
      <c r="AQ162" s="19">
        <v>2.0</v>
      </c>
      <c r="AR162" s="19">
        <v>3.0</v>
      </c>
      <c r="AS162" s="19">
        <v>3.0</v>
      </c>
      <c r="AT162" s="19">
        <v>2.0</v>
      </c>
      <c r="AU162" s="19">
        <v>2.0</v>
      </c>
      <c r="AV162" s="19">
        <v>2.0</v>
      </c>
      <c r="AW162" s="19">
        <v>2.0</v>
      </c>
      <c r="AX162" s="19">
        <v>2.0</v>
      </c>
      <c r="AY162" s="19">
        <f t="shared" si="9"/>
        <v>20</v>
      </c>
      <c r="AZ162" s="19">
        <f t="shared" si="10"/>
        <v>11</v>
      </c>
      <c r="BA162" s="19">
        <f t="shared" si="11"/>
        <v>1</v>
      </c>
      <c r="BB162" s="19">
        <f t="shared" si="12"/>
        <v>0</v>
      </c>
      <c r="BC162" s="19">
        <v>2.0</v>
      </c>
      <c r="BD162" s="19">
        <v>2.0</v>
      </c>
      <c r="BE162" s="19">
        <v>2.0</v>
      </c>
      <c r="BF162" s="19">
        <v>2.0</v>
      </c>
      <c r="BG162" s="19">
        <v>2.0</v>
      </c>
      <c r="BH162" s="19">
        <v>1.0</v>
      </c>
      <c r="BI162" s="19">
        <v>2.0</v>
      </c>
      <c r="BJ162" s="19">
        <f t="shared" si="13"/>
        <v>13</v>
      </c>
      <c r="BK162" s="19">
        <f t="shared" si="14"/>
        <v>6</v>
      </c>
      <c r="BL162" s="19"/>
      <c r="BM162" s="19"/>
      <c r="BN162" s="19">
        <v>2.0</v>
      </c>
      <c r="BO162" s="19" t="s">
        <v>185</v>
      </c>
      <c r="BP162" s="19">
        <f t="shared" si="15"/>
        <v>0</v>
      </c>
      <c r="BQ162" s="19">
        <v>2.0</v>
      </c>
      <c r="BR162" s="19">
        <v>0.0</v>
      </c>
      <c r="BS162" s="19" t="s">
        <v>195</v>
      </c>
      <c r="BT162" s="20">
        <f t="shared" si="16"/>
        <v>1</v>
      </c>
      <c r="BU162" s="19" t="s">
        <v>207</v>
      </c>
      <c r="BV162" s="19">
        <v>3.0</v>
      </c>
      <c r="BW162" s="19" t="s">
        <v>195</v>
      </c>
      <c r="BX162" s="19" t="s">
        <v>191</v>
      </c>
      <c r="BY162" s="19" t="s">
        <v>185</v>
      </c>
      <c r="BZ162" s="19" t="s">
        <v>186</v>
      </c>
      <c r="CA162" s="19">
        <f t="shared" si="17"/>
        <v>1</v>
      </c>
      <c r="CB162" s="19" t="s">
        <v>186</v>
      </c>
      <c r="CC162" s="19">
        <f t="shared" si="18"/>
        <v>1</v>
      </c>
      <c r="CD162" s="19" t="s">
        <v>209</v>
      </c>
      <c r="CE162" s="19">
        <f t="shared" si="19"/>
        <v>1</v>
      </c>
      <c r="CF162" s="19" t="s">
        <v>209</v>
      </c>
      <c r="CG162" s="19">
        <f t="shared" si="20"/>
        <v>1</v>
      </c>
      <c r="CH162" s="19" t="s">
        <v>192</v>
      </c>
      <c r="CI162" s="19">
        <f t="shared" si="21"/>
        <v>0</v>
      </c>
      <c r="CJ162" s="19" t="s">
        <v>229</v>
      </c>
      <c r="CK162" s="19" t="s">
        <v>185</v>
      </c>
      <c r="CL162" s="19" t="s">
        <v>194</v>
      </c>
      <c r="CM162" s="19">
        <f t="shared" si="22"/>
        <v>3.5</v>
      </c>
      <c r="CN162" s="19" t="s">
        <v>185</v>
      </c>
      <c r="CO162" s="19">
        <f t="shared" si="23"/>
        <v>0</v>
      </c>
      <c r="CP162" s="19" t="s">
        <v>185</v>
      </c>
      <c r="CQ162" s="19" t="s">
        <v>185</v>
      </c>
      <c r="CR162" s="19" t="s">
        <v>185</v>
      </c>
      <c r="CS162" s="19" t="s">
        <v>185</v>
      </c>
      <c r="CT162" s="19" t="s">
        <v>185</v>
      </c>
      <c r="CU162" s="19">
        <f t="shared" ref="CU162:CY162" si="199">if(CP162="Không",0,1)</f>
        <v>0</v>
      </c>
      <c r="CV162" s="19">
        <f t="shared" si="199"/>
        <v>0</v>
      </c>
      <c r="CW162" s="19">
        <f t="shared" si="199"/>
        <v>0</v>
      </c>
      <c r="CX162" s="19">
        <f t="shared" si="199"/>
        <v>0</v>
      </c>
      <c r="CY162" s="19">
        <f t="shared" si="199"/>
        <v>0</v>
      </c>
      <c r="CZ162" s="19" t="s">
        <v>185</v>
      </c>
      <c r="DA162" s="19">
        <f t="shared" si="25"/>
        <v>0</v>
      </c>
      <c r="DB162" s="19" t="s">
        <v>185</v>
      </c>
      <c r="DC162" s="19">
        <f t="shared" si="26"/>
        <v>0</v>
      </c>
      <c r="DD162" s="20"/>
      <c r="DE162" s="19" t="s">
        <v>195</v>
      </c>
      <c r="DF162" s="19">
        <f t="shared" si="27"/>
        <v>1</v>
      </c>
      <c r="DG162" s="19" t="s">
        <v>196</v>
      </c>
      <c r="DH162" s="19">
        <f t="shared" si="28"/>
        <v>0</v>
      </c>
      <c r="DI162" s="19" t="s">
        <v>185</v>
      </c>
      <c r="DJ162" s="19">
        <f t="shared" si="29"/>
        <v>0</v>
      </c>
      <c r="DK162" s="19" t="s">
        <v>197</v>
      </c>
      <c r="DL162" s="19">
        <f t="shared" si="30"/>
        <v>0</v>
      </c>
      <c r="DM162" s="19" t="s">
        <v>198</v>
      </c>
      <c r="DN162" s="19">
        <f t="shared" si="31"/>
        <v>1.5</v>
      </c>
      <c r="DO162" s="19" t="s">
        <v>304</v>
      </c>
      <c r="DP162" s="19" t="s">
        <v>185</v>
      </c>
      <c r="DQ162" s="20">
        <f t="shared" si="32"/>
        <v>0</v>
      </c>
      <c r="DR162" s="20"/>
      <c r="DS162" s="19" t="s">
        <v>185</v>
      </c>
      <c r="DT162" s="20"/>
      <c r="DU162" s="19" t="s">
        <v>185</v>
      </c>
      <c r="DV162" s="20"/>
      <c r="DW162" s="20"/>
      <c r="DX162" s="20"/>
      <c r="DY162" s="20"/>
    </row>
    <row r="163">
      <c r="A163" s="18">
        <v>46006.047372685185</v>
      </c>
      <c r="B163" s="19" t="s">
        <v>612</v>
      </c>
      <c r="C163" s="19" t="s">
        <v>335</v>
      </c>
      <c r="D163" s="19">
        <f t="shared" si="2"/>
        <v>1</v>
      </c>
      <c r="E163" s="19" t="s">
        <v>328</v>
      </c>
      <c r="F163" s="19">
        <f>IFERROR(__xludf.DUMMYFUNCTION("LET(
  t, LOWER(TRIM(E163)),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163" s="19" t="s">
        <v>181</v>
      </c>
      <c r="H163" s="19">
        <f>IFERROR(__xludf.DUMMYFUNCTION("LET(
  t, LOWER(TRIM(G163)),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163" s="19" t="s">
        <v>310</v>
      </c>
      <c r="J163" s="19">
        <f>IFERROR(__xludf.DUMMYFUNCTION("LET(
  text, LOWER(I163),
  IFERROR(
    IFS(
      REGEXMATCH(text,""ở cùng gia đình|ở trọ cùng gia đình""), 0,
      REGEXMATCH(text,""thuê trọ""), 1,
      REGEXMATCH(text,""ở ktx""), 2,
      REGEXMATCH(text,""có nhà tại khu vực đang học|có nhà|ở riên"&amp;"g tại chung cư""), 3,
      REGEXMATCH(text,""ở nhà người quen""), 4
    ),
  -1)
)"),2.0)</f>
        <v>2</v>
      </c>
      <c r="K163" s="19" t="s">
        <v>202</v>
      </c>
      <c r="L163" s="19">
        <f>IFERROR(__xludf.DUMMYFUNCTION("LET(
  t, LOWER(TRIM(K163)),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63" s="19" t="s">
        <v>383</v>
      </c>
      <c r="N163" s="19">
        <f>IFERROR(__xludf.DUMMYFUNCTION("LET(
  t, LOWER(TRIM(M163)),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63" s="19" t="s">
        <v>185</v>
      </c>
      <c r="P163" s="19">
        <f t="shared" si="3"/>
        <v>0</v>
      </c>
      <c r="Q163" s="20"/>
      <c r="R163" s="20" t="str">
        <f t="shared" si="195"/>
        <v/>
      </c>
      <c r="S163" s="20"/>
      <c r="T163" s="20"/>
      <c r="U163" s="20"/>
      <c r="V163" s="20" t="str">
        <f>IFERROR(__xludf.DUMMYFUNCTION("IFERROR(REGEXEXTRACT(U163,""\d+"")*1, """")"),"")</f>
        <v/>
      </c>
      <c r="W163" s="20">
        <f t="shared" si="5"/>
        <v>0</v>
      </c>
      <c r="X163" s="20"/>
      <c r="Y163" s="20"/>
      <c r="Z163" s="19" t="s">
        <v>208</v>
      </c>
      <c r="AA163" s="19"/>
      <c r="AB163" s="19" t="s">
        <v>185</v>
      </c>
      <c r="AC163" s="19" t="s">
        <v>185</v>
      </c>
      <c r="AD163" s="19" t="s">
        <v>205</v>
      </c>
      <c r="AE163" s="19" t="s">
        <v>186</v>
      </c>
      <c r="AF163" s="19" t="s">
        <v>206</v>
      </c>
      <c r="AG163" s="19" t="s">
        <v>188</v>
      </c>
      <c r="AH163" s="19" t="s">
        <v>188</v>
      </c>
      <c r="AI163" s="19" t="s">
        <v>331</v>
      </c>
      <c r="AJ163" s="19">
        <f t="shared" si="6"/>
        <v>3</v>
      </c>
      <c r="AK163" s="19" t="s">
        <v>188</v>
      </c>
      <c r="AL163" s="19">
        <f t="shared" si="7"/>
        <v>1</v>
      </c>
      <c r="AM163" s="19" t="s">
        <v>228</v>
      </c>
      <c r="AN163" s="19">
        <f t="shared" si="8"/>
        <v>1</v>
      </c>
      <c r="AO163" s="20"/>
      <c r="AP163" s="19">
        <v>2.0</v>
      </c>
      <c r="AQ163" s="19">
        <v>2.0</v>
      </c>
      <c r="AR163" s="19">
        <v>2.0</v>
      </c>
      <c r="AS163" s="19">
        <v>3.0</v>
      </c>
      <c r="AT163" s="19">
        <v>3.0</v>
      </c>
      <c r="AU163" s="19">
        <v>3.0</v>
      </c>
      <c r="AV163" s="19">
        <v>3.0</v>
      </c>
      <c r="AW163" s="19">
        <v>3.0</v>
      </c>
      <c r="AX163" s="19">
        <v>2.0</v>
      </c>
      <c r="AY163" s="19">
        <f t="shared" si="9"/>
        <v>23</v>
      </c>
      <c r="AZ163" s="19">
        <f t="shared" si="10"/>
        <v>14</v>
      </c>
      <c r="BA163" s="19">
        <f t="shared" si="11"/>
        <v>1</v>
      </c>
      <c r="BB163" s="19">
        <f t="shared" si="12"/>
        <v>1</v>
      </c>
      <c r="BC163" s="19">
        <v>2.0</v>
      </c>
      <c r="BD163" s="19">
        <v>3.0</v>
      </c>
      <c r="BE163" s="19">
        <v>2.0</v>
      </c>
      <c r="BF163" s="19">
        <v>3.0</v>
      </c>
      <c r="BG163" s="19">
        <v>3.0</v>
      </c>
      <c r="BH163" s="19">
        <v>2.0</v>
      </c>
      <c r="BI163" s="19">
        <v>2.0</v>
      </c>
      <c r="BJ163" s="19">
        <f t="shared" si="13"/>
        <v>17</v>
      </c>
      <c r="BK163" s="19">
        <f t="shared" si="14"/>
        <v>10</v>
      </c>
      <c r="BL163" s="19"/>
      <c r="BM163" s="19"/>
      <c r="BN163" s="19">
        <v>1.0</v>
      </c>
      <c r="BO163" s="19" t="s">
        <v>185</v>
      </c>
      <c r="BP163" s="19">
        <f t="shared" si="15"/>
        <v>0</v>
      </c>
      <c r="BQ163" s="19">
        <v>2.0</v>
      </c>
      <c r="BR163" s="19" t="s">
        <v>613</v>
      </c>
      <c r="BS163" s="19" t="s">
        <v>195</v>
      </c>
      <c r="BT163" s="20">
        <f t="shared" si="16"/>
        <v>1</v>
      </c>
      <c r="BU163" s="19" t="s">
        <v>312</v>
      </c>
      <c r="BV163" s="19">
        <v>4.0</v>
      </c>
      <c r="BW163" s="19" t="s">
        <v>195</v>
      </c>
      <c r="BX163" s="19" t="s">
        <v>191</v>
      </c>
      <c r="BY163" s="19" t="s">
        <v>185</v>
      </c>
      <c r="BZ163" s="19" t="s">
        <v>186</v>
      </c>
      <c r="CA163" s="19">
        <f t="shared" si="17"/>
        <v>1</v>
      </c>
      <c r="CB163" s="19" t="s">
        <v>186</v>
      </c>
      <c r="CC163" s="19">
        <f t="shared" si="18"/>
        <v>1</v>
      </c>
      <c r="CD163" s="19" t="s">
        <v>209</v>
      </c>
      <c r="CE163" s="19">
        <f t="shared" si="19"/>
        <v>1</v>
      </c>
      <c r="CF163" s="19" t="s">
        <v>208</v>
      </c>
      <c r="CG163" s="19">
        <f t="shared" si="20"/>
        <v>2</v>
      </c>
      <c r="CH163" s="19" t="s">
        <v>208</v>
      </c>
      <c r="CI163" s="19">
        <f t="shared" si="21"/>
        <v>2</v>
      </c>
      <c r="CJ163" s="19" t="s">
        <v>262</v>
      </c>
      <c r="CK163" s="19" t="s">
        <v>185</v>
      </c>
      <c r="CL163" s="19" t="s">
        <v>194</v>
      </c>
      <c r="CM163" s="19">
        <f t="shared" si="22"/>
        <v>3.5</v>
      </c>
      <c r="CN163" s="19" t="s">
        <v>185</v>
      </c>
      <c r="CO163" s="19">
        <f t="shared" si="23"/>
        <v>0</v>
      </c>
      <c r="CP163" s="19" t="s">
        <v>195</v>
      </c>
      <c r="CQ163" s="19" t="s">
        <v>195</v>
      </c>
      <c r="CR163" s="19" t="s">
        <v>185</v>
      </c>
      <c r="CS163" s="19" t="s">
        <v>195</v>
      </c>
      <c r="CT163" s="19" t="s">
        <v>185</v>
      </c>
      <c r="CU163" s="19">
        <f t="shared" ref="CU163:CY163" si="200">if(CP163="Không",0,1)</f>
        <v>1</v>
      </c>
      <c r="CV163" s="19">
        <f t="shared" si="200"/>
        <v>1</v>
      </c>
      <c r="CW163" s="19">
        <f t="shared" si="200"/>
        <v>0</v>
      </c>
      <c r="CX163" s="19">
        <f t="shared" si="200"/>
        <v>1</v>
      </c>
      <c r="CY163" s="19">
        <f t="shared" si="200"/>
        <v>0</v>
      </c>
      <c r="CZ163" s="19" t="s">
        <v>195</v>
      </c>
      <c r="DA163" s="19">
        <f t="shared" si="25"/>
        <v>1</v>
      </c>
      <c r="DB163" s="19" t="s">
        <v>185</v>
      </c>
      <c r="DC163" s="19">
        <f t="shared" si="26"/>
        <v>0</v>
      </c>
      <c r="DD163" s="20"/>
      <c r="DE163" s="19" t="s">
        <v>185</v>
      </c>
      <c r="DF163" s="19">
        <f t="shared" si="27"/>
        <v>0</v>
      </c>
      <c r="DG163" s="19" t="s">
        <v>196</v>
      </c>
      <c r="DH163" s="19">
        <f t="shared" si="28"/>
        <v>0</v>
      </c>
      <c r="DI163" s="19" t="s">
        <v>185</v>
      </c>
      <c r="DJ163" s="19">
        <f t="shared" si="29"/>
        <v>0</v>
      </c>
      <c r="DK163" s="19" t="s">
        <v>197</v>
      </c>
      <c r="DL163" s="19">
        <f t="shared" si="30"/>
        <v>0</v>
      </c>
      <c r="DM163" s="20"/>
      <c r="DN163" s="19" t="str">
        <f t="shared" si="31"/>
        <v/>
      </c>
      <c r="DO163" s="20"/>
      <c r="DP163" s="19" t="s">
        <v>185</v>
      </c>
      <c r="DQ163" s="20">
        <f t="shared" si="32"/>
        <v>0</v>
      </c>
      <c r="DR163" s="20"/>
      <c r="DS163" s="19" t="s">
        <v>185</v>
      </c>
      <c r="DT163" s="20"/>
      <c r="DU163" s="19" t="s">
        <v>185</v>
      </c>
      <c r="DV163" s="20"/>
      <c r="DW163" s="20"/>
      <c r="DX163" s="20"/>
      <c r="DY163" s="20"/>
    </row>
    <row r="164">
      <c r="A164" s="18">
        <v>46006.641238425924</v>
      </c>
      <c r="B164" s="19" t="s">
        <v>300</v>
      </c>
      <c r="C164" s="19" t="s">
        <v>174</v>
      </c>
      <c r="D164" s="19">
        <f t="shared" si="2"/>
        <v>0</v>
      </c>
      <c r="E164" s="19" t="s">
        <v>180</v>
      </c>
      <c r="F164" s="19">
        <f>IFERROR(__xludf.DUMMYFUNCTION("LET(
  t, LOWER(TRIM(E164)),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64" s="19" t="s">
        <v>185</v>
      </c>
      <c r="H164" s="19">
        <f>IFERROR(__xludf.DUMMYFUNCTION("LET(
  t, LOWER(TRIM(G164)),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64" s="19" t="s">
        <v>182</v>
      </c>
      <c r="J164" s="19">
        <f>IFERROR(__xludf.DUMMYFUNCTION("LET(
  text, LOWER(I164),
  IFERROR(
    IFS(
      REGEXMATCH(text,""ở cùng gia đình|ở trọ cùng gia đình""), 0,
      REGEXMATCH(text,""thuê trọ""), 1,
      REGEXMATCH(text,""ở ktx""), 2,
      REGEXMATCH(text,""có nhà tại khu vực đang học|có nhà|ở riên"&amp;"g tại chung cư""), 3,
      REGEXMATCH(text,""ở nhà người quen""), 4
    ),
  -1)
)"),1.0)</f>
        <v>1</v>
      </c>
      <c r="K164" s="19" t="s">
        <v>183</v>
      </c>
      <c r="L164" s="19">
        <f>IFERROR(__xludf.DUMMYFUNCTION("LET(
  t, LOWER(TRIM(K164)),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64" s="19" t="s">
        <v>222</v>
      </c>
      <c r="N164" s="19">
        <f>IFERROR(__xludf.DUMMYFUNCTION("LET(
  t, LOWER(TRIM(M164)),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64" s="19" t="s">
        <v>195</v>
      </c>
      <c r="P164" s="19">
        <f t="shared" si="3"/>
        <v>1</v>
      </c>
      <c r="Q164" s="19">
        <v>1.0</v>
      </c>
      <c r="R164" s="20">
        <f t="shared" si="195"/>
        <v>1</v>
      </c>
      <c r="S164" s="19" t="s">
        <v>223</v>
      </c>
      <c r="T164" s="19"/>
      <c r="U164" s="19" t="s">
        <v>307</v>
      </c>
      <c r="V164" s="20">
        <f>IFERROR(__xludf.DUMMYFUNCTION("IFERROR(REGEXEXTRACT(U164,""\d+"")*1, """")"),20.0)</f>
        <v>20</v>
      </c>
      <c r="W164" s="20">
        <f t="shared" si="5"/>
        <v>20</v>
      </c>
      <c r="X164" s="19">
        <v>100.0</v>
      </c>
      <c r="Y164" s="19">
        <v>0.0</v>
      </c>
      <c r="Z164" s="19" t="s">
        <v>185</v>
      </c>
      <c r="AA164" s="19"/>
      <c r="AB164" s="19" t="s">
        <v>185</v>
      </c>
      <c r="AC164" s="19" t="s">
        <v>185</v>
      </c>
      <c r="AD164" s="19" t="s">
        <v>186</v>
      </c>
      <c r="AE164" s="19" t="s">
        <v>185</v>
      </c>
      <c r="AF164" s="19" t="s">
        <v>206</v>
      </c>
      <c r="AG164" s="19" t="s">
        <v>188</v>
      </c>
      <c r="AH164" s="19" t="s">
        <v>238</v>
      </c>
      <c r="AI164" s="19" t="s">
        <v>189</v>
      </c>
      <c r="AJ164" s="19">
        <f t="shared" si="6"/>
        <v>1</v>
      </c>
      <c r="AK164" s="19" t="s">
        <v>238</v>
      </c>
      <c r="AL164" s="19">
        <f t="shared" si="7"/>
        <v>0</v>
      </c>
      <c r="AM164" s="19" t="s">
        <v>228</v>
      </c>
      <c r="AN164" s="19">
        <f t="shared" si="8"/>
        <v>1</v>
      </c>
      <c r="AO164" s="20"/>
      <c r="AP164" s="19">
        <v>1.0</v>
      </c>
      <c r="AQ164" s="19">
        <v>1.0</v>
      </c>
      <c r="AR164" s="19">
        <v>1.0</v>
      </c>
      <c r="AS164" s="19">
        <v>1.0</v>
      </c>
      <c r="AT164" s="19">
        <v>1.0</v>
      </c>
      <c r="AU164" s="19">
        <v>1.0</v>
      </c>
      <c r="AV164" s="19">
        <v>1.0</v>
      </c>
      <c r="AW164" s="19">
        <v>1.0</v>
      </c>
      <c r="AX164" s="19">
        <v>1.0</v>
      </c>
      <c r="AY164" s="19">
        <f t="shared" si="9"/>
        <v>9</v>
      </c>
      <c r="AZ164" s="19">
        <f t="shared" si="10"/>
        <v>0</v>
      </c>
      <c r="BA164" s="19">
        <f t="shared" si="11"/>
        <v>0</v>
      </c>
      <c r="BB164" s="19">
        <f t="shared" si="12"/>
        <v>0</v>
      </c>
      <c r="BC164" s="19">
        <v>1.0</v>
      </c>
      <c r="BD164" s="19">
        <v>1.0</v>
      </c>
      <c r="BE164" s="19">
        <v>1.0</v>
      </c>
      <c r="BF164" s="19">
        <v>1.0</v>
      </c>
      <c r="BG164" s="19">
        <v>1.0</v>
      </c>
      <c r="BH164" s="19">
        <v>1.0</v>
      </c>
      <c r="BI164" s="19">
        <v>1.0</v>
      </c>
      <c r="BJ164" s="19">
        <f t="shared" si="13"/>
        <v>7</v>
      </c>
      <c r="BK164" s="19">
        <f t="shared" si="14"/>
        <v>0</v>
      </c>
      <c r="BL164" s="19"/>
      <c r="BM164" s="19"/>
      <c r="BN164" s="19">
        <v>5.0</v>
      </c>
      <c r="BO164" s="19" t="s">
        <v>185</v>
      </c>
      <c r="BP164" s="19">
        <f t="shared" si="15"/>
        <v>0</v>
      </c>
      <c r="BQ164" s="19">
        <v>1.0</v>
      </c>
      <c r="BR164" s="19">
        <v>0.0</v>
      </c>
      <c r="BS164" s="19" t="s">
        <v>195</v>
      </c>
      <c r="BT164" s="20">
        <f t="shared" si="16"/>
        <v>1</v>
      </c>
      <c r="BU164" s="19" t="s">
        <v>614</v>
      </c>
      <c r="BV164" s="19">
        <v>3.0</v>
      </c>
      <c r="BW164" s="19" t="s">
        <v>195</v>
      </c>
      <c r="BX164" s="19" t="s">
        <v>191</v>
      </c>
      <c r="BY164" s="19" t="s">
        <v>195</v>
      </c>
      <c r="BZ164" s="19" t="s">
        <v>186</v>
      </c>
      <c r="CA164" s="19">
        <f t="shared" si="17"/>
        <v>1</v>
      </c>
      <c r="CB164" s="19" t="s">
        <v>186</v>
      </c>
      <c r="CC164" s="19">
        <f t="shared" si="18"/>
        <v>1</v>
      </c>
      <c r="CD164" s="19" t="s">
        <v>208</v>
      </c>
      <c r="CE164" s="19">
        <f t="shared" si="19"/>
        <v>2</v>
      </c>
      <c r="CF164" s="19" t="s">
        <v>192</v>
      </c>
      <c r="CG164" s="19">
        <f t="shared" si="20"/>
        <v>0</v>
      </c>
      <c r="CH164" s="19" t="s">
        <v>209</v>
      </c>
      <c r="CI164" s="19">
        <f t="shared" si="21"/>
        <v>1</v>
      </c>
      <c r="CJ164" s="19" t="s">
        <v>262</v>
      </c>
      <c r="CK164" s="19" t="s">
        <v>185</v>
      </c>
      <c r="CL164" s="19" t="s">
        <v>212</v>
      </c>
      <c r="CM164" s="19">
        <f t="shared" si="22"/>
        <v>6</v>
      </c>
      <c r="CN164" s="19" t="s">
        <v>185</v>
      </c>
      <c r="CO164" s="19">
        <f t="shared" si="23"/>
        <v>0</v>
      </c>
      <c r="CP164" s="19" t="s">
        <v>185</v>
      </c>
      <c r="CQ164" s="19" t="s">
        <v>185</v>
      </c>
      <c r="CR164" s="19" t="s">
        <v>185</v>
      </c>
      <c r="CS164" s="19" t="s">
        <v>185</v>
      </c>
      <c r="CT164" s="19" t="s">
        <v>185</v>
      </c>
      <c r="CU164" s="19">
        <f t="shared" ref="CU164:CY164" si="201">if(CP164="Không",0,1)</f>
        <v>0</v>
      </c>
      <c r="CV164" s="19">
        <f t="shared" si="201"/>
        <v>0</v>
      </c>
      <c r="CW164" s="19">
        <f t="shared" si="201"/>
        <v>0</v>
      </c>
      <c r="CX164" s="19">
        <f t="shared" si="201"/>
        <v>0</v>
      </c>
      <c r="CY164" s="19">
        <f t="shared" si="201"/>
        <v>0</v>
      </c>
      <c r="CZ164" s="19" t="s">
        <v>185</v>
      </c>
      <c r="DA164" s="19">
        <f t="shared" si="25"/>
        <v>0</v>
      </c>
      <c r="DB164" s="19" t="s">
        <v>185</v>
      </c>
      <c r="DC164" s="19">
        <f t="shared" si="26"/>
        <v>0</v>
      </c>
      <c r="DD164" s="20"/>
      <c r="DE164" s="19" t="s">
        <v>185</v>
      </c>
      <c r="DF164" s="19">
        <f t="shared" si="27"/>
        <v>0</v>
      </c>
      <c r="DG164" s="19" t="s">
        <v>485</v>
      </c>
      <c r="DH164" s="19">
        <f t="shared" si="28"/>
        <v>1</v>
      </c>
      <c r="DI164" s="19" t="s">
        <v>185</v>
      </c>
      <c r="DJ164" s="19">
        <f t="shared" si="29"/>
        <v>0</v>
      </c>
      <c r="DK164" s="19" t="s">
        <v>197</v>
      </c>
      <c r="DL164" s="19">
        <f t="shared" si="30"/>
        <v>0</v>
      </c>
      <c r="DM164" s="20"/>
      <c r="DN164" s="19" t="str">
        <f t="shared" si="31"/>
        <v/>
      </c>
      <c r="DO164" s="20"/>
      <c r="DP164" s="19" t="s">
        <v>185</v>
      </c>
      <c r="DQ164" s="20">
        <f t="shared" si="32"/>
        <v>0</v>
      </c>
      <c r="DR164" s="20"/>
      <c r="DS164" s="19" t="s">
        <v>195</v>
      </c>
      <c r="DT164" s="19" t="s">
        <v>285</v>
      </c>
      <c r="DU164" s="19" t="s">
        <v>185</v>
      </c>
      <c r="DV164" s="20"/>
      <c r="DW164" s="20"/>
      <c r="DX164" s="20"/>
      <c r="DY164" s="20"/>
    </row>
    <row r="165">
      <c r="A165" s="18">
        <v>46006.71910879629</v>
      </c>
      <c r="B165" s="19" t="s">
        <v>518</v>
      </c>
      <c r="C165" s="19" t="s">
        <v>174</v>
      </c>
      <c r="D165" s="19">
        <f t="shared" si="2"/>
        <v>0</v>
      </c>
      <c r="E165" s="19" t="s">
        <v>174</v>
      </c>
      <c r="F165" s="19">
        <f>IFERROR(__xludf.DUMMYFUNCTION("LET(
  t, LOWER(TRIM(E165)),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165" s="19" t="s">
        <v>185</v>
      </c>
      <c r="H165" s="19">
        <f>IFERROR(__xludf.DUMMYFUNCTION("LET(
  t, LOWER(TRIM(G165)),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65" s="19" t="s">
        <v>276</v>
      </c>
      <c r="J165" s="19">
        <f>IFERROR(__xludf.DUMMYFUNCTION("LET(
  text, LOWER(I165),
  IFERROR(
    IFS(
      REGEXMATCH(text,""ở cùng gia đình|ở trọ cùng gia đình""), 0,
      REGEXMATCH(text,""thuê trọ""), 1,
      REGEXMATCH(text,""ở ktx""), 2,
      REGEXMATCH(text,""có nhà tại khu vực đang học|có nhà|ở riên"&amp;"g tại chung cư""), 3,
      REGEXMATCH(text,""ở nhà người quen""), 4
    ),
  -1)
)"),0.0)</f>
        <v>0</v>
      </c>
      <c r="K165" s="19" t="s">
        <v>221</v>
      </c>
      <c r="L165" s="19">
        <f>IFERROR(__xludf.DUMMYFUNCTION("LET(
  t, LOWER(TRIM(K165)),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65" s="19" t="s">
        <v>222</v>
      </c>
      <c r="N165" s="19">
        <f>IFERROR(__xludf.DUMMYFUNCTION("LET(
  t, LOWER(TRIM(M165)),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65" s="19" t="s">
        <v>185</v>
      </c>
      <c r="P165" s="19">
        <f t="shared" si="3"/>
        <v>0</v>
      </c>
      <c r="Q165" s="20"/>
      <c r="R165" s="20" t="str">
        <f t="shared" si="195"/>
        <v/>
      </c>
      <c r="S165" s="20"/>
      <c r="T165" s="20"/>
      <c r="U165" s="20"/>
      <c r="V165" s="20" t="str">
        <f>IFERROR(__xludf.DUMMYFUNCTION("IFERROR(REGEXEXTRACT(U165,""\d+"")*1, """")"),"")</f>
        <v/>
      </c>
      <c r="W165" s="20">
        <f t="shared" si="5"/>
        <v>0</v>
      </c>
      <c r="X165" s="20"/>
      <c r="Y165" s="20"/>
      <c r="Z165" s="19" t="s">
        <v>185</v>
      </c>
      <c r="AA165" s="19"/>
      <c r="AB165" s="19" t="s">
        <v>185</v>
      </c>
      <c r="AC165" s="19" t="s">
        <v>185</v>
      </c>
      <c r="AD165" s="19" t="s">
        <v>186</v>
      </c>
      <c r="AE165" s="19" t="s">
        <v>185</v>
      </c>
      <c r="AF165" s="19" t="s">
        <v>206</v>
      </c>
      <c r="AG165" s="19" t="s">
        <v>188</v>
      </c>
      <c r="AH165" s="19" t="s">
        <v>226</v>
      </c>
      <c r="AI165" s="19" t="s">
        <v>239</v>
      </c>
      <c r="AJ165" s="19">
        <f t="shared" si="6"/>
        <v>0</v>
      </c>
      <c r="AK165" s="19" t="s">
        <v>238</v>
      </c>
      <c r="AL165" s="19">
        <f t="shared" si="7"/>
        <v>0</v>
      </c>
      <c r="AM165" s="19" t="s">
        <v>190</v>
      </c>
      <c r="AN165" s="19">
        <f t="shared" si="8"/>
        <v>0</v>
      </c>
      <c r="AO165" s="20"/>
      <c r="AP165" s="19">
        <v>2.0</v>
      </c>
      <c r="AQ165" s="19">
        <v>2.0</v>
      </c>
      <c r="AR165" s="19">
        <v>1.0</v>
      </c>
      <c r="AS165" s="19">
        <v>1.0</v>
      </c>
      <c r="AT165" s="19">
        <v>1.0</v>
      </c>
      <c r="AU165" s="19">
        <v>1.0</v>
      </c>
      <c r="AV165" s="19">
        <v>3.0</v>
      </c>
      <c r="AW165" s="19">
        <v>1.0</v>
      </c>
      <c r="AX165" s="19">
        <v>1.0</v>
      </c>
      <c r="AY165" s="19">
        <f t="shared" si="9"/>
        <v>13</v>
      </c>
      <c r="AZ165" s="19">
        <f t="shared" si="10"/>
        <v>4</v>
      </c>
      <c r="BA165" s="19">
        <f t="shared" si="11"/>
        <v>0</v>
      </c>
      <c r="BB165" s="19">
        <f t="shared" si="12"/>
        <v>0</v>
      </c>
      <c r="BC165" s="19">
        <v>1.0</v>
      </c>
      <c r="BD165" s="19">
        <v>1.0</v>
      </c>
      <c r="BE165" s="19">
        <v>2.0</v>
      </c>
      <c r="BF165" s="19">
        <v>1.0</v>
      </c>
      <c r="BG165" s="19">
        <v>2.0</v>
      </c>
      <c r="BH165" s="19">
        <v>1.0</v>
      </c>
      <c r="BI165" s="19">
        <v>1.0</v>
      </c>
      <c r="BJ165" s="19">
        <f t="shared" si="13"/>
        <v>9</v>
      </c>
      <c r="BK165" s="19">
        <f t="shared" si="14"/>
        <v>2</v>
      </c>
      <c r="BL165" s="19"/>
      <c r="BM165" s="19"/>
      <c r="BN165" s="19">
        <v>1.0</v>
      </c>
      <c r="BO165" s="19" t="s">
        <v>185</v>
      </c>
      <c r="BP165" s="19">
        <f t="shared" si="15"/>
        <v>0</v>
      </c>
      <c r="BQ165" s="19">
        <v>1.0</v>
      </c>
      <c r="BR165" s="19">
        <v>0.0</v>
      </c>
      <c r="BS165" s="19" t="s">
        <v>185</v>
      </c>
      <c r="BT165" s="20">
        <f t="shared" si="16"/>
        <v>0</v>
      </c>
      <c r="BU165" s="20"/>
      <c r="BV165" s="19">
        <v>3.0</v>
      </c>
      <c r="BW165" s="19" t="s">
        <v>195</v>
      </c>
      <c r="BX165" s="19" t="s">
        <v>191</v>
      </c>
      <c r="BY165" s="19" t="s">
        <v>195</v>
      </c>
      <c r="BZ165" s="19" t="s">
        <v>186</v>
      </c>
      <c r="CA165" s="19">
        <f t="shared" si="17"/>
        <v>1</v>
      </c>
      <c r="CB165" s="19" t="s">
        <v>186</v>
      </c>
      <c r="CC165" s="19">
        <f t="shared" si="18"/>
        <v>1</v>
      </c>
      <c r="CD165" s="19" t="s">
        <v>192</v>
      </c>
      <c r="CE165" s="19">
        <f t="shared" si="19"/>
        <v>0</v>
      </c>
      <c r="CF165" s="19" t="s">
        <v>192</v>
      </c>
      <c r="CG165" s="19">
        <f t="shared" si="20"/>
        <v>0</v>
      </c>
      <c r="CH165" s="19" t="s">
        <v>192</v>
      </c>
      <c r="CI165" s="19">
        <f t="shared" si="21"/>
        <v>0</v>
      </c>
      <c r="CJ165" s="19" t="s">
        <v>229</v>
      </c>
      <c r="CK165" s="19" t="s">
        <v>185</v>
      </c>
      <c r="CL165" s="19" t="s">
        <v>194</v>
      </c>
      <c r="CM165" s="19">
        <f t="shared" si="22"/>
        <v>3.5</v>
      </c>
      <c r="CN165" s="19" t="s">
        <v>185</v>
      </c>
      <c r="CO165" s="19">
        <f t="shared" si="23"/>
        <v>0</v>
      </c>
      <c r="CP165" s="19" t="s">
        <v>185</v>
      </c>
      <c r="CQ165" s="19" t="s">
        <v>185</v>
      </c>
      <c r="CR165" s="19" t="s">
        <v>185</v>
      </c>
      <c r="CS165" s="19" t="s">
        <v>185</v>
      </c>
      <c r="CT165" s="19" t="s">
        <v>185</v>
      </c>
      <c r="CU165" s="19">
        <f t="shared" ref="CU165:CY165" si="202">if(CP165="Không",0,1)</f>
        <v>0</v>
      </c>
      <c r="CV165" s="19">
        <f t="shared" si="202"/>
        <v>0</v>
      </c>
      <c r="CW165" s="19">
        <f t="shared" si="202"/>
        <v>0</v>
      </c>
      <c r="CX165" s="19">
        <f t="shared" si="202"/>
        <v>0</v>
      </c>
      <c r="CY165" s="19">
        <f t="shared" si="202"/>
        <v>0</v>
      </c>
      <c r="CZ165" s="19" t="s">
        <v>185</v>
      </c>
      <c r="DA165" s="19">
        <f t="shared" si="25"/>
        <v>0</v>
      </c>
      <c r="DB165" s="19" t="s">
        <v>185</v>
      </c>
      <c r="DC165" s="19">
        <f t="shared" si="26"/>
        <v>0</v>
      </c>
      <c r="DD165" s="20"/>
      <c r="DE165" s="19" t="s">
        <v>195</v>
      </c>
      <c r="DF165" s="19">
        <f t="shared" si="27"/>
        <v>1</v>
      </c>
      <c r="DG165" s="19" t="s">
        <v>485</v>
      </c>
      <c r="DH165" s="19">
        <f t="shared" si="28"/>
        <v>1</v>
      </c>
      <c r="DI165" s="19" t="s">
        <v>185</v>
      </c>
      <c r="DJ165" s="19">
        <f t="shared" si="29"/>
        <v>0</v>
      </c>
      <c r="DK165" s="19" t="s">
        <v>197</v>
      </c>
      <c r="DL165" s="19">
        <f t="shared" si="30"/>
        <v>0</v>
      </c>
      <c r="DM165" s="19" t="s">
        <v>303</v>
      </c>
      <c r="DN165" s="19">
        <f t="shared" si="31"/>
        <v>0.5</v>
      </c>
      <c r="DO165" s="19" t="s">
        <v>199</v>
      </c>
      <c r="DP165" s="19" t="s">
        <v>185</v>
      </c>
      <c r="DQ165" s="20">
        <f t="shared" si="32"/>
        <v>0</v>
      </c>
      <c r="DR165" s="20"/>
      <c r="DS165" s="19" t="s">
        <v>185</v>
      </c>
      <c r="DT165" s="20"/>
      <c r="DU165" s="19" t="s">
        <v>185</v>
      </c>
      <c r="DV165" s="20"/>
      <c r="DW165" s="20"/>
      <c r="DX165" s="20"/>
      <c r="DY165" s="20"/>
    </row>
    <row r="166">
      <c r="A166" s="18">
        <v>46006.77543981482</v>
      </c>
      <c r="B166" s="19" t="s">
        <v>357</v>
      </c>
      <c r="C166" s="19" t="s">
        <v>335</v>
      </c>
      <c r="D166" s="19">
        <f t="shared" si="2"/>
        <v>1</v>
      </c>
      <c r="E166" s="19" t="s">
        <v>235</v>
      </c>
      <c r="F166" s="19">
        <f>IFERROR(__xludf.DUMMYFUNCTION("LET(
  t, LOWER(TRIM(E166)),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66" s="19" t="s">
        <v>185</v>
      </c>
      <c r="H166" s="19">
        <f>IFERROR(__xludf.DUMMYFUNCTION("LET(
  t, LOWER(TRIM(G166)),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66" s="19" t="s">
        <v>182</v>
      </c>
      <c r="J166" s="19">
        <f>IFERROR(__xludf.DUMMYFUNCTION("LET(
  text, LOWER(I166),
  IFERROR(
    IFS(
      REGEXMATCH(text,""ở cùng gia đình|ở trọ cùng gia đình""), 0,
      REGEXMATCH(text,""thuê trọ""), 1,
      REGEXMATCH(text,""ở ktx""), 2,
      REGEXMATCH(text,""có nhà tại khu vực đang học|có nhà|ở riên"&amp;"g tại chung cư""), 3,
      REGEXMATCH(text,""ở nhà người quen""), 4
    ),
  -1)
)"),1.0)</f>
        <v>1</v>
      </c>
      <c r="K166" s="19" t="s">
        <v>183</v>
      </c>
      <c r="L166" s="19">
        <f>IFERROR(__xludf.DUMMYFUNCTION("LET(
  t, LOWER(TRIM(K166)),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66" s="19" t="s">
        <v>264</v>
      </c>
      <c r="N166" s="19">
        <f>IFERROR(__xludf.DUMMYFUNCTION("LET(
  t, LOWER(TRIM(M166)),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66" s="19" t="s">
        <v>195</v>
      </c>
      <c r="P166" s="19">
        <f t="shared" si="3"/>
        <v>1</v>
      </c>
      <c r="Q166" s="19" t="s">
        <v>615</v>
      </c>
      <c r="R166" s="19">
        <v>2.0</v>
      </c>
      <c r="S166" s="19" t="s">
        <v>223</v>
      </c>
      <c r="T166" s="19"/>
      <c r="U166" s="19" t="s">
        <v>236</v>
      </c>
      <c r="V166" s="20">
        <f>IFERROR(__xludf.DUMMYFUNCTION("IFERROR(REGEXEXTRACT(U166,""\d+"")*1, """")"),40.0)</f>
        <v>40</v>
      </c>
      <c r="W166" s="20">
        <f t="shared" si="5"/>
        <v>40</v>
      </c>
      <c r="X166" s="19">
        <v>30.0</v>
      </c>
      <c r="Y166" s="19">
        <v>20.0</v>
      </c>
      <c r="Z166" s="19" t="s">
        <v>186</v>
      </c>
      <c r="AA166" s="19"/>
      <c r="AB166" s="19" t="s">
        <v>185</v>
      </c>
      <c r="AC166" s="19" t="s">
        <v>185</v>
      </c>
      <c r="AD166" s="19" t="s">
        <v>186</v>
      </c>
      <c r="AE166" s="19" t="s">
        <v>185</v>
      </c>
      <c r="AF166" s="19" t="s">
        <v>206</v>
      </c>
      <c r="AG166" s="19" t="s">
        <v>238</v>
      </c>
      <c r="AH166" s="19" t="s">
        <v>188</v>
      </c>
      <c r="AI166" s="19" t="s">
        <v>227</v>
      </c>
      <c r="AJ166" s="19">
        <f t="shared" si="6"/>
        <v>2</v>
      </c>
      <c r="AK166" s="19" t="s">
        <v>188</v>
      </c>
      <c r="AL166" s="19">
        <f t="shared" si="7"/>
        <v>1</v>
      </c>
      <c r="AM166" s="19" t="s">
        <v>228</v>
      </c>
      <c r="AN166" s="19">
        <f t="shared" si="8"/>
        <v>1</v>
      </c>
      <c r="AO166" s="20"/>
      <c r="AP166" s="19">
        <v>2.0</v>
      </c>
      <c r="AQ166" s="19">
        <v>1.0</v>
      </c>
      <c r="AR166" s="19">
        <v>2.0</v>
      </c>
      <c r="AS166" s="19">
        <v>2.0</v>
      </c>
      <c r="AT166" s="19">
        <v>3.0</v>
      </c>
      <c r="AU166" s="19">
        <v>1.0</v>
      </c>
      <c r="AV166" s="19">
        <v>1.0</v>
      </c>
      <c r="AW166" s="19">
        <v>1.0</v>
      </c>
      <c r="AX166" s="19">
        <v>1.0</v>
      </c>
      <c r="AY166" s="19">
        <f t="shared" si="9"/>
        <v>14</v>
      </c>
      <c r="AZ166" s="19">
        <f t="shared" si="10"/>
        <v>5</v>
      </c>
      <c r="BA166" s="19">
        <f t="shared" si="11"/>
        <v>0</v>
      </c>
      <c r="BB166" s="19">
        <f t="shared" si="12"/>
        <v>0</v>
      </c>
      <c r="BC166" s="19">
        <v>1.0</v>
      </c>
      <c r="BD166" s="19">
        <v>2.0</v>
      </c>
      <c r="BE166" s="19">
        <v>2.0</v>
      </c>
      <c r="BF166" s="19">
        <v>2.0</v>
      </c>
      <c r="BG166" s="19">
        <v>2.0</v>
      </c>
      <c r="BH166" s="19">
        <v>2.0</v>
      </c>
      <c r="BI166" s="19">
        <v>2.0</v>
      </c>
      <c r="BJ166" s="19">
        <f t="shared" si="13"/>
        <v>13</v>
      </c>
      <c r="BK166" s="19">
        <f t="shared" si="14"/>
        <v>6</v>
      </c>
      <c r="BL166" s="19"/>
      <c r="BM166" s="19"/>
      <c r="BN166" s="19">
        <v>4.0</v>
      </c>
      <c r="BO166" s="19" t="s">
        <v>185</v>
      </c>
      <c r="BP166" s="19">
        <f t="shared" si="15"/>
        <v>0</v>
      </c>
      <c r="BQ166" s="19">
        <v>4.0</v>
      </c>
      <c r="BR166" s="19">
        <v>10.0</v>
      </c>
      <c r="BS166" s="19" t="s">
        <v>195</v>
      </c>
      <c r="BT166" s="20">
        <f t="shared" si="16"/>
        <v>1</v>
      </c>
      <c r="BU166" s="19" t="s">
        <v>312</v>
      </c>
      <c r="BV166" s="19">
        <v>2.0</v>
      </c>
      <c r="BW166" s="19" t="s">
        <v>195</v>
      </c>
      <c r="BX166" s="19" t="s">
        <v>378</v>
      </c>
      <c r="BY166" s="19" t="s">
        <v>195</v>
      </c>
      <c r="BZ166" s="19" t="s">
        <v>208</v>
      </c>
      <c r="CA166" s="19">
        <f t="shared" si="17"/>
        <v>2</v>
      </c>
      <c r="CB166" s="19" t="s">
        <v>186</v>
      </c>
      <c r="CC166" s="19">
        <f t="shared" si="18"/>
        <v>1</v>
      </c>
      <c r="CD166" s="19" t="s">
        <v>209</v>
      </c>
      <c r="CE166" s="19">
        <f t="shared" si="19"/>
        <v>1</v>
      </c>
      <c r="CF166" s="19" t="s">
        <v>192</v>
      </c>
      <c r="CG166" s="19">
        <f t="shared" si="20"/>
        <v>0</v>
      </c>
      <c r="CH166" s="19" t="s">
        <v>192</v>
      </c>
      <c r="CI166" s="19">
        <f t="shared" si="21"/>
        <v>0</v>
      </c>
      <c r="CJ166" s="19" t="s">
        <v>262</v>
      </c>
      <c r="CK166" s="19" t="s">
        <v>611</v>
      </c>
      <c r="CL166" s="19" t="s">
        <v>194</v>
      </c>
      <c r="CM166" s="19">
        <f t="shared" si="22"/>
        <v>3.5</v>
      </c>
      <c r="CN166" s="19" t="s">
        <v>213</v>
      </c>
      <c r="CO166" s="19">
        <f t="shared" si="23"/>
        <v>1</v>
      </c>
      <c r="CP166" s="19" t="s">
        <v>185</v>
      </c>
      <c r="CQ166" s="19" t="s">
        <v>195</v>
      </c>
      <c r="CR166" s="19" t="s">
        <v>185</v>
      </c>
      <c r="CS166" s="19" t="s">
        <v>185</v>
      </c>
      <c r="CT166" s="19" t="s">
        <v>185</v>
      </c>
      <c r="CU166" s="19">
        <f t="shared" ref="CU166:CY166" si="203">if(CP166="Không",0,1)</f>
        <v>0</v>
      </c>
      <c r="CV166" s="19">
        <f t="shared" si="203"/>
        <v>1</v>
      </c>
      <c r="CW166" s="19">
        <f t="shared" si="203"/>
        <v>0</v>
      </c>
      <c r="CX166" s="19">
        <f t="shared" si="203"/>
        <v>0</v>
      </c>
      <c r="CY166" s="19">
        <f t="shared" si="203"/>
        <v>0</v>
      </c>
      <c r="CZ166" s="19" t="s">
        <v>195</v>
      </c>
      <c r="DA166" s="19">
        <f t="shared" si="25"/>
        <v>1</v>
      </c>
      <c r="DB166" s="19" t="s">
        <v>185</v>
      </c>
      <c r="DC166" s="19">
        <f t="shared" si="26"/>
        <v>0</v>
      </c>
      <c r="DD166" s="20"/>
      <c r="DE166" s="19" t="s">
        <v>185</v>
      </c>
      <c r="DF166" s="19">
        <f t="shared" si="27"/>
        <v>0</v>
      </c>
      <c r="DG166" s="19" t="s">
        <v>616</v>
      </c>
      <c r="DH166" s="19">
        <f t="shared" si="28"/>
        <v>1</v>
      </c>
      <c r="DI166" s="19" t="s">
        <v>617</v>
      </c>
      <c r="DJ166" s="19">
        <f t="shared" si="29"/>
        <v>1</v>
      </c>
      <c r="DK166" s="19" t="s">
        <v>197</v>
      </c>
      <c r="DL166" s="19">
        <f t="shared" si="30"/>
        <v>0</v>
      </c>
      <c r="DM166" s="20"/>
      <c r="DN166" s="19" t="str">
        <f t="shared" si="31"/>
        <v/>
      </c>
      <c r="DO166" s="20"/>
      <c r="DP166" s="19" t="s">
        <v>185</v>
      </c>
      <c r="DQ166" s="20">
        <f t="shared" si="32"/>
        <v>0</v>
      </c>
      <c r="DR166" s="20"/>
      <c r="DS166" s="19" t="s">
        <v>195</v>
      </c>
      <c r="DT166" s="19" t="s">
        <v>618</v>
      </c>
      <c r="DU166" s="19" t="s">
        <v>185</v>
      </c>
      <c r="DV166" s="20"/>
      <c r="DW166" s="20"/>
      <c r="DX166" s="20"/>
      <c r="DY166" s="20"/>
    </row>
    <row r="167">
      <c r="A167" s="18">
        <v>46006.8046875</v>
      </c>
      <c r="B167" s="19" t="s">
        <v>420</v>
      </c>
      <c r="C167" s="19" t="s">
        <v>174</v>
      </c>
      <c r="D167" s="19">
        <f t="shared" si="2"/>
        <v>0</v>
      </c>
      <c r="E167" s="19" t="s">
        <v>180</v>
      </c>
      <c r="F167" s="19">
        <f>IFERROR(__xludf.DUMMYFUNCTION("LET(
  t, LOWER(TRIM(E167)),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67" s="19" t="s">
        <v>220</v>
      </c>
      <c r="H167" s="19">
        <f>IFERROR(__xludf.DUMMYFUNCTION("LET(
  t, LOWER(TRIM(G167)),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67" s="19" t="s">
        <v>201</v>
      </c>
      <c r="J167" s="19">
        <f>IFERROR(__xludf.DUMMYFUNCTION("LET(
  text, LOWER(I167),
  IFERROR(
    IFS(
      REGEXMATCH(text,""ở cùng gia đình|ở trọ cùng gia đình""), 0,
      REGEXMATCH(text,""thuê trọ""), 1,
      REGEXMATCH(text,""ở ktx""), 2,
      REGEXMATCH(text,""có nhà tại khu vực đang học|có nhà|ở riên"&amp;"g tại chung cư""), 3,
      REGEXMATCH(text,""ở nhà người quen""), 4
    ),
  -1)
)"),3.0)</f>
        <v>3</v>
      </c>
      <c r="K167" s="19" t="s">
        <v>183</v>
      </c>
      <c r="L167" s="19">
        <f>IFERROR(__xludf.DUMMYFUNCTION("LET(
  t, LOWER(TRIM(K167)),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67" s="19" t="s">
        <v>383</v>
      </c>
      <c r="N167" s="19">
        <f>IFERROR(__xludf.DUMMYFUNCTION("LET(
  t, LOWER(TRIM(M167)),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67" s="19" t="s">
        <v>185</v>
      </c>
      <c r="P167" s="19">
        <f t="shared" si="3"/>
        <v>0</v>
      </c>
      <c r="Q167" s="20"/>
      <c r="R167" s="20" t="str">
        <f t="shared" ref="R167:R190" si="205">Q167</f>
        <v/>
      </c>
      <c r="S167" s="20"/>
      <c r="T167" s="20"/>
      <c r="U167" s="20"/>
      <c r="V167" s="20" t="str">
        <f>IFERROR(__xludf.DUMMYFUNCTION("IFERROR(REGEXEXTRACT(U167,""\d+"")*1, """")"),"")</f>
        <v/>
      </c>
      <c r="W167" s="20">
        <f t="shared" si="5"/>
        <v>0</v>
      </c>
      <c r="X167" s="20"/>
      <c r="Y167" s="20"/>
      <c r="Z167" s="19" t="s">
        <v>186</v>
      </c>
      <c r="AA167" s="19"/>
      <c r="AB167" s="19" t="s">
        <v>185</v>
      </c>
      <c r="AC167" s="19" t="s">
        <v>185</v>
      </c>
      <c r="AD167" s="19" t="s">
        <v>186</v>
      </c>
      <c r="AE167" s="19" t="s">
        <v>186</v>
      </c>
      <c r="AF167" s="19" t="s">
        <v>206</v>
      </c>
      <c r="AG167" s="19" t="s">
        <v>238</v>
      </c>
      <c r="AH167" s="19" t="s">
        <v>238</v>
      </c>
      <c r="AI167" s="19" t="s">
        <v>189</v>
      </c>
      <c r="AJ167" s="19">
        <f t="shared" si="6"/>
        <v>1</v>
      </c>
      <c r="AK167" s="19" t="s">
        <v>188</v>
      </c>
      <c r="AL167" s="19">
        <f t="shared" si="7"/>
        <v>1</v>
      </c>
      <c r="AM167" s="19" t="s">
        <v>294</v>
      </c>
      <c r="AN167" s="19">
        <f t="shared" si="8"/>
        <v>2</v>
      </c>
      <c r="AO167" s="20"/>
      <c r="AP167" s="19">
        <v>1.0</v>
      </c>
      <c r="AQ167" s="19">
        <v>1.0</v>
      </c>
      <c r="AR167" s="19">
        <v>1.0</v>
      </c>
      <c r="AS167" s="19">
        <v>1.0</v>
      </c>
      <c r="AT167" s="19">
        <v>1.0</v>
      </c>
      <c r="AU167" s="19">
        <v>1.0</v>
      </c>
      <c r="AV167" s="19">
        <v>1.0</v>
      </c>
      <c r="AW167" s="19">
        <v>1.0</v>
      </c>
      <c r="AX167" s="19">
        <v>1.0</v>
      </c>
      <c r="AY167" s="19">
        <f t="shared" si="9"/>
        <v>9</v>
      </c>
      <c r="AZ167" s="19">
        <f t="shared" si="10"/>
        <v>0</v>
      </c>
      <c r="BA167" s="19">
        <f t="shared" si="11"/>
        <v>0</v>
      </c>
      <c r="BB167" s="19">
        <f t="shared" si="12"/>
        <v>0</v>
      </c>
      <c r="BC167" s="19">
        <v>1.0</v>
      </c>
      <c r="BD167" s="19">
        <v>1.0</v>
      </c>
      <c r="BE167" s="19">
        <v>1.0</v>
      </c>
      <c r="BF167" s="19">
        <v>1.0</v>
      </c>
      <c r="BG167" s="19">
        <v>1.0</v>
      </c>
      <c r="BH167" s="19">
        <v>1.0</v>
      </c>
      <c r="BI167" s="19">
        <v>1.0</v>
      </c>
      <c r="BJ167" s="19">
        <f t="shared" si="13"/>
        <v>7</v>
      </c>
      <c r="BK167" s="19">
        <f t="shared" si="14"/>
        <v>0</v>
      </c>
      <c r="BL167" s="19"/>
      <c r="BM167" s="19"/>
      <c r="BN167" s="19">
        <v>3.0</v>
      </c>
      <c r="BO167" s="19" t="s">
        <v>185</v>
      </c>
      <c r="BP167" s="19">
        <f t="shared" si="15"/>
        <v>0</v>
      </c>
      <c r="BQ167" s="19">
        <v>2.0</v>
      </c>
      <c r="BR167" s="19">
        <v>0.0</v>
      </c>
      <c r="BS167" s="19" t="s">
        <v>185</v>
      </c>
      <c r="BT167" s="20">
        <f t="shared" si="16"/>
        <v>0</v>
      </c>
      <c r="BU167" s="20"/>
      <c r="BV167" s="19">
        <v>3.0</v>
      </c>
      <c r="BW167" s="19" t="s">
        <v>185</v>
      </c>
      <c r="BX167" s="19" t="s">
        <v>191</v>
      </c>
      <c r="BY167" s="19" t="s">
        <v>185</v>
      </c>
      <c r="BZ167" s="19" t="s">
        <v>186</v>
      </c>
      <c r="CA167" s="19">
        <f t="shared" si="17"/>
        <v>1</v>
      </c>
      <c r="CB167" s="19" t="s">
        <v>185</v>
      </c>
      <c r="CC167" s="19">
        <f t="shared" si="18"/>
        <v>0</v>
      </c>
      <c r="CD167" s="19" t="s">
        <v>192</v>
      </c>
      <c r="CE167" s="19">
        <f t="shared" si="19"/>
        <v>0</v>
      </c>
      <c r="CF167" s="19" t="s">
        <v>192</v>
      </c>
      <c r="CG167" s="19">
        <f t="shared" si="20"/>
        <v>0</v>
      </c>
      <c r="CH167" s="19" t="s">
        <v>192</v>
      </c>
      <c r="CI167" s="19">
        <f t="shared" si="21"/>
        <v>0</v>
      </c>
      <c r="CJ167" s="19" t="s">
        <v>193</v>
      </c>
      <c r="CK167" s="19" t="s">
        <v>211</v>
      </c>
      <c r="CL167" s="19" t="s">
        <v>241</v>
      </c>
      <c r="CM167" s="19">
        <f t="shared" si="22"/>
        <v>1.5</v>
      </c>
      <c r="CN167" s="19" t="s">
        <v>185</v>
      </c>
      <c r="CO167" s="19">
        <f t="shared" si="23"/>
        <v>0</v>
      </c>
      <c r="CP167" s="19" t="s">
        <v>185</v>
      </c>
      <c r="CQ167" s="19" t="s">
        <v>185</v>
      </c>
      <c r="CR167" s="19" t="s">
        <v>185</v>
      </c>
      <c r="CS167" s="19" t="s">
        <v>185</v>
      </c>
      <c r="CT167" s="19" t="s">
        <v>185</v>
      </c>
      <c r="CU167" s="19">
        <f t="shared" ref="CU167:CY167" si="204">if(CP167="Không",0,1)</f>
        <v>0</v>
      </c>
      <c r="CV167" s="19">
        <f t="shared" si="204"/>
        <v>0</v>
      </c>
      <c r="CW167" s="19">
        <f t="shared" si="204"/>
        <v>0</v>
      </c>
      <c r="CX167" s="19">
        <f t="shared" si="204"/>
        <v>0</v>
      </c>
      <c r="CY167" s="19">
        <f t="shared" si="204"/>
        <v>0</v>
      </c>
      <c r="CZ167" s="19" t="s">
        <v>185</v>
      </c>
      <c r="DA167" s="19">
        <f t="shared" si="25"/>
        <v>0</v>
      </c>
      <c r="DB167" s="19" t="s">
        <v>185</v>
      </c>
      <c r="DC167" s="19">
        <f t="shared" si="26"/>
        <v>0</v>
      </c>
      <c r="DD167" s="20"/>
      <c r="DE167" s="19" t="s">
        <v>195</v>
      </c>
      <c r="DF167" s="19">
        <f t="shared" si="27"/>
        <v>1</v>
      </c>
      <c r="DG167" s="19" t="s">
        <v>196</v>
      </c>
      <c r="DH167" s="19">
        <f t="shared" si="28"/>
        <v>0</v>
      </c>
      <c r="DI167" s="19" t="s">
        <v>185</v>
      </c>
      <c r="DJ167" s="19">
        <f t="shared" si="29"/>
        <v>0</v>
      </c>
      <c r="DK167" s="19" t="s">
        <v>282</v>
      </c>
      <c r="DL167" s="19">
        <f t="shared" si="30"/>
        <v>1</v>
      </c>
      <c r="DM167" s="19" t="s">
        <v>198</v>
      </c>
      <c r="DN167" s="19">
        <f t="shared" si="31"/>
        <v>1.5</v>
      </c>
      <c r="DO167" s="19" t="s">
        <v>308</v>
      </c>
      <c r="DP167" s="19" t="s">
        <v>185</v>
      </c>
      <c r="DQ167" s="20">
        <f t="shared" si="32"/>
        <v>0</v>
      </c>
      <c r="DR167" s="20"/>
      <c r="DS167" s="19" t="s">
        <v>185</v>
      </c>
      <c r="DT167" s="20"/>
      <c r="DU167" s="19" t="s">
        <v>185</v>
      </c>
      <c r="DV167" s="20"/>
      <c r="DW167" s="20"/>
      <c r="DX167" s="20"/>
      <c r="DY167" s="20"/>
    </row>
    <row r="168">
      <c r="A168" s="18">
        <v>46006.80478009259</v>
      </c>
      <c r="B168" s="19" t="s">
        <v>390</v>
      </c>
      <c r="C168" s="19" t="s">
        <v>335</v>
      </c>
      <c r="D168" s="19">
        <f t="shared" si="2"/>
        <v>1</v>
      </c>
      <c r="E168" s="19" t="s">
        <v>235</v>
      </c>
      <c r="F168" s="19">
        <f>IFERROR(__xludf.DUMMYFUNCTION("LET(
  t, LOWER(TRIM(E168)),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68" s="19" t="s">
        <v>220</v>
      </c>
      <c r="H168" s="19">
        <f>IFERROR(__xludf.DUMMYFUNCTION("LET(
  t, LOWER(TRIM(G168)),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68" s="19" t="s">
        <v>276</v>
      </c>
      <c r="J168" s="19">
        <f>IFERROR(__xludf.DUMMYFUNCTION("LET(
  text, LOWER(I168),
  IFERROR(
    IFS(
      REGEXMATCH(text,""ở cùng gia đình|ở trọ cùng gia đình""), 0,
      REGEXMATCH(text,""thuê trọ""), 1,
      REGEXMATCH(text,""ở ktx""), 2,
      REGEXMATCH(text,""có nhà tại khu vực đang học|có nhà|ở riên"&amp;"g tại chung cư""), 3,
      REGEXMATCH(text,""ở nhà người quen""), 4
    ),
  -1)
)"),0.0)</f>
        <v>0</v>
      </c>
      <c r="K168" s="19" t="s">
        <v>202</v>
      </c>
      <c r="L168" s="19">
        <f>IFERROR(__xludf.DUMMYFUNCTION("LET(
  t, LOWER(TRIM(K168)),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68" s="19" t="s">
        <v>261</v>
      </c>
      <c r="N168" s="19">
        <f>IFERROR(__xludf.DUMMYFUNCTION("LET(
  t, LOWER(TRIM(M168)),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68" s="19" t="s">
        <v>195</v>
      </c>
      <c r="P168" s="19">
        <f t="shared" si="3"/>
        <v>1</v>
      </c>
      <c r="Q168" s="19">
        <v>1.0</v>
      </c>
      <c r="R168" s="20">
        <f t="shared" si="205"/>
        <v>1</v>
      </c>
      <c r="S168" s="19" t="s">
        <v>223</v>
      </c>
      <c r="T168" s="19"/>
      <c r="U168" s="19" t="s">
        <v>236</v>
      </c>
      <c r="V168" s="20">
        <f>IFERROR(__xludf.DUMMYFUNCTION("IFERROR(REGEXEXTRACT(U168,""\d+"")*1, """")"),40.0)</f>
        <v>40</v>
      </c>
      <c r="W168" s="20">
        <f t="shared" si="5"/>
        <v>40</v>
      </c>
      <c r="X168" s="19">
        <v>10.0</v>
      </c>
      <c r="Y168" s="19">
        <v>5.0</v>
      </c>
      <c r="Z168" s="19" t="s">
        <v>185</v>
      </c>
      <c r="AA168" s="19"/>
      <c r="AB168" s="19" t="s">
        <v>185</v>
      </c>
      <c r="AC168" s="19" t="s">
        <v>185</v>
      </c>
      <c r="AD168" s="19" t="s">
        <v>186</v>
      </c>
      <c r="AE168" s="19" t="s">
        <v>225</v>
      </c>
      <c r="AF168" s="19" t="s">
        <v>187</v>
      </c>
      <c r="AG168" s="19" t="s">
        <v>188</v>
      </c>
      <c r="AH168" s="19" t="s">
        <v>188</v>
      </c>
      <c r="AI168" s="19" t="s">
        <v>227</v>
      </c>
      <c r="AJ168" s="19">
        <f t="shared" si="6"/>
        <v>2</v>
      </c>
      <c r="AK168" s="19" t="s">
        <v>251</v>
      </c>
      <c r="AL168" s="19">
        <f t="shared" si="7"/>
        <v>3</v>
      </c>
      <c r="AM168" s="19" t="s">
        <v>228</v>
      </c>
      <c r="AN168" s="19">
        <f t="shared" si="8"/>
        <v>1</v>
      </c>
      <c r="AO168" s="20"/>
      <c r="AP168" s="19">
        <v>3.0</v>
      </c>
      <c r="AQ168" s="19">
        <v>1.0</v>
      </c>
      <c r="AR168" s="19">
        <v>2.0</v>
      </c>
      <c r="AS168" s="19">
        <v>2.0</v>
      </c>
      <c r="AT168" s="19">
        <v>2.0</v>
      </c>
      <c r="AU168" s="19">
        <v>2.0</v>
      </c>
      <c r="AV168" s="19">
        <v>3.0</v>
      </c>
      <c r="AW168" s="19">
        <v>1.0</v>
      </c>
      <c r="AX168" s="19">
        <v>3.0</v>
      </c>
      <c r="AY168" s="19">
        <f t="shared" si="9"/>
        <v>19</v>
      </c>
      <c r="AZ168" s="19">
        <f t="shared" si="10"/>
        <v>10</v>
      </c>
      <c r="BA168" s="19">
        <f t="shared" si="11"/>
        <v>1</v>
      </c>
      <c r="BB168" s="19">
        <f t="shared" si="12"/>
        <v>0</v>
      </c>
      <c r="BC168" s="19">
        <v>2.0</v>
      </c>
      <c r="BD168" s="19">
        <v>3.0</v>
      </c>
      <c r="BE168" s="19">
        <v>3.0</v>
      </c>
      <c r="BF168" s="19">
        <v>4.0</v>
      </c>
      <c r="BG168" s="19">
        <v>4.0</v>
      </c>
      <c r="BH168" s="19">
        <v>4.0</v>
      </c>
      <c r="BI168" s="19">
        <v>4.0</v>
      </c>
      <c r="BJ168" s="19">
        <f t="shared" si="13"/>
        <v>24</v>
      </c>
      <c r="BK168" s="19">
        <f t="shared" si="14"/>
        <v>17</v>
      </c>
      <c r="BL168" s="19"/>
      <c r="BM168" s="19"/>
      <c r="BN168" s="19">
        <v>5.0</v>
      </c>
      <c r="BO168" s="19" t="s">
        <v>195</v>
      </c>
      <c r="BP168" s="19">
        <f t="shared" si="15"/>
        <v>1</v>
      </c>
      <c r="BQ168" s="19">
        <v>3.0</v>
      </c>
      <c r="BR168" s="19">
        <v>25.0</v>
      </c>
      <c r="BS168" s="19" t="s">
        <v>195</v>
      </c>
      <c r="BT168" s="20">
        <f t="shared" si="16"/>
        <v>1</v>
      </c>
      <c r="BU168" s="19" t="s">
        <v>207</v>
      </c>
      <c r="BV168" s="19">
        <v>2.0</v>
      </c>
      <c r="BW168" s="19" t="s">
        <v>195</v>
      </c>
      <c r="BX168" s="19" t="s">
        <v>191</v>
      </c>
      <c r="BY168" s="19" t="s">
        <v>195</v>
      </c>
      <c r="BZ168" s="19" t="s">
        <v>208</v>
      </c>
      <c r="CA168" s="19">
        <f t="shared" si="17"/>
        <v>2</v>
      </c>
      <c r="CB168" s="19" t="s">
        <v>208</v>
      </c>
      <c r="CC168" s="19">
        <f t="shared" si="18"/>
        <v>2</v>
      </c>
      <c r="CD168" s="19" t="s">
        <v>208</v>
      </c>
      <c r="CE168" s="19">
        <f t="shared" si="19"/>
        <v>2</v>
      </c>
      <c r="CF168" s="19" t="s">
        <v>208</v>
      </c>
      <c r="CG168" s="19">
        <f t="shared" si="20"/>
        <v>2</v>
      </c>
      <c r="CH168" s="19" t="s">
        <v>208</v>
      </c>
      <c r="CI168" s="19">
        <f t="shared" si="21"/>
        <v>2</v>
      </c>
      <c r="CJ168" s="19" t="s">
        <v>229</v>
      </c>
      <c r="CK168" s="19" t="s">
        <v>279</v>
      </c>
      <c r="CL168" s="19" t="s">
        <v>212</v>
      </c>
      <c r="CM168" s="19">
        <f t="shared" si="22"/>
        <v>6</v>
      </c>
      <c r="CN168" s="19" t="s">
        <v>185</v>
      </c>
      <c r="CO168" s="19">
        <f t="shared" si="23"/>
        <v>0</v>
      </c>
      <c r="CP168" s="19" t="s">
        <v>195</v>
      </c>
      <c r="CQ168" s="19" t="s">
        <v>195</v>
      </c>
      <c r="CR168" s="19" t="s">
        <v>185</v>
      </c>
      <c r="CS168" s="19" t="s">
        <v>195</v>
      </c>
      <c r="CT168" s="19" t="s">
        <v>185</v>
      </c>
      <c r="CU168" s="19">
        <f t="shared" ref="CU168:CY168" si="206">if(CP168="Không",0,1)</f>
        <v>1</v>
      </c>
      <c r="CV168" s="19">
        <f t="shared" si="206"/>
        <v>1</v>
      </c>
      <c r="CW168" s="19">
        <f t="shared" si="206"/>
        <v>0</v>
      </c>
      <c r="CX168" s="19">
        <f t="shared" si="206"/>
        <v>1</v>
      </c>
      <c r="CY168" s="19">
        <f t="shared" si="206"/>
        <v>0</v>
      </c>
      <c r="CZ168" s="19" t="s">
        <v>195</v>
      </c>
      <c r="DA168" s="19">
        <f t="shared" si="25"/>
        <v>1</v>
      </c>
      <c r="DB168" s="19" t="s">
        <v>195</v>
      </c>
      <c r="DC168" s="19">
        <f t="shared" si="26"/>
        <v>1</v>
      </c>
      <c r="DD168" s="19">
        <v>30.0</v>
      </c>
      <c r="DE168" s="19" t="s">
        <v>185</v>
      </c>
      <c r="DF168" s="19">
        <f t="shared" si="27"/>
        <v>0</v>
      </c>
      <c r="DG168" s="19" t="s">
        <v>607</v>
      </c>
      <c r="DH168" s="19">
        <f t="shared" si="28"/>
        <v>1</v>
      </c>
      <c r="DI168" s="19" t="s">
        <v>185</v>
      </c>
      <c r="DJ168" s="19">
        <f t="shared" si="29"/>
        <v>0</v>
      </c>
      <c r="DK168" s="19" t="s">
        <v>197</v>
      </c>
      <c r="DL168" s="19">
        <f t="shared" si="30"/>
        <v>0</v>
      </c>
      <c r="DM168" s="20"/>
      <c r="DN168" s="19" t="str">
        <f t="shared" si="31"/>
        <v/>
      </c>
      <c r="DO168" s="20"/>
      <c r="DP168" s="19" t="s">
        <v>185</v>
      </c>
      <c r="DQ168" s="20">
        <f t="shared" si="32"/>
        <v>0</v>
      </c>
      <c r="DR168" s="20"/>
      <c r="DS168" s="19" t="s">
        <v>195</v>
      </c>
      <c r="DT168" s="19" t="s">
        <v>285</v>
      </c>
      <c r="DU168" s="19" t="s">
        <v>185</v>
      </c>
      <c r="DV168" s="20"/>
      <c r="DW168" s="20"/>
      <c r="DX168" s="20"/>
      <c r="DY168" s="20"/>
    </row>
    <row r="169">
      <c r="A169" s="18">
        <v>46006.80582175926</v>
      </c>
      <c r="B169" s="19" t="s">
        <v>374</v>
      </c>
      <c r="C169" s="19" t="s">
        <v>335</v>
      </c>
      <c r="D169" s="19">
        <f t="shared" si="2"/>
        <v>1</v>
      </c>
      <c r="E169" s="19" t="s">
        <v>346</v>
      </c>
      <c r="F169" s="19">
        <f>IFERROR(__xludf.DUMMYFUNCTION("LET(
  t, LOWER(TRIM(E169)),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69" s="19" t="s">
        <v>185</v>
      </c>
      <c r="H169" s="19">
        <f>IFERROR(__xludf.DUMMYFUNCTION("LET(
  t, LOWER(TRIM(G169)),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69" s="19" t="s">
        <v>276</v>
      </c>
      <c r="J169" s="19">
        <f>IFERROR(__xludf.DUMMYFUNCTION("LET(
  text, LOWER(I169),
  IFERROR(
    IFS(
      REGEXMATCH(text,""ở cùng gia đình|ở trọ cùng gia đình""), 0,
      REGEXMATCH(text,""thuê trọ""), 1,
      REGEXMATCH(text,""ở ktx""), 2,
      REGEXMATCH(text,""có nhà tại khu vực đang học|có nhà|ở riên"&amp;"g tại chung cư""), 3,
      REGEXMATCH(text,""ở nhà người quen""), 4
    ),
  -1)
)"),0.0)</f>
        <v>0</v>
      </c>
      <c r="K169" s="19" t="s">
        <v>183</v>
      </c>
      <c r="L169" s="19">
        <f>IFERROR(__xludf.DUMMYFUNCTION("LET(
  t, LOWER(TRIM(K169)),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69" s="19" t="s">
        <v>222</v>
      </c>
      <c r="N169" s="19">
        <f>IFERROR(__xludf.DUMMYFUNCTION("LET(
  t, LOWER(TRIM(M169)),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69" s="19" t="s">
        <v>185</v>
      </c>
      <c r="P169" s="19">
        <f t="shared" si="3"/>
        <v>0</v>
      </c>
      <c r="Q169" s="20"/>
      <c r="R169" s="20" t="str">
        <f t="shared" si="205"/>
        <v/>
      </c>
      <c r="S169" s="20"/>
      <c r="T169" s="20"/>
      <c r="U169" s="20"/>
      <c r="V169" s="20" t="str">
        <f>IFERROR(__xludf.DUMMYFUNCTION("IFERROR(REGEXEXTRACT(U169,""\d+"")*1, """")"),"")</f>
        <v/>
      </c>
      <c r="W169" s="20">
        <f t="shared" si="5"/>
        <v>0</v>
      </c>
      <c r="X169" s="20"/>
      <c r="Y169" s="20"/>
      <c r="Z169" s="19" t="s">
        <v>185</v>
      </c>
      <c r="AA169" s="19"/>
      <c r="AB169" s="19" t="s">
        <v>185</v>
      </c>
      <c r="AC169" s="19" t="s">
        <v>185</v>
      </c>
      <c r="AD169" s="19" t="s">
        <v>186</v>
      </c>
      <c r="AE169" s="19" t="s">
        <v>185</v>
      </c>
      <c r="AF169" s="19" t="s">
        <v>206</v>
      </c>
      <c r="AG169" s="19" t="s">
        <v>188</v>
      </c>
      <c r="AH169" s="19" t="s">
        <v>188</v>
      </c>
      <c r="AI169" s="19" t="s">
        <v>239</v>
      </c>
      <c r="AJ169" s="19">
        <f t="shared" si="6"/>
        <v>0</v>
      </c>
      <c r="AK169" s="19" t="s">
        <v>238</v>
      </c>
      <c r="AL169" s="19">
        <f t="shared" si="7"/>
        <v>0</v>
      </c>
      <c r="AM169" s="19" t="s">
        <v>228</v>
      </c>
      <c r="AN169" s="19">
        <f t="shared" si="8"/>
        <v>1</v>
      </c>
      <c r="AO169" s="20"/>
      <c r="AP169" s="19">
        <v>1.0</v>
      </c>
      <c r="AQ169" s="19">
        <v>1.0</v>
      </c>
      <c r="AR169" s="19">
        <v>1.0</v>
      </c>
      <c r="AS169" s="19">
        <v>1.0</v>
      </c>
      <c r="AT169" s="19">
        <v>1.0</v>
      </c>
      <c r="AU169" s="19">
        <v>1.0</v>
      </c>
      <c r="AV169" s="19">
        <v>1.0</v>
      </c>
      <c r="AW169" s="19">
        <v>1.0</v>
      </c>
      <c r="AX169" s="19">
        <v>1.0</v>
      </c>
      <c r="AY169" s="19">
        <f t="shared" si="9"/>
        <v>9</v>
      </c>
      <c r="AZ169" s="19">
        <f t="shared" si="10"/>
        <v>0</v>
      </c>
      <c r="BA169" s="19">
        <f t="shared" si="11"/>
        <v>0</v>
      </c>
      <c r="BB169" s="19">
        <f t="shared" si="12"/>
        <v>0</v>
      </c>
      <c r="BC169" s="19">
        <v>1.0</v>
      </c>
      <c r="BD169" s="19">
        <v>1.0</v>
      </c>
      <c r="BE169" s="19">
        <v>1.0</v>
      </c>
      <c r="BF169" s="19">
        <v>1.0</v>
      </c>
      <c r="BG169" s="19">
        <v>1.0</v>
      </c>
      <c r="BH169" s="19">
        <v>1.0</v>
      </c>
      <c r="BI169" s="19">
        <v>1.0</v>
      </c>
      <c r="BJ169" s="19">
        <f t="shared" si="13"/>
        <v>7</v>
      </c>
      <c r="BK169" s="19">
        <f t="shared" si="14"/>
        <v>0</v>
      </c>
      <c r="BL169" s="19"/>
      <c r="BM169" s="19"/>
      <c r="BN169" s="19">
        <v>1.0</v>
      </c>
      <c r="BO169" s="19" t="s">
        <v>185</v>
      </c>
      <c r="BP169" s="19">
        <f t="shared" si="15"/>
        <v>0</v>
      </c>
      <c r="BQ169" s="19">
        <v>1.0</v>
      </c>
      <c r="BR169" s="19">
        <v>0.0</v>
      </c>
      <c r="BS169" s="19" t="s">
        <v>185</v>
      </c>
      <c r="BT169" s="20">
        <f t="shared" si="16"/>
        <v>0</v>
      </c>
      <c r="BU169" s="20"/>
      <c r="BV169" s="19">
        <v>4.0</v>
      </c>
      <c r="BW169" s="19" t="s">
        <v>185</v>
      </c>
      <c r="BX169" s="19" t="s">
        <v>191</v>
      </c>
      <c r="BY169" s="19" t="s">
        <v>185</v>
      </c>
      <c r="BZ169" s="19" t="s">
        <v>186</v>
      </c>
      <c r="CA169" s="19">
        <f t="shared" si="17"/>
        <v>1</v>
      </c>
      <c r="CB169" s="19" t="s">
        <v>186</v>
      </c>
      <c r="CC169" s="19">
        <f t="shared" si="18"/>
        <v>1</v>
      </c>
      <c r="CD169" s="19" t="s">
        <v>192</v>
      </c>
      <c r="CE169" s="19">
        <f t="shared" si="19"/>
        <v>0</v>
      </c>
      <c r="CF169" s="19" t="s">
        <v>192</v>
      </c>
      <c r="CG169" s="19">
        <f t="shared" si="20"/>
        <v>0</v>
      </c>
      <c r="CH169" s="19" t="s">
        <v>192</v>
      </c>
      <c r="CI169" s="19">
        <f t="shared" si="21"/>
        <v>0</v>
      </c>
      <c r="CJ169" s="19" t="s">
        <v>229</v>
      </c>
      <c r="CK169" s="19" t="s">
        <v>185</v>
      </c>
      <c r="CL169" s="19" t="s">
        <v>241</v>
      </c>
      <c r="CM169" s="19">
        <f t="shared" si="22"/>
        <v>1.5</v>
      </c>
      <c r="CN169" s="19" t="s">
        <v>185</v>
      </c>
      <c r="CO169" s="19">
        <f t="shared" si="23"/>
        <v>0</v>
      </c>
      <c r="CP169" s="19" t="s">
        <v>185</v>
      </c>
      <c r="CQ169" s="19" t="s">
        <v>195</v>
      </c>
      <c r="CR169" s="19" t="s">
        <v>185</v>
      </c>
      <c r="CS169" s="19" t="s">
        <v>185</v>
      </c>
      <c r="CT169" s="19" t="s">
        <v>185</v>
      </c>
      <c r="CU169" s="19">
        <f t="shared" ref="CU169:CY169" si="207">if(CP169="Không",0,1)</f>
        <v>0</v>
      </c>
      <c r="CV169" s="19">
        <f t="shared" si="207"/>
        <v>1</v>
      </c>
      <c r="CW169" s="19">
        <f t="shared" si="207"/>
        <v>0</v>
      </c>
      <c r="CX169" s="19">
        <f t="shared" si="207"/>
        <v>0</v>
      </c>
      <c r="CY169" s="19">
        <f t="shared" si="207"/>
        <v>0</v>
      </c>
      <c r="CZ169" s="19" t="s">
        <v>185</v>
      </c>
      <c r="DA169" s="19">
        <f t="shared" si="25"/>
        <v>0</v>
      </c>
      <c r="DB169" s="19" t="s">
        <v>185</v>
      </c>
      <c r="DC169" s="19">
        <f t="shared" si="26"/>
        <v>0</v>
      </c>
      <c r="DD169" s="20"/>
      <c r="DE169" s="19" t="s">
        <v>195</v>
      </c>
      <c r="DF169" s="19">
        <f t="shared" si="27"/>
        <v>1</v>
      </c>
      <c r="DG169" s="19" t="s">
        <v>196</v>
      </c>
      <c r="DH169" s="19">
        <f t="shared" si="28"/>
        <v>0</v>
      </c>
      <c r="DI169" s="19" t="s">
        <v>185</v>
      </c>
      <c r="DJ169" s="19">
        <f t="shared" si="29"/>
        <v>0</v>
      </c>
      <c r="DK169" s="19" t="s">
        <v>197</v>
      </c>
      <c r="DL169" s="19">
        <f t="shared" si="30"/>
        <v>0</v>
      </c>
      <c r="DM169" s="19" t="s">
        <v>198</v>
      </c>
      <c r="DN169" s="19">
        <f t="shared" si="31"/>
        <v>1.5</v>
      </c>
      <c r="DO169" s="19" t="s">
        <v>304</v>
      </c>
      <c r="DP169" s="19" t="s">
        <v>185</v>
      </c>
      <c r="DQ169" s="20">
        <f t="shared" si="32"/>
        <v>0</v>
      </c>
      <c r="DR169" s="20"/>
      <c r="DS169" s="19" t="s">
        <v>185</v>
      </c>
      <c r="DT169" s="20"/>
      <c r="DU169" s="19" t="s">
        <v>185</v>
      </c>
      <c r="DV169" s="20"/>
      <c r="DW169" s="20"/>
      <c r="DX169" s="20"/>
      <c r="DY169" s="20"/>
    </row>
    <row r="170">
      <c r="A170" s="18">
        <v>46006.8094212963</v>
      </c>
      <c r="B170" s="19" t="s">
        <v>309</v>
      </c>
      <c r="C170" s="19" t="s">
        <v>174</v>
      </c>
      <c r="D170" s="19">
        <f t="shared" si="2"/>
        <v>0</v>
      </c>
      <c r="E170" s="19" t="s">
        <v>180</v>
      </c>
      <c r="F170" s="19">
        <f>IFERROR(__xludf.DUMMYFUNCTION("LET(
  t, LOWER(TRIM(E170)),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70" s="19" t="s">
        <v>185</v>
      </c>
      <c r="H170" s="19">
        <f>IFERROR(__xludf.DUMMYFUNCTION("LET(
  t, LOWER(TRIM(G170)),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70" s="19" t="s">
        <v>182</v>
      </c>
      <c r="J170" s="19">
        <f>IFERROR(__xludf.DUMMYFUNCTION("LET(
  text, LOWER(I170),
  IFERROR(
    IFS(
      REGEXMATCH(text,""ở cùng gia đình|ở trọ cùng gia đình""), 0,
      REGEXMATCH(text,""thuê trọ""), 1,
      REGEXMATCH(text,""ở ktx""), 2,
      REGEXMATCH(text,""có nhà tại khu vực đang học|có nhà|ở riên"&amp;"g tại chung cư""), 3,
      REGEXMATCH(text,""ở nhà người quen""), 4
    ),
  -1)
)"),1.0)</f>
        <v>1</v>
      </c>
      <c r="K170" s="19" t="s">
        <v>183</v>
      </c>
      <c r="L170" s="19">
        <f>IFERROR(__xludf.DUMMYFUNCTION("LET(
  t, LOWER(TRIM(K170)),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70" s="19" t="s">
        <v>184</v>
      </c>
      <c r="N170" s="19">
        <f>IFERROR(__xludf.DUMMYFUNCTION("LET(
  t, LOWER(TRIM(M170)),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70" s="19" t="s">
        <v>185</v>
      </c>
      <c r="P170" s="19">
        <f t="shared" si="3"/>
        <v>0</v>
      </c>
      <c r="Q170" s="20"/>
      <c r="R170" s="20" t="str">
        <f t="shared" si="205"/>
        <v/>
      </c>
      <c r="S170" s="20"/>
      <c r="T170" s="20"/>
      <c r="U170" s="20"/>
      <c r="V170" s="20" t="str">
        <f>IFERROR(__xludf.DUMMYFUNCTION("IFERROR(REGEXEXTRACT(U170,""\d+"")*1, """")"),"")</f>
        <v/>
      </c>
      <c r="W170" s="20">
        <f t="shared" si="5"/>
        <v>0</v>
      </c>
      <c r="X170" s="20"/>
      <c r="Y170" s="20"/>
      <c r="Z170" s="19" t="s">
        <v>186</v>
      </c>
      <c r="AA170" s="19"/>
      <c r="AB170" s="19" t="s">
        <v>185</v>
      </c>
      <c r="AC170" s="19" t="s">
        <v>286</v>
      </c>
      <c r="AD170" s="19" t="s">
        <v>186</v>
      </c>
      <c r="AE170" s="19" t="s">
        <v>185</v>
      </c>
      <c r="AF170" s="19" t="s">
        <v>206</v>
      </c>
      <c r="AG170" s="19" t="s">
        <v>226</v>
      </c>
      <c r="AH170" s="19" t="s">
        <v>226</v>
      </c>
      <c r="AI170" s="19" t="s">
        <v>189</v>
      </c>
      <c r="AJ170" s="19">
        <f t="shared" si="6"/>
        <v>1</v>
      </c>
      <c r="AK170" s="19" t="s">
        <v>188</v>
      </c>
      <c r="AL170" s="19">
        <f t="shared" si="7"/>
        <v>1</v>
      </c>
      <c r="AM170" s="19" t="s">
        <v>228</v>
      </c>
      <c r="AN170" s="19">
        <f t="shared" si="8"/>
        <v>1</v>
      </c>
      <c r="AO170" s="20"/>
      <c r="AP170" s="19">
        <v>2.0</v>
      </c>
      <c r="AQ170" s="19">
        <v>1.0</v>
      </c>
      <c r="AR170" s="19">
        <v>1.0</v>
      </c>
      <c r="AS170" s="19">
        <v>2.0</v>
      </c>
      <c r="AT170" s="19">
        <v>2.0</v>
      </c>
      <c r="AU170" s="19">
        <v>2.0</v>
      </c>
      <c r="AV170" s="19">
        <v>1.0</v>
      </c>
      <c r="AW170" s="19">
        <v>1.0</v>
      </c>
      <c r="AX170" s="19">
        <v>1.0</v>
      </c>
      <c r="AY170" s="19">
        <f t="shared" si="9"/>
        <v>13</v>
      </c>
      <c r="AZ170" s="19">
        <f t="shared" si="10"/>
        <v>4</v>
      </c>
      <c r="BA170" s="19">
        <f t="shared" si="11"/>
        <v>0</v>
      </c>
      <c r="BB170" s="19">
        <f t="shared" si="12"/>
        <v>0</v>
      </c>
      <c r="BC170" s="19">
        <v>2.0</v>
      </c>
      <c r="BD170" s="19">
        <v>2.0</v>
      </c>
      <c r="BE170" s="19">
        <v>2.0</v>
      </c>
      <c r="BF170" s="19">
        <v>1.0</v>
      </c>
      <c r="BG170" s="19">
        <v>1.0</v>
      </c>
      <c r="BH170" s="19">
        <v>1.0</v>
      </c>
      <c r="BI170" s="19">
        <v>1.0</v>
      </c>
      <c r="BJ170" s="19">
        <f t="shared" si="13"/>
        <v>10</v>
      </c>
      <c r="BK170" s="19">
        <f t="shared" si="14"/>
        <v>3</v>
      </c>
      <c r="BL170" s="19"/>
      <c r="BM170" s="19"/>
      <c r="BN170" s="19">
        <v>1.0</v>
      </c>
      <c r="BO170" s="19" t="s">
        <v>185</v>
      </c>
      <c r="BP170" s="19">
        <f t="shared" si="15"/>
        <v>0</v>
      </c>
      <c r="BQ170" s="19">
        <v>5.0</v>
      </c>
      <c r="BR170" s="19">
        <v>3.0</v>
      </c>
      <c r="BS170" s="19" t="s">
        <v>195</v>
      </c>
      <c r="BT170" s="20">
        <f t="shared" si="16"/>
        <v>1</v>
      </c>
      <c r="BU170" s="19" t="s">
        <v>207</v>
      </c>
      <c r="BV170" s="19">
        <v>3.0</v>
      </c>
      <c r="BW170" s="19" t="s">
        <v>195</v>
      </c>
      <c r="BX170" s="19" t="s">
        <v>191</v>
      </c>
      <c r="BY170" s="19" t="s">
        <v>195</v>
      </c>
      <c r="BZ170" s="19" t="s">
        <v>208</v>
      </c>
      <c r="CA170" s="19">
        <f t="shared" si="17"/>
        <v>2</v>
      </c>
      <c r="CB170" s="19" t="s">
        <v>186</v>
      </c>
      <c r="CC170" s="19">
        <f t="shared" si="18"/>
        <v>1</v>
      </c>
      <c r="CD170" s="19" t="s">
        <v>209</v>
      </c>
      <c r="CE170" s="19">
        <f t="shared" si="19"/>
        <v>1</v>
      </c>
      <c r="CF170" s="19" t="s">
        <v>209</v>
      </c>
      <c r="CG170" s="19">
        <f t="shared" si="20"/>
        <v>1</v>
      </c>
      <c r="CH170" s="19" t="s">
        <v>209</v>
      </c>
      <c r="CI170" s="19">
        <f t="shared" si="21"/>
        <v>1</v>
      </c>
      <c r="CJ170" s="19" t="s">
        <v>229</v>
      </c>
      <c r="CK170" s="19" t="s">
        <v>211</v>
      </c>
      <c r="CL170" s="19" t="s">
        <v>194</v>
      </c>
      <c r="CM170" s="19">
        <f t="shared" si="22"/>
        <v>3.5</v>
      </c>
      <c r="CN170" s="19" t="s">
        <v>185</v>
      </c>
      <c r="CO170" s="19">
        <f t="shared" si="23"/>
        <v>0</v>
      </c>
      <c r="CP170" s="19" t="s">
        <v>195</v>
      </c>
      <c r="CQ170" s="19" t="s">
        <v>195</v>
      </c>
      <c r="CR170" s="19" t="s">
        <v>195</v>
      </c>
      <c r="CS170" s="19" t="s">
        <v>195</v>
      </c>
      <c r="CT170" s="19" t="s">
        <v>185</v>
      </c>
      <c r="CU170" s="19">
        <f t="shared" ref="CU170:CY170" si="208">if(CP170="Không",0,1)</f>
        <v>1</v>
      </c>
      <c r="CV170" s="19">
        <f t="shared" si="208"/>
        <v>1</v>
      </c>
      <c r="CW170" s="19">
        <f t="shared" si="208"/>
        <v>1</v>
      </c>
      <c r="CX170" s="19">
        <f t="shared" si="208"/>
        <v>1</v>
      </c>
      <c r="CY170" s="19">
        <f t="shared" si="208"/>
        <v>0</v>
      </c>
      <c r="CZ170" s="19" t="s">
        <v>185</v>
      </c>
      <c r="DA170" s="19">
        <f t="shared" si="25"/>
        <v>0</v>
      </c>
      <c r="DB170" s="19" t="s">
        <v>185</v>
      </c>
      <c r="DC170" s="19">
        <f t="shared" si="26"/>
        <v>0</v>
      </c>
      <c r="DD170" s="20"/>
      <c r="DE170" s="19" t="s">
        <v>185</v>
      </c>
      <c r="DF170" s="19">
        <f t="shared" si="27"/>
        <v>0</v>
      </c>
      <c r="DG170" s="19" t="s">
        <v>431</v>
      </c>
      <c r="DH170" s="19">
        <f t="shared" si="28"/>
        <v>1</v>
      </c>
      <c r="DI170" s="19" t="s">
        <v>185</v>
      </c>
      <c r="DJ170" s="19">
        <f t="shared" si="29"/>
        <v>0</v>
      </c>
      <c r="DK170" s="19" t="s">
        <v>197</v>
      </c>
      <c r="DL170" s="19">
        <f t="shared" si="30"/>
        <v>0</v>
      </c>
      <c r="DM170" s="20"/>
      <c r="DN170" s="19" t="str">
        <f t="shared" si="31"/>
        <v/>
      </c>
      <c r="DO170" s="20"/>
      <c r="DP170" s="19" t="s">
        <v>185</v>
      </c>
      <c r="DQ170" s="20">
        <f t="shared" si="32"/>
        <v>0</v>
      </c>
      <c r="DR170" s="20"/>
      <c r="DS170" s="19" t="s">
        <v>185</v>
      </c>
      <c r="DT170" s="20"/>
      <c r="DU170" s="19" t="s">
        <v>185</v>
      </c>
      <c r="DV170" s="20"/>
      <c r="DW170" s="20"/>
      <c r="DX170" s="20"/>
      <c r="DY170" s="20"/>
    </row>
    <row r="171">
      <c r="A171" s="18">
        <v>46006.815416666665</v>
      </c>
      <c r="B171" s="19" t="s">
        <v>390</v>
      </c>
      <c r="C171" s="19" t="s">
        <v>335</v>
      </c>
      <c r="D171" s="19">
        <f t="shared" si="2"/>
        <v>1</v>
      </c>
      <c r="E171" s="19" t="s">
        <v>180</v>
      </c>
      <c r="F171" s="19">
        <f>IFERROR(__xludf.DUMMYFUNCTION("LET(
  t, LOWER(TRIM(E171)),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71" s="19" t="s">
        <v>185</v>
      </c>
      <c r="H171" s="19">
        <f>IFERROR(__xludf.DUMMYFUNCTION("LET(
  t, LOWER(TRIM(G171)),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71" s="19" t="s">
        <v>276</v>
      </c>
      <c r="J171" s="19">
        <f>IFERROR(__xludf.DUMMYFUNCTION("LET(
  text, LOWER(I171),
  IFERROR(
    IFS(
      REGEXMATCH(text,""ở cùng gia đình|ở trọ cùng gia đình""), 0,
      REGEXMATCH(text,""thuê trọ""), 1,
      REGEXMATCH(text,""ở ktx""), 2,
      REGEXMATCH(text,""có nhà tại khu vực đang học|có nhà|ở riên"&amp;"g tại chung cư""), 3,
      REGEXMATCH(text,""ở nhà người quen""), 4
    ),
  -1)
)"),0.0)</f>
        <v>0</v>
      </c>
      <c r="K171" s="19" t="s">
        <v>183</v>
      </c>
      <c r="L171" s="19">
        <f>IFERROR(__xludf.DUMMYFUNCTION("LET(
  t, LOWER(TRIM(K171)),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71" s="19" t="s">
        <v>222</v>
      </c>
      <c r="N171" s="19">
        <f>IFERROR(__xludf.DUMMYFUNCTION("LET(
  t, LOWER(TRIM(M171)),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71" s="19" t="s">
        <v>185</v>
      </c>
      <c r="P171" s="19">
        <f t="shared" si="3"/>
        <v>0</v>
      </c>
      <c r="Q171" s="20"/>
      <c r="R171" s="20" t="str">
        <f t="shared" si="205"/>
        <v/>
      </c>
      <c r="S171" s="20"/>
      <c r="T171" s="20"/>
      <c r="U171" s="20"/>
      <c r="V171" s="20" t="str">
        <f>IFERROR(__xludf.DUMMYFUNCTION("IFERROR(REGEXEXTRACT(U171,""\d+"")*1, """")"),"")</f>
        <v/>
      </c>
      <c r="W171" s="20">
        <f t="shared" si="5"/>
        <v>0</v>
      </c>
      <c r="X171" s="20"/>
      <c r="Y171" s="20"/>
      <c r="Z171" s="19" t="s">
        <v>185</v>
      </c>
      <c r="AA171" s="19"/>
      <c r="AB171" s="19" t="s">
        <v>185</v>
      </c>
      <c r="AC171" s="19" t="s">
        <v>185</v>
      </c>
      <c r="AD171" s="19" t="s">
        <v>186</v>
      </c>
      <c r="AE171" s="19" t="s">
        <v>185</v>
      </c>
      <c r="AF171" s="19" t="s">
        <v>206</v>
      </c>
      <c r="AG171" s="19" t="s">
        <v>188</v>
      </c>
      <c r="AH171" s="19" t="s">
        <v>251</v>
      </c>
      <c r="AI171" s="19" t="s">
        <v>189</v>
      </c>
      <c r="AJ171" s="19">
        <f t="shared" si="6"/>
        <v>1</v>
      </c>
      <c r="AK171" s="19" t="s">
        <v>188</v>
      </c>
      <c r="AL171" s="19">
        <f t="shared" si="7"/>
        <v>1</v>
      </c>
      <c r="AM171" s="19" t="s">
        <v>228</v>
      </c>
      <c r="AN171" s="19">
        <f t="shared" si="8"/>
        <v>1</v>
      </c>
      <c r="AO171" s="20"/>
      <c r="AP171" s="19">
        <v>3.0</v>
      </c>
      <c r="AQ171" s="19">
        <v>3.0</v>
      </c>
      <c r="AR171" s="19">
        <v>4.0</v>
      </c>
      <c r="AS171" s="19">
        <v>4.0</v>
      </c>
      <c r="AT171" s="19">
        <v>4.0</v>
      </c>
      <c r="AU171" s="19">
        <v>3.0</v>
      </c>
      <c r="AV171" s="19">
        <v>3.0</v>
      </c>
      <c r="AW171" s="19">
        <v>3.0</v>
      </c>
      <c r="AX171" s="19">
        <v>1.0</v>
      </c>
      <c r="AY171" s="19">
        <f t="shared" si="9"/>
        <v>28</v>
      </c>
      <c r="AZ171" s="19">
        <f t="shared" si="10"/>
        <v>19</v>
      </c>
      <c r="BA171" s="19">
        <f t="shared" si="11"/>
        <v>1</v>
      </c>
      <c r="BB171" s="19">
        <f t="shared" si="12"/>
        <v>1</v>
      </c>
      <c r="BC171" s="19">
        <v>2.0</v>
      </c>
      <c r="BD171" s="19">
        <v>3.0</v>
      </c>
      <c r="BE171" s="19">
        <v>3.0</v>
      </c>
      <c r="BF171" s="19">
        <v>1.0</v>
      </c>
      <c r="BG171" s="19">
        <v>4.0</v>
      </c>
      <c r="BH171" s="19">
        <v>1.0</v>
      </c>
      <c r="BI171" s="19">
        <v>1.0</v>
      </c>
      <c r="BJ171" s="19">
        <f t="shared" si="13"/>
        <v>15</v>
      </c>
      <c r="BK171" s="19">
        <f t="shared" si="14"/>
        <v>8</v>
      </c>
      <c r="BL171" s="19"/>
      <c r="BM171" s="19"/>
      <c r="BN171" s="19">
        <v>5.0</v>
      </c>
      <c r="BO171" s="19" t="s">
        <v>195</v>
      </c>
      <c r="BP171" s="19">
        <f t="shared" si="15"/>
        <v>1</v>
      </c>
      <c r="BQ171" s="19">
        <v>2.0</v>
      </c>
      <c r="BR171" s="19">
        <v>7.0</v>
      </c>
      <c r="BS171" s="19" t="s">
        <v>185</v>
      </c>
      <c r="BT171" s="20">
        <f t="shared" si="16"/>
        <v>0</v>
      </c>
      <c r="BU171" s="20"/>
      <c r="BV171" s="19">
        <v>3.0</v>
      </c>
      <c r="BW171" s="19" t="s">
        <v>185</v>
      </c>
      <c r="BX171" s="19" t="s">
        <v>619</v>
      </c>
      <c r="BY171" s="19" t="s">
        <v>185</v>
      </c>
      <c r="BZ171" s="19" t="s">
        <v>186</v>
      </c>
      <c r="CA171" s="19">
        <f t="shared" si="17"/>
        <v>1</v>
      </c>
      <c r="CB171" s="19" t="s">
        <v>186</v>
      </c>
      <c r="CC171" s="19">
        <f t="shared" si="18"/>
        <v>1</v>
      </c>
      <c r="CD171" s="19" t="s">
        <v>209</v>
      </c>
      <c r="CE171" s="19">
        <f t="shared" si="19"/>
        <v>1</v>
      </c>
      <c r="CF171" s="19" t="s">
        <v>208</v>
      </c>
      <c r="CG171" s="19">
        <f t="shared" si="20"/>
        <v>2</v>
      </c>
      <c r="CH171" s="19" t="s">
        <v>209</v>
      </c>
      <c r="CI171" s="19">
        <f t="shared" si="21"/>
        <v>1</v>
      </c>
      <c r="CJ171" s="19" t="s">
        <v>229</v>
      </c>
      <c r="CK171" s="19" t="s">
        <v>336</v>
      </c>
      <c r="CL171" s="19" t="s">
        <v>212</v>
      </c>
      <c r="CM171" s="19">
        <f t="shared" si="22"/>
        <v>6</v>
      </c>
      <c r="CN171" s="19" t="s">
        <v>213</v>
      </c>
      <c r="CO171" s="19">
        <f t="shared" si="23"/>
        <v>1</v>
      </c>
      <c r="CP171" s="19" t="s">
        <v>185</v>
      </c>
      <c r="CQ171" s="19" t="s">
        <v>195</v>
      </c>
      <c r="CR171" s="19" t="s">
        <v>185</v>
      </c>
      <c r="CS171" s="19" t="s">
        <v>195</v>
      </c>
      <c r="CT171" s="19" t="s">
        <v>185</v>
      </c>
      <c r="CU171" s="19">
        <f t="shared" ref="CU171:CY171" si="209">if(CP171="Không",0,1)</f>
        <v>0</v>
      </c>
      <c r="CV171" s="19">
        <f t="shared" si="209"/>
        <v>1</v>
      </c>
      <c r="CW171" s="19">
        <f t="shared" si="209"/>
        <v>0</v>
      </c>
      <c r="CX171" s="19">
        <f t="shared" si="209"/>
        <v>1</v>
      </c>
      <c r="CY171" s="19">
        <f t="shared" si="209"/>
        <v>0</v>
      </c>
      <c r="CZ171" s="19" t="s">
        <v>185</v>
      </c>
      <c r="DA171" s="19">
        <f t="shared" si="25"/>
        <v>0</v>
      </c>
      <c r="DB171" s="19" t="s">
        <v>185</v>
      </c>
      <c r="DC171" s="19">
        <f t="shared" si="26"/>
        <v>0</v>
      </c>
      <c r="DD171" s="20"/>
      <c r="DE171" s="19" t="s">
        <v>185</v>
      </c>
      <c r="DF171" s="19">
        <f t="shared" si="27"/>
        <v>0</v>
      </c>
      <c r="DG171" s="19" t="s">
        <v>196</v>
      </c>
      <c r="DH171" s="19">
        <f t="shared" si="28"/>
        <v>0</v>
      </c>
      <c r="DI171" s="19" t="s">
        <v>185</v>
      </c>
      <c r="DJ171" s="19">
        <f t="shared" si="29"/>
        <v>0</v>
      </c>
      <c r="DK171" s="19" t="s">
        <v>197</v>
      </c>
      <c r="DL171" s="19">
        <f t="shared" si="30"/>
        <v>0</v>
      </c>
      <c r="DM171" s="20"/>
      <c r="DN171" s="19" t="str">
        <f t="shared" si="31"/>
        <v/>
      </c>
      <c r="DO171" s="20"/>
      <c r="DP171" s="19" t="s">
        <v>185</v>
      </c>
      <c r="DQ171" s="20">
        <f t="shared" si="32"/>
        <v>0</v>
      </c>
      <c r="DR171" s="20"/>
      <c r="DS171" s="19" t="s">
        <v>195</v>
      </c>
      <c r="DT171" s="19" t="s">
        <v>620</v>
      </c>
      <c r="DU171" s="19" t="s">
        <v>185</v>
      </c>
      <c r="DV171" s="20"/>
      <c r="DW171" s="20"/>
      <c r="DX171" s="20"/>
      <c r="DY171" s="20"/>
    </row>
    <row r="172">
      <c r="A172" s="18">
        <v>46006.821863425925</v>
      </c>
      <c r="B172" s="19" t="s">
        <v>200</v>
      </c>
      <c r="C172" s="19" t="s">
        <v>335</v>
      </c>
      <c r="D172" s="19">
        <f t="shared" si="2"/>
        <v>1</v>
      </c>
      <c r="E172" s="19" t="s">
        <v>476</v>
      </c>
      <c r="F172" s="19">
        <f>IFERROR(__xludf.DUMMYFUNCTION("LET(
  t, LOWER(TRIM(E172)),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172" s="19" t="s">
        <v>185</v>
      </c>
      <c r="H172" s="19">
        <f>IFERROR(__xludf.DUMMYFUNCTION("LET(
  t, LOWER(TRIM(G172)),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72" s="19" t="s">
        <v>276</v>
      </c>
      <c r="J172" s="19">
        <f>IFERROR(__xludf.DUMMYFUNCTION("LET(
  text, LOWER(I172),
  IFERROR(
    IFS(
      REGEXMATCH(text,""ở cùng gia đình|ở trọ cùng gia đình""), 0,
      REGEXMATCH(text,""thuê trọ""), 1,
      REGEXMATCH(text,""ở ktx""), 2,
      REGEXMATCH(text,""có nhà tại khu vực đang học|có nhà|ở riên"&amp;"g tại chung cư""), 3,
      REGEXMATCH(text,""ở nhà người quen""), 4
    ),
  -1)
)"),0.0)</f>
        <v>0</v>
      </c>
      <c r="K172" s="19" t="s">
        <v>183</v>
      </c>
      <c r="L172" s="19">
        <f>IFERROR(__xludf.DUMMYFUNCTION("LET(
  t, LOWER(TRIM(K172)),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72" s="19" t="s">
        <v>222</v>
      </c>
      <c r="N172" s="19">
        <f>IFERROR(__xludf.DUMMYFUNCTION("LET(
  t, LOWER(TRIM(M172)),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72" s="19" t="s">
        <v>185</v>
      </c>
      <c r="P172" s="19">
        <f t="shared" si="3"/>
        <v>0</v>
      </c>
      <c r="Q172" s="20"/>
      <c r="R172" s="20" t="str">
        <f t="shared" si="205"/>
        <v/>
      </c>
      <c r="S172" s="20"/>
      <c r="T172" s="20"/>
      <c r="U172" s="20"/>
      <c r="V172" s="20" t="str">
        <f>IFERROR(__xludf.DUMMYFUNCTION("IFERROR(REGEXEXTRACT(U172,""\d+"")*1, """")"),"")</f>
        <v/>
      </c>
      <c r="W172" s="20">
        <f t="shared" si="5"/>
        <v>0</v>
      </c>
      <c r="X172" s="20"/>
      <c r="Y172" s="20"/>
      <c r="Z172" s="19" t="s">
        <v>185</v>
      </c>
      <c r="AA172" s="19"/>
      <c r="AB172" s="19" t="s">
        <v>185</v>
      </c>
      <c r="AC172" s="19" t="s">
        <v>185</v>
      </c>
      <c r="AD172" s="19" t="s">
        <v>205</v>
      </c>
      <c r="AE172" s="19" t="s">
        <v>186</v>
      </c>
      <c r="AF172" s="19" t="s">
        <v>187</v>
      </c>
      <c r="AG172" s="19" t="s">
        <v>226</v>
      </c>
      <c r="AH172" s="19" t="s">
        <v>251</v>
      </c>
      <c r="AI172" s="19" t="s">
        <v>189</v>
      </c>
      <c r="AJ172" s="19">
        <f t="shared" si="6"/>
        <v>1</v>
      </c>
      <c r="AK172" s="19" t="s">
        <v>188</v>
      </c>
      <c r="AL172" s="19">
        <f t="shared" si="7"/>
        <v>1</v>
      </c>
      <c r="AM172" s="19" t="s">
        <v>228</v>
      </c>
      <c r="AN172" s="19">
        <f t="shared" si="8"/>
        <v>1</v>
      </c>
      <c r="AO172" s="20"/>
      <c r="AP172" s="19">
        <v>3.0</v>
      </c>
      <c r="AQ172" s="19">
        <v>3.0</v>
      </c>
      <c r="AR172" s="19">
        <v>3.0</v>
      </c>
      <c r="AS172" s="19">
        <v>3.0</v>
      </c>
      <c r="AT172" s="19">
        <v>3.0</v>
      </c>
      <c r="AU172" s="19">
        <v>3.0</v>
      </c>
      <c r="AV172" s="19">
        <v>2.0</v>
      </c>
      <c r="AW172" s="19">
        <v>1.0</v>
      </c>
      <c r="AX172" s="19">
        <v>1.0</v>
      </c>
      <c r="AY172" s="19">
        <f t="shared" si="9"/>
        <v>22</v>
      </c>
      <c r="AZ172" s="19">
        <f t="shared" si="10"/>
        <v>13</v>
      </c>
      <c r="BA172" s="19">
        <f t="shared" si="11"/>
        <v>1</v>
      </c>
      <c r="BB172" s="19">
        <f t="shared" si="12"/>
        <v>0</v>
      </c>
      <c r="BC172" s="19">
        <v>1.0</v>
      </c>
      <c r="BD172" s="19">
        <v>2.0</v>
      </c>
      <c r="BE172" s="19">
        <v>3.0</v>
      </c>
      <c r="BF172" s="19">
        <v>3.0</v>
      </c>
      <c r="BG172" s="19">
        <v>3.0</v>
      </c>
      <c r="BH172" s="19">
        <v>3.0</v>
      </c>
      <c r="BI172" s="19">
        <v>3.0</v>
      </c>
      <c r="BJ172" s="19">
        <f t="shared" si="13"/>
        <v>18</v>
      </c>
      <c r="BK172" s="19">
        <f t="shared" si="14"/>
        <v>11</v>
      </c>
      <c r="BL172" s="19"/>
      <c r="BM172" s="19"/>
      <c r="BN172" s="19">
        <v>5.0</v>
      </c>
      <c r="BO172" s="19" t="s">
        <v>185</v>
      </c>
      <c r="BP172" s="19">
        <f t="shared" si="15"/>
        <v>0</v>
      </c>
      <c r="BQ172" s="19">
        <v>6.0</v>
      </c>
      <c r="BR172" s="19">
        <v>10.0</v>
      </c>
      <c r="BS172" s="19" t="s">
        <v>195</v>
      </c>
      <c r="BT172" s="20">
        <f t="shared" si="16"/>
        <v>1</v>
      </c>
      <c r="BU172" s="19" t="s">
        <v>312</v>
      </c>
      <c r="BV172" s="19">
        <v>1.0</v>
      </c>
      <c r="BW172" s="19" t="s">
        <v>195</v>
      </c>
      <c r="BX172" s="19" t="s">
        <v>191</v>
      </c>
      <c r="BY172" s="19" t="s">
        <v>195</v>
      </c>
      <c r="BZ172" s="19" t="s">
        <v>208</v>
      </c>
      <c r="CA172" s="19">
        <f t="shared" si="17"/>
        <v>2</v>
      </c>
      <c r="CB172" s="19" t="s">
        <v>186</v>
      </c>
      <c r="CC172" s="19">
        <f t="shared" si="18"/>
        <v>1</v>
      </c>
      <c r="CD172" s="19" t="s">
        <v>192</v>
      </c>
      <c r="CE172" s="19">
        <f t="shared" si="19"/>
        <v>0</v>
      </c>
      <c r="CF172" s="19" t="s">
        <v>192</v>
      </c>
      <c r="CG172" s="19">
        <f t="shared" si="20"/>
        <v>0</v>
      </c>
      <c r="CH172" s="19" t="s">
        <v>192</v>
      </c>
      <c r="CI172" s="19">
        <f t="shared" si="21"/>
        <v>0</v>
      </c>
      <c r="CJ172" s="19" t="s">
        <v>229</v>
      </c>
      <c r="CK172" s="19" t="s">
        <v>185</v>
      </c>
      <c r="CL172" s="19" t="s">
        <v>194</v>
      </c>
      <c r="CM172" s="19">
        <f t="shared" si="22"/>
        <v>3.5</v>
      </c>
      <c r="CN172" s="19" t="s">
        <v>213</v>
      </c>
      <c r="CO172" s="19">
        <f t="shared" si="23"/>
        <v>1</v>
      </c>
      <c r="CP172" s="19" t="s">
        <v>195</v>
      </c>
      <c r="CQ172" s="19" t="s">
        <v>195</v>
      </c>
      <c r="CR172" s="19" t="s">
        <v>195</v>
      </c>
      <c r="CS172" s="19" t="s">
        <v>195</v>
      </c>
      <c r="CT172" s="19" t="s">
        <v>185</v>
      </c>
      <c r="CU172" s="19">
        <f t="shared" ref="CU172:CY172" si="210">if(CP172="Không",0,1)</f>
        <v>1</v>
      </c>
      <c r="CV172" s="19">
        <f t="shared" si="210"/>
        <v>1</v>
      </c>
      <c r="CW172" s="19">
        <f t="shared" si="210"/>
        <v>1</v>
      </c>
      <c r="CX172" s="19">
        <f t="shared" si="210"/>
        <v>1</v>
      </c>
      <c r="CY172" s="19">
        <f t="shared" si="210"/>
        <v>0</v>
      </c>
      <c r="CZ172" s="19" t="s">
        <v>195</v>
      </c>
      <c r="DA172" s="19">
        <f t="shared" si="25"/>
        <v>1</v>
      </c>
      <c r="DB172" s="19" t="s">
        <v>185</v>
      </c>
      <c r="DC172" s="19">
        <f t="shared" si="26"/>
        <v>0</v>
      </c>
      <c r="DD172" s="20"/>
      <c r="DE172" s="19" t="s">
        <v>195</v>
      </c>
      <c r="DF172" s="19">
        <f t="shared" si="27"/>
        <v>1</v>
      </c>
      <c r="DG172" s="19" t="s">
        <v>196</v>
      </c>
      <c r="DH172" s="19">
        <f t="shared" si="28"/>
        <v>0</v>
      </c>
      <c r="DI172" s="19" t="s">
        <v>185</v>
      </c>
      <c r="DJ172" s="19">
        <f t="shared" si="29"/>
        <v>0</v>
      </c>
      <c r="DK172" s="19" t="s">
        <v>197</v>
      </c>
      <c r="DL172" s="19">
        <f t="shared" si="30"/>
        <v>0</v>
      </c>
      <c r="DM172" s="19" t="s">
        <v>198</v>
      </c>
      <c r="DN172" s="19">
        <f t="shared" si="31"/>
        <v>1.5</v>
      </c>
      <c r="DO172" s="19" t="s">
        <v>274</v>
      </c>
      <c r="DP172" s="19" t="s">
        <v>185</v>
      </c>
      <c r="DQ172" s="20">
        <f t="shared" si="32"/>
        <v>0</v>
      </c>
      <c r="DR172" s="20"/>
      <c r="DS172" s="19" t="s">
        <v>195</v>
      </c>
      <c r="DT172" s="19" t="s">
        <v>285</v>
      </c>
      <c r="DU172" s="19" t="s">
        <v>185</v>
      </c>
      <c r="DV172" s="20"/>
      <c r="DW172" s="20"/>
      <c r="DX172" s="20"/>
      <c r="DY172" s="20"/>
    </row>
    <row r="173">
      <c r="A173" s="18">
        <v>46006.82212962963</v>
      </c>
      <c r="B173" s="19" t="s">
        <v>243</v>
      </c>
      <c r="C173" s="19" t="s">
        <v>174</v>
      </c>
      <c r="D173" s="19">
        <f t="shared" si="2"/>
        <v>0</v>
      </c>
      <c r="E173" s="19" t="s">
        <v>180</v>
      </c>
      <c r="F173" s="19">
        <f>IFERROR(__xludf.DUMMYFUNCTION("LET(
  t, LOWER(TRIM(E173)),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73" s="19" t="s">
        <v>185</v>
      </c>
      <c r="H173" s="19">
        <f>IFERROR(__xludf.DUMMYFUNCTION("LET(
  t, LOWER(TRIM(G173)),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73" s="19" t="s">
        <v>310</v>
      </c>
      <c r="J173" s="19">
        <f>IFERROR(__xludf.DUMMYFUNCTION("LET(
  text, LOWER(I173),
  IFERROR(
    IFS(
      REGEXMATCH(text,""ở cùng gia đình|ở trọ cùng gia đình""), 0,
      REGEXMATCH(text,""thuê trọ""), 1,
      REGEXMATCH(text,""ở ktx""), 2,
      REGEXMATCH(text,""có nhà tại khu vực đang học|có nhà|ở riên"&amp;"g tại chung cư""), 3,
      REGEXMATCH(text,""ở nhà người quen""), 4
    ),
  -1)
)"),2.0)</f>
        <v>2</v>
      </c>
      <c r="K173" s="19" t="s">
        <v>221</v>
      </c>
      <c r="L173" s="19">
        <f>IFERROR(__xludf.DUMMYFUNCTION("LET(
  t, LOWER(TRIM(K173)),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73" s="19" t="s">
        <v>261</v>
      </c>
      <c r="N173" s="19">
        <f>IFERROR(__xludf.DUMMYFUNCTION("LET(
  t, LOWER(TRIM(M173)),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73" s="19" t="s">
        <v>195</v>
      </c>
      <c r="P173" s="19">
        <f t="shared" si="3"/>
        <v>1</v>
      </c>
      <c r="Q173" s="19">
        <v>1.0</v>
      </c>
      <c r="R173" s="20">
        <f t="shared" si="205"/>
        <v>1</v>
      </c>
      <c r="S173" s="19" t="s">
        <v>306</v>
      </c>
      <c r="T173" s="19"/>
      <c r="U173" s="19" t="s">
        <v>204</v>
      </c>
      <c r="V173" s="20">
        <f>IFERROR(__xludf.DUMMYFUNCTION("IFERROR(REGEXEXTRACT(U173,""\d+"")*1, """")"),15.0)</f>
        <v>15</v>
      </c>
      <c r="W173" s="20">
        <f t="shared" si="5"/>
        <v>15</v>
      </c>
      <c r="X173" s="19">
        <v>0.0</v>
      </c>
      <c r="Y173" s="19">
        <v>100.0</v>
      </c>
      <c r="Z173" s="19" t="s">
        <v>185</v>
      </c>
      <c r="AA173" s="19"/>
      <c r="AB173" s="19" t="s">
        <v>185</v>
      </c>
      <c r="AC173" s="19" t="s">
        <v>185</v>
      </c>
      <c r="AD173" s="19" t="s">
        <v>186</v>
      </c>
      <c r="AE173" s="19" t="s">
        <v>185</v>
      </c>
      <c r="AF173" s="19" t="s">
        <v>206</v>
      </c>
      <c r="AG173" s="19" t="s">
        <v>238</v>
      </c>
      <c r="AH173" s="19" t="s">
        <v>238</v>
      </c>
      <c r="AI173" s="19" t="s">
        <v>227</v>
      </c>
      <c r="AJ173" s="19">
        <f t="shared" si="6"/>
        <v>2</v>
      </c>
      <c r="AK173" s="19" t="s">
        <v>251</v>
      </c>
      <c r="AL173" s="19">
        <f t="shared" si="7"/>
        <v>3</v>
      </c>
      <c r="AM173" s="19" t="s">
        <v>228</v>
      </c>
      <c r="AN173" s="19">
        <f t="shared" si="8"/>
        <v>1</v>
      </c>
      <c r="AO173" s="20"/>
      <c r="AP173" s="19">
        <v>1.0</v>
      </c>
      <c r="AQ173" s="19">
        <v>2.0</v>
      </c>
      <c r="AR173" s="19">
        <v>1.0</v>
      </c>
      <c r="AS173" s="19">
        <v>1.0</v>
      </c>
      <c r="AT173" s="19">
        <v>2.0</v>
      </c>
      <c r="AU173" s="19">
        <v>2.0</v>
      </c>
      <c r="AV173" s="19">
        <v>4.0</v>
      </c>
      <c r="AW173" s="19">
        <v>2.0</v>
      </c>
      <c r="AX173" s="19">
        <v>2.0</v>
      </c>
      <c r="AY173" s="19">
        <f t="shared" si="9"/>
        <v>17</v>
      </c>
      <c r="AZ173" s="19">
        <f t="shared" si="10"/>
        <v>8</v>
      </c>
      <c r="BA173" s="19">
        <f t="shared" si="11"/>
        <v>0</v>
      </c>
      <c r="BB173" s="19">
        <f t="shared" si="12"/>
        <v>0</v>
      </c>
      <c r="BC173" s="19">
        <v>2.0</v>
      </c>
      <c r="BD173" s="19">
        <v>1.0</v>
      </c>
      <c r="BE173" s="19">
        <v>2.0</v>
      </c>
      <c r="BF173" s="19">
        <v>2.0</v>
      </c>
      <c r="BG173" s="19">
        <v>2.0</v>
      </c>
      <c r="BH173" s="19">
        <v>2.0</v>
      </c>
      <c r="BI173" s="19">
        <v>2.0</v>
      </c>
      <c r="BJ173" s="19">
        <f t="shared" si="13"/>
        <v>13</v>
      </c>
      <c r="BK173" s="19">
        <f t="shared" si="14"/>
        <v>6</v>
      </c>
      <c r="BL173" s="19"/>
      <c r="BM173" s="19"/>
      <c r="BN173" s="19">
        <v>2.0</v>
      </c>
      <c r="BO173" s="19" t="s">
        <v>185</v>
      </c>
      <c r="BP173" s="19">
        <f t="shared" si="15"/>
        <v>0</v>
      </c>
      <c r="BQ173" s="19">
        <v>3.0</v>
      </c>
      <c r="BR173" s="19">
        <v>0.0</v>
      </c>
      <c r="BS173" s="19" t="s">
        <v>195</v>
      </c>
      <c r="BT173" s="20">
        <f t="shared" si="16"/>
        <v>1</v>
      </c>
      <c r="BU173" s="19" t="s">
        <v>207</v>
      </c>
      <c r="BV173" s="19">
        <v>3.0</v>
      </c>
      <c r="BW173" s="19" t="s">
        <v>185</v>
      </c>
      <c r="BX173" s="19" t="s">
        <v>191</v>
      </c>
      <c r="BY173" s="19" t="s">
        <v>185</v>
      </c>
      <c r="BZ173" s="19" t="s">
        <v>186</v>
      </c>
      <c r="CA173" s="19">
        <f t="shared" si="17"/>
        <v>1</v>
      </c>
      <c r="CB173" s="19" t="s">
        <v>186</v>
      </c>
      <c r="CC173" s="19">
        <f t="shared" si="18"/>
        <v>1</v>
      </c>
      <c r="CD173" s="19" t="s">
        <v>209</v>
      </c>
      <c r="CE173" s="19">
        <f t="shared" si="19"/>
        <v>1</v>
      </c>
      <c r="CF173" s="19" t="s">
        <v>209</v>
      </c>
      <c r="CG173" s="19">
        <f t="shared" si="20"/>
        <v>1</v>
      </c>
      <c r="CH173" s="19" t="s">
        <v>209</v>
      </c>
      <c r="CI173" s="19">
        <f t="shared" si="21"/>
        <v>1</v>
      </c>
      <c r="CJ173" s="19" t="s">
        <v>229</v>
      </c>
      <c r="CK173" s="19" t="s">
        <v>279</v>
      </c>
      <c r="CL173" s="19" t="s">
        <v>231</v>
      </c>
      <c r="CM173" s="19">
        <f t="shared" si="22"/>
        <v>0.75</v>
      </c>
      <c r="CN173" s="19" t="s">
        <v>213</v>
      </c>
      <c r="CO173" s="19">
        <f t="shared" si="23"/>
        <v>1</v>
      </c>
      <c r="CP173" s="19" t="s">
        <v>195</v>
      </c>
      <c r="CQ173" s="19" t="s">
        <v>185</v>
      </c>
      <c r="CR173" s="19" t="s">
        <v>185</v>
      </c>
      <c r="CS173" s="19" t="s">
        <v>185</v>
      </c>
      <c r="CT173" s="19" t="s">
        <v>195</v>
      </c>
      <c r="CU173" s="19">
        <f t="shared" ref="CU173:CY173" si="211">if(CP173="Không",0,1)</f>
        <v>1</v>
      </c>
      <c r="CV173" s="19">
        <f t="shared" si="211"/>
        <v>0</v>
      </c>
      <c r="CW173" s="19">
        <f t="shared" si="211"/>
        <v>0</v>
      </c>
      <c r="CX173" s="19">
        <f t="shared" si="211"/>
        <v>0</v>
      </c>
      <c r="CY173" s="19">
        <f t="shared" si="211"/>
        <v>1</v>
      </c>
      <c r="CZ173" s="19" t="s">
        <v>185</v>
      </c>
      <c r="DA173" s="19">
        <f t="shared" si="25"/>
        <v>0</v>
      </c>
      <c r="DB173" s="19" t="s">
        <v>185</v>
      </c>
      <c r="DC173" s="19">
        <f t="shared" si="26"/>
        <v>0</v>
      </c>
      <c r="DD173" s="20"/>
      <c r="DE173" s="19" t="s">
        <v>195</v>
      </c>
      <c r="DF173" s="19">
        <f t="shared" si="27"/>
        <v>1</v>
      </c>
      <c r="DG173" s="19" t="s">
        <v>196</v>
      </c>
      <c r="DH173" s="19">
        <f t="shared" si="28"/>
        <v>0</v>
      </c>
      <c r="DI173" s="19" t="s">
        <v>621</v>
      </c>
      <c r="DJ173" s="19">
        <f t="shared" si="29"/>
        <v>1</v>
      </c>
      <c r="DK173" s="19" t="s">
        <v>197</v>
      </c>
      <c r="DL173" s="19">
        <f t="shared" si="30"/>
        <v>0</v>
      </c>
      <c r="DM173" s="19" t="s">
        <v>265</v>
      </c>
      <c r="DN173" s="19">
        <f t="shared" si="31"/>
        <v>5</v>
      </c>
      <c r="DO173" s="19" t="s">
        <v>622</v>
      </c>
      <c r="DP173" s="19" t="s">
        <v>185</v>
      </c>
      <c r="DQ173" s="20">
        <f t="shared" si="32"/>
        <v>0</v>
      </c>
      <c r="DR173" s="20"/>
      <c r="DS173" s="19" t="s">
        <v>185</v>
      </c>
      <c r="DT173" s="20"/>
      <c r="DU173" s="19" t="s">
        <v>185</v>
      </c>
      <c r="DV173" s="20"/>
      <c r="DW173" s="20"/>
      <c r="DX173" s="20"/>
      <c r="DY173" s="20"/>
    </row>
    <row r="174">
      <c r="A174" s="18">
        <v>46006.82273148148</v>
      </c>
      <c r="B174" s="19" t="s">
        <v>309</v>
      </c>
      <c r="C174" s="19" t="s">
        <v>335</v>
      </c>
      <c r="D174" s="19">
        <f t="shared" si="2"/>
        <v>1</v>
      </c>
      <c r="E174" s="19" t="s">
        <v>235</v>
      </c>
      <c r="F174" s="19">
        <f>IFERROR(__xludf.DUMMYFUNCTION("LET(
  t, LOWER(TRIM(E174)),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74" s="19" t="s">
        <v>185</v>
      </c>
      <c r="H174" s="19">
        <f>IFERROR(__xludf.DUMMYFUNCTION("LET(
  t, LOWER(TRIM(G174)),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74" s="19" t="s">
        <v>201</v>
      </c>
      <c r="J174" s="19">
        <f>IFERROR(__xludf.DUMMYFUNCTION("LET(
  text, LOWER(I174),
  IFERROR(
    IFS(
      REGEXMATCH(text,""ở cùng gia đình|ở trọ cùng gia đình""), 0,
      REGEXMATCH(text,""thuê trọ""), 1,
      REGEXMATCH(text,""ở ktx""), 2,
      REGEXMATCH(text,""có nhà tại khu vực đang học|có nhà|ở riên"&amp;"g tại chung cư""), 3,
      REGEXMATCH(text,""ở nhà người quen""), 4
    ),
  -1)
)"),3.0)</f>
        <v>3</v>
      </c>
      <c r="K174" s="19" t="s">
        <v>202</v>
      </c>
      <c r="L174" s="19">
        <f>IFERROR(__xludf.DUMMYFUNCTION("LET(
  t, LOWER(TRIM(K174)),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74" s="19" t="s">
        <v>261</v>
      </c>
      <c r="N174" s="19">
        <f>IFERROR(__xludf.DUMMYFUNCTION("LET(
  t, LOWER(TRIM(M174)),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74" s="19" t="s">
        <v>195</v>
      </c>
      <c r="P174" s="19">
        <f t="shared" si="3"/>
        <v>1</v>
      </c>
      <c r="Q174" s="19">
        <v>2.0</v>
      </c>
      <c r="R174" s="20">
        <f t="shared" si="205"/>
        <v>2</v>
      </c>
      <c r="S174" s="19" t="s">
        <v>223</v>
      </c>
      <c r="T174" s="19"/>
      <c r="U174" s="19" t="s">
        <v>623</v>
      </c>
      <c r="V174" s="20">
        <f>IFERROR(__xludf.DUMMYFUNCTION("IFERROR(REGEXEXTRACT(U174,""\d+"")*1, """")"),69.0)</f>
        <v>69</v>
      </c>
      <c r="W174" s="20">
        <f t="shared" si="5"/>
        <v>69</v>
      </c>
      <c r="X174" s="19">
        <v>0.0</v>
      </c>
      <c r="Y174" s="19">
        <v>50.0</v>
      </c>
      <c r="Z174" s="19" t="s">
        <v>185</v>
      </c>
      <c r="AA174" s="19"/>
      <c r="AB174" s="19" t="s">
        <v>185</v>
      </c>
      <c r="AC174" s="19" t="s">
        <v>185</v>
      </c>
      <c r="AD174" s="19" t="s">
        <v>186</v>
      </c>
      <c r="AE174" s="19" t="s">
        <v>186</v>
      </c>
      <c r="AF174" s="19" t="s">
        <v>237</v>
      </c>
      <c r="AG174" s="19" t="s">
        <v>188</v>
      </c>
      <c r="AH174" s="19" t="s">
        <v>226</v>
      </c>
      <c r="AI174" s="19" t="s">
        <v>331</v>
      </c>
      <c r="AJ174" s="19">
        <f t="shared" si="6"/>
        <v>3</v>
      </c>
      <c r="AK174" s="19" t="s">
        <v>226</v>
      </c>
      <c r="AL174" s="19">
        <f t="shared" si="7"/>
        <v>2</v>
      </c>
      <c r="AM174" s="19" t="s">
        <v>228</v>
      </c>
      <c r="AN174" s="19">
        <f t="shared" si="8"/>
        <v>1</v>
      </c>
      <c r="AO174" s="20"/>
      <c r="AP174" s="19">
        <v>4.0</v>
      </c>
      <c r="AQ174" s="19">
        <v>4.0</v>
      </c>
      <c r="AR174" s="19">
        <v>4.0</v>
      </c>
      <c r="AS174" s="19">
        <v>4.0</v>
      </c>
      <c r="AT174" s="19">
        <v>4.0</v>
      </c>
      <c r="AU174" s="19">
        <v>4.0</v>
      </c>
      <c r="AV174" s="19">
        <v>3.0</v>
      </c>
      <c r="AW174" s="19">
        <v>3.0</v>
      </c>
      <c r="AX174" s="19">
        <v>4.0</v>
      </c>
      <c r="AY174" s="19">
        <f t="shared" si="9"/>
        <v>34</v>
      </c>
      <c r="AZ174" s="19">
        <f t="shared" si="10"/>
        <v>25</v>
      </c>
      <c r="BA174" s="19">
        <f t="shared" si="11"/>
        <v>1</v>
      </c>
      <c r="BB174" s="19">
        <f t="shared" si="12"/>
        <v>1</v>
      </c>
      <c r="BC174" s="19">
        <v>3.0</v>
      </c>
      <c r="BD174" s="19">
        <v>3.0</v>
      </c>
      <c r="BE174" s="19">
        <v>4.0</v>
      </c>
      <c r="BF174" s="19">
        <v>3.0</v>
      </c>
      <c r="BG174" s="19">
        <v>4.0</v>
      </c>
      <c r="BH174" s="19">
        <v>4.0</v>
      </c>
      <c r="BI174" s="19">
        <v>3.0</v>
      </c>
      <c r="BJ174" s="19">
        <f t="shared" si="13"/>
        <v>24</v>
      </c>
      <c r="BK174" s="19">
        <f t="shared" si="14"/>
        <v>17</v>
      </c>
      <c r="BL174" s="19"/>
      <c r="BM174" s="19"/>
      <c r="BN174" s="19">
        <v>2.0</v>
      </c>
      <c r="BO174" s="19" t="s">
        <v>185</v>
      </c>
      <c r="BP174" s="19">
        <f t="shared" si="15"/>
        <v>0</v>
      </c>
      <c r="BQ174" s="19">
        <v>1.0</v>
      </c>
      <c r="BR174" s="19">
        <v>15.0</v>
      </c>
      <c r="BS174" s="19" t="s">
        <v>185</v>
      </c>
      <c r="BT174" s="20">
        <f t="shared" si="16"/>
        <v>0</v>
      </c>
      <c r="BU174" s="20"/>
      <c r="BV174" s="19">
        <v>3.0</v>
      </c>
      <c r="BW174" s="19" t="s">
        <v>195</v>
      </c>
      <c r="BX174" s="19" t="s">
        <v>191</v>
      </c>
      <c r="BY174" s="19" t="s">
        <v>185</v>
      </c>
      <c r="BZ174" s="19" t="s">
        <v>208</v>
      </c>
      <c r="CA174" s="19">
        <f t="shared" si="17"/>
        <v>2</v>
      </c>
      <c r="CB174" s="19" t="s">
        <v>208</v>
      </c>
      <c r="CC174" s="19">
        <f t="shared" si="18"/>
        <v>2</v>
      </c>
      <c r="CD174" s="19" t="s">
        <v>192</v>
      </c>
      <c r="CE174" s="19">
        <f t="shared" si="19"/>
        <v>0</v>
      </c>
      <c r="CF174" s="19" t="s">
        <v>209</v>
      </c>
      <c r="CG174" s="19">
        <f t="shared" si="20"/>
        <v>1</v>
      </c>
      <c r="CH174" s="19" t="s">
        <v>209</v>
      </c>
      <c r="CI174" s="19">
        <f t="shared" si="21"/>
        <v>1</v>
      </c>
      <c r="CJ174" s="19" t="s">
        <v>292</v>
      </c>
      <c r="CK174" s="19" t="s">
        <v>373</v>
      </c>
      <c r="CL174" s="19" t="s">
        <v>194</v>
      </c>
      <c r="CM174" s="19">
        <f t="shared" si="22"/>
        <v>3.5</v>
      </c>
      <c r="CN174" s="19" t="s">
        <v>185</v>
      </c>
      <c r="CO174" s="19">
        <f t="shared" si="23"/>
        <v>0</v>
      </c>
      <c r="CP174" s="19" t="s">
        <v>185</v>
      </c>
      <c r="CQ174" s="19" t="s">
        <v>195</v>
      </c>
      <c r="CR174" s="19" t="s">
        <v>185</v>
      </c>
      <c r="CS174" s="19" t="s">
        <v>195</v>
      </c>
      <c r="CT174" s="19" t="s">
        <v>185</v>
      </c>
      <c r="CU174" s="19">
        <f t="shared" ref="CU174:CY174" si="212">if(CP174="Không",0,1)</f>
        <v>0</v>
      </c>
      <c r="CV174" s="19">
        <f t="shared" si="212"/>
        <v>1</v>
      </c>
      <c r="CW174" s="19">
        <f t="shared" si="212"/>
        <v>0</v>
      </c>
      <c r="CX174" s="19">
        <f t="shared" si="212"/>
        <v>1</v>
      </c>
      <c r="CY174" s="19">
        <f t="shared" si="212"/>
        <v>0</v>
      </c>
      <c r="CZ174" s="19" t="s">
        <v>185</v>
      </c>
      <c r="DA174" s="19">
        <f t="shared" si="25"/>
        <v>0</v>
      </c>
      <c r="DB174" s="19" t="s">
        <v>195</v>
      </c>
      <c r="DC174" s="19">
        <f t="shared" si="26"/>
        <v>1</v>
      </c>
      <c r="DD174" s="19">
        <v>8.0</v>
      </c>
      <c r="DE174" s="19" t="s">
        <v>185</v>
      </c>
      <c r="DF174" s="19">
        <f t="shared" si="27"/>
        <v>0</v>
      </c>
      <c r="DG174" s="19" t="s">
        <v>402</v>
      </c>
      <c r="DH174" s="19">
        <f t="shared" si="28"/>
        <v>1</v>
      </c>
      <c r="DI174" s="19" t="s">
        <v>624</v>
      </c>
      <c r="DJ174" s="19">
        <f t="shared" si="29"/>
        <v>1</v>
      </c>
      <c r="DK174" s="19" t="s">
        <v>257</v>
      </c>
      <c r="DL174" s="19">
        <f t="shared" si="30"/>
        <v>3</v>
      </c>
      <c r="DM174" s="20"/>
      <c r="DN174" s="19" t="str">
        <f t="shared" si="31"/>
        <v/>
      </c>
      <c r="DO174" s="20"/>
      <c r="DP174" s="19" t="s">
        <v>185</v>
      </c>
      <c r="DQ174" s="20">
        <f t="shared" si="32"/>
        <v>0</v>
      </c>
      <c r="DR174" s="20"/>
      <c r="DS174" s="19" t="s">
        <v>185</v>
      </c>
      <c r="DT174" s="20"/>
      <c r="DU174" s="19" t="s">
        <v>185</v>
      </c>
      <c r="DV174" s="20"/>
      <c r="DW174" s="20"/>
      <c r="DX174" s="20"/>
      <c r="DY174" s="20"/>
    </row>
    <row r="175">
      <c r="A175" s="18">
        <v>46006.82469907407</v>
      </c>
      <c r="B175" s="19" t="s">
        <v>219</v>
      </c>
      <c r="C175" s="19" t="s">
        <v>335</v>
      </c>
      <c r="D175" s="19">
        <f t="shared" si="2"/>
        <v>1</v>
      </c>
      <c r="E175" s="19" t="s">
        <v>264</v>
      </c>
      <c r="F175" s="19">
        <f>IFERROR(__xludf.DUMMYFUNCTION("LET(
  t, LOWER(TRIM(E175)),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175" s="19" t="s">
        <v>181</v>
      </c>
      <c r="H175" s="19">
        <f>IFERROR(__xludf.DUMMYFUNCTION("LET(
  t, LOWER(TRIM(G175)),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175" s="19" t="s">
        <v>182</v>
      </c>
      <c r="J175" s="19">
        <f>IFERROR(__xludf.DUMMYFUNCTION("LET(
  text, LOWER(I175),
  IFERROR(
    IFS(
      REGEXMATCH(text,""ở cùng gia đình|ở trọ cùng gia đình""), 0,
      REGEXMATCH(text,""thuê trọ""), 1,
      REGEXMATCH(text,""ở ktx""), 2,
      REGEXMATCH(text,""có nhà tại khu vực đang học|có nhà|ở riên"&amp;"g tại chung cư""), 3,
      REGEXMATCH(text,""ở nhà người quen""), 4
    ),
  -1)
)"),1.0)</f>
        <v>1</v>
      </c>
      <c r="K175" s="19" t="s">
        <v>183</v>
      </c>
      <c r="L175" s="19">
        <f>IFERROR(__xludf.DUMMYFUNCTION("LET(
  t, LOWER(TRIM(K175)),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75" s="19" t="s">
        <v>222</v>
      </c>
      <c r="N175" s="19">
        <f>IFERROR(__xludf.DUMMYFUNCTION("LET(
  t, LOWER(TRIM(M175)),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75" s="19" t="s">
        <v>195</v>
      </c>
      <c r="P175" s="19">
        <f t="shared" si="3"/>
        <v>1</v>
      </c>
      <c r="Q175" s="19">
        <v>1.0</v>
      </c>
      <c r="R175" s="20">
        <f t="shared" si="205"/>
        <v>1</v>
      </c>
      <c r="S175" s="19" t="s">
        <v>223</v>
      </c>
      <c r="T175" s="19"/>
      <c r="U175" s="19" t="s">
        <v>307</v>
      </c>
      <c r="V175" s="20">
        <f>IFERROR(__xludf.DUMMYFUNCTION("IFERROR(REGEXEXTRACT(U175,""\d+"")*1, """")"),20.0)</f>
        <v>20</v>
      </c>
      <c r="W175" s="20">
        <f t="shared" si="5"/>
        <v>20</v>
      </c>
      <c r="X175" s="21">
        <v>0.3</v>
      </c>
      <c r="Y175" s="21">
        <v>0.1</v>
      </c>
      <c r="Z175" s="19" t="s">
        <v>186</v>
      </c>
      <c r="AA175" s="19"/>
      <c r="AB175" s="19" t="s">
        <v>185</v>
      </c>
      <c r="AC175" s="19" t="s">
        <v>185</v>
      </c>
      <c r="AD175" s="19" t="s">
        <v>205</v>
      </c>
      <c r="AE175" s="19" t="s">
        <v>186</v>
      </c>
      <c r="AF175" s="19" t="s">
        <v>206</v>
      </c>
      <c r="AG175" s="19" t="s">
        <v>188</v>
      </c>
      <c r="AH175" s="19" t="s">
        <v>226</v>
      </c>
      <c r="AI175" s="19" t="s">
        <v>227</v>
      </c>
      <c r="AJ175" s="19">
        <f t="shared" si="6"/>
        <v>2</v>
      </c>
      <c r="AK175" s="19" t="s">
        <v>226</v>
      </c>
      <c r="AL175" s="19">
        <f t="shared" si="7"/>
        <v>2</v>
      </c>
      <c r="AM175" s="19" t="s">
        <v>294</v>
      </c>
      <c r="AN175" s="19">
        <f t="shared" si="8"/>
        <v>2</v>
      </c>
      <c r="AO175" s="20"/>
      <c r="AP175" s="19">
        <v>1.0</v>
      </c>
      <c r="AQ175" s="19">
        <v>3.0</v>
      </c>
      <c r="AR175" s="19">
        <v>4.0</v>
      </c>
      <c r="AS175" s="19">
        <v>3.0</v>
      </c>
      <c r="AT175" s="19">
        <v>4.0</v>
      </c>
      <c r="AU175" s="19">
        <v>3.0</v>
      </c>
      <c r="AV175" s="19">
        <v>2.0</v>
      </c>
      <c r="AW175" s="19">
        <v>1.0</v>
      </c>
      <c r="AX175" s="19">
        <v>2.0</v>
      </c>
      <c r="AY175" s="19">
        <f t="shared" si="9"/>
        <v>23</v>
      </c>
      <c r="AZ175" s="19">
        <f t="shared" si="10"/>
        <v>14</v>
      </c>
      <c r="BA175" s="19">
        <f t="shared" si="11"/>
        <v>1</v>
      </c>
      <c r="BB175" s="19">
        <f t="shared" si="12"/>
        <v>1</v>
      </c>
      <c r="BC175" s="19">
        <v>2.0</v>
      </c>
      <c r="BD175" s="19">
        <v>2.0</v>
      </c>
      <c r="BE175" s="19">
        <v>3.0</v>
      </c>
      <c r="BF175" s="19">
        <v>3.0</v>
      </c>
      <c r="BG175" s="19">
        <v>4.0</v>
      </c>
      <c r="BH175" s="19">
        <v>2.0</v>
      </c>
      <c r="BI175" s="19">
        <v>2.0</v>
      </c>
      <c r="BJ175" s="19">
        <f t="shared" si="13"/>
        <v>18</v>
      </c>
      <c r="BK175" s="19">
        <f t="shared" si="14"/>
        <v>11</v>
      </c>
      <c r="BL175" s="19"/>
      <c r="BM175" s="19"/>
      <c r="BN175" s="19">
        <v>1.0</v>
      </c>
      <c r="BO175" s="19" t="s">
        <v>185</v>
      </c>
      <c r="BP175" s="19">
        <f t="shared" si="15"/>
        <v>0</v>
      </c>
      <c r="BQ175" s="19">
        <v>1.0</v>
      </c>
      <c r="BR175" s="19">
        <v>14.0</v>
      </c>
      <c r="BS175" s="19" t="s">
        <v>185</v>
      </c>
      <c r="BT175" s="20">
        <f t="shared" si="16"/>
        <v>0</v>
      </c>
      <c r="BU175" s="20"/>
      <c r="BV175" s="19">
        <v>2.0</v>
      </c>
      <c r="BW175" s="19" t="s">
        <v>195</v>
      </c>
      <c r="BX175" s="19" t="s">
        <v>191</v>
      </c>
      <c r="BY175" s="19" t="s">
        <v>195</v>
      </c>
      <c r="BZ175" s="19" t="s">
        <v>186</v>
      </c>
      <c r="CA175" s="19">
        <f t="shared" si="17"/>
        <v>1</v>
      </c>
      <c r="CB175" s="19" t="s">
        <v>186</v>
      </c>
      <c r="CC175" s="19">
        <f t="shared" si="18"/>
        <v>1</v>
      </c>
      <c r="CD175" s="19" t="s">
        <v>209</v>
      </c>
      <c r="CE175" s="19">
        <f t="shared" si="19"/>
        <v>1</v>
      </c>
      <c r="CF175" s="19" t="s">
        <v>209</v>
      </c>
      <c r="CG175" s="19">
        <f t="shared" si="20"/>
        <v>1</v>
      </c>
      <c r="CH175" s="19" t="s">
        <v>192</v>
      </c>
      <c r="CI175" s="19">
        <f t="shared" si="21"/>
        <v>0</v>
      </c>
      <c r="CJ175" s="19" t="s">
        <v>292</v>
      </c>
      <c r="CK175" s="19" t="s">
        <v>279</v>
      </c>
      <c r="CL175" s="19" t="s">
        <v>212</v>
      </c>
      <c r="CM175" s="19">
        <f t="shared" si="22"/>
        <v>6</v>
      </c>
      <c r="CN175" s="19" t="s">
        <v>213</v>
      </c>
      <c r="CO175" s="19">
        <f t="shared" si="23"/>
        <v>1</v>
      </c>
      <c r="CP175" s="19" t="s">
        <v>185</v>
      </c>
      <c r="CQ175" s="19" t="s">
        <v>195</v>
      </c>
      <c r="CR175" s="19" t="s">
        <v>185</v>
      </c>
      <c r="CS175" s="19" t="s">
        <v>185</v>
      </c>
      <c r="CT175" s="19" t="s">
        <v>185</v>
      </c>
      <c r="CU175" s="19">
        <f t="shared" ref="CU175:CY175" si="213">if(CP175="Không",0,1)</f>
        <v>0</v>
      </c>
      <c r="CV175" s="19">
        <f t="shared" si="213"/>
        <v>1</v>
      </c>
      <c r="CW175" s="19">
        <f t="shared" si="213"/>
        <v>0</v>
      </c>
      <c r="CX175" s="19">
        <f t="shared" si="213"/>
        <v>0</v>
      </c>
      <c r="CY175" s="19">
        <f t="shared" si="213"/>
        <v>0</v>
      </c>
      <c r="CZ175" s="19" t="s">
        <v>185</v>
      </c>
      <c r="DA175" s="19">
        <f t="shared" si="25"/>
        <v>0</v>
      </c>
      <c r="DB175" s="19" t="s">
        <v>195</v>
      </c>
      <c r="DC175" s="19">
        <f t="shared" si="26"/>
        <v>1</v>
      </c>
      <c r="DD175" s="19" t="s">
        <v>625</v>
      </c>
      <c r="DE175" s="19" t="s">
        <v>185</v>
      </c>
      <c r="DF175" s="19">
        <f t="shared" si="27"/>
        <v>0</v>
      </c>
      <c r="DG175" s="19" t="s">
        <v>272</v>
      </c>
      <c r="DH175" s="19">
        <f t="shared" si="28"/>
        <v>1</v>
      </c>
      <c r="DI175" s="19" t="s">
        <v>273</v>
      </c>
      <c r="DJ175" s="19">
        <f t="shared" si="29"/>
        <v>1</v>
      </c>
      <c r="DK175" s="19" t="s">
        <v>197</v>
      </c>
      <c r="DL175" s="19">
        <f t="shared" si="30"/>
        <v>0</v>
      </c>
      <c r="DM175" s="20"/>
      <c r="DN175" s="19" t="str">
        <f t="shared" si="31"/>
        <v/>
      </c>
      <c r="DO175" s="20"/>
      <c r="DP175" s="19" t="s">
        <v>185</v>
      </c>
      <c r="DQ175" s="20">
        <f t="shared" si="32"/>
        <v>0</v>
      </c>
      <c r="DR175" s="20"/>
      <c r="DS175" s="19" t="s">
        <v>185</v>
      </c>
      <c r="DT175" s="20"/>
      <c r="DU175" s="19" t="s">
        <v>185</v>
      </c>
      <c r="DV175" s="20"/>
      <c r="DW175" s="20"/>
      <c r="DX175" s="20"/>
      <c r="DY175" s="20"/>
    </row>
    <row r="176">
      <c r="A176" s="18">
        <v>46007.35486111111</v>
      </c>
      <c r="B176" s="19" t="s">
        <v>389</v>
      </c>
      <c r="C176" s="19" t="s">
        <v>174</v>
      </c>
      <c r="D176" s="19">
        <f t="shared" si="2"/>
        <v>0</v>
      </c>
      <c r="E176" s="19" t="s">
        <v>492</v>
      </c>
      <c r="F176" s="19">
        <f>IFERROR(__xludf.DUMMYFUNCTION("LET(
  t, LOWER(TRIM(E176)),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)"),6.0)</f>
        <v>6</v>
      </c>
      <c r="G176" s="19" t="s">
        <v>220</v>
      </c>
      <c r="H176" s="19">
        <f>IFERROR(__xludf.DUMMYFUNCTION("LET(
  t, LOWER(TRIM(G176)),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76" s="19" t="s">
        <v>182</v>
      </c>
      <c r="J176" s="19">
        <f>IFERROR(__xludf.DUMMYFUNCTION("LET(
  text, LOWER(I176),
  IFERROR(
    IFS(
      REGEXMATCH(text,""ở cùng gia đình|ở trọ cùng gia đình""), 0,
      REGEXMATCH(text,""thuê trọ""), 1,
      REGEXMATCH(text,""ở ktx""), 2,
      REGEXMATCH(text,""có nhà tại khu vực đang học|có nhà|ở riên"&amp;"g tại chung cư""), 3,
      REGEXMATCH(text,""ở nhà người quen""), 4
    ),
  -1)
)"),1.0)</f>
        <v>1</v>
      </c>
      <c r="K176" s="19" t="s">
        <v>183</v>
      </c>
      <c r="L176" s="19">
        <f>IFERROR(__xludf.DUMMYFUNCTION("LET(
  t, LOWER(TRIM(K176)),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76" s="19" t="s">
        <v>222</v>
      </c>
      <c r="N176" s="19">
        <f>IFERROR(__xludf.DUMMYFUNCTION("LET(
  t, LOWER(TRIM(M176)),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76" s="19" t="s">
        <v>185</v>
      </c>
      <c r="P176" s="19">
        <f t="shared" si="3"/>
        <v>0</v>
      </c>
      <c r="Q176" s="20"/>
      <c r="R176" s="20" t="str">
        <f t="shared" si="205"/>
        <v/>
      </c>
      <c r="S176" s="20"/>
      <c r="T176" s="20"/>
      <c r="U176" s="20"/>
      <c r="V176" s="20" t="str">
        <f>IFERROR(__xludf.DUMMYFUNCTION("IFERROR(REGEXEXTRACT(U176,""\d+"")*1, """")"),"")</f>
        <v/>
      </c>
      <c r="W176" s="20">
        <f t="shared" si="5"/>
        <v>0</v>
      </c>
      <c r="X176" s="20"/>
      <c r="Y176" s="20"/>
      <c r="Z176" s="19" t="s">
        <v>186</v>
      </c>
      <c r="AA176" s="19"/>
      <c r="AB176" s="19" t="s">
        <v>185</v>
      </c>
      <c r="AC176" s="19" t="s">
        <v>421</v>
      </c>
      <c r="AD176" s="19" t="s">
        <v>186</v>
      </c>
      <c r="AE176" s="19" t="s">
        <v>186</v>
      </c>
      <c r="AF176" s="19" t="s">
        <v>237</v>
      </c>
      <c r="AG176" s="19" t="s">
        <v>188</v>
      </c>
      <c r="AH176" s="19" t="s">
        <v>188</v>
      </c>
      <c r="AI176" s="19" t="s">
        <v>189</v>
      </c>
      <c r="AJ176" s="19">
        <f t="shared" si="6"/>
        <v>1</v>
      </c>
      <c r="AK176" s="19" t="s">
        <v>238</v>
      </c>
      <c r="AL176" s="19">
        <f t="shared" si="7"/>
        <v>0</v>
      </c>
      <c r="AM176" s="19" t="s">
        <v>190</v>
      </c>
      <c r="AN176" s="19">
        <f t="shared" si="8"/>
        <v>0</v>
      </c>
      <c r="AO176" s="20"/>
      <c r="AP176" s="19">
        <v>4.0</v>
      </c>
      <c r="AQ176" s="19">
        <v>4.0</v>
      </c>
      <c r="AR176" s="19">
        <v>4.0</v>
      </c>
      <c r="AS176" s="19">
        <v>4.0</v>
      </c>
      <c r="AT176" s="19">
        <v>4.0</v>
      </c>
      <c r="AU176" s="19">
        <v>4.0</v>
      </c>
      <c r="AV176" s="19">
        <v>3.0</v>
      </c>
      <c r="AW176" s="19">
        <v>3.0</v>
      </c>
      <c r="AX176" s="19">
        <v>3.0</v>
      </c>
      <c r="AY176" s="19">
        <f t="shared" si="9"/>
        <v>33</v>
      </c>
      <c r="AZ176" s="19">
        <f t="shared" si="10"/>
        <v>24</v>
      </c>
      <c r="BA176" s="19">
        <f t="shared" si="11"/>
        <v>1</v>
      </c>
      <c r="BB176" s="19">
        <f t="shared" si="12"/>
        <v>1</v>
      </c>
      <c r="BC176" s="19">
        <v>3.0</v>
      </c>
      <c r="BD176" s="19">
        <v>3.0</v>
      </c>
      <c r="BE176" s="19">
        <v>3.0</v>
      </c>
      <c r="BF176" s="19">
        <v>3.0</v>
      </c>
      <c r="BG176" s="19">
        <v>3.0</v>
      </c>
      <c r="BH176" s="19">
        <v>3.0</v>
      </c>
      <c r="BI176" s="19">
        <v>3.0</v>
      </c>
      <c r="BJ176" s="19">
        <f t="shared" si="13"/>
        <v>21</v>
      </c>
      <c r="BK176" s="19">
        <f t="shared" si="14"/>
        <v>14</v>
      </c>
      <c r="BL176" s="19"/>
      <c r="BM176" s="19"/>
      <c r="BN176" s="19">
        <v>4.0</v>
      </c>
      <c r="BO176" s="19" t="s">
        <v>195</v>
      </c>
      <c r="BP176" s="19">
        <f t="shared" si="15"/>
        <v>1</v>
      </c>
      <c r="BQ176" s="19">
        <v>4.0</v>
      </c>
      <c r="BR176" s="19">
        <v>20.0</v>
      </c>
      <c r="BS176" s="19" t="s">
        <v>185</v>
      </c>
      <c r="BT176" s="20">
        <f t="shared" si="16"/>
        <v>0</v>
      </c>
      <c r="BU176" s="20"/>
      <c r="BV176" s="19">
        <v>2.0</v>
      </c>
      <c r="BW176" s="19" t="s">
        <v>195</v>
      </c>
      <c r="BX176" s="19" t="s">
        <v>191</v>
      </c>
      <c r="BY176" s="19" t="s">
        <v>195</v>
      </c>
      <c r="BZ176" s="19" t="s">
        <v>185</v>
      </c>
      <c r="CA176" s="19">
        <f t="shared" si="17"/>
        <v>0</v>
      </c>
      <c r="CB176" s="19" t="s">
        <v>186</v>
      </c>
      <c r="CC176" s="19">
        <f t="shared" si="18"/>
        <v>1</v>
      </c>
      <c r="CD176" s="19" t="s">
        <v>208</v>
      </c>
      <c r="CE176" s="19">
        <f t="shared" si="19"/>
        <v>2</v>
      </c>
      <c r="CF176" s="19" t="s">
        <v>192</v>
      </c>
      <c r="CG176" s="19">
        <f t="shared" si="20"/>
        <v>0</v>
      </c>
      <c r="CH176" s="19" t="s">
        <v>209</v>
      </c>
      <c r="CI176" s="19">
        <f t="shared" si="21"/>
        <v>1</v>
      </c>
      <c r="CJ176" s="19" t="s">
        <v>292</v>
      </c>
      <c r="CK176" s="19" t="s">
        <v>263</v>
      </c>
      <c r="CL176" s="19" t="s">
        <v>241</v>
      </c>
      <c r="CM176" s="19">
        <f t="shared" si="22"/>
        <v>1.5</v>
      </c>
      <c r="CN176" s="19" t="s">
        <v>213</v>
      </c>
      <c r="CO176" s="19">
        <f t="shared" si="23"/>
        <v>1</v>
      </c>
      <c r="CP176" s="19" t="s">
        <v>195</v>
      </c>
      <c r="CQ176" s="19" t="s">
        <v>195</v>
      </c>
      <c r="CR176" s="19" t="s">
        <v>195</v>
      </c>
      <c r="CS176" s="19" t="s">
        <v>195</v>
      </c>
      <c r="CT176" s="19" t="s">
        <v>195</v>
      </c>
      <c r="CU176" s="19">
        <f t="shared" ref="CU176:CY176" si="214">if(CP176="Không",0,1)</f>
        <v>1</v>
      </c>
      <c r="CV176" s="19">
        <f t="shared" si="214"/>
        <v>1</v>
      </c>
      <c r="CW176" s="19">
        <f t="shared" si="214"/>
        <v>1</v>
      </c>
      <c r="CX176" s="19">
        <f t="shared" si="214"/>
        <v>1</v>
      </c>
      <c r="CY176" s="19">
        <f t="shared" si="214"/>
        <v>1</v>
      </c>
      <c r="CZ176" s="19" t="s">
        <v>195</v>
      </c>
      <c r="DA176" s="19">
        <f t="shared" si="25"/>
        <v>1</v>
      </c>
      <c r="DB176" s="19" t="s">
        <v>185</v>
      </c>
      <c r="DC176" s="19">
        <f t="shared" si="26"/>
        <v>0</v>
      </c>
      <c r="DD176" s="20"/>
      <c r="DE176" s="19" t="s">
        <v>195</v>
      </c>
      <c r="DF176" s="19">
        <f t="shared" si="27"/>
        <v>1</v>
      </c>
      <c r="DG176" s="19" t="s">
        <v>626</v>
      </c>
      <c r="DH176" s="19">
        <f t="shared" si="28"/>
        <v>1</v>
      </c>
      <c r="DI176" s="19" t="s">
        <v>287</v>
      </c>
      <c r="DJ176" s="19">
        <f t="shared" si="29"/>
        <v>1</v>
      </c>
      <c r="DK176" s="19" t="s">
        <v>445</v>
      </c>
      <c r="DL176" s="19">
        <f t="shared" si="30"/>
        <v>2</v>
      </c>
      <c r="DM176" s="19" t="s">
        <v>232</v>
      </c>
      <c r="DN176" s="19">
        <f t="shared" si="31"/>
        <v>2.5</v>
      </c>
      <c r="DO176" s="19" t="s">
        <v>529</v>
      </c>
      <c r="DP176" s="19" t="s">
        <v>195</v>
      </c>
      <c r="DQ176" s="20">
        <f t="shared" si="32"/>
        <v>1</v>
      </c>
      <c r="DR176" s="19" t="s">
        <v>207</v>
      </c>
      <c r="DS176" s="19" t="s">
        <v>185</v>
      </c>
      <c r="DT176" s="20"/>
      <c r="DU176" s="19" t="s">
        <v>185</v>
      </c>
      <c r="DV176" s="20"/>
      <c r="DW176" s="20"/>
      <c r="DX176" s="20"/>
      <c r="DY176" s="20"/>
    </row>
    <row r="177">
      <c r="A177" s="18">
        <v>46007.36574074074</v>
      </c>
      <c r="B177" s="19" t="s">
        <v>389</v>
      </c>
      <c r="C177" s="19" t="s">
        <v>174</v>
      </c>
      <c r="D177" s="19">
        <f t="shared" si="2"/>
        <v>0</v>
      </c>
      <c r="E177" s="19" t="s">
        <v>180</v>
      </c>
      <c r="F177" s="19">
        <f>IFERROR(__xludf.DUMMYFUNCTION("LET(
  t, LOWER(TRIM(E177)),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77" s="19" t="s">
        <v>220</v>
      </c>
      <c r="H177" s="19">
        <f>IFERROR(__xludf.DUMMYFUNCTION("LET(
  t, LOWER(TRIM(G177)),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77" s="19" t="s">
        <v>276</v>
      </c>
      <c r="J177" s="19">
        <f>IFERROR(__xludf.DUMMYFUNCTION("LET(
  text, LOWER(I177),
  IFERROR(
    IFS(
      REGEXMATCH(text,""ở cùng gia đình|ở trọ cùng gia đình""), 0,
      REGEXMATCH(text,""thuê trọ""), 1,
      REGEXMATCH(text,""ở ktx""), 2,
      REGEXMATCH(text,""có nhà tại khu vực đang học|có nhà|ở riên"&amp;"g tại chung cư""), 3,
      REGEXMATCH(text,""ở nhà người quen""), 4
    ),
  -1)
)"),0.0)</f>
        <v>0</v>
      </c>
      <c r="K177" s="19" t="s">
        <v>183</v>
      </c>
      <c r="L177" s="19">
        <f>IFERROR(__xludf.DUMMYFUNCTION("LET(
  t, LOWER(TRIM(K177)),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77" s="19" t="s">
        <v>222</v>
      </c>
      <c r="N177" s="19">
        <f>IFERROR(__xludf.DUMMYFUNCTION("LET(
  t, LOWER(TRIM(M177)),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77" s="19" t="s">
        <v>185</v>
      </c>
      <c r="P177" s="19">
        <f t="shared" si="3"/>
        <v>0</v>
      </c>
      <c r="Q177" s="20"/>
      <c r="R177" s="20" t="str">
        <f t="shared" si="205"/>
        <v/>
      </c>
      <c r="S177" s="20"/>
      <c r="T177" s="20"/>
      <c r="U177" s="20"/>
      <c r="V177" s="20" t="str">
        <f>IFERROR(__xludf.DUMMYFUNCTION("IFERROR(REGEXEXTRACT(U177,""\d+"")*1, """")"),"")</f>
        <v/>
      </c>
      <c r="W177" s="20">
        <f t="shared" si="5"/>
        <v>0</v>
      </c>
      <c r="X177" s="20"/>
      <c r="Y177" s="20"/>
      <c r="Z177" s="19" t="s">
        <v>185</v>
      </c>
      <c r="AA177" s="19"/>
      <c r="AB177" s="19" t="s">
        <v>195</v>
      </c>
      <c r="AC177" s="19" t="s">
        <v>185</v>
      </c>
      <c r="AD177" s="19" t="s">
        <v>205</v>
      </c>
      <c r="AE177" s="19" t="s">
        <v>185</v>
      </c>
      <c r="AF177" s="19" t="s">
        <v>250</v>
      </c>
      <c r="AG177" s="19" t="s">
        <v>226</v>
      </c>
      <c r="AH177" s="19" t="s">
        <v>188</v>
      </c>
      <c r="AI177" s="19" t="s">
        <v>239</v>
      </c>
      <c r="AJ177" s="19">
        <f t="shared" si="6"/>
        <v>0</v>
      </c>
      <c r="AK177" s="19" t="s">
        <v>238</v>
      </c>
      <c r="AL177" s="19">
        <f t="shared" si="7"/>
        <v>0</v>
      </c>
      <c r="AM177" s="19" t="s">
        <v>190</v>
      </c>
      <c r="AN177" s="19">
        <f t="shared" si="8"/>
        <v>0</v>
      </c>
      <c r="AO177" s="20"/>
      <c r="AP177" s="19">
        <v>1.0</v>
      </c>
      <c r="AQ177" s="19">
        <v>2.0</v>
      </c>
      <c r="AR177" s="19">
        <v>1.0</v>
      </c>
      <c r="AS177" s="19">
        <v>2.0</v>
      </c>
      <c r="AT177" s="19">
        <v>1.0</v>
      </c>
      <c r="AU177" s="19">
        <v>2.0</v>
      </c>
      <c r="AV177" s="19">
        <v>1.0</v>
      </c>
      <c r="AW177" s="19">
        <v>2.0</v>
      </c>
      <c r="AX177" s="19">
        <v>1.0</v>
      </c>
      <c r="AY177" s="19">
        <f t="shared" si="9"/>
        <v>13</v>
      </c>
      <c r="AZ177" s="19">
        <f t="shared" si="10"/>
        <v>4</v>
      </c>
      <c r="BA177" s="19">
        <f t="shared" si="11"/>
        <v>0</v>
      </c>
      <c r="BB177" s="19">
        <f t="shared" si="12"/>
        <v>0</v>
      </c>
      <c r="BC177" s="19">
        <v>2.0</v>
      </c>
      <c r="BD177" s="19">
        <v>2.0</v>
      </c>
      <c r="BE177" s="19">
        <v>2.0</v>
      </c>
      <c r="BF177" s="19">
        <v>2.0</v>
      </c>
      <c r="BG177" s="19">
        <v>1.0</v>
      </c>
      <c r="BH177" s="19">
        <v>1.0</v>
      </c>
      <c r="BI177" s="19">
        <v>1.0</v>
      </c>
      <c r="BJ177" s="19">
        <f t="shared" si="13"/>
        <v>11</v>
      </c>
      <c r="BK177" s="19">
        <f t="shared" si="14"/>
        <v>4</v>
      </c>
      <c r="BL177" s="19"/>
      <c r="BM177" s="19"/>
      <c r="BN177" s="19">
        <v>1.0</v>
      </c>
      <c r="BO177" s="19" t="s">
        <v>185</v>
      </c>
      <c r="BP177" s="19">
        <f t="shared" si="15"/>
        <v>0</v>
      </c>
      <c r="BQ177" s="19">
        <v>1.0</v>
      </c>
      <c r="BR177" s="19">
        <v>0.0</v>
      </c>
      <c r="BS177" s="19" t="s">
        <v>185</v>
      </c>
      <c r="BT177" s="20">
        <f t="shared" si="16"/>
        <v>0</v>
      </c>
      <c r="BU177" s="20"/>
      <c r="BV177" s="19">
        <v>1.0</v>
      </c>
      <c r="BW177" s="19" t="s">
        <v>195</v>
      </c>
      <c r="BX177" s="19" t="s">
        <v>191</v>
      </c>
      <c r="BY177" s="19" t="s">
        <v>195</v>
      </c>
      <c r="BZ177" s="19" t="s">
        <v>186</v>
      </c>
      <c r="CA177" s="19">
        <f t="shared" si="17"/>
        <v>1</v>
      </c>
      <c r="CB177" s="19" t="s">
        <v>186</v>
      </c>
      <c r="CC177" s="19">
        <f t="shared" si="18"/>
        <v>1</v>
      </c>
      <c r="CD177" s="19" t="s">
        <v>209</v>
      </c>
      <c r="CE177" s="19">
        <f t="shared" si="19"/>
        <v>1</v>
      </c>
      <c r="CF177" s="19" t="s">
        <v>192</v>
      </c>
      <c r="CG177" s="19">
        <f t="shared" si="20"/>
        <v>0</v>
      </c>
      <c r="CH177" s="19" t="s">
        <v>192</v>
      </c>
      <c r="CI177" s="19">
        <f t="shared" si="21"/>
        <v>0</v>
      </c>
      <c r="CJ177" s="19" t="s">
        <v>292</v>
      </c>
      <c r="CK177" s="19" t="s">
        <v>185</v>
      </c>
      <c r="CL177" s="19" t="s">
        <v>212</v>
      </c>
      <c r="CM177" s="19">
        <f t="shared" si="22"/>
        <v>6</v>
      </c>
      <c r="CN177" s="19" t="s">
        <v>185</v>
      </c>
      <c r="CO177" s="19">
        <f t="shared" si="23"/>
        <v>0</v>
      </c>
      <c r="CP177" s="19" t="s">
        <v>185</v>
      </c>
      <c r="CQ177" s="19" t="s">
        <v>185</v>
      </c>
      <c r="CR177" s="19" t="s">
        <v>185</v>
      </c>
      <c r="CS177" s="19" t="s">
        <v>195</v>
      </c>
      <c r="CT177" s="19" t="s">
        <v>185</v>
      </c>
      <c r="CU177" s="19">
        <f t="shared" ref="CU177:CY177" si="215">if(CP177="Không",0,1)</f>
        <v>0</v>
      </c>
      <c r="CV177" s="19">
        <f t="shared" si="215"/>
        <v>0</v>
      </c>
      <c r="CW177" s="19">
        <f t="shared" si="215"/>
        <v>0</v>
      </c>
      <c r="CX177" s="19">
        <f t="shared" si="215"/>
        <v>1</v>
      </c>
      <c r="CY177" s="19">
        <f t="shared" si="215"/>
        <v>0</v>
      </c>
      <c r="CZ177" s="19" t="s">
        <v>185</v>
      </c>
      <c r="DA177" s="19">
        <f t="shared" si="25"/>
        <v>0</v>
      </c>
      <c r="DB177" s="19" t="s">
        <v>185</v>
      </c>
      <c r="DC177" s="19">
        <f t="shared" si="26"/>
        <v>0</v>
      </c>
      <c r="DD177" s="20"/>
      <c r="DE177" s="19" t="s">
        <v>195</v>
      </c>
      <c r="DF177" s="19">
        <f t="shared" si="27"/>
        <v>1</v>
      </c>
      <c r="DG177" s="19" t="s">
        <v>196</v>
      </c>
      <c r="DH177" s="19">
        <f t="shared" si="28"/>
        <v>0</v>
      </c>
      <c r="DI177" s="19" t="s">
        <v>185</v>
      </c>
      <c r="DJ177" s="19">
        <f t="shared" si="29"/>
        <v>0</v>
      </c>
      <c r="DK177" s="19" t="s">
        <v>197</v>
      </c>
      <c r="DL177" s="19">
        <f t="shared" si="30"/>
        <v>0</v>
      </c>
      <c r="DM177" s="19" t="s">
        <v>216</v>
      </c>
      <c r="DN177" s="19">
        <f t="shared" si="31"/>
        <v>3.5</v>
      </c>
      <c r="DO177" s="19" t="s">
        <v>602</v>
      </c>
      <c r="DP177" s="19" t="s">
        <v>185</v>
      </c>
      <c r="DQ177" s="20">
        <f t="shared" si="32"/>
        <v>0</v>
      </c>
      <c r="DR177" s="20"/>
      <c r="DS177" s="19" t="s">
        <v>185</v>
      </c>
      <c r="DT177" s="20"/>
      <c r="DU177" s="19" t="s">
        <v>185</v>
      </c>
      <c r="DV177" s="20"/>
      <c r="DW177" s="20"/>
      <c r="DX177" s="20"/>
      <c r="DY177" s="20"/>
    </row>
    <row r="178">
      <c r="A178" s="18">
        <v>46007.824375</v>
      </c>
      <c r="B178" s="19" t="s">
        <v>612</v>
      </c>
      <c r="C178" s="19" t="s">
        <v>174</v>
      </c>
      <c r="D178" s="19">
        <f t="shared" si="2"/>
        <v>0</v>
      </c>
      <c r="E178" s="19" t="s">
        <v>346</v>
      </c>
      <c r="F178" s="19">
        <f>IFERROR(__xludf.DUMMYFUNCTION("LET(
  t, LOWER(TRIM(E178)),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78" s="19" t="s">
        <v>185</v>
      </c>
      <c r="H178" s="19">
        <f>IFERROR(__xludf.DUMMYFUNCTION("LET(
  t, LOWER(TRIM(G178)),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78" s="19" t="s">
        <v>182</v>
      </c>
      <c r="J178" s="19">
        <f>IFERROR(__xludf.DUMMYFUNCTION("LET(
  text, LOWER(I178),
  IFERROR(
    IFS(
      REGEXMATCH(text,""ở cùng gia đình|ở trọ cùng gia đình""), 0,
      REGEXMATCH(text,""thuê trọ""), 1,
      REGEXMATCH(text,""ở ktx""), 2,
      REGEXMATCH(text,""có nhà tại khu vực đang học|có nhà|ở riên"&amp;"g tại chung cư""), 3,
      REGEXMATCH(text,""ở nhà người quen""), 4
    ),
  -1)
)"),1.0)</f>
        <v>1</v>
      </c>
      <c r="K178" s="19" t="s">
        <v>202</v>
      </c>
      <c r="L178" s="19">
        <f>IFERROR(__xludf.DUMMYFUNCTION("LET(
  t, LOWER(TRIM(K178)),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78" s="19" t="s">
        <v>222</v>
      </c>
      <c r="N178" s="19">
        <f>IFERROR(__xludf.DUMMYFUNCTION("LET(
  t, LOWER(TRIM(M178)),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78" s="19" t="s">
        <v>195</v>
      </c>
      <c r="P178" s="19">
        <f t="shared" si="3"/>
        <v>1</v>
      </c>
      <c r="Q178" s="19">
        <v>1.0</v>
      </c>
      <c r="R178" s="20">
        <f t="shared" si="205"/>
        <v>1</v>
      </c>
      <c r="S178" s="19" t="s">
        <v>203</v>
      </c>
      <c r="T178" s="19"/>
      <c r="U178" s="19" t="s">
        <v>236</v>
      </c>
      <c r="V178" s="20">
        <f>IFERROR(__xludf.DUMMYFUNCTION("IFERROR(REGEXEXTRACT(U178,""\d+"")*1, """")"),40.0)</f>
        <v>40</v>
      </c>
      <c r="W178" s="20">
        <f t="shared" si="5"/>
        <v>40</v>
      </c>
      <c r="X178" s="19">
        <v>20.0</v>
      </c>
      <c r="Y178" s="19">
        <v>0.0</v>
      </c>
      <c r="Z178" s="19" t="s">
        <v>185</v>
      </c>
      <c r="AA178" s="19"/>
      <c r="AB178" s="19" t="s">
        <v>185</v>
      </c>
      <c r="AC178" s="19" t="s">
        <v>185</v>
      </c>
      <c r="AD178" s="19" t="s">
        <v>186</v>
      </c>
      <c r="AE178" s="19" t="s">
        <v>185</v>
      </c>
      <c r="AF178" s="19" t="s">
        <v>206</v>
      </c>
      <c r="AG178" s="19" t="s">
        <v>188</v>
      </c>
      <c r="AH178" s="19" t="s">
        <v>188</v>
      </c>
      <c r="AI178" s="19" t="s">
        <v>189</v>
      </c>
      <c r="AJ178" s="19">
        <f t="shared" si="6"/>
        <v>1</v>
      </c>
      <c r="AK178" s="19" t="s">
        <v>226</v>
      </c>
      <c r="AL178" s="19">
        <f t="shared" si="7"/>
        <v>2</v>
      </c>
      <c r="AM178" s="19" t="s">
        <v>228</v>
      </c>
      <c r="AN178" s="19">
        <f t="shared" si="8"/>
        <v>1</v>
      </c>
      <c r="AO178" s="20"/>
      <c r="AP178" s="19">
        <v>1.0</v>
      </c>
      <c r="AQ178" s="19">
        <v>1.0</v>
      </c>
      <c r="AR178" s="19">
        <v>1.0</v>
      </c>
      <c r="AS178" s="19">
        <v>1.0</v>
      </c>
      <c r="AT178" s="19">
        <v>1.0</v>
      </c>
      <c r="AU178" s="19">
        <v>1.0</v>
      </c>
      <c r="AV178" s="19">
        <v>1.0</v>
      </c>
      <c r="AW178" s="19">
        <v>1.0</v>
      </c>
      <c r="AX178" s="19">
        <v>1.0</v>
      </c>
      <c r="AY178" s="19">
        <f t="shared" si="9"/>
        <v>9</v>
      </c>
      <c r="AZ178" s="19">
        <f t="shared" si="10"/>
        <v>0</v>
      </c>
      <c r="BA178" s="19">
        <f t="shared" si="11"/>
        <v>0</v>
      </c>
      <c r="BB178" s="19">
        <f t="shared" si="12"/>
        <v>0</v>
      </c>
      <c r="BC178" s="19">
        <v>1.0</v>
      </c>
      <c r="BD178" s="19">
        <v>1.0</v>
      </c>
      <c r="BE178" s="19">
        <v>1.0</v>
      </c>
      <c r="BF178" s="19">
        <v>1.0</v>
      </c>
      <c r="BG178" s="19">
        <v>1.0</v>
      </c>
      <c r="BH178" s="19">
        <v>1.0</v>
      </c>
      <c r="BI178" s="19">
        <v>1.0</v>
      </c>
      <c r="BJ178" s="19">
        <f t="shared" si="13"/>
        <v>7</v>
      </c>
      <c r="BK178" s="19">
        <f t="shared" si="14"/>
        <v>0</v>
      </c>
      <c r="BL178" s="19"/>
      <c r="BM178" s="19"/>
      <c r="BN178" s="19">
        <v>1.0</v>
      </c>
      <c r="BO178" s="19" t="s">
        <v>185</v>
      </c>
      <c r="BP178" s="19">
        <f t="shared" si="15"/>
        <v>0</v>
      </c>
      <c r="BQ178" s="19">
        <v>1.0</v>
      </c>
      <c r="BR178" s="19">
        <v>0.0</v>
      </c>
      <c r="BS178" s="19" t="s">
        <v>185</v>
      </c>
      <c r="BT178" s="20">
        <f t="shared" si="16"/>
        <v>0</v>
      </c>
      <c r="BU178" s="20"/>
      <c r="BV178" s="19">
        <v>5.0</v>
      </c>
      <c r="BW178" s="19" t="s">
        <v>195</v>
      </c>
      <c r="BX178" s="19" t="s">
        <v>191</v>
      </c>
      <c r="BY178" s="19" t="s">
        <v>195</v>
      </c>
      <c r="BZ178" s="19" t="s">
        <v>185</v>
      </c>
      <c r="CA178" s="19">
        <f t="shared" si="17"/>
        <v>0</v>
      </c>
      <c r="CB178" s="19" t="s">
        <v>185</v>
      </c>
      <c r="CC178" s="19">
        <f t="shared" si="18"/>
        <v>0</v>
      </c>
      <c r="CD178" s="19" t="s">
        <v>192</v>
      </c>
      <c r="CE178" s="19">
        <f t="shared" si="19"/>
        <v>0</v>
      </c>
      <c r="CF178" s="19" t="s">
        <v>192</v>
      </c>
      <c r="CG178" s="19">
        <f t="shared" si="20"/>
        <v>0</v>
      </c>
      <c r="CH178" s="19" t="s">
        <v>192</v>
      </c>
      <c r="CI178" s="19">
        <f t="shared" si="21"/>
        <v>0</v>
      </c>
      <c r="CJ178" s="19" t="s">
        <v>229</v>
      </c>
      <c r="CK178" s="19" t="s">
        <v>185</v>
      </c>
      <c r="CL178" s="19" t="s">
        <v>194</v>
      </c>
      <c r="CM178" s="19">
        <f t="shared" si="22"/>
        <v>3.5</v>
      </c>
      <c r="CN178" s="19" t="s">
        <v>185</v>
      </c>
      <c r="CO178" s="19">
        <f t="shared" si="23"/>
        <v>0</v>
      </c>
      <c r="CP178" s="19" t="s">
        <v>185</v>
      </c>
      <c r="CQ178" s="19" t="s">
        <v>185</v>
      </c>
      <c r="CR178" s="19" t="s">
        <v>185</v>
      </c>
      <c r="CS178" s="19" t="s">
        <v>185</v>
      </c>
      <c r="CT178" s="19" t="s">
        <v>185</v>
      </c>
      <c r="CU178" s="19">
        <f t="shared" ref="CU178:CY178" si="216">if(CP178="Không",0,1)</f>
        <v>0</v>
      </c>
      <c r="CV178" s="19">
        <f t="shared" si="216"/>
        <v>0</v>
      </c>
      <c r="CW178" s="19">
        <f t="shared" si="216"/>
        <v>0</v>
      </c>
      <c r="CX178" s="19">
        <f t="shared" si="216"/>
        <v>0</v>
      </c>
      <c r="CY178" s="19">
        <f t="shared" si="216"/>
        <v>0</v>
      </c>
      <c r="CZ178" s="19" t="s">
        <v>185</v>
      </c>
      <c r="DA178" s="19">
        <f t="shared" si="25"/>
        <v>0</v>
      </c>
      <c r="DB178" s="19" t="s">
        <v>185</v>
      </c>
      <c r="DC178" s="19">
        <f t="shared" si="26"/>
        <v>0</v>
      </c>
      <c r="DD178" s="20"/>
      <c r="DE178" s="19" t="s">
        <v>195</v>
      </c>
      <c r="DF178" s="19">
        <f t="shared" si="27"/>
        <v>1</v>
      </c>
      <c r="DG178" s="19" t="s">
        <v>196</v>
      </c>
      <c r="DH178" s="19">
        <f t="shared" si="28"/>
        <v>0</v>
      </c>
      <c r="DI178" s="19" t="s">
        <v>185</v>
      </c>
      <c r="DJ178" s="19">
        <f t="shared" si="29"/>
        <v>0</v>
      </c>
      <c r="DK178" s="19" t="s">
        <v>197</v>
      </c>
      <c r="DL178" s="19">
        <f t="shared" si="30"/>
        <v>0</v>
      </c>
      <c r="DM178" s="19" t="s">
        <v>216</v>
      </c>
      <c r="DN178" s="19">
        <f t="shared" si="31"/>
        <v>3.5</v>
      </c>
      <c r="DO178" s="19" t="s">
        <v>627</v>
      </c>
      <c r="DP178" s="19" t="s">
        <v>185</v>
      </c>
      <c r="DQ178" s="20">
        <f t="shared" si="32"/>
        <v>0</v>
      </c>
      <c r="DR178" s="20"/>
      <c r="DS178" s="19" t="s">
        <v>185</v>
      </c>
      <c r="DT178" s="20"/>
      <c r="DU178" s="19" t="s">
        <v>185</v>
      </c>
      <c r="DV178" s="20"/>
      <c r="DW178" s="20"/>
      <c r="DX178" s="20"/>
      <c r="DY178" s="20"/>
    </row>
    <row r="179">
      <c r="A179" s="18">
        <v>46007.82604166667</v>
      </c>
      <c r="B179" s="19" t="s">
        <v>390</v>
      </c>
      <c r="C179" s="19" t="s">
        <v>174</v>
      </c>
      <c r="D179" s="19">
        <f t="shared" si="2"/>
        <v>0</v>
      </c>
      <c r="E179" s="19" t="s">
        <v>185</v>
      </c>
      <c r="F179" s="19">
        <f>IFERROR(__xludf.DUMMYFUNCTION("LET(
  t, LOWER(TRIM(E179)),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179" s="19" t="s">
        <v>220</v>
      </c>
      <c r="H179" s="19">
        <f>IFERROR(__xludf.DUMMYFUNCTION("LET(
  t, LOWER(TRIM(G179)),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79" s="19" t="s">
        <v>276</v>
      </c>
      <c r="J179" s="19">
        <f>IFERROR(__xludf.DUMMYFUNCTION("LET(
  text, LOWER(I179),
  IFERROR(
    IFS(
      REGEXMATCH(text,""ở cùng gia đình|ở trọ cùng gia đình""), 0,
      REGEXMATCH(text,""thuê trọ""), 1,
      REGEXMATCH(text,""ở ktx""), 2,
      REGEXMATCH(text,""có nhà tại khu vực đang học|có nhà|ở riên"&amp;"g tại chung cư""), 3,
      REGEXMATCH(text,""ở nhà người quen""), 4
    ),
  -1)
)"),0.0)</f>
        <v>0</v>
      </c>
      <c r="K179" s="19" t="s">
        <v>221</v>
      </c>
      <c r="L179" s="19">
        <f>IFERROR(__xludf.DUMMYFUNCTION("LET(
  t, LOWER(TRIM(K179)),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79" s="19" t="s">
        <v>185</v>
      </c>
      <c r="N179" s="19">
        <f>IFERROR(__xludf.DUMMYFUNCTION("LET(
  t, LOWER(TRIM(M179)),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79" s="19" t="s">
        <v>185</v>
      </c>
      <c r="P179" s="19">
        <f t="shared" si="3"/>
        <v>0</v>
      </c>
      <c r="Q179" s="20"/>
      <c r="R179" s="20" t="str">
        <f t="shared" si="205"/>
        <v/>
      </c>
      <c r="S179" s="20"/>
      <c r="T179" s="20"/>
      <c r="U179" s="20"/>
      <c r="V179" s="20" t="str">
        <f>IFERROR(__xludf.DUMMYFUNCTION("IFERROR(REGEXEXTRACT(U179,""\d+"")*1, """")"),"")</f>
        <v/>
      </c>
      <c r="W179" s="20">
        <f t="shared" si="5"/>
        <v>0</v>
      </c>
      <c r="X179" s="20"/>
      <c r="Y179" s="20"/>
      <c r="Z179" s="19" t="s">
        <v>185</v>
      </c>
      <c r="AA179" s="19"/>
      <c r="AB179" s="19" t="s">
        <v>185</v>
      </c>
      <c r="AC179" s="19" t="s">
        <v>185</v>
      </c>
      <c r="AD179" s="19" t="s">
        <v>186</v>
      </c>
      <c r="AE179" s="19" t="s">
        <v>185</v>
      </c>
      <c r="AF179" s="19" t="s">
        <v>237</v>
      </c>
      <c r="AG179" s="19" t="s">
        <v>188</v>
      </c>
      <c r="AH179" s="19" t="s">
        <v>188</v>
      </c>
      <c r="AI179" s="19" t="s">
        <v>239</v>
      </c>
      <c r="AJ179" s="19">
        <f t="shared" si="6"/>
        <v>0</v>
      </c>
      <c r="AK179" s="19" t="s">
        <v>238</v>
      </c>
      <c r="AL179" s="19">
        <f t="shared" si="7"/>
        <v>0</v>
      </c>
      <c r="AM179" s="19" t="s">
        <v>190</v>
      </c>
      <c r="AN179" s="19">
        <f t="shared" si="8"/>
        <v>0</v>
      </c>
      <c r="AO179" s="20"/>
      <c r="AP179" s="19">
        <v>1.0</v>
      </c>
      <c r="AQ179" s="19">
        <v>1.0</v>
      </c>
      <c r="AR179" s="19">
        <v>1.0</v>
      </c>
      <c r="AS179" s="19">
        <v>1.0</v>
      </c>
      <c r="AT179" s="19">
        <v>1.0</v>
      </c>
      <c r="AU179" s="19">
        <v>1.0</v>
      </c>
      <c r="AV179" s="19">
        <v>1.0</v>
      </c>
      <c r="AW179" s="19">
        <v>1.0</v>
      </c>
      <c r="AX179" s="19">
        <v>1.0</v>
      </c>
      <c r="AY179" s="19">
        <f t="shared" si="9"/>
        <v>9</v>
      </c>
      <c r="AZ179" s="19">
        <f t="shared" si="10"/>
        <v>0</v>
      </c>
      <c r="BA179" s="19">
        <f t="shared" si="11"/>
        <v>0</v>
      </c>
      <c r="BB179" s="19">
        <f t="shared" si="12"/>
        <v>0</v>
      </c>
      <c r="BC179" s="19">
        <v>1.0</v>
      </c>
      <c r="BD179" s="19">
        <v>1.0</v>
      </c>
      <c r="BE179" s="19">
        <v>1.0</v>
      </c>
      <c r="BF179" s="19">
        <v>1.0</v>
      </c>
      <c r="BG179" s="19">
        <v>1.0</v>
      </c>
      <c r="BH179" s="19">
        <v>1.0</v>
      </c>
      <c r="BI179" s="19">
        <v>1.0</v>
      </c>
      <c r="BJ179" s="19">
        <f t="shared" si="13"/>
        <v>7</v>
      </c>
      <c r="BK179" s="19">
        <f t="shared" si="14"/>
        <v>0</v>
      </c>
      <c r="BL179" s="19"/>
      <c r="BM179" s="19"/>
      <c r="BN179" s="19">
        <v>3.0</v>
      </c>
      <c r="BO179" s="19" t="s">
        <v>195</v>
      </c>
      <c r="BP179" s="19">
        <f t="shared" si="15"/>
        <v>1</v>
      </c>
      <c r="BQ179" s="19">
        <v>1.0</v>
      </c>
      <c r="BR179" s="19" t="s">
        <v>196</v>
      </c>
      <c r="BS179" s="19" t="s">
        <v>185</v>
      </c>
      <c r="BT179" s="20">
        <f t="shared" si="16"/>
        <v>0</v>
      </c>
      <c r="BU179" s="20"/>
      <c r="BV179" s="19">
        <v>4.0</v>
      </c>
      <c r="BW179" s="19" t="s">
        <v>185</v>
      </c>
      <c r="BX179" s="19" t="s">
        <v>191</v>
      </c>
      <c r="BY179" s="19" t="s">
        <v>185</v>
      </c>
      <c r="BZ179" s="19" t="s">
        <v>185</v>
      </c>
      <c r="CA179" s="19">
        <f t="shared" si="17"/>
        <v>0</v>
      </c>
      <c r="CB179" s="19" t="s">
        <v>186</v>
      </c>
      <c r="CC179" s="19">
        <f t="shared" si="18"/>
        <v>1</v>
      </c>
      <c r="CD179" s="19" t="s">
        <v>192</v>
      </c>
      <c r="CE179" s="19">
        <f t="shared" si="19"/>
        <v>0</v>
      </c>
      <c r="CF179" s="19" t="s">
        <v>192</v>
      </c>
      <c r="CG179" s="19">
        <f t="shared" si="20"/>
        <v>0</v>
      </c>
      <c r="CH179" s="19" t="s">
        <v>192</v>
      </c>
      <c r="CI179" s="19">
        <f t="shared" si="21"/>
        <v>0</v>
      </c>
      <c r="CJ179" s="19" t="s">
        <v>262</v>
      </c>
      <c r="CK179" s="19" t="s">
        <v>185</v>
      </c>
      <c r="CL179" s="19" t="s">
        <v>241</v>
      </c>
      <c r="CM179" s="19">
        <f t="shared" si="22"/>
        <v>1.5</v>
      </c>
      <c r="CN179" s="19" t="s">
        <v>185</v>
      </c>
      <c r="CO179" s="19">
        <f t="shared" si="23"/>
        <v>0</v>
      </c>
      <c r="CP179" s="19" t="s">
        <v>185</v>
      </c>
      <c r="CQ179" s="19" t="s">
        <v>185</v>
      </c>
      <c r="CR179" s="19" t="s">
        <v>185</v>
      </c>
      <c r="CS179" s="19" t="s">
        <v>185</v>
      </c>
      <c r="CT179" s="19" t="s">
        <v>185</v>
      </c>
      <c r="CU179" s="19">
        <f t="shared" ref="CU179:CY179" si="217">if(CP179="Không",0,1)</f>
        <v>0</v>
      </c>
      <c r="CV179" s="19">
        <f t="shared" si="217"/>
        <v>0</v>
      </c>
      <c r="CW179" s="19">
        <f t="shared" si="217"/>
        <v>0</v>
      </c>
      <c r="CX179" s="19">
        <f t="shared" si="217"/>
        <v>0</v>
      </c>
      <c r="CY179" s="19">
        <f t="shared" si="217"/>
        <v>0</v>
      </c>
      <c r="CZ179" s="19" t="s">
        <v>185</v>
      </c>
      <c r="DA179" s="19">
        <f t="shared" si="25"/>
        <v>0</v>
      </c>
      <c r="DB179" s="19" t="s">
        <v>185</v>
      </c>
      <c r="DC179" s="19">
        <f t="shared" si="26"/>
        <v>0</v>
      </c>
      <c r="DD179" s="20"/>
      <c r="DE179" s="19" t="s">
        <v>195</v>
      </c>
      <c r="DF179" s="19">
        <f t="shared" si="27"/>
        <v>1</v>
      </c>
      <c r="DG179" s="19" t="s">
        <v>196</v>
      </c>
      <c r="DH179" s="19">
        <f t="shared" si="28"/>
        <v>0</v>
      </c>
      <c r="DI179" s="19" t="s">
        <v>185</v>
      </c>
      <c r="DJ179" s="19">
        <f t="shared" si="29"/>
        <v>0</v>
      </c>
      <c r="DK179" s="19" t="s">
        <v>197</v>
      </c>
      <c r="DL179" s="19">
        <f t="shared" si="30"/>
        <v>0</v>
      </c>
      <c r="DM179" s="19" t="s">
        <v>232</v>
      </c>
      <c r="DN179" s="19">
        <f t="shared" si="31"/>
        <v>2.5</v>
      </c>
      <c r="DO179" s="19" t="s">
        <v>274</v>
      </c>
      <c r="DP179" s="19" t="s">
        <v>185</v>
      </c>
      <c r="DQ179" s="20">
        <f t="shared" si="32"/>
        <v>0</v>
      </c>
      <c r="DR179" s="20"/>
      <c r="DS179" s="19" t="s">
        <v>185</v>
      </c>
      <c r="DT179" s="20"/>
      <c r="DU179" s="19" t="s">
        <v>185</v>
      </c>
      <c r="DV179" s="20"/>
      <c r="DW179" s="20"/>
      <c r="DX179" s="20"/>
      <c r="DY179" s="20"/>
    </row>
    <row r="180">
      <c r="A180" s="18">
        <v>46007.82777777778</v>
      </c>
      <c r="B180" s="19" t="s">
        <v>390</v>
      </c>
      <c r="C180" s="19" t="s">
        <v>335</v>
      </c>
      <c r="D180" s="19">
        <f t="shared" si="2"/>
        <v>1</v>
      </c>
      <c r="E180" s="19" t="s">
        <v>180</v>
      </c>
      <c r="F180" s="19">
        <f>IFERROR(__xludf.DUMMYFUNCTION("LET(
  t, LOWER(TRIM(E180)),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80" s="19" t="s">
        <v>220</v>
      </c>
      <c r="H180" s="19">
        <f>IFERROR(__xludf.DUMMYFUNCTION("LET(
  t, LOWER(TRIM(G180)),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80" s="19" t="s">
        <v>182</v>
      </c>
      <c r="J180" s="19">
        <f>IFERROR(__xludf.DUMMYFUNCTION("LET(
  text, LOWER(I180),
  IFERROR(
    IFS(
      REGEXMATCH(text,""ở cùng gia đình|ở trọ cùng gia đình""), 0,
      REGEXMATCH(text,""thuê trọ""), 1,
      REGEXMATCH(text,""ở ktx""), 2,
      REGEXMATCH(text,""có nhà tại khu vực đang học|có nhà|ở riên"&amp;"g tại chung cư""), 3,
      REGEXMATCH(text,""ở nhà người quen""), 4
    ),
  -1)
)"),1.0)</f>
        <v>1</v>
      </c>
      <c r="K180" s="19" t="s">
        <v>221</v>
      </c>
      <c r="L180" s="19">
        <f>IFERROR(__xludf.DUMMYFUNCTION("LET(
  t, LOWER(TRIM(K180)),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80" s="19" t="s">
        <v>222</v>
      </c>
      <c r="N180" s="19">
        <f>IFERROR(__xludf.DUMMYFUNCTION("LET(
  t, LOWER(TRIM(M180)),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80" s="19" t="s">
        <v>185</v>
      </c>
      <c r="P180" s="19">
        <f t="shared" si="3"/>
        <v>0</v>
      </c>
      <c r="Q180" s="20"/>
      <c r="R180" s="20" t="str">
        <f t="shared" si="205"/>
        <v/>
      </c>
      <c r="S180" s="20"/>
      <c r="T180" s="20"/>
      <c r="U180" s="20"/>
      <c r="V180" s="20" t="str">
        <f>IFERROR(__xludf.DUMMYFUNCTION("IFERROR(REGEXEXTRACT(U180,""\d+"")*1, """")"),"")</f>
        <v/>
      </c>
      <c r="W180" s="20">
        <f t="shared" si="5"/>
        <v>0</v>
      </c>
      <c r="X180" s="20"/>
      <c r="Y180" s="20"/>
      <c r="Z180" s="19" t="s">
        <v>185</v>
      </c>
      <c r="AA180" s="19"/>
      <c r="AB180" s="19" t="s">
        <v>185</v>
      </c>
      <c r="AC180" s="19" t="s">
        <v>185</v>
      </c>
      <c r="AD180" s="19" t="s">
        <v>186</v>
      </c>
      <c r="AE180" s="19" t="s">
        <v>185</v>
      </c>
      <c r="AF180" s="19" t="s">
        <v>237</v>
      </c>
      <c r="AG180" s="19" t="s">
        <v>238</v>
      </c>
      <c r="AH180" s="19" t="s">
        <v>238</v>
      </c>
      <c r="AI180" s="19" t="s">
        <v>189</v>
      </c>
      <c r="AJ180" s="19">
        <f t="shared" si="6"/>
        <v>1</v>
      </c>
      <c r="AK180" s="19" t="s">
        <v>238</v>
      </c>
      <c r="AL180" s="19">
        <f t="shared" si="7"/>
        <v>0</v>
      </c>
      <c r="AM180" s="19" t="s">
        <v>190</v>
      </c>
      <c r="AN180" s="19">
        <f t="shared" si="8"/>
        <v>0</v>
      </c>
      <c r="AO180" s="20"/>
      <c r="AP180" s="19">
        <v>1.0</v>
      </c>
      <c r="AQ180" s="19">
        <v>1.0</v>
      </c>
      <c r="AR180" s="19">
        <v>1.0</v>
      </c>
      <c r="AS180" s="19">
        <v>1.0</v>
      </c>
      <c r="AT180" s="19">
        <v>1.0</v>
      </c>
      <c r="AU180" s="19">
        <v>1.0</v>
      </c>
      <c r="AV180" s="19">
        <v>1.0</v>
      </c>
      <c r="AW180" s="19">
        <v>1.0</v>
      </c>
      <c r="AX180" s="19">
        <v>1.0</v>
      </c>
      <c r="AY180" s="19">
        <f t="shared" si="9"/>
        <v>9</v>
      </c>
      <c r="AZ180" s="19">
        <f t="shared" si="10"/>
        <v>0</v>
      </c>
      <c r="BA180" s="19">
        <f t="shared" si="11"/>
        <v>0</v>
      </c>
      <c r="BB180" s="19">
        <f t="shared" si="12"/>
        <v>0</v>
      </c>
      <c r="BC180" s="19">
        <v>1.0</v>
      </c>
      <c r="BD180" s="19">
        <v>1.0</v>
      </c>
      <c r="BE180" s="19">
        <v>1.0</v>
      </c>
      <c r="BF180" s="19">
        <v>1.0</v>
      </c>
      <c r="BG180" s="19">
        <v>1.0</v>
      </c>
      <c r="BH180" s="19">
        <v>1.0</v>
      </c>
      <c r="BI180" s="19">
        <v>1.0</v>
      </c>
      <c r="BJ180" s="19">
        <f t="shared" si="13"/>
        <v>7</v>
      </c>
      <c r="BK180" s="19">
        <f t="shared" si="14"/>
        <v>0</v>
      </c>
      <c r="BL180" s="19"/>
      <c r="BM180" s="19"/>
      <c r="BN180" s="19">
        <v>1.0</v>
      </c>
      <c r="BO180" s="19" t="s">
        <v>185</v>
      </c>
      <c r="BP180" s="19">
        <f t="shared" si="15"/>
        <v>0</v>
      </c>
      <c r="BQ180" s="19">
        <v>2.0</v>
      </c>
      <c r="BR180" s="19">
        <v>0.0</v>
      </c>
      <c r="BS180" s="19" t="s">
        <v>185</v>
      </c>
      <c r="BT180" s="20">
        <f t="shared" si="16"/>
        <v>0</v>
      </c>
      <c r="BU180" s="20"/>
      <c r="BV180" s="19">
        <v>4.0</v>
      </c>
      <c r="BW180" s="19" t="s">
        <v>185</v>
      </c>
      <c r="BX180" s="19" t="s">
        <v>191</v>
      </c>
      <c r="BY180" s="19" t="s">
        <v>185</v>
      </c>
      <c r="BZ180" s="19" t="s">
        <v>185</v>
      </c>
      <c r="CA180" s="19">
        <f t="shared" si="17"/>
        <v>0</v>
      </c>
      <c r="CB180" s="19" t="s">
        <v>185</v>
      </c>
      <c r="CC180" s="19">
        <f t="shared" si="18"/>
        <v>0</v>
      </c>
      <c r="CD180" s="19" t="s">
        <v>192</v>
      </c>
      <c r="CE180" s="19">
        <f t="shared" si="19"/>
        <v>0</v>
      </c>
      <c r="CF180" s="19" t="s">
        <v>192</v>
      </c>
      <c r="CG180" s="19">
        <f t="shared" si="20"/>
        <v>0</v>
      </c>
      <c r="CH180" s="19" t="s">
        <v>192</v>
      </c>
      <c r="CI180" s="19">
        <f t="shared" si="21"/>
        <v>0</v>
      </c>
      <c r="CJ180" s="19" t="s">
        <v>229</v>
      </c>
      <c r="CK180" s="19" t="s">
        <v>185</v>
      </c>
      <c r="CL180" s="19" t="s">
        <v>254</v>
      </c>
      <c r="CM180" s="19">
        <f t="shared" si="22"/>
        <v>0</v>
      </c>
      <c r="CN180" s="19" t="s">
        <v>185</v>
      </c>
      <c r="CO180" s="19">
        <f t="shared" si="23"/>
        <v>0</v>
      </c>
      <c r="CP180" s="19" t="s">
        <v>185</v>
      </c>
      <c r="CQ180" s="19" t="s">
        <v>185</v>
      </c>
      <c r="CR180" s="19" t="s">
        <v>185</v>
      </c>
      <c r="CS180" s="19" t="s">
        <v>185</v>
      </c>
      <c r="CT180" s="19" t="s">
        <v>185</v>
      </c>
      <c r="CU180" s="19">
        <f t="shared" ref="CU180:CY180" si="218">if(CP180="Không",0,1)</f>
        <v>0</v>
      </c>
      <c r="CV180" s="19">
        <f t="shared" si="218"/>
        <v>0</v>
      </c>
      <c r="CW180" s="19">
        <f t="shared" si="218"/>
        <v>0</v>
      </c>
      <c r="CX180" s="19">
        <f t="shared" si="218"/>
        <v>0</v>
      </c>
      <c r="CY180" s="19">
        <f t="shared" si="218"/>
        <v>0</v>
      </c>
      <c r="CZ180" s="19" t="s">
        <v>185</v>
      </c>
      <c r="DA180" s="19">
        <f t="shared" si="25"/>
        <v>0</v>
      </c>
      <c r="DB180" s="19" t="s">
        <v>185</v>
      </c>
      <c r="DC180" s="19">
        <f t="shared" si="26"/>
        <v>0</v>
      </c>
      <c r="DD180" s="20"/>
      <c r="DE180" s="19" t="s">
        <v>195</v>
      </c>
      <c r="DF180" s="19">
        <f t="shared" si="27"/>
        <v>1</v>
      </c>
      <c r="DG180" s="19" t="s">
        <v>196</v>
      </c>
      <c r="DH180" s="19">
        <f t="shared" si="28"/>
        <v>0</v>
      </c>
      <c r="DI180" s="19" t="s">
        <v>185</v>
      </c>
      <c r="DJ180" s="19">
        <f t="shared" si="29"/>
        <v>0</v>
      </c>
      <c r="DK180" s="19" t="s">
        <v>197</v>
      </c>
      <c r="DL180" s="19">
        <f t="shared" si="30"/>
        <v>0</v>
      </c>
      <c r="DM180" s="19" t="s">
        <v>198</v>
      </c>
      <c r="DN180" s="19">
        <f t="shared" si="31"/>
        <v>1.5</v>
      </c>
      <c r="DO180" s="19" t="s">
        <v>526</v>
      </c>
      <c r="DP180" s="19" t="s">
        <v>185</v>
      </c>
      <c r="DQ180" s="20">
        <f t="shared" si="32"/>
        <v>0</v>
      </c>
      <c r="DR180" s="20"/>
      <c r="DS180" s="19" t="s">
        <v>185</v>
      </c>
      <c r="DT180" s="20"/>
      <c r="DU180" s="19" t="s">
        <v>185</v>
      </c>
      <c r="DV180" s="20"/>
      <c r="DW180" s="20"/>
      <c r="DX180" s="20"/>
      <c r="DY180" s="20"/>
    </row>
    <row r="181">
      <c r="A181" s="18">
        <v>46007.83673611111</v>
      </c>
      <c r="B181" s="19" t="s">
        <v>219</v>
      </c>
      <c r="C181" s="19" t="s">
        <v>335</v>
      </c>
      <c r="D181" s="19">
        <f t="shared" si="2"/>
        <v>1</v>
      </c>
      <c r="E181" s="19" t="s">
        <v>180</v>
      </c>
      <c r="F181" s="19">
        <f>IFERROR(__xludf.DUMMYFUNCTION("LET(
  t, LOWER(TRIM(E181)),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81" s="19" t="s">
        <v>196</v>
      </c>
      <c r="H181" s="19">
        <f>IFERROR(__xludf.DUMMYFUNCTION("LET(
  t, LOWER(TRIM(G181)),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81" s="19" t="s">
        <v>276</v>
      </c>
      <c r="J181" s="19">
        <f>IFERROR(__xludf.DUMMYFUNCTION("LET(
  text, LOWER(I181),
  IFERROR(
    IFS(
      REGEXMATCH(text,""ở cùng gia đình|ở trọ cùng gia đình""), 0,
      REGEXMATCH(text,""thuê trọ""), 1,
      REGEXMATCH(text,""ở ktx""), 2,
      REGEXMATCH(text,""có nhà tại khu vực đang học|có nhà|ở riên"&amp;"g tại chung cư""), 3,
      REGEXMATCH(text,""ở nhà người quen""), 4
    ),
  -1)
)"),0.0)</f>
        <v>0</v>
      </c>
      <c r="K181" s="19" t="s">
        <v>628</v>
      </c>
      <c r="L181" s="19">
        <f>IFERROR(__xludf.DUMMYFUNCTION("LET(
  t, LOWER(TRIM(K181)),
  IFERROR(
    IFS(
      REGEXMATCH(t,""xuất\s*sắc""), 0,
      REGEXMATCH(t,""^giỏi$""), 1,
      REGEXMATCH(t,""^khá$""), 2,
      REGEXMATCH(t,""trung bình|bình thường|^4$""), 3,
      REGEXMATCH(t,""rớt""), 4,
      REGEX"&amp;"MATCH(t,""năm nhất|tân sinh viên|mới|chưa|không|sắp thi|chuẩn bị thi|kq|kết quả|chưa có|chưa biết""), 5,
      TRUE, 5
    ),
  5)
)"),5.0)</f>
        <v>5</v>
      </c>
      <c r="M181" s="19" t="s">
        <v>383</v>
      </c>
      <c r="N181" s="19">
        <f>IFERROR(__xludf.DUMMYFUNCTION("LET(
  t, LOWER(TRIM(M181)),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81" s="19" t="s">
        <v>185</v>
      </c>
      <c r="P181" s="19">
        <f t="shared" si="3"/>
        <v>0</v>
      </c>
      <c r="Q181" s="20"/>
      <c r="R181" s="20" t="str">
        <f t="shared" si="205"/>
        <v/>
      </c>
      <c r="S181" s="20"/>
      <c r="T181" s="20"/>
      <c r="U181" s="20"/>
      <c r="V181" s="20" t="str">
        <f>IFERROR(__xludf.DUMMYFUNCTION("IFERROR(REGEXEXTRACT(U181,""\d+"")*1, """")"),"")</f>
        <v/>
      </c>
      <c r="W181" s="20">
        <f t="shared" si="5"/>
        <v>0</v>
      </c>
      <c r="X181" s="20"/>
      <c r="Y181" s="20"/>
      <c r="Z181" s="19" t="s">
        <v>186</v>
      </c>
      <c r="AA181" s="19"/>
      <c r="AB181" s="19" t="s">
        <v>185</v>
      </c>
      <c r="AC181" s="19" t="s">
        <v>185</v>
      </c>
      <c r="AD181" s="19" t="s">
        <v>186</v>
      </c>
      <c r="AE181" s="19" t="s">
        <v>185</v>
      </c>
      <c r="AF181" s="19" t="s">
        <v>187</v>
      </c>
      <c r="AG181" s="19" t="s">
        <v>226</v>
      </c>
      <c r="AH181" s="19" t="s">
        <v>188</v>
      </c>
      <c r="AI181" s="19" t="s">
        <v>239</v>
      </c>
      <c r="AJ181" s="19">
        <f t="shared" si="6"/>
        <v>0</v>
      </c>
      <c r="AK181" s="19" t="s">
        <v>302</v>
      </c>
      <c r="AL181" s="19">
        <f t="shared" si="7"/>
        <v>-1</v>
      </c>
      <c r="AM181" s="19" t="s">
        <v>190</v>
      </c>
      <c r="AN181" s="19">
        <f t="shared" si="8"/>
        <v>0</v>
      </c>
      <c r="AO181" s="20"/>
      <c r="AP181" s="19">
        <v>1.0</v>
      </c>
      <c r="AQ181" s="19">
        <v>1.0</v>
      </c>
      <c r="AR181" s="19">
        <v>1.0</v>
      </c>
      <c r="AS181" s="19">
        <v>1.0</v>
      </c>
      <c r="AT181" s="19">
        <v>1.0</v>
      </c>
      <c r="AU181" s="19">
        <v>1.0</v>
      </c>
      <c r="AV181" s="19">
        <v>1.0</v>
      </c>
      <c r="AW181" s="19">
        <v>1.0</v>
      </c>
      <c r="AX181" s="19">
        <v>1.0</v>
      </c>
      <c r="AY181" s="19">
        <f t="shared" si="9"/>
        <v>9</v>
      </c>
      <c r="AZ181" s="19">
        <f t="shared" si="10"/>
        <v>0</v>
      </c>
      <c r="BA181" s="19">
        <f t="shared" si="11"/>
        <v>0</v>
      </c>
      <c r="BB181" s="19">
        <f t="shared" si="12"/>
        <v>0</v>
      </c>
      <c r="BC181" s="19">
        <v>1.0</v>
      </c>
      <c r="BD181" s="19">
        <v>1.0</v>
      </c>
      <c r="BE181" s="19">
        <v>1.0</v>
      </c>
      <c r="BF181" s="19">
        <v>1.0</v>
      </c>
      <c r="BG181" s="19">
        <v>1.0</v>
      </c>
      <c r="BH181" s="19">
        <v>1.0</v>
      </c>
      <c r="BI181" s="19">
        <v>1.0</v>
      </c>
      <c r="BJ181" s="19">
        <f t="shared" si="13"/>
        <v>7</v>
      </c>
      <c r="BK181" s="19">
        <f t="shared" si="14"/>
        <v>0</v>
      </c>
      <c r="BL181" s="19"/>
      <c r="BM181" s="19"/>
      <c r="BN181" s="19">
        <v>4.0</v>
      </c>
      <c r="BO181" s="19" t="s">
        <v>195</v>
      </c>
      <c r="BP181" s="19">
        <f t="shared" si="15"/>
        <v>1</v>
      </c>
      <c r="BQ181" s="19">
        <v>2.0</v>
      </c>
      <c r="BR181" s="19" t="s">
        <v>196</v>
      </c>
      <c r="BS181" s="19" t="s">
        <v>185</v>
      </c>
      <c r="BT181" s="20">
        <f t="shared" si="16"/>
        <v>0</v>
      </c>
      <c r="BU181" s="20"/>
      <c r="BV181" s="19">
        <v>3.0</v>
      </c>
      <c r="BW181" s="19" t="s">
        <v>185</v>
      </c>
      <c r="BX181" s="19" t="s">
        <v>191</v>
      </c>
      <c r="BY181" s="19" t="s">
        <v>185</v>
      </c>
      <c r="BZ181" s="19" t="s">
        <v>185</v>
      </c>
      <c r="CA181" s="19">
        <f t="shared" si="17"/>
        <v>0</v>
      </c>
      <c r="CB181" s="19" t="s">
        <v>186</v>
      </c>
      <c r="CC181" s="19">
        <f t="shared" si="18"/>
        <v>1</v>
      </c>
      <c r="CD181" s="19" t="s">
        <v>192</v>
      </c>
      <c r="CE181" s="19">
        <f t="shared" si="19"/>
        <v>0</v>
      </c>
      <c r="CF181" s="19" t="s">
        <v>192</v>
      </c>
      <c r="CG181" s="19">
        <f t="shared" si="20"/>
        <v>0</v>
      </c>
      <c r="CH181" s="19" t="s">
        <v>192</v>
      </c>
      <c r="CI181" s="19">
        <f t="shared" si="21"/>
        <v>0</v>
      </c>
      <c r="CJ181" s="19" t="s">
        <v>229</v>
      </c>
      <c r="CK181" s="19" t="s">
        <v>185</v>
      </c>
      <c r="CL181" s="19" t="s">
        <v>194</v>
      </c>
      <c r="CM181" s="19">
        <f t="shared" si="22"/>
        <v>3.5</v>
      </c>
      <c r="CN181" s="19" t="s">
        <v>213</v>
      </c>
      <c r="CO181" s="19">
        <f t="shared" si="23"/>
        <v>1</v>
      </c>
      <c r="CP181" s="19" t="s">
        <v>185</v>
      </c>
      <c r="CQ181" s="19" t="s">
        <v>185</v>
      </c>
      <c r="CR181" s="19" t="s">
        <v>185</v>
      </c>
      <c r="CS181" s="19" t="s">
        <v>185</v>
      </c>
      <c r="CT181" s="19" t="s">
        <v>185</v>
      </c>
      <c r="CU181" s="19">
        <f t="shared" ref="CU181:CY181" si="219">if(CP181="Không",0,1)</f>
        <v>0</v>
      </c>
      <c r="CV181" s="19">
        <f t="shared" si="219"/>
        <v>0</v>
      </c>
      <c r="CW181" s="19">
        <f t="shared" si="219"/>
        <v>0</v>
      </c>
      <c r="CX181" s="19">
        <f t="shared" si="219"/>
        <v>0</v>
      </c>
      <c r="CY181" s="19">
        <f t="shared" si="219"/>
        <v>0</v>
      </c>
      <c r="CZ181" s="19" t="s">
        <v>185</v>
      </c>
      <c r="DA181" s="19">
        <f t="shared" si="25"/>
        <v>0</v>
      </c>
      <c r="DB181" s="19" t="s">
        <v>185</v>
      </c>
      <c r="DC181" s="19">
        <f t="shared" si="26"/>
        <v>0</v>
      </c>
      <c r="DD181" s="20"/>
      <c r="DE181" s="19" t="s">
        <v>185</v>
      </c>
      <c r="DF181" s="19">
        <f t="shared" si="27"/>
        <v>0</v>
      </c>
      <c r="DG181" s="19" t="s">
        <v>196</v>
      </c>
      <c r="DH181" s="19">
        <f t="shared" si="28"/>
        <v>0</v>
      </c>
      <c r="DI181" s="19" t="s">
        <v>185</v>
      </c>
      <c r="DJ181" s="19">
        <f t="shared" si="29"/>
        <v>0</v>
      </c>
      <c r="DK181" s="19" t="s">
        <v>197</v>
      </c>
      <c r="DL181" s="19">
        <f t="shared" si="30"/>
        <v>0</v>
      </c>
      <c r="DM181" s="20"/>
      <c r="DN181" s="19" t="str">
        <f t="shared" si="31"/>
        <v/>
      </c>
      <c r="DO181" s="20"/>
      <c r="DP181" s="19" t="s">
        <v>185</v>
      </c>
      <c r="DQ181" s="20">
        <f t="shared" si="32"/>
        <v>0</v>
      </c>
      <c r="DR181" s="20"/>
      <c r="DS181" s="19" t="s">
        <v>185</v>
      </c>
      <c r="DT181" s="20"/>
      <c r="DU181" s="19" t="s">
        <v>185</v>
      </c>
      <c r="DV181" s="20"/>
      <c r="DW181" s="20"/>
      <c r="DX181" s="20"/>
      <c r="DY181" s="20"/>
    </row>
    <row r="182">
      <c r="A182" s="18">
        <v>46007.838368055556</v>
      </c>
      <c r="B182" s="19" t="s">
        <v>219</v>
      </c>
      <c r="C182" s="19" t="s">
        <v>335</v>
      </c>
      <c r="D182" s="19">
        <f t="shared" si="2"/>
        <v>1</v>
      </c>
      <c r="E182" s="19" t="s">
        <v>346</v>
      </c>
      <c r="F182" s="19">
        <f>IFERROR(__xludf.DUMMYFUNCTION("LET(
  t, LOWER(TRIM(E182)),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82" s="19" t="s">
        <v>185</v>
      </c>
      <c r="H182" s="19">
        <f>IFERROR(__xludf.DUMMYFUNCTION("LET(
  t, LOWER(TRIM(G182)),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82" s="19" t="s">
        <v>276</v>
      </c>
      <c r="J182" s="19">
        <f>IFERROR(__xludf.DUMMYFUNCTION("LET(
  text, LOWER(I182),
  IFERROR(
    IFS(
      REGEXMATCH(text,""ở cùng gia đình|ở trọ cùng gia đình""), 0,
      REGEXMATCH(text,""thuê trọ""), 1,
      REGEXMATCH(text,""ở ktx""), 2,
      REGEXMATCH(text,""có nhà tại khu vực đang học|có nhà|ở riên"&amp;"g tại chung cư""), 3,
      REGEXMATCH(text,""ở nhà người quen""), 4
    ),
  -1)
)"),0.0)</f>
        <v>0</v>
      </c>
      <c r="K182" s="19" t="s">
        <v>221</v>
      </c>
      <c r="L182" s="19">
        <f>IFERROR(__xludf.DUMMYFUNCTION("LET(
  t, LOWER(TRIM(K182)),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82" s="19" t="s">
        <v>222</v>
      </c>
      <c r="N182" s="19">
        <f>IFERROR(__xludf.DUMMYFUNCTION("LET(
  t, LOWER(TRIM(M182)),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82" s="19" t="s">
        <v>195</v>
      </c>
      <c r="P182" s="19">
        <f t="shared" si="3"/>
        <v>1</v>
      </c>
      <c r="Q182" s="19">
        <v>1.0</v>
      </c>
      <c r="R182" s="20">
        <f t="shared" si="205"/>
        <v>1</v>
      </c>
      <c r="S182" s="19" t="s">
        <v>223</v>
      </c>
      <c r="T182" s="19"/>
      <c r="U182" s="19" t="s">
        <v>224</v>
      </c>
      <c r="V182" s="20">
        <f>IFERROR(__xludf.DUMMYFUNCTION("IFERROR(REGEXEXTRACT(U182,""\d+"")*1, """")"),25.0)</f>
        <v>25</v>
      </c>
      <c r="W182" s="20">
        <f t="shared" si="5"/>
        <v>25</v>
      </c>
      <c r="X182" s="19">
        <v>50.0</v>
      </c>
      <c r="Y182" s="19">
        <v>50.0</v>
      </c>
      <c r="Z182" s="19" t="s">
        <v>185</v>
      </c>
      <c r="AA182" s="19"/>
      <c r="AB182" s="19" t="s">
        <v>185</v>
      </c>
      <c r="AC182" s="19" t="s">
        <v>185</v>
      </c>
      <c r="AD182" s="19" t="s">
        <v>186</v>
      </c>
      <c r="AE182" s="19" t="s">
        <v>185</v>
      </c>
      <c r="AF182" s="19" t="s">
        <v>206</v>
      </c>
      <c r="AG182" s="19" t="s">
        <v>188</v>
      </c>
      <c r="AH182" s="19" t="s">
        <v>238</v>
      </c>
      <c r="AI182" s="19" t="s">
        <v>239</v>
      </c>
      <c r="AJ182" s="19">
        <f t="shared" si="6"/>
        <v>0</v>
      </c>
      <c r="AK182" s="19" t="s">
        <v>238</v>
      </c>
      <c r="AL182" s="19">
        <f t="shared" si="7"/>
        <v>0</v>
      </c>
      <c r="AM182" s="19" t="s">
        <v>190</v>
      </c>
      <c r="AN182" s="19">
        <f t="shared" si="8"/>
        <v>0</v>
      </c>
      <c r="AO182" s="20"/>
      <c r="AP182" s="19">
        <v>1.0</v>
      </c>
      <c r="AQ182" s="19">
        <v>1.0</v>
      </c>
      <c r="AR182" s="19">
        <v>1.0</v>
      </c>
      <c r="AS182" s="19">
        <v>1.0</v>
      </c>
      <c r="AT182" s="19">
        <v>1.0</v>
      </c>
      <c r="AU182" s="19">
        <v>1.0</v>
      </c>
      <c r="AV182" s="19">
        <v>1.0</v>
      </c>
      <c r="AW182" s="19">
        <v>1.0</v>
      </c>
      <c r="AX182" s="19">
        <v>1.0</v>
      </c>
      <c r="AY182" s="19">
        <f t="shared" si="9"/>
        <v>9</v>
      </c>
      <c r="AZ182" s="19">
        <f t="shared" si="10"/>
        <v>0</v>
      </c>
      <c r="BA182" s="19">
        <f t="shared" si="11"/>
        <v>0</v>
      </c>
      <c r="BB182" s="19">
        <f t="shared" si="12"/>
        <v>0</v>
      </c>
      <c r="BC182" s="19">
        <v>1.0</v>
      </c>
      <c r="BD182" s="19">
        <v>1.0</v>
      </c>
      <c r="BE182" s="19">
        <v>1.0</v>
      </c>
      <c r="BF182" s="19">
        <v>1.0</v>
      </c>
      <c r="BG182" s="19">
        <v>1.0</v>
      </c>
      <c r="BH182" s="19">
        <v>1.0</v>
      </c>
      <c r="BI182" s="19">
        <v>1.0</v>
      </c>
      <c r="BJ182" s="19">
        <f t="shared" si="13"/>
        <v>7</v>
      </c>
      <c r="BK182" s="19">
        <f t="shared" si="14"/>
        <v>0</v>
      </c>
      <c r="BL182" s="19"/>
      <c r="BM182" s="19"/>
      <c r="BN182" s="19">
        <v>1.0</v>
      </c>
      <c r="BO182" s="19" t="s">
        <v>185</v>
      </c>
      <c r="BP182" s="19">
        <f t="shared" si="15"/>
        <v>0</v>
      </c>
      <c r="BQ182" s="19">
        <v>1.0</v>
      </c>
      <c r="BR182" s="19">
        <v>0.0</v>
      </c>
      <c r="BS182" s="19" t="s">
        <v>185</v>
      </c>
      <c r="BT182" s="20">
        <f t="shared" si="16"/>
        <v>0</v>
      </c>
      <c r="BU182" s="20"/>
      <c r="BV182" s="19">
        <v>2.0</v>
      </c>
      <c r="BW182" s="19" t="s">
        <v>185</v>
      </c>
      <c r="BX182" s="19" t="s">
        <v>191</v>
      </c>
      <c r="BY182" s="19" t="s">
        <v>195</v>
      </c>
      <c r="BZ182" s="19" t="s">
        <v>186</v>
      </c>
      <c r="CA182" s="19">
        <f t="shared" si="17"/>
        <v>1</v>
      </c>
      <c r="CB182" s="19" t="s">
        <v>186</v>
      </c>
      <c r="CC182" s="19">
        <f t="shared" si="18"/>
        <v>1</v>
      </c>
      <c r="CD182" s="19" t="s">
        <v>209</v>
      </c>
      <c r="CE182" s="19">
        <f t="shared" si="19"/>
        <v>1</v>
      </c>
      <c r="CF182" s="19" t="s">
        <v>192</v>
      </c>
      <c r="CG182" s="19">
        <f t="shared" si="20"/>
        <v>0</v>
      </c>
      <c r="CH182" s="19" t="s">
        <v>192</v>
      </c>
      <c r="CI182" s="19">
        <f t="shared" si="21"/>
        <v>0</v>
      </c>
      <c r="CJ182" s="19" t="s">
        <v>229</v>
      </c>
      <c r="CK182" s="19" t="s">
        <v>185</v>
      </c>
      <c r="CL182" s="19" t="s">
        <v>241</v>
      </c>
      <c r="CM182" s="19">
        <f t="shared" si="22"/>
        <v>1.5</v>
      </c>
      <c r="CN182" s="19" t="s">
        <v>185</v>
      </c>
      <c r="CO182" s="19">
        <f t="shared" si="23"/>
        <v>0</v>
      </c>
      <c r="CP182" s="19" t="s">
        <v>185</v>
      </c>
      <c r="CQ182" s="19" t="s">
        <v>185</v>
      </c>
      <c r="CR182" s="19" t="s">
        <v>185</v>
      </c>
      <c r="CS182" s="19" t="s">
        <v>185</v>
      </c>
      <c r="CT182" s="19" t="s">
        <v>185</v>
      </c>
      <c r="CU182" s="19">
        <f t="shared" ref="CU182:CY182" si="220">if(CP182="Không",0,1)</f>
        <v>0</v>
      </c>
      <c r="CV182" s="19">
        <f t="shared" si="220"/>
        <v>0</v>
      </c>
      <c r="CW182" s="19">
        <f t="shared" si="220"/>
        <v>0</v>
      </c>
      <c r="CX182" s="19">
        <f t="shared" si="220"/>
        <v>0</v>
      </c>
      <c r="CY182" s="19">
        <f t="shared" si="220"/>
        <v>0</v>
      </c>
      <c r="CZ182" s="19" t="s">
        <v>185</v>
      </c>
      <c r="DA182" s="19">
        <f t="shared" si="25"/>
        <v>0</v>
      </c>
      <c r="DB182" s="19" t="s">
        <v>185</v>
      </c>
      <c r="DC182" s="19">
        <f t="shared" si="26"/>
        <v>0</v>
      </c>
      <c r="DD182" s="20"/>
      <c r="DE182" s="19" t="s">
        <v>185</v>
      </c>
      <c r="DF182" s="19">
        <f t="shared" si="27"/>
        <v>0</v>
      </c>
      <c r="DG182" s="19" t="s">
        <v>196</v>
      </c>
      <c r="DH182" s="19">
        <f t="shared" si="28"/>
        <v>0</v>
      </c>
      <c r="DI182" s="19" t="s">
        <v>185</v>
      </c>
      <c r="DJ182" s="19">
        <f t="shared" si="29"/>
        <v>0</v>
      </c>
      <c r="DK182" s="19" t="s">
        <v>197</v>
      </c>
      <c r="DL182" s="19">
        <f t="shared" si="30"/>
        <v>0</v>
      </c>
      <c r="DM182" s="20"/>
      <c r="DN182" s="19" t="str">
        <f t="shared" si="31"/>
        <v/>
      </c>
      <c r="DO182" s="20"/>
      <c r="DP182" s="19" t="s">
        <v>185</v>
      </c>
      <c r="DQ182" s="20">
        <f t="shared" si="32"/>
        <v>0</v>
      </c>
      <c r="DR182" s="20"/>
      <c r="DS182" s="19" t="s">
        <v>185</v>
      </c>
      <c r="DT182" s="20"/>
      <c r="DU182" s="19" t="s">
        <v>185</v>
      </c>
      <c r="DV182" s="20"/>
      <c r="DW182" s="20"/>
      <c r="DX182" s="20"/>
      <c r="DY182" s="20"/>
    </row>
    <row r="183">
      <c r="A183" s="18">
        <v>46007.83940972222</v>
      </c>
      <c r="B183" s="19" t="s">
        <v>390</v>
      </c>
      <c r="C183" s="19" t="s">
        <v>335</v>
      </c>
      <c r="D183" s="19">
        <f t="shared" si="2"/>
        <v>1</v>
      </c>
      <c r="E183" s="19" t="s">
        <v>180</v>
      </c>
      <c r="F183" s="19">
        <f>IFERROR(__xludf.DUMMYFUNCTION("LET(
  t, LOWER(TRIM(E183)),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83" s="19" t="s">
        <v>220</v>
      </c>
      <c r="H183" s="19">
        <f>IFERROR(__xludf.DUMMYFUNCTION("LET(
  t, LOWER(TRIM(G183)),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83" s="19" t="s">
        <v>276</v>
      </c>
      <c r="J183" s="19">
        <f>IFERROR(__xludf.DUMMYFUNCTION("LET(
  text, LOWER(I183),
  IFERROR(
    IFS(
      REGEXMATCH(text,""ở cùng gia đình|ở trọ cùng gia đình""), 0,
      REGEXMATCH(text,""thuê trọ""), 1,
      REGEXMATCH(text,""ở ktx""), 2,
      REGEXMATCH(text,""có nhà tại khu vực đang học|có nhà|ở riên"&amp;"g tại chung cư""), 3,
      REGEXMATCH(text,""ở nhà người quen""), 4
    ),
  -1)
)"),0.0)</f>
        <v>0</v>
      </c>
      <c r="K183" s="19" t="s">
        <v>183</v>
      </c>
      <c r="L183" s="19">
        <f>IFERROR(__xludf.DUMMYFUNCTION("LET(
  t, LOWER(TRIM(K183)),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83" s="19" t="s">
        <v>222</v>
      </c>
      <c r="N183" s="19">
        <f>IFERROR(__xludf.DUMMYFUNCTION("LET(
  t, LOWER(TRIM(M183)),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83" s="19" t="s">
        <v>185</v>
      </c>
      <c r="P183" s="19">
        <f t="shared" si="3"/>
        <v>0</v>
      </c>
      <c r="Q183" s="20"/>
      <c r="R183" s="20" t="str">
        <f t="shared" si="205"/>
        <v/>
      </c>
      <c r="S183" s="20"/>
      <c r="T183" s="20"/>
      <c r="U183" s="20"/>
      <c r="V183" s="20" t="str">
        <f>IFERROR(__xludf.DUMMYFUNCTION("IFERROR(REGEXEXTRACT(U183,""\d+"")*1, """")"),"")</f>
        <v/>
      </c>
      <c r="W183" s="20">
        <f t="shared" si="5"/>
        <v>0</v>
      </c>
      <c r="X183" s="20"/>
      <c r="Y183" s="20"/>
      <c r="Z183" s="19" t="s">
        <v>185</v>
      </c>
      <c r="AA183" s="19"/>
      <c r="AB183" s="19" t="s">
        <v>185</v>
      </c>
      <c r="AC183" s="19" t="s">
        <v>185</v>
      </c>
      <c r="AD183" s="19" t="s">
        <v>205</v>
      </c>
      <c r="AE183" s="19" t="s">
        <v>185</v>
      </c>
      <c r="AF183" s="19" t="s">
        <v>237</v>
      </c>
      <c r="AG183" s="19" t="s">
        <v>238</v>
      </c>
      <c r="AH183" s="19" t="s">
        <v>238</v>
      </c>
      <c r="AI183" s="19" t="s">
        <v>239</v>
      </c>
      <c r="AJ183" s="19">
        <f t="shared" si="6"/>
        <v>0</v>
      </c>
      <c r="AK183" s="19" t="s">
        <v>238</v>
      </c>
      <c r="AL183" s="19">
        <f t="shared" si="7"/>
        <v>0</v>
      </c>
      <c r="AM183" s="19" t="s">
        <v>190</v>
      </c>
      <c r="AN183" s="19">
        <f t="shared" si="8"/>
        <v>0</v>
      </c>
      <c r="AO183" s="20"/>
      <c r="AP183" s="19">
        <v>1.0</v>
      </c>
      <c r="AQ183" s="19">
        <v>1.0</v>
      </c>
      <c r="AR183" s="19">
        <v>1.0</v>
      </c>
      <c r="AS183" s="19">
        <v>1.0</v>
      </c>
      <c r="AT183" s="19">
        <v>1.0</v>
      </c>
      <c r="AU183" s="19">
        <v>1.0</v>
      </c>
      <c r="AV183" s="19">
        <v>1.0</v>
      </c>
      <c r="AW183" s="19">
        <v>1.0</v>
      </c>
      <c r="AX183" s="19">
        <v>1.0</v>
      </c>
      <c r="AY183" s="19">
        <f t="shared" si="9"/>
        <v>9</v>
      </c>
      <c r="AZ183" s="19">
        <f t="shared" si="10"/>
        <v>0</v>
      </c>
      <c r="BA183" s="19">
        <f t="shared" si="11"/>
        <v>0</v>
      </c>
      <c r="BB183" s="19">
        <f t="shared" si="12"/>
        <v>0</v>
      </c>
      <c r="BC183" s="19">
        <v>1.0</v>
      </c>
      <c r="BD183" s="19">
        <v>1.0</v>
      </c>
      <c r="BE183" s="19">
        <v>1.0</v>
      </c>
      <c r="BF183" s="19">
        <v>1.0</v>
      </c>
      <c r="BG183" s="19">
        <v>1.0</v>
      </c>
      <c r="BH183" s="19">
        <v>1.0</v>
      </c>
      <c r="BI183" s="19">
        <v>1.0</v>
      </c>
      <c r="BJ183" s="19">
        <f t="shared" si="13"/>
        <v>7</v>
      </c>
      <c r="BK183" s="19">
        <f t="shared" si="14"/>
        <v>0</v>
      </c>
      <c r="BL183" s="19"/>
      <c r="BM183" s="19"/>
      <c r="BN183" s="19">
        <v>2.0</v>
      </c>
      <c r="BO183" s="19" t="s">
        <v>185</v>
      </c>
      <c r="BP183" s="19">
        <f t="shared" si="15"/>
        <v>0</v>
      </c>
      <c r="BQ183" s="19">
        <v>1.0</v>
      </c>
      <c r="BR183" s="19">
        <v>0.0</v>
      </c>
      <c r="BS183" s="19" t="s">
        <v>185</v>
      </c>
      <c r="BT183" s="20">
        <f t="shared" si="16"/>
        <v>0</v>
      </c>
      <c r="BU183" s="20"/>
      <c r="BV183" s="19">
        <v>3.0</v>
      </c>
      <c r="BW183" s="19" t="s">
        <v>185</v>
      </c>
      <c r="BX183" s="19" t="s">
        <v>191</v>
      </c>
      <c r="BY183" s="19" t="s">
        <v>185</v>
      </c>
      <c r="BZ183" s="19" t="s">
        <v>185</v>
      </c>
      <c r="CA183" s="19">
        <f t="shared" si="17"/>
        <v>0</v>
      </c>
      <c r="CB183" s="19" t="s">
        <v>185</v>
      </c>
      <c r="CC183" s="19">
        <f t="shared" si="18"/>
        <v>0</v>
      </c>
      <c r="CD183" s="19" t="s">
        <v>192</v>
      </c>
      <c r="CE183" s="19">
        <f t="shared" si="19"/>
        <v>0</v>
      </c>
      <c r="CF183" s="19" t="s">
        <v>192</v>
      </c>
      <c r="CG183" s="19">
        <f t="shared" si="20"/>
        <v>0</v>
      </c>
      <c r="CH183" s="19" t="s">
        <v>192</v>
      </c>
      <c r="CI183" s="19">
        <f t="shared" si="21"/>
        <v>0</v>
      </c>
      <c r="CJ183" s="19" t="s">
        <v>229</v>
      </c>
      <c r="CK183" s="19" t="s">
        <v>185</v>
      </c>
      <c r="CL183" s="19" t="s">
        <v>212</v>
      </c>
      <c r="CM183" s="19">
        <f t="shared" si="22"/>
        <v>6</v>
      </c>
      <c r="CN183" s="19" t="s">
        <v>213</v>
      </c>
      <c r="CO183" s="19">
        <f t="shared" si="23"/>
        <v>1</v>
      </c>
      <c r="CP183" s="19" t="s">
        <v>185</v>
      </c>
      <c r="CQ183" s="19" t="s">
        <v>185</v>
      </c>
      <c r="CR183" s="19" t="s">
        <v>185</v>
      </c>
      <c r="CS183" s="19" t="s">
        <v>185</v>
      </c>
      <c r="CT183" s="19" t="s">
        <v>185</v>
      </c>
      <c r="CU183" s="19">
        <f t="shared" ref="CU183:CY183" si="221">if(CP183="Không",0,1)</f>
        <v>0</v>
      </c>
      <c r="CV183" s="19">
        <f t="shared" si="221"/>
        <v>0</v>
      </c>
      <c r="CW183" s="19">
        <f t="shared" si="221"/>
        <v>0</v>
      </c>
      <c r="CX183" s="19">
        <f t="shared" si="221"/>
        <v>0</v>
      </c>
      <c r="CY183" s="19">
        <f t="shared" si="221"/>
        <v>0</v>
      </c>
      <c r="CZ183" s="19" t="s">
        <v>185</v>
      </c>
      <c r="DA183" s="19">
        <f t="shared" si="25"/>
        <v>0</v>
      </c>
      <c r="DB183" s="19" t="s">
        <v>185</v>
      </c>
      <c r="DC183" s="19">
        <f t="shared" si="26"/>
        <v>0</v>
      </c>
      <c r="DD183" s="20"/>
      <c r="DE183" s="19" t="s">
        <v>185</v>
      </c>
      <c r="DF183" s="19">
        <f t="shared" si="27"/>
        <v>0</v>
      </c>
      <c r="DG183" s="19" t="s">
        <v>214</v>
      </c>
      <c r="DH183" s="19">
        <f t="shared" si="28"/>
        <v>1</v>
      </c>
      <c r="DI183" s="19" t="s">
        <v>185</v>
      </c>
      <c r="DJ183" s="19">
        <f t="shared" si="29"/>
        <v>0</v>
      </c>
      <c r="DK183" s="19" t="s">
        <v>197</v>
      </c>
      <c r="DL183" s="19">
        <f t="shared" si="30"/>
        <v>0</v>
      </c>
      <c r="DM183" s="20"/>
      <c r="DN183" s="19" t="str">
        <f t="shared" si="31"/>
        <v/>
      </c>
      <c r="DO183" s="20"/>
      <c r="DP183" s="19" t="s">
        <v>185</v>
      </c>
      <c r="DQ183" s="20">
        <f t="shared" si="32"/>
        <v>0</v>
      </c>
      <c r="DR183" s="20"/>
      <c r="DS183" s="19" t="s">
        <v>185</v>
      </c>
      <c r="DT183" s="20"/>
      <c r="DU183" s="19" t="s">
        <v>185</v>
      </c>
      <c r="DV183" s="20"/>
      <c r="DW183" s="20"/>
      <c r="DX183" s="20"/>
      <c r="DY183" s="20"/>
    </row>
    <row r="184">
      <c r="A184" s="18">
        <v>46007.84033564815</v>
      </c>
      <c r="B184" s="19" t="s">
        <v>595</v>
      </c>
      <c r="C184" s="19" t="s">
        <v>335</v>
      </c>
      <c r="D184" s="19">
        <f t="shared" si="2"/>
        <v>1</v>
      </c>
      <c r="E184" s="19" t="s">
        <v>180</v>
      </c>
      <c r="F184" s="19">
        <f>IFERROR(__xludf.DUMMYFUNCTION("LET(
  t, LOWER(TRIM(E184)),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84" s="19" t="s">
        <v>185</v>
      </c>
      <c r="H184" s="19">
        <f>IFERROR(__xludf.DUMMYFUNCTION("LET(
  t, LOWER(TRIM(G184)),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84" s="19" t="s">
        <v>276</v>
      </c>
      <c r="J184" s="19">
        <f>IFERROR(__xludf.DUMMYFUNCTION("LET(
  text, LOWER(I184),
  IFERROR(
    IFS(
      REGEXMATCH(text,""ở cùng gia đình|ở trọ cùng gia đình""), 0,
      REGEXMATCH(text,""thuê trọ""), 1,
      REGEXMATCH(text,""ở ktx""), 2,
      REGEXMATCH(text,""có nhà tại khu vực đang học|có nhà|ở riên"&amp;"g tại chung cư""), 3,
      REGEXMATCH(text,""ở nhà người quen""), 4
    ),
  -1)
)"),0.0)</f>
        <v>0</v>
      </c>
      <c r="K184" s="19" t="s">
        <v>221</v>
      </c>
      <c r="L184" s="19">
        <f>IFERROR(__xludf.DUMMYFUNCTION("LET(
  t, LOWER(TRIM(K184)),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84" s="19" t="s">
        <v>222</v>
      </c>
      <c r="N184" s="19">
        <f>IFERROR(__xludf.DUMMYFUNCTION("LET(
  t, LOWER(TRIM(M184)),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84" s="19" t="s">
        <v>195</v>
      </c>
      <c r="P184" s="19">
        <f t="shared" si="3"/>
        <v>1</v>
      </c>
      <c r="Q184" s="19">
        <v>1.0</v>
      </c>
      <c r="R184" s="20">
        <f t="shared" si="205"/>
        <v>1</v>
      </c>
      <c r="S184" s="19" t="s">
        <v>629</v>
      </c>
      <c r="T184" s="19"/>
      <c r="U184" s="19" t="s">
        <v>236</v>
      </c>
      <c r="V184" s="20">
        <f>IFERROR(__xludf.DUMMYFUNCTION("IFERROR(REGEXEXTRACT(U184,""\d+"")*1, """")"),40.0)</f>
        <v>40</v>
      </c>
      <c r="W184" s="20">
        <f t="shared" si="5"/>
        <v>40</v>
      </c>
      <c r="X184" s="19">
        <v>90.0</v>
      </c>
      <c r="Y184" s="19">
        <v>80.0</v>
      </c>
      <c r="Z184" s="19" t="s">
        <v>208</v>
      </c>
      <c r="AA184" s="19"/>
      <c r="AB184" s="19" t="s">
        <v>185</v>
      </c>
      <c r="AC184" s="19" t="s">
        <v>286</v>
      </c>
      <c r="AD184" s="19" t="s">
        <v>186</v>
      </c>
      <c r="AE184" s="19" t="s">
        <v>185</v>
      </c>
      <c r="AF184" s="19" t="s">
        <v>206</v>
      </c>
      <c r="AG184" s="19" t="s">
        <v>188</v>
      </c>
      <c r="AH184" s="19" t="s">
        <v>188</v>
      </c>
      <c r="AI184" s="19" t="s">
        <v>227</v>
      </c>
      <c r="AJ184" s="19">
        <f t="shared" si="6"/>
        <v>2</v>
      </c>
      <c r="AK184" s="19" t="s">
        <v>188</v>
      </c>
      <c r="AL184" s="19">
        <f t="shared" si="7"/>
        <v>1</v>
      </c>
      <c r="AM184" s="19" t="s">
        <v>228</v>
      </c>
      <c r="AN184" s="19">
        <f t="shared" si="8"/>
        <v>1</v>
      </c>
      <c r="AO184" s="20"/>
      <c r="AP184" s="19">
        <v>2.0</v>
      </c>
      <c r="AQ184" s="19">
        <v>2.0</v>
      </c>
      <c r="AR184" s="19">
        <v>4.0</v>
      </c>
      <c r="AS184" s="19">
        <v>3.0</v>
      </c>
      <c r="AT184" s="19">
        <v>2.0</v>
      </c>
      <c r="AU184" s="19">
        <v>3.0</v>
      </c>
      <c r="AV184" s="19">
        <v>2.0</v>
      </c>
      <c r="AW184" s="19">
        <v>3.0</v>
      </c>
      <c r="AX184" s="19">
        <v>2.0</v>
      </c>
      <c r="AY184" s="19">
        <f t="shared" si="9"/>
        <v>23</v>
      </c>
      <c r="AZ184" s="19">
        <f t="shared" si="10"/>
        <v>14</v>
      </c>
      <c r="BA184" s="19">
        <f t="shared" si="11"/>
        <v>1</v>
      </c>
      <c r="BB184" s="19">
        <f t="shared" si="12"/>
        <v>1</v>
      </c>
      <c r="BC184" s="19">
        <v>4.0</v>
      </c>
      <c r="BD184" s="19">
        <v>3.0</v>
      </c>
      <c r="BE184" s="19">
        <v>3.0</v>
      </c>
      <c r="BF184" s="19">
        <v>4.0</v>
      </c>
      <c r="BG184" s="19">
        <v>3.0</v>
      </c>
      <c r="BH184" s="19">
        <v>3.0</v>
      </c>
      <c r="BI184" s="19">
        <v>4.0</v>
      </c>
      <c r="BJ184" s="19">
        <f t="shared" si="13"/>
        <v>24</v>
      </c>
      <c r="BK184" s="19">
        <f t="shared" si="14"/>
        <v>17</v>
      </c>
      <c r="BL184" s="19"/>
      <c r="BM184" s="19"/>
      <c r="BN184" s="19">
        <v>3.0</v>
      </c>
      <c r="BO184" s="19" t="s">
        <v>185</v>
      </c>
      <c r="BP184" s="19">
        <f t="shared" si="15"/>
        <v>0</v>
      </c>
      <c r="BQ184" s="19">
        <v>6.0</v>
      </c>
      <c r="BR184" s="19">
        <v>20.0</v>
      </c>
      <c r="BS184" s="19" t="s">
        <v>195</v>
      </c>
      <c r="BT184" s="20">
        <f t="shared" si="16"/>
        <v>1</v>
      </c>
      <c r="BU184" s="19" t="s">
        <v>207</v>
      </c>
      <c r="BV184" s="19">
        <v>3.0</v>
      </c>
      <c r="BW184" s="19" t="s">
        <v>195</v>
      </c>
      <c r="BX184" s="19" t="s">
        <v>191</v>
      </c>
      <c r="BY184" s="19" t="s">
        <v>185</v>
      </c>
      <c r="BZ184" s="19" t="s">
        <v>186</v>
      </c>
      <c r="CA184" s="19">
        <f t="shared" si="17"/>
        <v>1</v>
      </c>
      <c r="CB184" s="19" t="s">
        <v>186</v>
      </c>
      <c r="CC184" s="19">
        <f t="shared" si="18"/>
        <v>1</v>
      </c>
      <c r="CD184" s="19" t="s">
        <v>209</v>
      </c>
      <c r="CE184" s="19">
        <f t="shared" si="19"/>
        <v>1</v>
      </c>
      <c r="CF184" s="19" t="s">
        <v>209</v>
      </c>
      <c r="CG184" s="19">
        <f t="shared" si="20"/>
        <v>1</v>
      </c>
      <c r="CH184" s="19" t="s">
        <v>209</v>
      </c>
      <c r="CI184" s="19">
        <f t="shared" si="21"/>
        <v>1</v>
      </c>
      <c r="CJ184" s="19" t="s">
        <v>229</v>
      </c>
      <c r="CK184" s="19" t="s">
        <v>373</v>
      </c>
      <c r="CL184" s="19" t="s">
        <v>212</v>
      </c>
      <c r="CM184" s="19">
        <f t="shared" si="22"/>
        <v>6</v>
      </c>
      <c r="CN184" s="19" t="s">
        <v>185</v>
      </c>
      <c r="CO184" s="19">
        <f t="shared" si="23"/>
        <v>0</v>
      </c>
      <c r="CP184" s="19" t="s">
        <v>185</v>
      </c>
      <c r="CQ184" s="19" t="s">
        <v>195</v>
      </c>
      <c r="CR184" s="19" t="s">
        <v>185</v>
      </c>
      <c r="CS184" s="19" t="s">
        <v>195</v>
      </c>
      <c r="CT184" s="19" t="s">
        <v>185</v>
      </c>
      <c r="CU184" s="19">
        <f t="shared" ref="CU184:CY184" si="222">if(CP184="Không",0,1)</f>
        <v>0</v>
      </c>
      <c r="CV184" s="19">
        <f t="shared" si="222"/>
        <v>1</v>
      </c>
      <c r="CW184" s="19">
        <f t="shared" si="222"/>
        <v>0</v>
      </c>
      <c r="CX184" s="19">
        <f t="shared" si="222"/>
        <v>1</v>
      </c>
      <c r="CY184" s="19">
        <f t="shared" si="222"/>
        <v>0</v>
      </c>
      <c r="CZ184" s="19" t="s">
        <v>185</v>
      </c>
      <c r="DA184" s="19">
        <f t="shared" si="25"/>
        <v>0</v>
      </c>
      <c r="DB184" s="19" t="s">
        <v>185</v>
      </c>
      <c r="DC184" s="19">
        <f t="shared" si="26"/>
        <v>0</v>
      </c>
      <c r="DD184" s="20"/>
      <c r="DE184" s="19" t="s">
        <v>185</v>
      </c>
      <c r="DF184" s="19">
        <f t="shared" si="27"/>
        <v>0</v>
      </c>
      <c r="DG184" s="19" t="s">
        <v>196</v>
      </c>
      <c r="DH184" s="19">
        <f t="shared" si="28"/>
        <v>0</v>
      </c>
      <c r="DI184" s="19" t="s">
        <v>185</v>
      </c>
      <c r="DJ184" s="19">
        <f t="shared" si="29"/>
        <v>0</v>
      </c>
      <c r="DK184" s="19" t="s">
        <v>197</v>
      </c>
      <c r="DL184" s="19">
        <f t="shared" si="30"/>
        <v>0</v>
      </c>
      <c r="DM184" s="20"/>
      <c r="DN184" s="19" t="str">
        <f t="shared" si="31"/>
        <v/>
      </c>
      <c r="DO184" s="20"/>
      <c r="DP184" s="19" t="s">
        <v>185</v>
      </c>
      <c r="DQ184" s="20">
        <f t="shared" si="32"/>
        <v>0</v>
      </c>
      <c r="DR184" s="20"/>
      <c r="DS184" s="19" t="s">
        <v>185</v>
      </c>
      <c r="DT184" s="20"/>
      <c r="DU184" s="19" t="s">
        <v>185</v>
      </c>
      <c r="DV184" s="20"/>
      <c r="DW184" s="20"/>
      <c r="DX184" s="20"/>
      <c r="DY184" s="20"/>
    </row>
    <row r="185">
      <c r="A185" s="18">
        <v>46007.840844907405</v>
      </c>
      <c r="B185" s="19" t="s">
        <v>405</v>
      </c>
      <c r="C185" s="19" t="s">
        <v>335</v>
      </c>
      <c r="D185" s="19">
        <f t="shared" si="2"/>
        <v>1</v>
      </c>
      <c r="E185" s="19" t="s">
        <v>180</v>
      </c>
      <c r="F185" s="19">
        <f>IFERROR(__xludf.DUMMYFUNCTION("LET(
  t, LOWER(TRIM(E185)),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85" s="19" t="s">
        <v>185</v>
      </c>
      <c r="H185" s="19">
        <f>IFERROR(__xludf.DUMMYFUNCTION("LET(
  t, LOWER(TRIM(G185)),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85" s="19" t="s">
        <v>182</v>
      </c>
      <c r="J185" s="19">
        <f>IFERROR(__xludf.DUMMYFUNCTION("LET(
  text, LOWER(I185),
  IFERROR(
    IFS(
      REGEXMATCH(text,""ở cùng gia đình|ở trọ cùng gia đình""), 0,
      REGEXMATCH(text,""thuê trọ""), 1,
      REGEXMATCH(text,""ở ktx""), 2,
      REGEXMATCH(text,""có nhà tại khu vực đang học|có nhà|ở riên"&amp;"g tại chung cư""), 3,
      REGEXMATCH(text,""ở nhà người quen""), 4
    ),
  -1)
)"),1.0)</f>
        <v>1</v>
      </c>
      <c r="K185" s="19" t="s">
        <v>183</v>
      </c>
      <c r="L185" s="19">
        <f>IFERROR(__xludf.DUMMYFUNCTION("LET(
  t, LOWER(TRIM(K185)),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85" s="19" t="s">
        <v>222</v>
      </c>
      <c r="N185" s="19">
        <f>IFERROR(__xludf.DUMMYFUNCTION("LET(
  t, LOWER(TRIM(M185)),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85" s="19" t="s">
        <v>195</v>
      </c>
      <c r="P185" s="19">
        <f t="shared" si="3"/>
        <v>1</v>
      </c>
      <c r="Q185" s="19">
        <v>1.0</v>
      </c>
      <c r="R185" s="20">
        <f t="shared" si="205"/>
        <v>1</v>
      </c>
      <c r="S185" s="19" t="s">
        <v>223</v>
      </c>
      <c r="T185" s="19"/>
      <c r="U185" s="19" t="s">
        <v>307</v>
      </c>
      <c r="V185" s="20">
        <f>IFERROR(__xludf.DUMMYFUNCTION("IFERROR(REGEXEXTRACT(U185,""\d+"")*1, """")"),20.0)</f>
        <v>20</v>
      </c>
      <c r="W185" s="20">
        <f t="shared" si="5"/>
        <v>20</v>
      </c>
      <c r="X185" s="19">
        <v>0.0</v>
      </c>
      <c r="Y185" s="19">
        <v>25.0</v>
      </c>
      <c r="Z185" s="19" t="s">
        <v>185</v>
      </c>
      <c r="AA185" s="19"/>
      <c r="AB185" s="19" t="s">
        <v>185</v>
      </c>
      <c r="AC185" s="19" t="s">
        <v>185</v>
      </c>
      <c r="AD185" s="19" t="s">
        <v>186</v>
      </c>
      <c r="AE185" s="19" t="s">
        <v>185</v>
      </c>
      <c r="AF185" s="19" t="s">
        <v>206</v>
      </c>
      <c r="AG185" s="19" t="s">
        <v>238</v>
      </c>
      <c r="AH185" s="19" t="s">
        <v>238</v>
      </c>
      <c r="AI185" s="19" t="s">
        <v>239</v>
      </c>
      <c r="AJ185" s="19">
        <f t="shared" si="6"/>
        <v>0</v>
      </c>
      <c r="AK185" s="19" t="s">
        <v>238</v>
      </c>
      <c r="AL185" s="19">
        <f t="shared" si="7"/>
        <v>0</v>
      </c>
      <c r="AM185" s="19" t="s">
        <v>190</v>
      </c>
      <c r="AN185" s="19">
        <f t="shared" si="8"/>
        <v>0</v>
      </c>
      <c r="AO185" s="20"/>
      <c r="AP185" s="19">
        <v>1.0</v>
      </c>
      <c r="AQ185" s="19">
        <v>1.0</v>
      </c>
      <c r="AR185" s="19">
        <v>1.0</v>
      </c>
      <c r="AS185" s="19">
        <v>1.0</v>
      </c>
      <c r="AT185" s="19">
        <v>1.0</v>
      </c>
      <c r="AU185" s="19">
        <v>1.0</v>
      </c>
      <c r="AV185" s="19">
        <v>1.0</v>
      </c>
      <c r="AW185" s="19">
        <v>1.0</v>
      </c>
      <c r="AX185" s="19">
        <v>1.0</v>
      </c>
      <c r="AY185" s="19">
        <f t="shared" si="9"/>
        <v>9</v>
      </c>
      <c r="AZ185" s="19">
        <f t="shared" si="10"/>
        <v>0</v>
      </c>
      <c r="BA185" s="19">
        <f t="shared" si="11"/>
        <v>0</v>
      </c>
      <c r="BB185" s="19">
        <f t="shared" si="12"/>
        <v>0</v>
      </c>
      <c r="BC185" s="19">
        <v>1.0</v>
      </c>
      <c r="BD185" s="19">
        <v>1.0</v>
      </c>
      <c r="BE185" s="19">
        <v>1.0</v>
      </c>
      <c r="BF185" s="19">
        <v>1.0</v>
      </c>
      <c r="BG185" s="19">
        <v>1.0</v>
      </c>
      <c r="BH185" s="19">
        <v>1.0</v>
      </c>
      <c r="BI185" s="19">
        <v>1.0</v>
      </c>
      <c r="BJ185" s="19">
        <f t="shared" si="13"/>
        <v>7</v>
      </c>
      <c r="BK185" s="19">
        <f t="shared" si="14"/>
        <v>0</v>
      </c>
      <c r="BL185" s="19"/>
      <c r="BM185" s="19"/>
      <c r="BN185" s="19">
        <v>2.0</v>
      </c>
      <c r="BO185" s="19" t="s">
        <v>185</v>
      </c>
      <c r="BP185" s="19">
        <f t="shared" si="15"/>
        <v>0</v>
      </c>
      <c r="BQ185" s="19">
        <v>2.0</v>
      </c>
      <c r="BR185" s="19">
        <v>0.0</v>
      </c>
      <c r="BS185" s="19" t="s">
        <v>185</v>
      </c>
      <c r="BT185" s="20">
        <f t="shared" si="16"/>
        <v>0</v>
      </c>
      <c r="BU185" s="20"/>
      <c r="BV185" s="19">
        <v>4.0</v>
      </c>
      <c r="BW185" s="19" t="s">
        <v>195</v>
      </c>
      <c r="BX185" s="19" t="s">
        <v>191</v>
      </c>
      <c r="BY185" s="19" t="s">
        <v>185</v>
      </c>
      <c r="BZ185" s="19" t="s">
        <v>185</v>
      </c>
      <c r="CA185" s="19">
        <f t="shared" si="17"/>
        <v>0</v>
      </c>
      <c r="CB185" s="19" t="s">
        <v>185</v>
      </c>
      <c r="CC185" s="19">
        <f t="shared" si="18"/>
        <v>0</v>
      </c>
      <c r="CD185" s="19" t="s">
        <v>192</v>
      </c>
      <c r="CE185" s="19">
        <f t="shared" si="19"/>
        <v>0</v>
      </c>
      <c r="CF185" s="19" t="s">
        <v>192</v>
      </c>
      <c r="CG185" s="19">
        <f t="shared" si="20"/>
        <v>0</v>
      </c>
      <c r="CH185" s="19" t="s">
        <v>192</v>
      </c>
      <c r="CI185" s="19">
        <f t="shared" si="21"/>
        <v>0</v>
      </c>
      <c r="CJ185" s="19" t="s">
        <v>292</v>
      </c>
      <c r="CK185" s="19" t="s">
        <v>185</v>
      </c>
      <c r="CL185" s="19" t="s">
        <v>212</v>
      </c>
      <c r="CM185" s="19">
        <f t="shared" si="22"/>
        <v>6</v>
      </c>
      <c r="CN185" s="19" t="s">
        <v>185</v>
      </c>
      <c r="CO185" s="19">
        <f t="shared" si="23"/>
        <v>0</v>
      </c>
      <c r="CP185" s="19" t="s">
        <v>185</v>
      </c>
      <c r="CQ185" s="19" t="s">
        <v>185</v>
      </c>
      <c r="CR185" s="19" t="s">
        <v>185</v>
      </c>
      <c r="CS185" s="19" t="s">
        <v>185</v>
      </c>
      <c r="CT185" s="19" t="s">
        <v>185</v>
      </c>
      <c r="CU185" s="19">
        <f t="shared" ref="CU185:CY185" si="223">if(CP185="Không",0,1)</f>
        <v>0</v>
      </c>
      <c r="CV185" s="19">
        <f t="shared" si="223"/>
        <v>0</v>
      </c>
      <c r="CW185" s="19">
        <f t="shared" si="223"/>
        <v>0</v>
      </c>
      <c r="CX185" s="19">
        <f t="shared" si="223"/>
        <v>0</v>
      </c>
      <c r="CY185" s="19">
        <f t="shared" si="223"/>
        <v>0</v>
      </c>
      <c r="CZ185" s="19" t="s">
        <v>185</v>
      </c>
      <c r="DA185" s="19">
        <f t="shared" si="25"/>
        <v>0</v>
      </c>
      <c r="DB185" s="19" t="s">
        <v>185</v>
      </c>
      <c r="DC185" s="19">
        <f t="shared" si="26"/>
        <v>0</v>
      </c>
      <c r="DD185" s="20"/>
      <c r="DE185" s="19" t="s">
        <v>185</v>
      </c>
      <c r="DF185" s="19">
        <f t="shared" si="27"/>
        <v>0</v>
      </c>
      <c r="DG185" s="19" t="s">
        <v>196</v>
      </c>
      <c r="DH185" s="19">
        <f t="shared" si="28"/>
        <v>0</v>
      </c>
      <c r="DI185" s="19" t="s">
        <v>185</v>
      </c>
      <c r="DJ185" s="19">
        <f t="shared" si="29"/>
        <v>0</v>
      </c>
      <c r="DK185" s="19" t="s">
        <v>197</v>
      </c>
      <c r="DL185" s="19">
        <f t="shared" si="30"/>
        <v>0</v>
      </c>
      <c r="DM185" s="20"/>
      <c r="DN185" s="19" t="str">
        <f t="shared" si="31"/>
        <v/>
      </c>
      <c r="DO185" s="20"/>
      <c r="DP185" s="19" t="s">
        <v>185</v>
      </c>
      <c r="DQ185" s="20">
        <f t="shared" si="32"/>
        <v>0</v>
      </c>
      <c r="DR185" s="20"/>
      <c r="DS185" s="19" t="s">
        <v>185</v>
      </c>
      <c r="DT185" s="20"/>
      <c r="DU185" s="19" t="s">
        <v>185</v>
      </c>
      <c r="DV185" s="20"/>
      <c r="DW185" s="20"/>
      <c r="DX185" s="20"/>
      <c r="DY185" s="20"/>
    </row>
    <row r="186">
      <c r="A186" s="18">
        <v>46007.84149305556</v>
      </c>
      <c r="B186" s="19" t="s">
        <v>219</v>
      </c>
      <c r="C186" s="19" t="s">
        <v>335</v>
      </c>
      <c r="D186" s="19">
        <f t="shared" si="2"/>
        <v>1</v>
      </c>
      <c r="E186" s="19" t="s">
        <v>328</v>
      </c>
      <c r="F186" s="19">
        <f>IFERROR(__xludf.DUMMYFUNCTION("LET(
  t, LOWER(TRIM(E186)),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186" s="19" t="s">
        <v>220</v>
      </c>
      <c r="H186" s="19">
        <f>IFERROR(__xludf.DUMMYFUNCTION("LET(
  t, LOWER(TRIM(G186)),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86" s="19" t="s">
        <v>276</v>
      </c>
      <c r="J186" s="19">
        <f>IFERROR(__xludf.DUMMYFUNCTION("LET(
  text, LOWER(I186),
  IFERROR(
    IFS(
      REGEXMATCH(text,""ở cùng gia đình|ở trọ cùng gia đình""), 0,
      REGEXMATCH(text,""thuê trọ""), 1,
      REGEXMATCH(text,""ở ktx""), 2,
      REGEXMATCH(text,""có nhà tại khu vực đang học|có nhà|ở riên"&amp;"g tại chung cư""), 3,
      REGEXMATCH(text,""ở nhà người quen""), 4
    ),
  -1)
)"),0.0)</f>
        <v>0</v>
      </c>
      <c r="K186" s="19" t="s">
        <v>183</v>
      </c>
      <c r="L186" s="19">
        <f>IFERROR(__xludf.DUMMYFUNCTION("LET(
  t, LOWER(TRIM(K186)),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86" s="19" t="s">
        <v>383</v>
      </c>
      <c r="N186" s="19">
        <f>IFERROR(__xludf.DUMMYFUNCTION("LET(
  t, LOWER(TRIM(M186)),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86" s="19" t="s">
        <v>185</v>
      </c>
      <c r="P186" s="19">
        <f t="shared" si="3"/>
        <v>0</v>
      </c>
      <c r="Q186" s="20"/>
      <c r="R186" s="20" t="str">
        <f t="shared" si="205"/>
        <v/>
      </c>
      <c r="S186" s="20"/>
      <c r="T186" s="20"/>
      <c r="U186" s="20"/>
      <c r="V186" s="20" t="str">
        <f>IFERROR(__xludf.DUMMYFUNCTION("IFERROR(REGEXEXTRACT(U186,""\d+"")*1, """")"),"")</f>
        <v/>
      </c>
      <c r="W186" s="20">
        <f t="shared" si="5"/>
        <v>0</v>
      </c>
      <c r="X186" s="20"/>
      <c r="Y186" s="20"/>
      <c r="Z186" s="19" t="s">
        <v>185</v>
      </c>
      <c r="AA186" s="19"/>
      <c r="AB186" s="19" t="s">
        <v>185</v>
      </c>
      <c r="AC186" s="19" t="s">
        <v>185</v>
      </c>
      <c r="AD186" s="19" t="s">
        <v>205</v>
      </c>
      <c r="AE186" s="19" t="s">
        <v>186</v>
      </c>
      <c r="AF186" s="19" t="s">
        <v>206</v>
      </c>
      <c r="AG186" s="19" t="s">
        <v>226</v>
      </c>
      <c r="AH186" s="19" t="s">
        <v>226</v>
      </c>
      <c r="AI186" s="19" t="s">
        <v>331</v>
      </c>
      <c r="AJ186" s="19">
        <f t="shared" si="6"/>
        <v>3</v>
      </c>
      <c r="AK186" s="19" t="s">
        <v>251</v>
      </c>
      <c r="AL186" s="19">
        <f t="shared" si="7"/>
        <v>3</v>
      </c>
      <c r="AM186" s="19" t="s">
        <v>228</v>
      </c>
      <c r="AN186" s="19">
        <f t="shared" si="8"/>
        <v>1</v>
      </c>
      <c r="AO186" s="20"/>
      <c r="AP186" s="19">
        <v>3.0</v>
      </c>
      <c r="AQ186" s="19">
        <v>4.0</v>
      </c>
      <c r="AR186" s="19">
        <v>4.0</v>
      </c>
      <c r="AS186" s="19">
        <v>4.0</v>
      </c>
      <c r="AT186" s="19">
        <v>4.0</v>
      </c>
      <c r="AU186" s="19">
        <v>4.0</v>
      </c>
      <c r="AV186" s="19">
        <v>4.0</v>
      </c>
      <c r="AW186" s="19">
        <v>3.0</v>
      </c>
      <c r="AX186" s="19">
        <v>4.0</v>
      </c>
      <c r="AY186" s="19">
        <f t="shared" si="9"/>
        <v>34</v>
      </c>
      <c r="AZ186" s="19">
        <f t="shared" si="10"/>
        <v>25</v>
      </c>
      <c r="BA186" s="19">
        <f t="shared" si="11"/>
        <v>1</v>
      </c>
      <c r="BB186" s="19">
        <f t="shared" si="12"/>
        <v>1</v>
      </c>
      <c r="BC186" s="19">
        <v>3.0</v>
      </c>
      <c r="BD186" s="19">
        <v>2.0</v>
      </c>
      <c r="BE186" s="19">
        <v>3.0</v>
      </c>
      <c r="BF186" s="19">
        <v>2.0</v>
      </c>
      <c r="BG186" s="19">
        <v>3.0</v>
      </c>
      <c r="BH186" s="19">
        <v>2.0</v>
      </c>
      <c r="BI186" s="19">
        <v>4.0</v>
      </c>
      <c r="BJ186" s="19">
        <f t="shared" si="13"/>
        <v>19</v>
      </c>
      <c r="BK186" s="19">
        <f t="shared" si="14"/>
        <v>12</v>
      </c>
      <c r="BL186" s="19"/>
      <c r="BM186" s="19"/>
      <c r="BN186" s="19">
        <v>5.0</v>
      </c>
      <c r="BO186" s="19" t="s">
        <v>195</v>
      </c>
      <c r="BP186" s="19">
        <f t="shared" si="15"/>
        <v>1</v>
      </c>
      <c r="BQ186" s="19">
        <v>6.0</v>
      </c>
      <c r="BR186" s="19">
        <v>20.0</v>
      </c>
      <c r="BS186" s="19" t="s">
        <v>195</v>
      </c>
      <c r="BT186" s="20">
        <f t="shared" si="16"/>
        <v>1</v>
      </c>
      <c r="BU186" s="19" t="s">
        <v>322</v>
      </c>
      <c r="BV186" s="19">
        <v>2.0</v>
      </c>
      <c r="BW186" s="19" t="s">
        <v>195</v>
      </c>
      <c r="BX186" s="19" t="s">
        <v>630</v>
      </c>
      <c r="BY186" s="19" t="s">
        <v>195</v>
      </c>
      <c r="BZ186" s="19" t="s">
        <v>208</v>
      </c>
      <c r="CA186" s="19">
        <f t="shared" si="17"/>
        <v>2</v>
      </c>
      <c r="CB186" s="19" t="s">
        <v>208</v>
      </c>
      <c r="CC186" s="19">
        <f t="shared" si="18"/>
        <v>2</v>
      </c>
      <c r="CD186" s="19" t="s">
        <v>208</v>
      </c>
      <c r="CE186" s="19">
        <f t="shared" si="19"/>
        <v>2</v>
      </c>
      <c r="CF186" s="19" t="s">
        <v>208</v>
      </c>
      <c r="CG186" s="19">
        <f t="shared" si="20"/>
        <v>2</v>
      </c>
      <c r="CH186" s="19" t="s">
        <v>208</v>
      </c>
      <c r="CI186" s="19">
        <f t="shared" si="21"/>
        <v>2</v>
      </c>
      <c r="CJ186" s="19" t="s">
        <v>229</v>
      </c>
      <c r="CK186" s="19" t="s">
        <v>291</v>
      </c>
      <c r="CL186" s="19" t="s">
        <v>212</v>
      </c>
      <c r="CM186" s="19">
        <f t="shared" si="22"/>
        <v>6</v>
      </c>
      <c r="CN186" s="19" t="s">
        <v>213</v>
      </c>
      <c r="CO186" s="19">
        <f t="shared" si="23"/>
        <v>1</v>
      </c>
      <c r="CP186" s="19" t="s">
        <v>185</v>
      </c>
      <c r="CQ186" s="19" t="s">
        <v>195</v>
      </c>
      <c r="CR186" s="19" t="s">
        <v>185</v>
      </c>
      <c r="CS186" s="19" t="s">
        <v>185</v>
      </c>
      <c r="CT186" s="19" t="s">
        <v>185</v>
      </c>
      <c r="CU186" s="19">
        <f t="shared" ref="CU186:CY186" si="224">if(CP186="Không",0,1)</f>
        <v>0</v>
      </c>
      <c r="CV186" s="19">
        <f t="shared" si="224"/>
        <v>1</v>
      </c>
      <c r="CW186" s="19">
        <f t="shared" si="224"/>
        <v>0</v>
      </c>
      <c r="CX186" s="19">
        <f t="shared" si="224"/>
        <v>0</v>
      </c>
      <c r="CY186" s="19">
        <f t="shared" si="224"/>
        <v>0</v>
      </c>
      <c r="CZ186" s="19" t="s">
        <v>195</v>
      </c>
      <c r="DA186" s="19">
        <f t="shared" si="25"/>
        <v>1</v>
      </c>
      <c r="DB186" s="19" t="s">
        <v>195</v>
      </c>
      <c r="DC186" s="19">
        <f t="shared" si="26"/>
        <v>1</v>
      </c>
      <c r="DD186" s="19" t="s">
        <v>631</v>
      </c>
      <c r="DE186" s="19" t="s">
        <v>185</v>
      </c>
      <c r="DF186" s="19">
        <f t="shared" si="27"/>
        <v>0</v>
      </c>
      <c r="DG186" s="19" t="s">
        <v>196</v>
      </c>
      <c r="DH186" s="19">
        <f t="shared" si="28"/>
        <v>0</v>
      </c>
      <c r="DI186" s="19" t="s">
        <v>632</v>
      </c>
      <c r="DJ186" s="19">
        <f t="shared" si="29"/>
        <v>1</v>
      </c>
      <c r="DK186" s="19" t="s">
        <v>197</v>
      </c>
      <c r="DL186" s="19">
        <f t="shared" si="30"/>
        <v>0</v>
      </c>
      <c r="DM186" s="20"/>
      <c r="DN186" s="19" t="str">
        <f t="shared" si="31"/>
        <v/>
      </c>
      <c r="DO186" s="20"/>
      <c r="DP186" s="19" t="s">
        <v>185</v>
      </c>
      <c r="DQ186" s="20">
        <f t="shared" si="32"/>
        <v>0</v>
      </c>
      <c r="DR186" s="20"/>
      <c r="DS186" s="19" t="s">
        <v>195</v>
      </c>
      <c r="DT186" s="19" t="s">
        <v>207</v>
      </c>
      <c r="DU186" s="19" t="s">
        <v>185</v>
      </c>
      <c r="DV186" s="20"/>
      <c r="DW186" s="20"/>
      <c r="DX186" s="20"/>
      <c r="DY186" s="20"/>
    </row>
    <row r="187">
      <c r="A187" s="18">
        <v>46007.84512731482</v>
      </c>
      <c r="B187" s="19" t="s">
        <v>633</v>
      </c>
      <c r="C187" s="19" t="s">
        <v>174</v>
      </c>
      <c r="D187" s="19">
        <f t="shared" si="2"/>
        <v>0</v>
      </c>
      <c r="E187" s="19" t="s">
        <v>553</v>
      </c>
      <c r="F187" s="19">
        <f>IFERROR(__xludf.DUMMYFUNCTION("LET(
  t, LOWER(TRIM(E187)),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87" s="19" t="s">
        <v>185</v>
      </c>
      <c r="H187" s="19">
        <f>IFERROR(__xludf.DUMMYFUNCTION("LET(
  t, LOWER(TRIM(G187)),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87" s="19" t="s">
        <v>182</v>
      </c>
      <c r="J187" s="19">
        <f>IFERROR(__xludf.DUMMYFUNCTION("LET(
  text, LOWER(I187),
  IFERROR(
    IFS(
      REGEXMATCH(text,""ở cùng gia đình|ở trọ cùng gia đình""), 0,
      REGEXMATCH(text,""thuê trọ""), 1,
      REGEXMATCH(text,""ở ktx""), 2,
      REGEXMATCH(text,""có nhà tại khu vực đang học|có nhà|ở riên"&amp;"g tại chung cư""), 3,
      REGEXMATCH(text,""ở nhà người quen""), 4
    ),
  -1)
)"),1.0)</f>
        <v>1</v>
      </c>
      <c r="K187" s="19" t="s">
        <v>221</v>
      </c>
      <c r="L187" s="19">
        <f>IFERROR(__xludf.DUMMYFUNCTION("LET(
  t, LOWER(TRIM(K187)),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87" s="19" t="s">
        <v>222</v>
      </c>
      <c r="N187" s="19">
        <f>IFERROR(__xludf.DUMMYFUNCTION("LET(
  t, LOWER(TRIM(M187)),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87" s="19" t="s">
        <v>185</v>
      </c>
      <c r="P187" s="19">
        <f t="shared" si="3"/>
        <v>0</v>
      </c>
      <c r="Q187" s="20"/>
      <c r="R187" s="20" t="str">
        <f t="shared" si="205"/>
        <v/>
      </c>
      <c r="S187" s="20"/>
      <c r="T187" s="20"/>
      <c r="U187" s="20"/>
      <c r="V187" s="20" t="str">
        <f>IFERROR(__xludf.DUMMYFUNCTION("IFERROR(REGEXEXTRACT(U187,""\d+"")*1, """")"),"")</f>
        <v/>
      </c>
      <c r="W187" s="20">
        <f t="shared" si="5"/>
        <v>0</v>
      </c>
      <c r="X187" s="20"/>
      <c r="Y187" s="20"/>
      <c r="Z187" s="19" t="s">
        <v>185</v>
      </c>
      <c r="AA187" s="19"/>
      <c r="AB187" s="19" t="s">
        <v>185</v>
      </c>
      <c r="AC187" s="19" t="s">
        <v>421</v>
      </c>
      <c r="AD187" s="19" t="s">
        <v>185</v>
      </c>
      <c r="AE187" s="19" t="s">
        <v>186</v>
      </c>
      <c r="AF187" s="19" t="s">
        <v>206</v>
      </c>
      <c r="AG187" s="19" t="s">
        <v>238</v>
      </c>
      <c r="AH187" s="19" t="s">
        <v>226</v>
      </c>
      <c r="AI187" s="19" t="s">
        <v>227</v>
      </c>
      <c r="AJ187" s="19">
        <f t="shared" si="6"/>
        <v>2</v>
      </c>
      <c r="AK187" s="19" t="s">
        <v>226</v>
      </c>
      <c r="AL187" s="19">
        <f t="shared" si="7"/>
        <v>2</v>
      </c>
      <c r="AM187" s="19" t="s">
        <v>228</v>
      </c>
      <c r="AN187" s="19">
        <f t="shared" si="8"/>
        <v>1</v>
      </c>
      <c r="AO187" s="20"/>
      <c r="AP187" s="19">
        <v>2.0</v>
      </c>
      <c r="AQ187" s="19">
        <v>1.0</v>
      </c>
      <c r="AR187" s="19">
        <v>1.0</v>
      </c>
      <c r="AS187" s="19">
        <v>1.0</v>
      </c>
      <c r="AT187" s="19">
        <v>1.0</v>
      </c>
      <c r="AU187" s="19">
        <v>1.0</v>
      </c>
      <c r="AV187" s="19">
        <v>1.0</v>
      </c>
      <c r="AW187" s="19">
        <v>3.0</v>
      </c>
      <c r="AX187" s="19">
        <v>1.0</v>
      </c>
      <c r="AY187" s="19">
        <f t="shared" si="9"/>
        <v>12</v>
      </c>
      <c r="AZ187" s="19">
        <f t="shared" si="10"/>
        <v>3</v>
      </c>
      <c r="BA187" s="19">
        <f t="shared" si="11"/>
        <v>0</v>
      </c>
      <c r="BB187" s="19">
        <f t="shared" si="12"/>
        <v>0</v>
      </c>
      <c r="BC187" s="19">
        <v>1.0</v>
      </c>
      <c r="BD187" s="19">
        <v>1.0</v>
      </c>
      <c r="BE187" s="19">
        <v>1.0</v>
      </c>
      <c r="BF187" s="19">
        <v>1.0</v>
      </c>
      <c r="BG187" s="19">
        <v>1.0</v>
      </c>
      <c r="BH187" s="19">
        <v>1.0</v>
      </c>
      <c r="BI187" s="19">
        <v>1.0</v>
      </c>
      <c r="BJ187" s="19">
        <f t="shared" si="13"/>
        <v>7</v>
      </c>
      <c r="BK187" s="19">
        <f t="shared" si="14"/>
        <v>0</v>
      </c>
      <c r="BL187" s="19"/>
      <c r="BM187" s="19"/>
      <c r="BN187" s="19">
        <v>1.0</v>
      </c>
      <c r="BO187" s="19" t="s">
        <v>185</v>
      </c>
      <c r="BP187" s="19">
        <f t="shared" si="15"/>
        <v>0</v>
      </c>
      <c r="BQ187" s="19">
        <v>3.0</v>
      </c>
      <c r="BR187" s="19" t="s">
        <v>196</v>
      </c>
      <c r="BS187" s="19" t="s">
        <v>185</v>
      </c>
      <c r="BT187" s="20">
        <f t="shared" si="16"/>
        <v>0</v>
      </c>
      <c r="BU187" s="20"/>
      <c r="BV187" s="19">
        <v>5.0</v>
      </c>
      <c r="BW187" s="19" t="s">
        <v>185</v>
      </c>
      <c r="BX187" s="19" t="s">
        <v>634</v>
      </c>
      <c r="BY187" s="19" t="s">
        <v>185</v>
      </c>
      <c r="BZ187" s="19" t="s">
        <v>185</v>
      </c>
      <c r="CA187" s="19">
        <f t="shared" si="17"/>
        <v>0</v>
      </c>
      <c r="CB187" s="19" t="s">
        <v>185</v>
      </c>
      <c r="CC187" s="19">
        <f t="shared" si="18"/>
        <v>0</v>
      </c>
      <c r="CD187" s="19" t="s">
        <v>192</v>
      </c>
      <c r="CE187" s="19">
        <f t="shared" si="19"/>
        <v>0</v>
      </c>
      <c r="CF187" s="19" t="s">
        <v>192</v>
      </c>
      <c r="CG187" s="19">
        <f t="shared" si="20"/>
        <v>0</v>
      </c>
      <c r="CH187" s="19" t="s">
        <v>192</v>
      </c>
      <c r="CI187" s="19">
        <f t="shared" si="21"/>
        <v>0</v>
      </c>
      <c r="CJ187" s="19" t="s">
        <v>193</v>
      </c>
      <c r="CK187" s="19" t="s">
        <v>185</v>
      </c>
      <c r="CL187" s="19" t="s">
        <v>241</v>
      </c>
      <c r="CM187" s="19">
        <f t="shared" si="22"/>
        <v>1.5</v>
      </c>
      <c r="CN187" s="19" t="s">
        <v>185</v>
      </c>
      <c r="CO187" s="19">
        <f t="shared" si="23"/>
        <v>0</v>
      </c>
      <c r="CP187" s="19" t="s">
        <v>195</v>
      </c>
      <c r="CQ187" s="19" t="s">
        <v>195</v>
      </c>
      <c r="CR187" s="19" t="s">
        <v>195</v>
      </c>
      <c r="CS187" s="19" t="s">
        <v>195</v>
      </c>
      <c r="CT187" s="19" t="s">
        <v>195</v>
      </c>
      <c r="CU187" s="19">
        <f t="shared" ref="CU187:CY187" si="225">if(CP187="Không",0,1)</f>
        <v>1</v>
      </c>
      <c r="CV187" s="19">
        <f t="shared" si="225"/>
        <v>1</v>
      </c>
      <c r="CW187" s="19">
        <f t="shared" si="225"/>
        <v>1</v>
      </c>
      <c r="CX187" s="19">
        <f t="shared" si="225"/>
        <v>1</v>
      </c>
      <c r="CY187" s="19">
        <f t="shared" si="225"/>
        <v>1</v>
      </c>
      <c r="CZ187" s="19" t="s">
        <v>185</v>
      </c>
      <c r="DA187" s="19">
        <f t="shared" si="25"/>
        <v>0</v>
      </c>
      <c r="DB187" s="19" t="s">
        <v>185</v>
      </c>
      <c r="DC187" s="19">
        <f t="shared" si="26"/>
        <v>0</v>
      </c>
      <c r="DD187" s="20"/>
      <c r="DE187" s="19" t="s">
        <v>185</v>
      </c>
      <c r="DF187" s="19">
        <f t="shared" si="27"/>
        <v>0</v>
      </c>
      <c r="DG187" s="19" t="s">
        <v>196</v>
      </c>
      <c r="DH187" s="19">
        <f t="shared" si="28"/>
        <v>0</v>
      </c>
      <c r="DI187" s="19" t="s">
        <v>185</v>
      </c>
      <c r="DJ187" s="19">
        <f t="shared" si="29"/>
        <v>0</v>
      </c>
      <c r="DK187" s="19" t="s">
        <v>197</v>
      </c>
      <c r="DL187" s="19">
        <f t="shared" si="30"/>
        <v>0</v>
      </c>
      <c r="DM187" s="20"/>
      <c r="DN187" s="19" t="str">
        <f t="shared" si="31"/>
        <v/>
      </c>
      <c r="DO187" s="20"/>
      <c r="DP187" s="19" t="s">
        <v>185</v>
      </c>
      <c r="DQ187" s="20">
        <f t="shared" si="32"/>
        <v>0</v>
      </c>
      <c r="DR187" s="20"/>
      <c r="DS187" s="19" t="s">
        <v>185</v>
      </c>
      <c r="DT187" s="20"/>
      <c r="DU187" s="19" t="s">
        <v>185</v>
      </c>
      <c r="DV187" s="20"/>
      <c r="DW187" s="20"/>
      <c r="DX187" s="20"/>
      <c r="DY187" s="20"/>
    </row>
    <row r="188">
      <c r="A188" s="18">
        <v>46007.845625</v>
      </c>
      <c r="B188" s="19" t="s">
        <v>390</v>
      </c>
      <c r="C188" s="19" t="s">
        <v>335</v>
      </c>
      <c r="D188" s="19">
        <f t="shared" si="2"/>
        <v>1</v>
      </c>
      <c r="E188" s="19" t="s">
        <v>635</v>
      </c>
      <c r="F188" s="19">
        <f>IFERROR(__xludf.DUMMYFUNCTION("LET(
  t, LOWER(TRIM(E188)),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188" s="19" t="s">
        <v>185</v>
      </c>
      <c r="H188" s="19">
        <f>IFERROR(__xludf.DUMMYFUNCTION("LET(
  t, LOWER(TRIM(G188)),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88" s="19" t="s">
        <v>276</v>
      </c>
      <c r="J188" s="19">
        <f>IFERROR(__xludf.DUMMYFUNCTION("LET(
  text, LOWER(I188),
  IFERROR(
    IFS(
      REGEXMATCH(text,""ở cùng gia đình|ở trọ cùng gia đình""), 0,
      REGEXMATCH(text,""thuê trọ""), 1,
      REGEXMATCH(text,""ở ktx""), 2,
      REGEXMATCH(text,""có nhà tại khu vực đang học|có nhà|ở riên"&amp;"g tại chung cư""), 3,
      REGEXMATCH(text,""ở nhà người quen""), 4
    ),
  -1)
)"),0.0)</f>
        <v>0</v>
      </c>
      <c r="K188" s="19" t="s">
        <v>183</v>
      </c>
      <c r="L188" s="19">
        <f>IFERROR(__xludf.DUMMYFUNCTION("LET(
  t, LOWER(TRIM(K188)),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88" s="19" t="s">
        <v>261</v>
      </c>
      <c r="N188" s="19">
        <f>IFERROR(__xludf.DUMMYFUNCTION("LET(
  t, LOWER(TRIM(M188)),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88" s="19" t="s">
        <v>185</v>
      </c>
      <c r="P188" s="19">
        <f t="shared" si="3"/>
        <v>0</v>
      </c>
      <c r="Q188" s="20"/>
      <c r="R188" s="20" t="str">
        <f t="shared" si="205"/>
        <v/>
      </c>
      <c r="S188" s="20"/>
      <c r="T188" s="20"/>
      <c r="U188" s="20"/>
      <c r="V188" s="20" t="str">
        <f>IFERROR(__xludf.DUMMYFUNCTION("IFERROR(REGEXEXTRACT(U188,""\d+"")*1, """")"),"")</f>
        <v/>
      </c>
      <c r="W188" s="20">
        <f t="shared" si="5"/>
        <v>0</v>
      </c>
      <c r="X188" s="20"/>
      <c r="Y188" s="20"/>
      <c r="Z188" s="19" t="s">
        <v>185</v>
      </c>
      <c r="AA188" s="19"/>
      <c r="AB188" s="19" t="s">
        <v>185</v>
      </c>
      <c r="AC188" s="19" t="s">
        <v>185</v>
      </c>
      <c r="AD188" s="19" t="s">
        <v>186</v>
      </c>
      <c r="AE188" s="19" t="s">
        <v>185</v>
      </c>
      <c r="AF188" s="19" t="s">
        <v>237</v>
      </c>
      <c r="AG188" s="19" t="s">
        <v>238</v>
      </c>
      <c r="AH188" s="19" t="s">
        <v>238</v>
      </c>
      <c r="AI188" s="19" t="s">
        <v>239</v>
      </c>
      <c r="AJ188" s="19">
        <f t="shared" si="6"/>
        <v>0</v>
      </c>
      <c r="AK188" s="19" t="s">
        <v>188</v>
      </c>
      <c r="AL188" s="19">
        <f t="shared" si="7"/>
        <v>1</v>
      </c>
      <c r="AM188" s="19" t="s">
        <v>190</v>
      </c>
      <c r="AN188" s="19">
        <f t="shared" si="8"/>
        <v>0</v>
      </c>
      <c r="AO188" s="20"/>
      <c r="AP188" s="19">
        <v>1.0</v>
      </c>
      <c r="AQ188" s="19">
        <v>1.0</v>
      </c>
      <c r="AR188" s="19">
        <v>2.0</v>
      </c>
      <c r="AS188" s="19">
        <v>2.0</v>
      </c>
      <c r="AT188" s="19">
        <v>1.0</v>
      </c>
      <c r="AU188" s="19">
        <v>1.0</v>
      </c>
      <c r="AV188" s="19">
        <v>1.0</v>
      </c>
      <c r="AW188" s="19">
        <v>1.0</v>
      </c>
      <c r="AX188" s="19">
        <v>1.0</v>
      </c>
      <c r="AY188" s="19">
        <f t="shared" si="9"/>
        <v>11</v>
      </c>
      <c r="AZ188" s="19">
        <f t="shared" si="10"/>
        <v>2</v>
      </c>
      <c r="BA188" s="19">
        <f t="shared" si="11"/>
        <v>0</v>
      </c>
      <c r="BB188" s="19">
        <f t="shared" si="12"/>
        <v>0</v>
      </c>
      <c r="BC188" s="19">
        <v>1.0</v>
      </c>
      <c r="BD188" s="19">
        <v>1.0</v>
      </c>
      <c r="BE188" s="19">
        <v>1.0</v>
      </c>
      <c r="BF188" s="19">
        <v>1.0</v>
      </c>
      <c r="BG188" s="19">
        <v>2.0</v>
      </c>
      <c r="BH188" s="19">
        <v>1.0</v>
      </c>
      <c r="BI188" s="19">
        <v>1.0</v>
      </c>
      <c r="BJ188" s="19">
        <f t="shared" si="13"/>
        <v>8</v>
      </c>
      <c r="BK188" s="19">
        <f t="shared" si="14"/>
        <v>1</v>
      </c>
      <c r="BL188" s="19"/>
      <c r="BM188" s="19"/>
      <c r="BN188" s="19">
        <v>2.0</v>
      </c>
      <c r="BO188" s="19" t="s">
        <v>185</v>
      </c>
      <c r="BP188" s="19">
        <f t="shared" si="15"/>
        <v>0</v>
      </c>
      <c r="BQ188" s="19">
        <v>1.0</v>
      </c>
      <c r="BR188" s="19">
        <v>0.0</v>
      </c>
      <c r="BS188" s="19" t="s">
        <v>185</v>
      </c>
      <c r="BT188" s="20">
        <f t="shared" si="16"/>
        <v>0</v>
      </c>
      <c r="BU188" s="20"/>
      <c r="BV188" s="19">
        <v>4.0</v>
      </c>
      <c r="BW188" s="19" t="s">
        <v>185</v>
      </c>
      <c r="BX188" s="19" t="s">
        <v>191</v>
      </c>
      <c r="BY188" s="19" t="s">
        <v>185</v>
      </c>
      <c r="BZ188" s="19" t="s">
        <v>185</v>
      </c>
      <c r="CA188" s="19">
        <f t="shared" si="17"/>
        <v>0</v>
      </c>
      <c r="CB188" s="19" t="s">
        <v>186</v>
      </c>
      <c r="CC188" s="19">
        <f t="shared" si="18"/>
        <v>1</v>
      </c>
      <c r="CD188" s="19" t="s">
        <v>192</v>
      </c>
      <c r="CE188" s="19">
        <f t="shared" si="19"/>
        <v>0</v>
      </c>
      <c r="CF188" s="19" t="s">
        <v>209</v>
      </c>
      <c r="CG188" s="19">
        <f t="shared" si="20"/>
        <v>1</v>
      </c>
      <c r="CH188" s="19" t="s">
        <v>192</v>
      </c>
      <c r="CI188" s="19">
        <f t="shared" si="21"/>
        <v>0</v>
      </c>
      <c r="CJ188" s="19" t="s">
        <v>229</v>
      </c>
      <c r="CK188" s="19" t="s">
        <v>185</v>
      </c>
      <c r="CL188" s="19" t="s">
        <v>241</v>
      </c>
      <c r="CM188" s="19">
        <f t="shared" si="22"/>
        <v>1.5</v>
      </c>
      <c r="CN188" s="19" t="s">
        <v>185</v>
      </c>
      <c r="CO188" s="19">
        <f t="shared" si="23"/>
        <v>0</v>
      </c>
      <c r="CP188" s="19" t="s">
        <v>185</v>
      </c>
      <c r="CQ188" s="19" t="s">
        <v>185</v>
      </c>
      <c r="CR188" s="19" t="s">
        <v>185</v>
      </c>
      <c r="CS188" s="19" t="s">
        <v>185</v>
      </c>
      <c r="CT188" s="19" t="s">
        <v>185</v>
      </c>
      <c r="CU188" s="19">
        <f t="shared" ref="CU188:CY188" si="226">if(CP188="Không",0,1)</f>
        <v>0</v>
      </c>
      <c r="CV188" s="19">
        <f t="shared" si="226"/>
        <v>0</v>
      </c>
      <c r="CW188" s="19">
        <f t="shared" si="226"/>
        <v>0</v>
      </c>
      <c r="CX188" s="19">
        <f t="shared" si="226"/>
        <v>0</v>
      </c>
      <c r="CY188" s="19">
        <f t="shared" si="226"/>
        <v>0</v>
      </c>
      <c r="CZ188" s="19" t="s">
        <v>185</v>
      </c>
      <c r="DA188" s="19">
        <f t="shared" si="25"/>
        <v>0</v>
      </c>
      <c r="DB188" s="19" t="s">
        <v>185</v>
      </c>
      <c r="DC188" s="19">
        <f t="shared" si="26"/>
        <v>0</v>
      </c>
      <c r="DD188" s="20"/>
      <c r="DE188" s="19" t="s">
        <v>185</v>
      </c>
      <c r="DF188" s="19">
        <f t="shared" si="27"/>
        <v>0</v>
      </c>
      <c r="DG188" s="19" t="s">
        <v>196</v>
      </c>
      <c r="DH188" s="19">
        <f t="shared" si="28"/>
        <v>0</v>
      </c>
      <c r="DI188" s="19" t="s">
        <v>185</v>
      </c>
      <c r="DJ188" s="19">
        <f t="shared" si="29"/>
        <v>0</v>
      </c>
      <c r="DK188" s="19" t="s">
        <v>197</v>
      </c>
      <c r="DL188" s="19">
        <f t="shared" si="30"/>
        <v>0</v>
      </c>
      <c r="DM188" s="20"/>
      <c r="DN188" s="19" t="str">
        <f t="shared" si="31"/>
        <v/>
      </c>
      <c r="DO188" s="20"/>
      <c r="DP188" s="19" t="s">
        <v>185</v>
      </c>
      <c r="DQ188" s="20">
        <f t="shared" si="32"/>
        <v>0</v>
      </c>
      <c r="DR188" s="20"/>
      <c r="DS188" s="19" t="s">
        <v>185</v>
      </c>
      <c r="DT188" s="20"/>
      <c r="DU188" s="19" t="s">
        <v>185</v>
      </c>
      <c r="DV188" s="20"/>
      <c r="DW188" s="20"/>
      <c r="DX188" s="20"/>
      <c r="DY188" s="20"/>
    </row>
    <row r="189">
      <c r="A189" s="18">
        <v>46007.84605324074</v>
      </c>
      <c r="B189" s="19" t="s">
        <v>420</v>
      </c>
      <c r="C189" s="19" t="s">
        <v>335</v>
      </c>
      <c r="D189" s="19">
        <f t="shared" si="2"/>
        <v>1</v>
      </c>
      <c r="E189" s="19" t="s">
        <v>476</v>
      </c>
      <c r="F189" s="19">
        <f>IFERROR(__xludf.DUMMYFUNCTION("LET(
  t, LOWER(TRIM(E189)),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189" s="19" t="s">
        <v>185</v>
      </c>
      <c r="H189" s="19">
        <f>IFERROR(__xludf.DUMMYFUNCTION("LET(
  t, LOWER(TRIM(G189)),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89" s="19" t="s">
        <v>310</v>
      </c>
      <c r="J189" s="19">
        <f>IFERROR(__xludf.DUMMYFUNCTION("LET(
  text, LOWER(I189),
  IFERROR(
    IFS(
      REGEXMATCH(text,""ở cùng gia đình|ở trọ cùng gia đình""), 0,
      REGEXMATCH(text,""thuê trọ""), 1,
      REGEXMATCH(text,""ở ktx""), 2,
      REGEXMATCH(text,""có nhà tại khu vực đang học|có nhà|ở riên"&amp;"g tại chung cư""), 3,
      REGEXMATCH(text,""ở nhà người quen""), 4
    ),
  -1)
)"),2.0)</f>
        <v>2</v>
      </c>
      <c r="K189" s="19" t="s">
        <v>183</v>
      </c>
      <c r="L189" s="19">
        <f>IFERROR(__xludf.DUMMYFUNCTION("LET(
  t, LOWER(TRIM(K189)),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89" s="19" t="s">
        <v>222</v>
      </c>
      <c r="N189" s="19">
        <f>IFERROR(__xludf.DUMMYFUNCTION("LET(
  t, LOWER(TRIM(M189)),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89" s="19" t="s">
        <v>195</v>
      </c>
      <c r="P189" s="19">
        <f t="shared" si="3"/>
        <v>1</v>
      </c>
      <c r="Q189" s="19">
        <v>1.0</v>
      </c>
      <c r="R189" s="20">
        <f t="shared" si="205"/>
        <v>1</v>
      </c>
      <c r="S189" s="19" t="s">
        <v>203</v>
      </c>
      <c r="T189" s="19"/>
      <c r="U189" s="19" t="s">
        <v>224</v>
      </c>
      <c r="V189" s="20">
        <f>IFERROR(__xludf.DUMMYFUNCTION("IFERROR(REGEXEXTRACT(U189,""\d+"")*1, """")"),25.0)</f>
        <v>25</v>
      </c>
      <c r="W189" s="20">
        <f t="shared" si="5"/>
        <v>25</v>
      </c>
      <c r="X189" s="21">
        <v>0.0</v>
      </c>
      <c r="Y189" s="21">
        <v>0.1</v>
      </c>
      <c r="Z189" s="19" t="s">
        <v>185</v>
      </c>
      <c r="AA189" s="19"/>
      <c r="AB189" s="19" t="s">
        <v>185</v>
      </c>
      <c r="AC189" s="19" t="s">
        <v>521</v>
      </c>
      <c r="AD189" s="19" t="s">
        <v>205</v>
      </c>
      <c r="AE189" s="19" t="s">
        <v>185</v>
      </c>
      <c r="AF189" s="19" t="s">
        <v>206</v>
      </c>
      <c r="AG189" s="19" t="s">
        <v>226</v>
      </c>
      <c r="AH189" s="19" t="s">
        <v>251</v>
      </c>
      <c r="AI189" s="19" t="s">
        <v>239</v>
      </c>
      <c r="AJ189" s="19">
        <f t="shared" si="6"/>
        <v>0</v>
      </c>
      <c r="AK189" s="19" t="s">
        <v>238</v>
      </c>
      <c r="AL189" s="19">
        <f t="shared" si="7"/>
        <v>0</v>
      </c>
      <c r="AM189" s="19" t="s">
        <v>190</v>
      </c>
      <c r="AN189" s="19">
        <f t="shared" si="8"/>
        <v>0</v>
      </c>
      <c r="AO189" s="20"/>
      <c r="AP189" s="19">
        <v>1.0</v>
      </c>
      <c r="AQ189" s="19">
        <v>3.0</v>
      </c>
      <c r="AR189" s="19">
        <v>2.0</v>
      </c>
      <c r="AS189" s="19">
        <v>2.0</v>
      </c>
      <c r="AT189" s="19">
        <v>1.0</v>
      </c>
      <c r="AU189" s="19">
        <v>4.0</v>
      </c>
      <c r="AV189" s="19">
        <v>4.0</v>
      </c>
      <c r="AW189" s="19">
        <v>1.0</v>
      </c>
      <c r="AX189" s="19">
        <v>2.0</v>
      </c>
      <c r="AY189" s="19">
        <f t="shared" si="9"/>
        <v>20</v>
      </c>
      <c r="AZ189" s="19">
        <f t="shared" si="10"/>
        <v>11</v>
      </c>
      <c r="BA189" s="19">
        <f t="shared" si="11"/>
        <v>1</v>
      </c>
      <c r="BB189" s="19">
        <f t="shared" si="12"/>
        <v>0</v>
      </c>
      <c r="BC189" s="19">
        <v>2.0</v>
      </c>
      <c r="BD189" s="19">
        <v>4.0</v>
      </c>
      <c r="BE189" s="19">
        <v>4.0</v>
      </c>
      <c r="BF189" s="19">
        <v>2.0</v>
      </c>
      <c r="BG189" s="19">
        <v>2.0</v>
      </c>
      <c r="BH189" s="19">
        <v>2.0</v>
      </c>
      <c r="BI189" s="19">
        <v>2.0</v>
      </c>
      <c r="BJ189" s="19">
        <f t="shared" si="13"/>
        <v>18</v>
      </c>
      <c r="BK189" s="19">
        <f t="shared" si="14"/>
        <v>11</v>
      </c>
      <c r="BL189" s="19"/>
      <c r="BM189" s="19"/>
      <c r="BN189" s="19">
        <v>2.0</v>
      </c>
      <c r="BO189" s="19" t="s">
        <v>195</v>
      </c>
      <c r="BP189" s="19">
        <f t="shared" si="15"/>
        <v>1</v>
      </c>
      <c r="BQ189" s="19">
        <v>6.0</v>
      </c>
      <c r="BR189" s="19">
        <v>10.0</v>
      </c>
      <c r="BS189" s="19" t="s">
        <v>195</v>
      </c>
      <c r="BT189" s="20">
        <f t="shared" si="16"/>
        <v>1</v>
      </c>
      <c r="BU189" s="19" t="s">
        <v>207</v>
      </c>
      <c r="BV189" s="19">
        <v>2.0</v>
      </c>
      <c r="BW189" s="19" t="s">
        <v>195</v>
      </c>
      <c r="BX189" s="19" t="s">
        <v>191</v>
      </c>
      <c r="BY189" s="19" t="s">
        <v>195</v>
      </c>
      <c r="BZ189" s="19" t="s">
        <v>186</v>
      </c>
      <c r="CA189" s="19">
        <f t="shared" si="17"/>
        <v>1</v>
      </c>
      <c r="CB189" s="19" t="s">
        <v>208</v>
      </c>
      <c r="CC189" s="19">
        <f t="shared" si="18"/>
        <v>2</v>
      </c>
      <c r="CD189" s="19" t="s">
        <v>208</v>
      </c>
      <c r="CE189" s="19">
        <f t="shared" si="19"/>
        <v>2</v>
      </c>
      <c r="CF189" s="19" t="s">
        <v>208</v>
      </c>
      <c r="CG189" s="19">
        <f t="shared" si="20"/>
        <v>2</v>
      </c>
      <c r="CH189" s="19" t="s">
        <v>209</v>
      </c>
      <c r="CI189" s="19">
        <f t="shared" si="21"/>
        <v>1</v>
      </c>
      <c r="CJ189" s="19" t="s">
        <v>292</v>
      </c>
      <c r="CK189" s="19" t="s">
        <v>211</v>
      </c>
      <c r="CL189" s="19" t="s">
        <v>231</v>
      </c>
      <c r="CM189" s="19">
        <f t="shared" si="22"/>
        <v>0.75</v>
      </c>
      <c r="CN189" s="19" t="s">
        <v>213</v>
      </c>
      <c r="CO189" s="19">
        <f t="shared" si="23"/>
        <v>1</v>
      </c>
      <c r="CP189" s="19" t="s">
        <v>195</v>
      </c>
      <c r="CQ189" s="19" t="s">
        <v>195</v>
      </c>
      <c r="CR189" s="19" t="s">
        <v>185</v>
      </c>
      <c r="CS189" s="19" t="s">
        <v>195</v>
      </c>
      <c r="CT189" s="19" t="s">
        <v>195</v>
      </c>
      <c r="CU189" s="19">
        <f t="shared" ref="CU189:CY189" si="227">if(CP189="Không",0,1)</f>
        <v>1</v>
      </c>
      <c r="CV189" s="19">
        <f t="shared" si="227"/>
        <v>1</v>
      </c>
      <c r="CW189" s="19">
        <f t="shared" si="227"/>
        <v>0</v>
      </c>
      <c r="CX189" s="19">
        <f t="shared" si="227"/>
        <v>1</v>
      </c>
      <c r="CY189" s="19">
        <f t="shared" si="227"/>
        <v>1</v>
      </c>
      <c r="CZ189" s="19" t="s">
        <v>185</v>
      </c>
      <c r="DA189" s="19">
        <f t="shared" si="25"/>
        <v>0</v>
      </c>
      <c r="DB189" s="19" t="s">
        <v>185</v>
      </c>
      <c r="DC189" s="19">
        <f t="shared" si="26"/>
        <v>0</v>
      </c>
      <c r="DD189" s="20"/>
      <c r="DE189" s="19" t="s">
        <v>195</v>
      </c>
      <c r="DF189" s="19">
        <f t="shared" si="27"/>
        <v>1</v>
      </c>
      <c r="DG189" s="19" t="s">
        <v>196</v>
      </c>
      <c r="DH189" s="19">
        <f t="shared" si="28"/>
        <v>0</v>
      </c>
      <c r="DI189" s="19" t="s">
        <v>355</v>
      </c>
      <c r="DJ189" s="19">
        <f t="shared" si="29"/>
        <v>1</v>
      </c>
      <c r="DK189" s="19" t="s">
        <v>197</v>
      </c>
      <c r="DL189" s="19">
        <f t="shared" si="30"/>
        <v>0</v>
      </c>
      <c r="DM189" s="19" t="s">
        <v>303</v>
      </c>
      <c r="DN189" s="19">
        <f t="shared" si="31"/>
        <v>0.5</v>
      </c>
      <c r="DO189" s="19" t="s">
        <v>636</v>
      </c>
      <c r="DP189" s="19" t="s">
        <v>185</v>
      </c>
      <c r="DQ189" s="20">
        <f t="shared" si="32"/>
        <v>0</v>
      </c>
      <c r="DR189" s="20"/>
      <c r="DS189" s="19" t="s">
        <v>185</v>
      </c>
      <c r="DT189" s="20"/>
      <c r="DU189" s="19" t="s">
        <v>185</v>
      </c>
      <c r="DV189" s="20"/>
      <c r="DW189" s="20"/>
      <c r="DX189" s="20"/>
      <c r="DY189" s="20"/>
    </row>
    <row r="190">
      <c r="A190" s="18">
        <v>46007.84709490741</v>
      </c>
      <c r="B190" s="19" t="s">
        <v>394</v>
      </c>
      <c r="C190" s="19" t="s">
        <v>335</v>
      </c>
      <c r="D190" s="19">
        <f t="shared" si="2"/>
        <v>1</v>
      </c>
      <c r="E190" s="19" t="s">
        <v>235</v>
      </c>
      <c r="F190" s="19">
        <f>IFERROR(__xludf.DUMMYFUNCTION("LET(
  t, LOWER(TRIM(E190)),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90" s="19" t="s">
        <v>181</v>
      </c>
      <c r="H190" s="19">
        <f>IFERROR(__xludf.DUMMYFUNCTION("LET(
  t, LOWER(TRIM(G190)),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190" s="19" t="s">
        <v>276</v>
      </c>
      <c r="J190" s="19">
        <f>IFERROR(__xludf.DUMMYFUNCTION("LET(
  text, LOWER(I190),
  IFERROR(
    IFS(
      REGEXMATCH(text,""ở cùng gia đình|ở trọ cùng gia đình""), 0,
      REGEXMATCH(text,""thuê trọ""), 1,
      REGEXMATCH(text,""ở ktx""), 2,
      REGEXMATCH(text,""có nhà tại khu vực đang học|có nhà|ở riên"&amp;"g tại chung cư""), 3,
      REGEXMATCH(text,""ở nhà người quen""), 4
    ),
  -1)
)"),0.0)</f>
        <v>0</v>
      </c>
      <c r="K190" s="19" t="s">
        <v>637</v>
      </c>
      <c r="L190" s="19">
        <f>IFERROR(__xludf.DUMMYFUNCTION("LET(
  t, LOWER(TRIM(K190)),
  IFERROR(
    IFS(
      REGEXMATCH(t,""xuất\s*sắc""), 0,
      REGEXMATCH(t,""^giỏi$""), 1,
      REGEXMATCH(t,""^khá$""), 2,
      REGEXMATCH(t,""trung bình|bình thường|^4$""), 3,
      REGEXMATCH(t,""rớt""), 4,
      REGEX"&amp;"MATCH(t,""năm nhất|tân sinh viên|mới|chưa|không|sắp thi|chuẩn bị thi|kq|kết quả|chưa có|chưa biết""), 5,
      TRUE, 5
    ),
  5)
)"),5.0)</f>
        <v>5</v>
      </c>
      <c r="M190" s="19" t="s">
        <v>222</v>
      </c>
      <c r="N190" s="19">
        <f>IFERROR(__xludf.DUMMYFUNCTION("LET(
  t, LOWER(TRIM(M190)),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90" s="19" t="s">
        <v>185</v>
      </c>
      <c r="P190" s="19">
        <f t="shared" si="3"/>
        <v>0</v>
      </c>
      <c r="Q190" s="20"/>
      <c r="R190" s="20" t="str">
        <f t="shared" si="205"/>
        <v/>
      </c>
      <c r="S190" s="20"/>
      <c r="T190" s="20"/>
      <c r="U190" s="20"/>
      <c r="V190" s="20" t="str">
        <f>IFERROR(__xludf.DUMMYFUNCTION("IFERROR(REGEXEXTRACT(U190,""\d+"")*1, """")"),"")</f>
        <v/>
      </c>
      <c r="W190" s="20">
        <f t="shared" si="5"/>
        <v>0</v>
      </c>
      <c r="X190" s="20"/>
      <c r="Y190" s="20"/>
      <c r="Z190" s="19" t="s">
        <v>208</v>
      </c>
      <c r="AA190" s="19"/>
      <c r="AB190" s="19" t="s">
        <v>185</v>
      </c>
      <c r="AC190" s="19" t="s">
        <v>185</v>
      </c>
      <c r="AD190" s="19" t="s">
        <v>205</v>
      </c>
      <c r="AE190" s="19" t="s">
        <v>186</v>
      </c>
      <c r="AF190" s="19" t="s">
        <v>206</v>
      </c>
      <c r="AG190" s="19" t="s">
        <v>226</v>
      </c>
      <c r="AH190" s="19" t="s">
        <v>226</v>
      </c>
      <c r="AI190" s="19" t="s">
        <v>227</v>
      </c>
      <c r="AJ190" s="19">
        <f t="shared" si="6"/>
        <v>2</v>
      </c>
      <c r="AK190" s="19" t="s">
        <v>251</v>
      </c>
      <c r="AL190" s="19">
        <f t="shared" si="7"/>
        <v>3</v>
      </c>
      <c r="AM190" s="19" t="s">
        <v>294</v>
      </c>
      <c r="AN190" s="19">
        <f t="shared" si="8"/>
        <v>2</v>
      </c>
      <c r="AO190" s="20"/>
      <c r="AP190" s="19">
        <v>4.0</v>
      </c>
      <c r="AQ190" s="19">
        <v>3.0</v>
      </c>
      <c r="AR190" s="19">
        <v>2.0</v>
      </c>
      <c r="AS190" s="19">
        <v>2.0</v>
      </c>
      <c r="AT190" s="19">
        <v>1.0</v>
      </c>
      <c r="AU190" s="19">
        <v>3.0</v>
      </c>
      <c r="AV190" s="19">
        <v>2.0</v>
      </c>
      <c r="AW190" s="19">
        <v>3.0</v>
      </c>
      <c r="AX190" s="19">
        <v>1.0</v>
      </c>
      <c r="AY190" s="19">
        <f t="shared" si="9"/>
        <v>21</v>
      </c>
      <c r="AZ190" s="19">
        <f t="shared" si="10"/>
        <v>12</v>
      </c>
      <c r="BA190" s="19">
        <f t="shared" si="11"/>
        <v>1</v>
      </c>
      <c r="BB190" s="19">
        <f t="shared" si="12"/>
        <v>0</v>
      </c>
      <c r="BC190" s="19">
        <v>3.0</v>
      </c>
      <c r="BD190" s="19">
        <v>3.0</v>
      </c>
      <c r="BE190" s="19">
        <v>2.0</v>
      </c>
      <c r="BF190" s="19">
        <v>4.0</v>
      </c>
      <c r="BG190" s="19">
        <v>4.0</v>
      </c>
      <c r="BH190" s="19">
        <v>3.0</v>
      </c>
      <c r="BI190" s="19">
        <v>1.0</v>
      </c>
      <c r="BJ190" s="19">
        <f t="shared" si="13"/>
        <v>20</v>
      </c>
      <c r="BK190" s="19">
        <f t="shared" si="14"/>
        <v>13</v>
      </c>
      <c r="BL190" s="19"/>
      <c r="BM190" s="19"/>
      <c r="BN190" s="19">
        <v>3.0</v>
      </c>
      <c r="BO190" s="19" t="s">
        <v>185</v>
      </c>
      <c r="BP190" s="19">
        <f t="shared" si="15"/>
        <v>0</v>
      </c>
      <c r="BQ190" s="19">
        <v>4.0</v>
      </c>
      <c r="BR190" s="19">
        <v>2.0</v>
      </c>
      <c r="BS190" s="19" t="s">
        <v>195</v>
      </c>
      <c r="BT190" s="20">
        <f t="shared" si="16"/>
        <v>1</v>
      </c>
      <c r="BU190" s="19" t="s">
        <v>207</v>
      </c>
      <c r="BV190" s="19">
        <v>3.0</v>
      </c>
      <c r="BW190" s="19" t="s">
        <v>195</v>
      </c>
      <c r="BX190" s="19" t="s">
        <v>638</v>
      </c>
      <c r="BY190" s="19" t="s">
        <v>195</v>
      </c>
      <c r="BZ190" s="19" t="s">
        <v>186</v>
      </c>
      <c r="CA190" s="19">
        <f t="shared" si="17"/>
        <v>1</v>
      </c>
      <c r="CB190" s="19" t="s">
        <v>186</v>
      </c>
      <c r="CC190" s="19">
        <f t="shared" si="18"/>
        <v>1</v>
      </c>
      <c r="CD190" s="19" t="s">
        <v>209</v>
      </c>
      <c r="CE190" s="19">
        <f t="shared" si="19"/>
        <v>1</v>
      </c>
      <c r="CF190" s="19" t="s">
        <v>209</v>
      </c>
      <c r="CG190" s="19">
        <f t="shared" si="20"/>
        <v>1</v>
      </c>
      <c r="CH190" s="19" t="s">
        <v>208</v>
      </c>
      <c r="CI190" s="19">
        <f t="shared" si="21"/>
        <v>2</v>
      </c>
      <c r="CJ190" s="19" t="s">
        <v>229</v>
      </c>
      <c r="CK190" s="19" t="s">
        <v>185</v>
      </c>
      <c r="CL190" s="19" t="s">
        <v>212</v>
      </c>
      <c r="CM190" s="19">
        <f t="shared" si="22"/>
        <v>6</v>
      </c>
      <c r="CN190" s="19" t="s">
        <v>185</v>
      </c>
      <c r="CO190" s="19">
        <f t="shared" si="23"/>
        <v>0</v>
      </c>
      <c r="CP190" s="19" t="s">
        <v>185</v>
      </c>
      <c r="CQ190" s="19" t="s">
        <v>185</v>
      </c>
      <c r="CR190" s="19" t="s">
        <v>185</v>
      </c>
      <c r="CS190" s="19" t="s">
        <v>185</v>
      </c>
      <c r="CT190" s="19" t="s">
        <v>185</v>
      </c>
      <c r="CU190" s="19">
        <f t="shared" ref="CU190:CY190" si="228">if(CP190="Không",0,1)</f>
        <v>0</v>
      </c>
      <c r="CV190" s="19">
        <f t="shared" si="228"/>
        <v>0</v>
      </c>
      <c r="CW190" s="19">
        <f t="shared" si="228"/>
        <v>0</v>
      </c>
      <c r="CX190" s="19">
        <f t="shared" si="228"/>
        <v>0</v>
      </c>
      <c r="CY190" s="19">
        <f t="shared" si="228"/>
        <v>0</v>
      </c>
      <c r="CZ190" s="19" t="s">
        <v>185</v>
      </c>
      <c r="DA190" s="19">
        <f t="shared" si="25"/>
        <v>0</v>
      </c>
      <c r="DB190" s="19" t="s">
        <v>185</v>
      </c>
      <c r="DC190" s="19">
        <f t="shared" si="26"/>
        <v>0</v>
      </c>
      <c r="DD190" s="20"/>
      <c r="DE190" s="19" t="s">
        <v>185</v>
      </c>
      <c r="DF190" s="19">
        <f t="shared" si="27"/>
        <v>0</v>
      </c>
      <c r="DG190" s="19" t="s">
        <v>196</v>
      </c>
      <c r="DH190" s="19">
        <f t="shared" si="28"/>
        <v>0</v>
      </c>
      <c r="DI190" s="19" t="s">
        <v>185</v>
      </c>
      <c r="DJ190" s="19">
        <f t="shared" si="29"/>
        <v>0</v>
      </c>
      <c r="DK190" s="19" t="s">
        <v>197</v>
      </c>
      <c r="DL190" s="19">
        <f t="shared" si="30"/>
        <v>0</v>
      </c>
      <c r="DM190" s="20"/>
      <c r="DN190" s="19" t="str">
        <f t="shared" si="31"/>
        <v/>
      </c>
      <c r="DO190" s="20"/>
      <c r="DP190" s="19" t="s">
        <v>185</v>
      </c>
      <c r="DQ190" s="20">
        <f t="shared" si="32"/>
        <v>0</v>
      </c>
      <c r="DR190" s="20"/>
      <c r="DS190" s="19" t="s">
        <v>185</v>
      </c>
      <c r="DT190" s="20"/>
      <c r="DU190" s="19" t="s">
        <v>185</v>
      </c>
      <c r="DV190" s="20"/>
      <c r="DW190" s="20"/>
      <c r="DX190" s="20"/>
      <c r="DY190" s="20"/>
    </row>
    <row r="191">
      <c r="A191" s="18">
        <v>46007.84832175926</v>
      </c>
      <c r="B191" s="19" t="s">
        <v>390</v>
      </c>
      <c r="C191" s="19" t="s">
        <v>335</v>
      </c>
      <c r="D191" s="19">
        <f t="shared" si="2"/>
        <v>1</v>
      </c>
      <c r="E191" s="19" t="s">
        <v>180</v>
      </c>
      <c r="F191" s="19">
        <f>IFERROR(__xludf.DUMMYFUNCTION("LET(
  t, LOWER(TRIM(E191)),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91" s="19" t="s">
        <v>185</v>
      </c>
      <c r="H191" s="19">
        <f>IFERROR(__xludf.DUMMYFUNCTION("LET(
  t, LOWER(TRIM(G191)),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91" s="19" t="s">
        <v>276</v>
      </c>
      <c r="J191" s="19">
        <f>IFERROR(__xludf.DUMMYFUNCTION("LET(
  text, LOWER(I191),
  IFERROR(
    IFS(
      REGEXMATCH(text,""ở cùng gia đình|ở trọ cùng gia đình""), 0,
      REGEXMATCH(text,""thuê trọ""), 1,
      REGEXMATCH(text,""ở ktx""), 2,
      REGEXMATCH(text,""có nhà tại khu vực đang học|có nhà|ở riên"&amp;"g tại chung cư""), 3,
      REGEXMATCH(text,""ở nhà người quen""), 4
    ),
  -1)
)"),0.0)</f>
        <v>0</v>
      </c>
      <c r="K191" s="19" t="s">
        <v>221</v>
      </c>
      <c r="L191" s="19">
        <f>IFERROR(__xludf.DUMMYFUNCTION("LET(
  t, LOWER(TRIM(K191)),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91" s="19" t="s">
        <v>639</v>
      </c>
      <c r="N191" s="19">
        <f>IFERROR(__xludf.DUMMYFUNCTION("LET(
  t, LOWER(TRIM(M191)),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91" s="19" t="s">
        <v>195</v>
      </c>
      <c r="P191" s="19">
        <f t="shared" si="3"/>
        <v>1</v>
      </c>
      <c r="Q191" s="19" t="s">
        <v>447</v>
      </c>
      <c r="R191" s="19">
        <v>1.0</v>
      </c>
      <c r="S191" s="19" t="s">
        <v>306</v>
      </c>
      <c r="T191" s="19"/>
      <c r="U191" s="19" t="s">
        <v>204</v>
      </c>
      <c r="V191" s="20">
        <f>IFERROR(__xludf.DUMMYFUNCTION("IFERROR(REGEXEXTRACT(U191,""\d+"")*1, """")"),15.0)</f>
        <v>15</v>
      </c>
      <c r="W191" s="20">
        <f t="shared" si="5"/>
        <v>15</v>
      </c>
      <c r="X191" s="19">
        <v>5.0</v>
      </c>
      <c r="Y191" s="19">
        <v>25.0</v>
      </c>
      <c r="Z191" s="19" t="s">
        <v>185</v>
      </c>
      <c r="AA191" s="19"/>
      <c r="AB191" s="19" t="s">
        <v>185</v>
      </c>
      <c r="AC191" s="19" t="s">
        <v>185</v>
      </c>
      <c r="AD191" s="19" t="s">
        <v>186</v>
      </c>
      <c r="AE191" s="19" t="s">
        <v>185</v>
      </c>
      <c r="AF191" s="19" t="s">
        <v>206</v>
      </c>
      <c r="AG191" s="19" t="s">
        <v>238</v>
      </c>
      <c r="AH191" s="19" t="s">
        <v>188</v>
      </c>
      <c r="AI191" s="19" t="s">
        <v>239</v>
      </c>
      <c r="AJ191" s="19">
        <f t="shared" si="6"/>
        <v>0</v>
      </c>
      <c r="AK191" s="19" t="s">
        <v>302</v>
      </c>
      <c r="AL191" s="19">
        <f t="shared" si="7"/>
        <v>-1</v>
      </c>
      <c r="AM191" s="19" t="s">
        <v>190</v>
      </c>
      <c r="AN191" s="19">
        <f t="shared" si="8"/>
        <v>0</v>
      </c>
      <c r="AO191" s="20"/>
      <c r="AP191" s="19">
        <v>2.0</v>
      </c>
      <c r="AQ191" s="19">
        <v>1.0</v>
      </c>
      <c r="AR191" s="19">
        <v>2.0</v>
      </c>
      <c r="AS191" s="19">
        <v>2.0</v>
      </c>
      <c r="AT191" s="19">
        <v>1.0</v>
      </c>
      <c r="AU191" s="19">
        <v>1.0</v>
      </c>
      <c r="AV191" s="19">
        <v>1.0</v>
      </c>
      <c r="AW191" s="19">
        <v>2.0</v>
      </c>
      <c r="AX191" s="19">
        <v>1.0</v>
      </c>
      <c r="AY191" s="19">
        <f t="shared" si="9"/>
        <v>13</v>
      </c>
      <c r="AZ191" s="19">
        <f t="shared" si="10"/>
        <v>4</v>
      </c>
      <c r="BA191" s="19">
        <f t="shared" si="11"/>
        <v>0</v>
      </c>
      <c r="BB191" s="19">
        <f t="shared" si="12"/>
        <v>0</v>
      </c>
      <c r="BC191" s="19">
        <v>1.0</v>
      </c>
      <c r="BD191" s="19">
        <v>1.0</v>
      </c>
      <c r="BE191" s="19">
        <v>1.0</v>
      </c>
      <c r="BF191" s="19">
        <v>1.0</v>
      </c>
      <c r="BG191" s="19">
        <v>2.0</v>
      </c>
      <c r="BH191" s="19">
        <v>1.0</v>
      </c>
      <c r="BI191" s="19">
        <v>1.0</v>
      </c>
      <c r="BJ191" s="19">
        <f t="shared" si="13"/>
        <v>8</v>
      </c>
      <c r="BK191" s="19">
        <f t="shared" si="14"/>
        <v>1</v>
      </c>
      <c r="BL191" s="19"/>
      <c r="BM191" s="19"/>
      <c r="BN191" s="19">
        <v>4.0</v>
      </c>
      <c r="BO191" s="19" t="s">
        <v>185</v>
      </c>
      <c r="BP191" s="19">
        <f t="shared" si="15"/>
        <v>0</v>
      </c>
      <c r="BQ191" s="19">
        <v>2.0</v>
      </c>
      <c r="BR191" s="19">
        <v>1.0</v>
      </c>
      <c r="BS191" s="19" t="s">
        <v>185</v>
      </c>
      <c r="BT191" s="20">
        <f t="shared" si="16"/>
        <v>0</v>
      </c>
      <c r="BU191" s="20"/>
      <c r="BV191" s="19">
        <v>4.0</v>
      </c>
      <c r="BW191" s="19" t="s">
        <v>185</v>
      </c>
      <c r="BX191" s="19" t="s">
        <v>640</v>
      </c>
      <c r="BY191" s="19" t="s">
        <v>185</v>
      </c>
      <c r="BZ191" s="19" t="s">
        <v>185</v>
      </c>
      <c r="CA191" s="19">
        <f t="shared" si="17"/>
        <v>0</v>
      </c>
      <c r="CB191" s="19" t="s">
        <v>185</v>
      </c>
      <c r="CC191" s="19">
        <f t="shared" si="18"/>
        <v>0</v>
      </c>
      <c r="CD191" s="19" t="s">
        <v>192</v>
      </c>
      <c r="CE191" s="19">
        <f t="shared" si="19"/>
        <v>0</v>
      </c>
      <c r="CF191" s="19" t="s">
        <v>192</v>
      </c>
      <c r="CG191" s="19">
        <f t="shared" si="20"/>
        <v>0</v>
      </c>
      <c r="CH191" s="19" t="s">
        <v>192</v>
      </c>
      <c r="CI191" s="19">
        <f t="shared" si="21"/>
        <v>0</v>
      </c>
      <c r="CJ191" s="19" t="s">
        <v>415</v>
      </c>
      <c r="CK191" s="19" t="s">
        <v>641</v>
      </c>
      <c r="CL191" s="19" t="s">
        <v>212</v>
      </c>
      <c r="CM191" s="19">
        <f t="shared" si="22"/>
        <v>6</v>
      </c>
      <c r="CN191" s="19" t="s">
        <v>185</v>
      </c>
      <c r="CO191" s="19">
        <f t="shared" si="23"/>
        <v>0</v>
      </c>
      <c r="CP191" s="19" t="s">
        <v>185</v>
      </c>
      <c r="CQ191" s="19" t="s">
        <v>195</v>
      </c>
      <c r="CR191" s="19" t="s">
        <v>185</v>
      </c>
      <c r="CS191" s="19" t="s">
        <v>185</v>
      </c>
      <c r="CT191" s="19" t="s">
        <v>185</v>
      </c>
      <c r="CU191" s="19">
        <f t="shared" ref="CU191:CY191" si="229">if(CP191="Không",0,1)</f>
        <v>0</v>
      </c>
      <c r="CV191" s="19">
        <f t="shared" si="229"/>
        <v>1</v>
      </c>
      <c r="CW191" s="19">
        <f t="shared" si="229"/>
        <v>0</v>
      </c>
      <c r="CX191" s="19">
        <f t="shared" si="229"/>
        <v>0</v>
      </c>
      <c r="CY191" s="19">
        <f t="shared" si="229"/>
        <v>0</v>
      </c>
      <c r="CZ191" s="19" t="s">
        <v>185</v>
      </c>
      <c r="DA191" s="19">
        <f t="shared" si="25"/>
        <v>0</v>
      </c>
      <c r="DB191" s="19" t="s">
        <v>185</v>
      </c>
      <c r="DC191" s="19">
        <f t="shared" si="26"/>
        <v>0</v>
      </c>
      <c r="DD191" s="20"/>
      <c r="DE191" s="19" t="s">
        <v>185</v>
      </c>
      <c r="DF191" s="19">
        <f t="shared" si="27"/>
        <v>0</v>
      </c>
      <c r="DG191" s="19" t="s">
        <v>196</v>
      </c>
      <c r="DH191" s="19">
        <f t="shared" si="28"/>
        <v>0</v>
      </c>
      <c r="DI191" s="19" t="s">
        <v>185</v>
      </c>
      <c r="DJ191" s="19">
        <f t="shared" si="29"/>
        <v>0</v>
      </c>
      <c r="DK191" s="19" t="s">
        <v>197</v>
      </c>
      <c r="DL191" s="19">
        <f t="shared" si="30"/>
        <v>0</v>
      </c>
      <c r="DM191" s="20"/>
      <c r="DN191" s="19" t="str">
        <f t="shared" si="31"/>
        <v/>
      </c>
      <c r="DO191" s="20"/>
      <c r="DP191" s="19" t="s">
        <v>185</v>
      </c>
      <c r="DQ191" s="20">
        <f t="shared" si="32"/>
        <v>0</v>
      </c>
      <c r="DR191" s="20"/>
      <c r="DS191" s="19" t="s">
        <v>185</v>
      </c>
      <c r="DT191" s="20"/>
      <c r="DU191" s="19" t="s">
        <v>185</v>
      </c>
      <c r="DV191" s="20"/>
      <c r="DW191" s="20"/>
      <c r="DX191" s="20"/>
      <c r="DY191" s="20"/>
    </row>
    <row r="192">
      <c r="A192" s="18">
        <v>46007.849027777775</v>
      </c>
      <c r="B192" s="19" t="s">
        <v>642</v>
      </c>
      <c r="C192" s="19" t="s">
        <v>335</v>
      </c>
      <c r="D192" s="19">
        <f t="shared" si="2"/>
        <v>1</v>
      </c>
      <c r="E192" s="19" t="s">
        <v>346</v>
      </c>
      <c r="F192" s="19">
        <f>IFERROR(__xludf.DUMMYFUNCTION("LET(
  t, LOWER(TRIM(E192)),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92" s="19" t="s">
        <v>185</v>
      </c>
      <c r="H192" s="19">
        <f>IFERROR(__xludf.DUMMYFUNCTION("LET(
  t, LOWER(TRIM(G192)),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92" s="19" t="s">
        <v>347</v>
      </c>
      <c r="J192" s="19">
        <f>IFERROR(__xludf.DUMMYFUNCTION("LET(
  text, LOWER(I192),
  IFERROR(
    IFS(
      REGEXMATCH(text,""ở cùng gia đình|ở trọ cùng gia đình""), 0,
      REGEXMATCH(text,""thuê trọ""), 1,
      REGEXMATCH(text,""ở ktx""), 2,
      REGEXMATCH(text,""có nhà tại khu vực đang học|có nhà|ở riên"&amp;"g tại chung cư""), 3,
      REGEXMATCH(text,""ở nhà người quen""), 4
    ),
  -1)
)"),4.0)</f>
        <v>4</v>
      </c>
      <c r="K192" s="19" t="s">
        <v>221</v>
      </c>
      <c r="L192" s="19">
        <f>IFERROR(__xludf.DUMMYFUNCTION("LET(
  t, LOWER(TRIM(K192)),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92" s="19" t="s">
        <v>222</v>
      </c>
      <c r="N192" s="19">
        <f>IFERROR(__xludf.DUMMYFUNCTION("LET(
  t, LOWER(TRIM(M192)),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92" s="19" t="s">
        <v>185</v>
      </c>
      <c r="P192" s="19">
        <f t="shared" si="3"/>
        <v>0</v>
      </c>
      <c r="Q192" s="20"/>
      <c r="R192" s="20" t="str">
        <f>Q192</f>
        <v/>
      </c>
      <c r="S192" s="20"/>
      <c r="T192" s="20"/>
      <c r="U192" s="20"/>
      <c r="V192" s="20" t="str">
        <f>IFERROR(__xludf.DUMMYFUNCTION("IFERROR(REGEXEXTRACT(U192,""\d+"")*1, """")"),"")</f>
        <v/>
      </c>
      <c r="W192" s="20">
        <f t="shared" si="5"/>
        <v>0</v>
      </c>
      <c r="X192" s="20"/>
      <c r="Y192" s="20"/>
      <c r="Z192" s="19" t="s">
        <v>186</v>
      </c>
      <c r="AA192" s="19"/>
      <c r="AB192" s="19" t="s">
        <v>185</v>
      </c>
      <c r="AC192" s="19" t="s">
        <v>185</v>
      </c>
      <c r="AD192" s="19" t="s">
        <v>186</v>
      </c>
      <c r="AE192" s="19" t="s">
        <v>186</v>
      </c>
      <c r="AF192" s="19" t="s">
        <v>206</v>
      </c>
      <c r="AG192" s="19" t="s">
        <v>188</v>
      </c>
      <c r="AH192" s="19" t="s">
        <v>238</v>
      </c>
      <c r="AI192" s="19" t="s">
        <v>239</v>
      </c>
      <c r="AJ192" s="19">
        <f t="shared" si="6"/>
        <v>0</v>
      </c>
      <c r="AK192" s="19" t="s">
        <v>238</v>
      </c>
      <c r="AL192" s="19">
        <f t="shared" si="7"/>
        <v>0</v>
      </c>
      <c r="AM192" s="19" t="s">
        <v>190</v>
      </c>
      <c r="AN192" s="19">
        <f t="shared" si="8"/>
        <v>0</v>
      </c>
      <c r="AO192" s="20"/>
      <c r="AP192" s="19">
        <v>3.0</v>
      </c>
      <c r="AQ192" s="19">
        <v>1.0</v>
      </c>
      <c r="AR192" s="19">
        <v>2.0</v>
      </c>
      <c r="AS192" s="19">
        <v>2.0</v>
      </c>
      <c r="AT192" s="19">
        <v>2.0</v>
      </c>
      <c r="AU192" s="19">
        <v>2.0</v>
      </c>
      <c r="AV192" s="19">
        <v>2.0</v>
      </c>
      <c r="AW192" s="19">
        <v>1.0</v>
      </c>
      <c r="AX192" s="19">
        <v>1.0</v>
      </c>
      <c r="AY192" s="19">
        <f t="shared" si="9"/>
        <v>16</v>
      </c>
      <c r="AZ192" s="19">
        <f t="shared" si="10"/>
        <v>7</v>
      </c>
      <c r="BA192" s="19">
        <f t="shared" si="11"/>
        <v>0</v>
      </c>
      <c r="BB192" s="19">
        <f t="shared" si="12"/>
        <v>0</v>
      </c>
      <c r="BC192" s="19">
        <v>1.0</v>
      </c>
      <c r="BD192" s="19">
        <v>2.0</v>
      </c>
      <c r="BE192" s="19">
        <v>1.0</v>
      </c>
      <c r="BF192" s="19">
        <v>2.0</v>
      </c>
      <c r="BG192" s="19">
        <v>2.0</v>
      </c>
      <c r="BH192" s="19">
        <v>1.0</v>
      </c>
      <c r="BI192" s="19">
        <v>2.0</v>
      </c>
      <c r="BJ192" s="19">
        <f t="shared" si="13"/>
        <v>11</v>
      </c>
      <c r="BK192" s="19">
        <f t="shared" si="14"/>
        <v>4</v>
      </c>
      <c r="BL192" s="19"/>
      <c r="BM192" s="19"/>
      <c r="BN192" s="19">
        <v>3.0</v>
      </c>
      <c r="BO192" s="19" t="s">
        <v>185</v>
      </c>
      <c r="BP192" s="19">
        <f t="shared" si="15"/>
        <v>0</v>
      </c>
      <c r="BQ192" s="19">
        <v>2.0</v>
      </c>
      <c r="BR192" s="19">
        <v>2.0</v>
      </c>
      <c r="BS192" s="19" t="s">
        <v>195</v>
      </c>
      <c r="BT192" s="20">
        <f t="shared" si="16"/>
        <v>1</v>
      </c>
      <c r="BU192" s="19" t="s">
        <v>643</v>
      </c>
      <c r="BV192" s="19">
        <v>3.0</v>
      </c>
      <c r="BW192" s="19" t="s">
        <v>195</v>
      </c>
      <c r="BX192" s="19" t="s">
        <v>191</v>
      </c>
      <c r="BY192" s="19" t="s">
        <v>195</v>
      </c>
      <c r="BZ192" s="19" t="s">
        <v>186</v>
      </c>
      <c r="CA192" s="19">
        <f t="shared" si="17"/>
        <v>1</v>
      </c>
      <c r="CB192" s="19" t="s">
        <v>186</v>
      </c>
      <c r="CC192" s="19">
        <f t="shared" si="18"/>
        <v>1</v>
      </c>
      <c r="CD192" s="19" t="s">
        <v>192</v>
      </c>
      <c r="CE192" s="19">
        <f t="shared" si="19"/>
        <v>0</v>
      </c>
      <c r="CF192" s="19" t="s">
        <v>192</v>
      </c>
      <c r="CG192" s="19">
        <f t="shared" si="20"/>
        <v>0</v>
      </c>
      <c r="CH192" s="19" t="s">
        <v>192</v>
      </c>
      <c r="CI192" s="19">
        <f t="shared" si="21"/>
        <v>0</v>
      </c>
      <c r="CJ192" s="19" t="s">
        <v>229</v>
      </c>
      <c r="CK192" s="19" t="s">
        <v>644</v>
      </c>
      <c r="CL192" s="19" t="s">
        <v>212</v>
      </c>
      <c r="CM192" s="19">
        <f t="shared" si="22"/>
        <v>6</v>
      </c>
      <c r="CN192" s="19" t="s">
        <v>213</v>
      </c>
      <c r="CO192" s="19">
        <f t="shared" si="23"/>
        <v>1</v>
      </c>
      <c r="CP192" s="19" t="s">
        <v>185</v>
      </c>
      <c r="CQ192" s="19" t="s">
        <v>185</v>
      </c>
      <c r="CR192" s="19" t="s">
        <v>185</v>
      </c>
      <c r="CS192" s="19" t="s">
        <v>185</v>
      </c>
      <c r="CT192" s="19" t="s">
        <v>195</v>
      </c>
      <c r="CU192" s="19">
        <f t="shared" ref="CU192:CY192" si="230">if(CP192="Không",0,1)</f>
        <v>0</v>
      </c>
      <c r="CV192" s="19">
        <f t="shared" si="230"/>
        <v>0</v>
      </c>
      <c r="CW192" s="19">
        <f t="shared" si="230"/>
        <v>0</v>
      </c>
      <c r="CX192" s="19">
        <f t="shared" si="230"/>
        <v>0</v>
      </c>
      <c r="CY192" s="19">
        <f t="shared" si="230"/>
        <v>1</v>
      </c>
      <c r="CZ192" s="19" t="s">
        <v>185</v>
      </c>
      <c r="DA192" s="19">
        <f t="shared" si="25"/>
        <v>0</v>
      </c>
      <c r="DB192" s="19" t="s">
        <v>185</v>
      </c>
      <c r="DC192" s="19">
        <f t="shared" si="26"/>
        <v>0</v>
      </c>
      <c r="DD192" s="20"/>
      <c r="DE192" s="19" t="s">
        <v>185</v>
      </c>
      <c r="DF192" s="19">
        <f t="shared" si="27"/>
        <v>0</v>
      </c>
      <c r="DG192" s="19" t="s">
        <v>214</v>
      </c>
      <c r="DH192" s="19">
        <f t="shared" si="28"/>
        <v>1</v>
      </c>
      <c r="DI192" s="19" t="s">
        <v>185</v>
      </c>
      <c r="DJ192" s="19">
        <f t="shared" si="29"/>
        <v>0</v>
      </c>
      <c r="DK192" s="19" t="s">
        <v>197</v>
      </c>
      <c r="DL192" s="19">
        <f t="shared" si="30"/>
        <v>0</v>
      </c>
      <c r="DM192" s="20"/>
      <c r="DN192" s="19" t="str">
        <f t="shared" si="31"/>
        <v/>
      </c>
      <c r="DO192" s="20"/>
      <c r="DP192" s="19" t="s">
        <v>185</v>
      </c>
      <c r="DQ192" s="20">
        <f t="shared" si="32"/>
        <v>0</v>
      </c>
      <c r="DR192" s="20"/>
      <c r="DS192" s="19" t="s">
        <v>185</v>
      </c>
      <c r="DT192" s="20"/>
      <c r="DU192" s="19" t="s">
        <v>185</v>
      </c>
      <c r="DV192" s="20"/>
      <c r="DW192" s="20"/>
      <c r="DX192" s="20"/>
      <c r="DY192" s="20"/>
    </row>
    <row r="193">
      <c r="A193" s="18">
        <v>46007.85030092593</v>
      </c>
      <c r="B193" s="19" t="s">
        <v>359</v>
      </c>
      <c r="C193" s="19" t="s">
        <v>174</v>
      </c>
      <c r="D193" s="19">
        <f t="shared" si="2"/>
        <v>0</v>
      </c>
      <c r="E193" s="19" t="s">
        <v>346</v>
      </c>
      <c r="F193" s="19">
        <f>IFERROR(__xludf.DUMMYFUNCTION("LET(
  t, LOWER(TRIM(E193)),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93" s="19" t="s">
        <v>360</v>
      </c>
      <c r="H193" s="19">
        <f>IFERROR(__xludf.DUMMYFUNCTION("LET(
  t, LOWER(TRIM(G193)),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)"),5.0)</f>
        <v>5</v>
      </c>
      <c r="I193" s="19" t="s">
        <v>182</v>
      </c>
      <c r="J193" s="19">
        <f>IFERROR(__xludf.DUMMYFUNCTION("LET(
  text, LOWER(I193),
  IFERROR(
    IFS(
      REGEXMATCH(text,""ở cùng gia đình|ở trọ cùng gia đình""), 0,
      REGEXMATCH(text,""thuê trọ""), 1,
      REGEXMATCH(text,""ở ktx""), 2,
      REGEXMATCH(text,""có nhà tại khu vực đang học|có nhà|ở riên"&amp;"g tại chung cư""), 3,
      REGEXMATCH(text,""ở nhà người quen""), 4
    ),
  -1)
)"),1.0)</f>
        <v>1</v>
      </c>
      <c r="K193" s="19" t="s">
        <v>202</v>
      </c>
      <c r="L193" s="19">
        <f>IFERROR(__xludf.DUMMYFUNCTION("LET(
  t, LOWER(TRIM(K193)),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193" s="19" t="s">
        <v>222</v>
      </c>
      <c r="N193" s="19">
        <f>IFERROR(__xludf.DUMMYFUNCTION("LET(
  t, LOWER(TRIM(M193)),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93" s="19" t="s">
        <v>195</v>
      </c>
      <c r="P193" s="19">
        <f t="shared" si="3"/>
        <v>1</v>
      </c>
      <c r="Q193" s="19" t="s">
        <v>645</v>
      </c>
      <c r="R193" s="19">
        <v>1.0</v>
      </c>
      <c r="S193" s="19" t="s">
        <v>223</v>
      </c>
      <c r="T193" s="19"/>
      <c r="U193" s="19" t="s">
        <v>307</v>
      </c>
      <c r="V193" s="20">
        <f>IFERROR(__xludf.DUMMYFUNCTION("IFERROR(REGEXEXTRACT(U193,""\d+"")*1, """")"),20.0)</f>
        <v>20</v>
      </c>
      <c r="W193" s="20">
        <f t="shared" si="5"/>
        <v>20</v>
      </c>
      <c r="X193" s="21">
        <v>0.5</v>
      </c>
      <c r="Y193" s="21">
        <v>0.0</v>
      </c>
      <c r="Z193" s="19" t="s">
        <v>185</v>
      </c>
      <c r="AA193" s="19"/>
      <c r="AB193" s="19" t="s">
        <v>185</v>
      </c>
      <c r="AC193" s="19" t="s">
        <v>185</v>
      </c>
      <c r="AD193" s="19" t="s">
        <v>186</v>
      </c>
      <c r="AE193" s="19" t="s">
        <v>186</v>
      </c>
      <c r="AF193" s="19" t="s">
        <v>237</v>
      </c>
      <c r="AG193" s="19" t="s">
        <v>238</v>
      </c>
      <c r="AH193" s="19" t="s">
        <v>238</v>
      </c>
      <c r="AI193" s="19" t="s">
        <v>239</v>
      </c>
      <c r="AJ193" s="19">
        <f t="shared" si="6"/>
        <v>0</v>
      </c>
      <c r="AK193" s="19" t="s">
        <v>238</v>
      </c>
      <c r="AL193" s="19">
        <f t="shared" si="7"/>
        <v>0</v>
      </c>
      <c r="AM193" s="19" t="s">
        <v>190</v>
      </c>
      <c r="AN193" s="19">
        <f t="shared" si="8"/>
        <v>0</v>
      </c>
      <c r="AO193" s="20"/>
      <c r="AP193" s="19">
        <v>1.0</v>
      </c>
      <c r="AQ193" s="19">
        <v>1.0</v>
      </c>
      <c r="AR193" s="19">
        <v>1.0</v>
      </c>
      <c r="AS193" s="19">
        <v>1.0</v>
      </c>
      <c r="AT193" s="19">
        <v>1.0</v>
      </c>
      <c r="AU193" s="19">
        <v>1.0</v>
      </c>
      <c r="AV193" s="19">
        <v>1.0</v>
      </c>
      <c r="AW193" s="19">
        <v>1.0</v>
      </c>
      <c r="AX193" s="19">
        <v>1.0</v>
      </c>
      <c r="AY193" s="19">
        <f t="shared" si="9"/>
        <v>9</v>
      </c>
      <c r="AZ193" s="19">
        <f t="shared" si="10"/>
        <v>0</v>
      </c>
      <c r="BA193" s="19">
        <f t="shared" si="11"/>
        <v>0</v>
      </c>
      <c r="BB193" s="19">
        <f t="shared" si="12"/>
        <v>0</v>
      </c>
      <c r="BC193" s="19">
        <v>1.0</v>
      </c>
      <c r="BD193" s="19">
        <v>1.0</v>
      </c>
      <c r="BE193" s="19">
        <v>1.0</v>
      </c>
      <c r="BF193" s="19">
        <v>1.0</v>
      </c>
      <c r="BG193" s="19">
        <v>1.0</v>
      </c>
      <c r="BH193" s="19">
        <v>1.0</v>
      </c>
      <c r="BI193" s="19">
        <v>1.0</v>
      </c>
      <c r="BJ193" s="19">
        <f t="shared" si="13"/>
        <v>7</v>
      </c>
      <c r="BK193" s="19">
        <f t="shared" si="14"/>
        <v>0</v>
      </c>
      <c r="BL193" s="19"/>
      <c r="BM193" s="19"/>
      <c r="BN193" s="19">
        <v>1.0</v>
      </c>
      <c r="BO193" s="19" t="s">
        <v>185</v>
      </c>
      <c r="BP193" s="19">
        <f t="shared" si="15"/>
        <v>0</v>
      </c>
      <c r="BQ193" s="19">
        <v>1.0</v>
      </c>
      <c r="BR193" s="19" t="s">
        <v>646</v>
      </c>
      <c r="BS193" s="19" t="s">
        <v>185</v>
      </c>
      <c r="BT193" s="20">
        <f t="shared" si="16"/>
        <v>0</v>
      </c>
      <c r="BU193" s="20"/>
      <c r="BV193" s="19">
        <v>5.0</v>
      </c>
      <c r="BW193" s="19" t="s">
        <v>185</v>
      </c>
      <c r="BX193" s="19" t="s">
        <v>191</v>
      </c>
      <c r="BY193" s="19" t="s">
        <v>195</v>
      </c>
      <c r="BZ193" s="19" t="s">
        <v>185</v>
      </c>
      <c r="CA193" s="19">
        <f t="shared" si="17"/>
        <v>0</v>
      </c>
      <c r="CB193" s="19" t="s">
        <v>185</v>
      </c>
      <c r="CC193" s="19">
        <f t="shared" si="18"/>
        <v>0</v>
      </c>
      <c r="CD193" s="19" t="s">
        <v>209</v>
      </c>
      <c r="CE193" s="19">
        <f t="shared" si="19"/>
        <v>1</v>
      </c>
      <c r="CF193" s="19" t="s">
        <v>209</v>
      </c>
      <c r="CG193" s="19">
        <f t="shared" si="20"/>
        <v>1</v>
      </c>
      <c r="CH193" s="19" t="s">
        <v>209</v>
      </c>
      <c r="CI193" s="19">
        <f t="shared" si="21"/>
        <v>1</v>
      </c>
      <c r="CJ193" s="19" t="s">
        <v>229</v>
      </c>
      <c r="CK193" s="19" t="s">
        <v>185</v>
      </c>
      <c r="CL193" s="19" t="s">
        <v>231</v>
      </c>
      <c r="CM193" s="19">
        <f t="shared" si="22"/>
        <v>0.75</v>
      </c>
      <c r="CN193" s="19" t="s">
        <v>185</v>
      </c>
      <c r="CO193" s="19">
        <f t="shared" si="23"/>
        <v>0</v>
      </c>
      <c r="CP193" s="19" t="s">
        <v>185</v>
      </c>
      <c r="CQ193" s="19" t="s">
        <v>185</v>
      </c>
      <c r="CR193" s="19" t="s">
        <v>185</v>
      </c>
      <c r="CS193" s="19" t="s">
        <v>185</v>
      </c>
      <c r="CT193" s="19" t="s">
        <v>185</v>
      </c>
      <c r="CU193" s="19">
        <f t="shared" ref="CU193:CY193" si="231">if(CP193="Không",0,1)</f>
        <v>0</v>
      </c>
      <c r="CV193" s="19">
        <f t="shared" si="231"/>
        <v>0</v>
      </c>
      <c r="CW193" s="19">
        <f t="shared" si="231"/>
        <v>0</v>
      </c>
      <c r="CX193" s="19">
        <f t="shared" si="231"/>
        <v>0</v>
      </c>
      <c r="CY193" s="19">
        <f t="shared" si="231"/>
        <v>0</v>
      </c>
      <c r="CZ193" s="19" t="s">
        <v>185</v>
      </c>
      <c r="DA193" s="19">
        <f t="shared" si="25"/>
        <v>0</v>
      </c>
      <c r="DB193" s="19" t="s">
        <v>185</v>
      </c>
      <c r="DC193" s="19">
        <f t="shared" si="26"/>
        <v>0</v>
      </c>
      <c r="DD193" s="20"/>
      <c r="DE193" s="19" t="s">
        <v>195</v>
      </c>
      <c r="DF193" s="19">
        <f t="shared" si="27"/>
        <v>1</v>
      </c>
      <c r="DG193" s="19" t="s">
        <v>647</v>
      </c>
      <c r="DH193" s="19">
        <f t="shared" si="28"/>
        <v>1</v>
      </c>
      <c r="DI193" s="19" t="s">
        <v>185</v>
      </c>
      <c r="DJ193" s="19">
        <f t="shared" si="29"/>
        <v>0</v>
      </c>
      <c r="DK193" s="19" t="s">
        <v>197</v>
      </c>
      <c r="DL193" s="19">
        <f t="shared" si="30"/>
        <v>0</v>
      </c>
      <c r="DM193" s="19" t="s">
        <v>265</v>
      </c>
      <c r="DN193" s="19">
        <f t="shared" si="31"/>
        <v>5</v>
      </c>
      <c r="DO193" s="19" t="s">
        <v>648</v>
      </c>
      <c r="DP193" s="19" t="s">
        <v>185</v>
      </c>
      <c r="DQ193" s="20">
        <f t="shared" si="32"/>
        <v>0</v>
      </c>
      <c r="DR193" s="20"/>
      <c r="DS193" s="19" t="s">
        <v>185</v>
      </c>
      <c r="DT193" s="20"/>
      <c r="DU193" s="19" t="s">
        <v>185</v>
      </c>
      <c r="DV193" s="20"/>
      <c r="DW193" s="20"/>
      <c r="DX193" s="20"/>
      <c r="DY193" s="20"/>
    </row>
    <row r="194">
      <c r="A194" s="18">
        <v>46007.851805555554</v>
      </c>
      <c r="B194" s="19" t="s">
        <v>390</v>
      </c>
      <c r="C194" s="19" t="s">
        <v>335</v>
      </c>
      <c r="D194" s="19">
        <f t="shared" si="2"/>
        <v>1</v>
      </c>
      <c r="E194" s="19" t="s">
        <v>235</v>
      </c>
      <c r="F194" s="19">
        <f>IFERROR(__xludf.DUMMYFUNCTION("LET(
  t, LOWER(TRIM(E194)),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94" s="19" t="s">
        <v>185</v>
      </c>
      <c r="H194" s="19">
        <f>IFERROR(__xludf.DUMMYFUNCTION("LET(
  t, LOWER(TRIM(G194)),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94" s="19" t="s">
        <v>276</v>
      </c>
      <c r="J194" s="19">
        <f>IFERROR(__xludf.DUMMYFUNCTION("LET(
  text, LOWER(I194),
  IFERROR(
    IFS(
      REGEXMATCH(text,""ở cùng gia đình|ở trọ cùng gia đình""), 0,
      REGEXMATCH(text,""thuê trọ""), 1,
      REGEXMATCH(text,""ở ktx""), 2,
      REGEXMATCH(text,""có nhà tại khu vực đang học|có nhà|ở riên"&amp;"g tại chung cư""), 3,
      REGEXMATCH(text,""ở nhà người quen""), 4
    ),
  -1)
)"),0.0)</f>
        <v>0</v>
      </c>
      <c r="K194" s="19" t="s">
        <v>221</v>
      </c>
      <c r="L194" s="19">
        <f>IFERROR(__xludf.DUMMYFUNCTION("LET(
  t, LOWER(TRIM(K194)),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194" s="19" t="s">
        <v>222</v>
      </c>
      <c r="N194" s="19">
        <f>IFERROR(__xludf.DUMMYFUNCTION("LET(
  t, LOWER(TRIM(M194)),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94" s="19" t="s">
        <v>185</v>
      </c>
      <c r="P194" s="19">
        <f t="shared" si="3"/>
        <v>0</v>
      </c>
      <c r="Q194" s="20"/>
      <c r="R194" s="20" t="str">
        <f t="shared" ref="R194:R211" si="233">Q194</f>
        <v/>
      </c>
      <c r="S194" s="20"/>
      <c r="T194" s="20"/>
      <c r="U194" s="20"/>
      <c r="V194" s="20" t="str">
        <f>IFERROR(__xludf.DUMMYFUNCTION("IFERROR(REGEXEXTRACT(U194,""\d+"")*1, """")"),"")</f>
        <v/>
      </c>
      <c r="W194" s="20">
        <f t="shared" si="5"/>
        <v>0</v>
      </c>
      <c r="X194" s="20"/>
      <c r="Y194" s="20"/>
      <c r="Z194" s="19" t="s">
        <v>186</v>
      </c>
      <c r="AA194" s="19"/>
      <c r="AB194" s="19" t="s">
        <v>185</v>
      </c>
      <c r="AC194" s="19" t="s">
        <v>185</v>
      </c>
      <c r="AD194" s="19" t="s">
        <v>205</v>
      </c>
      <c r="AE194" s="19" t="s">
        <v>185</v>
      </c>
      <c r="AF194" s="19" t="s">
        <v>206</v>
      </c>
      <c r="AG194" s="19" t="s">
        <v>226</v>
      </c>
      <c r="AH194" s="19" t="s">
        <v>188</v>
      </c>
      <c r="AI194" s="19" t="s">
        <v>331</v>
      </c>
      <c r="AJ194" s="19">
        <f t="shared" si="6"/>
        <v>3</v>
      </c>
      <c r="AK194" s="19" t="s">
        <v>238</v>
      </c>
      <c r="AL194" s="19">
        <f t="shared" si="7"/>
        <v>0</v>
      </c>
      <c r="AM194" s="19" t="s">
        <v>190</v>
      </c>
      <c r="AN194" s="19">
        <f t="shared" si="8"/>
        <v>0</v>
      </c>
      <c r="AO194" s="20"/>
      <c r="AP194" s="19">
        <v>2.0</v>
      </c>
      <c r="AQ194" s="19">
        <v>2.0</v>
      </c>
      <c r="AR194" s="19">
        <v>4.0</v>
      </c>
      <c r="AS194" s="19">
        <v>3.0</v>
      </c>
      <c r="AT194" s="19">
        <v>4.0</v>
      </c>
      <c r="AU194" s="19">
        <v>2.0</v>
      </c>
      <c r="AV194" s="19">
        <v>2.0</v>
      </c>
      <c r="AW194" s="19">
        <v>1.0</v>
      </c>
      <c r="AX194" s="19">
        <v>2.0</v>
      </c>
      <c r="AY194" s="19">
        <f t="shared" si="9"/>
        <v>22</v>
      </c>
      <c r="AZ194" s="19">
        <f t="shared" si="10"/>
        <v>13</v>
      </c>
      <c r="BA194" s="19">
        <f t="shared" si="11"/>
        <v>1</v>
      </c>
      <c r="BB194" s="19">
        <f t="shared" si="12"/>
        <v>0</v>
      </c>
      <c r="BC194" s="19">
        <v>1.0</v>
      </c>
      <c r="BD194" s="19">
        <v>1.0</v>
      </c>
      <c r="BE194" s="19">
        <v>4.0</v>
      </c>
      <c r="BF194" s="19">
        <v>2.0</v>
      </c>
      <c r="BG194" s="19">
        <v>3.0</v>
      </c>
      <c r="BH194" s="19">
        <v>1.0</v>
      </c>
      <c r="BI194" s="19">
        <v>1.0</v>
      </c>
      <c r="BJ194" s="19">
        <f t="shared" si="13"/>
        <v>13</v>
      </c>
      <c r="BK194" s="19">
        <f t="shared" si="14"/>
        <v>6</v>
      </c>
      <c r="BL194" s="19"/>
      <c r="BM194" s="19"/>
      <c r="BN194" s="19">
        <v>5.0</v>
      </c>
      <c r="BO194" s="19" t="s">
        <v>185</v>
      </c>
      <c r="BP194" s="19">
        <f t="shared" si="15"/>
        <v>0</v>
      </c>
      <c r="BQ194" s="19">
        <v>1.0</v>
      </c>
      <c r="BR194" s="19">
        <v>0.0</v>
      </c>
      <c r="BS194" s="19" t="s">
        <v>185</v>
      </c>
      <c r="BT194" s="20">
        <f t="shared" si="16"/>
        <v>0</v>
      </c>
      <c r="BU194" s="20"/>
      <c r="BV194" s="19">
        <v>3.0</v>
      </c>
      <c r="BW194" s="19" t="s">
        <v>185</v>
      </c>
      <c r="BX194" s="19" t="s">
        <v>191</v>
      </c>
      <c r="BY194" s="19" t="s">
        <v>185</v>
      </c>
      <c r="BZ194" s="19" t="s">
        <v>208</v>
      </c>
      <c r="CA194" s="19">
        <f t="shared" si="17"/>
        <v>2</v>
      </c>
      <c r="CB194" s="19" t="s">
        <v>186</v>
      </c>
      <c r="CC194" s="19">
        <f t="shared" si="18"/>
        <v>1</v>
      </c>
      <c r="CD194" s="19" t="s">
        <v>209</v>
      </c>
      <c r="CE194" s="19">
        <f t="shared" si="19"/>
        <v>1</v>
      </c>
      <c r="CF194" s="19" t="s">
        <v>192</v>
      </c>
      <c r="CG194" s="19">
        <f t="shared" si="20"/>
        <v>0</v>
      </c>
      <c r="CH194" s="19" t="s">
        <v>192</v>
      </c>
      <c r="CI194" s="19">
        <f t="shared" si="21"/>
        <v>0</v>
      </c>
      <c r="CJ194" s="19" t="s">
        <v>229</v>
      </c>
      <c r="CK194" s="19" t="s">
        <v>263</v>
      </c>
      <c r="CL194" s="19" t="s">
        <v>194</v>
      </c>
      <c r="CM194" s="19">
        <f t="shared" si="22"/>
        <v>3.5</v>
      </c>
      <c r="CN194" s="19" t="s">
        <v>185</v>
      </c>
      <c r="CO194" s="19">
        <f t="shared" si="23"/>
        <v>0</v>
      </c>
      <c r="CP194" s="19" t="s">
        <v>185</v>
      </c>
      <c r="CQ194" s="19" t="s">
        <v>185</v>
      </c>
      <c r="CR194" s="19" t="s">
        <v>185</v>
      </c>
      <c r="CS194" s="19" t="s">
        <v>185</v>
      </c>
      <c r="CT194" s="19" t="s">
        <v>185</v>
      </c>
      <c r="CU194" s="19">
        <f t="shared" ref="CU194:CY194" si="232">if(CP194="Không",0,1)</f>
        <v>0</v>
      </c>
      <c r="CV194" s="19">
        <f t="shared" si="232"/>
        <v>0</v>
      </c>
      <c r="CW194" s="19">
        <f t="shared" si="232"/>
        <v>0</v>
      </c>
      <c r="CX194" s="19">
        <f t="shared" si="232"/>
        <v>0</v>
      </c>
      <c r="CY194" s="19">
        <f t="shared" si="232"/>
        <v>0</v>
      </c>
      <c r="CZ194" s="19" t="s">
        <v>195</v>
      </c>
      <c r="DA194" s="19">
        <f t="shared" si="25"/>
        <v>1</v>
      </c>
      <c r="DB194" s="19" t="s">
        <v>195</v>
      </c>
      <c r="DC194" s="19">
        <f t="shared" si="26"/>
        <v>1</v>
      </c>
      <c r="DD194" s="19" t="s">
        <v>264</v>
      </c>
      <c r="DE194" s="19" t="s">
        <v>185</v>
      </c>
      <c r="DF194" s="19">
        <f t="shared" si="27"/>
        <v>0</v>
      </c>
      <c r="DG194" s="19" t="s">
        <v>196</v>
      </c>
      <c r="DH194" s="19">
        <f t="shared" si="28"/>
        <v>0</v>
      </c>
      <c r="DI194" s="19" t="s">
        <v>185</v>
      </c>
      <c r="DJ194" s="19">
        <f t="shared" si="29"/>
        <v>0</v>
      </c>
      <c r="DK194" s="19" t="s">
        <v>197</v>
      </c>
      <c r="DL194" s="19">
        <f t="shared" si="30"/>
        <v>0</v>
      </c>
      <c r="DM194" s="20"/>
      <c r="DN194" s="19" t="str">
        <f t="shared" si="31"/>
        <v/>
      </c>
      <c r="DO194" s="20"/>
      <c r="DP194" s="19" t="s">
        <v>185</v>
      </c>
      <c r="DQ194" s="20">
        <f t="shared" si="32"/>
        <v>0</v>
      </c>
      <c r="DR194" s="20"/>
      <c r="DS194" s="19" t="s">
        <v>185</v>
      </c>
      <c r="DT194" s="20"/>
      <c r="DU194" s="19" t="s">
        <v>185</v>
      </c>
      <c r="DV194" s="20"/>
      <c r="DW194" s="20"/>
      <c r="DX194" s="20"/>
      <c r="DY194" s="20"/>
    </row>
    <row r="195">
      <c r="A195" s="18">
        <v>46007.85219907408</v>
      </c>
      <c r="B195" s="19" t="s">
        <v>370</v>
      </c>
      <c r="C195" s="19" t="s">
        <v>174</v>
      </c>
      <c r="D195" s="19">
        <f t="shared" si="2"/>
        <v>0</v>
      </c>
      <c r="E195" s="19" t="s">
        <v>180</v>
      </c>
      <c r="F195" s="19">
        <f>IFERROR(__xludf.DUMMYFUNCTION("LET(
  t, LOWER(TRIM(E195)),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95" s="19" t="s">
        <v>220</v>
      </c>
      <c r="H195" s="19">
        <f>IFERROR(__xludf.DUMMYFUNCTION("LET(
  t, LOWER(TRIM(G195)),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95" s="19" t="s">
        <v>276</v>
      </c>
      <c r="J195" s="19">
        <f>IFERROR(__xludf.DUMMYFUNCTION("LET(
  text, LOWER(I195),
  IFERROR(
    IFS(
      REGEXMATCH(text,""ở cùng gia đình|ở trọ cùng gia đình""), 0,
      REGEXMATCH(text,""thuê trọ""), 1,
      REGEXMATCH(text,""ở ktx""), 2,
      REGEXMATCH(text,""có nhà tại khu vực đang học|có nhà|ở riên"&amp;"g tại chung cư""), 3,
      REGEXMATCH(text,""ở nhà người quen""), 4
    ),
  -1)
)"),0.0)</f>
        <v>0</v>
      </c>
      <c r="K195" s="19" t="s">
        <v>183</v>
      </c>
      <c r="L195" s="19">
        <f>IFERROR(__xludf.DUMMYFUNCTION("LET(
  t, LOWER(TRIM(K195)),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95" s="19" t="s">
        <v>184</v>
      </c>
      <c r="N195" s="19">
        <f>IFERROR(__xludf.DUMMYFUNCTION("LET(
  t, LOWER(TRIM(M195)),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95" s="19" t="s">
        <v>185</v>
      </c>
      <c r="P195" s="19">
        <f t="shared" si="3"/>
        <v>0</v>
      </c>
      <c r="Q195" s="20"/>
      <c r="R195" s="20" t="str">
        <f t="shared" si="233"/>
        <v/>
      </c>
      <c r="S195" s="20"/>
      <c r="T195" s="20"/>
      <c r="U195" s="20"/>
      <c r="V195" s="20" t="str">
        <f>IFERROR(__xludf.DUMMYFUNCTION("IFERROR(REGEXEXTRACT(U195,""\d+"")*1, """")"),"")</f>
        <v/>
      </c>
      <c r="W195" s="20">
        <f t="shared" si="5"/>
        <v>0</v>
      </c>
      <c r="X195" s="20"/>
      <c r="Y195" s="20"/>
      <c r="Z195" s="19" t="s">
        <v>185</v>
      </c>
      <c r="AA195" s="19"/>
      <c r="AB195" s="19" t="s">
        <v>185</v>
      </c>
      <c r="AC195" s="19" t="s">
        <v>185</v>
      </c>
      <c r="AD195" s="19" t="s">
        <v>186</v>
      </c>
      <c r="AE195" s="19" t="s">
        <v>185</v>
      </c>
      <c r="AF195" s="19" t="s">
        <v>206</v>
      </c>
      <c r="AG195" s="19" t="s">
        <v>188</v>
      </c>
      <c r="AH195" s="19" t="s">
        <v>188</v>
      </c>
      <c r="AI195" s="19" t="s">
        <v>239</v>
      </c>
      <c r="AJ195" s="19">
        <f t="shared" si="6"/>
        <v>0</v>
      </c>
      <c r="AK195" s="19" t="s">
        <v>302</v>
      </c>
      <c r="AL195" s="19">
        <f t="shared" si="7"/>
        <v>-1</v>
      </c>
      <c r="AM195" s="19" t="s">
        <v>190</v>
      </c>
      <c r="AN195" s="19">
        <f t="shared" si="8"/>
        <v>0</v>
      </c>
      <c r="AO195" s="20"/>
      <c r="AP195" s="19">
        <v>2.0</v>
      </c>
      <c r="AQ195" s="19">
        <v>2.0</v>
      </c>
      <c r="AR195" s="19">
        <v>4.0</v>
      </c>
      <c r="AS195" s="19">
        <v>3.0</v>
      </c>
      <c r="AT195" s="19">
        <v>2.0</v>
      </c>
      <c r="AU195" s="19">
        <v>2.0</v>
      </c>
      <c r="AV195" s="19">
        <v>1.0</v>
      </c>
      <c r="AW195" s="19">
        <v>1.0</v>
      </c>
      <c r="AX195" s="19">
        <v>1.0</v>
      </c>
      <c r="AY195" s="19">
        <f t="shared" si="9"/>
        <v>18</v>
      </c>
      <c r="AZ195" s="19">
        <f t="shared" si="10"/>
        <v>9</v>
      </c>
      <c r="BA195" s="19">
        <f t="shared" si="11"/>
        <v>0</v>
      </c>
      <c r="BB195" s="19">
        <f t="shared" si="12"/>
        <v>0</v>
      </c>
      <c r="BC195" s="19">
        <v>2.0</v>
      </c>
      <c r="BD195" s="19">
        <v>1.0</v>
      </c>
      <c r="BE195" s="19">
        <v>3.0</v>
      </c>
      <c r="BF195" s="19">
        <v>1.0</v>
      </c>
      <c r="BG195" s="19">
        <v>2.0</v>
      </c>
      <c r="BH195" s="19">
        <v>1.0</v>
      </c>
      <c r="BI195" s="19">
        <v>1.0</v>
      </c>
      <c r="BJ195" s="19">
        <f t="shared" si="13"/>
        <v>11</v>
      </c>
      <c r="BK195" s="19">
        <f t="shared" si="14"/>
        <v>4</v>
      </c>
      <c r="BL195" s="19"/>
      <c r="BM195" s="19"/>
      <c r="BN195" s="19">
        <v>1.0</v>
      </c>
      <c r="BO195" s="19" t="s">
        <v>195</v>
      </c>
      <c r="BP195" s="19">
        <f t="shared" si="15"/>
        <v>1</v>
      </c>
      <c r="BQ195" s="19">
        <v>4.0</v>
      </c>
      <c r="BR195" s="19">
        <v>0.0</v>
      </c>
      <c r="BS195" s="19" t="s">
        <v>185</v>
      </c>
      <c r="BT195" s="20">
        <f t="shared" si="16"/>
        <v>0</v>
      </c>
      <c r="BU195" s="20"/>
      <c r="BV195" s="19">
        <v>3.0</v>
      </c>
      <c r="BW195" s="19" t="s">
        <v>195</v>
      </c>
      <c r="BX195" s="19" t="s">
        <v>191</v>
      </c>
      <c r="BY195" s="19" t="s">
        <v>185</v>
      </c>
      <c r="BZ195" s="19" t="s">
        <v>186</v>
      </c>
      <c r="CA195" s="19">
        <f t="shared" si="17"/>
        <v>1</v>
      </c>
      <c r="CB195" s="19" t="s">
        <v>186</v>
      </c>
      <c r="CC195" s="19">
        <f t="shared" si="18"/>
        <v>1</v>
      </c>
      <c r="CD195" s="19" t="s">
        <v>192</v>
      </c>
      <c r="CE195" s="19">
        <f t="shared" si="19"/>
        <v>0</v>
      </c>
      <c r="CF195" s="19" t="s">
        <v>192</v>
      </c>
      <c r="CG195" s="19">
        <f t="shared" si="20"/>
        <v>0</v>
      </c>
      <c r="CH195" s="19" t="s">
        <v>192</v>
      </c>
      <c r="CI195" s="19">
        <f t="shared" si="21"/>
        <v>0</v>
      </c>
      <c r="CJ195" s="19" t="s">
        <v>193</v>
      </c>
      <c r="CK195" s="19" t="s">
        <v>185</v>
      </c>
      <c r="CL195" s="19" t="s">
        <v>212</v>
      </c>
      <c r="CM195" s="19">
        <f t="shared" si="22"/>
        <v>6</v>
      </c>
      <c r="CN195" s="19" t="s">
        <v>185</v>
      </c>
      <c r="CO195" s="19">
        <f t="shared" si="23"/>
        <v>0</v>
      </c>
      <c r="CP195" s="19" t="s">
        <v>185</v>
      </c>
      <c r="CQ195" s="19" t="s">
        <v>185</v>
      </c>
      <c r="CR195" s="19" t="s">
        <v>185</v>
      </c>
      <c r="CS195" s="19" t="s">
        <v>185</v>
      </c>
      <c r="CT195" s="19" t="s">
        <v>185</v>
      </c>
      <c r="CU195" s="19">
        <f t="shared" ref="CU195:CY195" si="234">if(CP195="Không",0,1)</f>
        <v>0</v>
      </c>
      <c r="CV195" s="19">
        <f t="shared" si="234"/>
        <v>0</v>
      </c>
      <c r="CW195" s="19">
        <f t="shared" si="234"/>
        <v>0</v>
      </c>
      <c r="CX195" s="19">
        <f t="shared" si="234"/>
        <v>0</v>
      </c>
      <c r="CY195" s="19">
        <f t="shared" si="234"/>
        <v>0</v>
      </c>
      <c r="CZ195" s="19" t="s">
        <v>185</v>
      </c>
      <c r="DA195" s="19">
        <f t="shared" si="25"/>
        <v>0</v>
      </c>
      <c r="DB195" s="19" t="s">
        <v>185</v>
      </c>
      <c r="DC195" s="19">
        <f t="shared" si="26"/>
        <v>0</v>
      </c>
      <c r="DD195" s="20"/>
      <c r="DE195" s="19" t="s">
        <v>185</v>
      </c>
      <c r="DF195" s="19">
        <f t="shared" si="27"/>
        <v>0</v>
      </c>
      <c r="DG195" s="19" t="s">
        <v>196</v>
      </c>
      <c r="DH195" s="19">
        <f t="shared" si="28"/>
        <v>0</v>
      </c>
      <c r="DI195" s="19" t="s">
        <v>185</v>
      </c>
      <c r="DJ195" s="19">
        <f t="shared" si="29"/>
        <v>0</v>
      </c>
      <c r="DK195" s="19" t="s">
        <v>197</v>
      </c>
      <c r="DL195" s="19">
        <f t="shared" si="30"/>
        <v>0</v>
      </c>
      <c r="DM195" s="20"/>
      <c r="DN195" s="19" t="str">
        <f t="shared" si="31"/>
        <v/>
      </c>
      <c r="DO195" s="20"/>
      <c r="DP195" s="19" t="s">
        <v>185</v>
      </c>
      <c r="DQ195" s="20">
        <f t="shared" si="32"/>
        <v>0</v>
      </c>
      <c r="DR195" s="20"/>
      <c r="DS195" s="19" t="s">
        <v>185</v>
      </c>
      <c r="DT195" s="20"/>
      <c r="DU195" s="19" t="s">
        <v>185</v>
      </c>
      <c r="DV195" s="20"/>
      <c r="DW195" s="20"/>
      <c r="DX195" s="20"/>
      <c r="DY195" s="20"/>
    </row>
    <row r="196">
      <c r="A196" s="18">
        <v>46007.8537037037</v>
      </c>
      <c r="B196" s="19" t="s">
        <v>375</v>
      </c>
      <c r="C196" s="19" t="s">
        <v>335</v>
      </c>
      <c r="D196" s="19">
        <f t="shared" si="2"/>
        <v>1</v>
      </c>
      <c r="E196" s="19" t="s">
        <v>180</v>
      </c>
      <c r="F196" s="19">
        <f>IFERROR(__xludf.DUMMYFUNCTION("LET(
  t, LOWER(TRIM(E196)),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96" s="19" t="s">
        <v>185</v>
      </c>
      <c r="H196" s="19">
        <f>IFERROR(__xludf.DUMMYFUNCTION("LET(
  t, LOWER(TRIM(G196)),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96" s="19" t="s">
        <v>310</v>
      </c>
      <c r="J196" s="19">
        <f>IFERROR(__xludf.DUMMYFUNCTION("LET(
  text, LOWER(I196),
  IFERROR(
    IFS(
      REGEXMATCH(text,""ở cùng gia đình|ở trọ cùng gia đình""), 0,
      REGEXMATCH(text,""thuê trọ""), 1,
      REGEXMATCH(text,""ở ktx""), 2,
      REGEXMATCH(text,""có nhà tại khu vực đang học|có nhà|ở riên"&amp;"g tại chung cư""), 3,
      REGEXMATCH(text,""ở nhà người quen""), 4
    ),
  -1)
)"),2.0)</f>
        <v>2</v>
      </c>
      <c r="K196" s="19" t="s">
        <v>649</v>
      </c>
      <c r="L196" s="19">
        <f>IFERROR(__xludf.DUMMYFUNCTION("LET(
  t, LOWER(TRIM(K196)),
  IFERROR(
    IFS(
      REGEXMATCH(t,""xuất\s*sắc""), 0,
      REGEXMATCH(t,""^giỏi$""), 1,
      REGEXMATCH(t,""^khá$""), 2,
      REGEXMATCH(t,""trung bình|bình thường|^4$""), 3,
      REGEXMATCH(t,""rớt""), 4,
      REGEX"&amp;"MATCH(t,""năm nhất|tân sinh viên|mới|chưa|không|sắp thi|chuẩn bị thi|kq|kết quả|chưa có|chưa biết""), 5,
      TRUE, 5
    ),
  5)
)"),5.0)</f>
        <v>5</v>
      </c>
      <c r="M196" s="19" t="s">
        <v>222</v>
      </c>
      <c r="N196" s="19">
        <f>IFERROR(__xludf.DUMMYFUNCTION("LET(
  t, LOWER(TRIM(M196)),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96" s="19" t="s">
        <v>185</v>
      </c>
      <c r="P196" s="19">
        <f t="shared" si="3"/>
        <v>0</v>
      </c>
      <c r="Q196" s="20"/>
      <c r="R196" s="20" t="str">
        <f t="shared" si="233"/>
        <v/>
      </c>
      <c r="S196" s="20"/>
      <c r="T196" s="20"/>
      <c r="U196" s="20"/>
      <c r="V196" s="20" t="str">
        <f>IFERROR(__xludf.DUMMYFUNCTION("IFERROR(REGEXEXTRACT(U196,""\d+"")*1, """")"),"")</f>
        <v/>
      </c>
      <c r="W196" s="20">
        <f t="shared" si="5"/>
        <v>0</v>
      </c>
      <c r="X196" s="20"/>
      <c r="Y196" s="20"/>
      <c r="Z196" s="19" t="s">
        <v>186</v>
      </c>
      <c r="AA196" s="19"/>
      <c r="AB196" s="19" t="s">
        <v>195</v>
      </c>
      <c r="AC196" s="19" t="s">
        <v>185</v>
      </c>
      <c r="AD196" s="19" t="s">
        <v>186</v>
      </c>
      <c r="AE196" s="19" t="s">
        <v>185</v>
      </c>
      <c r="AF196" s="19" t="s">
        <v>206</v>
      </c>
      <c r="AG196" s="19" t="s">
        <v>238</v>
      </c>
      <c r="AH196" s="19" t="s">
        <v>251</v>
      </c>
      <c r="AI196" s="19" t="s">
        <v>239</v>
      </c>
      <c r="AJ196" s="19">
        <f t="shared" si="6"/>
        <v>0</v>
      </c>
      <c r="AK196" s="19" t="s">
        <v>302</v>
      </c>
      <c r="AL196" s="19">
        <f t="shared" si="7"/>
        <v>-1</v>
      </c>
      <c r="AM196" s="19" t="s">
        <v>190</v>
      </c>
      <c r="AN196" s="19">
        <f t="shared" si="8"/>
        <v>0</v>
      </c>
      <c r="AO196" s="20"/>
      <c r="AP196" s="19">
        <v>4.0</v>
      </c>
      <c r="AQ196" s="19">
        <v>3.0</v>
      </c>
      <c r="AR196" s="19">
        <v>4.0</v>
      </c>
      <c r="AS196" s="19">
        <v>2.0</v>
      </c>
      <c r="AT196" s="19">
        <v>4.0</v>
      </c>
      <c r="AU196" s="19">
        <v>4.0</v>
      </c>
      <c r="AV196" s="19">
        <v>4.0</v>
      </c>
      <c r="AW196" s="19">
        <v>3.0</v>
      </c>
      <c r="AX196" s="19">
        <v>3.0</v>
      </c>
      <c r="AY196" s="19">
        <f t="shared" si="9"/>
        <v>31</v>
      </c>
      <c r="AZ196" s="19">
        <f t="shared" si="10"/>
        <v>22</v>
      </c>
      <c r="BA196" s="19">
        <f t="shared" si="11"/>
        <v>1</v>
      </c>
      <c r="BB196" s="19">
        <f t="shared" si="12"/>
        <v>1</v>
      </c>
      <c r="BC196" s="19">
        <v>3.0</v>
      </c>
      <c r="BD196" s="19">
        <v>3.0</v>
      </c>
      <c r="BE196" s="19">
        <v>4.0</v>
      </c>
      <c r="BF196" s="19">
        <v>2.0</v>
      </c>
      <c r="BG196" s="19">
        <v>2.0</v>
      </c>
      <c r="BH196" s="19">
        <v>3.0</v>
      </c>
      <c r="BI196" s="19">
        <v>4.0</v>
      </c>
      <c r="BJ196" s="19">
        <f t="shared" si="13"/>
        <v>21</v>
      </c>
      <c r="BK196" s="19">
        <f t="shared" si="14"/>
        <v>14</v>
      </c>
      <c r="BL196" s="19"/>
      <c r="BM196" s="19"/>
      <c r="BN196" s="19">
        <v>1.0</v>
      </c>
      <c r="BO196" s="19" t="s">
        <v>185</v>
      </c>
      <c r="BP196" s="19">
        <f t="shared" si="15"/>
        <v>0</v>
      </c>
      <c r="BQ196" s="19">
        <v>1.0</v>
      </c>
      <c r="BR196" s="19">
        <v>25.0</v>
      </c>
      <c r="BS196" s="19" t="s">
        <v>185</v>
      </c>
      <c r="BT196" s="20">
        <f t="shared" si="16"/>
        <v>0</v>
      </c>
      <c r="BU196" s="20"/>
      <c r="BV196" s="19">
        <v>3.0</v>
      </c>
      <c r="BW196" s="19" t="s">
        <v>195</v>
      </c>
      <c r="BX196" s="19" t="s">
        <v>191</v>
      </c>
      <c r="BY196" s="19" t="s">
        <v>185</v>
      </c>
      <c r="BZ196" s="19" t="s">
        <v>186</v>
      </c>
      <c r="CA196" s="19">
        <f t="shared" si="17"/>
        <v>1</v>
      </c>
      <c r="CB196" s="19" t="s">
        <v>186</v>
      </c>
      <c r="CC196" s="19">
        <f t="shared" si="18"/>
        <v>1</v>
      </c>
      <c r="CD196" s="19" t="s">
        <v>209</v>
      </c>
      <c r="CE196" s="19">
        <f t="shared" si="19"/>
        <v>1</v>
      </c>
      <c r="CF196" s="19" t="s">
        <v>209</v>
      </c>
      <c r="CG196" s="19">
        <f t="shared" si="20"/>
        <v>1</v>
      </c>
      <c r="CH196" s="19" t="s">
        <v>209</v>
      </c>
      <c r="CI196" s="19">
        <f t="shared" si="21"/>
        <v>1</v>
      </c>
      <c r="CJ196" s="19" t="s">
        <v>210</v>
      </c>
      <c r="CK196" s="19" t="s">
        <v>185</v>
      </c>
      <c r="CL196" s="19" t="s">
        <v>212</v>
      </c>
      <c r="CM196" s="19">
        <f t="shared" si="22"/>
        <v>6</v>
      </c>
      <c r="CN196" s="19" t="s">
        <v>185</v>
      </c>
      <c r="CO196" s="19">
        <f t="shared" si="23"/>
        <v>0</v>
      </c>
      <c r="CP196" s="19" t="s">
        <v>185</v>
      </c>
      <c r="CQ196" s="19" t="s">
        <v>185</v>
      </c>
      <c r="CR196" s="19" t="s">
        <v>185</v>
      </c>
      <c r="CS196" s="19" t="s">
        <v>185</v>
      </c>
      <c r="CT196" s="19" t="s">
        <v>185</v>
      </c>
      <c r="CU196" s="19">
        <f t="shared" ref="CU196:CY196" si="235">if(CP196="Không",0,1)</f>
        <v>0</v>
      </c>
      <c r="CV196" s="19">
        <f t="shared" si="235"/>
        <v>0</v>
      </c>
      <c r="CW196" s="19">
        <f t="shared" si="235"/>
        <v>0</v>
      </c>
      <c r="CX196" s="19">
        <f t="shared" si="235"/>
        <v>0</v>
      </c>
      <c r="CY196" s="19">
        <f t="shared" si="235"/>
        <v>0</v>
      </c>
      <c r="CZ196" s="19" t="s">
        <v>185</v>
      </c>
      <c r="DA196" s="19">
        <f t="shared" si="25"/>
        <v>0</v>
      </c>
      <c r="DB196" s="19" t="s">
        <v>195</v>
      </c>
      <c r="DC196" s="19">
        <f t="shared" si="26"/>
        <v>1</v>
      </c>
      <c r="DD196" s="19" t="s">
        <v>650</v>
      </c>
      <c r="DE196" s="19" t="s">
        <v>185</v>
      </c>
      <c r="DF196" s="19">
        <f t="shared" si="27"/>
        <v>0</v>
      </c>
      <c r="DG196" s="19" t="s">
        <v>272</v>
      </c>
      <c r="DH196" s="19">
        <f t="shared" si="28"/>
        <v>1</v>
      </c>
      <c r="DI196" s="19" t="s">
        <v>185</v>
      </c>
      <c r="DJ196" s="19">
        <f t="shared" si="29"/>
        <v>0</v>
      </c>
      <c r="DK196" s="19" t="s">
        <v>197</v>
      </c>
      <c r="DL196" s="19">
        <f t="shared" si="30"/>
        <v>0</v>
      </c>
      <c r="DM196" s="20"/>
      <c r="DN196" s="19" t="str">
        <f t="shared" si="31"/>
        <v/>
      </c>
      <c r="DO196" s="20"/>
      <c r="DP196" s="19" t="s">
        <v>185</v>
      </c>
      <c r="DQ196" s="20">
        <f t="shared" si="32"/>
        <v>0</v>
      </c>
      <c r="DR196" s="20"/>
      <c r="DS196" s="19" t="s">
        <v>185</v>
      </c>
      <c r="DT196" s="20"/>
      <c r="DU196" s="19" t="s">
        <v>185</v>
      </c>
      <c r="DV196" s="20"/>
      <c r="DW196" s="20"/>
      <c r="DX196" s="20"/>
      <c r="DY196" s="20"/>
    </row>
    <row r="197">
      <c r="A197" s="18">
        <v>46007.85758101852</v>
      </c>
      <c r="B197" s="19" t="s">
        <v>219</v>
      </c>
      <c r="C197" s="19" t="s">
        <v>335</v>
      </c>
      <c r="D197" s="19">
        <f t="shared" si="2"/>
        <v>1</v>
      </c>
      <c r="E197" s="19" t="s">
        <v>180</v>
      </c>
      <c r="F197" s="19">
        <f>IFERROR(__xludf.DUMMYFUNCTION("LET(
  t, LOWER(TRIM(E197)),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97" s="19" t="s">
        <v>185</v>
      </c>
      <c r="H197" s="19">
        <f>IFERROR(__xludf.DUMMYFUNCTION("LET(
  t, LOWER(TRIM(G197)),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97" s="19" t="s">
        <v>201</v>
      </c>
      <c r="J197" s="19">
        <f>IFERROR(__xludf.DUMMYFUNCTION("LET(
  text, LOWER(I197),
  IFERROR(
    IFS(
      REGEXMATCH(text,""ở cùng gia đình|ở trọ cùng gia đình""), 0,
      REGEXMATCH(text,""thuê trọ""), 1,
      REGEXMATCH(text,""ở ktx""), 2,
      REGEXMATCH(text,""có nhà tại khu vực đang học|có nhà|ở riên"&amp;"g tại chung cư""), 3,
      REGEXMATCH(text,""ở nhà người quen""), 4
    ),
  -1)
)"),3.0)</f>
        <v>3</v>
      </c>
      <c r="K197" s="19" t="s">
        <v>183</v>
      </c>
      <c r="L197" s="19">
        <f>IFERROR(__xludf.DUMMYFUNCTION("LET(
  t, LOWER(TRIM(K197)),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97" s="19" t="s">
        <v>222</v>
      </c>
      <c r="N197" s="19">
        <f>IFERROR(__xludf.DUMMYFUNCTION("LET(
  t, LOWER(TRIM(M197)),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97" s="19" t="s">
        <v>185</v>
      </c>
      <c r="P197" s="19">
        <f t="shared" si="3"/>
        <v>0</v>
      </c>
      <c r="Q197" s="20"/>
      <c r="R197" s="20" t="str">
        <f t="shared" si="233"/>
        <v/>
      </c>
      <c r="S197" s="20"/>
      <c r="T197" s="20"/>
      <c r="U197" s="20"/>
      <c r="V197" s="20" t="str">
        <f>IFERROR(__xludf.DUMMYFUNCTION("IFERROR(REGEXEXTRACT(U197,""\d+"")*1, """")"),"")</f>
        <v/>
      </c>
      <c r="W197" s="20">
        <f t="shared" si="5"/>
        <v>0</v>
      </c>
      <c r="X197" s="20"/>
      <c r="Y197" s="20"/>
      <c r="Z197" s="19" t="s">
        <v>185</v>
      </c>
      <c r="AA197" s="19"/>
      <c r="AB197" s="19" t="s">
        <v>185</v>
      </c>
      <c r="AC197" s="19" t="s">
        <v>185</v>
      </c>
      <c r="AD197" s="19" t="s">
        <v>186</v>
      </c>
      <c r="AE197" s="19" t="s">
        <v>185</v>
      </c>
      <c r="AF197" s="19" t="s">
        <v>206</v>
      </c>
      <c r="AG197" s="19" t="s">
        <v>238</v>
      </c>
      <c r="AH197" s="19" t="s">
        <v>226</v>
      </c>
      <c r="AI197" s="19" t="s">
        <v>239</v>
      </c>
      <c r="AJ197" s="19">
        <f t="shared" si="6"/>
        <v>0</v>
      </c>
      <c r="AK197" s="19" t="s">
        <v>238</v>
      </c>
      <c r="AL197" s="19">
        <f t="shared" si="7"/>
        <v>0</v>
      </c>
      <c r="AM197" s="19" t="s">
        <v>190</v>
      </c>
      <c r="AN197" s="19">
        <f t="shared" si="8"/>
        <v>0</v>
      </c>
      <c r="AO197" s="20"/>
      <c r="AP197" s="19">
        <v>1.0</v>
      </c>
      <c r="AQ197" s="19">
        <v>1.0</v>
      </c>
      <c r="AR197" s="19">
        <v>4.0</v>
      </c>
      <c r="AS197" s="19">
        <v>2.0</v>
      </c>
      <c r="AT197" s="19">
        <v>1.0</v>
      </c>
      <c r="AU197" s="19">
        <v>1.0</v>
      </c>
      <c r="AV197" s="19">
        <v>1.0</v>
      </c>
      <c r="AW197" s="19">
        <v>1.0</v>
      </c>
      <c r="AX197" s="19">
        <v>1.0</v>
      </c>
      <c r="AY197" s="19">
        <f t="shared" si="9"/>
        <v>13</v>
      </c>
      <c r="AZ197" s="19">
        <f t="shared" si="10"/>
        <v>4</v>
      </c>
      <c r="BA197" s="19">
        <f t="shared" si="11"/>
        <v>0</v>
      </c>
      <c r="BB197" s="19">
        <f t="shared" si="12"/>
        <v>0</v>
      </c>
      <c r="BC197" s="19">
        <v>2.0</v>
      </c>
      <c r="BD197" s="19">
        <v>2.0</v>
      </c>
      <c r="BE197" s="19">
        <v>2.0</v>
      </c>
      <c r="BF197" s="19">
        <v>4.0</v>
      </c>
      <c r="BG197" s="19">
        <v>1.0</v>
      </c>
      <c r="BH197" s="19">
        <v>2.0</v>
      </c>
      <c r="BI197" s="19">
        <v>1.0</v>
      </c>
      <c r="BJ197" s="19">
        <f t="shared" si="13"/>
        <v>14</v>
      </c>
      <c r="BK197" s="19">
        <f t="shared" si="14"/>
        <v>7</v>
      </c>
      <c r="BL197" s="19"/>
      <c r="BM197" s="19"/>
      <c r="BN197" s="19">
        <v>2.0</v>
      </c>
      <c r="BO197" s="19" t="s">
        <v>185</v>
      </c>
      <c r="BP197" s="19">
        <f t="shared" si="15"/>
        <v>0</v>
      </c>
      <c r="BQ197" s="19">
        <v>1.0</v>
      </c>
      <c r="BR197" s="19">
        <v>0.0</v>
      </c>
      <c r="BS197" s="19" t="s">
        <v>185</v>
      </c>
      <c r="BT197" s="20">
        <f t="shared" si="16"/>
        <v>0</v>
      </c>
      <c r="BU197" s="20"/>
      <c r="BV197" s="19">
        <v>5.0</v>
      </c>
      <c r="BW197" s="19" t="s">
        <v>185</v>
      </c>
      <c r="BX197" s="19" t="s">
        <v>191</v>
      </c>
      <c r="BY197" s="19" t="s">
        <v>185</v>
      </c>
      <c r="BZ197" s="19" t="s">
        <v>185</v>
      </c>
      <c r="CA197" s="19">
        <f t="shared" si="17"/>
        <v>0</v>
      </c>
      <c r="CB197" s="19" t="s">
        <v>185</v>
      </c>
      <c r="CC197" s="19">
        <f t="shared" si="18"/>
        <v>0</v>
      </c>
      <c r="CD197" s="19" t="s">
        <v>208</v>
      </c>
      <c r="CE197" s="19">
        <f t="shared" si="19"/>
        <v>2</v>
      </c>
      <c r="CF197" s="19" t="s">
        <v>208</v>
      </c>
      <c r="CG197" s="19">
        <f t="shared" si="20"/>
        <v>2</v>
      </c>
      <c r="CH197" s="19" t="s">
        <v>208</v>
      </c>
      <c r="CI197" s="19">
        <f t="shared" si="21"/>
        <v>2</v>
      </c>
      <c r="CJ197" s="19" t="s">
        <v>229</v>
      </c>
      <c r="CK197" s="19" t="s">
        <v>336</v>
      </c>
      <c r="CL197" s="19" t="s">
        <v>241</v>
      </c>
      <c r="CM197" s="19">
        <f t="shared" si="22"/>
        <v>1.5</v>
      </c>
      <c r="CN197" s="19" t="s">
        <v>185</v>
      </c>
      <c r="CO197" s="19">
        <f t="shared" si="23"/>
        <v>0</v>
      </c>
      <c r="CP197" s="19" t="s">
        <v>185</v>
      </c>
      <c r="CQ197" s="19" t="s">
        <v>195</v>
      </c>
      <c r="CR197" s="19" t="s">
        <v>185</v>
      </c>
      <c r="CS197" s="19" t="s">
        <v>185</v>
      </c>
      <c r="CT197" s="19" t="s">
        <v>195</v>
      </c>
      <c r="CU197" s="19">
        <f t="shared" ref="CU197:CY197" si="236">if(CP197="Không",0,1)</f>
        <v>0</v>
      </c>
      <c r="CV197" s="19">
        <f t="shared" si="236"/>
        <v>1</v>
      </c>
      <c r="CW197" s="19">
        <f t="shared" si="236"/>
        <v>0</v>
      </c>
      <c r="CX197" s="19">
        <f t="shared" si="236"/>
        <v>0</v>
      </c>
      <c r="CY197" s="19">
        <f t="shared" si="236"/>
        <v>1</v>
      </c>
      <c r="CZ197" s="19" t="s">
        <v>185</v>
      </c>
      <c r="DA197" s="19">
        <f t="shared" si="25"/>
        <v>0</v>
      </c>
      <c r="DB197" s="19" t="s">
        <v>185</v>
      </c>
      <c r="DC197" s="19">
        <f t="shared" si="26"/>
        <v>0</v>
      </c>
      <c r="DD197" s="20"/>
      <c r="DE197" s="19" t="s">
        <v>185</v>
      </c>
      <c r="DF197" s="19">
        <f t="shared" si="27"/>
        <v>0</v>
      </c>
      <c r="DG197" s="19" t="s">
        <v>196</v>
      </c>
      <c r="DH197" s="19">
        <f t="shared" si="28"/>
        <v>0</v>
      </c>
      <c r="DI197" s="19" t="s">
        <v>185</v>
      </c>
      <c r="DJ197" s="19">
        <f t="shared" si="29"/>
        <v>0</v>
      </c>
      <c r="DK197" s="19" t="s">
        <v>197</v>
      </c>
      <c r="DL197" s="19">
        <f t="shared" si="30"/>
        <v>0</v>
      </c>
      <c r="DM197" s="20"/>
      <c r="DN197" s="19" t="str">
        <f t="shared" si="31"/>
        <v/>
      </c>
      <c r="DO197" s="20"/>
      <c r="DP197" s="19" t="s">
        <v>185</v>
      </c>
      <c r="DQ197" s="20">
        <f t="shared" si="32"/>
        <v>0</v>
      </c>
      <c r="DR197" s="20"/>
      <c r="DS197" s="19" t="s">
        <v>185</v>
      </c>
      <c r="DT197" s="20"/>
      <c r="DU197" s="19" t="s">
        <v>185</v>
      </c>
      <c r="DV197" s="20"/>
      <c r="DW197" s="20"/>
      <c r="DX197" s="20"/>
      <c r="DY197" s="20"/>
    </row>
    <row r="198">
      <c r="A198" s="18">
        <v>46007.85896990741</v>
      </c>
      <c r="B198" s="19" t="s">
        <v>390</v>
      </c>
      <c r="C198" s="19" t="s">
        <v>174</v>
      </c>
      <c r="D198" s="19">
        <f t="shared" si="2"/>
        <v>0</v>
      </c>
      <c r="E198" s="19" t="s">
        <v>180</v>
      </c>
      <c r="F198" s="19">
        <f>IFERROR(__xludf.DUMMYFUNCTION("LET(
  t, LOWER(TRIM(E198)),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98" s="19" t="s">
        <v>185</v>
      </c>
      <c r="H198" s="19">
        <f>IFERROR(__xludf.DUMMYFUNCTION("LET(
  t, LOWER(TRIM(G198)),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198" s="19" t="s">
        <v>276</v>
      </c>
      <c r="J198" s="19">
        <f>IFERROR(__xludf.DUMMYFUNCTION("LET(
  text, LOWER(I198),
  IFERROR(
    IFS(
      REGEXMATCH(text,""ở cùng gia đình|ở trọ cùng gia đình""), 0,
      REGEXMATCH(text,""thuê trọ""), 1,
      REGEXMATCH(text,""ở ktx""), 2,
      REGEXMATCH(text,""có nhà tại khu vực đang học|có nhà|ở riên"&amp;"g tại chung cư""), 3,
      REGEXMATCH(text,""ở nhà người quen""), 4
    ),
  -1)
)"),0.0)</f>
        <v>0</v>
      </c>
      <c r="K198" s="19" t="s">
        <v>183</v>
      </c>
      <c r="L198" s="19">
        <f>IFERROR(__xludf.DUMMYFUNCTION("LET(
  t, LOWER(TRIM(K198)),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198" s="19" t="s">
        <v>383</v>
      </c>
      <c r="N198" s="19">
        <f>IFERROR(__xludf.DUMMYFUNCTION("LET(
  t, LOWER(TRIM(M198)),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198" s="19" t="s">
        <v>185</v>
      </c>
      <c r="P198" s="19">
        <f t="shared" si="3"/>
        <v>0</v>
      </c>
      <c r="Q198" s="20"/>
      <c r="R198" s="20" t="str">
        <f t="shared" si="233"/>
        <v/>
      </c>
      <c r="S198" s="20"/>
      <c r="T198" s="20"/>
      <c r="U198" s="20"/>
      <c r="V198" s="20" t="str">
        <f>IFERROR(__xludf.DUMMYFUNCTION("IFERROR(REGEXEXTRACT(U198,""\d+"")*1, """")"),"")</f>
        <v/>
      </c>
      <c r="W198" s="20">
        <f t="shared" si="5"/>
        <v>0</v>
      </c>
      <c r="X198" s="20"/>
      <c r="Y198" s="20"/>
      <c r="Z198" s="19" t="s">
        <v>185</v>
      </c>
      <c r="AA198" s="19"/>
      <c r="AB198" s="19" t="s">
        <v>185</v>
      </c>
      <c r="AC198" s="19" t="s">
        <v>185</v>
      </c>
      <c r="AD198" s="19" t="s">
        <v>205</v>
      </c>
      <c r="AE198" s="19" t="s">
        <v>185</v>
      </c>
      <c r="AF198" s="19" t="s">
        <v>206</v>
      </c>
      <c r="AG198" s="19" t="s">
        <v>188</v>
      </c>
      <c r="AH198" s="19" t="s">
        <v>238</v>
      </c>
      <c r="AI198" s="19" t="s">
        <v>189</v>
      </c>
      <c r="AJ198" s="19">
        <f t="shared" si="6"/>
        <v>1</v>
      </c>
      <c r="AK198" s="19" t="s">
        <v>302</v>
      </c>
      <c r="AL198" s="19">
        <f t="shared" si="7"/>
        <v>-1</v>
      </c>
      <c r="AM198" s="19" t="s">
        <v>190</v>
      </c>
      <c r="AN198" s="19">
        <f t="shared" si="8"/>
        <v>0</v>
      </c>
      <c r="AO198" s="20"/>
      <c r="AP198" s="19">
        <v>4.0</v>
      </c>
      <c r="AQ198" s="19">
        <v>3.0</v>
      </c>
      <c r="AR198" s="19">
        <v>1.0</v>
      </c>
      <c r="AS198" s="19">
        <v>2.0</v>
      </c>
      <c r="AT198" s="19">
        <v>2.0</v>
      </c>
      <c r="AU198" s="19">
        <v>2.0</v>
      </c>
      <c r="AV198" s="19">
        <v>1.0</v>
      </c>
      <c r="AW198" s="19">
        <v>4.0</v>
      </c>
      <c r="AX198" s="19">
        <v>4.0</v>
      </c>
      <c r="AY198" s="19">
        <f t="shared" si="9"/>
        <v>23</v>
      </c>
      <c r="AZ198" s="19">
        <f t="shared" si="10"/>
        <v>14</v>
      </c>
      <c r="BA198" s="19">
        <f t="shared" si="11"/>
        <v>1</v>
      </c>
      <c r="BB198" s="19">
        <f t="shared" si="12"/>
        <v>1</v>
      </c>
      <c r="BC198" s="19">
        <v>4.0</v>
      </c>
      <c r="BD198" s="19">
        <v>4.0</v>
      </c>
      <c r="BE198" s="19">
        <v>4.0</v>
      </c>
      <c r="BF198" s="19">
        <v>3.0</v>
      </c>
      <c r="BG198" s="19">
        <v>1.0</v>
      </c>
      <c r="BH198" s="19">
        <v>1.0</v>
      </c>
      <c r="BI198" s="19">
        <v>4.0</v>
      </c>
      <c r="BJ198" s="19">
        <f t="shared" si="13"/>
        <v>21</v>
      </c>
      <c r="BK198" s="19">
        <f t="shared" si="14"/>
        <v>14</v>
      </c>
      <c r="BL198" s="19"/>
      <c r="BM198" s="19"/>
      <c r="BN198" s="19">
        <v>5.0</v>
      </c>
      <c r="BO198" s="19" t="s">
        <v>185</v>
      </c>
      <c r="BP198" s="19">
        <f t="shared" si="15"/>
        <v>0</v>
      </c>
      <c r="BQ198" s="19">
        <v>5.0</v>
      </c>
      <c r="BR198" s="19" t="s">
        <v>651</v>
      </c>
      <c r="BS198" s="19" t="s">
        <v>185</v>
      </c>
      <c r="BT198" s="20">
        <f t="shared" si="16"/>
        <v>0</v>
      </c>
      <c r="BU198" s="20"/>
      <c r="BV198" s="19">
        <v>4.0</v>
      </c>
      <c r="BW198" s="19" t="s">
        <v>185</v>
      </c>
      <c r="BX198" s="19" t="s">
        <v>191</v>
      </c>
      <c r="BY198" s="19" t="s">
        <v>185</v>
      </c>
      <c r="BZ198" s="19" t="s">
        <v>186</v>
      </c>
      <c r="CA198" s="19">
        <f t="shared" si="17"/>
        <v>1</v>
      </c>
      <c r="CB198" s="19" t="s">
        <v>185</v>
      </c>
      <c r="CC198" s="19">
        <f t="shared" si="18"/>
        <v>0</v>
      </c>
      <c r="CD198" s="19" t="s">
        <v>192</v>
      </c>
      <c r="CE198" s="19">
        <f t="shared" si="19"/>
        <v>0</v>
      </c>
      <c r="CF198" s="19" t="s">
        <v>209</v>
      </c>
      <c r="CG198" s="19">
        <f t="shared" si="20"/>
        <v>1</v>
      </c>
      <c r="CH198" s="19" t="s">
        <v>208</v>
      </c>
      <c r="CI198" s="19">
        <f t="shared" si="21"/>
        <v>2</v>
      </c>
      <c r="CJ198" s="19" t="s">
        <v>193</v>
      </c>
      <c r="CK198" s="19" t="s">
        <v>185</v>
      </c>
      <c r="CL198" s="19" t="s">
        <v>212</v>
      </c>
      <c r="CM198" s="19">
        <f t="shared" si="22"/>
        <v>6</v>
      </c>
      <c r="CN198" s="19" t="s">
        <v>185</v>
      </c>
      <c r="CO198" s="19">
        <f t="shared" si="23"/>
        <v>0</v>
      </c>
      <c r="CP198" s="19" t="s">
        <v>185</v>
      </c>
      <c r="CQ198" s="19" t="s">
        <v>185</v>
      </c>
      <c r="CR198" s="19" t="s">
        <v>185</v>
      </c>
      <c r="CS198" s="19" t="s">
        <v>185</v>
      </c>
      <c r="CT198" s="19" t="s">
        <v>185</v>
      </c>
      <c r="CU198" s="19">
        <f t="shared" ref="CU198:CY198" si="237">if(CP198="Không",0,1)</f>
        <v>0</v>
      </c>
      <c r="CV198" s="19">
        <f t="shared" si="237"/>
        <v>0</v>
      </c>
      <c r="CW198" s="19">
        <f t="shared" si="237"/>
        <v>0</v>
      </c>
      <c r="CX198" s="19">
        <f t="shared" si="237"/>
        <v>0</v>
      </c>
      <c r="CY198" s="19">
        <f t="shared" si="237"/>
        <v>0</v>
      </c>
      <c r="CZ198" s="19" t="s">
        <v>185</v>
      </c>
      <c r="DA198" s="19">
        <f t="shared" si="25"/>
        <v>0</v>
      </c>
      <c r="DB198" s="19" t="s">
        <v>185</v>
      </c>
      <c r="DC198" s="19">
        <f t="shared" si="26"/>
        <v>0</v>
      </c>
      <c r="DD198" s="20"/>
      <c r="DE198" s="19" t="s">
        <v>185</v>
      </c>
      <c r="DF198" s="19">
        <f t="shared" si="27"/>
        <v>0</v>
      </c>
      <c r="DG198" s="19" t="s">
        <v>196</v>
      </c>
      <c r="DH198" s="19">
        <f t="shared" si="28"/>
        <v>0</v>
      </c>
      <c r="DI198" s="19" t="s">
        <v>355</v>
      </c>
      <c r="DJ198" s="19">
        <f t="shared" si="29"/>
        <v>1</v>
      </c>
      <c r="DK198" s="19" t="s">
        <v>197</v>
      </c>
      <c r="DL198" s="19">
        <f t="shared" si="30"/>
        <v>0</v>
      </c>
      <c r="DM198" s="20"/>
      <c r="DN198" s="19" t="str">
        <f t="shared" si="31"/>
        <v/>
      </c>
      <c r="DO198" s="20"/>
      <c r="DP198" s="19" t="s">
        <v>185</v>
      </c>
      <c r="DQ198" s="20">
        <f t="shared" si="32"/>
        <v>0</v>
      </c>
      <c r="DR198" s="20"/>
      <c r="DS198" s="19" t="s">
        <v>185</v>
      </c>
      <c r="DT198" s="20"/>
      <c r="DU198" s="19" t="s">
        <v>185</v>
      </c>
      <c r="DV198" s="20"/>
      <c r="DW198" s="20"/>
      <c r="DX198" s="20"/>
      <c r="DY198" s="20"/>
    </row>
    <row r="199">
      <c r="A199" s="18">
        <v>46007.86048611111</v>
      </c>
      <c r="B199" s="19" t="s">
        <v>652</v>
      </c>
      <c r="C199" s="19" t="s">
        <v>335</v>
      </c>
      <c r="D199" s="19">
        <f t="shared" si="2"/>
        <v>1</v>
      </c>
      <c r="E199" s="19" t="s">
        <v>653</v>
      </c>
      <c r="F199" s="19">
        <f>IFERROR(__xludf.DUMMYFUNCTION("LET(
  t, LOWER(TRIM(E199)),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199" s="19" t="s">
        <v>220</v>
      </c>
      <c r="H199" s="19">
        <f>IFERROR(__xludf.DUMMYFUNCTION("LET(
  t, LOWER(TRIM(G199)),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199" s="19" t="s">
        <v>182</v>
      </c>
      <c r="J199" s="19">
        <f>IFERROR(__xludf.DUMMYFUNCTION("LET(
  text, LOWER(I199),
  IFERROR(
    IFS(
      REGEXMATCH(text,""ở cùng gia đình|ở trọ cùng gia đình""), 0,
      REGEXMATCH(text,""thuê trọ""), 1,
      REGEXMATCH(text,""ở ktx""), 2,
      REGEXMATCH(text,""có nhà tại khu vực đang học|có nhà|ở riên"&amp;"g tại chung cư""), 3,
      REGEXMATCH(text,""ở nhà người quen""), 4
    ),
  -1)
)"),1.0)</f>
        <v>1</v>
      </c>
      <c r="K199" s="19" t="s">
        <v>654</v>
      </c>
      <c r="L199" s="19">
        <f>IFERROR(__xludf.DUMMYFUNCTION("LET(
  t, LOWER(TRIM(K199)),
  IFERROR(
    IFS(
      REGEXMATCH(t,""xuất\s*sắc""), 0,
      REGEXMATCH(t,""^giỏi$""), 1,
      REGEXMATCH(t,""^khá$""), 2,
      REGEXMATCH(t,""trung bình|bình thường|^4$""), 3,
      REGEXMATCH(t,""rớt""), 4,
      REGEX"&amp;"MATCH(t,""năm nhất|tân sinh viên|mới|chưa|không|sắp thi|chuẩn bị thi|kq|kết quả|chưa có|chưa biết""), 5,
      TRUE, 5
    ),
  5)
)"),5.0)</f>
        <v>5</v>
      </c>
      <c r="M199" s="19" t="s">
        <v>222</v>
      </c>
      <c r="N199" s="19">
        <f>IFERROR(__xludf.DUMMYFUNCTION("LET(
  t, LOWER(TRIM(M199)),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199" s="19" t="s">
        <v>185</v>
      </c>
      <c r="P199" s="19">
        <f t="shared" si="3"/>
        <v>0</v>
      </c>
      <c r="Q199" s="20"/>
      <c r="R199" s="20" t="str">
        <f t="shared" si="233"/>
        <v/>
      </c>
      <c r="S199" s="20"/>
      <c r="T199" s="20"/>
      <c r="U199" s="20"/>
      <c r="V199" s="20" t="str">
        <f>IFERROR(__xludf.DUMMYFUNCTION("IFERROR(REGEXEXTRACT(U199,""\d+"")*1, """")"),"")</f>
        <v/>
      </c>
      <c r="W199" s="20">
        <f t="shared" si="5"/>
        <v>0</v>
      </c>
      <c r="X199" s="20"/>
      <c r="Y199" s="20"/>
      <c r="Z199" s="19" t="s">
        <v>186</v>
      </c>
      <c r="AA199" s="19"/>
      <c r="AB199" s="19" t="s">
        <v>185</v>
      </c>
      <c r="AC199" s="19" t="s">
        <v>185</v>
      </c>
      <c r="AD199" s="19" t="s">
        <v>186</v>
      </c>
      <c r="AE199" s="19" t="s">
        <v>186</v>
      </c>
      <c r="AF199" s="19" t="s">
        <v>206</v>
      </c>
      <c r="AG199" s="19" t="s">
        <v>238</v>
      </c>
      <c r="AH199" s="19" t="s">
        <v>238</v>
      </c>
      <c r="AI199" s="19" t="s">
        <v>239</v>
      </c>
      <c r="AJ199" s="19">
        <f t="shared" si="6"/>
        <v>0</v>
      </c>
      <c r="AK199" s="19" t="s">
        <v>238</v>
      </c>
      <c r="AL199" s="19">
        <f t="shared" si="7"/>
        <v>0</v>
      </c>
      <c r="AM199" s="19" t="s">
        <v>190</v>
      </c>
      <c r="AN199" s="19">
        <f t="shared" si="8"/>
        <v>0</v>
      </c>
      <c r="AO199" s="20"/>
      <c r="AP199" s="19">
        <v>4.0</v>
      </c>
      <c r="AQ199" s="19">
        <v>1.0</v>
      </c>
      <c r="AR199" s="19">
        <v>1.0</v>
      </c>
      <c r="AS199" s="19">
        <v>1.0</v>
      </c>
      <c r="AT199" s="19">
        <v>1.0</v>
      </c>
      <c r="AU199" s="19">
        <v>1.0</v>
      </c>
      <c r="AV199" s="19">
        <v>1.0</v>
      </c>
      <c r="AW199" s="19">
        <v>4.0</v>
      </c>
      <c r="AX199" s="19">
        <v>1.0</v>
      </c>
      <c r="AY199" s="19">
        <f t="shared" si="9"/>
        <v>15</v>
      </c>
      <c r="AZ199" s="19">
        <f t="shared" si="10"/>
        <v>6</v>
      </c>
      <c r="BA199" s="19">
        <f t="shared" si="11"/>
        <v>0</v>
      </c>
      <c r="BB199" s="19">
        <f t="shared" si="12"/>
        <v>0</v>
      </c>
      <c r="BC199" s="19">
        <v>1.0</v>
      </c>
      <c r="BD199" s="19">
        <v>1.0</v>
      </c>
      <c r="BE199" s="19">
        <v>1.0</v>
      </c>
      <c r="BF199" s="19">
        <v>1.0</v>
      </c>
      <c r="BG199" s="19">
        <v>1.0</v>
      </c>
      <c r="BH199" s="19">
        <v>1.0</v>
      </c>
      <c r="BI199" s="19">
        <v>2.0</v>
      </c>
      <c r="BJ199" s="19">
        <f t="shared" si="13"/>
        <v>8</v>
      </c>
      <c r="BK199" s="19">
        <f t="shared" si="14"/>
        <v>1</v>
      </c>
      <c r="BL199" s="19"/>
      <c r="BM199" s="19"/>
      <c r="BN199" s="19">
        <v>2.0</v>
      </c>
      <c r="BO199" s="19" t="s">
        <v>185</v>
      </c>
      <c r="BP199" s="19">
        <f t="shared" si="15"/>
        <v>0</v>
      </c>
      <c r="BQ199" s="19">
        <v>1.0</v>
      </c>
      <c r="BR199" s="19">
        <v>2.0</v>
      </c>
      <c r="BS199" s="19" t="s">
        <v>195</v>
      </c>
      <c r="BT199" s="20">
        <f t="shared" si="16"/>
        <v>1</v>
      </c>
      <c r="BU199" s="19" t="s">
        <v>655</v>
      </c>
      <c r="BV199" s="19">
        <v>1.0</v>
      </c>
      <c r="BW199" s="19" t="s">
        <v>195</v>
      </c>
      <c r="BX199" s="19" t="s">
        <v>191</v>
      </c>
      <c r="BY199" s="19" t="s">
        <v>195</v>
      </c>
      <c r="BZ199" s="19" t="s">
        <v>185</v>
      </c>
      <c r="CA199" s="19">
        <f t="shared" si="17"/>
        <v>0</v>
      </c>
      <c r="CB199" s="19" t="s">
        <v>185</v>
      </c>
      <c r="CC199" s="19">
        <f t="shared" si="18"/>
        <v>0</v>
      </c>
      <c r="CD199" s="19" t="s">
        <v>192</v>
      </c>
      <c r="CE199" s="19">
        <f t="shared" si="19"/>
        <v>0</v>
      </c>
      <c r="CF199" s="19" t="s">
        <v>192</v>
      </c>
      <c r="CG199" s="19">
        <f t="shared" si="20"/>
        <v>0</v>
      </c>
      <c r="CH199" s="19" t="s">
        <v>192</v>
      </c>
      <c r="CI199" s="19">
        <f t="shared" si="21"/>
        <v>0</v>
      </c>
      <c r="CJ199" s="19" t="s">
        <v>229</v>
      </c>
      <c r="CK199" s="19" t="s">
        <v>263</v>
      </c>
      <c r="CL199" s="19" t="s">
        <v>365</v>
      </c>
      <c r="CM199" s="19">
        <f t="shared" si="22"/>
        <v>0.33</v>
      </c>
      <c r="CN199" s="19" t="s">
        <v>185</v>
      </c>
      <c r="CO199" s="19">
        <f t="shared" si="23"/>
        <v>0</v>
      </c>
      <c r="CP199" s="19" t="s">
        <v>185</v>
      </c>
      <c r="CQ199" s="19" t="s">
        <v>185</v>
      </c>
      <c r="CR199" s="19" t="s">
        <v>185</v>
      </c>
      <c r="CS199" s="19" t="s">
        <v>185</v>
      </c>
      <c r="CT199" s="19" t="s">
        <v>185</v>
      </c>
      <c r="CU199" s="19">
        <f t="shared" ref="CU199:CY199" si="238">if(CP199="Không",0,1)</f>
        <v>0</v>
      </c>
      <c r="CV199" s="19">
        <f t="shared" si="238"/>
        <v>0</v>
      </c>
      <c r="CW199" s="19">
        <f t="shared" si="238"/>
        <v>0</v>
      </c>
      <c r="CX199" s="19">
        <f t="shared" si="238"/>
        <v>0</v>
      </c>
      <c r="CY199" s="19">
        <f t="shared" si="238"/>
        <v>0</v>
      </c>
      <c r="CZ199" s="19" t="s">
        <v>185</v>
      </c>
      <c r="DA199" s="19">
        <f t="shared" si="25"/>
        <v>0</v>
      </c>
      <c r="DB199" s="19" t="s">
        <v>185</v>
      </c>
      <c r="DC199" s="19">
        <f t="shared" si="26"/>
        <v>0</v>
      </c>
      <c r="DD199" s="20"/>
      <c r="DE199" s="19" t="s">
        <v>195</v>
      </c>
      <c r="DF199" s="19">
        <f t="shared" si="27"/>
        <v>1</v>
      </c>
      <c r="DG199" s="19" t="s">
        <v>656</v>
      </c>
      <c r="DH199" s="19">
        <f t="shared" si="28"/>
        <v>1</v>
      </c>
      <c r="DI199" s="19" t="s">
        <v>657</v>
      </c>
      <c r="DJ199" s="19">
        <f t="shared" si="29"/>
        <v>1</v>
      </c>
      <c r="DK199" s="19" t="s">
        <v>197</v>
      </c>
      <c r="DL199" s="19">
        <f t="shared" si="30"/>
        <v>0</v>
      </c>
      <c r="DM199" s="19" t="s">
        <v>303</v>
      </c>
      <c r="DN199" s="19">
        <f t="shared" si="31"/>
        <v>0.5</v>
      </c>
      <c r="DO199" s="19" t="s">
        <v>199</v>
      </c>
      <c r="DP199" s="19" t="s">
        <v>185</v>
      </c>
      <c r="DQ199" s="20">
        <f t="shared" si="32"/>
        <v>0</v>
      </c>
      <c r="DR199" s="20"/>
      <c r="DS199" s="19" t="s">
        <v>185</v>
      </c>
      <c r="DT199" s="20"/>
      <c r="DU199" s="19" t="s">
        <v>185</v>
      </c>
      <c r="DV199" s="20"/>
      <c r="DW199" s="20"/>
      <c r="DX199" s="20"/>
      <c r="DY199" s="20"/>
    </row>
    <row r="200">
      <c r="A200" s="18">
        <v>46007.86084490741</v>
      </c>
      <c r="B200" s="19" t="s">
        <v>390</v>
      </c>
      <c r="C200" s="19" t="s">
        <v>335</v>
      </c>
      <c r="D200" s="19">
        <f t="shared" si="2"/>
        <v>1</v>
      </c>
      <c r="E200" s="19" t="s">
        <v>476</v>
      </c>
      <c r="F200" s="19">
        <f>IFERROR(__xludf.DUMMYFUNCTION("LET(
  t, LOWER(TRIM(E200)),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200" s="19" t="s">
        <v>185</v>
      </c>
      <c r="H200" s="19">
        <f>IFERROR(__xludf.DUMMYFUNCTION("LET(
  t, LOWER(TRIM(G200)),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00" s="19" t="s">
        <v>276</v>
      </c>
      <c r="J200" s="19">
        <f>IFERROR(__xludf.DUMMYFUNCTION("LET(
  text, LOWER(I200),
  IFERROR(
    IFS(
      REGEXMATCH(text,""ở cùng gia đình|ở trọ cùng gia đình""), 0,
      REGEXMATCH(text,""thuê trọ""), 1,
      REGEXMATCH(text,""ở ktx""), 2,
      REGEXMATCH(text,""có nhà tại khu vực đang học|có nhà|ở riên"&amp;"g tại chung cư""), 3,
      REGEXMATCH(text,""ở nhà người quen""), 4
    ),
  -1)
)"),0.0)</f>
        <v>0</v>
      </c>
      <c r="K200" s="19" t="s">
        <v>235</v>
      </c>
      <c r="L200" s="19">
        <f>IFERROR(__xludf.DUMMYFUNCTION("LET(
  t, LOWER(TRIM(K200)),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00" s="19" t="s">
        <v>383</v>
      </c>
      <c r="N200" s="19">
        <f>IFERROR(__xludf.DUMMYFUNCTION("LET(
  t, LOWER(TRIM(M200)),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00" s="19" t="s">
        <v>185</v>
      </c>
      <c r="P200" s="19">
        <f t="shared" si="3"/>
        <v>0</v>
      </c>
      <c r="Q200" s="20"/>
      <c r="R200" s="20" t="str">
        <f t="shared" si="233"/>
        <v/>
      </c>
      <c r="S200" s="20"/>
      <c r="T200" s="20"/>
      <c r="U200" s="20"/>
      <c r="V200" s="20" t="str">
        <f>IFERROR(__xludf.DUMMYFUNCTION("IFERROR(REGEXEXTRACT(U200,""\d+"")*1, """")"),"")</f>
        <v/>
      </c>
      <c r="W200" s="20">
        <f t="shared" si="5"/>
        <v>0</v>
      </c>
      <c r="X200" s="20"/>
      <c r="Y200" s="20"/>
      <c r="Z200" s="19" t="s">
        <v>185</v>
      </c>
      <c r="AA200" s="19"/>
      <c r="AB200" s="19" t="s">
        <v>185</v>
      </c>
      <c r="AC200" s="19" t="s">
        <v>658</v>
      </c>
      <c r="AD200" s="19" t="s">
        <v>185</v>
      </c>
      <c r="AE200" s="19" t="s">
        <v>185</v>
      </c>
      <c r="AF200" s="19" t="s">
        <v>237</v>
      </c>
      <c r="AG200" s="19" t="s">
        <v>238</v>
      </c>
      <c r="AH200" s="19" t="s">
        <v>238</v>
      </c>
      <c r="AI200" s="19" t="s">
        <v>239</v>
      </c>
      <c r="AJ200" s="19">
        <f t="shared" si="6"/>
        <v>0</v>
      </c>
      <c r="AK200" s="19" t="s">
        <v>238</v>
      </c>
      <c r="AL200" s="19">
        <f t="shared" si="7"/>
        <v>0</v>
      </c>
      <c r="AM200" s="19" t="s">
        <v>190</v>
      </c>
      <c r="AN200" s="19">
        <f t="shared" si="8"/>
        <v>0</v>
      </c>
      <c r="AO200" s="20"/>
      <c r="AP200" s="19">
        <v>1.0</v>
      </c>
      <c r="AQ200" s="19">
        <v>1.0</v>
      </c>
      <c r="AR200" s="19">
        <v>1.0</v>
      </c>
      <c r="AS200" s="19">
        <v>1.0</v>
      </c>
      <c r="AT200" s="19">
        <v>1.0</v>
      </c>
      <c r="AU200" s="19">
        <v>1.0</v>
      </c>
      <c r="AV200" s="19">
        <v>1.0</v>
      </c>
      <c r="AW200" s="19">
        <v>1.0</v>
      </c>
      <c r="AX200" s="19">
        <v>1.0</v>
      </c>
      <c r="AY200" s="19">
        <f t="shared" si="9"/>
        <v>9</v>
      </c>
      <c r="AZ200" s="19">
        <f t="shared" si="10"/>
        <v>0</v>
      </c>
      <c r="BA200" s="19">
        <f t="shared" si="11"/>
        <v>0</v>
      </c>
      <c r="BB200" s="19">
        <f t="shared" si="12"/>
        <v>0</v>
      </c>
      <c r="BC200" s="19">
        <v>1.0</v>
      </c>
      <c r="BD200" s="19">
        <v>1.0</v>
      </c>
      <c r="BE200" s="19">
        <v>1.0</v>
      </c>
      <c r="BF200" s="19">
        <v>1.0</v>
      </c>
      <c r="BG200" s="19">
        <v>1.0</v>
      </c>
      <c r="BH200" s="19">
        <v>1.0</v>
      </c>
      <c r="BI200" s="19">
        <v>1.0</v>
      </c>
      <c r="BJ200" s="19">
        <f t="shared" si="13"/>
        <v>7</v>
      </c>
      <c r="BK200" s="19">
        <f t="shared" si="14"/>
        <v>0</v>
      </c>
      <c r="BL200" s="19"/>
      <c r="BM200" s="19"/>
      <c r="BN200" s="19">
        <v>1.0</v>
      </c>
      <c r="BO200" s="19" t="s">
        <v>195</v>
      </c>
      <c r="BP200" s="19">
        <f t="shared" si="15"/>
        <v>1</v>
      </c>
      <c r="BQ200" s="19">
        <v>1.0</v>
      </c>
      <c r="BR200" s="19">
        <v>3.0</v>
      </c>
      <c r="BS200" s="19" t="s">
        <v>195</v>
      </c>
      <c r="BT200" s="20">
        <f t="shared" si="16"/>
        <v>1</v>
      </c>
      <c r="BU200" s="19" t="s">
        <v>245</v>
      </c>
      <c r="BV200" s="19">
        <v>1.0</v>
      </c>
      <c r="BW200" s="19" t="s">
        <v>195</v>
      </c>
      <c r="BX200" s="19" t="s">
        <v>191</v>
      </c>
      <c r="BY200" s="19" t="s">
        <v>195</v>
      </c>
      <c r="BZ200" s="19" t="s">
        <v>185</v>
      </c>
      <c r="CA200" s="19">
        <f t="shared" si="17"/>
        <v>0</v>
      </c>
      <c r="CB200" s="19" t="s">
        <v>185</v>
      </c>
      <c r="CC200" s="19">
        <f t="shared" si="18"/>
        <v>0</v>
      </c>
      <c r="CD200" s="19" t="s">
        <v>192</v>
      </c>
      <c r="CE200" s="19">
        <f t="shared" si="19"/>
        <v>0</v>
      </c>
      <c r="CF200" s="19" t="s">
        <v>192</v>
      </c>
      <c r="CG200" s="19">
        <f t="shared" si="20"/>
        <v>0</v>
      </c>
      <c r="CH200" s="19" t="s">
        <v>192</v>
      </c>
      <c r="CI200" s="19">
        <f t="shared" si="21"/>
        <v>0</v>
      </c>
      <c r="CJ200" s="19" t="s">
        <v>292</v>
      </c>
      <c r="CK200" s="19" t="s">
        <v>373</v>
      </c>
      <c r="CL200" s="19" t="s">
        <v>254</v>
      </c>
      <c r="CM200" s="19">
        <f t="shared" si="22"/>
        <v>0</v>
      </c>
      <c r="CN200" s="19" t="s">
        <v>185</v>
      </c>
      <c r="CO200" s="19">
        <f t="shared" si="23"/>
        <v>0</v>
      </c>
      <c r="CP200" s="19" t="s">
        <v>185</v>
      </c>
      <c r="CQ200" s="19" t="s">
        <v>185</v>
      </c>
      <c r="CR200" s="19" t="s">
        <v>185</v>
      </c>
      <c r="CS200" s="19" t="s">
        <v>185</v>
      </c>
      <c r="CT200" s="19" t="s">
        <v>185</v>
      </c>
      <c r="CU200" s="19">
        <f t="shared" ref="CU200:CY200" si="239">if(CP200="Không",0,1)</f>
        <v>0</v>
      </c>
      <c r="CV200" s="19">
        <f t="shared" si="239"/>
        <v>0</v>
      </c>
      <c r="CW200" s="19">
        <f t="shared" si="239"/>
        <v>0</v>
      </c>
      <c r="CX200" s="19">
        <f t="shared" si="239"/>
        <v>0</v>
      </c>
      <c r="CY200" s="19">
        <f t="shared" si="239"/>
        <v>0</v>
      </c>
      <c r="CZ200" s="19" t="s">
        <v>185</v>
      </c>
      <c r="DA200" s="19">
        <f t="shared" si="25"/>
        <v>0</v>
      </c>
      <c r="DB200" s="19" t="s">
        <v>185</v>
      </c>
      <c r="DC200" s="19">
        <f t="shared" si="26"/>
        <v>0</v>
      </c>
      <c r="DD200" s="20"/>
      <c r="DE200" s="19" t="s">
        <v>195</v>
      </c>
      <c r="DF200" s="19">
        <f t="shared" si="27"/>
        <v>1</v>
      </c>
      <c r="DG200" s="19" t="s">
        <v>264</v>
      </c>
      <c r="DH200" s="19">
        <f t="shared" si="28"/>
        <v>1</v>
      </c>
      <c r="DI200" s="19" t="s">
        <v>287</v>
      </c>
      <c r="DJ200" s="19">
        <f t="shared" si="29"/>
        <v>1</v>
      </c>
      <c r="DK200" s="19" t="s">
        <v>197</v>
      </c>
      <c r="DL200" s="19">
        <f t="shared" si="30"/>
        <v>0</v>
      </c>
      <c r="DM200" s="19" t="s">
        <v>198</v>
      </c>
      <c r="DN200" s="19">
        <f t="shared" si="31"/>
        <v>1.5</v>
      </c>
      <c r="DO200" s="19" t="s">
        <v>199</v>
      </c>
      <c r="DP200" s="19" t="s">
        <v>185</v>
      </c>
      <c r="DQ200" s="20">
        <f t="shared" si="32"/>
        <v>0</v>
      </c>
      <c r="DR200" s="20"/>
      <c r="DS200" s="19" t="s">
        <v>185</v>
      </c>
      <c r="DT200" s="20"/>
      <c r="DU200" s="19" t="s">
        <v>185</v>
      </c>
      <c r="DV200" s="20"/>
      <c r="DW200" s="20"/>
      <c r="DX200" s="20"/>
      <c r="DY200" s="20"/>
    </row>
    <row r="201">
      <c r="A201" s="18">
        <v>46007.86173611111</v>
      </c>
      <c r="B201" s="19" t="s">
        <v>659</v>
      </c>
      <c r="C201" s="19" t="s">
        <v>335</v>
      </c>
      <c r="D201" s="19">
        <f t="shared" si="2"/>
        <v>1</v>
      </c>
      <c r="E201" s="19" t="s">
        <v>346</v>
      </c>
      <c r="F201" s="19">
        <f>IFERROR(__xludf.DUMMYFUNCTION("LET(
  t, LOWER(TRIM(E201)),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01" s="19" t="s">
        <v>220</v>
      </c>
      <c r="H201" s="19">
        <f>IFERROR(__xludf.DUMMYFUNCTION("LET(
  t, LOWER(TRIM(G201)),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01" s="19" t="s">
        <v>276</v>
      </c>
      <c r="J201" s="19">
        <f>IFERROR(__xludf.DUMMYFUNCTION("LET(
  text, LOWER(I201),
  IFERROR(
    IFS(
      REGEXMATCH(text,""ở cùng gia đình|ở trọ cùng gia đình""), 0,
      REGEXMATCH(text,""thuê trọ""), 1,
      REGEXMATCH(text,""ở ktx""), 2,
      REGEXMATCH(text,""có nhà tại khu vực đang học|có nhà|ở riên"&amp;"g tại chung cư""), 3,
      REGEXMATCH(text,""ở nhà người quen""), 4
    ),
  -1)
)"),0.0)</f>
        <v>0</v>
      </c>
      <c r="K201" s="19" t="s">
        <v>183</v>
      </c>
      <c r="L201" s="19">
        <f>IFERROR(__xludf.DUMMYFUNCTION("LET(
  t, LOWER(TRIM(K201)),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01" s="19" t="s">
        <v>222</v>
      </c>
      <c r="N201" s="19">
        <f>IFERROR(__xludf.DUMMYFUNCTION("LET(
  t, LOWER(TRIM(M201)),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01" s="19" t="s">
        <v>185</v>
      </c>
      <c r="P201" s="19">
        <f t="shared" si="3"/>
        <v>0</v>
      </c>
      <c r="Q201" s="20"/>
      <c r="R201" s="20" t="str">
        <f t="shared" si="233"/>
        <v/>
      </c>
      <c r="S201" s="20"/>
      <c r="T201" s="20"/>
      <c r="U201" s="20"/>
      <c r="V201" s="20" t="str">
        <f>IFERROR(__xludf.DUMMYFUNCTION("IFERROR(REGEXEXTRACT(U201,""\d+"")*1, """")"),"")</f>
        <v/>
      </c>
      <c r="W201" s="20">
        <f t="shared" si="5"/>
        <v>0</v>
      </c>
      <c r="X201" s="20"/>
      <c r="Y201" s="20"/>
      <c r="Z201" s="19" t="s">
        <v>186</v>
      </c>
      <c r="AA201" s="19"/>
      <c r="AB201" s="19" t="s">
        <v>185</v>
      </c>
      <c r="AC201" s="19" t="s">
        <v>421</v>
      </c>
      <c r="AD201" s="19" t="s">
        <v>205</v>
      </c>
      <c r="AE201" s="19" t="s">
        <v>186</v>
      </c>
      <c r="AF201" s="19" t="s">
        <v>187</v>
      </c>
      <c r="AG201" s="19" t="s">
        <v>226</v>
      </c>
      <c r="AH201" s="19" t="s">
        <v>188</v>
      </c>
      <c r="AI201" s="19" t="s">
        <v>239</v>
      </c>
      <c r="AJ201" s="19">
        <f t="shared" si="6"/>
        <v>0</v>
      </c>
      <c r="AK201" s="19" t="s">
        <v>188</v>
      </c>
      <c r="AL201" s="19">
        <f t="shared" si="7"/>
        <v>1</v>
      </c>
      <c r="AM201" s="19" t="s">
        <v>190</v>
      </c>
      <c r="AN201" s="19">
        <f t="shared" si="8"/>
        <v>0</v>
      </c>
      <c r="AO201" s="20"/>
      <c r="AP201" s="19">
        <v>3.0</v>
      </c>
      <c r="AQ201" s="19">
        <v>2.0</v>
      </c>
      <c r="AR201" s="19">
        <v>4.0</v>
      </c>
      <c r="AS201" s="19">
        <v>3.0</v>
      </c>
      <c r="AT201" s="19">
        <v>4.0</v>
      </c>
      <c r="AU201" s="19">
        <v>3.0</v>
      </c>
      <c r="AV201" s="19">
        <v>3.0</v>
      </c>
      <c r="AW201" s="19">
        <v>2.0</v>
      </c>
      <c r="AX201" s="19">
        <v>2.0</v>
      </c>
      <c r="AY201" s="19">
        <f t="shared" si="9"/>
        <v>26</v>
      </c>
      <c r="AZ201" s="19">
        <f t="shared" si="10"/>
        <v>17</v>
      </c>
      <c r="BA201" s="19">
        <f t="shared" si="11"/>
        <v>1</v>
      </c>
      <c r="BB201" s="19">
        <f t="shared" si="12"/>
        <v>1</v>
      </c>
      <c r="BC201" s="19">
        <v>4.0</v>
      </c>
      <c r="BD201" s="19">
        <v>4.0</v>
      </c>
      <c r="BE201" s="19">
        <v>4.0</v>
      </c>
      <c r="BF201" s="19">
        <v>3.0</v>
      </c>
      <c r="BG201" s="19">
        <v>2.0</v>
      </c>
      <c r="BH201" s="19">
        <v>2.0</v>
      </c>
      <c r="BI201" s="19">
        <v>3.0</v>
      </c>
      <c r="BJ201" s="19">
        <f t="shared" si="13"/>
        <v>22</v>
      </c>
      <c r="BK201" s="19">
        <f t="shared" si="14"/>
        <v>15</v>
      </c>
      <c r="BL201" s="19"/>
      <c r="BM201" s="19"/>
      <c r="BN201" s="19">
        <v>5.0</v>
      </c>
      <c r="BO201" s="19" t="s">
        <v>195</v>
      </c>
      <c r="BP201" s="19">
        <f t="shared" si="15"/>
        <v>1</v>
      </c>
      <c r="BQ201" s="19">
        <v>6.0</v>
      </c>
      <c r="BR201" s="19">
        <v>14.0</v>
      </c>
      <c r="BS201" s="19" t="s">
        <v>195</v>
      </c>
      <c r="BT201" s="20">
        <f t="shared" si="16"/>
        <v>1</v>
      </c>
      <c r="BU201" s="19" t="s">
        <v>312</v>
      </c>
      <c r="BV201" s="19">
        <v>3.0</v>
      </c>
      <c r="BW201" s="19" t="s">
        <v>195</v>
      </c>
      <c r="BX201" s="19" t="s">
        <v>191</v>
      </c>
      <c r="BY201" s="19" t="s">
        <v>195</v>
      </c>
      <c r="BZ201" s="19" t="s">
        <v>208</v>
      </c>
      <c r="CA201" s="19">
        <f t="shared" si="17"/>
        <v>2</v>
      </c>
      <c r="CB201" s="19" t="s">
        <v>208</v>
      </c>
      <c r="CC201" s="19">
        <f t="shared" si="18"/>
        <v>2</v>
      </c>
      <c r="CD201" s="19" t="s">
        <v>208</v>
      </c>
      <c r="CE201" s="19">
        <f t="shared" si="19"/>
        <v>2</v>
      </c>
      <c r="CF201" s="19" t="s">
        <v>209</v>
      </c>
      <c r="CG201" s="19">
        <f t="shared" si="20"/>
        <v>1</v>
      </c>
      <c r="CH201" s="19" t="s">
        <v>208</v>
      </c>
      <c r="CI201" s="19">
        <f t="shared" si="21"/>
        <v>2</v>
      </c>
      <c r="CJ201" s="19" t="s">
        <v>292</v>
      </c>
      <c r="CK201" s="19" t="s">
        <v>185</v>
      </c>
      <c r="CL201" s="19" t="s">
        <v>194</v>
      </c>
      <c r="CM201" s="19">
        <f t="shared" si="22"/>
        <v>3.5</v>
      </c>
      <c r="CN201" s="19" t="s">
        <v>213</v>
      </c>
      <c r="CO201" s="19">
        <f t="shared" si="23"/>
        <v>1</v>
      </c>
      <c r="CP201" s="19" t="s">
        <v>185</v>
      </c>
      <c r="CQ201" s="19" t="s">
        <v>195</v>
      </c>
      <c r="CR201" s="19" t="s">
        <v>185</v>
      </c>
      <c r="CS201" s="19" t="s">
        <v>195</v>
      </c>
      <c r="CT201" s="19" t="s">
        <v>185</v>
      </c>
      <c r="CU201" s="19">
        <f t="shared" ref="CU201:CY201" si="240">if(CP201="Không",0,1)</f>
        <v>0</v>
      </c>
      <c r="CV201" s="19">
        <f t="shared" si="240"/>
        <v>1</v>
      </c>
      <c r="CW201" s="19">
        <f t="shared" si="240"/>
        <v>0</v>
      </c>
      <c r="CX201" s="19">
        <f t="shared" si="240"/>
        <v>1</v>
      </c>
      <c r="CY201" s="19">
        <f t="shared" si="240"/>
        <v>0</v>
      </c>
      <c r="CZ201" s="19" t="s">
        <v>195</v>
      </c>
      <c r="DA201" s="19">
        <f t="shared" si="25"/>
        <v>1</v>
      </c>
      <c r="DB201" s="19" t="s">
        <v>195</v>
      </c>
      <c r="DC201" s="19">
        <f t="shared" si="26"/>
        <v>1</v>
      </c>
      <c r="DD201" s="19" t="s">
        <v>660</v>
      </c>
      <c r="DE201" s="19" t="s">
        <v>185</v>
      </c>
      <c r="DF201" s="19">
        <f t="shared" si="27"/>
        <v>0</v>
      </c>
      <c r="DG201" s="19" t="s">
        <v>661</v>
      </c>
      <c r="DH201" s="19">
        <f t="shared" si="28"/>
        <v>1</v>
      </c>
      <c r="DI201" s="19" t="s">
        <v>185</v>
      </c>
      <c r="DJ201" s="19">
        <f t="shared" si="29"/>
        <v>0</v>
      </c>
      <c r="DK201" s="19" t="s">
        <v>197</v>
      </c>
      <c r="DL201" s="19">
        <f t="shared" si="30"/>
        <v>0</v>
      </c>
      <c r="DM201" s="20"/>
      <c r="DN201" s="19" t="str">
        <f t="shared" si="31"/>
        <v/>
      </c>
      <c r="DO201" s="20"/>
      <c r="DP201" s="19" t="s">
        <v>185</v>
      </c>
      <c r="DQ201" s="20">
        <f t="shared" si="32"/>
        <v>0</v>
      </c>
      <c r="DR201" s="20"/>
      <c r="DS201" s="19" t="s">
        <v>185</v>
      </c>
      <c r="DT201" s="20"/>
      <c r="DU201" s="19" t="s">
        <v>185</v>
      </c>
      <c r="DV201" s="20"/>
      <c r="DW201" s="20"/>
      <c r="DX201" s="20"/>
      <c r="DY201" s="20"/>
    </row>
    <row r="202">
      <c r="A202" s="18">
        <v>46007.86199074074</v>
      </c>
      <c r="B202" s="19" t="s">
        <v>662</v>
      </c>
      <c r="C202" s="19" t="s">
        <v>335</v>
      </c>
      <c r="D202" s="19">
        <f t="shared" si="2"/>
        <v>1</v>
      </c>
      <c r="E202" s="19" t="s">
        <v>663</v>
      </c>
      <c r="F202" s="19">
        <f>IFERROR(__xludf.DUMMYFUNCTION("LET(
  t, LOWER(TRIM(E202)),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202" s="19" t="s">
        <v>220</v>
      </c>
      <c r="H202" s="19">
        <f>IFERROR(__xludf.DUMMYFUNCTION("LET(
  t, LOWER(TRIM(G202)),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02" s="19" t="s">
        <v>276</v>
      </c>
      <c r="J202" s="19">
        <f>IFERROR(__xludf.DUMMYFUNCTION("LET(
  text, LOWER(I202),
  IFERROR(
    IFS(
      REGEXMATCH(text,""ở cùng gia đình|ở trọ cùng gia đình""), 0,
      REGEXMATCH(text,""thuê trọ""), 1,
      REGEXMATCH(text,""ở ktx""), 2,
      REGEXMATCH(text,""có nhà tại khu vực đang học|có nhà|ở riên"&amp;"g tại chung cư""), 3,
      REGEXMATCH(text,""ở nhà người quen""), 4
    ),
  -1)
)"),0.0)</f>
        <v>0</v>
      </c>
      <c r="K202" s="19" t="s">
        <v>183</v>
      </c>
      <c r="L202" s="19">
        <f>IFERROR(__xludf.DUMMYFUNCTION("LET(
  t, LOWER(TRIM(K202)),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02" s="19" t="s">
        <v>222</v>
      </c>
      <c r="N202" s="19">
        <f>IFERROR(__xludf.DUMMYFUNCTION("LET(
  t, LOWER(TRIM(M202)),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02" s="19" t="s">
        <v>185</v>
      </c>
      <c r="P202" s="19">
        <f t="shared" si="3"/>
        <v>0</v>
      </c>
      <c r="Q202" s="20"/>
      <c r="R202" s="20" t="str">
        <f t="shared" si="233"/>
        <v/>
      </c>
      <c r="S202" s="20"/>
      <c r="T202" s="20"/>
      <c r="U202" s="20"/>
      <c r="V202" s="20" t="str">
        <f>IFERROR(__xludf.DUMMYFUNCTION("IFERROR(REGEXEXTRACT(U202,""\d+"")*1, """")"),"")</f>
        <v/>
      </c>
      <c r="W202" s="20">
        <f t="shared" si="5"/>
        <v>0</v>
      </c>
      <c r="X202" s="20"/>
      <c r="Y202" s="20"/>
      <c r="Z202" s="19" t="s">
        <v>186</v>
      </c>
      <c r="AA202" s="19"/>
      <c r="AB202" s="19" t="s">
        <v>185</v>
      </c>
      <c r="AC202" s="19" t="s">
        <v>185</v>
      </c>
      <c r="AD202" s="19" t="s">
        <v>205</v>
      </c>
      <c r="AE202" s="19" t="s">
        <v>185</v>
      </c>
      <c r="AF202" s="19" t="s">
        <v>206</v>
      </c>
      <c r="AG202" s="19" t="s">
        <v>188</v>
      </c>
      <c r="AH202" s="19" t="s">
        <v>188</v>
      </c>
      <c r="AI202" s="19" t="s">
        <v>239</v>
      </c>
      <c r="AJ202" s="19">
        <f t="shared" si="6"/>
        <v>0</v>
      </c>
      <c r="AK202" s="19" t="s">
        <v>188</v>
      </c>
      <c r="AL202" s="19">
        <f t="shared" si="7"/>
        <v>1</v>
      </c>
      <c r="AM202" s="19" t="s">
        <v>190</v>
      </c>
      <c r="AN202" s="19">
        <f t="shared" si="8"/>
        <v>0</v>
      </c>
      <c r="AO202" s="20"/>
      <c r="AP202" s="19">
        <v>1.0</v>
      </c>
      <c r="AQ202" s="19">
        <v>1.0</v>
      </c>
      <c r="AR202" s="19">
        <v>1.0</v>
      </c>
      <c r="AS202" s="19">
        <v>2.0</v>
      </c>
      <c r="AT202" s="19">
        <v>1.0</v>
      </c>
      <c r="AU202" s="19">
        <v>1.0</v>
      </c>
      <c r="AV202" s="19">
        <v>2.0</v>
      </c>
      <c r="AW202" s="19">
        <v>1.0</v>
      </c>
      <c r="AX202" s="19">
        <v>1.0</v>
      </c>
      <c r="AY202" s="19">
        <f t="shared" si="9"/>
        <v>11</v>
      </c>
      <c r="AZ202" s="19">
        <f t="shared" si="10"/>
        <v>2</v>
      </c>
      <c r="BA202" s="19">
        <f t="shared" si="11"/>
        <v>0</v>
      </c>
      <c r="BB202" s="19">
        <f t="shared" si="12"/>
        <v>0</v>
      </c>
      <c r="BC202" s="19">
        <v>2.0</v>
      </c>
      <c r="BD202" s="19">
        <v>1.0</v>
      </c>
      <c r="BE202" s="19">
        <v>1.0</v>
      </c>
      <c r="BF202" s="19">
        <v>1.0</v>
      </c>
      <c r="BG202" s="19">
        <v>2.0</v>
      </c>
      <c r="BH202" s="19">
        <v>1.0</v>
      </c>
      <c r="BI202" s="19">
        <v>1.0</v>
      </c>
      <c r="BJ202" s="19">
        <f t="shared" si="13"/>
        <v>9</v>
      </c>
      <c r="BK202" s="19">
        <f t="shared" si="14"/>
        <v>2</v>
      </c>
      <c r="BL202" s="19"/>
      <c r="BM202" s="19"/>
      <c r="BN202" s="19">
        <v>3.0</v>
      </c>
      <c r="BO202" s="19" t="s">
        <v>185</v>
      </c>
      <c r="BP202" s="19">
        <f t="shared" si="15"/>
        <v>0</v>
      </c>
      <c r="BQ202" s="19">
        <v>1.0</v>
      </c>
      <c r="BR202" s="19">
        <v>12.0</v>
      </c>
      <c r="BS202" s="19" t="s">
        <v>195</v>
      </c>
      <c r="BT202" s="20">
        <f t="shared" si="16"/>
        <v>1</v>
      </c>
      <c r="BU202" s="19" t="s">
        <v>322</v>
      </c>
      <c r="BV202" s="19">
        <v>3.0</v>
      </c>
      <c r="BW202" s="19" t="s">
        <v>195</v>
      </c>
      <c r="BX202" s="19" t="s">
        <v>191</v>
      </c>
      <c r="BY202" s="19" t="s">
        <v>185</v>
      </c>
      <c r="BZ202" s="19" t="s">
        <v>185</v>
      </c>
      <c r="CA202" s="19">
        <f t="shared" si="17"/>
        <v>0</v>
      </c>
      <c r="CB202" s="19" t="s">
        <v>185</v>
      </c>
      <c r="CC202" s="19">
        <f t="shared" si="18"/>
        <v>0</v>
      </c>
      <c r="CD202" s="19" t="s">
        <v>192</v>
      </c>
      <c r="CE202" s="19">
        <f t="shared" si="19"/>
        <v>0</v>
      </c>
      <c r="CF202" s="19" t="s">
        <v>192</v>
      </c>
      <c r="CG202" s="19">
        <f t="shared" si="20"/>
        <v>0</v>
      </c>
      <c r="CH202" s="19" t="s">
        <v>192</v>
      </c>
      <c r="CI202" s="19">
        <f t="shared" si="21"/>
        <v>0</v>
      </c>
      <c r="CJ202" s="19" t="s">
        <v>229</v>
      </c>
      <c r="CK202" s="19" t="s">
        <v>185</v>
      </c>
      <c r="CL202" s="19" t="s">
        <v>212</v>
      </c>
      <c r="CM202" s="19">
        <f t="shared" si="22"/>
        <v>6</v>
      </c>
      <c r="CN202" s="19" t="s">
        <v>185</v>
      </c>
      <c r="CO202" s="19">
        <f t="shared" si="23"/>
        <v>0</v>
      </c>
      <c r="CP202" s="19" t="s">
        <v>185</v>
      </c>
      <c r="CQ202" s="19" t="s">
        <v>185</v>
      </c>
      <c r="CR202" s="19" t="s">
        <v>185</v>
      </c>
      <c r="CS202" s="19" t="s">
        <v>195</v>
      </c>
      <c r="CT202" s="19" t="s">
        <v>185</v>
      </c>
      <c r="CU202" s="19">
        <f t="shared" ref="CU202:CY202" si="241">if(CP202="Không",0,1)</f>
        <v>0</v>
      </c>
      <c r="CV202" s="19">
        <f t="shared" si="241"/>
        <v>0</v>
      </c>
      <c r="CW202" s="19">
        <f t="shared" si="241"/>
        <v>0</v>
      </c>
      <c r="CX202" s="19">
        <f t="shared" si="241"/>
        <v>1</v>
      </c>
      <c r="CY202" s="19">
        <f t="shared" si="241"/>
        <v>0</v>
      </c>
      <c r="CZ202" s="19" t="s">
        <v>185</v>
      </c>
      <c r="DA202" s="19">
        <f t="shared" si="25"/>
        <v>0</v>
      </c>
      <c r="DB202" s="19" t="s">
        <v>185</v>
      </c>
      <c r="DC202" s="19">
        <f t="shared" si="26"/>
        <v>0</v>
      </c>
      <c r="DD202" s="20"/>
      <c r="DE202" s="19" t="s">
        <v>195</v>
      </c>
      <c r="DF202" s="19">
        <f t="shared" si="27"/>
        <v>1</v>
      </c>
      <c r="DG202" s="19" t="s">
        <v>196</v>
      </c>
      <c r="DH202" s="19">
        <f t="shared" si="28"/>
        <v>0</v>
      </c>
      <c r="DI202" s="19" t="s">
        <v>185</v>
      </c>
      <c r="DJ202" s="19">
        <f t="shared" si="29"/>
        <v>0</v>
      </c>
      <c r="DK202" s="19" t="s">
        <v>197</v>
      </c>
      <c r="DL202" s="19">
        <f t="shared" si="30"/>
        <v>0</v>
      </c>
      <c r="DM202" s="19" t="s">
        <v>303</v>
      </c>
      <c r="DN202" s="19">
        <f t="shared" si="31"/>
        <v>0.5</v>
      </c>
      <c r="DO202" s="19" t="s">
        <v>326</v>
      </c>
      <c r="DP202" s="19" t="s">
        <v>185</v>
      </c>
      <c r="DQ202" s="20">
        <f t="shared" si="32"/>
        <v>0</v>
      </c>
      <c r="DR202" s="20"/>
      <c r="DS202" s="19" t="s">
        <v>185</v>
      </c>
      <c r="DT202" s="20"/>
      <c r="DU202" s="19" t="s">
        <v>185</v>
      </c>
      <c r="DV202" s="20"/>
      <c r="DW202" s="20"/>
      <c r="DX202" s="20"/>
      <c r="DY202" s="20"/>
    </row>
    <row r="203">
      <c r="A203" s="18">
        <v>46007.86204861111</v>
      </c>
      <c r="B203" s="19" t="s">
        <v>357</v>
      </c>
      <c r="C203" s="19" t="s">
        <v>335</v>
      </c>
      <c r="D203" s="19">
        <f t="shared" si="2"/>
        <v>1</v>
      </c>
      <c r="E203" s="19" t="s">
        <v>180</v>
      </c>
      <c r="F203" s="19">
        <f>IFERROR(__xludf.DUMMYFUNCTION("LET(
  t, LOWER(TRIM(E203)),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03" s="19" t="s">
        <v>185</v>
      </c>
      <c r="H203" s="19">
        <f>IFERROR(__xludf.DUMMYFUNCTION("LET(
  t, LOWER(TRIM(G203)),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03" s="19" t="s">
        <v>182</v>
      </c>
      <c r="J203" s="19">
        <f>IFERROR(__xludf.DUMMYFUNCTION("LET(
  text, LOWER(I203),
  IFERROR(
    IFS(
      REGEXMATCH(text,""ở cùng gia đình|ở trọ cùng gia đình""), 0,
      REGEXMATCH(text,""thuê trọ""), 1,
      REGEXMATCH(text,""ở ktx""), 2,
      REGEXMATCH(text,""có nhà tại khu vực đang học|có nhà|ở riên"&amp;"g tại chung cư""), 3,
      REGEXMATCH(text,""ở nhà người quen""), 4
    ),
  -1)
)"),1.0)</f>
        <v>1</v>
      </c>
      <c r="K203" s="19" t="s">
        <v>221</v>
      </c>
      <c r="L203" s="19">
        <f>IFERROR(__xludf.DUMMYFUNCTION("LET(
  t, LOWER(TRIM(K203)),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03" s="19" t="s">
        <v>222</v>
      </c>
      <c r="N203" s="19">
        <f>IFERROR(__xludf.DUMMYFUNCTION("LET(
  t, LOWER(TRIM(M203)),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03" s="19" t="s">
        <v>185</v>
      </c>
      <c r="P203" s="19">
        <f t="shared" si="3"/>
        <v>0</v>
      </c>
      <c r="Q203" s="20"/>
      <c r="R203" s="20" t="str">
        <f t="shared" si="233"/>
        <v/>
      </c>
      <c r="S203" s="20"/>
      <c r="T203" s="20"/>
      <c r="U203" s="20"/>
      <c r="V203" s="20" t="str">
        <f>IFERROR(__xludf.DUMMYFUNCTION("IFERROR(REGEXEXTRACT(U203,""\d+"")*1, """")"),"")</f>
        <v/>
      </c>
      <c r="W203" s="20">
        <f t="shared" si="5"/>
        <v>0</v>
      </c>
      <c r="X203" s="20"/>
      <c r="Y203" s="20"/>
      <c r="Z203" s="19" t="s">
        <v>186</v>
      </c>
      <c r="AA203" s="19"/>
      <c r="AB203" s="19" t="s">
        <v>185</v>
      </c>
      <c r="AC203" s="19" t="s">
        <v>185</v>
      </c>
      <c r="AD203" s="19" t="s">
        <v>205</v>
      </c>
      <c r="AE203" s="19" t="s">
        <v>186</v>
      </c>
      <c r="AF203" s="19" t="s">
        <v>206</v>
      </c>
      <c r="AG203" s="19" t="s">
        <v>188</v>
      </c>
      <c r="AH203" s="19" t="s">
        <v>226</v>
      </c>
      <c r="AI203" s="19" t="s">
        <v>239</v>
      </c>
      <c r="AJ203" s="19">
        <f t="shared" si="6"/>
        <v>0</v>
      </c>
      <c r="AK203" s="19" t="s">
        <v>238</v>
      </c>
      <c r="AL203" s="19">
        <f t="shared" si="7"/>
        <v>0</v>
      </c>
      <c r="AM203" s="19" t="s">
        <v>190</v>
      </c>
      <c r="AN203" s="19">
        <f t="shared" si="8"/>
        <v>0</v>
      </c>
      <c r="AO203" s="20"/>
      <c r="AP203" s="19">
        <v>3.0</v>
      </c>
      <c r="AQ203" s="19">
        <v>3.0</v>
      </c>
      <c r="AR203" s="19">
        <v>3.0</v>
      </c>
      <c r="AS203" s="19">
        <v>3.0</v>
      </c>
      <c r="AT203" s="19">
        <v>3.0</v>
      </c>
      <c r="AU203" s="19">
        <v>2.0</v>
      </c>
      <c r="AV203" s="19">
        <v>2.0</v>
      </c>
      <c r="AW203" s="19">
        <v>1.0</v>
      </c>
      <c r="AX203" s="19">
        <v>2.0</v>
      </c>
      <c r="AY203" s="19">
        <f t="shared" si="9"/>
        <v>22</v>
      </c>
      <c r="AZ203" s="19">
        <f t="shared" si="10"/>
        <v>13</v>
      </c>
      <c r="BA203" s="19">
        <f t="shared" si="11"/>
        <v>1</v>
      </c>
      <c r="BB203" s="19">
        <f t="shared" si="12"/>
        <v>0</v>
      </c>
      <c r="BC203" s="19">
        <v>2.0</v>
      </c>
      <c r="BD203" s="19">
        <v>2.0</v>
      </c>
      <c r="BE203" s="19">
        <v>2.0</v>
      </c>
      <c r="BF203" s="19">
        <v>2.0</v>
      </c>
      <c r="BG203" s="19">
        <v>3.0</v>
      </c>
      <c r="BH203" s="19">
        <v>2.0</v>
      </c>
      <c r="BI203" s="19">
        <v>3.0</v>
      </c>
      <c r="BJ203" s="19">
        <f t="shared" si="13"/>
        <v>16</v>
      </c>
      <c r="BK203" s="19">
        <f t="shared" si="14"/>
        <v>9</v>
      </c>
      <c r="BL203" s="19"/>
      <c r="BM203" s="19"/>
      <c r="BN203" s="19">
        <v>5.0</v>
      </c>
      <c r="BO203" s="19" t="s">
        <v>185</v>
      </c>
      <c r="BP203" s="19">
        <f t="shared" si="15"/>
        <v>0</v>
      </c>
      <c r="BQ203" s="19">
        <v>3.0</v>
      </c>
      <c r="BR203" s="19">
        <v>10.0</v>
      </c>
      <c r="BS203" s="19" t="s">
        <v>195</v>
      </c>
      <c r="BT203" s="20">
        <f t="shared" si="16"/>
        <v>1</v>
      </c>
      <c r="BU203" s="19" t="s">
        <v>312</v>
      </c>
      <c r="BV203" s="19">
        <v>2.0</v>
      </c>
      <c r="BW203" s="19" t="s">
        <v>195</v>
      </c>
      <c r="BX203" s="19" t="s">
        <v>191</v>
      </c>
      <c r="BY203" s="19" t="s">
        <v>195</v>
      </c>
      <c r="BZ203" s="19" t="s">
        <v>186</v>
      </c>
      <c r="CA203" s="19">
        <f t="shared" si="17"/>
        <v>1</v>
      </c>
      <c r="CB203" s="19" t="s">
        <v>186</v>
      </c>
      <c r="CC203" s="19">
        <f t="shared" si="18"/>
        <v>1</v>
      </c>
      <c r="CD203" s="19" t="s">
        <v>192</v>
      </c>
      <c r="CE203" s="19">
        <f t="shared" si="19"/>
        <v>0</v>
      </c>
      <c r="CF203" s="19" t="s">
        <v>209</v>
      </c>
      <c r="CG203" s="19">
        <f t="shared" si="20"/>
        <v>1</v>
      </c>
      <c r="CH203" s="19" t="s">
        <v>209</v>
      </c>
      <c r="CI203" s="19">
        <f t="shared" si="21"/>
        <v>1</v>
      </c>
      <c r="CJ203" s="19" t="s">
        <v>229</v>
      </c>
      <c r="CK203" s="19" t="s">
        <v>373</v>
      </c>
      <c r="CL203" s="19" t="s">
        <v>212</v>
      </c>
      <c r="CM203" s="19">
        <f t="shared" si="22"/>
        <v>6</v>
      </c>
      <c r="CN203" s="19" t="s">
        <v>185</v>
      </c>
      <c r="CO203" s="19">
        <f t="shared" si="23"/>
        <v>0</v>
      </c>
      <c r="CP203" s="19" t="s">
        <v>185</v>
      </c>
      <c r="CQ203" s="19" t="s">
        <v>195</v>
      </c>
      <c r="CR203" s="19" t="s">
        <v>185</v>
      </c>
      <c r="CS203" s="19" t="s">
        <v>195</v>
      </c>
      <c r="CT203" s="19" t="s">
        <v>185</v>
      </c>
      <c r="CU203" s="19">
        <f t="shared" ref="CU203:CY203" si="242">if(CP203="Không",0,1)</f>
        <v>0</v>
      </c>
      <c r="CV203" s="19">
        <f t="shared" si="242"/>
        <v>1</v>
      </c>
      <c r="CW203" s="19">
        <f t="shared" si="242"/>
        <v>0</v>
      </c>
      <c r="CX203" s="19">
        <f t="shared" si="242"/>
        <v>1</v>
      </c>
      <c r="CY203" s="19">
        <f t="shared" si="242"/>
        <v>0</v>
      </c>
      <c r="CZ203" s="19" t="s">
        <v>185</v>
      </c>
      <c r="DA203" s="19">
        <f t="shared" si="25"/>
        <v>0</v>
      </c>
      <c r="DB203" s="19" t="s">
        <v>185</v>
      </c>
      <c r="DC203" s="19">
        <f t="shared" si="26"/>
        <v>0</v>
      </c>
      <c r="DD203" s="20"/>
      <c r="DE203" s="19" t="s">
        <v>185</v>
      </c>
      <c r="DF203" s="19">
        <f t="shared" si="27"/>
        <v>0</v>
      </c>
      <c r="DG203" s="19" t="s">
        <v>196</v>
      </c>
      <c r="DH203" s="19">
        <f t="shared" si="28"/>
        <v>0</v>
      </c>
      <c r="DI203" s="19" t="s">
        <v>185</v>
      </c>
      <c r="DJ203" s="19">
        <f t="shared" si="29"/>
        <v>0</v>
      </c>
      <c r="DK203" s="19" t="s">
        <v>197</v>
      </c>
      <c r="DL203" s="19">
        <f t="shared" si="30"/>
        <v>0</v>
      </c>
      <c r="DM203" s="20"/>
      <c r="DN203" s="19" t="str">
        <f t="shared" si="31"/>
        <v/>
      </c>
      <c r="DO203" s="20"/>
      <c r="DP203" s="19" t="s">
        <v>185</v>
      </c>
      <c r="DQ203" s="20">
        <f t="shared" si="32"/>
        <v>0</v>
      </c>
      <c r="DR203" s="20"/>
      <c r="DS203" s="19" t="s">
        <v>185</v>
      </c>
      <c r="DT203" s="20"/>
      <c r="DU203" s="19" t="s">
        <v>185</v>
      </c>
      <c r="DV203" s="20"/>
      <c r="DW203" s="20"/>
      <c r="DX203" s="20"/>
      <c r="DY203" s="20"/>
    </row>
    <row r="204">
      <c r="A204" s="18">
        <v>46007.86253472222</v>
      </c>
      <c r="B204" s="19" t="s">
        <v>309</v>
      </c>
      <c r="C204" s="19" t="s">
        <v>174</v>
      </c>
      <c r="D204" s="19">
        <f t="shared" si="2"/>
        <v>0</v>
      </c>
      <c r="E204" s="19" t="s">
        <v>180</v>
      </c>
      <c r="F204" s="19">
        <f>IFERROR(__xludf.DUMMYFUNCTION("LET(
  t, LOWER(TRIM(E204)),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04" s="19" t="s">
        <v>185</v>
      </c>
      <c r="H204" s="19">
        <f>IFERROR(__xludf.DUMMYFUNCTION("LET(
  t, LOWER(TRIM(G204)),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04" s="19" t="s">
        <v>182</v>
      </c>
      <c r="J204" s="19">
        <f>IFERROR(__xludf.DUMMYFUNCTION("LET(
  text, LOWER(I204),
  IFERROR(
    IFS(
      REGEXMATCH(text,""ở cùng gia đình|ở trọ cùng gia đình""), 0,
      REGEXMATCH(text,""thuê trọ""), 1,
      REGEXMATCH(text,""ở ktx""), 2,
      REGEXMATCH(text,""có nhà tại khu vực đang học|có nhà|ở riên"&amp;"g tại chung cư""), 3,
      REGEXMATCH(text,""ở nhà người quen""), 4
    ),
  -1)
)"),1.0)</f>
        <v>1</v>
      </c>
      <c r="K204" s="19" t="s">
        <v>202</v>
      </c>
      <c r="L204" s="19">
        <f>IFERROR(__xludf.DUMMYFUNCTION("LET(
  t, LOWER(TRIM(K204)),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04" s="19" t="s">
        <v>222</v>
      </c>
      <c r="N204" s="19">
        <f>IFERROR(__xludf.DUMMYFUNCTION("LET(
  t, LOWER(TRIM(M204)),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04" s="19" t="s">
        <v>185</v>
      </c>
      <c r="P204" s="19">
        <f t="shared" si="3"/>
        <v>0</v>
      </c>
      <c r="Q204" s="20"/>
      <c r="R204" s="20" t="str">
        <f t="shared" si="233"/>
        <v/>
      </c>
      <c r="S204" s="20"/>
      <c r="T204" s="20"/>
      <c r="U204" s="20"/>
      <c r="V204" s="20" t="str">
        <f>IFERROR(__xludf.DUMMYFUNCTION("IFERROR(REGEXEXTRACT(U204,""\d+"")*1, """")"),"")</f>
        <v/>
      </c>
      <c r="W204" s="20">
        <f t="shared" si="5"/>
        <v>0</v>
      </c>
      <c r="X204" s="20"/>
      <c r="Y204" s="20"/>
      <c r="Z204" s="19" t="s">
        <v>185</v>
      </c>
      <c r="AA204" s="19"/>
      <c r="AB204" s="19" t="s">
        <v>185</v>
      </c>
      <c r="AC204" s="19" t="s">
        <v>185</v>
      </c>
      <c r="AD204" s="19" t="s">
        <v>185</v>
      </c>
      <c r="AE204" s="19" t="s">
        <v>185</v>
      </c>
      <c r="AF204" s="19" t="s">
        <v>206</v>
      </c>
      <c r="AG204" s="19" t="s">
        <v>188</v>
      </c>
      <c r="AH204" s="19" t="s">
        <v>238</v>
      </c>
      <c r="AI204" s="19" t="s">
        <v>239</v>
      </c>
      <c r="AJ204" s="19">
        <f t="shared" si="6"/>
        <v>0</v>
      </c>
      <c r="AK204" s="19" t="s">
        <v>238</v>
      </c>
      <c r="AL204" s="19">
        <f t="shared" si="7"/>
        <v>0</v>
      </c>
      <c r="AM204" s="19" t="s">
        <v>190</v>
      </c>
      <c r="AN204" s="19">
        <f t="shared" si="8"/>
        <v>0</v>
      </c>
      <c r="AO204" s="20"/>
      <c r="AP204" s="19">
        <v>1.0</v>
      </c>
      <c r="AQ204" s="19">
        <v>1.0</v>
      </c>
      <c r="AR204" s="19">
        <v>1.0</v>
      </c>
      <c r="AS204" s="19">
        <v>1.0</v>
      </c>
      <c r="AT204" s="19">
        <v>1.0</v>
      </c>
      <c r="AU204" s="19">
        <v>1.0</v>
      </c>
      <c r="AV204" s="19">
        <v>1.0</v>
      </c>
      <c r="AW204" s="19">
        <v>1.0</v>
      </c>
      <c r="AX204" s="19">
        <v>1.0</v>
      </c>
      <c r="AY204" s="19">
        <f t="shared" si="9"/>
        <v>9</v>
      </c>
      <c r="AZ204" s="19">
        <f t="shared" si="10"/>
        <v>0</v>
      </c>
      <c r="BA204" s="19">
        <f t="shared" si="11"/>
        <v>0</v>
      </c>
      <c r="BB204" s="19">
        <f t="shared" si="12"/>
        <v>0</v>
      </c>
      <c r="BC204" s="19">
        <v>1.0</v>
      </c>
      <c r="BD204" s="19">
        <v>1.0</v>
      </c>
      <c r="BE204" s="19">
        <v>1.0</v>
      </c>
      <c r="BF204" s="19">
        <v>1.0</v>
      </c>
      <c r="BG204" s="19">
        <v>1.0</v>
      </c>
      <c r="BH204" s="19">
        <v>1.0</v>
      </c>
      <c r="BI204" s="19">
        <v>1.0</v>
      </c>
      <c r="BJ204" s="19">
        <f t="shared" si="13"/>
        <v>7</v>
      </c>
      <c r="BK204" s="19">
        <f t="shared" si="14"/>
        <v>0</v>
      </c>
      <c r="BL204" s="19"/>
      <c r="BM204" s="19"/>
      <c r="BN204" s="19">
        <v>1.0</v>
      </c>
      <c r="BO204" s="19" t="s">
        <v>185</v>
      </c>
      <c r="BP204" s="19">
        <f t="shared" si="15"/>
        <v>0</v>
      </c>
      <c r="BQ204" s="19">
        <v>2.0</v>
      </c>
      <c r="BR204" s="19">
        <v>0.0</v>
      </c>
      <c r="BS204" s="19" t="s">
        <v>185</v>
      </c>
      <c r="BT204" s="20">
        <f t="shared" si="16"/>
        <v>0</v>
      </c>
      <c r="BU204" s="20"/>
      <c r="BV204" s="19">
        <v>3.0</v>
      </c>
      <c r="BW204" s="19" t="s">
        <v>185</v>
      </c>
      <c r="BX204" s="19" t="s">
        <v>191</v>
      </c>
      <c r="BY204" s="19" t="s">
        <v>185</v>
      </c>
      <c r="BZ204" s="19" t="s">
        <v>185</v>
      </c>
      <c r="CA204" s="19">
        <f t="shared" si="17"/>
        <v>0</v>
      </c>
      <c r="CB204" s="19" t="s">
        <v>185</v>
      </c>
      <c r="CC204" s="19">
        <f t="shared" si="18"/>
        <v>0</v>
      </c>
      <c r="CD204" s="19" t="s">
        <v>192</v>
      </c>
      <c r="CE204" s="19">
        <f t="shared" si="19"/>
        <v>0</v>
      </c>
      <c r="CF204" s="19" t="s">
        <v>192</v>
      </c>
      <c r="CG204" s="19">
        <f t="shared" si="20"/>
        <v>0</v>
      </c>
      <c r="CH204" s="19" t="s">
        <v>192</v>
      </c>
      <c r="CI204" s="19">
        <f t="shared" si="21"/>
        <v>0</v>
      </c>
      <c r="CJ204" s="19" t="s">
        <v>229</v>
      </c>
      <c r="CK204" s="19" t="s">
        <v>185</v>
      </c>
      <c r="CL204" s="19" t="s">
        <v>194</v>
      </c>
      <c r="CM204" s="19">
        <f t="shared" si="22"/>
        <v>3.5</v>
      </c>
      <c r="CN204" s="19" t="s">
        <v>185</v>
      </c>
      <c r="CO204" s="19">
        <f t="shared" si="23"/>
        <v>0</v>
      </c>
      <c r="CP204" s="19" t="s">
        <v>185</v>
      </c>
      <c r="CQ204" s="19" t="s">
        <v>185</v>
      </c>
      <c r="CR204" s="19" t="s">
        <v>185</v>
      </c>
      <c r="CS204" s="19" t="s">
        <v>185</v>
      </c>
      <c r="CT204" s="19" t="s">
        <v>185</v>
      </c>
      <c r="CU204" s="19">
        <f t="shared" ref="CU204:CY204" si="243">if(CP204="Không",0,1)</f>
        <v>0</v>
      </c>
      <c r="CV204" s="19">
        <f t="shared" si="243"/>
        <v>0</v>
      </c>
      <c r="CW204" s="19">
        <f t="shared" si="243"/>
        <v>0</v>
      </c>
      <c r="CX204" s="19">
        <f t="shared" si="243"/>
        <v>0</v>
      </c>
      <c r="CY204" s="19">
        <f t="shared" si="243"/>
        <v>0</v>
      </c>
      <c r="CZ204" s="19" t="s">
        <v>185</v>
      </c>
      <c r="DA204" s="19">
        <f t="shared" si="25"/>
        <v>0</v>
      </c>
      <c r="DB204" s="19" t="s">
        <v>185</v>
      </c>
      <c r="DC204" s="19">
        <f t="shared" si="26"/>
        <v>0</v>
      </c>
      <c r="DD204" s="20"/>
      <c r="DE204" s="19" t="s">
        <v>195</v>
      </c>
      <c r="DF204" s="19">
        <f t="shared" si="27"/>
        <v>1</v>
      </c>
      <c r="DG204" s="19" t="s">
        <v>196</v>
      </c>
      <c r="DH204" s="19">
        <f t="shared" si="28"/>
        <v>0</v>
      </c>
      <c r="DI204" s="19" t="s">
        <v>185</v>
      </c>
      <c r="DJ204" s="19">
        <f t="shared" si="29"/>
        <v>0</v>
      </c>
      <c r="DK204" s="19" t="s">
        <v>197</v>
      </c>
      <c r="DL204" s="19">
        <f t="shared" si="30"/>
        <v>0</v>
      </c>
      <c r="DM204" s="19" t="s">
        <v>232</v>
      </c>
      <c r="DN204" s="19">
        <f t="shared" si="31"/>
        <v>2.5</v>
      </c>
      <c r="DO204" s="19" t="s">
        <v>242</v>
      </c>
      <c r="DP204" s="19" t="s">
        <v>185</v>
      </c>
      <c r="DQ204" s="20">
        <f t="shared" si="32"/>
        <v>0</v>
      </c>
      <c r="DR204" s="20"/>
      <c r="DS204" s="19" t="s">
        <v>185</v>
      </c>
      <c r="DT204" s="20"/>
      <c r="DU204" s="19" t="s">
        <v>185</v>
      </c>
      <c r="DV204" s="20"/>
      <c r="DW204" s="20"/>
      <c r="DX204" s="20"/>
      <c r="DY204" s="20"/>
    </row>
    <row r="205">
      <c r="A205" s="18">
        <v>46007.863333333335</v>
      </c>
      <c r="B205" s="19" t="s">
        <v>309</v>
      </c>
      <c r="C205" s="19" t="s">
        <v>335</v>
      </c>
      <c r="D205" s="19">
        <f t="shared" si="2"/>
        <v>1</v>
      </c>
      <c r="E205" s="19" t="s">
        <v>346</v>
      </c>
      <c r="F205" s="19">
        <f>IFERROR(__xludf.DUMMYFUNCTION("LET(
  t, LOWER(TRIM(E205)),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05" s="19" t="s">
        <v>360</v>
      </c>
      <c r="H205" s="19">
        <f>IFERROR(__xludf.DUMMYFUNCTION("LET(
  t, LOWER(TRIM(G205)),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)"),5.0)</f>
        <v>5</v>
      </c>
      <c r="I205" s="19" t="s">
        <v>182</v>
      </c>
      <c r="J205" s="19">
        <f>IFERROR(__xludf.DUMMYFUNCTION("LET(
  text, LOWER(I205),
  IFERROR(
    IFS(
      REGEXMATCH(text,""ở cùng gia đình|ở trọ cùng gia đình""), 0,
      REGEXMATCH(text,""thuê trọ""), 1,
      REGEXMATCH(text,""ở ktx""), 2,
      REGEXMATCH(text,""có nhà tại khu vực đang học|có nhà|ở riên"&amp;"g tại chung cư""), 3,
      REGEXMATCH(text,""ở nhà người quen""), 4
    ),
  -1)
)"),1.0)</f>
        <v>1</v>
      </c>
      <c r="K205" s="19" t="s">
        <v>221</v>
      </c>
      <c r="L205" s="19">
        <f>IFERROR(__xludf.DUMMYFUNCTION("LET(
  t, LOWER(TRIM(K205)),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05" s="19" t="s">
        <v>222</v>
      </c>
      <c r="N205" s="19">
        <f>IFERROR(__xludf.DUMMYFUNCTION("LET(
  t, LOWER(TRIM(M205)),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05" s="19" t="s">
        <v>185</v>
      </c>
      <c r="P205" s="19">
        <f t="shared" si="3"/>
        <v>0</v>
      </c>
      <c r="Q205" s="20"/>
      <c r="R205" s="20" t="str">
        <f t="shared" si="233"/>
        <v/>
      </c>
      <c r="S205" s="20"/>
      <c r="T205" s="20"/>
      <c r="U205" s="20"/>
      <c r="V205" s="20" t="str">
        <f>IFERROR(__xludf.DUMMYFUNCTION("IFERROR(REGEXEXTRACT(U205,""\d+"")*1, """")"),"")</f>
        <v/>
      </c>
      <c r="W205" s="20">
        <f t="shared" si="5"/>
        <v>0</v>
      </c>
      <c r="X205" s="20"/>
      <c r="Y205" s="20"/>
      <c r="Z205" s="19" t="s">
        <v>186</v>
      </c>
      <c r="AA205" s="19"/>
      <c r="AB205" s="19" t="s">
        <v>185</v>
      </c>
      <c r="AC205" s="19" t="s">
        <v>185</v>
      </c>
      <c r="AD205" s="19" t="s">
        <v>186</v>
      </c>
      <c r="AE205" s="19" t="s">
        <v>185</v>
      </c>
      <c r="AF205" s="19" t="s">
        <v>206</v>
      </c>
      <c r="AG205" s="19" t="s">
        <v>188</v>
      </c>
      <c r="AH205" s="19" t="s">
        <v>188</v>
      </c>
      <c r="AI205" s="19" t="s">
        <v>189</v>
      </c>
      <c r="AJ205" s="19">
        <f t="shared" si="6"/>
        <v>1</v>
      </c>
      <c r="AK205" s="19" t="s">
        <v>188</v>
      </c>
      <c r="AL205" s="19">
        <f t="shared" si="7"/>
        <v>1</v>
      </c>
      <c r="AM205" s="19" t="s">
        <v>190</v>
      </c>
      <c r="AN205" s="19">
        <f t="shared" si="8"/>
        <v>0</v>
      </c>
      <c r="AO205" s="20"/>
      <c r="AP205" s="19">
        <v>1.0</v>
      </c>
      <c r="AQ205" s="19">
        <v>1.0</v>
      </c>
      <c r="AR205" s="19">
        <v>1.0</v>
      </c>
      <c r="AS205" s="19">
        <v>2.0</v>
      </c>
      <c r="AT205" s="19">
        <v>1.0</v>
      </c>
      <c r="AU205" s="19">
        <v>1.0</v>
      </c>
      <c r="AV205" s="19">
        <v>2.0</v>
      </c>
      <c r="AW205" s="19">
        <v>2.0</v>
      </c>
      <c r="AX205" s="19">
        <v>1.0</v>
      </c>
      <c r="AY205" s="19">
        <f t="shared" si="9"/>
        <v>12</v>
      </c>
      <c r="AZ205" s="19">
        <f t="shared" si="10"/>
        <v>3</v>
      </c>
      <c r="BA205" s="19">
        <f t="shared" si="11"/>
        <v>0</v>
      </c>
      <c r="BB205" s="19">
        <f t="shared" si="12"/>
        <v>0</v>
      </c>
      <c r="BC205" s="19">
        <v>1.0</v>
      </c>
      <c r="BD205" s="19">
        <v>1.0</v>
      </c>
      <c r="BE205" s="19">
        <v>1.0</v>
      </c>
      <c r="BF205" s="19">
        <v>1.0</v>
      </c>
      <c r="BG205" s="19">
        <v>2.0</v>
      </c>
      <c r="BH205" s="19">
        <v>1.0</v>
      </c>
      <c r="BI205" s="19">
        <v>1.0</v>
      </c>
      <c r="BJ205" s="19">
        <f t="shared" si="13"/>
        <v>8</v>
      </c>
      <c r="BK205" s="19">
        <f t="shared" si="14"/>
        <v>1</v>
      </c>
      <c r="BL205" s="19"/>
      <c r="BM205" s="19"/>
      <c r="BN205" s="19">
        <v>3.0</v>
      </c>
      <c r="BO205" s="19" t="s">
        <v>185</v>
      </c>
      <c r="BP205" s="19">
        <f t="shared" si="15"/>
        <v>0</v>
      </c>
      <c r="BQ205" s="19">
        <v>2.0</v>
      </c>
      <c r="BR205" s="19">
        <v>0.0</v>
      </c>
      <c r="BS205" s="19" t="s">
        <v>185</v>
      </c>
      <c r="BT205" s="20">
        <f t="shared" si="16"/>
        <v>0</v>
      </c>
      <c r="BU205" s="20"/>
      <c r="BV205" s="19">
        <v>3.0</v>
      </c>
      <c r="BW205" s="19" t="s">
        <v>195</v>
      </c>
      <c r="BX205" s="19" t="s">
        <v>191</v>
      </c>
      <c r="BY205" s="19" t="s">
        <v>195</v>
      </c>
      <c r="BZ205" s="19" t="s">
        <v>186</v>
      </c>
      <c r="CA205" s="19">
        <f t="shared" si="17"/>
        <v>1</v>
      </c>
      <c r="CB205" s="19" t="s">
        <v>186</v>
      </c>
      <c r="CC205" s="19">
        <f t="shared" si="18"/>
        <v>1</v>
      </c>
      <c r="CD205" s="19" t="s">
        <v>192</v>
      </c>
      <c r="CE205" s="19">
        <f t="shared" si="19"/>
        <v>0</v>
      </c>
      <c r="CF205" s="19" t="s">
        <v>192</v>
      </c>
      <c r="CG205" s="19">
        <f t="shared" si="20"/>
        <v>0</v>
      </c>
      <c r="CH205" s="19" t="s">
        <v>192</v>
      </c>
      <c r="CI205" s="19">
        <f t="shared" si="21"/>
        <v>0</v>
      </c>
      <c r="CJ205" s="19" t="s">
        <v>210</v>
      </c>
      <c r="CK205" s="19" t="s">
        <v>279</v>
      </c>
      <c r="CL205" s="19" t="s">
        <v>194</v>
      </c>
      <c r="CM205" s="19">
        <f t="shared" si="22"/>
        <v>3.5</v>
      </c>
      <c r="CN205" s="19" t="s">
        <v>213</v>
      </c>
      <c r="CO205" s="19">
        <f t="shared" si="23"/>
        <v>1</v>
      </c>
      <c r="CP205" s="19" t="s">
        <v>195</v>
      </c>
      <c r="CQ205" s="19" t="s">
        <v>195</v>
      </c>
      <c r="CR205" s="19" t="s">
        <v>185</v>
      </c>
      <c r="CS205" s="19" t="s">
        <v>195</v>
      </c>
      <c r="CT205" s="19" t="s">
        <v>195</v>
      </c>
      <c r="CU205" s="19">
        <f t="shared" ref="CU205:CY205" si="244">if(CP205="Không",0,1)</f>
        <v>1</v>
      </c>
      <c r="CV205" s="19">
        <f t="shared" si="244"/>
        <v>1</v>
      </c>
      <c r="CW205" s="19">
        <f t="shared" si="244"/>
        <v>0</v>
      </c>
      <c r="CX205" s="19">
        <f t="shared" si="244"/>
        <v>1</v>
      </c>
      <c r="CY205" s="19">
        <f t="shared" si="244"/>
        <v>1</v>
      </c>
      <c r="CZ205" s="19" t="s">
        <v>185</v>
      </c>
      <c r="DA205" s="19">
        <f t="shared" si="25"/>
        <v>0</v>
      </c>
      <c r="DB205" s="19" t="s">
        <v>185</v>
      </c>
      <c r="DC205" s="19">
        <f t="shared" si="26"/>
        <v>0</v>
      </c>
      <c r="DD205" s="20"/>
      <c r="DE205" s="19" t="s">
        <v>195</v>
      </c>
      <c r="DF205" s="19">
        <f t="shared" si="27"/>
        <v>1</v>
      </c>
      <c r="DG205" s="19" t="s">
        <v>196</v>
      </c>
      <c r="DH205" s="19">
        <f t="shared" si="28"/>
        <v>0</v>
      </c>
      <c r="DI205" s="19" t="s">
        <v>185</v>
      </c>
      <c r="DJ205" s="19">
        <f t="shared" si="29"/>
        <v>0</v>
      </c>
      <c r="DK205" s="19" t="s">
        <v>197</v>
      </c>
      <c r="DL205" s="19">
        <f t="shared" si="30"/>
        <v>0</v>
      </c>
      <c r="DM205" s="19" t="s">
        <v>303</v>
      </c>
      <c r="DN205" s="19">
        <f t="shared" si="31"/>
        <v>0.5</v>
      </c>
      <c r="DO205" s="19" t="s">
        <v>304</v>
      </c>
      <c r="DP205" s="19" t="s">
        <v>195</v>
      </c>
      <c r="DQ205" s="20">
        <f t="shared" si="32"/>
        <v>1</v>
      </c>
      <c r="DR205" s="19" t="s">
        <v>400</v>
      </c>
      <c r="DS205" s="19" t="s">
        <v>185</v>
      </c>
      <c r="DT205" s="20"/>
      <c r="DU205" s="19" t="s">
        <v>185</v>
      </c>
      <c r="DV205" s="20"/>
      <c r="DW205" s="20"/>
      <c r="DX205" s="20"/>
      <c r="DY205" s="20"/>
    </row>
    <row r="206">
      <c r="A206" s="18">
        <v>46007.86344907407</v>
      </c>
      <c r="B206" s="19" t="s">
        <v>659</v>
      </c>
      <c r="C206" s="19" t="s">
        <v>174</v>
      </c>
      <c r="D206" s="19">
        <f t="shared" si="2"/>
        <v>0</v>
      </c>
      <c r="E206" s="19" t="s">
        <v>235</v>
      </c>
      <c r="F206" s="19">
        <f>IFERROR(__xludf.DUMMYFUNCTION("LET(
  t, LOWER(TRIM(E206)),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06" s="19" t="s">
        <v>185</v>
      </c>
      <c r="H206" s="19">
        <f>IFERROR(__xludf.DUMMYFUNCTION("LET(
  t, LOWER(TRIM(G206)),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06" s="19" t="s">
        <v>182</v>
      </c>
      <c r="J206" s="19">
        <f>IFERROR(__xludf.DUMMYFUNCTION("LET(
  text, LOWER(I206),
  IFERROR(
    IFS(
      REGEXMATCH(text,""ở cùng gia đình|ở trọ cùng gia đình""), 0,
      REGEXMATCH(text,""thuê trọ""), 1,
      REGEXMATCH(text,""ở ktx""), 2,
      REGEXMATCH(text,""có nhà tại khu vực đang học|có nhà|ở riên"&amp;"g tại chung cư""), 3,
      REGEXMATCH(text,""ở nhà người quen""), 4
    ),
  -1)
)"),1.0)</f>
        <v>1</v>
      </c>
      <c r="K206" s="19" t="s">
        <v>664</v>
      </c>
      <c r="L206" s="19">
        <f>IFERROR(__xludf.DUMMYFUNCTION("LET(
  t, LOWER(TRIM(K206)),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06" s="19" t="s">
        <v>184</v>
      </c>
      <c r="N206" s="19">
        <f>IFERROR(__xludf.DUMMYFUNCTION("LET(
  t, LOWER(TRIM(M206)),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06" s="19" t="s">
        <v>185</v>
      </c>
      <c r="P206" s="19">
        <f t="shared" si="3"/>
        <v>0</v>
      </c>
      <c r="Q206" s="20"/>
      <c r="R206" s="20" t="str">
        <f t="shared" si="233"/>
        <v/>
      </c>
      <c r="S206" s="20"/>
      <c r="T206" s="20"/>
      <c r="U206" s="20"/>
      <c r="V206" s="20" t="str">
        <f>IFERROR(__xludf.DUMMYFUNCTION("IFERROR(REGEXEXTRACT(U206,""\d+"")*1, """")"),"")</f>
        <v/>
      </c>
      <c r="W206" s="20">
        <f t="shared" si="5"/>
        <v>0</v>
      </c>
      <c r="X206" s="20"/>
      <c r="Y206" s="20"/>
      <c r="Z206" s="19" t="s">
        <v>208</v>
      </c>
      <c r="AA206" s="19"/>
      <c r="AB206" s="19" t="s">
        <v>185</v>
      </c>
      <c r="AC206" s="19" t="s">
        <v>185</v>
      </c>
      <c r="AD206" s="19" t="s">
        <v>205</v>
      </c>
      <c r="AE206" s="19" t="s">
        <v>186</v>
      </c>
      <c r="AF206" s="19" t="s">
        <v>206</v>
      </c>
      <c r="AG206" s="19" t="s">
        <v>188</v>
      </c>
      <c r="AH206" s="19" t="s">
        <v>238</v>
      </c>
      <c r="AI206" s="19" t="s">
        <v>189</v>
      </c>
      <c r="AJ206" s="19">
        <f t="shared" si="6"/>
        <v>1</v>
      </c>
      <c r="AK206" s="19" t="s">
        <v>302</v>
      </c>
      <c r="AL206" s="19">
        <f t="shared" si="7"/>
        <v>-1</v>
      </c>
      <c r="AM206" s="19" t="s">
        <v>294</v>
      </c>
      <c r="AN206" s="19">
        <f t="shared" si="8"/>
        <v>2</v>
      </c>
      <c r="AO206" s="20"/>
      <c r="AP206" s="19">
        <v>1.0</v>
      </c>
      <c r="AQ206" s="19">
        <v>2.0</v>
      </c>
      <c r="AR206" s="19">
        <v>3.0</v>
      </c>
      <c r="AS206" s="19">
        <v>2.0</v>
      </c>
      <c r="AT206" s="19">
        <v>2.0</v>
      </c>
      <c r="AU206" s="19">
        <v>1.0</v>
      </c>
      <c r="AV206" s="19">
        <v>1.0</v>
      </c>
      <c r="AW206" s="19">
        <v>1.0</v>
      </c>
      <c r="AX206" s="19">
        <v>1.0</v>
      </c>
      <c r="AY206" s="19">
        <f t="shared" si="9"/>
        <v>14</v>
      </c>
      <c r="AZ206" s="19">
        <f t="shared" si="10"/>
        <v>5</v>
      </c>
      <c r="BA206" s="19">
        <f t="shared" si="11"/>
        <v>0</v>
      </c>
      <c r="BB206" s="19">
        <f t="shared" si="12"/>
        <v>0</v>
      </c>
      <c r="BC206" s="19">
        <v>1.0</v>
      </c>
      <c r="BD206" s="19">
        <v>1.0</v>
      </c>
      <c r="BE206" s="19">
        <v>1.0</v>
      </c>
      <c r="BF206" s="19">
        <v>2.0</v>
      </c>
      <c r="BG206" s="19">
        <v>2.0</v>
      </c>
      <c r="BH206" s="19">
        <v>1.0</v>
      </c>
      <c r="BI206" s="19">
        <v>1.0</v>
      </c>
      <c r="BJ206" s="19">
        <f t="shared" si="13"/>
        <v>9</v>
      </c>
      <c r="BK206" s="19">
        <f t="shared" si="14"/>
        <v>2</v>
      </c>
      <c r="BL206" s="19"/>
      <c r="BM206" s="19"/>
      <c r="BN206" s="19">
        <v>1.0</v>
      </c>
      <c r="BO206" s="19" t="s">
        <v>185</v>
      </c>
      <c r="BP206" s="19">
        <f t="shared" si="15"/>
        <v>0</v>
      </c>
      <c r="BQ206" s="19">
        <v>1.0</v>
      </c>
      <c r="BR206" s="19">
        <v>0.0</v>
      </c>
      <c r="BS206" s="19" t="s">
        <v>185</v>
      </c>
      <c r="BT206" s="20">
        <f t="shared" si="16"/>
        <v>0</v>
      </c>
      <c r="BU206" s="20"/>
      <c r="BV206" s="19">
        <v>2.0</v>
      </c>
      <c r="BW206" s="19" t="s">
        <v>195</v>
      </c>
      <c r="BX206" s="19" t="s">
        <v>191</v>
      </c>
      <c r="BY206" s="19" t="s">
        <v>195</v>
      </c>
      <c r="BZ206" s="19" t="s">
        <v>208</v>
      </c>
      <c r="CA206" s="19">
        <f t="shared" si="17"/>
        <v>2</v>
      </c>
      <c r="CB206" s="19" t="s">
        <v>186</v>
      </c>
      <c r="CC206" s="19">
        <f t="shared" si="18"/>
        <v>1</v>
      </c>
      <c r="CD206" s="19" t="s">
        <v>192</v>
      </c>
      <c r="CE206" s="19">
        <f t="shared" si="19"/>
        <v>0</v>
      </c>
      <c r="CF206" s="19" t="s">
        <v>192</v>
      </c>
      <c r="CG206" s="19">
        <f t="shared" si="20"/>
        <v>0</v>
      </c>
      <c r="CH206" s="19" t="s">
        <v>209</v>
      </c>
      <c r="CI206" s="19">
        <f t="shared" si="21"/>
        <v>1</v>
      </c>
      <c r="CJ206" s="19" t="s">
        <v>193</v>
      </c>
      <c r="CK206" s="19" t="s">
        <v>185</v>
      </c>
      <c r="CL206" s="19" t="s">
        <v>241</v>
      </c>
      <c r="CM206" s="19">
        <f t="shared" si="22"/>
        <v>1.5</v>
      </c>
      <c r="CN206" s="19" t="s">
        <v>185</v>
      </c>
      <c r="CO206" s="19">
        <f t="shared" si="23"/>
        <v>0</v>
      </c>
      <c r="CP206" s="19" t="s">
        <v>185</v>
      </c>
      <c r="CQ206" s="19" t="s">
        <v>195</v>
      </c>
      <c r="CR206" s="19" t="s">
        <v>185</v>
      </c>
      <c r="CS206" s="19" t="s">
        <v>185</v>
      </c>
      <c r="CT206" s="19" t="s">
        <v>185</v>
      </c>
      <c r="CU206" s="19">
        <f t="shared" ref="CU206:CY206" si="245">if(CP206="Không",0,1)</f>
        <v>0</v>
      </c>
      <c r="CV206" s="19">
        <f t="shared" si="245"/>
        <v>1</v>
      </c>
      <c r="CW206" s="19">
        <f t="shared" si="245"/>
        <v>0</v>
      </c>
      <c r="CX206" s="19">
        <f t="shared" si="245"/>
        <v>0</v>
      </c>
      <c r="CY206" s="19">
        <f t="shared" si="245"/>
        <v>0</v>
      </c>
      <c r="CZ206" s="19" t="s">
        <v>185</v>
      </c>
      <c r="DA206" s="19">
        <f t="shared" si="25"/>
        <v>0</v>
      </c>
      <c r="DB206" s="19" t="s">
        <v>185</v>
      </c>
      <c r="DC206" s="19">
        <f t="shared" si="26"/>
        <v>0</v>
      </c>
      <c r="DD206" s="20"/>
      <c r="DE206" s="19" t="s">
        <v>195</v>
      </c>
      <c r="DF206" s="19">
        <f t="shared" si="27"/>
        <v>1</v>
      </c>
      <c r="DG206" s="19" t="s">
        <v>196</v>
      </c>
      <c r="DH206" s="19">
        <f t="shared" si="28"/>
        <v>0</v>
      </c>
      <c r="DI206" s="19" t="s">
        <v>185</v>
      </c>
      <c r="DJ206" s="19">
        <f t="shared" si="29"/>
        <v>0</v>
      </c>
      <c r="DK206" s="19" t="s">
        <v>197</v>
      </c>
      <c r="DL206" s="19">
        <f t="shared" si="30"/>
        <v>0</v>
      </c>
      <c r="DM206" s="19" t="s">
        <v>303</v>
      </c>
      <c r="DN206" s="19">
        <f t="shared" si="31"/>
        <v>0.5</v>
      </c>
      <c r="DO206" s="19" t="s">
        <v>304</v>
      </c>
      <c r="DP206" s="19" t="s">
        <v>185</v>
      </c>
      <c r="DQ206" s="20">
        <f t="shared" si="32"/>
        <v>0</v>
      </c>
      <c r="DR206" s="20"/>
      <c r="DS206" s="19" t="s">
        <v>185</v>
      </c>
      <c r="DT206" s="20"/>
      <c r="DU206" s="19" t="s">
        <v>185</v>
      </c>
      <c r="DV206" s="20"/>
      <c r="DW206" s="20"/>
      <c r="DX206" s="20"/>
      <c r="DY206" s="20"/>
    </row>
    <row r="207">
      <c r="A207" s="18">
        <v>46007.86377314815</v>
      </c>
      <c r="B207" s="19" t="s">
        <v>585</v>
      </c>
      <c r="C207" s="19" t="s">
        <v>174</v>
      </c>
      <c r="D207" s="19">
        <f t="shared" si="2"/>
        <v>0</v>
      </c>
      <c r="E207" s="19" t="s">
        <v>180</v>
      </c>
      <c r="F207" s="19">
        <f>IFERROR(__xludf.DUMMYFUNCTION("LET(
  t, LOWER(TRIM(E207)),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07" s="19" t="s">
        <v>185</v>
      </c>
      <c r="H207" s="19">
        <f>IFERROR(__xludf.DUMMYFUNCTION("LET(
  t, LOWER(TRIM(G207)),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07" s="19" t="s">
        <v>182</v>
      </c>
      <c r="J207" s="19">
        <f>IFERROR(__xludf.DUMMYFUNCTION("LET(
  text, LOWER(I207),
  IFERROR(
    IFS(
      REGEXMATCH(text,""ở cùng gia đình|ở trọ cùng gia đình""), 0,
      REGEXMATCH(text,""thuê trọ""), 1,
      REGEXMATCH(text,""ở ktx""), 2,
      REGEXMATCH(text,""có nhà tại khu vực đang học|có nhà|ở riên"&amp;"g tại chung cư""), 3,
      REGEXMATCH(text,""ở nhà người quen""), 4
    ),
  -1)
)"),1.0)</f>
        <v>1</v>
      </c>
      <c r="K207" s="19" t="s">
        <v>202</v>
      </c>
      <c r="L207" s="19">
        <f>IFERROR(__xludf.DUMMYFUNCTION("LET(
  t, LOWER(TRIM(K207)),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07" s="19" t="s">
        <v>222</v>
      </c>
      <c r="N207" s="19">
        <f>IFERROR(__xludf.DUMMYFUNCTION("LET(
  t, LOWER(TRIM(M207)),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07" s="19" t="s">
        <v>185</v>
      </c>
      <c r="P207" s="19">
        <f t="shared" si="3"/>
        <v>0</v>
      </c>
      <c r="Q207" s="20"/>
      <c r="R207" s="20" t="str">
        <f t="shared" si="233"/>
        <v/>
      </c>
      <c r="S207" s="20"/>
      <c r="T207" s="20"/>
      <c r="U207" s="20"/>
      <c r="V207" s="20" t="str">
        <f>IFERROR(__xludf.DUMMYFUNCTION("IFERROR(REGEXEXTRACT(U207,""\d+"")*1, """")"),"")</f>
        <v/>
      </c>
      <c r="W207" s="20">
        <f t="shared" si="5"/>
        <v>0</v>
      </c>
      <c r="X207" s="20"/>
      <c r="Y207" s="20"/>
      <c r="Z207" s="19" t="s">
        <v>185</v>
      </c>
      <c r="AA207" s="19"/>
      <c r="AB207" s="19" t="s">
        <v>185</v>
      </c>
      <c r="AC207" s="19" t="s">
        <v>185</v>
      </c>
      <c r="AD207" s="19" t="s">
        <v>185</v>
      </c>
      <c r="AE207" s="19" t="s">
        <v>186</v>
      </c>
      <c r="AF207" s="19" t="s">
        <v>206</v>
      </c>
      <c r="AG207" s="19" t="s">
        <v>226</v>
      </c>
      <c r="AH207" s="19" t="s">
        <v>226</v>
      </c>
      <c r="AI207" s="19" t="s">
        <v>227</v>
      </c>
      <c r="AJ207" s="19">
        <f t="shared" si="6"/>
        <v>2</v>
      </c>
      <c r="AK207" s="19" t="s">
        <v>251</v>
      </c>
      <c r="AL207" s="19">
        <f t="shared" si="7"/>
        <v>3</v>
      </c>
      <c r="AM207" s="19" t="s">
        <v>228</v>
      </c>
      <c r="AN207" s="19">
        <f t="shared" si="8"/>
        <v>1</v>
      </c>
      <c r="AO207" s="20"/>
      <c r="AP207" s="19">
        <v>4.0</v>
      </c>
      <c r="AQ207" s="19">
        <v>2.0</v>
      </c>
      <c r="AR207" s="19">
        <v>4.0</v>
      </c>
      <c r="AS207" s="19">
        <v>4.0</v>
      </c>
      <c r="AT207" s="19">
        <v>4.0</v>
      </c>
      <c r="AU207" s="19">
        <v>2.0</v>
      </c>
      <c r="AV207" s="19">
        <v>4.0</v>
      </c>
      <c r="AW207" s="19">
        <v>1.0</v>
      </c>
      <c r="AX207" s="19">
        <v>1.0</v>
      </c>
      <c r="AY207" s="19">
        <f t="shared" si="9"/>
        <v>26</v>
      </c>
      <c r="AZ207" s="19">
        <f t="shared" si="10"/>
        <v>17</v>
      </c>
      <c r="BA207" s="19">
        <f t="shared" si="11"/>
        <v>1</v>
      </c>
      <c r="BB207" s="19">
        <f t="shared" si="12"/>
        <v>1</v>
      </c>
      <c r="BC207" s="19">
        <v>2.0</v>
      </c>
      <c r="BD207" s="19">
        <v>3.0</v>
      </c>
      <c r="BE207" s="19">
        <v>2.0</v>
      </c>
      <c r="BF207" s="19">
        <v>4.0</v>
      </c>
      <c r="BG207" s="19">
        <v>3.0</v>
      </c>
      <c r="BH207" s="19">
        <v>1.0</v>
      </c>
      <c r="BI207" s="19">
        <v>2.0</v>
      </c>
      <c r="BJ207" s="19">
        <f t="shared" si="13"/>
        <v>17</v>
      </c>
      <c r="BK207" s="19">
        <f t="shared" si="14"/>
        <v>10</v>
      </c>
      <c r="BL207" s="19"/>
      <c r="BM207" s="19"/>
      <c r="BN207" s="19">
        <v>2.0</v>
      </c>
      <c r="BO207" s="19" t="s">
        <v>185</v>
      </c>
      <c r="BP207" s="19">
        <f t="shared" si="15"/>
        <v>0</v>
      </c>
      <c r="BQ207" s="19">
        <v>1.0</v>
      </c>
      <c r="BR207" s="19">
        <v>0.0</v>
      </c>
      <c r="BS207" s="19" t="s">
        <v>185</v>
      </c>
      <c r="BT207" s="20">
        <f t="shared" si="16"/>
        <v>0</v>
      </c>
      <c r="BU207" s="20"/>
      <c r="BV207" s="19">
        <v>4.0</v>
      </c>
      <c r="BW207" s="19" t="s">
        <v>195</v>
      </c>
      <c r="BX207" s="19" t="s">
        <v>191</v>
      </c>
      <c r="BY207" s="19" t="s">
        <v>195</v>
      </c>
      <c r="BZ207" s="19" t="s">
        <v>208</v>
      </c>
      <c r="CA207" s="19">
        <f t="shared" si="17"/>
        <v>2</v>
      </c>
      <c r="CB207" s="19" t="s">
        <v>186</v>
      </c>
      <c r="CC207" s="19">
        <f t="shared" si="18"/>
        <v>1</v>
      </c>
      <c r="CD207" s="19" t="s">
        <v>208</v>
      </c>
      <c r="CE207" s="19">
        <f t="shared" si="19"/>
        <v>2</v>
      </c>
      <c r="CF207" s="19" t="s">
        <v>208</v>
      </c>
      <c r="CG207" s="19">
        <f t="shared" si="20"/>
        <v>2</v>
      </c>
      <c r="CH207" s="19" t="s">
        <v>192</v>
      </c>
      <c r="CI207" s="19">
        <f t="shared" si="21"/>
        <v>0</v>
      </c>
      <c r="CJ207" s="19" t="s">
        <v>229</v>
      </c>
      <c r="CK207" s="19" t="s">
        <v>185</v>
      </c>
      <c r="CL207" s="19" t="s">
        <v>212</v>
      </c>
      <c r="CM207" s="19">
        <f t="shared" si="22"/>
        <v>6</v>
      </c>
      <c r="CN207" s="19" t="s">
        <v>185</v>
      </c>
      <c r="CO207" s="19">
        <f t="shared" si="23"/>
        <v>0</v>
      </c>
      <c r="CP207" s="19" t="s">
        <v>185</v>
      </c>
      <c r="CQ207" s="19" t="s">
        <v>185</v>
      </c>
      <c r="CR207" s="19" t="s">
        <v>185</v>
      </c>
      <c r="CS207" s="19" t="s">
        <v>185</v>
      </c>
      <c r="CT207" s="19" t="s">
        <v>185</v>
      </c>
      <c r="CU207" s="19">
        <f t="shared" ref="CU207:CY207" si="246">if(CP207="Không",0,1)</f>
        <v>0</v>
      </c>
      <c r="CV207" s="19">
        <f t="shared" si="246"/>
        <v>0</v>
      </c>
      <c r="CW207" s="19">
        <f t="shared" si="246"/>
        <v>0</v>
      </c>
      <c r="CX207" s="19">
        <f t="shared" si="246"/>
        <v>0</v>
      </c>
      <c r="CY207" s="19">
        <f t="shared" si="246"/>
        <v>0</v>
      </c>
      <c r="CZ207" s="19" t="s">
        <v>195</v>
      </c>
      <c r="DA207" s="19">
        <f t="shared" si="25"/>
        <v>1</v>
      </c>
      <c r="DB207" s="19" t="s">
        <v>185</v>
      </c>
      <c r="DC207" s="19">
        <f t="shared" si="26"/>
        <v>0</v>
      </c>
      <c r="DD207" s="20"/>
      <c r="DE207" s="19" t="s">
        <v>185</v>
      </c>
      <c r="DF207" s="19">
        <f t="shared" si="27"/>
        <v>0</v>
      </c>
      <c r="DG207" s="19" t="s">
        <v>196</v>
      </c>
      <c r="DH207" s="19">
        <f t="shared" si="28"/>
        <v>0</v>
      </c>
      <c r="DI207" s="19" t="s">
        <v>185</v>
      </c>
      <c r="DJ207" s="19">
        <f t="shared" si="29"/>
        <v>0</v>
      </c>
      <c r="DK207" s="19" t="s">
        <v>257</v>
      </c>
      <c r="DL207" s="19">
        <f t="shared" si="30"/>
        <v>3</v>
      </c>
      <c r="DM207" s="20"/>
      <c r="DN207" s="19" t="str">
        <f t="shared" si="31"/>
        <v/>
      </c>
      <c r="DO207" s="20"/>
      <c r="DP207" s="19" t="s">
        <v>185</v>
      </c>
      <c r="DQ207" s="20">
        <f t="shared" si="32"/>
        <v>0</v>
      </c>
      <c r="DR207" s="20"/>
      <c r="DS207" s="19" t="s">
        <v>185</v>
      </c>
      <c r="DT207" s="20"/>
      <c r="DU207" s="19" t="s">
        <v>185</v>
      </c>
      <c r="DV207" s="20"/>
      <c r="DW207" s="20"/>
      <c r="DX207" s="20"/>
      <c r="DY207" s="20"/>
    </row>
    <row r="208">
      <c r="A208" s="18">
        <v>46007.86392361111</v>
      </c>
      <c r="B208" s="19" t="s">
        <v>390</v>
      </c>
      <c r="C208" s="19" t="s">
        <v>335</v>
      </c>
      <c r="D208" s="19">
        <f t="shared" si="2"/>
        <v>1</v>
      </c>
      <c r="E208" s="19" t="s">
        <v>346</v>
      </c>
      <c r="F208" s="19">
        <f>IFERROR(__xludf.DUMMYFUNCTION("LET(
  t, LOWER(TRIM(E208)),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08" s="19" t="s">
        <v>185</v>
      </c>
      <c r="H208" s="19">
        <f>IFERROR(__xludf.DUMMYFUNCTION("LET(
  t, LOWER(TRIM(G208)),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08" s="19" t="s">
        <v>276</v>
      </c>
      <c r="J208" s="19">
        <f>IFERROR(__xludf.DUMMYFUNCTION("LET(
  text, LOWER(I208),
  IFERROR(
    IFS(
      REGEXMATCH(text,""ở cùng gia đình|ở trọ cùng gia đình""), 0,
      REGEXMATCH(text,""thuê trọ""), 1,
      REGEXMATCH(text,""ở ktx""), 2,
      REGEXMATCH(text,""có nhà tại khu vực đang học|có nhà|ở riên"&amp;"g tại chung cư""), 3,
      REGEXMATCH(text,""ở nhà người quen""), 4
    ),
  -1)
)"),0.0)</f>
        <v>0</v>
      </c>
      <c r="K208" s="19" t="s">
        <v>183</v>
      </c>
      <c r="L208" s="19">
        <f>IFERROR(__xludf.DUMMYFUNCTION("LET(
  t, LOWER(TRIM(K208)),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08" s="19" t="s">
        <v>222</v>
      </c>
      <c r="N208" s="19">
        <f>IFERROR(__xludf.DUMMYFUNCTION("LET(
  t, LOWER(TRIM(M208)),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08" s="19" t="s">
        <v>195</v>
      </c>
      <c r="P208" s="19">
        <f t="shared" si="3"/>
        <v>1</v>
      </c>
      <c r="Q208" s="19">
        <v>1.0</v>
      </c>
      <c r="R208" s="20">
        <f t="shared" si="233"/>
        <v>1</v>
      </c>
      <c r="S208" s="19" t="s">
        <v>223</v>
      </c>
      <c r="T208" s="19"/>
      <c r="U208" s="19" t="s">
        <v>665</v>
      </c>
      <c r="V208" s="20" t="str">
        <f>IFERROR(__xludf.DUMMYFUNCTION("IFERROR(REGEXEXTRACT(U208,""\d+"")*1, """")"),"")</f>
        <v/>
      </c>
      <c r="W208" s="20">
        <f t="shared" si="5"/>
        <v>0</v>
      </c>
      <c r="X208" s="19">
        <v>0.0</v>
      </c>
      <c r="Y208" s="19">
        <v>0.0</v>
      </c>
      <c r="Z208" s="19" t="s">
        <v>185</v>
      </c>
      <c r="AA208" s="19"/>
      <c r="AB208" s="19" t="s">
        <v>185</v>
      </c>
      <c r="AC208" s="19" t="s">
        <v>185</v>
      </c>
      <c r="AD208" s="19" t="s">
        <v>205</v>
      </c>
      <c r="AE208" s="19" t="s">
        <v>186</v>
      </c>
      <c r="AF208" s="19" t="s">
        <v>206</v>
      </c>
      <c r="AG208" s="19" t="s">
        <v>188</v>
      </c>
      <c r="AH208" s="19" t="s">
        <v>188</v>
      </c>
      <c r="AI208" s="19" t="s">
        <v>239</v>
      </c>
      <c r="AJ208" s="19">
        <f t="shared" si="6"/>
        <v>0</v>
      </c>
      <c r="AK208" s="19" t="s">
        <v>238</v>
      </c>
      <c r="AL208" s="19">
        <f t="shared" si="7"/>
        <v>0</v>
      </c>
      <c r="AM208" s="19" t="s">
        <v>190</v>
      </c>
      <c r="AN208" s="19">
        <f t="shared" si="8"/>
        <v>0</v>
      </c>
      <c r="AO208" s="20"/>
      <c r="AP208" s="19">
        <v>1.0</v>
      </c>
      <c r="AQ208" s="19">
        <v>1.0</v>
      </c>
      <c r="AR208" s="19">
        <v>1.0</v>
      </c>
      <c r="AS208" s="19">
        <v>1.0</v>
      </c>
      <c r="AT208" s="19">
        <v>1.0</v>
      </c>
      <c r="AU208" s="19">
        <v>3.0</v>
      </c>
      <c r="AV208" s="19">
        <v>3.0</v>
      </c>
      <c r="AW208" s="19">
        <v>1.0</v>
      </c>
      <c r="AX208" s="19">
        <v>1.0</v>
      </c>
      <c r="AY208" s="19">
        <f t="shared" si="9"/>
        <v>13</v>
      </c>
      <c r="AZ208" s="19">
        <f t="shared" si="10"/>
        <v>4</v>
      </c>
      <c r="BA208" s="19">
        <f t="shared" si="11"/>
        <v>0</v>
      </c>
      <c r="BB208" s="19">
        <f t="shared" si="12"/>
        <v>0</v>
      </c>
      <c r="BC208" s="19">
        <v>1.0</v>
      </c>
      <c r="BD208" s="19">
        <v>1.0</v>
      </c>
      <c r="BE208" s="19">
        <v>3.0</v>
      </c>
      <c r="BF208" s="19">
        <v>1.0</v>
      </c>
      <c r="BG208" s="19">
        <v>1.0</v>
      </c>
      <c r="BH208" s="19">
        <v>1.0</v>
      </c>
      <c r="BI208" s="19">
        <v>1.0</v>
      </c>
      <c r="BJ208" s="19">
        <f t="shared" si="13"/>
        <v>9</v>
      </c>
      <c r="BK208" s="19">
        <f t="shared" si="14"/>
        <v>2</v>
      </c>
      <c r="BL208" s="19"/>
      <c r="BM208" s="19"/>
      <c r="BN208" s="19">
        <v>1.0</v>
      </c>
      <c r="BO208" s="19" t="s">
        <v>195</v>
      </c>
      <c r="BP208" s="19">
        <f t="shared" si="15"/>
        <v>1</v>
      </c>
      <c r="BQ208" s="19">
        <v>1.0</v>
      </c>
      <c r="BR208" s="19">
        <v>0.0</v>
      </c>
      <c r="BS208" s="19" t="s">
        <v>185</v>
      </c>
      <c r="BT208" s="20">
        <f t="shared" si="16"/>
        <v>0</v>
      </c>
      <c r="BU208" s="20"/>
      <c r="BV208" s="19">
        <v>1.0</v>
      </c>
      <c r="BW208" s="19" t="s">
        <v>195</v>
      </c>
      <c r="BX208" s="19" t="s">
        <v>191</v>
      </c>
      <c r="BY208" s="19" t="s">
        <v>185</v>
      </c>
      <c r="BZ208" s="19" t="s">
        <v>185</v>
      </c>
      <c r="CA208" s="19">
        <f t="shared" si="17"/>
        <v>0</v>
      </c>
      <c r="CB208" s="19" t="s">
        <v>186</v>
      </c>
      <c r="CC208" s="19">
        <f t="shared" si="18"/>
        <v>1</v>
      </c>
      <c r="CD208" s="19" t="s">
        <v>209</v>
      </c>
      <c r="CE208" s="19">
        <f t="shared" si="19"/>
        <v>1</v>
      </c>
      <c r="CF208" s="19" t="s">
        <v>209</v>
      </c>
      <c r="CG208" s="19">
        <f t="shared" si="20"/>
        <v>1</v>
      </c>
      <c r="CH208" s="19" t="s">
        <v>209</v>
      </c>
      <c r="CI208" s="19">
        <f t="shared" si="21"/>
        <v>1</v>
      </c>
      <c r="CJ208" s="19" t="s">
        <v>666</v>
      </c>
      <c r="CK208" s="19" t="s">
        <v>611</v>
      </c>
      <c r="CL208" s="19" t="s">
        <v>241</v>
      </c>
      <c r="CM208" s="19">
        <f t="shared" si="22"/>
        <v>1.5</v>
      </c>
      <c r="CN208" s="19" t="s">
        <v>185</v>
      </c>
      <c r="CO208" s="19">
        <f t="shared" si="23"/>
        <v>0</v>
      </c>
      <c r="CP208" s="19" t="s">
        <v>185</v>
      </c>
      <c r="CQ208" s="19" t="s">
        <v>185</v>
      </c>
      <c r="CR208" s="19" t="s">
        <v>185</v>
      </c>
      <c r="CS208" s="19" t="s">
        <v>185</v>
      </c>
      <c r="CT208" s="19" t="s">
        <v>185</v>
      </c>
      <c r="CU208" s="19">
        <f t="shared" ref="CU208:CY208" si="247">if(CP208="Không",0,1)</f>
        <v>0</v>
      </c>
      <c r="CV208" s="19">
        <f t="shared" si="247"/>
        <v>0</v>
      </c>
      <c r="CW208" s="19">
        <f t="shared" si="247"/>
        <v>0</v>
      </c>
      <c r="CX208" s="19">
        <f t="shared" si="247"/>
        <v>0</v>
      </c>
      <c r="CY208" s="19">
        <f t="shared" si="247"/>
        <v>0</v>
      </c>
      <c r="CZ208" s="19" t="s">
        <v>185</v>
      </c>
      <c r="DA208" s="19">
        <f t="shared" si="25"/>
        <v>0</v>
      </c>
      <c r="DB208" s="19" t="s">
        <v>185</v>
      </c>
      <c r="DC208" s="19">
        <f t="shared" si="26"/>
        <v>0</v>
      </c>
      <c r="DD208" s="20"/>
      <c r="DE208" s="19" t="s">
        <v>185</v>
      </c>
      <c r="DF208" s="19">
        <f t="shared" si="27"/>
        <v>0</v>
      </c>
      <c r="DG208" s="19" t="s">
        <v>196</v>
      </c>
      <c r="DH208" s="19">
        <f t="shared" si="28"/>
        <v>0</v>
      </c>
      <c r="DI208" s="19" t="s">
        <v>185</v>
      </c>
      <c r="DJ208" s="19">
        <f t="shared" si="29"/>
        <v>0</v>
      </c>
      <c r="DK208" s="19" t="s">
        <v>197</v>
      </c>
      <c r="DL208" s="19">
        <f t="shared" si="30"/>
        <v>0</v>
      </c>
      <c r="DM208" s="20"/>
      <c r="DN208" s="19" t="str">
        <f t="shared" si="31"/>
        <v/>
      </c>
      <c r="DO208" s="20"/>
      <c r="DP208" s="19" t="s">
        <v>185</v>
      </c>
      <c r="DQ208" s="20">
        <f t="shared" si="32"/>
        <v>0</v>
      </c>
      <c r="DR208" s="20"/>
      <c r="DS208" s="19" t="s">
        <v>185</v>
      </c>
      <c r="DT208" s="20"/>
      <c r="DU208" s="19" t="s">
        <v>185</v>
      </c>
      <c r="DV208" s="20"/>
      <c r="DW208" s="20"/>
      <c r="DX208" s="20"/>
      <c r="DY208" s="20"/>
    </row>
    <row r="209">
      <c r="A209" s="18">
        <v>46007.864016203705</v>
      </c>
      <c r="B209" s="19" t="s">
        <v>390</v>
      </c>
      <c r="C209" s="19" t="s">
        <v>335</v>
      </c>
      <c r="D209" s="19">
        <f t="shared" si="2"/>
        <v>1</v>
      </c>
      <c r="E209" s="19" t="s">
        <v>180</v>
      </c>
      <c r="F209" s="19">
        <f>IFERROR(__xludf.DUMMYFUNCTION("LET(
  t, LOWER(TRIM(E209)),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09" s="19" t="s">
        <v>181</v>
      </c>
      <c r="H209" s="19">
        <f>IFERROR(__xludf.DUMMYFUNCTION("LET(
  t, LOWER(TRIM(G209)),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209" s="19" t="s">
        <v>276</v>
      </c>
      <c r="J209" s="19">
        <f>IFERROR(__xludf.DUMMYFUNCTION("LET(
  text, LOWER(I209),
  IFERROR(
    IFS(
      REGEXMATCH(text,""ở cùng gia đình|ở trọ cùng gia đình""), 0,
      REGEXMATCH(text,""thuê trọ""), 1,
      REGEXMATCH(text,""ở ktx""), 2,
      REGEXMATCH(text,""có nhà tại khu vực đang học|có nhà|ở riên"&amp;"g tại chung cư""), 3,
      REGEXMATCH(text,""ở nhà người quen""), 4
    ),
  -1)
)"),0.0)</f>
        <v>0</v>
      </c>
      <c r="K209" s="19" t="s">
        <v>221</v>
      </c>
      <c r="L209" s="19">
        <f>IFERROR(__xludf.DUMMYFUNCTION("LET(
  t, LOWER(TRIM(K209)),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09" s="19" t="s">
        <v>222</v>
      </c>
      <c r="N209" s="19">
        <f>IFERROR(__xludf.DUMMYFUNCTION("LET(
  t, LOWER(TRIM(M209)),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09" s="19" t="s">
        <v>195</v>
      </c>
      <c r="P209" s="19">
        <f t="shared" si="3"/>
        <v>1</v>
      </c>
      <c r="Q209" s="19">
        <v>1.0</v>
      </c>
      <c r="R209" s="20">
        <f t="shared" si="233"/>
        <v>1</v>
      </c>
      <c r="S209" s="19" t="s">
        <v>306</v>
      </c>
      <c r="T209" s="19"/>
      <c r="U209" s="19" t="s">
        <v>236</v>
      </c>
      <c r="V209" s="20">
        <f>IFERROR(__xludf.DUMMYFUNCTION("IFERROR(REGEXEXTRACT(U209,""\d+"")*1, """")"),40.0)</f>
        <v>40</v>
      </c>
      <c r="W209" s="20">
        <f t="shared" si="5"/>
        <v>40</v>
      </c>
      <c r="X209" s="19">
        <v>0.0</v>
      </c>
      <c r="Y209" s="19">
        <v>30.0</v>
      </c>
      <c r="Z209" s="19" t="s">
        <v>185</v>
      </c>
      <c r="AA209" s="19"/>
      <c r="AB209" s="19" t="s">
        <v>185</v>
      </c>
      <c r="AC209" s="19" t="s">
        <v>185</v>
      </c>
      <c r="AD209" s="19" t="s">
        <v>205</v>
      </c>
      <c r="AE209" s="19" t="s">
        <v>225</v>
      </c>
      <c r="AF209" s="19" t="s">
        <v>187</v>
      </c>
      <c r="AG209" s="19" t="s">
        <v>188</v>
      </c>
      <c r="AH209" s="19" t="s">
        <v>188</v>
      </c>
      <c r="AI209" s="19" t="s">
        <v>189</v>
      </c>
      <c r="AJ209" s="19">
        <f t="shared" si="6"/>
        <v>1</v>
      </c>
      <c r="AK209" s="19" t="s">
        <v>188</v>
      </c>
      <c r="AL209" s="19">
        <f t="shared" si="7"/>
        <v>1</v>
      </c>
      <c r="AM209" s="19" t="s">
        <v>190</v>
      </c>
      <c r="AN209" s="19">
        <f t="shared" si="8"/>
        <v>0</v>
      </c>
      <c r="AO209" s="20"/>
      <c r="AP209" s="19">
        <v>2.0</v>
      </c>
      <c r="AQ209" s="19">
        <v>3.0</v>
      </c>
      <c r="AR209" s="19">
        <v>3.0</v>
      </c>
      <c r="AS209" s="19">
        <v>3.0</v>
      </c>
      <c r="AT209" s="19">
        <v>2.0</v>
      </c>
      <c r="AU209" s="19">
        <v>2.0</v>
      </c>
      <c r="AV209" s="19">
        <v>2.0</v>
      </c>
      <c r="AW209" s="19">
        <v>1.0</v>
      </c>
      <c r="AX209" s="19">
        <v>1.0</v>
      </c>
      <c r="AY209" s="19">
        <f t="shared" si="9"/>
        <v>19</v>
      </c>
      <c r="AZ209" s="19">
        <f t="shared" si="10"/>
        <v>10</v>
      </c>
      <c r="BA209" s="19">
        <f t="shared" si="11"/>
        <v>1</v>
      </c>
      <c r="BB209" s="19">
        <f t="shared" si="12"/>
        <v>0</v>
      </c>
      <c r="BC209" s="19">
        <v>3.0</v>
      </c>
      <c r="BD209" s="19">
        <v>3.0</v>
      </c>
      <c r="BE209" s="19">
        <v>3.0</v>
      </c>
      <c r="BF209" s="19">
        <v>2.0</v>
      </c>
      <c r="BG209" s="19">
        <v>3.0</v>
      </c>
      <c r="BH209" s="19">
        <v>3.0</v>
      </c>
      <c r="BI209" s="19">
        <v>2.0</v>
      </c>
      <c r="BJ209" s="19">
        <f t="shared" si="13"/>
        <v>19</v>
      </c>
      <c r="BK209" s="19">
        <f t="shared" si="14"/>
        <v>12</v>
      </c>
      <c r="BL209" s="19"/>
      <c r="BM209" s="19"/>
      <c r="BN209" s="19">
        <v>4.0</v>
      </c>
      <c r="BO209" s="19" t="s">
        <v>195</v>
      </c>
      <c r="BP209" s="19">
        <f t="shared" si="15"/>
        <v>1</v>
      </c>
      <c r="BQ209" s="19">
        <v>4.0</v>
      </c>
      <c r="BR209" s="19">
        <v>10.0</v>
      </c>
      <c r="BS209" s="19" t="s">
        <v>185</v>
      </c>
      <c r="BT209" s="20">
        <f t="shared" si="16"/>
        <v>0</v>
      </c>
      <c r="BU209" s="20"/>
      <c r="BV209" s="19">
        <v>3.0</v>
      </c>
      <c r="BW209" s="19" t="s">
        <v>195</v>
      </c>
      <c r="BX209" s="19" t="s">
        <v>191</v>
      </c>
      <c r="BY209" s="19" t="s">
        <v>195</v>
      </c>
      <c r="BZ209" s="19" t="s">
        <v>186</v>
      </c>
      <c r="CA209" s="19">
        <f t="shared" si="17"/>
        <v>1</v>
      </c>
      <c r="CB209" s="19" t="s">
        <v>186</v>
      </c>
      <c r="CC209" s="19">
        <f t="shared" si="18"/>
        <v>1</v>
      </c>
      <c r="CD209" s="19" t="s">
        <v>209</v>
      </c>
      <c r="CE209" s="19">
        <f t="shared" si="19"/>
        <v>1</v>
      </c>
      <c r="CF209" s="19" t="s">
        <v>209</v>
      </c>
      <c r="CG209" s="19">
        <f t="shared" si="20"/>
        <v>1</v>
      </c>
      <c r="CH209" s="19" t="s">
        <v>192</v>
      </c>
      <c r="CI209" s="19">
        <f t="shared" si="21"/>
        <v>0</v>
      </c>
      <c r="CJ209" s="19" t="s">
        <v>229</v>
      </c>
      <c r="CK209" s="19" t="s">
        <v>336</v>
      </c>
      <c r="CL209" s="19" t="s">
        <v>212</v>
      </c>
      <c r="CM209" s="19">
        <f t="shared" si="22"/>
        <v>6</v>
      </c>
      <c r="CN209" s="19" t="s">
        <v>185</v>
      </c>
      <c r="CO209" s="19">
        <f t="shared" si="23"/>
        <v>0</v>
      </c>
      <c r="CP209" s="19" t="s">
        <v>185</v>
      </c>
      <c r="CQ209" s="19" t="s">
        <v>185</v>
      </c>
      <c r="CR209" s="19" t="s">
        <v>185</v>
      </c>
      <c r="CS209" s="19" t="s">
        <v>185</v>
      </c>
      <c r="CT209" s="19" t="s">
        <v>185</v>
      </c>
      <c r="CU209" s="19">
        <f t="shared" ref="CU209:CY209" si="248">if(CP209="Không",0,1)</f>
        <v>0</v>
      </c>
      <c r="CV209" s="19">
        <f t="shared" si="248"/>
        <v>0</v>
      </c>
      <c r="CW209" s="19">
        <f t="shared" si="248"/>
        <v>0</v>
      </c>
      <c r="CX209" s="19">
        <f t="shared" si="248"/>
        <v>0</v>
      </c>
      <c r="CY209" s="19">
        <f t="shared" si="248"/>
        <v>0</v>
      </c>
      <c r="CZ209" s="19" t="s">
        <v>195</v>
      </c>
      <c r="DA209" s="19">
        <f t="shared" si="25"/>
        <v>1</v>
      </c>
      <c r="DB209" s="19" t="s">
        <v>185</v>
      </c>
      <c r="DC209" s="19">
        <f t="shared" si="26"/>
        <v>0</v>
      </c>
      <c r="DD209" s="20"/>
      <c r="DE209" s="19" t="s">
        <v>185</v>
      </c>
      <c r="DF209" s="19">
        <f t="shared" si="27"/>
        <v>0</v>
      </c>
      <c r="DG209" s="19" t="s">
        <v>214</v>
      </c>
      <c r="DH209" s="19">
        <f t="shared" si="28"/>
        <v>1</v>
      </c>
      <c r="DI209" s="19" t="s">
        <v>355</v>
      </c>
      <c r="DJ209" s="19">
        <f t="shared" si="29"/>
        <v>1</v>
      </c>
      <c r="DK209" s="19" t="s">
        <v>282</v>
      </c>
      <c r="DL209" s="19">
        <f t="shared" si="30"/>
        <v>1</v>
      </c>
      <c r="DM209" s="20"/>
      <c r="DN209" s="19" t="str">
        <f t="shared" si="31"/>
        <v/>
      </c>
      <c r="DO209" s="20"/>
      <c r="DP209" s="19" t="s">
        <v>185</v>
      </c>
      <c r="DQ209" s="20">
        <f t="shared" si="32"/>
        <v>0</v>
      </c>
      <c r="DR209" s="20"/>
      <c r="DS209" s="19" t="s">
        <v>185</v>
      </c>
      <c r="DT209" s="20"/>
      <c r="DU209" s="19" t="s">
        <v>185</v>
      </c>
      <c r="DV209" s="20"/>
      <c r="DW209" s="20"/>
      <c r="DX209" s="20"/>
      <c r="DY209" s="20"/>
    </row>
    <row r="210">
      <c r="A210" s="18">
        <v>46007.86405092593</v>
      </c>
      <c r="B210" s="19" t="s">
        <v>518</v>
      </c>
      <c r="C210" s="19" t="s">
        <v>335</v>
      </c>
      <c r="D210" s="19">
        <f t="shared" si="2"/>
        <v>1</v>
      </c>
      <c r="E210" s="19" t="s">
        <v>346</v>
      </c>
      <c r="F210" s="19">
        <f>IFERROR(__xludf.DUMMYFUNCTION("LET(
  t, LOWER(TRIM(E210)),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10" s="19" t="s">
        <v>220</v>
      </c>
      <c r="H210" s="19">
        <f>IFERROR(__xludf.DUMMYFUNCTION("LET(
  t, LOWER(TRIM(G210)),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10" s="19" t="s">
        <v>276</v>
      </c>
      <c r="J210" s="19">
        <f>IFERROR(__xludf.DUMMYFUNCTION("LET(
  text, LOWER(I210),
  IFERROR(
    IFS(
      REGEXMATCH(text,""ở cùng gia đình|ở trọ cùng gia đình""), 0,
      REGEXMATCH(text,""thuê trọ""), 1,
      REGEXMATCH(text,""ở ktx""), 2,
      REGEXMATCH(text,""có nhà tại khu vực đang học|có nhà|ở riên"&amp;"g tại chung cư""), 3,
      REGEXMATCH(text,""ở nhà người quen""), 4
    ),
  -1)
)"),0.0)</f>
        <v>0</v>
      </c>
      <c r="K210" s="19" t="s">
        <v>183</v>
      </c>
      <c r="L210" s="19">
        <f>IFERROR(__xludf.DUMMYFUNCTION("LET(
  t, LOWER(TRIM(K210)),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10" s="19" t="s">
        <v>184</v>
      </c>
      <c r="N210" s="19">
        <f>IFERROR(__xludf.DUMMYFUNCTION("LET(
  t, LOWER(TRIM(M210)),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10" s="19" t="s">
        <v>185</v>
      </c>
      <c r="P210" s="19">
        <f t="shared" si="3"/>
        <v>0</v>
      </c>
      <c r="Q210" s="20"/>
      <c r="R210" s="20" t="str">
        <f t="shared" si="233"/>
        <v/>
      </c>
      <c r="S210" s="20"/>
      <c r="T210" s="20"/>
      <c r="U210" s="20"/>
      <c r="V210" s="20" t="str">
        <f>IFERROR(__xludf.DUMMYFUNCTION("IFERROR(REGEXEXTRACT(U210,""\d+"")*1, """")"),"")</f>
        <v/>
      </c>
      <c r="W210" s="20">
        <f t="shared" si="5"/>
        <v>0</v>
      </c>
      <c r="X210" s="20"/>
      <c r="Y210" s="20"/>
      <c r="Z210" s="19" t="s">
        <v>208</v>
      </c>
      <c r="AA210" s="19"/>
      <c r="AB210" s="19" t="s">
        <v>185</v>
      </c>
      <c r="AC210" s="19" t="s">
        <v>185</v>
      </c>
      <c r="AD210" s="19" t="s">
        <v>186</v>
      </c>
      <c r="AE210" s="19" t="s">
        <v>186</v>
      </c>
      <c r="AF210" s="19" t="s">
        <v>206</v>
      </c>
      <c r="AG210" s="19" t="s">
        <v>251</v>
      </c>
      <c r="AH210" s="19" t="s">
        <v>188</v>
      </c>
      <c r="AI210" s="19" t="s">
        <v>227</v>
      </c>
      <c r="AJ210" s="19">
        <f t="shared" si="6"/>
        <v>2</v>
      </c>
      <c r="AK210" s="19" t="s">
        <v>226</v>
      </c>
      <c r="AL210" s="19">
        <f t="shared" si="7"/>
        <v>2</v>
      </c>
      <c r="AM210" s="19" t="s">
        <v>228</v>
      </c>
      <c r="AN210" s="19">
        <f t="shared" si="8"/>
        <v>1</v>
      </c>
      <c r="AO210" s="20"/>
      <c r="AP210" s="19">
        <v>4.0</v>
      </c>
      <c r="AQ210" s="19">
        <v>3.0</v>
      </c>
      <c r="AR210" s="19">
        <v>1.0</v>
      </c>
      <c r="AS210" s="19">
        <v>3.0</v>
      </c>
      <c r="AT210" s="19">
        <v>1.0</v>
      </c>
      <c r="AU210" s="19">
        <v>2.0</v>
      </c>
      <c r="AV210" s="19">
        <v>4.0</v>
      </c>
      <c r="AW210" s="19">
        <v>1.0</v>
      </c>
      <c r="AX210" s="19">
        <v>1.0</v>
      </c>
      <c r="AY210" s="19">
        <f t="shared" si="9"/>
        <v>20</v>
      </c>
      <c r="AZ210" s="19">
        <f t="shared" si="10"/>
        <v>11</v>
      </c>
      <c r="BA210" s="19">
        <f t="shared" si="11"/>
        <v>1</v>
      </c>
      <c r="BB210" s="19">
        <f t="shared" si="12"/>
        <v>0</v>
      </c>
      <c r="BC210" s="19">
        <v>1.0</v>
      </c>
      <c r="BD210" s="19">
        <v>1.0</v>
      </c>
      <c r="BE210" s="19">
        <v>1.0</v>
      </c>
      <c r="BF210" s="19">
        <v>3.0</v>
      </c>
      <c r="BG210" s="19">
        <v>4.0</v>
      </c>
      <c r="BH210" s="19">
        <v>2.0</v>
      </c>
      <c r="BI210" s="19">
        <v>3.0</v>
      </c>
      <c r="BJ210" s="19">
        <f t="shared" si="13"/>
        <v>15</v>
      </c>
      <c r="BK210" s="19">
        <f t="shared" si="14"/>
        <v>8</v>
      </c>
      <c r="BL210" s="19"/>
      <c r="BM210" s="19"/>
      <c r="BN210" s="19">
        <v>1.0</v>
      </c>
      <c r="BO210" s="19" t="s">
        <v>185</v>
      </c>
      <c r="BP210" s="19">
        <f t="shared" si="15"/>
        <v>0</v>
      </c>
      <c r="BQ210" s="19">
        <v>1.0</v>
      </c>
      <c r="BR210" s="19">
        <v>0.0</v>
      </c>
      <c r="BS210" s="19" t="s">
        <v>185</v>
      </c>
      <c r="BT210" s="20">
        <f t="shared" si="16"/>
        <v>0</v>
      </c>
      <c r="BU210" s="20"/>
      <c r="BV210" s="19">
        <v>4.0</v>
      </c>
      <c r="BW210" s="19" t="s">
        <v>185</v>
      </c>
      <c r="BX210" s="19" t="s">
        <v>191</v>
      </c>
      <c r="BY210" s="19" t="s">
        <v>195</v>
      </c>
      <c r="BZ210" s="19" t="s">
        <v>186</v>
      </c>
      <c r="CA210" s="19">
        <f t="shared" si="17"/>
        <v>1</v>
      </c>
      <c r="CB210" s="19" t="s">
        <v>186</v>
      </c>
      <c r="CC210" s="19">
        <f t="shared" si="18"/>
        <v>1</v>
      </c>
      <c r="CD210" s="19" t="s">
        <v>208</v>
      </c>
      <c r="CE210" s="19">
        <f t="shared" si="19"/>
        <v>2</v>
      </c>
      <c r="CF210" s="19" t="s">
        <v>209</v>
      </c>
      <c r="CG210" s="19">
        <f t="shared" si="20"/>
        <v>1</v>
      </c>
      <c r="CH210" s="19" t="s">
        <v>192</v>
      </c>
      <c r="CI210" s="19">
        <f t="shared" si="21"/>
        <v>0</v>
      </c>
      <c r="CJ210" s="19" t="s">
        <v>229</v>
      </c>
      <c r="CK210" s="19" t="s">
        <v>336</v>
      </c>
      <c r="CL210" s="19" t="s">
        <v>212</v>
      </c>
      <c r="CM210" s="19">
        <f t="shared" si="22"/>
        <v>6</v>
      </c>
      <c r="CN210" s="19" t="s">
        <v>185</v>
      </c>
      <c r="CO210" s="19">
        <f t="shared" si="23"/>
        <v>0</v>
      </c>
      <c r="CP210" s="19" t="s">
        <v>185</v>
      </c>
      <c r="CQ210" s="19" t="s">
        <v>195</v>
      </c>
      <c r="CR210" s="19" t="s">
        <v>185</v>
      </c>
      <c r="CS210" s="19" t="s">
        <v>185</v>
      </c>
      <c r="CT210" s="19" t="s">
        <v>185</v>
      </c>
      <c r="CU210" s="19">
        <f t="shared" ref="CU210:CY210" si="249">if(CP210="Không",0,1)</f>
        <v>0</v>
      </c>
      <c r="CV210" s="19">
        <f t="shared" si="249"/>
        <v>1</v>
      </c>
      <c r="CW210" s="19">
        <f t="shared" si="249"/>
        <v>0</v>
      </c>
      <c r="CX210" s="19">
        <f t="shared" si="249"/>
        <v>0</v>
      </c>
      <c r="CY210" s="19">
        <f t="shared" si="249"/>
        <v>0</v>
      </c>
      <c r="CZ210" s="19" t="s">
        <v>185</v>
      </c>
      <c r="DA210" s="19">
        <f t="shared" si="25"/>
        <v>0</v>
      </c>
      <c r="DB210" s="19" t="s">
        <v>185</v>
      </c>
      <c r="DC210" s="19">
        <f t="shared" si="26"/>
        <v>0</v>
      </c>
      <c r="DD210" s="20"/>
      <c r="DE210" s="19" t="s">
        <v>185</v>
      </c>
      <c r="DF210" s="19">
        <f t="shared" si="27"/>
        <v>0</v>
      </c>
      <c r="DG210" s="19" t="s">
        <v>196</v>
      </c>
      <c r="DH210" s="19">
        <f t="shared" si="28"/>
        <v>0</v>
      </c>
      <c r="DI210" s="19" t="s">
        <v>185</v>
      </c>
      <c r="DJ210" s="19">
        <f t="shared" si="29"/>
        <v>0</v>
      </c>
      <c r="DK210" s="19" t="s">
        <v>197</v>
      </c>
      <c r="DL210" s="19">
        <f t="shared" si="30"/>
        <v>0</v>
      </c>
      <c r="DM210" s="20"/>
      <c r="DN210" s="19" t="str">
        <f t="shared" si="31"/>
        <v/>
      </c>
      <c r="DO210" s="20"/>
      <c r="DP210" s="19" t="s">
        <v>185</v>
      </c>
      <c r="DQ210" s="20">
        <f t="shared" si="32"/>
        <v>0</v>
      </c>
      <c r="DR210" s="20"/>
      <c r="DS210" s="19" t="s">
        <v>185</v>
      </c>
      <c r="DT210" s="20"/>
      <c r="DU210" s="19" t="s">
        <v>185</v>
      </c>
      <c r="DV210" s="20"/>
      <c r="DW210" s="20"/>
      <c r="DX210" s="20"/>
      <c r="DY210" s="20"/>
    </row>
    <row r="211">
      <c r="A211" s="18">
        <v>46007.86408564815</v>
      </c>
      <c r="B211" s="19" t="s">
        <v>219</v>
      </c>
      <c r="C211" s="19" t="s">
        <v>335</v>
      </c>
      <c r="D211" s="19">
        <f t="shared" si="2"/>
        <v>1</v>
      </c>
      <c r="E211" s="19" t="s">
        <v>180</v>
      </c>
      <c r="F211" s="19">
        <f>IFERROR(__xludf.DUMMYFUNCTION("LET(
  t, LOWER(TRIM(E211)),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11" s="19" t="s">
        <v>185</v>
      </c>
      <c r="H211" s="19">
        <f>IFERROR(__xludf.DUMMYFUNCTION("LET(
  t, LOWER(TRIM(G211)),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11" s="19" t="s">
        <v>276</v>
      </c>
      <c r="J211" s="19">
        <f>IFERROR(__xludf.DUMMYFUNCTION("LET(
  text, LOWER(I211),
  IFERROR(
    IFS(
      REGEXMATCH(text,""ở cùng gia đình|ở trọ cùng gia đình""), 0,
      REGEXMATCH(text,""thuê trọ""), 1,
      REGEXMATCH(text,""ở ktx""), 2,
      REGEXMATCH(text,""có nhà tại khu vực đang học|có nhà|ở riên"&amp;"g tại chung cư""), 3,
      REGEXMATCH(text,""ở nhà người quen""), 4
    ),
  -1)
)"),0.0)</f>
        <v>0</v>
      </c>
      <c r="K211" s="19" t="s">
        <v>667</v>
      </c>
      <c r="L211" s="19">
        <f>IFERROR(__xludf.DUMMYFUNCTION("LET(
  t, LOWER(TRIM(K211)),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11" s="19" t="s">
        <v>383</v>
      </c>
      <c r="N211" s="19">
        <f>IFERROR(__xludf.DUMMYFUNCTION("LET(
  t, LOWER(TRIM(M211)),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11" s="19" t="s">
        <v>185</v>
      </c>
      <c r="P211" s="19">
        <f t="shared" si="3"/>
        <v>0</v>
      </c>
      <c r="Q211" s="20"/>
      <c r="R211" s="20" t="str">
        <f t="shared" si="233"/>
        <v/>
      </c>
      <c r="S211" s="20"/>
      <c r="T211" s="20"/>
      <c r="U211" s="20"/>
      <c r="V211" s="20" t="str">
        <f>IFERROR(__xludf.DUMMYFUNCTION("IFERROR(REGEXEXTRACT(U211,""\d+"")*1, """")"),"")</f>
        <v/>
      </c>
      <c r="W211" s="20">
        <f t="shared" si="5"/>
        <v>0</v>
      </c>
      <c r="X211" s="20"/>
      <c r="Y211" s="20"/>
      <c r="Z211" s="19" t="s">
        <v>186</v>
      </c>
      <c r="AA211" s="19"/>
      <c r="AB211" s="19" t="s">
        <v>185</v>
      </c>
      <c r="AC211" s="19" t="s">
        <v>185</v>
      </c>
      <c r="AD211" s="19" t="s">
        <v>205</v>
      </c>
      <c r="AE211" s="19" t="s">
        <v>185</v>
      </c>
      <c r="AF211" s="19" t="s">
        <v>206</v>
      </c>
      <c r="AG211" s="19" t="s">
        <v>188</v>
      </c>
      <c r="AH211" s="19" t="s">
        <v>226</v>
      </c>
      <c r="AI211" s="19" t="s">
        <v>239</v>
      </c>
      <c r="AJ211" s="19">
        <f t="shared" si="6"/>
        <v>0</v>
      </c>
      <c r="AK211" s="19" t="s">
        <v>238</v>
      </c>
      <c r="AL211" s="19">
        <f t="shared" si="7"/>
        <v>0</v>
      </c>
      <c r="AM211" s="19" t="s">
        <v>294</v>
      </c>
      <c r="AN211" s="19">
        <f t="shared" si="8"/>
        <v>2</v>
      </c>
      <c r="AO211" s="20"/>
      <c r="AP211" s="19">
        <v>2.0</v>
      </c>
      <c r="AQ211" s="19">
        <v>1.0</v>
      </c>
      <c r="AR211" s="19">
        <v>2.0</v>
      </c>
      <c r="AS211" s="19">
        <v>2.0</v>
      </c>
      <c r="AT211" s="19">
        <v>1.0</v>
      </c>
      <c r="AU211" s="19">
        <v>1.0</v>
      </c>
      <c r="AV211" s="19">
        <v>1.0</v>
      </c>
      <c r="AW211" s="19">
        <v>1.0</v>
      </c>
      <c r="AX211" s="19">
        <v>1.0</v>
      </c>
      <c r="AY211" s="19">
        <f t="shared" si="9"/>
        <v>12</v>
      </c>
      <c r="AZ211" s="19">
        <f t="shared" si="10"/>
        <v>3</v>
      </c>
      <c r="BA211" s="19">
        <f t="shared" si="11"/>
        <v>0</v>
      </c>
      <c r="BB211" s="19">
        <f t="shared" si="12"/>
        <v>0</v>
      </c>
      <c r="BC211" s="19">
        <v>1.0</v>
      </c>
      <c r="BD211" s="19">
        <v>1.0</v>
      </c>
      <c r="BE211" s="19">
        <v>2.0</v>
      </c>
      <c r="BF211" s="19">
        <v>1.0</v>
      </c>
      <c r="BG211" s="19">
        <v>2.0</v>
      </c>
      <c r="BH211" s="19">
        <v>1.0</v>
      </c>
      <c r="BI211" s="19">
        <v>1.0</v>
      </c>
      <c r="BJ211" s="19">
        <f t="shared" si="13"/>
        <v>9</v>
      </c>
      <c r="BK211" s="19">
        <f t="shared" si="14"/>
        <v>2</v>
      </c>
      <c r="BL211" s="19"/>
      <c r="BM211" s="19"/>
      <c r="BN211" s="19">
        <v>1.0</v>
      </c>
      <c r="BO211" s="19" t="s">
        <v>185</v>
      </c>
      <c r="BP211" s="19">
        <f t="shared" si="15"/>
        <v>0</v>
      </c>
      <c r="BQ211" s="19">
        <v>1.0</v>
      </c>
      <c r="BR211" s="19" t="s">
        <v>196</v>
      </c>
      <c r="BS211" s="19" t="s">
        <v>185</v>
      </c>
      <c r="BT211" s="20">
        <f t="shared" si="16"/>
        <v>0</v>
      </c>
      <c r="BU211" s="20"/>
      <c r="BV211" s="19">
        <v>5.0</v>
      </c>
      <c r="BW211" s="19" t="s">
        <v>185</v>
      </c>
      <c r="BX211" s="19" t="s">
        <v>191</v>
      </c>
      <c r="BY211" s="19" t="s">
        <v>185</v>
      </c>
      <c r="BZ211" s="19" t="s">
        <v>185</v>
      </c>
      <c r="CA211" s="19">
        <f t="shared" si="17"/>
        <v>0</v>
      </c>
      <c r="CB211" s="19" t="s">
        <v>185</v>
      </c>
      <c r="CC211" s="19">
        <f t="shared" si="18"/>
        <v>0</v>
      </c>
      <c r="CD211" s="19" t="s">
        <v>192</v>
      </c>
      <c r="CE211" s="19">
        <f t="shared" si="19"/>
        <v>0</v>
      </c>
      <c r="CF211" s="19" t="s">
        <v>192</v>
      </c>
      <c r="CG211" s="19">
        <f t="shared" si="20"/>
        <v>0</v>
      </c>
      <c r="CH211" s="19" t="s">
        <v>192</v>
      </c>
      <c r="CI211" s="19">
        <f t="shared" si="21"/>
        <v>0</v>
      </c>
      <c r="CJ211" s="19" t="s">
        <v>415</v>
      </c>
      <c r="CK211" s="19" t="s">
        <v>185</v>
      </c>
      <c r="CL211" s="19" t="s">
        <v>241</v>
      </c>
      <c r="CM211" s="19">
        <f t="shared" si="22"/>
        <v>1.5</v>
      </c>
      <c r="CN211" s="19" t="s">
        <v>185</v>
      </c>
      <c r="CO211" s="19">
        <f t="shared" si="23"/>
        <v>0</v>
      </c>
      <c r="CP211" s="19" t="s">
        <v>185</v>
      </c>
      <c r="CQ211" s="19" t="s">
        <v>185</v>
      </c>
      <c r="CR211" s="19" t="s">
        <v>185</v>
      </c>
      <c r="CS211" s="19" t="s">
        <v>185</v>
      </c>
      <c r="CT211" s="19" t="s">
        <v>185</v>
      </c>
      <c r="CU211" s="19">
        <f t="shared" ref="CU211:CY211" si="250">if(CP211="Không",0,1)</f>
        <v>0</v>
      </c>
      <c r="CV211" s="19">
        <f t="shared" si="250"/>
        <v>0</v>
      </c>
      <c r="CW211" s="19">
        <f t="shared" si="250"/>
        <v>0</v>
      </c>
      <c r="CX211" s="19">
        <f t="shared" si="250"/>
        <v>0</v>
      </c>
      <c r="CY211" s="19">
        <f t="shared" si="250"/>
        <v>0</v>
      </c>
      <c r="CZ211" s="19" t="s">
        <v>185</v>
      </c>
      <c r="DA211" s="19">
        <f t="shared" si="25"/>
        <v>0</v>
      </c>
      <c r="DB211" s="19" t="s">
        <v>185</v>
      </c>
      <c r="DC211" s="19">
        <f t="shared" si="26"/>
        <v>0</v>
      </c>
      <c r="DD211" s="20"/>
      <c r="DE211" s="19" t="s">
        <v>185</v>
      </c>
      <c r="DF211" s="19">
        <f t="shared" si="27"/>
        <v>0</v>
      </c>
      <c r="DG211" s="19" t="s">
        <v>196</v>
      </c>
      <c r="DH211" s="19">
        <f t="shared" si="28"/>
        <v>0</v>
      </c>
      <c r="DI211" s="19" t="s">
        <v>185</v>
      </c>
      <c r="DJ211" s="19">
        <f t="shared" si="29"/>
        <v>0</v>
      </c>
      <c r="DK211" s="19" t="s">
        <v>197</v>
      </c>
      <c r="DL211" s="19">
        <f t="shared" si="30"/>
        <v>0</v>
      </c>
      <c r="DM211" s="20"/>
      <c r="DN211" s="19" t="str">
        <f t="shared" si="31"/>
        <v/>
      </c>
      <c r="DO211" s="20"/>
      <c r="DP211" s="19" t="s">
        <v>185</v>
      </c>
      <c r="DQ211" s="20">
        <f t="shared" si="32"/>
        <v>0</v>
      </c>
      <c r="DR211" s="20"/>
      <c r="DS211" s="19" t="s">
        <v>185</v>
      </c>
      <c r="DT211" s="20"/>
      <c r="DU211" s="19" t="s">
        <v>185</v>
      </c>
      <c r="DV211" s="20"/>
      <c r="DW211" s="20"/>
      <c r="DX211" s="20"/>
      <c r="DY211" s="20"/>
    </row>
    <row r="212">
      <c r="A212" s="18">
        <v>46007.864282407405</v>
      </c>
      <c r="B212" s="19" t="s">
        <v>289</v>
      </c>
      <c r="C212" s="19" t="s">
        <v>335</v>
      </c>
      <c r="D212" s="19">
        <f t="shared" si="2"/>
        <v>1</v>
      </c>
      <c r="E212" s="19" t="s">
        <v>264</v>
      </c>
      <c r="F212" s="19">
        <f>IFERROR(__xludf.DUMMYFUNCTION("LET(
  t, LOWER(TRIM(E212)),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212" s="19" t="s">
        <v>264</v>
      </c>
      <c r="H212" s="19">
        <f>IFERROR(__xludf.DUMMYFUNCTION("LET(
  t, LOWER(TRIM(G212)),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12" s="19" t="s">
        <v>182</v>
      </c>
      <c r="J212" s="19">
        <f>IFERROR(__xludf.DUMMYFUNCTION("LET(
  text, LOWER(I212),
  IFERROR(
    IFS(
      REGEXMATCH(text,""ở cùng gia đình|ở trọ cùng gia đình""), 0,
      REGEXMATCH(text,""thuê trọ""), 1,
      REGEXMATCH(text,""ở ktx""), 2,
      REGEXMATCH(text,""có nhà tại khu vực đang học|có nhà|ở riên"&amp;"g tại chung cư""), 3,
      REGEXMATCH(text,""ở nhà người quen""), 4
    ),
  -1)
)"),1.0)</f>
        <v>1</v>
      </c>
      <c r="K212" s="19" t="s">
        <v>668</v>
      </c>
      <c r="L212" s="19">
        <f>IFERROR(__xludf.DUMMYFUNCTION("LET(
  t, LOWER(TRIM(K212)),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12" s="19" t="s">
        <v>264</v>
      </c>
      <c r="N212" s="19">
        <f>IFERROR(__xludf.DUMMYFUNCTION("LET(
  t, LOWER(TRIM(M212)),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12" s="19" t="s">
        <v>195</v>
      </c>
      <c r="P212" s="19">
        <f t="shared" si="3"/>
        <v>1</v>
      </c>
      <c r="Q212" s="19" t="s">
        <v>447</v>
      </c>
      <c r="R212" s="19">
        <v>1.0</v>
      </c>
      <c r="S212" s="19" t="s">
        <v>223</v>
      </c>
      <c r="T212" s="19"/>
      <c r="U212" s="19" t="s">
        <v>224</v>
      </c>
      <c r="V212" s="20">
        <f>IFERROR(__xludf.DUMMYFUNCTION("IFERROR(REGEXEXTRACT(U212,""\d+"")*1, """")"),25.0)</f>
        <v>25</v>
      </c>
      <c r="W212" s="20">
        <f t="shared" si="5"/>
        <v>25</v>
      </c>
      <c r="X212" s="19">
        <v>20.0</v>
      </c>
      <c r="Y212" s="19">
        <v>80.0</v>
      </c>
      <c r="Z212" s="19" t="s">
        <v>185</v>
      </c>
      <c r="AA212" s="19"/>
      <c r="AB212" s="19" t="s">
        <v>185</v>
      </c>
      <c r="AC212" s="19" t="s">
        <v>185</v>
      </c>
      <c r="AD212" s="19" t="s">
        <v>186</v>
      </c>
      <c r="AE212" s="19" t="s">
        <v>185</v>
      </c>
      <c r="AF212" s="19" t="s">
        <v>206</v>
      </c>
      <c r="AG212" s="19" t="s">
        <v>238</v>
      </c>
      <c r="AH212" s="19" t="s">
        <v>238</v>
      </c>
      <c r="AI212" s="19" t="s">
        <v>189</v>
      </c>
      <c r="AJ212" s="19">
        <f t="shared" si="6"/>
        <v>1</v>
      </c>
      <c r="AK212" s="19" t="s">
        <v>188</v>
      </c>
      <c r="AL212" s="19">
        <f t="shared" si="7"/>
        <v>1</v>
      </c>
      <c r="AM212" s="19" t="s">
        <v>228</v>
      </c>
      <c r="AN212" s="19">
        <f t="shared" si="8"/>
        <v>1</v>
      </c>
      <c r="AO212" s="20"/>
      <c r="AP212" s="19">
        <v>1.0</v>
      </c>
      <c r="AQ212" s="19">
        <v>1.0</v>
      </c>
      <c r="AR212" s="19">
        <v>1.0</v>
      </c>
      <c r="AS212" s="19">
        <v>2.0</v>
      </c>
      <c r="AT212" s="19">
        <v>1.0</v>
      </c>
      <c r="AU212" s="19">
        <v>1.0</v>
      </c>
      <c r="AV212" s="19">
        <v>3.0</v>
      </c>
      <c r="AW212" s="19">
        <v>1.0</v>
      </c>
      <c r="AX212" s="19">
        <v>1.0</v>
      </c>
      <c r="AY212" s="19">
        <f t="shared" si="9"/>
        <v>12</v>
      </c>
      <c r="AZ212" s="19">
        <f t="shared" si="10"/>
        <v>3</v>
      </c>
      <c r="BA212" s="19">
        <f t="shared" si="11"/>
        <v>0</v>
      </c>
      <c r="BB212" s="19">
        <f t="shared" si="12"/>
        <v>0</v>
      </c>
      <c r="BC212" s="19">
        <v>1.0</v>
      </c>
      <c r="BD212" s="19">
        <v>1.0</v>
      </c>
      <c r="BE212" s="19">
        <v>2.0</v>
      </c>
      <c r="BF212" s="19">
        <v>2.0</v>
      </c>
      <c r="BG212" s="19">
        <v>3.0</v>
      </c>
      <c r="BH212" s="19">
        <v>2.0</v>
      </c>
      <c r="BI212" s="19">
        <v>1.0</v>
      </c>
      <c r="BJ212" s="19">
        <f t="shared" si="13"/>
        <v>12</v>
      </c>
      <c r="BK212" s="19">
        <f t="shared" si="14"/>
        <v>5</v>
      </c>
      <c r="BL212" s="19"/>
      <c r="BM212" s="19"/>
      <c r="BN212" s="19">
        <v>1.0</v>
      </c>
      <c r="BO212" s="19" t="s">
        <v>195</v>
      </c>
      <c r="BP212" s="19">
        <f t="shared" si="15"/>
        <v>1</v>
      </c>
      <c r="BQ212" s="19">
        <v>1.0</v>
      </c>
      <c r="BR212" s="19">
        <v>0.0</v>
      </c>
      <c r="BS212" s="19" t="s">
        <v>195</v>
      </c>
      <c r="BT212" s="20">
        <f t="shared" si="16"/>
        <v>1</v>
      </c>
      <c r="BU212" s="19" t="s">
        <v>207</v>
      </c>
      <c r="BV212" s="19">
        <v>4.0</v>
      </c>
      <c r="BW212" s="19" t="s">
        <v>185</v>
      </c>
      <c r="BX212" s="19" t="s">
        <v>191</v>
      </c>
      <c r="BY212" s="19" t="s">
        <v>185</v>
      </c>
      <c r="BZ212" s="19" t="s">
        <v>186</v>
      </c>
      <c r="CA212" s="19">
        <f t="shared" si="17"/>
        <v>1</v>
      </c>
      <c r="CB212" s="19" t="s">
        <v>185</v>
      </c>
      <c r="CC212" s="19">
        <f t="shared" si="18"/>
        <v>0</v>
      </c>
      <c r="CD212" s="19" t="s">
        <v>192</v>
      </c>
      <c r="CE212" s="19">
        <f t="shared" si="19"/>
        <v>0</v>
      </c>
      <c r="CF212" s="19" t="s">
        <v>192</v>
      </c>
      <c r="CG212" s="19">
        <f t="shared" si="20"/>
        <v>0</v>
      </c>
      <c r="CH212" s="19" t="s">
        <v>192</v>
      </c>
      <c r="CI212" s="19">
        <f t="shared" si="21"/>
        <v>0</v>
      </c>
      <c r="CJ212" s="19" t="s">
        <v>292</v>
      </c>
      <c r="CK212" s="19" t="s">
        <v>185</v>
      </c>
      <c r="CL212" s="19" t="s">
        <v>194</v>
      </c>
      <c r="CM212" s="19">
        <f t="shared" si="22"/>
        <v>3.5</v>
      </c>
      <c r="CN212" s="19" t="s">
        <v>225</v>
      </c>
      <c r="CO212" s="19">
        <f t="shared" si="23"/>
        <v>2</v>
      </c>
      <c r="CP212" s="19" t="s">
        <v>185</v>
      </c>
      <c r="CQ212" s="19" t="s">
        <v>195</v>
      </c>
      <c r="CR212" s="19" t="s">
        <v>185</v>
      </c>
      <c r="CS212" s="19" t="s">
        <v>195</v>
      </c>
      <c r="CT212" s="19" t="s">
        <v>185</v>
      </c>
      <c r="CU212" s="19">
        <f t="shared" ref="CU212:CY212" si="251">if(CP212="Không",0,1)</f>
        <v>0</v>
      </c>
      <c r="CV212" s="19">
        <f t="shared" si="251"/>
        <v>1</v>
      </c>
      <c r="CW212" s="19">
        <f t="shared" si="251"/>
        <v>0</v>
      </c>
      <c r="CX212" s="19">
        <f t="shared" si="251"/>
        <v>1</v>
      </c>
      <c r="CY212" s="19">
        <f t="shared" si="251"/>
        <v>0</v>
      </c>
      <c r="CZ212" s="19" t="s">
        <v>185</v>
      </c>
      <c r="DA212" s="19">
        <f t="shared" si="25"/>
        <v>0</v>
      </c>
      <c r="DB212" s="19" t="s">
        <v>185</v>
      </c>
      <c r="DC212" s="19">
        <f t="shared" si="26"/>
        <v>0</v>
      </c>
      <c r="DD212" s="20"/>
      <c r="DE212" s="19" t="s">
        <v>195</v>
      </c>
      <c r="DF212" s="19">
        <f t="shared" si="27"/>
        <v>1</v>
      </c>
      <c r="DG212" s="19" t="s">
        <v>196</v>
      </c>
      <c r="DH212" s="19">
        <f t="shared" si="28"/>
        <v>0</v>
      </c>
      <c r="DI212" s="19" t="s">
        <v>185</v>
      </c>
      <c r="DJ212" s="19">
        <f t="shared" si="29"/>
        <v>0</v>
      </c>
      <c r="DK212" s="19" t="s">
        <v>197</v>
      </c>
      <c r="DL212" s="19">
        <f t="shared" si="30"/>
        <v>0</v>
      </c>
      <c r="DM212" s="19" t="s">
        <v>265</v>
      </c>
      <c r="DN212" s="19">
        <f t="shared" si="31"/>
        <v>5</v>
      </c>
      <c r="DO212" s="19" t="s">
        <v>526</v>
      </c>
      <c r="DP212" s="19" t="s">
        <v>195</v>
      </c>
      <c r="DQ212" s="20">
        <f t="shared" si="32"/>
        <v>1</v>
      </c>
      <c r="DR212" s="19" t="s">
        <v>490</v>
      </c>
      <c r="DS212" s="19" t="s">
        <v>185</v>
      </c>
      <c r="DT212" s="20"/>
      <c r="DU212" s="19" t="s">
        <v>185</v>
      </c>
      <c r="DV212" s="20"/>
      <c r="DW212" s="20"/>
      <c r="DX212" s="20"/>
      <c r="DY212" s="20"/>
    </row>
    <row r="213">
      <c r="A213" s="18">
        <v>46007.86431712963</v>
      </c>
      <c r="B213" s="19" t="s">
        <v>309</v>
      </c>
      <c r="C213" s="19" t="s">
        <v>174</v>
      </c>
      <c r="D213" s="19">
        <f t="shared" si="2"/>
        <v>0</v>
      </c>
      <c r="E213" s="19" t="s">
        <v>349</v>
      </c>
      <c r="F213" s="19">
        <f>IFERROR(__xludf.DUMMYFUNCTION("LET(
  t, LOWER(TRIM(E213)),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13" s="19" t="s">
        <v>185</v>
      </c>
      <c r="H213" s="19">
        <f>IFERROR(__xludf.DUMMYFUNCTION("LET(
  t, LOWER(TRIM(G213)),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13" s="19" t="s">
        <v>182</v>
      </c>
      <c r="J213" s="19">
        <f>IFERROR(__xludf.DUMMYFUNCTION("LET(
  text, LOWER(I213),
  IFERROR(
    IFS(
      REGEXMATCH(text,""ở cùng gia đình|ở trọ cùng gia đình""), 0,
      REGEXMATCH(text,""thuê trọ""), 1,
      REGEXMATCH(text,""ở ktx""), 2,
      REGEXMATCH(text,""có nhà tại khu vực đang học|có nhà|ở riên"&amp;"g tại chung cư""), 3,
      REGEXMATCH(text,""ở nhà người quen""), 4
    ),
  -1)
)"),1.0)</f>
        <v>1</v>
      </c>
      <c r="K213" s="19" t="s">
        <v>183</v>
      </c>
      <c r="L213" s="19">
        <f>IFERROR(__xludf.DUMMYFUNCTION("LET(
  t, LOWER(TRIM(K213)),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13" s="19" t="s">
        <v>222</v>
      </c>
      <c r="N213" s="19">
        <f>IFERROR(__xludf.DUMMYFUNCTION("LET(
  t, LOWER(TRIM(M213)),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13" s="19" t="s">
        <v>185</v>
      </c>
      <c r="P213" s="19">
        <f t="shared" si="3"/>
        <v>0</v>
      </c>
      <c r="Q213" s="20"/>
      <c r="R213" s="20" t="str">
        <f t="shared" ref="R213:R262" si="253">Q213</f>
        <v/>
      </c>
      <c r="S213" s="20"/>
      <c r="T213" s="20"/>
      <c r="U213" s="20"/>
      <c r="V213" s="20" t="str">
        <f>IFERROR(__xludf.DUMMYFUNCTION("IFERROR(REGEXEXTRACT(U213,""\d+"")*1, """")"),"")</f>
        <v/>
      </c>
      <c r="W213" s="20">
        <f t="shared" si="5"/>
        <v>0</v>
      </c>
      <c r="X213" s="20"/>
      <c r="Y213" s="20"/>
      <c r="Z213" s="19" t="s">
        <v>208</v>
      </c>
      <c r="AA213" s="19"/>
      <c r="AB213" s="19" t="s">
        <v>185</v>
      </c>
      <c r="AC213" s="19" t="s">
        <v>185</v>
      </c>
      <c r="AD213" s="19" t="s">
        <v>205</v>
      </c>
      <c r="AE213" s="19" t="s">
        <v>185</v>
      </c>
      <c r="AF213" s="19" t="s">
        <v>206</v>
      </c>
      <c r="AG213" s="19" t="s">
        <v>251</v>
      </c>
      <c r="AH213" s="19" t="s">
        <v>251</v>
      </c>
      <c r="AI213" s="19" t="s">
        <v>189</v>
      </c>
      <c r="AJ213" s="19">
        <f t="shared" si="6"/>
        <v>1</v>
      </c>
      <c r="AK213" s="19" t="s">
        <v>251</v>
      </c>
      <c r="AL213" s="19">
        <f t="shared" si="7"/>
        <v>3</v>
      </c>
      <c r="AM213" s="19" t="s">
        <v>294</v>
      </c>
      <c r="AN213" s="19">
        <f t="shared" si="8"/>
        <v>2</v>
      </c>
      <c r="AO213" s="20"/>
      <c r="AP213" s="19">
        <v>3.0</v>
      </c>
      <c r="AQ213" s="19">
        <v>2.0</v>
      </c>
      <c r="AR213" s="19">
        <v>3.0</v>
      </c>
      <c r="AS213" s="19">
        <v>3.0</v>
      </c>
      <c r="AT213" s="19">
        <v>3.0</v>
      </c>
      <c r="AU213" s="19">
        <v>3.0</v>
      </c>
      <c r="AV213" s="19">
        <v>2.0</v>
      </c>
      <c r="AW213" s="19">
        <v>2.0</v>
      </c>
      <c r="AX213" s="19">
        <v>1.0</v>
      </c>
      <c r="AY213" s="19">
        <f t="shared" si="9"/>
        <v>22</v>
      </c>
      <c r="AZ213" s="19">
        <f t="shared" si="10"/>
        <v>13</v>
      </c>
      <c r="BA213" s="19">
        <f t="shared" si="11"/>
        <v>1</v>
      </c>
      <c r="BB213" s="19">
        <f t="shared" si="12"/>
        <v>0</v>
      </c>
      <c r="BC213" s="19">
        <v>2.0</v>
      </c>
      <c r="BD213" s="19">
        <v>1.0</v>
      </c>
      <c r="BE213" s="19">
        <v>2.0</v>
      </c>
      <c r="BF213" s="19">
        <v>1.0</v>
      </c>
      <c r="BG213" s="19">
        <v>4.0</v>
      </c>
      <c r="BH213" s="19">
        <v>1.0</v>
      </c>
      <c r="BI213" s="19">
        <v>1.0</v>
      </c>
      <c r="BJ213" s="19">
        <f t="shared" si="13"/>
        <v>12</v>
      </c>
      <c r="BK213" s="19">
        <f t="shared" si="14"/>
        <v>5</v>
      </c>
      <c r="BL213" s="19"/>
      <c r="BM213" s="19"/>
      <c r="BN213" s="19">
        <v>1.0</v>
      </c>
      <c r="BO213" s="19" t="s">
        <v>185</v>
      </c>
      <c r="BP213" s="19">
        <f t="shared" si="15"/>
        <v>0</v>
      </c>
      <c r="BQ213" s="19">
        <v>1.0</v>
      </c>
      <c r="BR213" s="19">
        <v>27.0</v>
      </c>
      <c r="BS213" s="19" t="s">
        <v>185</v>
      </c>
      <c r="BT213" s="20">
        <f t="shared" si="16"/>
        <v>0</v>
      </c>
      <c r="BU213" s="20"/>
      <c r="BV213" s="19">
        <v>5.0</v>
      </c>
      <c r="BW213" s="19" t="s">
        <v>185</v>
      </c>
      <c r="BX213" s="19" t="s">
        <v>191</v>
      </c>
      <c r="BY213" s="19" t="s">
        <v>195</v>
      </c>
      <c r="BZ213" s="19" t="s">
        <v>186</v>
      </c>
      <c r="CA213" s="19">
        <f t="shared" si="17"/>
        <v>1</v>
      </c>
      <c r="CB213" s="19" t="s">
        <v>185</v>
      </c>
      <c r="CC213" s="19">
        <f t="shared" si="18"/>
        <v>0</v>
      </c>
      <c r="CD213" s="19" t="s">
        <v>208</v>
      </c>
      <c r="CE213" s="19">
        <f t="shared" si="19"/>
        <v>2</v>
      </c>
      <c r="CF213" s="19" t="s">
        <v>209</v>
      </c>
      <c r="CG213" s="19">
        <f t="shared" si="20"/>
        <v>1</v>
      </c>
      <c r="CH213" s="19" t="s">
        <v>192</v>
      </c>
      <c r="CI213" s="19">
        <f t="shared" si="21"/>
        <v>0</v>
      </c>
      <c r="CJ213" s="19" t="s">
        <v>229</v>
      </c>
      <c r="CK213" s="19" t="s">
        <v>185</v>
      </c>
      <c r="CL213" s="19" t="s">
        <v>212</v>
      </c>
      <c r="CM213" s="19">
        <f t="shared" si="22"/>
        <v>6</v>
      </c>
      <c r="CN213" s="19" t="s">
        <v>185</v>
      </c>
      <c r="CO213" s="19">
        <f t="shared" si="23"/>
        <v>0</v>
      </c>
      <c r="CP213" s="19" t="s">
        <v>185</v>
      </c>
      <c r="CQ213" s="19" t="s">
        <v>185</v>
      </c>
      <c r="CR213" s="19" t="s">
        <v>185</v>
      </c>
      <c r="CS213" s="19" t="s">
        <v>185</v>
      </c>
      <c r="CT213" s="19" t="s">
        <v>185</v>
      </c>
      <c r="CU213" s="19">
        <f t="shared" ref="CU213:CY213" si="252">if(CP213="Không",0,1)</f>
        <v>0</v>
      </c>
      <c r="CV213" s="19">
        <f t="shared" si="252"/>
        <v>0</v>
      </c>
      <c r="CW213" s="19">
        <f t="shared" si="252"/>
        <v>0</v>
      </c>
      <c r="CX213" s="19">
        <f t="shared" si="252"/>
        <v>0</v>
      </c>
      <c r="CY213" s="19">
        <f t="shared" si="252"/>
        <v>0</v>
      </c>
      <c r="CZ213" s="19" t="s">
        <v>185</v>
      </c>
      <c r="DA213" s="19">
        <f t="shared" si="25"/>
        <v>0</v>
      </c>
      <c r="DB213" s="19" t="s">
        <v>185</v>
      </c>
      <c r="DC213" s="19">
        <f t="shared" si="26"/>
        <v>0</v>
      </c>
      <c r="DD213" s="20"/>
      <c r="DE213" s="19" t="s">
        <v>195</v>
      </c>
      <c r="DF213" s="19">
        <f t="shared" si="27"/>
        <v>1</v>
      </c>
      <c r="DG213" s="19" t="s">
        <v>196</v>
      </c>
      <c r="DH213" s="19">
        <f t="shared" si="28"/>
        <v>0</v>
      </c>
      <c r="DI213" s="19" t="s">
        <v>185</v>
      </c>
      <c r="DJ213" s="19">
        <f t="shared" si="29"/>
        <v>0</v>
      </c>
      <c r="DK213" s="19" t="s">
        <v>197</v>
      </c>
      <c r="DL213" s="19">
        <f t="shared" si="30"/>
        <v>0</v>
      </c>
      <c r="DM213" s="19" t="s">
        <v>232</v>
      </c>
      <c r="DN213" s="19">
        <f t="shared" si="31"/>
        <v>2.5</v>
      </c>
      <c r="DO213" s="19" t="s">
        <v>669</v>
      </c>
      <c r="DP213" s="19" t="s">
        <v>185</v>
      </c>
      <c r="DQ213" s="20">
        <f t="shared" si="32"/>
        <v>0</v>
      </c>
      <c r="DR213" s="20"/>
      <c r="DS213" s="19" t="s">
        <v>185</v>
      </c>
      <c r="DT213" s="20"/>
      <c r="DU213" s="19" t="s">
        <v>185</v>
      </c>
      <c r="DV213" s="20"/>
      <c r="DW213" s="20"/>
      <c r="DX213" s="20"/>
      <c r="DY213" s="20"/>
    </row>
    <row r="214">
      <c r="A214" s="18">
        <v>46007.864432870374</v>
      </c>
      <c r="B214" s="19" t="s">
        <v>219</v>
      </c>
      <c r="C214" s="19" t="s">
        <v>335</v>
      </c>
      <c r="D214" s="19">
        <f t="shared" si="2"/>
        <v>1</v>
      </c>
      <c r="E214" s="19" t="s">
        <v>670</v>
      </c>
      <c r="F214" s="19">
        <f>IFERROR(__xludf.DUMMYFUNCTION("LET(
  t, LOWER(TRIM(E214)),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14" s="19" t="s">
        <v>185</v>
      </c>
      <c r="H214" s="19">
        <f>IFERROR(__xludf.DUMMYFUNCTION("LET(
  t, LOWER(TRIM(G214)),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14" s="19" t="s">
        <v>201</v>
      </c>
      <c r="J214" s="19">
        <f>IFERROR(__xludf.DUMMYFUNCTION("LET(
  text, LOWER(I214),
  IFERROR(
    IFS(
      REGEXMATCH(text,""ở cùng gia đình|ở trọ cùng gia đình""), 0,
      REGEXMATCH(text,""thuê trọ""), 1,
      REGEXMATCH(text,""ở ktx""), 2,
      REGEXMATCH(text,""có nhà tại khu vực đang học|có nhà|ở riên"&amp;"g tại chung cư""), 3,
      REGEXMATCH(text,""ở nhà người quen""), 4
    ),
  -1)
)"),3.0)</f>
        <v>3</v>
      </c>
      <c r="K214" s="19" t="s">
        <v>183</v>
      </c>
      <c r="L214" s="19">
        <f>IFERROR(__xludf.DUMMYFUNCTION("LET(
  t, LOWER(TRIM(K214)),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14" s="19" t="s">
        <v>222</v>
      </c>
      <c r="N214" s="19">
        <f>IFERROR(__xludf.DUMMYFUNCTION("LET(
  t, LOWER(TRIM(M214)),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14" s="19" t="s">
        <v>185</v>
      </c>
      <c r="P214" s="19">
        <f t="shared" si="3"/>
        <v>0</v>
      </c>
      <c r="Q214" s="20"/>
      <c r="R214" s="20" t="str">
        <f t="shared" si="253"/>
        <v/>
      </c>
      <c r="S214" s="20"/>
      <c r="T214" s="20"/>
      <c r="U214" s="20"/>
      <c r="V214" s="20" t="str">
        <f>IFERROR(__xludf.DUMMYFUNCTION("IFERROR(REGEXEXTRACT(U214,""\d+"")*1, """")"),"")</f>
        <v/>
      </c>
      <c r="W214" s="20">
        <f t="shared" si="5"/>
        <v>0</v>
      </c>
      <c r="X214" s="20"/>
      <c r="Y214" s="20"/>
      <c r="Z214" s="19" t="s">
        <v>186</v>
      </c>
      <c r="AA214" s="19"/>
      <c r="AB214" s="19" t="s">
        <v>185</v>
      </c>
      <c r="AC214" s="19" t="s">
        <v>525</v>
      </c>
      <c r="AD214" s="19" t="s">
        <v>205</v>
      </c>
      <c r="AE214" s="19" t="s">
        <v>185</v>
      </c>
      <c r="AF214" s="19" t="s">
        <v>187</v>
      </c>
      <c r="AG214" s="19" t="s">
        <v>226</v>
      </c>
      <c r="AH214" s="19" t="s">
        <v>188</v>
      </c>
      <c r="AI214" s="19" t="s">
        <v>277</v>
      </c>
      <c r="AJ214" s="19">
        <f t="shared" si="6"/>
        <v>4</v>
      </c>
      <c r="AK214" s="19" t="s">
        <v>251</v>
      </c>
      <c r="AL214" s="19">
        <f t="shared" si="7"/>
        <v>3</v>
      </c>
      <c r="AM214" s="19" t="s">
        <v>190</v>
      </c>
      <c r="AN214" s="19">
        <f t="shared" si="8"/>
        <v>0</v>
      </c>
      <c r="AO214" s="20"/>
      <c r="AP214" s="19">
        <v>3.0</v>
      </c>
      <c r="AQ214" s="19">
        <v>4.0</v>
      </c>
      <c r="AR214" s="19">
        <v>1.0</v>
      </c>
      <c r="AS214" s="19">
        <v>4.0</v>
      </c>
      <c r="AT214" s="19">
        <v>4.0</v>
      </c>
      <c r="AU214" s="19">
        <v>4.0</v>
      </c>
      <c r="AV214" s="19">
        <v>4.0</v>
      </c>
      <c r="AW214" s="19">
        <v>4.0</v>
      </c>
      <c r="AX214" s="19">
        <v>4.0</v>
      </c>
      <c r="AY214" s="19">
        <f t="shared" si="9"/>
        <v>32</v>
      </c>
      <c r="AZ214" s="19">
        <f t="shared" si="10"/>
        <v>23</v>
      </c>
      <c r="BA214" s="19">
        <f t="shared" si="11"/>
        <v>1</v>
      </c>
      <c r="BB214" s="19">
        <f t="shared" si="12"/>
        <v>1</v>
      </c>
      <c r="BC214" s="19">
        <v>4.0</v>
      </c>
      <c r="BD214" s="19">
        <v>4.0</v>
      </c>
      <c r="BE214" s="19">
        <v>4.0</v>
      </c>
      <c r="BF214" s="19">
        <v>4.0</v>
      </c>
      <c r="BG214" s="19">
        <v>4.0</v>
      </c>
      <c r="BH214" s="19">
        <v>4.0</v>
      </c>
      <c r="BI214" s="19">
        <v>3.0</v>
      </c>
      <c r="BJ214" s="19">
        <f t="shared" si="13"/>
        <v>27</v>
      </c>
      <c r="BK214" s="19">
        <f t="shared" si="14"/>
        <v>20</v>
      </c>
      <c r="BL214" s="19"/>
      <c r="BM214" s="19"/>
      <c r="BN214" s="19">
        <v>5.0</v>
      </c>
      <c r="BO214" s="19" t="s">
        <v>195</v>
      </c>
      <c r="BP214" s="19">
        <f t="shared" si="15"/>
        <v>1</v>
      </c>
      <c r="BQ214" s="19">
        <v>6.0</v>
      </c>
      <c r="BR214" s="19">
        <v>7.0</v>
      </c>
      <c r="BS214" s="19" t="s">
        <v>195</v>
      </c>
      <c r="BT214" s="20">
        <f t="shared" si="16"/>
        <v>1</v>
      </c>
      <c r="BU214" s="19" t="s">
        <v>671</v>
      </c>
      <c r="BV214" s="19">
        <v>3.0</v>
      </c>
      <c r="BW214" s="19" t="s">
        <v>185</v>
      </c>
      <c r="BX214" s="19" t="s">
        <v>191</v>
      </c>
      <c r="BY214" s="19" t="s">
        <v>195</v>
      </c>
      <c r="BZ214" s="19" t="s">
        <v>208</v>
      </c>
      <c r="CA214" s="19">
        <f t="shared" si="17"/>
        <v>2</v>
      </c>
      <c r="CB214" s="19" t="s">
        <v>208</v>
      </c>
      <c r="CC214" s="19">
        <f t="shared" si="18"/>
        <v>2</v>
      </c>
      <c r="CD214" s="19" t="s">
        <v>209</v>
      </c>
      <c r="CE214" s="19">
        <f t="shared" si="19"/>
        <v>1</v>
      </c>
      <c r="CF214" s="19" t="s">
        <v>208</v>
      </c>
      <c r="CG214" s="19">
        <f t="shared" si="20"/>
        <v>2</v>
      </c>
      <c r="CH214" s="19" t="s">
        <v>208</v>
      </c>
      <c r="CI214" s="19">
        <f t="shared" si="21"/>
        <v>2</v>
      </c>
      <c r="CJ214" s="19" t="s">
        <v>672</v>
      </c>
      <c r="CK214" s="19" t="s">
        <v>673</v>
      </c>
      <c r="CL214" s="19" t="s">
        <v>212</v>
      </c>
      <c r="CM214" s="19">
        <f t="shared" si="22"/>
        <v>6</v>
      </c>
      <c r="CN214" s="19" t="s">
        <v>213</v>
      </c>
      <c r="CO214" s="19">
        <f t="shared" si="23"/>
        <v>1</v>
      </c>
      <c r="CP214" s="19" t="s">
        <v>185</v>
      </c>
      <c r="CQ214" s="19" t="s">
        <v>195</v>
      </c>
      <c r="CR214" s="19" t="s">
        <v>185</v>
      </c>
      <c r="CS214" s="19" t="s">
        <v>185</v>
      </c>
      <c r="CT214" s="19" t="s">
        <v>195</v>
      </c>
      <c r="CU214" s="19">
        <f t="shared" ref="CU214:CY214" si="254">if(CP214="Không",0,1)</f>
        <v>0</v>
      </c>
      <c r="CV214" s="19">
        <f t="shared" si="254"/>
        <v>1</v>
      </c>
      <c r="CW214" s="19">
        <f t="shared" si="254"/>
        <v>0</v>
      </c>
      <c r="CX214" s="19">
        <f t="shared" si="254"/>
        <v>0</v>
      </c>
      <c r="CY214" s="19">
        <f t="shared" si="254"/>
        <v>1</v>
      </c>
      <c r="CZ214" s="19" t="s">
        <v>195</v>
      </c>
      <c r="DA214" s="19">
        <f t="shared" si="25"/>
        <v>1</v>
      </c>
      <c r="DB214" s="19" t="s">
        <v>195</v>
      </c>
      <c r="DC214" s="19">
        <f t="shared" si="26"/>
        <v>1</v>
      </c>
      <c r="DD214" s="19" t="s">
        <v>674</v>
      </c>
      <c r="DE214" s="19" t="s">
        <v>185</v>
      </c>
      <c r="DF214" s="19">
        <f t="shared" si="27"/>
        <v>0</v>
      </c>
      <c r="DG214" s="19" t="s">
        <v>675</v>
      </c>
      <c r="DH214" s="19">
        <f t="shared" si="28"/>
        <v>1</v>
      </c>
      <c r="DI214" s="19" t="s">
        <v>676</v>
      </c>
      <c r="DJ214" s="19">
        <f t="shared" si="29"/>
        <v>1</v>
      </c>
      <c r="DK214" s="19" t="s">
        <v>197</v>
      </c>
      <c r="DL214" s="19">
        <f t="shared" si="30"/>
        <v>0</v>
      </c>
      <c r="DM214" s="20"/>
      <c r="DN214" s="19" t="str">
        <f t="shared" si="31"/>
        <v/>
      </c>
      <c r="DO214" s="20"/>
      <c r="DP214" s="19" t="s">
        <v>185</v>
      </c>
      <c r="DQ214" s="20">
        <f t="shared" si="32"/>
        <v>0</v>
      </c>
      <c r="DR214" s="20"/>
      <c r="DS214" s="19" t="s">
        <v>185</v>
      </c>
      <c r="DT214" s="20"/>
      <c r="DU214" s="19" t="s">
        <v>185</v>
      </c>
      <c r="DV214" s="20"/>
      <c r="DW214" s="20"/>
      <c r="DX214" s="20"/>
      <c r="DY214" s="20"/>
    </row>
    <row r="215">
      <c r="A215" s="18">
        <v>46007.86451388889</v>
      </c>
      <c r="B215" s="19" t="s">
        <v>289</v>
      </c>
      <c r="C215" s="19" t="s">
        <v>335</v>
      </c>
      <c r="D215" s="19">
        <f t="shared" si="2"/>
        <v>1</v>
      </c>
      <c r="E215" s="19" t="s">
        <v>235</v>
      </c>
      <c r="F215" s="19">
        <f>IFERROR(__xludf.DUMMYFUNCTION("LET(
  t, LOWER(TRIM(E215)),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15" s="19" t="s">
        <v>220</v>
      </c>
      <c r="H215" s="19">
        <f>IFERROR(__xludf.DUMMYFUNCTION("LET(
  t, LOWER(TRIM(G215)),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15" s="19" t="s">
        <v>310</v>
      </c>
      <c r="J215" s="19">
        <f>IFERROR(__xludf.DUMMYFUNCTION("LET(
  text, LOWER(I215),
  IFERROR(
    IFS(
      REGEXMATCH(text,""ở cùng gia đình|ở trọ cùng gia đình""), 0,
      REGEXMATCH(text,""thuê trọ""), 1,
      REGEXMATCH(text,""ở ktx""), 2,
      REGEXMATCH(text,""có nhà tại khu vực đang học|có nhà|ở riên"&amp;"g tại chung cư""), 3,
      REGEXMATCH(text,""ở nhà người quen""), 4
    ),
  -1)
)"),2.0)</f>
        <v>2</v>
      </c>
      <c r="K215" s="19" t="s">
        <v>677</v>
      </c>
      <c r="L215" s="19">
        <f>IFERROR(__xludf.DUMMYFUNCTION("LET(
  t, LOWER(TRIM(K215)),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15" s="19" t="s">
        <v>261</v>
      </c>
      <c r="N215" s="19">
        <f>IFERROR(__xludf.DUMMYFUNCTION("LET(
  t, LOWER(TRIM(M215)),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15" s="19" t="s">
        <v>185</v>
      </c>
      <c r="P215" s="19">
        <f t="shared" si="3"/>
        <v>0</v>
      </c>
      <c r="Q215" s="20"/>
      <c r="R215" s="20" t="str">
        <f t="shared" si="253"/>
        <v/>
      </c>
      <c r="S215" s="20"/>
      <c r="T215" s="20"/>
      <c r="U215" s="20"/>
      <c r="V215" s="20" t="str">
        <f>IFERROR(__xludf.DUMMYFUNCTION("IFERROR(REGEXEXTRACT(U215,""\d+"")*1, """")"),"")</f>
        <v/>
      </c>
      <c r="W215" s="20">
        <f t="shared" si="5"/>
        <v>0</v>
      </c>
      <c r="X215" s="20"/>
      <c r="Y215" s="20"/>
      <c r="Z215" s="19" t="s">
        <v>186</v>
      </c>
      <c r="AA215" s="19"/>
      <c r="AB215" s="19" t="s">
        <v>185</v>
      </c>
      <c r="AC215" s="19" t="s">
        <v>185</v>
      </c>
      <c r="AD215" s="19" t="s">
        <v>205</v>
      </c>
      <c r="AE215" s="19" t="s">
        <v>186</v>
      </c>
      <c r="AF215" s="19" t="s">
        <v>187</v>
      </c>
      <c r="AG215" s="19" t="s">
        <v>188</v>
      </c>
      <c r="AH215" s="19" t="s">
        <v>188</v>
      </c>
      <c r="AI215" s="19" t="s">
        <v>227</v>
      </c>
      <c r="AJ215" s="19">
        <f t="shared" si="6"/>
        <v>2</v>
      </c>
      <c r="AK215" s="19" t="s">
        <v>188</v>
      </c>
      <c r="AL215" s="19">
        <f t="shared" si="7"/>
        <v>1</v>
      </c>
      <c r="AM215" s="19" t="s">
        <v>228</v>
      </c>
      <c r="AN215" s="19">
        <f t="shared" si="8"/>
        <v>1</v>
      </c>
      <c r="AO215" s="20"/>
      <c r="AP215" s="19">
        <v>2.0</v>
      </c>
      <c r="AQ215" s="19">
        <v>2.0</v>
      </c>
      <c r="AR215" s="19">
        <v>1.0</v>
      </c>
      <c r="AS215" s="19">
        <v>2.0</v>
      </c>
      <c r="AT215" s="19">
        <v>1.0</v>
      </c>
      <c r="AU215" s="19">
        <v>2.0</v>
      </c>
      <c r="AV215" s="19">
        <v>1.0</v>
      </c>
      <c r="AW215" s="19">
        <v>1.0</v>
      </c>
      <c r="AX215" s="19">
        <v>1.0</v>
      </c>
      <c r="AY215" s="19">
        <f t="shared" si="9"/>
        <v>13</v>
      </c>
      <c r="AZ215" s="19">
        <f t="shared" si="10"/>
        <v>4</v>
      </c>
      <c r="BA215" s="19">
        <f t="shared" si="11"/>
        <v>0</v>
      </c>
      <c r="BB215" s="19">
        <f t="shared" si="12"/>
        <v>0</v>
      </c>
      <c r="BC215" s="19">
        <v>1.0</v>
      </c>
      <c r="BD215" s="19">
        <v>1.0</v>
      </c>
      <c r="BE215" s="19">
        <v>1.0</v>
      </c>
      <c r="BF215" s="19">
        <v>1.0</v>
      </c>
      <c r="BG215" s="19">
        <v>1.0</v>
      </c>
      <c r="BH215" s="19">
        <v>1.0</v>
      </c>
      <c r="BI215" s="19">
        <v>1.0</v>
      </c>
      <c r="BJ215" s="19">
        <f t="shared" si="13"/>
        <v>7</v>
      </c>
      <c r="BK215" s="19">
        <f t="shared" si="14"/>
        <v>0</v>
      </c>
      <c r="BL215" s="19"/>
      <c r="BM215" s="19"/>
      <c r="BN215" s="19">
        <v>5.0</v>
      </c>
      <c r="BO215" s="19" t="s">
        <v>195</v>
      </c>
      <c r="BP215" s="19">
        <f t="shared" si="15"/>
        <v>1</v>
      </c>
      <c r="BQ215" s="19">
        <v>6.0</v>
      </c>
      <c r="BR215" s="19">
        <v>2.0</v>
      </c>
      <c r="BS215" s="19" t="s">
        <v>185</v>
      </c>
      <c r="BT215" s="20">
        <f t="shared" si="16"/>
        <v>0</v>
      </c>
      <c r="BU215" s="20"/>
      <c r="BV215" s="19">
        <v>3.0</v>
      </c>
      <c r="BW215" s="19" t="s">
        <v>195</v>
      </c>
      <c r="BX215" s="19" t="s">
        <v>191</v>
      </c>
      <c r="BY215" s="19" t="s">
        <v>195</v>
      </c>
      <c r="BZ215" s="19" t="s">
        <v>185</v>
      </c>
      <c r="CA215" s="19">
        <f t="shared" si="17"/>
        <v>0</v>
      </c>
      <c r="CB215" s="19" t="s">
        <v>208</v>
      </c>
      <c r="CC215" s="19">
        <f t="shared" si="18"/>
        <v>2</v>
      </c>
      <c r="CD215" s="19" t="s">
        <v>192</v>
      </c>
      <c r="CE215" s="19">
        <f t="shared" si="19"/>
        <v>0</v>
      </c>
      <c r="CF215" s="19" t="s">
        <v>209</v>
      </c>
      <c r="CG215" s="19">
        <f t="shared" si="20"/>
        <v>1</v>
      </c>
      <c r="CH215" s="19" t="s">
        <v>192</v>
      </c>
      <c r="CI215" s="19">
        <f t="shared" si="21"/>
        <v>0</v>
      </c>
      <c r="CJ215" s="19" t="s">
        <v>229</v>
      </c>
      <c r="CK215" s="19" t="s">
        <v>240</v>
      </c>
      <c r="CL215" s="19" t="s">
        <v>241</v>
      </c>
      <c r="CM215" s="19">
        <f t="shared" si="22"/>
        <v>1.5</v>
      </c>
      <c r="CN215" s="19" t="s">
        <v>185</v>
      </c>
      <c r="CO215" s="19">
        <f t="shared" si="23"/>
        <v>0</v>
      </c>
      <c r="CP215" s="19" t="s">
        <v>185</v>
      </c>
      <c r="CQ215" s="19" t="s">
        <v>185</v>
      </c>
      <c r="CR215" s="19" t="s">
        <v>185</v>
      </c>
      <c r="CS215" s="19" t="s">
        <v>185</v>
      </c>
      <c r="CT215" s="19" t="s">
        <v>185</v>
      </c>
      <c r="CU215" s="19">
        <f t="shared" ref="CU215:CY215" si="255">if(CP215="Không",0,1)</f>
        <v>0</v>
      </c>
      <c r="CV215" s="19">
        <f t="shared" si="255"/>
        <v>0</v>
      </c>
      <c r="CW215" s="19">
        <f t="shared" si="255"/>
        <v>0</v>
      </c>
      <c r="CX215" s="19">
        <f t="shared" si="255"/>
        <v>0</v>
      </c>
      <c r="CY215" s="19">
        <f t="shared" si="255"/>
        <v>0</v>
      </c>
      <c r="CZ215" s="19" t="s">
        <v>185</v>
      </c>
      <c r="DA215" s="19">
        <f t="shared" si="25"/>
        <v>0</v>
      </c>
      <c r="DB215" s="19" t="s">
        <v>185</v>
      </c>
      <c r="DC215" s="19">
        <f t="shared" si="26"/>
        <v>0</v>
      </c>
      <c r="DD215" s="20"/>
      <c r="DE215" s="19" t="s">
        <v>195</v>
      </c>
      <c r="DF215" s="19">
        <f t="shared" si="27"/>
        <v>1</v>
      </c>
      <c r="DG215" s="19" t="s">
        <v>196</v>
      </c>
      <c r="DH215" s="19">
        <f t="shared" si="28"/>
        <v>0</v>
      </c>
      <c r="DI215" s="19" t="s">
        <v>185</v>
      </c>
      <c r="DJ215" s="19">
        <f t="shared" si="29"/>
        <v>0</v>
      </c>
      <c r="DK215" s="19" t="s">
        <v>197</v>
      </c>
      <c r="DL215" s="19">
        <f t="shared" si="30"/>
        <v>0</v>
      </c>
      <c r="DM215" s="19" t="s">
        <v>198</v>
      </c>
      <c r="DN215" s="19">
        <f t="shared" si="31"/>
        <v>1.5</v>
      </c>
      <c r="DO215" s="19" t="s">
        <v>326</v>
      </c>
      <c r="DP215" s="19" t="s">
        <v>185</v>
      </c>
      <c r="DQ215" s="20">
        <f t="shared" si="32"/>
        <v>0</v>
      </c>
      <c r="DR215" s="20"/>
      <c r="DS215" s="19" t="s">
        <v>185</v>
      </c>
      <c r="DT215" s="20"/>
      <c r="DU215" s="19" t="s">
        <v>185</v>
      </c>
      <c r="DV215" s="20"/>
      <c r="DW215" s="20"/>
      <c r="DX215" s="20"/>
      <c r="DY215" s="20"/>
    </row>
    <row r="216">
      <c r="A216" s="18">
        <v>46007.86494212963</v>
      </c>
      <c r="B216" s="19" t="s">
        <v>390</v>
      </c>
      <c r="C216" s="19" t="s">
        <v>335</v>
      </c>
      <c r="D216" s="19">
        <f t="shared" si="2"/>
        <v>1</v>
      </c>
      <c r="E216" s="19" t="s">
        <v>180</v>
      </c>
      <c r="F216" s="19">
        <f>IFERROR(__xludf.DUMMYFUNCTION("LET(
  t, LOWER(TRIM(E216)),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16" s="19" t="s">
        <v>185</v>
      </c>
      <c r="H216" s="19">
        <f>IFERROR(__xludf.DUMMYFUNCTION("LET(
  t, LOWER(TRIM(G216)),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16" s="19" t="s">
        <v>182</v>
      </c>
      <c r="J216" s="19">
        <f>IFERROR(__xludf.DUMMYFUNCTION("LET(
  text, LOWER(I216),
  IFERROR(
    IFS(
      REGEXMATCH(text,""ở cùng gia đình|ở trọ cùng gia đình""), 0,
      REGEXMATCH(text,""thuê trọ""), 1,
      REGEXMATCH(text,""ở ktx""), 2,
      REGEXMATCH(text,""có nhà tại khu vực đang học|có nhà|ở riên"&amp;"g tại chung cư""), 3,
      REGEXMATCH(text,""ở nhà người quen""), 4
    ),
  -1)
)"),1.0)</f>
        <v>1</v>
      </c>
      <c r="K216" s="19" t="s">
        <v>221</v>
      </c>
      <c r="L216" s="19">
        <f>IFERROR(__xludf.DUMMYFUNCTION("LET(
  t, LOWER(TRIM(K216)),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16" s="19" t="s">
        <v>222</v>
      </c>
      <c r="N216" s="19">
        <f>IFERROR(__xludf.DUMMYFUNCTION("LET(
  t, LOWER(TRIM(M216)),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16" s="19" t="s">
        <v>195</v>
      </c>
      <c r="P216" s="19">
        <f t="shared" si="3"/>
        <v>1</v>
      </c>
      <c r="Q216" s="19">
        <v>1.0</v>
      </c>
      <c r="R216" s="20">
        <f t="shared" si="253"/>
        <v>1</v>
      </c>
      <c r="S216" s="19" t="s">
        <v>678</v>
      </c>
      <c r="T216" s="19"/>
      <c r="U216" s="19" t="s">
        <v>204</v>
      </c>
      <c r="V216" s="20">
        <f>IFERROR(__xludf.DUMMYFUNCTION("IFERROR(REGEXEXTRACT(U216,""\d+"")*1, """")"),15.0)</f>
        <v>15</v>
      </c>
      <c r="W216" s="20">
        <f t="shared" si="5"/>
        <v>15</v>
      </c>
      <c r="X216" s="21">
        <v>0.0</v>
      </c>
      <c r="Y216" s="21">
        <v>0.0</v>
      </c>
      <c r="Z216" s="19" t="s">
        <v>185</v>
      </c>
      <c r="AA216" s="19"/>
      <c r="AB216" s="19" t="s">
        <v>185</v>
      </c>
      <c r="AC216" s="19" t="s">
        <v>185</v>
      </c>
      <c r="AD216" s="19" t="s">
        <v>186</v>
      </c>
      <c r="AE216" s="19" t="s">
        <v>185</v>
      </c>
      <c r="AF216" s="19" t="s">
        <v>206</v>
      </c>
      <c r="AG216" s="19" t="s">
        <v>238</v>
      </c>
      <c r="AH216" s="19" t="s">
        <v>188</v>
      </c>
      <c r="AI216" s="19" t="s">
        <v>227</v>
      </c>
      <c r="AJ216" s="19">
        <f t="shared" si="6"/>
        <v>2</v>
      </c>
      <c r="AK216" s="19" t="s">
        <v>188</v>
      </c>
      <c r="AL216" s="19">
        <f t="shared" si="7"/>
        <v>1</v>
      </c>
      <c r="AM216" s="19" t="s">
        <v>228</v>
      </c>
      <c r="AN216" s="19">
        <f t="shared" si="8"/>
        <v>1</v>
      </c>
      <c r="AO216" s="20"/>
      <c r="AP216" s="19">
        <v>2.0</v>
      </c>
      <c r="AQ216" s="19">
        <v>1.0</v>
      </c>
      <c r="AR216" s="19">
        <v>4.0</v>
      </c>
      <c r="AS216" s="19">
        <v>4.0</v>
      </c>
      <c r="AT216" s="19">
        <v>2.0</v>
      </c>
      <c r="AU216" s="19">
        <v>1.0</v>
      </c>
      <c r="AV216" s="19">
        <v>2.0</v>
      </c>
      <c r="AW216" s="19">
        <v>1.0</v>
      </c>
      <c r="AX216" s="19">
        <v>1.0</v>
      </c>
      <c r="AY216" s="19">
        <f t="shared" si="9"/>
        <v>18</v>
      </c>
      <c r="AZ216" s="19">
        <f t="shared" si="10"/>
        <v>9</v>
      </c>
      <c r="BA216" s="19">
        <f t="shared" si="11"/>
        <v>0</v>
      </c>
      <c r="BB216" s="19">
        <f t="shared" si="12"/>
        <v>0</v>
      </c>
      <c r="BC216" s="19">
        <v>1.0</v>
      </c>
      <c r="BD216" s="19">
        <v>1.0</v>
      </c>
      <c r="BE216" s="19">
        <v>1.0</v>
      </c>
      <c r="BF216" s="19">
        <v>1.0</v>
      </c>
      <c r="BG216" s="19">
        <v>1.0</v>
      </c>
      <c r="BH216" s="19">
        <v>1.0</v>
      </c>
      <c r="BI216" s="19">
        <v>1.0</v>
      </c>
      <c r="BJ216" s="19">
        <f t="shared" si="13"/>
        <v>7</v>
      </c>
      <c r="BK216" s="19">
        <f t="shared" si="14"/>
        <v>0</v>
      </c>
      <c r="BL216" s="19"/>
      <c r="BM216" s="19"/>
      <c r="BN216" s="19">
        <v>1.0</v>
      </c>
      <c r="BO216" s="19" t="s">
        <v>185</v>
      </c>
      <c r="BP216" s="19">
        <f t="shared" si="15"/>
        <v>0</v>
      </c>
      <c r="BQ216" s="19">
        <v>1.0</v>
      </c>
      <c r="BR216" s="19">
        <v>0.0</v>
      </c>
      <c r="BS216" s="19" t="s">
        <v>195</v>
      </c>
      <c r="BT216" s="20">
        <f t="shared" si="16"/>
        <v>1</v>
      </c>
      <c r="BU216" s="19" t="s">
        <v>185</v>
      </c>
      <c r="BV216" s="19">
        <v>1.0</v>
      </c>
      <c r="BW216" s="19" t="s">
        <v>195</v>
      </c>
      <c r="BX216" s="19" t="s">
        <v>191</v>
      </c>
      <c r="BY216" s="19" t="s">
        <v>195</v>
      </c>
      <c r="BZ216" s="19" t="s">
        <v>186</v>
      </c>
      <c r="CA216" s="19">
        <f t="shared" si="17"/>
        <v>1</v>
      </c>
      <c r="CB216" s="19" t="s">
        <v>186</v>
      </c>
      <c r="CC216" s="19">
        <f t="shared" si="18"/>
        <v>1</v>
      </c>
      <c r="CD216" s="19" t="s">
        <v>192</v>
      </c>
      <c r="CE216" s="19">
        <f t="shared" si="19"/>
        <v>0</v>
      </c>
      <c r="CF216" s="19" t="s">
        <v>192</v>
      </c>
      <c r="CG216" s="19">
        <f t="shared" si="20"/>
        <v>0</v>
      </c>
      <c r="CH216" s="19" t="s">
        <v>192</v>
      </c>
      <c r="CI216" s="19">
        <f t="shared" si="21"/>
        <v>0</v>
      </c>
      <c r="CJ216" s="19" t="s">
        <v>292</v>
      </c>
      <c r="CK216" s="19" t="s">
        <v>185</v>
      </c>
      <c r="CL216" s="19" t="s">
        <v>212</v>
      </c>
      <c r="CM216" s="19">
        <f t="shared" si="22"/>
        <v>6</v>
      </c>
      <c r="CN216" s="19" t="s">
        <v>213</v>
      </c>
      <c r="CO216" s="19">
        <f t="shared" si="23"/>
        <v>1</v>
      </c>
      <c r="CP216" s="19" t="s">
        <v>195</v>
      </c>
      <c r="CQ216" s="19" t="s">
        <v>195</v>
      </c>
      <c r="CR216" s="19" t="s">
        <v>185</v>
      </c>
      <c r="CS216" s="19" t="s">
        <v>195</v>
      </c>
      <c r="CT216" s="19" t="s">
        <v>185</v>
      </c>
      <c r="CU216" s="19">
        <f t="shared" ref="CU216:CY216" si="256">if(CP216="Không",0,1)</f>
        <v>1</v>
      </c>
      <c r="CV216" s="19">
        <f t="shared" si="256"/>
        <v>1</v>
      </c>
      <c r="CW216" s="19">
        <f t="shared" si="256"/>
        <v>0</v>
      </c>
      <c r="CX216" s="19">
        <f t="shared" si="256"/>
        <v>1</v>
      </c>
      <c r="CY216" s="19">
        <f t="shared" si="256"/>
        <v>0</v>
      </c>
      <c r="CZ216" s="19" t="s">
        <v>185</v>
      </c>
      <c r="DA216" s="19">
        <f t="shared" si="25"/>
        <v>0</v>
      </c>
      <c r="DB216" s="19" t="s">
        <v>185</v>
      </c>
      <c r="DC216" s="19">
        <f t="shared" si="26"/>
        <v>0</v>
      </c>
      <c r="DD216" s="20"/>
      <c r="DE216" s="19" t="s">
        <v>195</v>
      </c>
      <c r="DF216" s="19">
        <f t="shared" si="27"/>
        <v>1</v>
      </c>
      <c r="DG216" s="19" t="s">
        <v>196</v>
      </c>
      <c r="DH216" s="19">
        <f t="shared" si="28"/>
        <v>0</v>
      </c>
      <c r="DI216" s="19" t="s">
        <v>185</v>
      </c>
      <c r="DJ216" s="19">
        <f t="shared" si="29"/>
        <v>0</v>
      </c>
      <c r="DK216" s="19" t="s">
        <v>197</v>
      </c>
      <c r="DL216" s="19">
        <f t="shared" si="30"/>
        <v>0</v>
      </c>
      <c r="DM216" s="19" t="s">
        <v>265</v>
      </c>
      <c r="DN216" s="19">
        <f t="shared" si="31"/>
        <v>5</v>
      </c>
      <c r="DO216" s="19" t="s">
        <v>199</v>
      </c>
      <c r="DP216" s="19" t="s">
        <v>185</v>
      </c>
      <c r="DQ216" s="20">
        <f t="shared" si="32"/>
        <v>0</v>
      </c>
      <c r="DR216" s="20"/>
      <c r="DS216" s="19" t="s">
        <v>185</v>
      </c>
      <c r="DT216" s="20"/>
      <c r="DU216" s="19" t="s">
        <v>185</v>
      </c>
      <c r="DV216" s="20"/>
      <c r="DW216" s="20"/>
      <c r="DX216" s="20"/>
      <c r="DY216" s="20"/>
    </row>
    <row r="217">
      <c r="A217" s="18">
        <v>46007.865</v>
      </c>
      <c r="B217" s="19" t="s">
        <v>465</v>
      </c>
      <c r="C217" s="19" t="s">
        <v>335</v>
      </c>
      <c r="D217" s="19">
        <f t="shared" si="2"/>
        <v>1</v>
      </c>
      <c r="E217" s="19" t="s">
        <v>180</v>
      </c>
      <c r="F217" s="19">
        <f>IFERROR(__xludf.DUMMYFUNCTION("LET(
  t, LOWER(TRIM(E217)),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17" s="19" t="s">
        <v>181</v>
      </c>
      <c r="H217" s="19">
        <f>IFERROR(__xludf.DUMMYFUNCTION("LET(
  t, LOWER(TRIM(G217)),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217" s="19" t="s">
        <v>182</v>
      </c>
      <c r="J217" s="19">
        <f>IFERROR(__xludf.DUMMYFUNCTION("LET(
  text, LOWER(I217),
  IFERROR(
    IFS(
      REGEXMATCH(text,""ở cùng gia đình|ở trọ cùng gia đình""), 0,
      REGEXMATCH(text,""thuê trọ""), 1,
      REGEXMATCH(text,""ở ktx""), 2,
      REGEXMATCH(text,""có nhà tại khu vực đang học|có nhà|ở riên"&amp;"g tại chung cư""), 3,
      REGEXMATCH(text,""ở nhà người quen""), 4
    ),
  -1)
)"),1.0)</f>
        <v>1</v>
      </c>
      <c r="K217" s="19" t="s">
        <v>202</v>
      </c>
      <c r="L217" s="19">
        <f>IFERROR(__xludf.DUMMYFUNCTION("LET(
  t, LOWER(TRIM(K217)),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17" s="19" t="s">
        <v>222</v>
      </c>
      <c r="N217" s="19">
        <f>IFERROR(__xludf.DUMMYFUNCTION("LET(
  t, LOWER(TRIM(M217)),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17" s="19" t="s">
        <v>195</v>
      </c>
      <c r="P217" s="19">
        <f t="shared" si="3"/>
        <v>1</v>
      </c>
      <c r="Q217" s="19">
        <v>1.0</v>
      </c>
      <c r="R217" s="20">
        <f t="shared" si="253"/>
        <v>1</v>
      </c>
      <c r="S217" s="19" t="s">
        <v>679</v>
      </c>
      <c r="T217" s="19"/>
      <c r="U217" s="19" t="s">
        <v>204</v>
      </c>
      <c r="V217" s="20">
        <f>IFERROR(__xludf.DUMMYFUNCTION("IFERROR(REGEXEXTRACT(U217,""\d+"")*1, """")"),15.0)</f>
        <v>15</v>
      </c>
      <c r="W217" s="20">
        <f t="shared" si="5"/>
        <v>15</v>
      </c>
      <c r="X217" s="19">
        <v>50.0</v>
      </c>
      <c r="Y217" s="19">
        <v>0.0</v>
      </c>
      <c r="Z217" s="19" t="s">
        <v>185</v>
      </c>
      <c r="AA217" s="19"/>
      <c r="AB217" s="19" t="s">
        <v>185</v>
      </c>
      <c r="AC217" s="19" t="s">
        <v>185</v>
      </c>
      <c r="AD217" s="19" t="s">
        <v>205</v>
      </c>
      <c r="AE217" s="19" t="s">
        <v>185</v>
      </c>
      <c r="AF217" s="19" t="s">
        <v>187</v>
      </c>
      <c r="AG217" s="19" t="s">
        <v>226</v>
      </c>
      <c r="AH217" s="19" t="s">
        <v>251</v>
      </c>
      <c r="AI217" s="19" t="s">
        <v>277</v>
      </c>
      <c r="AJ217" s="19">
        <f t="shared" si="6"/>
        <v>4</v>
      </c>
      <c r="AK217" s="19" t="s">
        <v>251</v>
      </c>
      <c r="AL217" s="19">
        <f t="shared" si="7"/>
        <v>3</v>
      </c>
      <c r="AM217" s="19" t="s">
        <v>228</v>
      </c>
      <c r="AN217" s="19">
        <f t="shared" si="8"/>
        <v>1</v>
      </c>
      <c r="AO217" s="20"/>
      <c r="AP217" s="19">
        <v>3.0</v>
      </c>
      <c r="AQ217" s="19">
        <v>3.0</v>
      </c>
      <c r="AR217" s="19">
        <v>4.0</v>
      </c>
      <c r="AS217" s="19">
        <v>4.0</v>
      </c>
      <c r="AT217" s="19">
        <v>3.0</v>
      </c>
      <c r="AU217" s="19">
        <v>2.0</v>
      </c>
      <c r="AV217" s="19">
        <v>2.0</v>
      </c>
      <c r="AW217" s="19">
        <v>1.0</v>
      </c>
      <c r="AX217" s="19">
        <v>2.0</v>
      </c>
      <c r="AY217" s="19">
        <f t="shared" si="9"/>
        <v>24</v>
      </c>
      <c r="AZ217" s="19">
        <f t="shared" si="10"/>
        <v>15</v>
      </c>
      <c r="BA217" s="19">
        <f t="shared" si="11"/>
        <v>1</v>
      </c>
      <c r="BB217" s="19">
        <f t="shared" si="12"/>
        <v>1</v>
      </c>
      <c r="BC217" s="19">
        <v>2.0</v>
      </c>
      <c r="BD217" s="19">
        <v>1.0</v>
      </c>
      <c r="BE217" s="19">
        <v>4.0</v>
      </c>
      <c r="BF217" s="19">
        <v>2.0</v>
      </c>
      <c r="BG217" s="19">
        <v>4.0</v>
      </c>
      <c r="BH217" s="19">
        <v>1.0</v>
      </c>
      <c r="BI217" s="19">
        <v>1.0</v>
      </c>
      <c r="BJ217" s="19">
        <f t="shared" si="13"/>
        <v>15</v>
      </c>
      <c r="BK217" s="19">
        <f t="shared" si="14"/>
        <v>8</v>
      </c>
      <c r="BL217" s="19"/>
      <c r="BM217" s="19"/>
      <c r="BN217" s="19">
        <v>3.0</v>
      </c>
      <c r="BO217" s="19" t="s">
        <v>185</v>
      </c>
      <c r="BP217" s="19">
        <f t="shared" si="15"/>
        <v>0</v>
      </c>
      <c r="BQ217" s="19">
        <v>1.0</v>
      </c>
      <c r="BR217" s="19">
        <v>0.0</v>
      </c>
      <c r="BS217" s="19" t="s">
        <v>185</v>
      </c>
      <c r="BT217" s="20">
        <f t="shared" si="16"/>
        <v>0</v>
      </c>
      <c r="BU217" s="20"/>
      <c r="BV217" s="19">
        <v>2.0</v>
      </c>
      <c r="BW217" s="19" t="s">
        <v>195</v>
      </c>
      <c r="BX217" s="19" t="s">
        <v>191</v>
      </c>
      <c r="BY217" s="19" t="s">
        <v>195</v>
      </c>
      <c r="BZ217" s="19" t="s">
        <v>186</v>
      </c>
      <c r="CA217" s="19">
        <f t="shared" si="17"/>
        <v>1</v>
      </c>
      <c r="CB217" s="19" t="s">
        <v>186</v>
      </c>
      <c r="CC217" s="19">
        <f t="shared" si="18"/>
        <v>1</v>
      </c>
      <c r="CD217" s="19" t="s">
        <v>209</v>
      </c>
      <c r="CE217" s="19">
        <f t="shared" si="19"/>
        <v>1</v>
      </c>
      <c r="CF217" s="19" t="s">
        <v>209</v>
      </c>
      <c r="CG217" s="19">
        <f t="shared" si="20"/>
        <v>1</v>
      </c>
      <c r="CH217" s="19" t="s">
        <v>209</v>
      </c>
      <c r="CI217" s="19">
        <f t="shared" si="21"/>
        <v>1</v>
      </c>
      <c r="CJ217" s="19" t="s">
        <v>193</v>
      </c>
      <c r="CK217" s="19" t="s">
        <v>291</v>
      </c>
      <c r="CL217" s="19" t="s">
        <v>212</v>
      </c>
      <c r="CM217" s="19">
        <f t="shared" si="22"/>
        <v>6</v>
      </c>
      <c r="CN217" s="19" t="s">
        <v>213</v>
      </c>
      <c r="CO217" s="19">
        <f t="shared" si="23"/>
        <v>1</v>
      </c>
      <c r="CP217" s="19" t="s">
        <v>185</v>
      </c>
      <c r="CQ217" s="19" t="s">
        <v>185</v>
      </c>
      <c r="CR217" s="19" t="s">
        <v>195</v>
      </c>
      <c r="CS217" s="19" t="s">
        <v>195</v>
      </c>
      <c r="CT217" s="19" t="s">
        <v>195</v>
      </c>
      <c r="CU217" s="19">
        <f t="shared" ref="CU217:CY217" si="257">if(CP217="Không",0,1)</f>
        <v>0</v>
      </c>
      <c r="CV217" s="19">
        <f t="shared" si="257"/>
        <v>0</v>
      </c>
      <c r="CW217" s="19">
        <f t="shared" si="257"/>
        <v>1</v>
      </c>
      <c r="CX217" s="19">
        <f t="shared" si="257"/>
        <v>1</v>
      </c>
      <c r="CY217" s="19">
        <f t="shared" si="257"/>
        <v>1</v>
      </c>
      <c r="CZ217" s="19" t="s">
        <v>195</v>
      </c>
      <c r="DA217" s="19">
        <f t="shared" si="25"/>
        <v>1</v>
      </c>
      <c r="DB217" s="19" t="s">
        <v>195</v>
      </c>
      <c r="DC217" s="19">
        <f t="shared" si="26"/>
        <v>1</v>
      </c>
      <c r="DD217" s="19">
        <v>0.0</v>
      </c>
      <c r="DE217" s="19" t="s">
        <v>195</v>
      </c>
      <c r="DF217" s="19">
        <f t="shared" si="27"/>
        <v>1</v>
      </c>
      <c r="DG217" s="19" t="s">
        <v>402</v>
      </c>
      <c r="DH217" s="19">
        <f t="shared" si="28"/>
        <v>1</v>
      </c>
      <c r="DI217" s="19" t="s">
        <v>185</v>
      </c>
      <c r="DJ217" s="19">
        <f t="shared" si="29"/>
        <v>0</v>
      </c>
      <c r="DK217" s="19" t="s">
        <v>197</v>
      </c>
      <c r="DL217" s="19">
        <f t="shared" si="30"/>
        <v>0</v>
      </c>
      <c r="DM217" s="19" t="s">
        <v>303</v>
      </c>
      <c r="DN217" s="19">
        <f t="shared" si="31"/>
        <v>0.5</v>
      </c>
      <c r="DO217" s="19" t="s">
        <v>529</v>
      </c>
      <c r="DP217" s="19" t="s">
        <v>185</v>
      </c>
      <c r="DQ217" s="20">
        <f t="shared" si="32"/>
        <v>0</v>
      </c>
      <c r="DR217" s="20"/>
      <c r="DS217" s="19" t="s">
        <v>185</v>
      </c>
      <c r="DT217" s="20"/>
      <c r="DU217" s="19" t="s">
        <v>185</v>
      </c>
      <c r="DV217" s="20"/>
      <c r="DW217" s="20"/>
      <c r="DX217" s="20"/>
      <c r="DY217" s="20"/>
    </row>
    <row r="218">
      <c r="A218" s="18">
        <v>46007.86509259259</v>
      </c>
      <c r="B218" s="19" t="s">
        <v>390</v>
      </c>
      <c r="C218" s="19" t="s">
        <v>174</v>
      </c>
      <c r="D218" s="19">
        <f t="shared" si="2"/>
        <v>0</v>
      </c>
      <c r="E218" s="19" t="s">
        <v>680</v>
      </c>
      <c r="F218" s="19">
        <f>IFERROR(__xludf.DUMMYFUNCTION("LET(
  t, LOWER(TRIM(E218)),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218" s="19" t="s">
        <v>185</v>
      </c>
      <c r="H218" s="19">
        <f>IFERROR(__xludf.DUMMYFUNCTION("LET(
  t, LOWER(TRIM(G218)),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18" s="19" t="s">
        <v>681</v>
      </c>
      <c r="J218" s="19">
        <f>IFERROR(__xludf.DUMMYFUNCTION("LET(
  text, LOWER(I218),
  IFERROR(
    IFS(
      REGEXMATCH(text,""ở cùng gia đình|ở trọ cùng gia đình""), 0,
      REGEXMATCH(text,""thuê trọ""), 1,
      REGEXMATCH(text,""ở ktx""), 2,
      REGEXMATCH(text,""có nhà tại khu vực đang học|có nhà|ở riên"&amp;"g tại chung cư""), 3,
      REGEXMATCH(text,""ở nhà người quen""), 4
    ),
  -1)
)"),3.0)</f>
        <v>3</v>
      </c>
      <c r="K218" s="19" t="s">
        <v>221</v>
      </c>
      <c r="L218" s="19">
        <f>IFERROR(__xludf.DUMMYFUNCTION("LET(
  t, LOWER(TRIM(K218)),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18" s="19" t="s">
        <v>264</v>
      </c>
      <c r="N218" s="19">
        <f>IFERROR(__xludf.DUMMYFUNCTION("LET(
  t, LOWER(TRIM(M218)),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18" s="19" t="s">
        <v>195</v>
      </c>
      <c r="P218" s="19">
        <f t="shared" si="3"/>
        <v>1</v>
      </c>
      <c r="Q218" s="19">
        <v>3.0</v>
      </c>
      <c r="R218" s="20">
        <f t="shared" si="253"/>
        <v>3</v>
      </c>
      <c r="S218" s="19" t="s">
        <v>682</v>
      </c>
      <c r="T218" s="19"/>
      <c r="U218" s="19" t="s">
        <v>683</v>
      </c>
      <c r="V218" s="20">
        <f>16*5</f>
        <v>80</v>
      </c>
      <c r="W218" s="20">
        <f t="shared" si="5"/>
        <v>80</v>
      </c>
      <c r="X218" s="19">
        <v>100.0</v>
      </c>
      <c r="Y218" s="19">
        <v>40.0</v>
      </c>
      <c r="Z218" s="19" t="s">
        <v>185</v>
      </c>
      <c r="AA218" s="19"/>
      <c r="AB218" s="19" t="s">
        <v>185</v>
      </c>
      <c r="AC218" s="19" t="s">
        <v>286</v>
      </c>
      <c r="AD218" s="19" t="s">
        <v>185</v>
      </c>
      <c r="AE218" s="19" t="s">
        <v>185</v>
      </c>
      <c r="AF218" s="19" t="s">
        <v>237</v>
      </c>
      <c r="AG218" s="19" t="s">
        <v>238</v>
      </c>
      <c r="AH218" s="19" t="s">
        <v>238</v>
      </c>
      <c r="AI218" s="19" t="s">
        <v>277</v>
      </c>
      <c r="AJ218" s="19">
        <f t="shared" si="6"/>
        <v>4</v>
      </c>
      <c r="AK218" s="19" t="s">
        <v>251</v>
      </c>
      <c r="AL218" s="19">
        <f t="shared" si="7"/>
        <v>3</v>
      </c>
      <c r="AM218" s="19" t="s">
        <v>228</v>
      </c>
      <c r="AN218" s="19">
        <f t="shared" si="8"/>
        <v>1</v>
      </c>
      <c r="AO218" s="20"/>
      <c r="AP218" s="19">
        <v>1.0</v>
      </c>
      <c r="AQ218" s="19">
        <v>1.0</v>
      </c>
      <c r="AR218" s="19">
        <v>4.0</v>
      </c>
      <c r="AS218" s="19">
        <v>4.0</v>
      </c>
      <c r="AT218" s="19">
        <v>1.0</v>
      </c>
      <c r="AU218" s="19">
        <v>1.0</v>
      </c>
      <c r="AV218" s="19">
        <v>1.0</v>
      </c>
      <c r="AW218" s="19">
        <v>1.0</v>
      </c>
      <c r="AX218" s="19">
        <v>1.0</v>
      </c>
      <c r="AY218" s="19">
        <f t="shared" si="9"/>
        <v>15</v>
      </c>
      <c r="AZ218" s="19">
        <f t="shared" si="10"/>
        <v>6</v>
      </c>
      <c r="BA218" s="19">
        <f t="shared" si="11"/>
        <v>0</v>
      </c>
      <c r="BB218" s="19">
        <f t="shared" si="12"/>
        <v>0</v>
      </c>
      <c r="BC218" s="19">
        <v>1.0</v>
      </c>
      <c r="BD218" s="19">
        <v>1.0</v>
      </c>
      <c r="BE218" s="19">
        <v>1.0</v>
      </c>
      <c r="BF218" s="19">
        <v>1.0</v>
      </c>
      <c r="BG218" s="19">
        <v>1.0</v>
      </c>
      <c r="BH218" s="19">
        <v>1.0</v>
      </c>
      <c r="BI218" s="19">
        <v>1.0</v>
      </c>
      <c r="BJ218" s="19">
        <f t="shared" si="13"/>
        <v>7</v>
      </c>
      <c r="BK218" s="19">
        <f t="shared" si="14"/>
        <v>0</v>
      </c>
      <c r="BL218" s="19"/>
      <c r="BM218" s="19"/>
      <c r="BN218" s="19">
        <v>1.0</v>
      </c>
      <c r="BO218" s="19" t="s">
        <v>185</v>
      </c>
      <c r="BP218" s="19">
        <f t="shared" si="15"/>
        <v>0</v>
      </c>
      <c r="BQ218" s="19">
        <v>1.0</v>
      </c>
      <c r="BR218" s="19">
        <v>0.0</v>
      </c>
      <c r="BS218" s="19" t="s">
        <v>185</v>
      </c>
      <c r="BT218" s="20">
        <f t="shared" si="16"/>
        <v>0</v>
      </c>
      <c r="BU218" s="20"/>
      <c r="BV218" s="19">
        <v>5.0</v>
      </c>
      <c r="BW218" s="19" t="s">
        <v>185</v>
      </c>
      <c r="BX218" s="19" t="s">
        <v>684</v>
      </c>
      <c r="BY218" s="19" t="s">
        <v>185</v>
      </c>
      <c r="BZ218" s="19" t="s">
        <v>186</v>
      </c>
      <c r="CA218" s="19">
        <f t="shared" si="17"/>
        <v>1</v>
      </c>
      <c r="CB218" s="19" t="s">
        <v>186</v>
      </c>
      <c r="CC218" s="19">
        <f t="shared" si="18"/>
        <v>1</v>
      </c>
      <c r="CD218" s="19" t="s">
        <v>192</v>
      </c>
      <c r="CE218" s="19">
        <f t="shared" si="19"/>
        <v>0</v>
      </c>
      <c r="CF218" s="19" t="s">
        <v>192</v>
      </c>
      <c r="CG218" s="19">
        <f t="shared" si="20"/>
        <v>0</v>
      </c>
      <c r="CH218" s="19" t="s">
        <v>192</v>
      </c>
      <c r="CI218" s="19">
        <f t="shared" si="21"/>
        <v>0</v>
      </c>
      <c r="CJ218" s="19" t="s">
        <v>685</v>
      </c>
      <c r="CK218" s="19" t="s">
        <v>185</v>
      </c>
      <c r="CL218" s="19" t="s">
        <v>686</v>
      </c>
      <c r="CM218" s="19" t="str">
        <f t="shared" si="22"/>
        <v>#N/A</v>
      </c>
      <c r="CN218" s="19" t="s">
        <v>185</v>
      </c>
      <c r="CO218" s="19">
        <f t="shared" si="23"/>
        <v>0</v>
      </c>
      <c r="CP218" s="19" t="s">
        <v>185</v>
      </c>
      <c r="CQ218" s="19" t="s">
        <v>185</v>
      </c>
      <c r="CR218" s="19" t="s">
        <v>185</v>
      </c>
      <c r="CS218" s="19" t="s">
        <v>185</v>
      </c>
      <c r="CT218" s="19" t="s">
        <v>185</v>
      </c>
      <c r="CU218" s="19">
        <f t="shared" ref="CU218:CY218" si="258">if(CP218="Không",0,1)</f>
        <v>0</v>
      </c>
      <c r="CV218" s="19">
        <f t="shared" si="258"/>
        <v>0</v>
      </c>
      <c r="CW218" s="19">
        <f t="shared" si="258"/>
        <v>0</v>
      </c>
      <c r="CX218" s="19">
        <f t="shared" si="258"/>
        <v>0</v>
      </c>
      <c r="CY218" s="19">
        <f t="shared" si="258"/>
        <v>0</v>
      </c>
      <c r="CZ218" s="19" t="s">
        <v>185</v>
      </c>
      <c r="DA218" s="19">
        <f t="shared" si="25"/>
        <v>0</v>
      </c>
      <c r="DB218" s="19" t="s">
        <v>185</v>
      </c>
      <c r="DC218" s="19">
        <f t="shared" si="26"/>
        <v>0</v>
      </c>
      <c r="DD218" s="20"/>
      <c r="DE218" s="19" t="s">
        <v>195</v>
      </c>
      <c r="DF218" s="19">
        <f t="shared" si="27"/>
        <v>1</v>
      </c>
      <c r="DG218" s="19" t="s">
        <v>647</v>
      </c>
      <c r="DH218" s="19">
        <f t="shared" si="28"/>
        <v>1</v>
      </c>
      <c r="DI218" s="19" t="s">
        <v>185</v>
      </c>
      <c r="DJ218" s="19">
        <f t="shared" si="29"/>
        <v>0</v>
      </c>
      <c r="DK218" s="19" t="s">
        <v>197</v>
      </c>
      <c r="DL218" s="19">
        <f t="shared" si="30"/>
        <v>0</v>
      </c>
      <c r="DM218" s="19" t="s">
        <v>232</v>
      </c>
      <c r="DN218" s="19">
        <f t="shared" si="31"/>
        <v>2.5</v>
      </c>
      <c r="DO218" s="19" t="s">
        <v>687</v>
      </c>
      <c r="DP218" s="19" t="s">
        <v>185</v>
      </c>
      <c r="DQ218" s="20">
        <f t="shared" si="32"/>
        <v>0</v>
      </c>
      <c r="DR218" s="20"/>
      <c r="DS218" s="19" t="s">
        <v>185</v>
      </c>
      <c r="DT218" s="20"/>
      <c r="DU218" s="19" t="s">
        <v>185</v>
      </c>
      <c r="DV218" s="20"/>
      <c r="DW218" s="20"/>
      <c r="DX218" s="20"/>
      <c r="DY218" s="20"/>
    </row>
    <row r="219">
      <c r="A219" s="18">
        <v>46007.86518518518</v>
      </c>
      <c r="B219" s="19" t="s">
        <v>390</v>
      </c>
      <c r="C219" s="19" t="s">
        <v>335</v>
      </c>
      <c r="D219" s="19">
        <f t="shared" si="2"/>
        <v>1</v>
      </c>
      <c r="E219" s="19" t="s">
        <v>180</v>
      </c>
      <c r="F219" s="19">
        <f>IFERROR(__xludf.DUMMYFUNCTION("LET(
  t, LOWER(TRIM(E219)),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19" s="19" t="s">
        <v>185</v>
      </c>
      <c r="H219" s="19">
        <f>IFERROR(__xludf.DUMMYFUNCTION("LET(
  t, LOWER(TRIM(G219)),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19" s="19" t="s">
        <v>276</v>
      </c>
      <c r="J219" s="19">
        <f>IFERROR(__xludf.DUMMYFUNCTION("LET(
  text, LOWER(I219),
  IFERROR(
    IFS(
      REGEXMATCH(text,""ở cùng gia đình|ở trọ cùng gia đình""), 0,
      REGEXMATCH(text,""thuê trọ""), 1,
      REGEXMATCH(text,""ở ktx""), 2,
      REGEXMATCH(text,""có nhà tại khu vực đang học|có nhà|ở riên"&amp;"g tại chung cư""), 3,
      REGEXMATCH(text,""ở nhà người quen""), 4
    ),
  -1)
)"),0.0)</f>
        <v>0</v>
      </c>
      <c r="K219" s="19" t="s">
        <v>183</v>
      </c>
      <c r="L219" s="19">
        <f>IFERROR(__xludf.DUMMYFUNCTION("LET(
  t, LOWER(TRIM(K219)),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19" s="19" t="s">
        <v>222</v>
      </c>
      <c r="N219" s="19">
        <f>IFERROR(__xludf.DUMMYFUNCTION("LET(
  t, LOWER(TRIM(M219)),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19" s="19" t="s">
        <v>185</v>
      </c>
      <c r="P219" s="19">
        <f t="shared" si="3"/>
        <v>0</v>
      </c>
      <c r="Q219" s="20"/>
      <c r="R219" s="20" t="str">
        <f t="shared" si="253"/>
        <v/>
      </c>
      <c r="S219" s="20"/>
      <c r="T219" s="20"/>
      <c r="U219" s="20"/>
      <c r="V219" s="20" t="str">
        <f>IFERROR(__xludf.DUMMYFUNCTION("IFERROR(REGEXEXTRACT(U219,""\d+"")*1, """")"),"")</f>
        <v/>
      </c>
      <c r="W219" s="20">
        <f t="shared" si="5"/>
        <v>0</v>
      </c>
      <c r="X219" s="20"/>
      <c r="Y219" s="20"/>
      <c r="Z219" s="19" t="s">
        <v>208</v>
      </c>
      <c r="AA219" s="19"/>
      <c r="AB219" s="19" t="s">
        <v>185</v>
      </c>
      <c r="AC219" s="19" t="s">
        <v>185</v>
      </c>
      <c r="AD219" s="19" t="s">
        <v>186</v>
      </c>
      <c r="AE219" s="19" t="s">
        <v>185</v>
      </c>
      <c r="AF219" s="19" t="s">
        <v>206</v>
      </c>
      <c r="AG219" s="19" t="s">
        <v>238</v>
      </c>
      <c r="AH219" s="19" t="s">
        <v>226</v>
      </c>
      <c r="AI219" s="19" t="s">
        <v>239</v>
      </c>
      <c r="AJ219" s="19">
        <f t="shared" si="6"/>
        <v>0</v>
      </c>
      <c r="AK219" s="19" t="s">
        <v>238</v>
      </c>
      <c r="AL219" s="19">
        <f t="shared" si="7"/>
        <v>0</v>
      </c>
      <c r="AM219" s="19" t="s">
        <v>190</v>
      </c>
      <c r="AN219" s="19">
        <f t="shared" si="8"/>
        <v>0</v>
      </c>
      <c r="AO219" s="20"/>
      <c r="AP219" s="19">
        <v>4.0</v>
      </c>
      <c r="AQ219" s="19">
        <v>2.0</v>
      </c>
      <c r="AR219" s="19">
        <v>1.0</v>
      </c>
      <c r="AS219" s="19">
        <v>2.0</v>
      </c>
      <c r="AT219" s="19">
        <v>1.0</v>
      </c>
      <c r="AU219" s="19">
        <v>2.0</v>
      </c>
      <c r="AV219" s="19">
        <v>3.0</v>
      </c>
      <c r="AW219" s="19">
        <v>2.0</v>
      </c>
      <c r="AX219" s="19">
        <v>1.0</v>
      </c>
      <c r="AY219" s="19">
        <f t="shared" si="9"/>
        <v>18</v>
      </c>
      <c r="AZ219" s="19">
        <f t="shared" si="10"/>
        <v>9</v>
      </c>
      <c r="BA219" s="19">
        <f t="shared" si="11"/>
        <v>0</v>
      </c>
      <c r="BB219" s="19">
        <f t="shared" si="12"/>
        <v>0</v>
      </c>
      <c r="BC219" s="19">
        <v>1.0</v>
      </c>
      <c r="BD219" s="19">
        <v>2.0</v>
      </c>
      <c r="BE219" s="19">
        <v>2.0</v>
      </c>
      <c r="BF219" s="19">
        <v>1.0</v>
      </c>
      <c r="BG219" s="19">
        <v>1.0</v>
      </c>
      <c r="BH219" s="19">
        <v>1.0</v>
      </c>
      <c r="BI219" s="19">
        <v>1.0</v>
      </c>
      <c r="BJ219" s="19">
        <f t="shared" si="13"/>
        <v>9</v>
      </c>
      <c r="BK219" s="19">
        <f t="shared" si="14"/>
        <v>2</v>
      </c>
      <c r="BL219" s="19"/>
      <c r="BM219" s="19"/>
      <c r="BN219" s="19">
        <v>3.0</v>
      </c>
      <c r="BO219" s="19" t="s">
        <v>185</v>
      </c>
      <c r="BP219" s="19">
        <f t="shared" si="15"/>
        <v>0</v>
      </c>
      <c r="BQ219" s="19">
        <v>1.0</v>
      </c>
      <c r="BR219" s="19">
        <v>0.0</v>
      </c>
      <c r="BS219" s="19" t="s">
        <v>185</v>
      </c>
      <c r="BT219" s="20">
        <f t="shared" si="16"/>
        <v>0</v>
      </c>
      <c r="BU219" s="20"/>
      <c r="BV219" s="19">
        <v>3.0</v>
      </c>
      <c r="BW219" s="19" t="s">
        <v>185</v>
      </c>
      <c r="BX219" s="19" t="s">
        <v>191</v>
      </c>
      <c r="BY219" s="19" t="s">
        <v>185</v>
      </c>
      <c r="BZ219" s="19" t="s">
        <v>186</v>
      </c>
      <c r="CA219" s="19">
        <f t="shared" si="17"/>
        <v>1</v>
      </c>
      <c r="CB219" s="19" t="s">
        <v>186</v>
      </c>
      <c r="CC219" s="19">
        <f t="shared" si="18"/>
        <v>1</v>
      </c>
      <c r="CD219" s="19" t="s">
        <v>192</v>
      </c>
      <c r="CE219" s="19">
        <f t="shared" si="19"/>
        <v>0</v>
      </c>
      <c r="CF219" s="19" t="s">
        <v>192</v>
      </c>
      <c r="CG219" s="19">
        <f t="shared" si="20"/>
        <v>0</v>
      </c>
      <c r="CH219" s="19" t="s">
        <v>192</v>
      </c>
      <c r="CI219" s="19">
        <f t="shared" si="21"/>
        <v>0</v>
      </c>
      <c r="CJ219" s="19" t="s">
        <v>415</v>
      </c>
      <c r="CK219" s="19" t="s">
        <v>185</v>
      </c>
      <c r="CL219" s="19" t="s">
        <v>241</v>
      </c>
      <c r="CM219" s="19">
        <f t="shared" si="22"/>
        <v>1.5</v>
      </c>
      <c r="CN219" s="19" t="s">
        <v>185</v>
      </c>
      <c r="CO219" s="19">
        <f t="shared" si="23"/>
        <v>0</v>
      </c>
      <c r="CP219" s="19" t="s">
        <v>185</v>
      </c>
      <c r="CQ219" s="19" t="s">
        <v>185</v>
      </c>
      <c r="CR219" s="19" t="s">
        <v>185</v>
      </c>
      <c r="CS219" s="19" t="s">
        <v>185</v>
      </c>
      <c r="CT219" s="19" t="s">
        <v>185</v>
      </c>
      <c r="CU219" s="19">
        <f t="shared" ref="CU219:CY219" si="259">if(CP219="Không",0,1)</f>
        <v>0</v>
      </c>
      <c r="CV219" s="19">
        <f t="shared" si="259"/>
        <v>0</v>
      </c>
      <c r="CW219" s="19">
        <f t="shared" si="259"/>
        <v>0</v>
      </c>
      <c r="CX219" s="19">
        <f t="shared" si="259"/>
        <v>0</v>
      </c>
      <c r="CY219" s="19">
        <f t="shared" si="259"/>
        <v>0</v>
      </c>
      <c r="CZ219" s="19" t="s">
        <v>185</v>
      </c>
      <c r="DA219" s="19">
        <f t="shared" si="25"/>
        <v>0</v>
      </c>
      <c r="DB219" s="19" t="s">
        <v>185</v>
      </c>
      <c r="DC219" s="19">
        <f t="shared" si="26"/>
        <v>0</v>
      </c>
      <c r="DD219" s="20"/>
      <c r="DE219" s="19" t="s">
        <v>185</v>
      </c>
      <c r="DF219" s="19">
        <f t="shared" si="27"/>
        <v>0</v>
      </c>
      <c r="DG219" s="19" t="s">
        <v>431</v>
      </c>
      <c r="DH219" s="19">
        <f t="shared" si="28"/>
        <v>1</v>
      </c>
      <c r="DI219" s="19" t="s">
        <v>185</v>
      </c>
      <c r="DJ219" s="19">
        <f t="shared" si="29"/>
        <v>0</v>
      </c>
      <c r="DK219" s="19" t="s">
        <v>197</v>
      </c>
      <c r="DL219" s="19">
        <f t="shared" si="30"/>
        <v>0</v>
      </c>
      <c r="DM219" s="20"/>
      <c r="DN219" s="19" t="str">
        <f t="shared" si="31"/>
        <v/>
      </c>
      <c r="DO219" s="20"/>
      <c r="DP219" s="19" t="s">
        <v>185</v>
      </c>
      <c r="DQ219" s="20">
        <f t="shared" si="32"/>
        <v>0</v>
      </c>
      <c r="DR219" s="20"/>
      <c r="DS219" s="19" t="s">
        <v>185</v>
      </c>
      <c r="DT219" s="20"/>
      <c r="DU219" s="19" t="s">
        <v>185</v>
      </c>
      <c r="DV219" s="20"/>
      <c r="DW219" s="20"/>
      <c r="DX219" s="20"/>
      <c r="DY219" s="20"/>
    </row>
    <row r="220">
      <c r="A220" s="18">
        <v>46007.865277777775</v>
      </c>
      <c r="B220" s="19" t="s">
        <v>390</v>
      </c>
      <c r="C220" s="19" t="s">
        <v>335</v>
      </c>
      <c r="D220" s="19">
        <f t="shared" si="2"/>
        <v>1</v>
      </c>
      <c r="E220" s="19" t="s">
        <v>180</v>
      </c>
      <c r="F220" s="19">
        <f>IFERROR(__xludf.DUMMYFUNCTION("LET(
  t, LOWER(TRIM(E220)),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20" s="19" t="s">
        <v>181</v>
      </c>
      <c r="H220" s="19">
        <f>IFERROR(__xludf.DUMMYFUNCTION("LET(
  t, LOWER(TRIM(G220)),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220" s="19" t="s">
        <v>182</v>
      </c>
      <c r="J220" s="19">
        <f>IFERROR(__xludf.DUMMYFUNCTION("LET(
  text, LOWER(I220),
  IFERROR(
    IFS(
      REGEXMATCH(text,""ở cùng gia đình|ở trọ cùng gia đình""), 0,
      REGEXMATCH(text,""thuê trọ""), 1,
      REGEXMATCH(text,""ở ktx""), 2,
      REGEXMATCH(text,""có nhà tại khu vực đang học|có nhà|ở riên"&amp;"g tại chung cư""), 3,
      REGEXMATCH(text,""ở nhà người quen""), 4
    ),
  -1)
)"),1.0)</f>
        <v>1</v>
      </c>
      <c r="K220" s="19" t="s">
        <v>196</v>
      </c>
      <c r="L220" s="19">
        <f>IFERROR(__xludf.DUMMYFUNCTION("LET(
  t, LOWER(TRIM(K220)),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20" s="19" t="s">
        <v>383</v>
      </c>
      <c r="N220" s="19">
        <f>IFERROR(__xludf.DUMMYFUNCTION("LET(
  t, LOWER(TRIM(M220)),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20" s="19" t="s">
        <v>185</v>
      </c>
      <c r="P220" s="19">
        <f t="shared" si="3"/>
        <v>0</v>
      </c>
      <c r="Q220" s="20"/>
      <c r="R220" s="20" t="str">
        <f t="shared" si="253"/>
        <v/>
      </c>
      <c r="S220" s="20"/>
      <c r="T220" s="20"/>
      <c r="U220" s="20"/>
      <c r="V220" s="20" t="str">
        <f>IFERROR(__xludf.DUMMYFUNCTION("IFERROR(REGEXEXTRACT(U220,""\d+"")*1, """")"),"")</f>
        <v/>
      </c>
      <c r="W220" s="20">
        <f t="shared" si="5"/>
        <v>0</v>
      </c>
      <c r="X220" s="20"/>
      <c r="Y220" s="20"/>
      <c r="Z220" s="19" t="s">
        <v>186</v>
      </c>
      <c r="AA220" s="19"/>
      <c r="AB220" s="19" t="s">
        <v>185</v>
      </c>
      <c r="AC220" s="19" t="s">
        <v>185</v>
      </c>
      <c r="AD220" s="19" t="s">
        <v>186</v>
      </c>
      <c r="AE220" s="19" t="s">
        <v>186</v>
      </c>
      <c r="AF220" s="19" t="s">
        <v>206</v>
      </c>
      <c r="AG220" s="19" t="s">
        <v>188</v>
      </c>
      <c r="AH220" s="19" t="s">
        <v>188</v>
      </c>
      <c r="AI220" s="19" t="s">
        <v>239</v>
      </c>
      <c r="AJ220" s="19">
        <f t="shared" si="6"/>
        <v>0</v>
      </c>
      <c r="AK220" s="19" t="s">
        <v>302</v>
      </c>
      <c r="AL220" s="19">
        <f t="shared" si="7"/>
        <v>-1</v>
      </c>
      <c r="AM220" s="19" t="s">
        <v>190</v>
      </c>
      <c r="AN220" s="19">
        <f t="shared" si="8"/>
        <v>0</v>
      </c>
      <c r="AO220" s="20"/>
      <c r="AP220" s="19">
        <v>2.0</v>
      </c>
      <c r="AQ220" s="19">
        <v>2.0</v>
      </c>
      <c r="AR220" s="19">
        <v>2.0</v>
      </c>
      <c r="AS220" s="19">
        <v>2.0</v>
      </c>
      <c r="AT220" s="19">
        <v>2.0</v>
      </c>
      <c r="AU220" s="19">
        <v>2.0</v>
      </c>
      <c r="AV220" s="19">
        <v>2.0</v>
      </c>
      <c r="AW220" s="19">
        <v>2.0</v>
      </c>
      <c r="AX220" s="19">
        <v>2.0</v>
      </c>
      <c r="AY220" s="19">
        <f t="shared" si="9"/>
        <v>18</v>
      </c>
      <c r="AZ220" s="19">
        <f t="shared" si="10"/>
        <v>9</v>
      </c>
      <c r="BA220" s="19">
        <f t="shared" si="11"/>
        <v>0</v>
      </c>
      <c r="BB220" s="19">
        <f t="shared" si="12"/>
        <v>0</v>
      </c>
      <c r="BC220" s="19">
        <v>2.0</v>
      </c>
      <c r="BD220" s="19">
        <v>2.0</v>
      </c>
      <c r="BE220" s="19">
        <v>2.0</v>
      </c>
      <c r="BF220" s="19">
        <v>2.0</v>
      </c>
      <c r="BG220" s="19">
        <v>2.0</v>
      </c>
      <c r="BH220" s="19">
        <v>2.0</v>
      </c>
      <c r="BI220" s="19">
        <v>2.0</v>
      </c>
      <c r="BJ220" s="19">
        <f t="shared" si="13"/>
        <v>14</v>
      </c>
      <c r="BK220" s="19">
        <f t="shared" si="14"/>
        <v>7</v>
      </c>
      <c r="BL220" s="19"/>
      <c r="BM220" s="19"/>
      <c r="BN220" s="19">
        <v>1.0</v>
      </c>
      <c r="BO220" s="19" t="s">
        <v>185</v>
      </c>
      <c r="BP220" s="19">
        <f t="shared" si="15"/>
        <v>0</v>
      </c>
      <c r="BQ220" s="19">
        <v>1.0</v>
      </c>
      <c r="BR220" s="19">
        <v>2.0</v>
      </c>
      <c r="BS220" s="19" t="s">
        <v>195</v>
      </c>
      <c r="BT220" s="20">
        <f t="shared" si="16"/>
        <v>1</v>
      </c>
      <c r="BU220" s="19" t="s">
        <v>207</v>
      </c>
      <c r="BV220" s="19">
        <v>3.0</v>
      </c>
      <c r="BW220" s="19" t="s">
        <v>195</v>
      </c>
      <c r="BX220" s="19" t="s">
        <v>191</v>
      </c>
      <c r="BY220" s="19" t="s">
        <v>195</v>
      </c>
      <c r="BZ220" s="19" t="s">
        <v>186</v>
      </c>
      <c r="CA220" s="19">
        <f t="shared" si="17"/>
        <v>1</v>
      </c>
      <c r="CB220" s="19" t="s">
        <v>186</v>
      </c>
      <c r="CC220" s="19">
        <f t="shared" si="18"/>
        <v>1</v>
      </c>
      <c r="CD220" s="19" t="s">
        <v>192</v>
      </c>
      <c r="CE220" s="19">
        <f t="shared" si="19"/>
        <v>0</v>
      </c>
      <c r="CF220" s="19" t="s">
        <v>209</v>
      </c>
      <c r="CG220" s="19">
        <f t="shared" si="20"/>
        <v>1</v>
      </c>
      <c r="CH220" s="19" t="s">
        <v>209</v>
      </c>
      <c r="CI220" s="19">
        <f t="shared" si="21"/>
        <v>1</v>
      </c>
      <c r="CJ220" s="19" t="s">
        <v>292</v>
      </c>
      <c r="CK220" s="19" t="s">
        <v>688</v>
      </c>
      <c r="CL220" s="19" t="s">
        <v>241</v>
      </c>
      <c r="CM220" s="19">
        <f t="shared" si="22"/>
        <v>1.5</v>
      </c>
      <c r="CN220" s="19" t="s">
        <v>185</v>
      </c>
      <c r="CO220" s="19">
        <f t="shared" si="23"/>
        <v>0</v>
      </c>
      <c r="CP220" s="19" t="s">
        <v>185</v>
      </c>
      <c r="CQ220" s="19" t="s">
        <v>185</v>
      </c>
      <c r="CR220" s="19" t="s">
        <v>185</v>
      </c>
      <c r="CS220" s="19" t="s">
        <v>185</v>
      </c>
      <c r="CT220" s="19" t="s">
        <v>185</v>
      </c>
      <c r="CU220" s="19">
        <f t="shared" ref="CU220:CY220" si="260">if(CP220="Không",0,1)</f>
        <v>0</v>
      </c>
      <c r="CV220" s="19">
        <f t="shared" si="260"/>
        <v>0</v>
      </c>
      <c r="CW220" s="19">
        <f t="shared" si="260"/>
        <v>0</v>
      </c>
      <c r="CX220" s="19">
        <f t="shared" si="260"/>
        <v>0</v>
      </c>
      <c r="CY220" s="19">
        <f t="shared" si="260"/>
        <v>0</v>
      </c>
      <c r="CZ220" s="19" t="s">
        <v>185</v>
      </c>
      <c r="DA220" s="19">
        <f t="shared" si="25"/>
        <v>0</v>
      </c>
      <c r="DB220" s="19" t="s">
        <v>185</v>
      </c>
      <c r="DC220" s="19">
        <f t="shared" si="26"/>
        <v>0</v>
      </c>
      <c r="DD220" s="20"/>
      <c r="DE220" s="19" t="s">
        <v>195</v>
      </c>
      <c r="DF220" s="19">
        <f t="shared" si="27"/>
        <v>1</v>
      </c>
      <c r="DG220" s="19" t="s">
        <v>196</v>
      </c>
      <c r="DH220" s="19">
        <f t="shared" si="28"/>
        <v>0</v>
      </c>
      <c r="DI220" s="19" t="s">
        <v>185</v>
      </c>
      <c r="DJ220" s="19">
        <f t="shared" si="29"/>
        <v>0</v>
      </c>
      <c r="DK220" s="19" t="s">
        <v>197</v>
      </c>
      <c r="DL220" s="19">
        <f t="shared" si="30"/>
        <v>0</v>
      </c>
      <c r="DM220" s="19" t="s">
        <v>303</v>
      </c>
      <c r="DN220" s="19">
        <f t="shared" si="31"/>
        <v>0.5</v>
      </c>
      <c r="DO220" s="19" t="s">
        <v>526</v>
      </c>
      <c r="DP220" s="19" t="s">
        <v>185</v>
      </c>
      <c r="DQ220" s="20">
        <f t="shared" si="32"/>
        <v>0</v>
      </c>
      <c r="DR220" s="20"/>
      <c r="DS220" s="19" t="s">
        <v>185</v>
      </c>
      <c r="DT220" s="20"/>
      <c r="DU220" s="19" t="s">
        <v>185</v>
      </c>
      <c r="DV220" s="20"/>
      <c r="DW220" s="20"/>
      <c r="DX220" s="20"/>
      <c r="DY220" s="20"/>
    </row>
    <row r="221">
      <c r="A221" s="18">
        <v>46007.86530092593</v>
      </c>
      <c r="B221" s="19" t="s">
        <v>370</v>
      </c>
      <c r="C221" s="19" t="s">
        <v>335</v>
      </c>
      <c r="D221" s="19">
        <f t="shared" si="2"/>
        <v>1</v>
      </c>
      <c r="E221" s="19" t="s">
        <v>346</v>
      </c>
      <c r="F221" s="19">
        <f>IFERROR(__xludf.DUMMYFUNCTION("LET(
  t, LOWER(TRIM(E221)),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21" s="19" t="s">
        <v>185</v>
      </c>
      <c r="H221" s="19">
        <f>IFERROR(__xludf.DUMMYFUNCTION("LET(
  t, LOWER(TRIM(G221)),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21" s="19" t="s">
        <v>182</v>
      </c>
      <c r="J221" s="19">
        <f>IFERROR(__xludf.DUMMYFUNCTION("LET(
  text, LOWER(I221),
  IFERROR(
    IFS(
      REGEXMATCH(text,""ở cùng gia đình|ở trọ cùng gia đình""), 0,
      REGEXMATCH(text,""thuê trọ""), 1,
      REGEXMATCH(text,""ở ktx""), 2,
      REGEXMATCH(text,""có nhà tại khu vực đang học|có nhà|ở riên"&amp;"g tại chung cư""), 3,
      REGEXMATCH(text,""ở nhà người quen""), 4
    ),
  -1)
)"),1.0)</f>
        <v>1</v>
      </c>
      <c r="K221" s="19" t="s">
        <v>183</v>
      </c>
      <c r="L221" s="19">
        <f>IFERROR(__xludf.DUMMYFUNCTION("LET(
  t, LOWER(TRIM(K221)),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21" s="19" t="s">
        <v>383</v>
      </c>
      <c r="N221" s="19">
        <f>IFERROR(__xludf.DUMMYFUNCTION("LET(
  t, LOWER(TRIM(M221)),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21" s="19" t="s">
        <v>185</v>
      </c>
      <c r="P221" s="19">
        <f t="shared" si="3"/>
        <v>0</v>
      </c>
      <c r="Q221" s="20"/>
      <c r="R221" s="20" t="str">
        <f t="shared" si="253"/>
        <v/>
      </c>
      <c r="S221" s="20"/>
      <c r="T221" s="20"/>
      <c r="U221" s="20"/>
      <c r="V221" s="20" t="str">
        <f>IFERROR(__xludf.DUMMYFUNCTION("IFERROR(REGEXEXTRACT(U221,""\d+"")*1, """")"),"")</f>
        <v/>
      </c>
      <c r="W221" s="20">
        <f t="shared" si="5"/>
        <v>0</v>
      </c>
      <c r="X221" s="20"/>
      <c r="Y221" s="20"/>
      <c r="Z221" s="19" t="s">
        <v>208</v>
      </c>
      <c r="AA221" s="19"/>
      <c r="AB221" s="19" t="s">
        <v>185</v>
      </c>
      <c r="AC221" s="19" t="s">
        <v>185</v>
      </c>
      <c r="AD221" s="19" t="s">
        <v>205</v>
      </c>
      <c r="AE221" s="19" t="s">
        <v>225</v>
      </c>
      <c r="AF221" s="19" t="s">
        <v>250</v>
      </c>
      <c r="AG221" s="19" t="s">
        <v>251</v>
      </c>
      <c r="AH221" s="19" t="s">
        <v>251</v>
      </c>
      <c r="AI221" s="19" t="s">
        <v>277</v>
      </c>
      <c r="AJ221" s="19">
        <f t="shared" si="6"/>
        <v>4</v>
      </c>
      <c r="AK221" s="19" t="s">
        <v>302</v>
      </c>
      <c r="AL221" s="19">
        <f t="shared" si="7"/>
        <v>-1</v>
      </c>
      <c r="AM221" s="19" t="s">
        <v>190</v>
      </c>
      <c r="AN221" s="19">
        <f t="shared" si="8"/>
        <v>0</v>
      </c>
      <c r="AO221" s="20"/>
      <c r="AP221" s="19">
        <v>3.0</v>
      </c>
      <c r="AQ221" s="19">
        <v>4.0</v>
      </c>
      <c r="AR221" s="19">
        <v>4.0</v>
      </c>
      <c r="AS221" s="19">
        <v>4.0</v>
      </c>
      <c r="AT221" s="19">
        <v>4.0</v>
      </c>
      <c r="AU221" s="19">
        <v>4.0</v>
      </c>
      <c r="AV221" s="19">
        <v>4.0</v>
      </c>
      <c r="AW221" s="19">
        <v>4.0</v>
      </c>
      <c r="AX221" s="19">
        <v>4.0</v>
      </c>
      <c r="AY221" s="19">
        <f t="shared" si="9"/>
        <v>35</v>
      </c>
      <c r="AZ221" s="19">
        <f t="shared" si="10"/>
        <v>26</v>
      </c>
      <c r="BA221" s="19">
        <f t="shared" si="11"/>
        <v>1</v>
      </c>
      <c r="BB221" s="19">
        <f t="shared" si="12"/>
        <v>1</v>
      </c>
      <c r="BC221" s="19">
        <v>4.0</v>
      </c>
      <c r="BD221" s="19">
        <v>4.0</v>
      </c>
      <c r="BE221" s="19">
        <v>4.0</v>
      </c>
      <c r="BF221" s="19">
        <v>4.0</v>
      </c>
      <c r="BG221" s="19">
        <v>4.0</v>
      </c>
      <c r="BH221" s="19">
        <v>4.0</v>
      </c>
      <c r="BI221" s="19">
        <v>4.0</v>
      </c>
      <c r="BJ221" s="19">
        <f t="shared" si="13"/>
        <v>28</v>
      </c>
      <c r="BK221" s="19">
        <f t="shared" si="14"/>
        <v>21</v>
      </c>
      <c r="BL221" s="19"/>
      <c r="BM221" s="19"/>
      <c r="BN221" s="19">
        <v>5.0</v>
      </c>
      <c r="BO221" s="19" t="s">
        <v>185</v>
      </c>
      <c r="BP221" s="19">
        <f t="shared" si="15"/>
        <v>0</v>
      </c>
      <c r="BQ221" s="19">
        <v>4.0</v>
      </c>
      <c r="BR221" s="19">
        <v>28.0</v>
      </c>
      <c r="BS221" s="19" t="s">
        <v>195</v>
      </c>
      <c r="BT221" s="20">
        <f t="shared" si="16"/>
        <v>1</v>
      </c>
      <c r="BU221" s="19" t="s">
        <v>207</v>
      </c>
      <c r="BV221" s="19">
        <v>1.0</v>
      </c>
      <c r="BW221" s="19" t="s">
        <v>195</v>
      </c>
      <c r="BX221" s="19" t="s">
        <v>191</v>
      </c>
      <c r="BY221" s="19" t="s">
        <v>195</v>
      </c>
      <c r="BZ221" s="19" t="s">
        <v>208</v>
      </c>
      <c r="CA221" s="19">
        <f t="shared" si="17"/>
        <v>2</v>
      </c>
      <c r="CB221" s="19" t="s">
        <v>208</v>
      </c>
      <c r="CC221" s="19">
        <f t="shared" si="18"/>
        <v>2</v>
      </c>
      <c r="CD221" s="19" t="s">
        <v>209</v>
      </c>
      <c r="CE221" s="19">
        <f t="shared" si="19"/>
        <v>1</v>
      </c>
      <c r="CF221" s="19" t="s">
        <v>208</v>
      </c>
      <c r="CG221" s="19">
        <f t="shared" si="20"/>
        <v>2</v>
      </c>
      <c r="CH221" s="19" t="s">
        <v>209</v>
      </c>
      <c r="CI221" s="19">
        <f t="shared" si="21"/>
        <v>1</v>
      </c>
      <c r="CJ221" s="19" t="s">
        <v>229</v>
      </c>
      <c r="CK221" s="19" t="s">
        <v>185</v>
      </c>
      <c r="CL221" s="19" t="s">
        <v>212</v>
      </c>
      <c r="CM221" s="19">
        <f t="shared" si="22"/>
        <v>6</v>
      </c>
      <c r="CN221" s="19" t="s">
        <v>213</v>
      </c>
      <c r="CO221" s="19">
        <f t="shared" si="23"/>
        <v>1</v>
      </c>
      <c r="CP221" s="19" t="s">
        <v>185</v>
      </c>
      <c r="CQ221" s="19" t="s">
        <v>185</v>
      </c>
      <c r="CR221" s="19" t="s">
        <v>185</v>
      </c>
      <c r="CS221" s="19" t="s">
        <v>185</v>
      </c>
      <c r="CT221" s="19" t="s">
        <v>185</v>
      </c>
      <c r="CU221" s="19">
        <f t="shared" ref="CU221:CY221" si="261">if(CP221="Không",0,1)</f>
        <v>0</v>
      </c>
      <c r="CV221" s="19">
        <f t="shared" si="261"/>
        <v>0</v>
      </c>
      <c r="CW221" s="19">
        <f t="shared" si="261"/>
        <v>0</v>
      </c>
      <c r="CX221" s="19">
        <f t="shared" si="261"/>
        <v>0</v>
      </c>
      <c r="CY221" s="19">
        <f t="shared" si="261"/>
        <v>0</v>
      </c>
      <c r="CZ221" s="19" t="s">
        <v>195</v>
      </c>
      <c r="DA221" s="19">
        <f t="shared" si="25"/>
        <v>1</v>
      </c>
      <c r="DB221" s="19" t="s">
        <v>195</v>
      </c>
      <c r="DC221" s="19">
        <f t="shared" si="26"/>
        <v>1</v>
      </c>
      <c r="DD221" s="19" t="s">
        <v>689</v>
      </c>
      <c r="DE221" s="19" t="s">
        <v>195</v>
      </c>
      <c r="DF221" s="19">
        <f t="shared" si="27"/>
        <v>1</v>
      </c>
      <c r="DG221" s="19" t="s">
        <v>196</v>
      </c>
      <c r="DH221" s="19">
        <f t="shared" si="28"/>
        <v>0</v>
      </c>
      <c r="DI221" s="19" t="s">
        <v>185</v>
      </c>
      <c r="DJ221" s="19">
        <f t="shared" si="29"/>
        <v>0</v>
      </c>
      <c r="DK221" s="19" t="s">
        <v>197</v>
      </c>
      <c r="DL221" s="19">
        <f t="shared" si="30"/>
        <v>0</v>
      </c>
      <c r="DM221" s="19" t="s">
        <v>303</v>
      </c>
      <c r="DN221" s="19">
        <f t="shared" si="31"/>
        <v>0.5</v>
      </c>
      <c r="DO221" s="19" t="s">
        <v>690</v>
      </c>
      <c r="DP221" s="19" t="s">
        <v>185</v>
      </c>
      <c r="DQ221" s="20">
        <f t="shared" si="32"/>
        <v>0</v>
      </c>
      <c r="DR221" s="20"/>
      <c r="DS221" s="19" t="s">
        <v>195</v>
      </c>
      <c r="DT221" s="19" t="s">
        <v>218</v>
      </c>
      <c r="DU221" s="19" t="s">
        <v>185</v>
      </c>
      <c r="DV221" s="20"/>
      <c r="DW221" s="20"/>
      <c r="DX221" s="20"/>
      <c r="DY221" s="20"/>
    </row>
    <row r="222">
      <c r="A222" s="18">
        <v>46007.86534722222</v>
      </c>
      <c r="B222" s="19" t="s">
        <v>518</v>
      </c>
      <c r="C222" s="19" t="s">
        <v>335</v>
      </c>
      <c r="D222" s="19">
        <f t="shared" si="2"/>
        <v>1</v>
      </c>
      <c r="E222" s="19" t="s">
        <v>290</v>
      </c>
      <c r="F222" s="19">
        <f>IFERROR(__xludf.DUMMYFUNCTION("LET(
  t, LOWER(TRIM(E222)),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22" s="19" t="s">
        <v>220</v>
      </c>
      <c r="H222" s="19">
        <f>IFERROR(__xludf.DUMMYFUNCTION("LET(
  t, LOWER(TRIM(G222)),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22" s="19" t="s">
        <v>276</v>
      </c>
      <c r="J222" s="19">
        <f>IFERROR(__xludf.DUMMYFUNCTION("LET(
  text, LOWER(I222),
  IFERROR(
    IFS(
      REGEXMATCH(text,""ở cùng gia đình|ở trọ cùng gia đình""), 0,
      REGEXMATCH(text,""thuê trọ""), 1,
      REGEXMATCH(text,""ở ktx""), 2,
      REGEXMATCH(text,""có nhà tại khu vực đang học|có nhà|ở riên"&amp;"g tại chung cư""), 3,
      REGEXMATCH(text,""ở nhà người quen""), 4
    ),
  -1)
)"),0.0)</f>
        <v>0</v>
      </c>
      <c r="K222" s="19" t="s">
        <v>183</v>
      </c>
      <c r="L222" s="19">
        <f>IFERROR(__xludf.DUMMYFUNCTION("LET(
  t, LOWER(TRIM(K222)),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22" s="19" t="s">
        <v>184</v>
      </c>
      <c r="N222" s="19">
        <f>IFERROR(__xludf.DUMMYFUNCTION("LET(
  t, LOWER(TRIM(M222)),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22" s="19" t="s">
        <v>195</v>
      </c>
      <c r="P222" s="19">
        <f t="shared" si="3"/>
        <v>1</v>
      </c>
      <c r="Q222" s="19">
        <v>1.0</v>
      </c>
      <c r="R222" s="20">
        <f t="shared" si="253"/>
        <v>1</v>
      </c>
      <c r="S222" s="19" t="s">
        <v>678</v>
      </c>
      <c r="T222" s="19"/>
      <c r="U222" s="19" t="s">
        <v>204</v>
      </c>
      <c r="V222" s="20">
        <f>IFERROR(__xludf.DUMMYFUNCTION("IFERROR(REGEXEXTRACT(U222,""\d+"")*1, """")"),15.0)</f>
        <v>15</v>
      </c>
      <c r="W222" s="20">
        <f t="shared" si="5"/>
        <v>15</v>
      </c>
      <c r="X222" s="21">
        <v>0.05</v>
      </c>
      <c r="Y222" s="21">
        <v>0.15</v>
      </c>
      <c r="Z222" s="19" t="s">
        <v>208</v>
      </c>
      <c r="AA222" s="19"/>
      <c r="AB222" s="19" t="s">
        <v>185</v>
      </c>
      <c r="AC222" s="19" t="s">
        <v>185</v>
      </c>
      <c r="AD222" s="19" t="s">
        <v>205</v>
      </c>
      <c r="AE222" s="19" t="s">
        <v>225</v>
      </c>
      <c r="AF222" s="19" t="s">
        <v>187</v>
      </c>
      <c r="AG222" s="19" t="s">
        <v>188</v>
      </c>
      <c r="AH222" s="19" t="s">
        <v>188</v>
      </c>
      <c r="AI222" s="19" t="s">
        <v>227</v>
      </c>
      <c r="AJ222" s="19">
        <f t="shared" si="6"/>
        <v>2</v>
      </c>
      <c r="AK222" s="19" t="s">
        <v>188</v>
      </c>
      <c r="AL222" s="19">
        <f t="shared" si="7"/>
        <v>1</v>
      </c>
      <c r="AM222" s="19" t="s">
        <v>190</v>
      </c>
      <c r="AN222" s="19">
        <f t="shared" si="8"/>
        <v>0</v>
      </c>
      <c r="AO222" s="20"/>
      <c r="AP222" s="19">
        <v>3.0</v>
      </c>
      <c r="AQ222" s="19">
        <v>3.0</v>
      </c>
      <c r="AR222" s="19">
        <v>4.0</v>
      </c>
      <c r="AS222" s="19">
        <v>4.0</v>
      </c>
      <c r="AT222" s="19">
        <v>2.0</v>
      </c>
      <c r="AU222" s="19">
        <v>3.0</v>
      </c>
      <c r="AV222" s="19">
        <v>3.0</v>
      </c>
      <c r="AW222" s="19">
        <v>1.0</v>
      </c>
      <c r="AX222" s="19">
        <v>1.0</v>
      </c>
      <c r="AY222" s="19">
        <f t="shared" si="9"/>
        <v>24</v>
      </c>
      <c r="AZ222" s="19">
        <f t="shared" si="10"/>
        <v>15</v>
      </c>
      <c r="BA222" s="19">
        <f t="shared" si="11"/>
        <v>1</v>
      </c>
      <c r="BB222" s="19">
        <f t="shared" si="12"/>
        <v>1</v>
      </c>
      <c r="BC222" s="19">
        <v>2.0</v>
      </c>
      <c r="BD222" s="19">
        <v>1.0</v>
      </c>
      <c r="BE222" s="19">
        <v>3.0</v>
      </c>
      <c r="BF222" s="19">
        <v>3.0</v>
      </c>
      <c r="BG222" s="19">
        <v>3.0</v>
      </c>
      <c r="BH222" s="19">
        <v>1.0</v>
      </c>
      <c r="BI222" s="19">
        <v>1.0</v>
      </c>
      <c r="BJ222" s="19">
        <f t="shared" si="13"/>
        <v>14</v>
      </c>
      <c r="BK222" s="19">
        <f t="shared" si="14"/>
        <v>7</v>
      </c>
      <c r="BL222" s="19"/>
      <c r="BM222" s="19"/>
      <c r="BN222" s="19">
        <v>3.0</v>
      </c>
      <c r="BO222" s="19" t="s">
        <v>195</v>
      </c>
      <c r="BP222" s="19">
        <f t="shared" si="15"/>
        <v>1</v>
      </c>
      <c r="BQ222" s="19">
        <v>3.0</v>
      </c>
      <c r="BR222" s="19">
        <v>0.0</v>
      </c>
      <c r="BS222" s="19" t="s">
        <v>185</v>
      </c>
      <c r="BT222" s="20">
        <f t="shared" si="16"/>
        <v>0</v>
      </c>
      <c r="BU222" s="20"/>
      <c r="BV222" s="19">
        <v>2.0</v>
      </c>
      <c r="BW222" s="19" t="s">
        <v>195</v>
      </c>
      <c r="BX222" s="19" t="s">
        <v>191</v>
      </c>
      <c r="BY222" s="19" t="s">
        <v>185</v>
      </c>
      <c r="BZ222" s="19" t="s">
        <v>208</v>
      </c>
      <c r="CA222" s="19">
        <f t="shared" si="17"/>
        <v>2</v>
      </c>
      <c r="CB222" s="19" t="s">
        <v>208</v>
      </c>
      <c r="CC222" s="19">
        <f t="shared" si="18"/>
        <v>2</v>
      </c>
      <c r="CD222" s="19" t="s">
        <v>208</v>
      </c>
      <c r="CE222" s="19">
        <f t="shared" si="19"/>
        <v>2</v>
      </c>
      <c r="CF222" s="19" t="s">
        <v>208</v>
      </c>
      <c r="CG222" s="19">
        <f t="shared" si="20"/>
        <v>2</v>
      </c>
      <c r="CH222" s="19" t="s">
        <v>209</v>
      </c>
      <c r="CI222" s="19">
        <f t="shared" si="21"/>
        <v>1</v>
      </c>
      <c r="CJ222" s="19" t="s">
        <v>292</v>
      </c>
      <c r="CK222" s="19" t="s">
        <v>291</v>
      </c>
      <c r="CL222" s="19" t="s">
        <v>212</v>
      </c>
      <c r="CM222" s="19">
        <f t="shared" si="22"/>
        <v>6</v>
      </c>
      <c r="CN222" s="19" t="s">
        <v>213</v>
      </c>
      <c r="CO222" s="19">
        <f t="shared" si="23"/>
        <v>1</v>
      </c>
      <c r="CP222" s="19" t="s">
        <v>185</v>
      </c>
      <c r="CQ222" s="19" t="s">
        <v>195</v>
      </c>
      <c r="CR222" s="19" t="s">
        <v>185</v>
      </c>
      <c r="CS222" s="19" t="s">
        <v>195</v>
      </c>
      <c r="CT222" s="19" t="s">
        <v>185</v>
      </c>
      <c r="CU222" s="19">
        <f t="shared" ref="CU222:CY222" si="262">if(CP222="Không",0,1)</f>
        <v>0</v>
      </c>
      <c r="CV222" s="19">
        <f t="shared" si="262"/>
        <v>1</v>
      </c>
      <c r="CW222" s="19">
        <f t="shared" si="262"/>
        <v>0</v>
      </c>
      <c r="CX222" s="19">
        <f t="shared" si="262"/>
        <v>1</v>
      </c>
      <c r="CY222" s="19">
        <f t="shared" si="262"/>
        <v>0</v>
      </c>
      <c r="CZ222" s="19" t="s">
        <v>185</v>
      </c>
      <c r="DA222" s="19">
        <f t="shared" si="25"/>
        <v>0</v>
      </c>
      <c r="DB222" s="19" t="s">
        <v>185</v>
      </c>
      <c r="DC222" s="19">
        <f t="shared" si="26"/>
        <v>0</v>
      </c>
      <c r="DD222" s="20"/>
      <c r="DE222" s="19" t="s">
        <v>185</v>
      </c>
      <c r="DF222" s="19">
        <f t="shared" si="27"/>
        <v>0</v>
      </c>
      <c r="DG222" s="19" t="s">
        <v>196</v>
      </c>
      <c r="DH222" s="19">
        <f t="shared" si="28"/>
        <v>0</v>
      </c>
      <c r="DI222" s="19" t="s">
        <v>185</v>
      </c>
      <c r="DJ222" s="19">
        <f t="shared" si="29"/>
        <v>0</v>
      </c>
      <c r="DK222" s="19" t="s">
        <v>197</v>
      </c>
      <c r="DL222" s="19">
        <f t="shared" si="30"/>
        <v>0</v>
      </c>
      <c r="DM222" s="20"/>
      <c r="DN222" s="19" t="str">
        <f t="shared" si="31"/>
        <v/>
      </c>
      <c r="DO222" s="20"/>
      <c r="DP222" s="19" t="s">
        <v>185</v>
      </c>
      <c r="DQ222" s="20">
        <f t="shared" si="32"/>
        <v>0</v>
      </c>
      <c r="DR222" s="20"/>
      <c r="DS222" s="19" t="s">
        <v>195</v>
      </c>
      <c r="DT222" s="19" t="s">
        <v>285</v>
      </c>
      <c r="DU222" s="19" t="s">
        <v>185</v>
      </c>
      <c r="DV222" s="20"/>
      <c r="DW222" s="20"/>
      <c r="DX222" s="20"/>
      <c r="DY222" s="20"/>
    </row>
    <row r="223">
      <c r="A223" s="18">
        <v>46007.86534722222</v>
      </c>
      <c r="B223" s="19" t="s">
        <v>433</v>
      </c>
      <c r="C223" s="19" t="s">
        <v>335</v>
      </c>
      <c r="D223" s="19">
        <f t="shared" si="2"/>
        <v>1</v>
      </c>
      <c r="E223" s="19" t="s">
        <v>180</v>
      </c>
      <c r="F223" s="19">
        <f>IFERROR(__xludf.DUMMYFUNCTION("LET(
  t, LOWER(TRIM(E223)),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23" s="19" t="s">
        <v>185</v>
      </c>
      <c r="H223" s="19">
        <f>IFERROR(__xludf.DUMMYFUNCTION("LET(
  t, LOWER(TRIM(G223)),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23" s="19" t="s">
        <v>182</v>
      </c>
      <c r="J223" s="19">
        <f>IFERROR(__xludf.DUMMYFUNCTION("LET(
  text, LOWER(I223),
  IFERROR(
    IFS(
      REGEXMATCH(text,""ở cùng gia đình|ở trọ cùng gia đình""), 0,
      REGEXMATCH(text,""thuê trọ""), 1,
      REGEXMATCH(text,""ở ktx""), 2,
      REGEXMATCH(text,""có nhà tại khu vực đang học|có nhà|ở riên"&amp;"g tại chung cư""), 3,
      REGEXMATCH(text,""ở nhà người quen""), 4
    ),
  -1)
)"),1.0)</f>
        <v>1</v>
      </c>
      <c r="K223" s="19" t="s">
        <v>221</v>
      </c>
      <c r="L223" s="19">
        <f>IFERROR(__xludf.DUMMYFUNCTION("LET(
  t, LOWER(TRIM(K223)),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23" s="19" t="s">
        <v>222</v>
      </c>
      <c r="N223" s="19">
        <f>IFERROR(__xludf.DUMMYFUNCTION("LET(
  t, LOWER(TRIM(M223)),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23" s="19" t="s">
        <v>185</v>
      </c>
      <c r="P223" s="19">
        <f t="shared" si="3"/>
        <v>0</v>
      </c>
      <c r="Q223" s="20"/>
      <c r="R223" s="20" t="str">
        <f t="shared" si="253"/>
        <v/>
      </c>
      <c r="S223" s="20"/>
      <c r="T223" s="20"/>
      <c r="U223" s="20"/>
      <c r="V223" s="20" t="str">
        <f>IFERROR(__xludf.DUMMYFUNCTION("IFERROR(REGEXEXTRACT(U223,""\d+"")*1, """")"),"")</f>
        <v/>
      </c>
      <c r="W223" s="20">
        <f t="shared" si="5"/>
        <v>0</v>
      </c>
      <c r="X223" s="20"/>
      <c r="Y223" s="20"/>
      <c r="Z223" s="19" t="s">
        <v>186</v>
      </c>
      <c r="AA223" s="19"/>
      <c r="AB223" s="19" t="s">
        <v>185</v>
      </c>
      <c r="AC223" s="19" t="s">
        <v>586</v>
      </c>
      <c r="AD223" s="19" t="s">
        <v>205</v>
      </c>
      <c r="AE223" s="19" t="s">
        <v>186</v>
      </c>
      <c r="AF223" s="19" t="s">
        <v>187</v>
      </c>
      <c r="AG223" s="19" t="s">
        <v>188</v>
      </c>
      <c r="AH223" s="19" t="s">
        <v>226</v>
      </c>
      <c r="AI223" s="19" t="s">
        <v>189</v>
      </c>
      <c r="AJ223" s="19">
        <f t="shared" si="6"/>
        <v>1</v>
      </c>
      <c r="AK223" s="19" t="s">
        <v>188</v>
      </c>
      <c r="AL223" s="19">
        <f t="shared" si="7"/>
        <v>1</v>
      </c>
      <c r="AM223" s="19" t="s">
        <v>190</v>
      </c>
      <c r="AN223" s="19">
        <f t="shared" si="8"/>
        <v>0</v>
      </c>
      <c r="AO223" s="20"/>
      <c r="AP223" s="19">
        <v>2.0</v>
      </c>
      <c r="AQ223" s="19">
        <v>2.0</v>
      </c>
      <c r="AR223" s="19">
        <v>1.0</v>
      </c>
      <c r="AS223" s="19">
        <v>2.0</v>
      </c>
      <c r="AT223" s="19">
        <v>2.0</v>
      </c>
      <c r="AU223" s="19">
        <v>2.0</v>
      </c>
      <c r="AV223" s="19">
        <v>2.0</v>
      </c>
      <c r="AW223" s="19">
        <v>1.0</v>
      </c>
      <c r="AX223" s="19">
        <v>1.0</v>
      </c>
      <c r="AY223" s="19">
        <f t="shared" si="9"/>
        <v>15</v>
      </c>
      <c r="AZ223" s="19">
        <f t="shared" si="10"/>
        <v>6</v>
      </c>
      <c r="BA223" s="19">
        <f t="shared" si="11"/>
        <v>0</v>
      </c>
      <c r="BB223" s="19">
        <f t="shared" si="12"/>
        <v>0</v>
      </c>
      <c r="BC223" s="19">
        <v>2.0</v>
      </c>
      <c r="BD223" s="19">
        <v>1.0</v>
      </c>
      <c r="BE223" s="19">
        <v>2.0</v>
      </c>
      <c r="BF223" s="19">
        <v>2.0</v>
      </c>
      <c r="BG223" s="19">
        <v>1.0</v>
      </c>
      <c r="BH223" s="19">
        <v>1.0</v>
      </c>
      <c r="BI223" s="19">
        <v>1.0</v>
      </c>
      <c r="BJ223" s="19">
        <f t="shared" si="13"/>
        <v>10</v>
      </c>
      <c r="BK223" s="19">
        <f t="shared" si="14"/>
        <v>3</v>
      </c>
      <c r="BL223" s="19"/>
      <c r="BM223" s="19"/>
      <c r="BN223" s="19">
        <v>1.0</v>
      </c>
      <c r="BO223" s="19" t="s">
        <v>185</v>
      </c>
      <c r="BP223" s="19">
        <f t="shared" si="15"/>
        <v>0</v>
      </c>
      <c r="BQ223" s="19">
        <v>1.0</v>
      </c>
      <c r="BR223" s="19">
        <v>0.0</v>
      </c>
      <c r="BS223" s="19" t="s">
        <v>195</v>
      </c>
      <c r="BT223" s="20">
        <f t="shared" si="16"/>
        <v>1</v>
      </c>
      <c r="BU223" s="19" t="s">
        <v>312</v>
      </c>
      <c r="BV223" s="19">
        <v>2.0</v>
      </c>
      <c r="BW223" s="19" t="s">
        <v>195</v>
      </c>
      <c r="BX223" s="19" t="s">
        <v>191</v>
      </c>
      <c r="BY223" s="19" t="s">
        <v>195</v>
      </c>
      <c r="BZ223" s="19" t="s">
        <v>186</v>
      </c>
      <c r="CA223" s="19">
        <f t="shared" si="17"/>
        <v>1</v>
      </c>
      <c r="CB223" s="19" t="s">
        <v>186</v>
      </c>
      <c r="CC223" s="19">
        <f t="shared" si="18"/>
        <v>1</v>
      </c>
      <c r="CD223" s="19" t="s">
        <v>192</v>
      </c>
      <c r="CE223" s="19">
        <f t="shared" si="19"/>
        <v>0</v>
      </c>
      <c r="CF223" s="19" t="s">
        <v>192</v>
      </c>
      <c r="CG223" s="19">
        <f t="shared" si="20"/>
        <v>0</v>
      </c>
      <c r="CH223" s="19" t="s">
        <v>192</v>
      </c>
      <c r="CI223" s="19">
        <f t="shared" si="21"/>
        <v>0</v>
      </c>
      <c r="CJ223" s="19" t="s">
        <v>262</v>
      </c>
      <c r="CK223" s="19" t="s">
        <v>185</v>
      </c>
      <c r="CL223" s="19" t="s">
        <v>365</v>
      </c>
      <c r="CM223" s="19">
        <f t="shared" si="22"/>
        <v>0.33</v>
      </c>
      <c r="CN223" s="19" t="s">
        <v>213</v>
      </c>
      <c r="CO223" s="19">
        <f t="shared" si="23"/>
        <v>1</v>
      </c>
      <c r="CP223" s="19" t="s">
        <v>185</v>
      </c>
      <c r="CQ223" s="19" t="s">
        <v>195</v>
      </c>
      <c r="CR223" s="19" t="s">
        <v>185</v>
      </c>
      <c r="CS223" s="19" t="s">
        <v>195</v>
      </c>
      <c r="CT223" s="19" t="s">
        <v>185</v>
      </c>
      <c r="CU223" s="19">
        <f t="shared" ref="CU223:CY223" si="263">if(CP223="Không",0,1)</f>
        <v>0</v>
      </c>
      <c r="CV223" s="19">
        <f t="shared" si="263"/>
        <v>1</v>
      </c>
      <c r="CW223" s="19">
        <f t="shared" si="263"/>
        <v>0</v>
      </c>
      <c r="CX223" s="19">
        <f t="shared" si="263"/>
        <v>1</v>
      </c>
      <c r="CY223" s="19">
        <f t="shared" si="263"/>
        <v>0</v>
      </c>
      <c r="CZ223" s="19" t="s">
        <v>185</v>
      </c>
      <c r="DA223" s="19">
        <f t="shared" si="25"/>
        <v>0</v>
      </c>
      <c r="DB223" s="19" t="s">
        <v>185</v>
      </c>
      <c r="DC223" s="19">
        <f t="shared" si="26"/>
        <v>0</v>
      </c>
      <c r="DD223" s="20"/>
      <c r="DE223" s="19" t="s">
        <v>185</v>
      </c>
      <c r="DF223" s="19">
        <f t="shared" si="27"/>
        <v>0</v>
      </c>
      <c r="DG223" s="19" t="s">
        <v>691</v>
      </c>
      <c r="DH223" s="19">
        <f t="shared" si="28"/>
        <v>1</v>
      </c>
      <c r="DI223" s="19" t="s">
        <v>185</v>
      </c>
      <c r="DJ223" s="19">
        <f t="shared" si="29"/>
        <v>0</v>
      </c>
      <c r="DK223" s="19" t="s">
        <v>197</v>
      </c>
      <c r="DL223" s="19">
        <f t="shared" si="30"/>
        <v>0</v>
      </c>
      <c r="DM223" s="20"/>
      <c r="DN223" s="19" t="str">
        <f t="shared" si="31"/>
        <v/>
      </c>
      <c r="DO223" s="20"/>
      <c r="DP223" s="19" t="s">
        <v>185</v>
      </c>
      <c r="DQ223" s="20">
        <f t="shared" si="32"/>
        <v>0</v>
      </c>
      <c r="DR223" s="20"/>
      <c r="DS223" s="19" t="s">
        <v>195</v>
      </c>
      <c r="DT223" s="19" t="s">
        <v>692</v>
      </c>
      <c r="DU223" s="19" t="s">
        <v>185</v>
      </c>
      <c r="DV223" s="20"/>
      <c r="DW223" s="20"/>
      <c r="DX223" s="20"/>
      <c r="DY223" s="20"/>
    </row>
    <row r="224">
      <c r="A224" s="18">
        <v>46007.86601851852</v>
      </c>
      <c r="B224" s="19" t="s">
        <v>390</v>
      </c>
      <c r="C224" s="19" t="s">
        <v>335</v>
      </c>
      <c r="D224" s="19">
        <f t="shared" si="2"/>
        <v>1</v>
      </c>
      <c r="E224" s="19" t="s">
        <v>476</v>
      </c>
      <c r="F224" s="19">
        <f>IFERROR(__xludf.DUMMYFUNCTION("LET(
  t, LOWER(TRIM(E224)),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224" s="19" t="s">
        <v>185</v>
      </c>
      <c r="H224" s="19">
        <f>IFERROR(__xludf.DUMMYFUNCTION("LET(
  t, LOWER(TRIM(G224)),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24" s="19" t="s">
        <v>276</v>
      </c>
      <c r="J224" s="19">
        <f>IFERROR(__xludf.DUMMYFUNCTION("LET(
  text, LOWER(I224),
  IFERROR(
    IFS(
      REGEXMATCH(text,""ở cùng gia đình|ở trọ cùng gia đình""), 0,
      REGEXMATCH(text,""thuê trọ""), 1,
      REGEXMATCH(text,""ở ktx""), 2,
      REGEXMATCH(text,""có nhà tại khu vực đang học|có nhà|ở riên"&amp;"g tại chung cư""), 3,
      REGEXMATCH(text,""ở nhà người quen""), 4
    ),
  -1)
)"),0.0)</f>
        <v>0</v>
      </c>
      <c r="K224" s="19" t="s">
        <v>693</v>
      </c>
      <c r="L224" s="19">
        <f>IFERROR(__xludf.DUMMYFUNCTION("LET(
  t, LOWER(TRIM(K224)),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24" s="19" t="s">
        <v>184</v>
      </c>
      <c r="N224" s="19">
        <f>IFERROR(__xludf.DUMMYFUNCTION("LET(
  t, LOWER(TRIM(M224)),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24" s="19" t="s">
        <v>195</v>
      </c>
      <c r="P224" s="19">
        <f t="shared" si="3"/>
        <v>1</v>
      </c>
      <c r="Q224" s="19">
        <v>1.0</v>
      </c>
      <c r="R224" s="20">
        <f t="shared" si="253"/>
        <v>1</v>
      </c>
      <c r="S224" s="19" t="s">
        <v>306</v>
      </c>
      <c r="T224" s="19"/>
      <c r="U224" s="19" t="s">
        <v>307</v>
      </c>
      <c r="V224" s="20">
        <f>IFERROR(__xludf.DUMMYFUNCTION("IFERROR(REGEXEXTRACT(U224,""\d+"")*1, """")"),20.0)</f>
        <v>20</v>
      </c>
      <c r="W224" s="20">
        <f t="shared" si="5"/>
        <v>20</v>
      </c>
      <c r="X224" s="19">
        <v>0.0</v>
      </c>
      <c r="Y224" s="19">
        <v>50.0</v>
      </c>
      <c r="Z224" s="19" t="s">
        <v>186</v>
      </c>
      <c r="AA224" s="19"/>
      <c r="AB224" s="19" t="s">
        <v>185</v>
      </c>
      <c r="AC224" s="19" t="s">
        <v>185</v>
      </c>
      <c r="AD224" s="19" t="s">
        <v>205</v>
      </c>
      <c r="AE224" s="19" t="s">
        <v>185</v>
      </c>
      <c r="AF224" s="19" t="s">
        <v>206</v>
      </c>
      <c r="AG224" s="19" t="s">
        <v>226</v>
      </c>
      <c r="AH224" s="19" t="s">
        <v>226</v>
      </c>
      <c r="AI224" s="19" t="s">
        <v>227</v>
      </c>
      <c r="AJ224" s="19">
        <f t="shared" si="6"/>
        <v>2</v>
      </c>
      <c r="AK224" s="19" t="s">
        <v>188</v>
      </c>
      <c r="AL224" s="19">
        <f t="shared" si="7"/>
        <v>1</v>
      </c>
      <c r="AM224" s="19" t="s">
        <v>190</v>
      </c>
      <c r="AN224" s="19">
        <f t="shared" si="8"/>
        <v>0</v>
      </c>
      <c r="AO224" s="20"/>
      <c r="AP224" s="19">
        <v>1.0</v>
      </c>
      <c r="AQ224" s="19">
        <v>3.0</v>
      </c>
      <c r="AR224" s="19">
        <v>2.0</v>
      </c>
      <c r="AS224" s="19">
        <v>2.0</v>
      </c>
      <c r="AT224" s="19">
        <v>1.0</v>
      </c>
      <c r="AU224" s="19">
        <v>4.0</v>
      </c>
      <c r="AV224" s="19">
        <v>3.0</v>
      </c>
      <c r="AW224" s="19">
        <v>1.0</v>
      </c>
      <c r="AX224" s="19">
        <v>1.0</v>
      </c>
      <c r="AY224" s="19">
        <f t="shared" si="9"/>
        <v>18</v>
      </c>
      <c r="AZ224" s="19">
        <f t="shared" si="10"/>
        <v>9</v>
      </c>
      <c r="BA224" s="19">
        <f t="shared" si="11"/>
        <v>0</v>
      </c>
      <c r="BB224" s="19">
        <f t="shared" si="12"/>
        <v>0</v>
      </c>
      <c r="BC224" s="19">
        <v>3.0</v>
      </c>
      <c r="BD224" s="19">
        <v>3.0</v>
      </c>
      <c r="BE224" s="19">
        <v>3.0</v>
      </c>
      <c r="BF224" s="19">
        <v>3.0</v>
      </c>
      <c r="BG224" s="19">
        <v>3.0</v>
      </c>
      <c r="BH224" s="19">
        <v>3.0</v>
      </c>
      <c r="BI224" s="19">
        <v>3.0</v>
      </c>
      <c r="BJ224" s="19">
        <f t="shared" si="13"/>
        <v>21</v>
      </c>
      <c r="BK224" s="19">
        <f t="shared" si="14"/>
        <v>14</v>
      </c>
      <c r="BL224" s="19"/>
      <c r="BM224" s="19"/>
      <c r="BN224" s="19">
        <v>5.0</v>
      </c>
      <c r="BO224" s="19" t="s">
        <v>185</v>
      </c>
      <c r="BP224" s="19">
        <f t="shared" si="15"/>
        <v>0</v>
      </c>
      <c r="BQ224" s="19">
        <v>2.0</v>
      </c>
      <c r="BR224" s="19" t="s">
        <v>694</v>
      </c>
      <c r="BS224" s="19" t="s">
        <v>195</v>
      </c>
      <c r="BT224" s="20">
        <f t="shared" si="16"/>
        <v>1</v>
      </c>
      <c r="BU224" s="19" t="s">
        <v>207</v>
      </c>
      <c r="BV224" s="19">
        <v>3.0</v>
      </c>
      <c r="BW224" s="19" t="s">
        <v>195</v>
      </c>
      <c r="BX224" s="19" t="s">
        <v>191</v>
      </c>
      <c r="BY224" s="19" t="s">
        <v>195</v>
      </c>
      <c r="BZ224" s="19" t="s">
        <v>208</v>
      </c>
      <c r="CA224" s="19">
        <f t="shared" si="17"/>
        <v>2</v>
      </c>
      <c r="CB224" s="19" t="s">
        <v>186</v>
      </c>
      <c r="CC224" s="19">
        <f t="shared" si="18"/>
        <v>1</v>
      </c>
      <c r="CD224" s="19" t="s">
        <v>192</v>
      </c>
      <c r="CE224" s="19">
        <f t="shared" si="19"/>
        <v>0</v>
      </c>
      <c r="CF224" s="19" t="s">
        <v>209</v>
      </c>
      <c r="CG224" s="19">
        <f t="shared" si="20"/>
        <v>1</v>
      </c>
      <c r="CH224" s="19" t="s">
        <v>192</v>
      </c>
      <c r="CI224" s="19">
        <f t="shared" si="21"/>
        <v>0</v>
      </c>
      <c r="CJ224" s="19" t="s">
        <v>229</v>
      </c>
      <c r="CK224" s="19" t="s">
        <v>695</v>
      </c>
      <c r="CL224" s="19" t="s">
        <v>241</v>
      </c>
      <c r="CM224" s="19">
        <f t="shared" si="22"/>
        <v>1.5</v>
      </c>
      <c r="CN224" s="19" t="s">
        <v>185</v>
      </c>
      <c r="CO224" s="19">
        <f t="shared" si="23"/>
        <v>0</v>
      </c>
      <c r="CP224" s="19" t="s">
        <v>185</v>
      </c>
      <c r="CQ224" s="19" t="s">
        <v>185</v>
      </c>
      <c r="CR224" s="19" t="s">
        <v>185</v>
      </c>
      <c r="CS224" s="19" t="s">
        <v>185</v>
      </c>
      <c r="CT224" s="19" t="s">
        <v>185</v>
      </c>
      <c r="CU224" s="19">
        <f t="shared" ref="CU224:CY224" si="264">if(CP224="Không",0,1)</f>
        <v>0</v>
      </c>
      <c r="CV224" s="19">
        <f t="shared" si="264"/>
        <v>0</v>
      </c>
      <c r="CW224" s="19">
        <f t="shared" si="264"/>
        <v>0</v>
      </c>
      <c r="CX224" s="19">
        <f t="shared" si="264"/>
        <v>0</v>
      </c>
      <c r="CY224" s="19">
        <f t="shared" si="264"/>
        <v>0</v>
      </c>
      <c r="CZ224" s="19" t="s">
        <v>185</v>
      </c>
      <c r="DA224" s="19">
        <f t="shared" si="25"/>
        <v>0</v>
      </c>
      <c r="DB224" s="19" t="s">
        <v>185</v>
      </c>
      <c r="DC224" s="19">
        <f t="shared" si="26"/>
        <v>0</v>
      </c>
      <c r="DD224" s="20"/>
      <c r="DE224" s="19" t="s">
        <v>195</v>
      </c>
      <c r="DF224" s="19">
        <f t="shared" si="27"/>
        <v>1</v>
      </c>
      <c r="DG224" s="19" t="s">
        <v>196</v>
      </c>
      <c r="DH224" s="19">
        <f t="shared" si="28"/>
        <v>0</v>
      </c>
      <c r="DI224" s="19" t="s">
        <v>185</v>
      </c>
      <c r="DJ224" s="19">
        <f t="shared" si="29"/>
        <v>0</v>
      </c>
      <c r="DK224" s="19" t="s">
        <v>197</v>
      </c>
      <c r="DL224" s="19">
        <f t="shared" si="30"/>
        <v>0</v>
      </c>
      <c r="DM224" s="19" t="s">
        <v>303</v>
      </c>
      <c r="DN224" s="19">
        <f t="shared" si="31"/>
        <v>0.5</v>
      </c>
      <c r="DO224" s="19" t="s">
        <v>696</v>
      </c>
      <c r="DP224" s="19" t="s">
        <v>195</v>
      </c>
      <c r="DQ224" s="20">
        <f t="shared" si="32"/>
        <v>1</v>
      </c>
      <c r="DR224" s="19" t="s">
        <v>697</v>
      </c>
      <c r="DS224" s="19" t="s">
        <v>195</v>
      </c>
      <c r="DT224" s="19" t="s">
        <v>285</v>
      </c>
      <c r="DU224" s="19" t="s">
        <v>185</v>
      </c>
      <c r="DV224" s="20"/>
      <c r="DW224" s="20"/>
      <c r="DX224" s="20"/>
      <c r="DY224" s="20"/>
    </row>
    <row r="225">
      <c r="A225" s="18">
        <v>46007.866423611114</v>
      </c>
      <c r="B225" s="19" t="s">
        <v>420</v>
      </c>
      <c r="C225" s="19" t="s">
        <v>335</v>
      </c>
      <c r="D225" s="19">
        <f t="shared" si="2"/>
        <v>1</v>
      </c>
      <c r="E225" s="19" t="s">
        <v>346</v>
      </c>
      <c r="F225" s="19">
        <f>IFERROR(__xludf.DUMMYFUNCTION("LET(
  t, LOWER(TRIM(E225)),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25" s="19" t="s">
        <v>220</v>
      </c>
      <c r="H225" s="19">
        <f>IFERROR(__xludf.DUMMYFUNCTION("LET(
  t, LOWER(TRIM(G225)),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25" s="19" t="s">
        <v>182</v>
      </c>
      <c r="J225" s="19">
        <f>IFERROR(__xludf.DUMMYFUNCTION("LET(
  text, LOWER(I225),
  IFERROR(
    IFS(
      REGEXMATCH(text,""ở cùng gia đình|ở trọ cùng gia đình""), 0,
      REGEXMATCH(text,""thuê trọ""), 1,
      REGEXMATCH(text,""ở ktx""), 2,
      REGEXMATCH(text,""có nhà tại khu vực đang học|có nhà|ở riên"&amp;"g tại chung cư""), 3,
      REGEXMATCH(text,""ở nhà người quen""), 4
    ),
  -1)
)"),1.0)</f>
        <v>1</v>
      </c>
      <c r="K225" s="19" t="s">
        <v>698</v>
      </c>
      <c r="L225" s="19">
        <f>IFERROR(__xludf.DUMMYFUNCTION("LET(
  t, LOWER(TRIM(K225)),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25" s="19" t="s">
        <v>185</v>
      </c>
      <c r="N225" s="19">
        <f>IFERROR(__xludf.DUMMYFUNCTION("LET(
  t, LOWER(TRIM(M225)),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25" s="19" t="s">
        <v>185</v>
      </c>
      <c r="P225" s="19">
        <f t="shared" si="3"/>
        <v>0</v>
      </c>
      <c r="Q225" s="20"/>
      <c r="R225" s="20" t="str">
        <f t="shared" si="253"/>
        <v/>
      </c>
      <c r="S225" s="20"/>
      <c r="T225" s="20"/>
      <c r="U225" s="20"/>
      <c r="V225" s="20" t="str">
        <f>IFERROR(__xludf.DUMMYFUNCTION("IFERROR(REGEXEXTRACT(U225,""\d+"")*1, """")"),"")</f>
        <v/>
      </c>
      <c r="W225" s="20">
        <f t="shared" si="5"/>
        <v>0</v>
      </c>
      <c r="X225" s="20"/>
      <c r="Y225" s="20"/>
      <c r="Z225" s="19" t="s">
        <v>208</v>
      </c>
      <c r="AA225" s="19"/>
      <c r="AB225" s="19" t="s">
        <v>185</v>
      </c>
      <c r="AC225" s="19" t="s">
        <v>185</v>
      </c>
      <c r="AD225" s="19" t="s">
        <v>205</v>
      </c>
      <c r="AE225" s="19" t="s">
        <v>185</v>
      </c>
      <c r="AF225" s="19" t="s">
        <v>206</v>
      </c>
      <c r="AG225" s="19" t="s">
        <v>188</v>
      </c>
      <c r="AH225" s="19" t="s">
        <v>188</v>
      </c>
      <c r="AI225" s="19" t="s">
        <v>227</v>
      </c>
      <c r="AJ225" s="19">
        <f t="shared" si="6"/>
        <v>2</v>
      </c>
      <c r="AK225" s="19" t="s">
        <v>251</v>
      </c>
      <c r="AL225" s="19">
        <f t="shared" si="7"/>
        <v>3</v>
      </c>
      <c r="AM225" s="19" t="s">
        <v>228</v>
      </c>
      <c r="AN225" s="19">
        <f t="shared" si="8"/>
        <v>1</v>
      </c>
      <c r="AO225" s="20"/>
      <c r="AP225" s="19">
        <v>4.0</v>
      </c>
      <c r="AQ225" s="19">
        <v>2.0</v>
      </c>
      <c r="AR225" s="19">
        <v>4.0</v>
      </c>
      <c r="AS225" s="19">
        <v>4.0</v>
      </c>
      <c r="AT225" s="19">
        <v>3.0</v>
      </c>
      <c r="AU225" s="19">
        <v>1.0</v>
      </c>
      <c r="AV225" s="19">
        <v>2.0</v>
      </c>
      <c r="AW225" s="19">
        <v>1.0</v>
      </c>
      <c r="AX225" s="19">
        <v>1.0</v>
      </c>
      <c r="AY225" s="19">
        <f t="shared" si="9"/>
        <v>22</v>
      </c>
      <c r="AZ225" s="19">
        <f t="shared" si="10"/>
        <v>13</v>
      </c>
      <c r="BA225" s="19">
        <f t="shared" si="11"/>
        <v>1</v>
      </c>
      <c r="BB225" s="19">
        <f t="shared" si="12"/>
        <v>0</v>
      </c>
      <c r="BC225" s="19">
        <v>3.0</v>
      </c>
      <c r="BD225" s="19">
        <v>3.0</v>
      </c>
      <c r="BE225" s="19">
        <v>3.0</v>
      </c>
      <c r="BF225" s="19">
        <v>4.0</v>
      </c>
      <c r="BG225" s="19">
        <v>4.0</v>
      </c>
      <c r="BH225" s="19">
        <v>3.0</v>
      </c>
      <c r="BI225" s="19">
        <v>4.0</v>
      </c>
      <c r="BJ225" s="19">
        <f t="shared" si="13"/>
        <v>24</v>
      </c>
      <c r="BK225" s="19">
        <f t="shared" si="14"/>
        <v>17</v>
      </c>
      <c r="BL225" s="19"/>
      <c r="BM225" s="19"/>
      <c r="BN225" s="19">
        <v>1.0</v>
      </c>
      <c r="BO225" s="19" t="s">
        <v>185</v>
      </c>
      <c r="BP225" s="19">
        <f t="shared" si="15"/>
        <v>0</v>
      </c>
      <c r="BQ225" s="19">
        <v>3.0</v>
      </c>
      <c r="BR225" s="19">
        <v>5.0</v>
      </c>
      <c r="BS225" s="19" t="s">
        <v>195</v>
      </c>
      <c r="BT225" s="20">
        <f t="shared" si="16"/>
        <v>1</v>
      </c>
      <c r="BU225" s="19" t="s">
        <v>448</v>
      </c>
      <c r="BV225" s="19">
        <v>2.0</v>
      </c>
      <c r="BW225" s="19" t="s">
        <v>195</v>
      </c>
      <c r="BX225" s="19" t="s">
        <v>191</v>
      </c>
      <c r="BY225" s="19" t="s">
        <v>195</v>
      </c>
      <c r="BZ225" s="19" t="s">
        <v>208</v>
      </c>
      <c r="CA225" s="19">
        <f t="shared" si="17"/>
        <v>2</v>
      </c>
      <c r="CB225" s="19" t="s">
        <v>208</v>
      </c>
      <c r="CC225" s="19">
        <f t="shared" si="18"/>
        <v>2</v>
      </c>
      <c r="CD225" s="19" t="s">
        <v>209</v>
      </c>
      <c r="CE225" s="19">
        <f t="shared" si="19"/>
        <v>1</v>
      </c>
      <c r="CF225" s="19" t="s">
        <v>209</v>
      </c>
      <c r="CG225" s="19">
        <f t="shared" si="20"/>
        <v>1</v>
      </c>
      <c r="CH225" s="19" t="s">
        <v>192</v>
      </c>
      <c r="CI225" s="19">
        <f t="shared" si="21"/>
        <v>0</v>
      </c>
      <c r="CJ225" s="19" t="s">
        <v>229</v>
      </c>
      <c r="CK225" s="19" t="s">
        <v>185</v>
      </c>
      <c r="CL225" s="19" t="s">
        <v>365</v>
      </c>
      <c r="CM225" s="19">
        <f t="shared" si="22"/>
        <v>0.33</v>
      </c>
      <c r="CN225" s="19" t="s">
        <v>213</v>
      </c>
      <c r="CO225" s="19">
        <f t="shared" si="23"/>
        <v>1</v>
      </c>
      <c r="CP225" s="19" t="s">
        <v>185</v>
      </c>
      <c r="CQ225" s="19" t="s">
        <v>185</v>
      </c>
      <c r="CR225" s="19" t="s">
        <v>185</v>
      </c>
      <c r="CS225" s="19" t="s">
        <v>185</v>
      </c>
      <c r="CT225" s="19" t="s">
        <v>185</v>
      </c>
      <c r="CU225" s="19">
        <f t="shared" ref="CU225:CY225" si="265">if(CP225="Không",0,1)</f>
        <v>0</v>
      </c>
      <c r="CV225" s="19">
        <f t="shared" si="265"/>
        <v>0</v>
      </c>
      <c r="CW225" s="19">
        <f t="shared" si="265"/>
        <v>0</v>
      </c>
      <c r="CX225" s="19">
        <f t="shared" si="265"/>
        <v>0</v>
      </c>
      <c r="CY225" s="19">
        <f t="shared" si="265"/>
        <v>0</v>
      </c>
      <c r="CZ225" s="19" t="s">
        <v>185</v>
      </c>
      <c r="DA225" s="19">
        <f t="shared" si="25"/>
        <v>0</v>
      </c>
      <c r="DB225" s="19" t="s">
        <v>185</v>
      </c>
      <c r="DC225" s="19">
        <f t="shared" si="26"/>
        <v>0</v>
      </c>
      <c r="DD225" s="20"/>
      <c r="DE225" s="19" t="s">
        <v>195</v>
      </c>
      <c r="DF225" s="19">
        <f t="shared" si="27"/>
        <v>1</v>
      </c>
      <c r="DG225" s="19" t="s">
        <v>699</v>
      </c>
      <c r="DH225" s="19">
        <f t="shared" si="28"/>
        <v>1</v>
      </c>
      <c r="DI225" s="19" t="s">
        <v>185</v>
      </c>
      <c r="DJ225" s="19">
        <f t="shared" si="29"/>
        <v>0</v>
      </c>
      <c r="DK225" s="19" t="s">
        <v>197</v>
      </c>
      <c r="DL225" s="19">
        <f t="shared" si="30"/>
        <v>0</v>
      </c>
      <c r="DM225" s="19" t="s">
        <v>303</v>
      </c>
      <c r="DN225" s="19">
        <f t="shared" si="31"/>
        <v>0.5</v>
      </c>
      <c r="DO225" s="19" t="s">
        <v>700</v>
      </c>
      <c r="DP225" s="19" t="s">
        <v>185</v>
      </c>
      <c r="DQ225" s="20">
        <f t="shared" si="32"/>
        <v>0</v>
      </c>
      <c r="DR225" s="20"/>
      <c r="DS225" s="19" t="s">
        <v>185</v>
      </c>
      <c r="DT225" s="20"/>
      <c r="DU225" s="19" t="s">
        <v>185</v>
      </c>
      <c r="DV225" s="20"/>
      <c r="DW225" s="20"/>
      <c r="DX225" s="20"/>
      <c r="DY225" s="20"/>
    </row>
    <row r="226">
      <c r="A226" s="18">
        <v>46007.86690972222</v>
      </c>
      <c r="B226" s="19" t="s">
        <v>390</v>
      </c>
      <c r="C226" s="19" t="s">
        <v>335</v>
      </c>
      <c r="D226" s="19">
        <f t="shared" si="2"/>
        <v>1</v>
      </c>
      <c r="E226" s="19" t="s">
        <v>180</v>
      </c>
      <c r="F226" s="19">
        <f>IFERROR(__xludf.DUMMYFUNCTION("LET(
  t, LOWER(TRIM(E226)),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26" s="19" t="s">
        <v>185</v>
      </c>
      <c r="H226" s="19">
        <f>IFERROR(__xludf.DUMMYFUNCTION("LET(
  t, LOWER(TRIM(G226)),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26" s="19" t="s">
        <v>276</v>
      </c>
      <c r="J226" s="19">
        <f>IFERROR(__xludf.DUMMYFUNCTION("LET(
  text, LOWER(I226),
  IFERROR(
    IFS(
      REGEXMATCH(text,""ở cùng gia đình|ở trọ cùng gia đình""), 0,
      REGEXMATCH(text,""thuê trọ""), 1,
      REGEXMATCH(text,""ở ktx""), 2,
      REGEXMATCH(text,""có nhà tại khu vực đang học|có nhà|ở riên"&amp;"g tại chung cư""), 3,
      REGEXMATCH(text,""ở nhà người quen""), 4
    ),
  -1)
)"),0.0)</f>
        <v>0</v>
      </c>
      <c r="K226" s="19" t="s">
        <v>221</v>
      </c>
      <c r="L226" s="19">
        <f>IFERROR(__xludf.DUMMYFUNCTION("LET(
  t, LOWER(TRIM(K226)),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26" s="19" t="s">
        <v>261</v>
      </c>
      <c r="N226" s="19">
        <f>IFERROR(__xludf.DUMMYFUNCTION("LET(
  t, LOWER(TRIM(M226)),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26" s="19" t="s">
        <v>185</v>
      </c>
      <c r="P226" s="19">
        <f t="shared" si="3"/>
        <v>0</v>
      </c>
      <c r="Q226" s="20"/>
      <c r="R226" s="20" t="str">
        <f t="shared" si="253"/>
        <v/>
      </c>
      <c r="S226" s="20"/>
      <c r="T226" s="20"/>
      <c r="U226" s="20"/>
      <c r="V226" s="20" t="str">
        <f>IFERROR(__xludf.DUMMYFUNCTION("IFERROR(REGEXEXTRACT(U226,""\d+"")*1, """")"),"")</f>
        <v/>
      </c>
      <c r="W226" s="20">
        <f t="shared" si="5"/>
        <v>0</v>
      </c>
      <c r="X226" s="20"/>
      <c r="Y226" s="20"/>
      <c r="Z226" s="19" t="s">
        <v>186</v>
      </c>
      <c r="AA226" s="19"/>
      <c r="AB226" s="19" t="s">
        <v>185</v>
      </c>
      <c r="AC226" s="19" t="s">
        <v>185</v>
      </c>
      <c r="AD226" s="19" t="s">
        <v>205</v>
      </c>
      <c r="AE226" s="19" t="s">
        <v>186</v>
      </c>
      <c r="AF226" s="19" t="s">
        <v>187</v>
      </c>
      <c r="AG226" s="19" t="s">
        <v>188</v>
      </c>
      <c r="AH226" s="19" t="s">
        <v>226</v>
      </c>
      <c r="AI226" s="19" t="s">
        <v>189</v>
      </c>
      <c r="AJ226" s="19">
        <f t="shared" si="6"/>
        <v>1</v>
      </c>
      <c r="AK226" s="19" t="s">
        <v>188</v>
      </c>
      <c r="AL226" s="19">
        <f t="shared" si="7"/>
        <v>1</v>
      </c>
      <c r="AM226" s="19" t="s">
        <v>190</v>
      </c>
      <c r="AN226" s="19">
        <f t="shared" si="8"/>
        <v>0</v>
      </c>
      <c r="AO226" s="20"/>
      <c r="AP226" s="19">
        <v>4.0</v>
      </c>
      <c r="AQ226" s="19">
        <v>4.0</v>
      </c>
      <c r="AR226" s="19">
        <v>4.0</v>
      </c>
      <c r="AS226" s="19">
        <v>4.0</v>
      </c>
      <c r="AT226" s="19">
        <v>4.0</v>
      </c>
      <c r="AU226" s="19">
        <v>4.0</v>
      </c>
      <c r="AV226" s="19">
        <v>3.0</v>
      </c>
      <c r="AW226" s="19">
        <v>3.0</v>
      </c>
      <c r="AX226" s="19">
        <v>2.0</v>
      </c>
      <c r="AY226" s="19">
        <f t="shared" si="9"/>
        <v>32</v>
      </c>
      <c r="AZ226" s="19">
        <f t="shared" si="10"/>
        <v>23</v>
      </c>
      <c r="BA226" s="19">
        <f t="shared" si="11"/>
        <v>1</v>
      </c>
      <c r="BB226" s="19">
        <f t="shared" si="12"/>
        <v>1</v>
      </c>
      <c r="BC226" s="19">
        <v>3.0</v>
      </c>
      <c r="BD226" s="19">
        <v>4.0</v>
      </c>
      <c r="BE226" s="19">
        <v>4.0</v>
      </c>
      <c r="BF226" s="19">
        <v>4.0</v>
      </c>
      <c r="BG226" s="19">
        <v>4.0</v>
      </c>
      <c r="BH226" s="19">
        <v>4.0</v>
      </c>
      <c r="BI226" s="19">
        <v>4.0</v>
      </c>
      <c r="BJ226" s="19">
        <f t="shared" si="13"/>
        <v>27</v>
      </c>
      <c r="BK226" s="19">
        <f t="shared" si="14"/>
        <v>20</v>
      </c>
      <c r="BL226" s="19"/>
      <c r="BM226" s="19"/>
      <c r="BN226" s="19">
        <v>3.0</v>
      </c>
      <c r="BO226" s="19" t="s">
        <v>195</v>
      </c>
      <c r="BP226" s="19">
        <f t="shared" si="15"/>
        <v>1</v>
      </c>
      <c r="BQ226" s="19">
        <v>5.0</v>
      </c>
      <c r="BR226" s="19">
        <v>6.0</v>
      </c>
      <c r="BS226" s="19" t="s">
        <v>195</v>
      </c>
      <c r="BT226" s="20">
        <f t="shared" si="16"/>
        <v>1</v>
      </c>
      <c r="BU226" s="19" t="s">
        <v>701</v>
      </c>
      <c r="BV226" s="19">
        <v>3.0</v>
      </c>
      <c r="BW226" s="19" t="s">
        <v>195</v>
      </c>
      <c r="BX226" s="19" t="s">
        <v>191</v>
      </c>
      <c r="BY226" s="19" t="s">
        <v>185</v>
      </c>
      <c r="BZ226" s="19" t="s">
        <v>185</v>
      </c>
      <c r="CA226" s="19">
        <f t="shared" si="17"/>
        <v>0</v>
      </c>
      <c r="CB226" s="19" t="s">
        <v>186</v>
      </c>
      <c r="CC226" s="19">
        <f t="shared" si="18"/>
        <v>1</v>
      </c>
      <c r="CD226" s="19" t="s">
        <v>209</v>
      </c>
      <c r="CE226" s="19">
        <f t="shared" si="19"/>
        <v>1</v>
      </c>
      <c r="CF226" s="19" t="s">
        <v>208</v>
      </c>
      <c r="CG226" s="19">
        <f t="shared" si="20"/>
        <v>2</v>
      </c>
      <c r="CH226" s="19" t="s">
        <v>209</v>
      </c>
      <c r="CI226" s="19">
        <f t="shared" si="21"/>
        <v>1</v>
      </c>
      <c r="CJ226" s="19" t="s">
        <v>229</v>
      </c>
      <c r="CK226" s="19" t="s">
        <v>185</v>
      </c>
      <c r="CL226" s="19" t="s">
        <v>231</v>
      </c>
      <c r="CM226" s="19">
        <f t="shared" si="22"/>
        <v>0.75</v>
      </c>
      <c r="CN226" s="19" t="s">
        <v>213</v>
      </c>
      <c r="CO226" s="19">
        <f t="shared" si="23"/>
        <v>1</v>
      </c>
      <c r="CP226" s="19" t="s">
        <v>185</v>
      </c>
      <c r="CQ226" s="19" t="s">
        <v>185</v>
      </c>
      <c r="CR226" s="19" t="s">
        <v>185</v>
      </c>
      <c r="CS226" s="19" t="s">
        <v>195</v>
      </c>
      <c r="CT226" s="19" t="s">
        <v>185</v>
      </c>
      <c r="CU226" s="19">
        <f t="shared" ref="CU226:CY226" si="266">if(CP226="Không",0,1)</f>
        <v>0</v>
      </c>
      <c r="CV226" s="19">
        <f t="shared" si="266"/>
        <v>0</v>
      </c>
      <c r="CW226" s="19">
        <f t="shared" si="266"/>
        <v>0</v>
      </c>
      <c r="CX226" s="19">
        <f t="shared" si="266"/>
        <v>1</v>
      </c>
      <c r="CY226" s="19">
        <f t="shared" si="266"/>
        <v>0</v>
      </c>
      <c r="CZ226" s="19" t="s">
        <v>185</v>
      </c>
      <c r="DA226" s="19">
        <f t="shared" si="25"/>
        <v>0</v>
      </c>
      <c r="DB226" s="19" t="s">
        <v>185</v>
      </c>
      <c r="DC226" s="19">
        <f t="shared" si="26"/>
        <v>0</v>
      </c>
      <c r="DD226" s="20"/>
      <c r="DE226" s="19" t="s">
        <v>185</v>
      </c>
      <c r="DF226" s="19">
        <f t="shared" si="27"/>
        <v>0</v>
      </c>
      <c r="DG226" s="19" t="s">
        <v>196</v>
      </c>
      <c r="DH226" s="19">
        <f t="shared" si="28"/>
        <v>0</v>
      </c>
      <c r="DI226" s="19" t="s">
        <v>185</v>
      </c>
      <c r="DJ226" s="19">
        <f t="shared" si="29"/>
        <v>0</v>
      </c>
      <c r="DK226" s="19" t="s">
        <v>197</v>
      </c>
      <c r="DL226" s="19">
        <f t="shared" si="30"/>
        <v>0</v>
      </c>
      <c r="DM226" s="20"/>
      <c r="DN226" s="19" t="str">
        <f t="shared" si="31"/>
        <v/>
      </c>
      <c r="DO226" s="20"/>
      <c r="DP226" s="19" t="s">
        <v>185</v>
      </c>
      <c r="DQ226" s="20">
        <f t="shared" si="32"/>
        <v>0</v>
      </c>
      <c r="DR226" s="20"/>
      <c r="DS226" s="19" t="s">
        <v>185</v>
      </c>
      <c r="DT226" s="20"/>
      <c r="DU226" s="19" t="s">
        <v>185</v>
      </c>
      <c r="DV226" s="20"/>
      <c r="DW226" s="20"/>
      <c r="DX226" s="20"/>
      <c r="DY226" s="20"/>
    </row>
    <row r="227">
      <c r="A227" s="18">
        <v>46007.86702546296</v>
      </c>
      <c r="B227" s="19" t="s">
        <v>405</v>
      </c>
      <c r="C227" s="19" t="s">
        <v>174</v>
      </c>
      <c r="D227" s="19">
        <f t="shared" si="2"/>
        <v>0</v>
      </c>
      <c r="E227" s="19" t="s">
        <v>492</v>
      </c>
      <c r="F227" s="19">
        <f>IFERROR(__xludf.DUMMYFUNCTION("LET(
  t, LOWER(TRIM(E227)),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)"),6.0)</f>
        <v>6</v>
      </c>
      <c r="G227" s="19" t="s">
        <v>185</v>
      </c>
      <c r="H227" s="19">
        <f>IFERROR(__xludf.DUMMYFUNCTION("LET(
  t, LOWER(TRIM(G227)),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27" s="19" t="s">
        <v>201</v>
      </c>
      <c r="J227" s="19">
        <f>IFERROR(__xludf.DUMMYFUNCTION("LET(
  text, LOWER(I227),
  IFERROR(
    IFS(
      REGEXMATCH(text,""ở cùng gia đình|ở trọ cùng gia đình""), 0,
      REGEXMATCH(text,""thuê trọ""), 1,
      REGEXMATCH(text,""ở ktx""), 2,
      REGEXMATCH(text,""có nhà tại khu vực đang học|có nhà|ở riên"&amp;"g tại chung cư""), 3,
      REGEXMATCH(text,""ở nhà người quen""), 4
    ),
  -1)
)"),3.0)</f>
        <v>3</v>
      </c>
      <c r="K227" s="19" t="s">
        <v>183</v>
      </c>
      <c r="L227" s="19">
        <f>IFERROR(__xludf.DUMMYFUNCTION("LET(
  t, LOWER(TRIM(K227)),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27" s="19" t="s">
        <v>184</v>
      </c>
      <c r="N227" s="19">
        <f>IFERROR(__xludf.DUMMYFUNCTION("LET(
  t, LOWER(TRIM(M227)),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27" s="19" t="s">
        <v>195</v>
      </c>
      <c r="P227" s="19">
        <f t="shared" si="3"/>
        <v>1</v>
      </c>
      <c r="Q227" s="19">
        <v>3.0</v>
      </c>
      <c r="R227" s="20">
        <f t="shared" si="253"/>
        <v>3</v>
      </c>
      <c r="S227" s="19" t="s">
        <v>702</v>
      </c>
      <c r="T227" s="19"/>
      <c r="U227" s="19" t="s">
        <v>236</v>
      </c>
      <c r="V227" s="20">
        <f>IFERROR(__xludf.DUMMYFUNCTION("IFERROR(REGEXEXTRACT(U227,""\d+"")*1, """")"),40.0)</f>
        <v>40</v>
      </c>
      <c r="W227" s="20">
        <f t="shared" si="5"/>
        <v>40</v>
      </c>
      <c r="X227" s="19">
        <v>80.0</v>
      </c>
      <c r="Y227" s="19" t="s">
        <v>703</v>
      </c>
      <c r="Z227" s="19" t="s">
        <v>185</v>
      </c>
      <c r="AA227" s="19"/>
      <c r="AB227" s="19" t="s">
        <v>195</v>
      </c>
      <c r="AC227" s="19" t="s">
        <v>704</v>
      </c>
      <c r="AD227" s="19" t="s">
        <v>205</v>
      </c>
      <c r="AE227" s="19" t="s">
        <v>225</v>
      </c>
      <c r="AF227" s="19" t="s">
        <v>250</v>
      </c>
      <c r="AG227" s="19" t="s">
        <v>226</v>
      </c>
      <c r="AH227" s="19" t="s">
        <v>251</v>
      </c>
      <c r="AI227" s="19" t="s">
        <v>227</v>
      </c>
      <c r="AJ227" s="19">
        <f t="shared" si="6"/>
        <v>2</v>
      </c>
      <c r="AK227" s="19" t="s">
        <v>251</v>
      </c>
      <c r="AL227" s="19">
        <f t="shared" si="7"/>
        <v>3</v>
      </c>
      <c r="AM227" s="19" t="s">
        <v>294</v>
      </c>
      <c r="AN227" s="19">
        <f t="shared" si="8"/>
        <v>2</v>
      </c>
      <c r="AO227" s="20"/>
      <c r="AP227" s="19">
        <v>4.0</v>
      </c>
      <c r="AQ227" s="19">
        <v>4.0</v>
      </c>
      <c r="AR227" s="19">
        <v>4.0</v>
      </c>
      <c r="AS227" s="19">
        <v>3.0</v>
      </c>
      <c r="AT227" s="19">
        <v>3.0</v>
      </c>
      <c r="AU227" s="19">
        <v>4.0</v>
      </c>
      <c r="AV227" s="19">
        <v>4.0</v>
      </c>
      <c r="AW227" s="19">
        <v>2.0</v>
      </c>
      <c r="AX227" s="19">
        <v>3.0</v>
      </c>
      <c r="AY227" s="19">
        <f t="shared" si="9"/>
        <v>31</v>
      </c>
      <c r="AZ227" s="19">
        <f t="shared" si="10"/>
        <v>22</v>
      </c>
      <c r="BA227" s="19">
        <f t="shared" si="11"/>
        <v>1</v>
      </c>
      <c r="BB227" s="19">
        <f t="shared" si="12"/>
        <v>1</v>
      </c>
      <c r="BC227" s="19">
        <v>3.0</v>
      </c>
      <c r="BD227" s="19">
        <v>3.0</v>
      </c>
      <c r="BE227" s="19">
        <v>4.0</v>
      </c>
      <c r="BF227" s="19">
        <v>3.0</v>
      </c>
      <c r="BG227" s="19">
        <v>4.0</v>
      </c>
      <c r="BH227" s="19">
        <v>4.0</v>
      </c>
      <c r="BI227" s="19">
        <v>4.0</v>
      </c>
      <c r="BJ227" s="19">
        <f t="shared" si="13"/>
        <v>25</v>
      </c>
      <c r="BK227" s="19">
        <f t="shared" si="14"/>
        <v>18</v>
      </c>
      <c r="BL227" s="19"/>
      <c r="BM227" s="19"/>
      <c r="BN227" s="19">
        <v>5.0</v>
      </c>
      <c r="BO227" s="19" t="s">
        <v>195</v>
      </c>
      <c r="BP227" s="19">
        <f t="shared" si="15"/>
        <v>1</v>
      </c>
      <c r="BQ227" s="19">
        <v>6.0</v>
      </c>
      <c r="BR227" s="22">
        <v>46149.0</v>
      </c>
      <c r="BS227" s="19" t="s">
        <v>195</v>
      </c>
      <c r="BT227" s="20">
        <f t="shared" si="16"/>
        <v>1</v>
      </c>
      <c r="BU227" s="19" t="s">
        <v>312</v>
      </c>
      <c r="BV227" s="19">
        <v>1.0</v>
      </c>
      <c r="BW227" s="19" t="s">
        <v>195</v>
      </c>
      <c r="BX227" s="19" t="s">
        <v>191</v>
      </c>
      <c r="BY227" s="19" t="s">
        <v>195</v>
      </c>
      <c r="BZ227" s="19" t="s">
        <v>208</v>
      </c>
      <c r="CA227" s="19">
        <f t="shared" si="17"/>
        <v>2</v>
      </c>
      <c r="CB227" s="19" t="s">
        <v>208</v>
      </c>
      <c r="CC227" s="19">
        <f t="shared" si="18"/>
        <v>2</v>
      </c>
      <c r="CD227" s="19" t="s">
        <v>209</v>
      </c>
      <c r="CE227" s="19">
        <f t="shared" si="19"/>
        <v>1</v>
      </c>
      <c r="CF227" s="19" t="s">
        <v>208</v>
      </c>
      <c r="CG227" s="19">
        <f t="shared" si="20"/>
        <v>2</v>
      </c>
      <c r="CH227" s="19" t="s">
        <v>208</v>
      </c>
      <c r="CI227" s="19">
        <f t="shared" si="21"/>
        <v>2</v>
      </c>
      <c r="CJ227" s="19" t="s">
        <v>415</v>
      </c>
      <c r="CK227" s="19" t="s">
        <v>705</v>
      </c>
      <c r="CL227" s="19" t="s">
        <v>194</v>
      </c>
      <c r="CM227" s="19">
        <f t="shared" si="22"/>
        <v>3.5</v>
      </c>
      <c r="CN227" s="19" t="s">
        <v>213</v>
      </c>
      <c r="CO227" s="19">
        <f t="shared" si="23"/>
        <v>1</v>
      </c>
      <c r="CP227" s="19" t="s">
        <v>185</v>
      </c>
      <c r="CQ227" s="19" t="s">
        <v>195</v>
      </c>
      <c r="CR227" s="19" t="s">
        <v>185</v>
      </c>
      <c r="CS227" s="19" t="s">
        <v>195</v>
      </c>
      <c r="CT227" s="19" t="s">
        <v>185</v>
      </c>
      <c r="CU227" s="19">
        <f t="shared" ref="CU227:CY227" si="267">if(CP227="Không",0,1)</f>
        <v>0</v>
      </c>
      <c r="CV227" s="19">
        <f t="shared" si="267"/>
        <v>1</v>
      </c>
      <c r="CW227" s="19">
        <f t="shared" si="267"/>
        <v>0</v>
      </c>
      <c r="CX227" s="19">
        <f t="shared" si="267"/>
        <v>1</v>
      </c>
      <c r="CY227" s="19">
        <f t="shared" si="267"/>
        <v>0</v>
      </c>
      <c r="CZ227" s="19" t="s">
        <v>195</v>
      </c>
      <c r="DA227" s="19">
        <f t="shared" si="25"/>
        <v>1</v>
      </c>
      <c r="DB227" s="19" t="s">
        <v>195</v>
      </c>
      <c r="DC227" s="19">
        <f t="shared" si="26"/>
        <v>1</v>
      </c>
      <c r="DD227" s="19">
        <v>2.0</v>
      </c>
      <c r="DE227" s="19" t="s">
        <v>195</v>
      </c>
      <c r="DF227" s="19">
        <f t="shared" si="27"/>
        <v>1</v>
      </c>
      <c r="DG227" s="19" t="s">
        <v>196</v>
      </c>
      <c r="DH227" s="19">
        <f t="shared" si="28"/>
        <v>0</v>
      </c>
      <c r="DI227" s="19" t="s">
        <v>185</v>
      </c>
      <c r="DJ227" s="19">
        <f t="shared" si="29"/>
        <v>0</v>
      </c>
      <c r="DK227" s="19" t="s">
        <v>197</v>
      </c>
      <c r="DL227" s="19">
        <f t="shared" si="30"/>
        <v>0</v>
      </c>
      <c r="DM227" s="19" t="s">
        <v>303</v>
      </c>
      <c r="DN227" s="19">
        <f t="shared" si="31"/>
        <v>0.5</v>
      </c>
      <c r="DO227" s="19" t="s">
        <v>602</v>
      </c>
      <c r="DP227" s="19" t="s">
        <v>195</v>
      </c>
      <c r="DQ227" s="20">
        <f t="shared" si="32"/>
        <v>1</v>
      </c>
      <c r="DR227" s="19" t="s">
        <v>706</v>
      </c>
      <c r="DS227" s="19" t="s">
        <v>185</v>
      </c>
      <c r="DT227" s="20"/>
      <c r="DU227" s="19" t="s">
        <v>185</v>
      </c>
      <c r="DV227" s="20"/>
      <c r="DW227" s="20"/>
      <c r="DX227" s="20"/>
      <c r="DY227" s="20"/>
    </row>
    <row r="228">
      <c r="A228" s="18">
        <v>46007.86761574074</v>
      </c>
      <c r="B228" s="19" t="s">
        <v>370</v>
      </c>
      <c r="C228" s="19" t="s">
        <v>335</v>
      </c>
      <c r="D228" s="19">
        <f t="shared" si="2"/>
        <v>1</v>
      </c>
      <c r="E228" s="19" t="s">
        <v>476</v>
      </c>
      <c r="F228" s="19">
        <f>IFERROR(__xludf.DUMMYFUNCTION("LET(
  t, LOWER(TRIM(E228)),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228" s="19" t="s">
        <v>185</v>
      </c>
      <c r="H228" s="19">
        <f>IFERROR(__xludf.DUMMYFUNCTION("LET(
  t, LOWER(TRIM(G228)),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28" s="19" t="s">
        <v>182</v>
      </c>
      <c r="J228" s="19">
        <f>IFERROR(__xludf.DUMMYFUNCTION("LET(
  text, LOWER(I228),
  IFERROR(
    IFS(
      REGEXMATCH(text,""ở cùng gia đình|ở trọ cùng gia đình""), 0,
      REGEXMATCH(text,""thuê trọ""), 1,
      REGEXMATCH(text,""ở ktx""), 2,
      REGEXMATCH(text,""có nhà tại khu vực đang học|có nhà|ở riên"&amp;"g tại chung cư""), 3,
      REGEXMATCH(text,""ở nhà người quen""), 4
    ),
  -1)
)"),1.0)</f>
        <v>1</v>
      </c>
      <c r="K228" s="19" t="s">
        <v>707</v>
      </c>
      <c r="L228" s="19">
        <f>IFERROR(__xludf.DUMMYFUNCTION("LET(
  t, LOWER(TRIM(K228)),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28" s="19" t="s">
        <v>222</v>
      </c>
      <c r="N228" s="19">
        <f>IFERROR(__xludf.DUMMYFUNCTION("LET(
  t, LOWER(TRIM(M228)),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28" s="19" t="s">
        <v>185</v>
      </c>
      <c r="P228" s="19">
        <f t="shared" si="3"/>
        <v>0</v>
      </c>
      <c r="Q228" s="20"/>
      <c r="R228" s="20" t="str">
        <f t="shared" si="253"/>
        <v/>
      </c>
      <c r="S228" s="20"/>
      <c r="T228" s="20"/>
      <c r="U228" s="20"/>
      <c r="V228" s="20" t="str">
        <f>IFERROR(__xludf.DUMMYFUNCTION("IFERROR(REGEXEXTRACT(U228,""\d+"")*1, """")"),"")</f>
        <v/>
      </c>
      <c r="W228" s="20">
        <f t="shared" si="5"/>
        <v>0</v>
      </c>
      <c r="X228" s="20"/>
      <c r="Y228" s="20"/>
      <c r="Z228" s="19" t="s">
        <v>185</v>
      </c>
      <c r="AA228" s="19"/>
      <c r="AB228" s="19" t="s">
        <v>185</v>
      </c>
      <c r="AC228" s="19" t="s">
        <v>185</v>
      </c>
      <c r="AD228" s="19" t="s">
        <v>186</v>
      </c>
      <c r="AE228" s="19" t="s">
        <v>185</v>
      </c>
      <c r="AF228" s="19" t="s">
        <v>206</v>
      </c>
      <c r="AG228" s="19" t="s">
        <v>238</v>
      </c>
      <c r="AH228" s="19" t="s">
        <v>238</v>
      </c>
      <c r="AI228" s="19" t="s">
        <v>239</v>
      </c>
      <c r="AJ228" s="19">
        <f t="shared" si="6"/>
        <v>0</v>
      </c>
      <c r="AK228" s="19" t="s">
        <v>238</v>
      </c>
      <c r="AL228" s="19">
        <f t="shared" si="7"/>
        <v>0</v>
      </c>
      <c r="AM228" s="19" t="s">
        <v>190</v>
      </c>
      <c r="AN228" s="19">
        <f t="shared" si="8"/>
        <v>0</v>
      </c>
      <c r="AO228" s="20"/>
      <c r="AP228" s="19">
        <v>1.0</v>
      </c>
      <c r="AQ228" s="19">
        <v>1.0</v>
      </c>
      <c r="AR228" s="19">
        <v>1.0</v>
      </c>
      <c r="AS228" s="19">
        <v>1.0</v>
      </c>
      <c r="AT228" s="19">
        <v>1.0</v>
      </c>
      <c r="AU228" s="19">
        <v>1.0</v>
      </c>
      <c r="AV228" s="19">
        <v>1.0</v>
      </c>
      <c r="AW228" s="19">
        <v>1.0</v>
      </c>
      <c r="AX228" s="19">
        <v>1.0</v>
      </c>
      <c r="AY228" s="19">
        <f t="shared" si="9"/>
        <v>9</v>
      </c>
      <c r="AZ228" s="19">
        <f t="shared" si="10"/>
        <v>0</v>
      </c>
      <c r="BA228" s="19">
        <f t="shared" si="11"/>
        <v>0</v>
      </c>
      <c r="BB228" s="19">
        <f t="shared" si="12"/>
        <v>0</v>
      </c>
      <c r="BC228" s="19">
        <v>1.0</v>
      </c>
      <c r="BD228" s="19">
        <v>1.0</v>
      </c>
      <c r="BE228" s="19">
        <v>1.0</v>
      </c>
      <c r="BF228" s="19">
        <v>1.0</v>
      </c>
      <c r="BG228" s="19">
        <v>1.0</v>
      </c>
      <c r="BH228" s="19">
        <v>1.0</v>
      </c>
      <c r="BI228" s="19">
        <v>1.0</v>
      </c>
      <c r="BJ228" s="19">
        <f t="shared" si="13"/>
        <v>7</v>
      </c>
      <c r="BK228" s="19">
        <f t="shared" si="14"/>
        <v>0</v>
      </c>
      <c r="BL228" s="19"/>
      <c r="BM228" s="19"/>
      <c r="BN228" s="19">
        <v>2.0</v>
      </c>
      <c r="BO228" s="19" t="s">
        <v>195</v>
      </c>
      <c r="BP228" s="19">
        <f t="shared" si="15"/>
        <v>1</v>
      </c>
      <c r="BQ228" s="19">
        <v>2.0</v>
      </c>
      <c r="BR228" s="19">
        <v>2.0</v>
      </c>
      <c r="BS228" s="19" t="s">
        <v>185</v>
      </c>
      <c r="BT228" s="20">
        <f t="shared" si="16"/>
        <v>0</v>
      </c>
      <c r="BU228" s="20"/>
      <c r="BV228" s="19">
        <v>5.0</v>
      </c>
      <c r="BW228" s="19" t="s">
        <v>185</v>
      </c>
      <c r="BX228" s="19" t="s">
        <v>191</v>
      </c>
      <c r="BY228" s="19" t="s">
        <v>185</v>
      </c>
      <c r="BZ228" s="19" t="s">
        <v>185</v>
      </c>
      <c r="CA228" s="19">
        <f t="shared" si="17"/>
        <v>0</v>
      </c>
      <c r="CB228" s="19" t="s">
        <v>185</v>
      </c>
      <c r="CC228" s="19">
        <f t="shared" si="18"/>
        <v>0</v>
      </c>
      <c r="CD228" s="19" t="s">
        <v>192</v>
      </c>
      <c r="CE228" s="19">
        <f t="shared" si="19"/>
        <v>0</v>
      </c>
      <c r="CF228" s="19" t="s">
        <v>192</v>
      </c>
      <c r="CG228" s="19">
        <f t="shared" si="20"/>
        <v>0</v>
      </c>
      <c r="CH228" s="19" t="s">
        <v>192</v>
      </c>
      <c r="CI228" s="19">
        <f t="shared" si="21"/>
        <v>0</v>
      </c>
      <c r="CJ228" s="19" t="s">
        <v>229</v>
      </c>
      <c r="CK228" s="19" t="s">
        <v>185</v>
      </c>
      <c r="CL228" s="19" t="s">
        <v>231</v>
      </c>
      <c r="CM228" s="19">
        <f t="shared" si="22"/>
        <v>0.75</v>
      </c>
      <c r="CN228" s="19" t="s">
        <v>185</v>
      </c>
      <c r="CO228" s="19">
        <f t="shared" si="23"/>
        <v>0</v>
      </c>
      <c r="CP228" s="19" t="s">
        <v>185</v>
      </c>
      <c r="CQ228" s="19" t="s">
        <v>185</v>
      </c>
      <c r="CR228" s="19" t="s">
        <v>185</v>
      </c>
      <c r="CS228" s="19" t="s">
        <v>185</v>
      </c>
      <c r="CT228" s="19" t="s">
        <v>185</v>
      </c>
      <c r="CU228" s="19">
        <f t="shared" ref="CU228:CY228" si="268">if(CP228="Không",0,1)</f>
        <v>0</v>
      </c>
      <c r="CV228" s="19">
        <f t="shared" si="268"/>
        <v>0</v>
      </c>
      <c r="CW228" s="19">
        <f t="shared" si="268"/>
        <v>0</v>
      </c>
      <c r="CX228" s="19">
        <f t="shared" si="268"/>
        <v>0</v>
      </c>
      <c r="CY228" s="19">
        <f t="shared" si="268"/>
        <v>0</v>
      </c>
      <c r="CZ228" s="19" t="s">
        <v>185</v>
      </c>
      <c r="DA228" s="19">
        <f t="shared" si="25"/>
        <v>0</v>
      </c>
      <c r="DB228" s="19" t="s">
        <v>185</v>
      </c>
      <c r="DC228" s="19">
        <f t="shared" si="26"/>
        <v>0</v>
      </c>
      <c r="DD228" s="20"/>
      <c r="DE228" s="19" t="s">
        <v>195</v>
      </c>
      <c r="DF228" s="19">
        <f t="shared" si="27"/>
        <v>1</v>
      </c>
      <c r="DG228" s="19" t="s">
        <v>196</v>
      </c>
      <c r="DH228" s="19">
        <f t="shared" si="28"/>
        <v>0</v>
      </c>
      <c r="DI228" s="19" t="s">
        <v>185</v>
      </c>
      <c r="DJ228" s="19">
        <f t="shared" si="29"/>
        <v>0</v>
      </c>
      <c r="DK228" s="19" t="s">
        <v>197</v>
      </c>
      <c r="DL228" s="19">
        <f t="shared" si="30"/>
        <v>0</v>
      </c>
      <c r="DM228" s="19" t="s">
        <v>303</v>
      </c>
      <c r="DN228" s="19">
        <f t="shared" si="31"/>
        <v>0.5</v>
      </c>
      <c r="DO228" s="19" t="s">
        <v>454</v>
      </c>
      <c r="DP228" s="19" t="s">
        <v>185</v>
      </c>
      <c r="DQ228" s="20">
        <f t="shared" si="32"/>
        <v>0</v>
      </c>
      <c r="DR228" s="20"/>
      <c r="DS228" s="19" t="s">
        <v>185</v>
      </c>
      <c r="DT228" s="20"/>
      <c r="DU228" s="19" t="s">
        <v>185</v>
      </c>
      <c r="DV228" s="20"/>
      <c r="DW228" s="20"/>
      <c r="DX228" s="20"/>
      <c r="DY228" s="20"/>
    </row>
    <row r="229">
      <c r="A229" s="18">
        <v>46007.867638888885</v>
      </c>
      <c r="B229" s="19" t="s">
        <v>420</v>
      </c>
      <c r="C229" s="19" t="s">
        <v>335</v>
      </c>
      <c r="D229" s="19">
        <f t="shared" si="2"/>
        <v>1</v>
      </c>
      <c r="E229" s="19" t="s">
        <v>346</v>
      </c>
      <c r="F229" s="19">
        <f>IFERROR(__xludf.DUMMYFUNCTION("LET(
  t, LOWER(TRIM(E229)),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29" s="19" t="s">
        <v>185</v>
      </c>
      <c r="H229" s="19">
        <f>IFERROR(__xludf.DUMMYFUNCTION("LET(
  t, LOWER(TRIM(G229)),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29" s="19" t="s">
        <v>347</v>
      </c>
      <c r="J229" s="19">
        <f>IFERROR(__xludf.DUMMYFUNCTION("LET(
  text, LOWER(I229),
  IFERROR(
    IFS(
      REGEXMATCH(text,""ở cùng gia đình|ở trọ cùng gia đình""), 0,
      REGEXMATCH(text,""thuê trọ""), 1,
      REGEXMATCH(text,""ở ktx""), 2,
      REGEXMATCH(text,""có nhà tại khu vực đang học|có nhà|ở riên"&amp;"g tại chung cư""), 3,
      REGEXMATCH(text,""ở nhà người quen""), 4
    ),
  -1)
)"),4.0)</f>
        <v>4</v>
      </c>
      <c r="K229" s="19" t="s">
        <v>221</v>
      </c>
      <c r="L229" s="19">
        <f>IFERROR(__xludf.DUMMYFUNCTION("LET(
  t, LOWER(TRIM(K229)),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29" s="19" t="s">
        <v>261</v>
      </c>
      <c r="N229" s="19">
        <f>IFERROR(__xludf.DUMMYFUNCTION("LET(
  t, LOWER(TRIM(M229)),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29" s="19" t="s">
        <v>185</v>
      </c>
      <c r="P229" s="19">
        <f t="shared" si="3"/>
        <v>0</v>
      </c>
      <c r="Q229" s="20"/>
      <c r="R229" s="20" t="str">
        <f t="shared" si="253"/>
        <v/>
      </c>
      <c r="S229" s="20"/>
      <c r="T229" s="20"/>
      <c r="U229" s="20"/>
      <c r="V229" s="20" t="str">
        <f>IFERROR(__xludf.DUMMYFUNCTION("IFERROR(REGEXEXTRACT(U229,""\d+"")*1, """")"),"")</f>
        <v/>
      </c>
      <c r="W229" s="20">
        <f t="shared" si="5"/>
        <v>0</v>
      </c>
      <c r="X229" s="20"/>
      <c r="Y229" s="20"/>
      <c r="Z229" s="19" t="s">
        <v>185</v>
      </c>
      <c r="AA229" s="19"/>
      <c r="AB229" s="19" t="s">
        <v>185</v>
      </c>
      <c r="AC229" s="19" t="s">
        <v>185</v>
      </c>
      <c r="AD229" s="19" t="s">
        <v>205</v>
      </c>
      <c r="AE229" s="19" t="s">
        <v>185</v>
      </c>
      <c r="AF229" s="19" t="s">
        <v>187</v>
      </c>
      <c r="AG229" s="19" t="s">
        <v>188</v>
      </c>
      <c r="AH229" s="19" t="s">
        <v>238</v>
      </c>
      <c r="AI229" s="19" t="s">
        <v>239</v>
      </c>
      <c r="AJ229" s="19">
        <f t="shared" si="6"/>
        <v>0</v>
      </c>
      <c r="AK229" s="19" t="s">
        <v>238</v>
      </c>
      <c r="AL229" s="19">
        <f t="shared" si="7"/>
        <v>0</v>
      </c>
      <c r="AM229" s="19" t="s">
        <v>190</v>
      </c>
      <c r="AN229" s="19">
        <f t="shared" si="8"/>
        <v>0</v>
      </c>
      <c r="AO229" s="20"/>
      <c r="AP229" s="19">
        <v>1.0</v>
      </c>
      <c r="AQ229" s="19">
        <v>1.0</v>
      </c>
      <c r="AR229" s="19">
        <v>1.0</v>
      </c>
      <c r="AS229" s="19">
        <v>2.0</v>
      </c>
      <c r="AT229" s="19">
        <v>1.0</v>
      </c>
      <c r="AU229" s="19">
        <v>1.0</v>
      </c>
      <c r="AV229" s="19">
        <v>2.0</v>
      </c>
      <c r="AW229" s="19">
        <v>1.0</v>
      </c>
      <c r="AX229" s="19">
        <v>1.0</v>
      </c>
      <c r="AY229" s="19">
        <f t="shared" si="9"/>
        <v>11</v>
      </c>
      <c r="AZ229" s="19">
        <f t="shared" si="10"/>
        <v>2</v>
      </c>
      <c r="BA229" s="19">
        <f t="shared" si="11"/>
        <v>0</v>
      </c>
      <c r="BB229" s="19">
        <f t="shared" si="12"/>
        <v>0</v>
      </c>
      <c r="BC229" s="19">
        <v>1.0</v>
      </c>
      <c r="BD229" s="19">
        <v>1.0</v>
      </c>
      <c r="BE229" s="19">
        <v>2.0</v>
      </c>
      <c r="BF229" s="19">
        <v>1.0</v>
      </c>
      <c r="BG229" s="19">
        <v>1.0</v>
      </c>
      <c r="BH229" s="19">
        <v>1.0</v>
      </c>
      <c r="BI229" s="19">
        <v>1.0</v>
      </c>
      <c r="BJ229" s="19">
        <f t="shared" si="13"/>
        <v>8</v>
      </c>
      <c r="BK229" s="19">
        <f t="shared" si="14"/>
        <v>1</v>
      </c>
      <c r="BL229" s="19"/>
      <c r="BM229" s="19"/>
      <c r="BN229" s="19">
        <v>5.0</v>
      </c>
      <c r="BO229" s="19" t="s">
        <v>195</v>
      </c>
      <c r="BP229" s="19">
        <f t="shared" si="15"/>
        <v>1</v>
      </c>
      <c r="BQ229" s="19">
        <v>5.0</v>
      </c>
      <c r="BR229" s="19" t="s">
        <v>195</v>
      </c>
      <c r="BS229" s="19" t="s">
        <v>195</v>
      </c>
      <c r="BT229" s="20">
        <f t="shared" si="16"/>
        <v>1</v>
      </c>
      <c r="BU229" s="19" t="s">
        <v>708</v>
      </c>
      <c r="BV229" s="19">
        <v>4.0</v>
      </c>
      <c r="BW229" s="19" t="s">
        <v>185</v>
      </c>
      <c r="BX229" s="19" t="s">
        <v>191</v>
      </c>
      <c r="BY229" s="19" t="s">
        <v>185</v>
      </c>
      <c r="BZ229" s="19" t="s">
        <v>186</v>
      </c>
      <c r="CA229" s="19">
        <f t="shared" si="17"/>
        <v>1</v>
      </c>
      <c r="CB229" s="19" t="s">
        <v>208</v>
      </c>
      <c r="CC229" s="19">
        <f t="shared" si="18"/>
        <v>2</v>
      </c>
      <c r="CD229" s="19" t="s">
        <v>209</v>
      </c>
      <c r="CE229" s="19">
        <f t="shared" si="19"/>
        <v>1</v>
      </c>
      <c r="CF229" s="19" t="s">
        <v>192</v>
      </c>
      <c r="CG229" s="19">
        <f t="shared" si="20"/>
        <v>0</v>
      </c>
      <c r="CH229" s="19" t="s">
        <v>192</v>
      </c>
      <c r="CI229" s="19">
        <f t="shared" si="21"/>
        <v>0</v>
      </c>
      <c r="CJ229" s="19" t="s">
        <v>292</v>
      </c>
      <c r="CK229" s="19" t="s">
        <v>362</v>
      </c>
      <c r="CL229" s="19" t="s">
        <v>194</v>
      </c>
      <c r="CM229" s="19">
        <f t="shared" si="22"/>
        <v>3.5</v>
      </c>
      <c r="CN229" s="19" t="s">
        <v>185</v>
      </c>
      <c r="CO229" s="19">
        <f t="shared" si="23"/>
        <v>0</v>
      </c>
      <c r="CP229" s="19" t="s">
        <v>185</v>
      </c>
      <c r="CQ229" s="19" t="s">
        <v>185</v>
      </c>
      <c r="CR229" s="19" t="s">
        <v>185</v>
      </c>
      <c r="CS229" s="19" t="s">
        <v>185</v>
      </c>
      <c r="CT229" s="19" t="s">
        <v>185</v>
      </c>
      <c r="CU229" s="19">
        <f t="shared" ref="CU229:CY229" si="269">if(CP229="Không",0,1)</f>
        <v>0</v>
      </c>
      <c r="CV229" s="19">
        <f t="shared" si="269"/>
        <v>0</v>
      </c>
      <c r="CW229" s="19">
        <f t="shared" si="269"/>
        <v>0</v>
      </c>
      <c r="CX229" s="19">
        <f t="shared" si="269"/>
        <v>0</v>
      </c>
      <c r="CY229" s="19">
        <f t="shared" si="269"/>
        <v>0</v>
      </c>
      <c r="CZ229" s="19" t="s">
        <v>185</v>
      </c>
      <c r="DA229" s="19">
        <f t="shared" si="25"/>
        <v>0</v>
      </c>
      <c r="DB229" s="19" t="s">
        <v>185</v>
      </c>
      <c r="DC229" s="19">
        <f t="shared" si="26"/>
        <v>0</v>
      </c>
      <c r="DD229" s="20"/>
      <c r="DE229" s="19" t="s">
        <v>195</v>
      </c>
      <c r="DF229" s="19">
        <f t="shared" si="27"/>
        <v>1</v>
      </c>
      <c r="DG229" s="19" t="s">
        <v>196</v>
      </c>
      <c r="DH229" s="19">
        <f t="shared" si="28"/>
        <v>0</v>
      </c>
      <c r="DI229" s="19" t="s">
        <v>185</v>
      </c>
      <c r="DJ229" s="19">
        <f t="shared" si="29"/>
        <v>0</v>
      </c>
      <c r="DK229" s="19" t="s">
        <v>197</v>
      </c>
      <c r="DL229" s="19">
        <f t="shared" si="30"/>
        <v>0</v>
      </c>
      <c r="DM229" s="19" t="s">
        <v>303</v>
      </c>
      <c r="DN229" s="19">
        <f t="shared" si="31"/>
        <v>0.5</v>
      </c>
      <c r="DO229" s="19" t="s">
        <v>266</v>
      </c>
      <c r="DP229" s="19" t="s">
        <v>185</v>
      </c>
      <c r="DQ229" s="20">
        <f t="shared" si="32"/>
        <v>0</v>
      </c>
      <c r="DR229" s="20"/>
      <c r="DS229" s="19" t="s">
        <v>185</v>
      </c>
      <c r="DT229" s="20"/>
      <c r="DU229" s="19" t="s">
        <v>185</v>
      </c>
      <c r="DV229" s="20"/>
      <c r="DW229" s="20"/>
      <c r="DX229" s="20"/>
      <c r="DY229" s="20"/>
    </row>
    <row r="230">
      <c r="A230" s="18">
        <v>46007.867731481485</v>
      </c>
      <c r="B230" s="19" t="s">
        <v>420</v>
      </c>
      <c r="C230" s="19" t="s">
        <v>335</v>
      </c>
      <c r="D230" s="19">
        <f t="shared" si="2"/>
        <v>1</v>
      </c>
      <c r="E230" s="19" t="s">
        <v>185</v>
      </c>
      <c r="F230" s="19">
        <f>IFERROR(__xludf.DUMMYFUNCTION("LET(
  t, LOWER(TRIM(E230)),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230" s="19" t="s">
        <v>185</v>
      </c>
      <c r="H230" s="19">
        <f>IFERROR(__xludf.DUMMYFUNCTION("LET(
  t, LOWER(TRIM(G230)),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30" s="19" t="s">
        <v>201</v>
      </c>
      <c r="J230" s="19">
        <f>IFERROR(__xludf.DUMMYFUNCTION("LET(
  text, LOWER(I230),
  IFERROR(
    IFS(
      REGEXMATCH(text,""ở cùng gia đình|ở trọ cùng gia đình""), 0,
      REGEXMATCH(text,""thuê trọ""), 1,
      REGEXMATCH(text,""ở ktx""), 2,
      REGEXMATCH(text,""có nhà tại khu vực đang học|có nhà|ở riên"&amp;"g tại chung cư""), 3,
      REGEXMATCH(text,""ở nhà người quen""), 4
    ),
  -1)
)"),3.0)</f>
        <v>3</v>
      </c>
      <c r="K230" s="19" t="s">
        <v>183</v>
      </c>
      <c r="L230" s="19">
        <f>IFERROR(__xludf.DUMMYFUNCTION("LET(
  t, LOWER(TRIM(K230)),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30" s="19" t="s">
        <v>383</v>
      </c>
      <c r="N230" s="19">
        <f>IFERROR(__xludf.DUMMYFUNCTION("LET(
  t, LOWER(TRIM(M230)),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30" s="19" t="s">
        <v>185</v>
      </c>
      <c r="P230" s="19">
        <f t="shared" si="3"/>
        <v>0</v>
      </c>
      <c r="Q230" s="20"/>
      <c r="R230" s="20" t="str">
        <f t="shared" si="253"/>
        <v/>
      </c>
      <c r="S230" s="20"/>
      <c r="T230" s="20"/>
      <c r="U230" s="20"/>
      <c r="V230" s="20" t="str">
        <f>IFERROR(__xludf.DUMMYFUNCTION("IFERROR(REGEXEXTRACT(U230,""\d+"")*1, """")"),"")</f>
        <v/>
      </c>
      <c r="W230" s="20">
        <f t="shared" si="5"/>
        <v>0</v>
      </c>
      <c r="X230" s="20"/>
      <c r="Y230" s="20"/>
      <c r="Z230" s="19" t="s">
        <v>186</v>
      </c>
      <c r="AA230" s="19"/>
      <c r="AB230" s="19" t="s">
        <v>185</v>
      </c>
      <c r="AC230" s="19" t="s">
        <v>185</v>
      </c>
      <c r="AD230" s="19" t="s">
        <v>205</v>
      </c>
      <c r="AE230" s="19" t="s">
        <v>186</v>
      </c>
      <c r="AF230" s="19" t="s">
        <v>206</v>
      </c>
      <c r="AG230" s="19" t="s">
        <v>188</v>
      </c>
      <c r="AH230" s="19" t="s">
        <v>251</v>
      </c>
      <c r="AI230" s="19" t="s">
        <v>227</v>
      </c>
      <c r="AJ230" s="19">
        <f t="shared" si="6"/>
        <v>2</v>
      </c>
      <c r="AK230" s="19" t="s">
        <v>226</v>
      </c>
      <c r="AL230" s="19">
        <f t="shared" si="7"/>
        <v>2</v>
      </c>
      <c r="AM230" s="19" t="s">
        <v>228</v>
      </c>
      <c r="AN230" s="19">
        <f t="shared" si="8"/>
        <v>1</v>
      </c>
      <c r="AO230" s="20"/>
      <c r="AP230" s="19">
        <v>2.0</v>
      </c>
      <c r="AQ230" s="19">
        <v>2.0</v>
      </c>
      <c r="AR230" s="19">
        <v>3.0</v>
      </c>
      <c r="AS230" s="19">
        <v>3.0</v>
      </c>
      <c r="AT230" s="19">
        <v>3.0</v>
      </c>
      <c r="AU230" s="19">
        <v>2.0</v>
      </c>
      <c r="AV230" s="19">
        <v>3.0</v>
      </c>
      <c r="AW230" s="19">
        <v>2.0</v>
      </c>
      <c r="AX230" s="19">
        <v>2.0</v>
      </c>
      <c r="AY230" s="19">
        <f t="shared" si="9"/>
        <v>22</v>
      </c>
      <c r="AZ230" s="19">
        <f t="shared" si="10"/>
        <v>13</v>
      </c>
      <c r="BA230" s="19">
        <f t="shared" si="11"/>
        <v>1</v>
      </c>
      <c r="BB230" s="19">
        <f t="shared" si="12"/>
        <v>0</v>
      </c>
      <c r="BC230" s="19">
        <v>3.0</v>
      </c>
      <c r="BD230" s="19">
        <v>3.0</v>
      </c>
      <c r="BE230" s="19">
        <v>4.0</v>
      </c>
      <c r="BF230" s="19">
        <v>4.0</v>
      </c>
      <c r="BG230" s="19">
        <v>4.0</v>
      </c>
      <c r="BH230" s="19">
        <v>2.0</v>
      </c>
      <c r="BI230" s="19">
        <v>4.0</v>
      </c>
      <c r="BJ230" s="19">
        <f t="shared" si="13"/>
        <v>24</v>
      </c>
      <c r="BK230" s="19">
        <f t="shared" si="14"/>
        <v>17</v>
      </c>
      <c r="BL230" s="19"/>
      <c r="BM230" s="19"/>
      <c r="BN230" s="19">
        <v>5.0</v>
      </c>
      <c r="BO230" s="19" t="s">
        <v>195</v>
      </c>
      <c r="BP230" s="19">
        <f t="shared" si="15"/>
        <v>1</v>
      </c>
      <c r="BQ230" s="19">
        <v>6.0</v>
      </c>
      <c r="BR230" s="19">
        <v>10.0</v>
      </c>
      <c r="BS230" s="19" t="s">
        <v>195</v>
      </c>
      <c r="BT230" s="20">
        <f t="shared" si="16"/>
        <v>1</v>
      </c>
      <c r="BU230" s="19" t="s">
        <v>332</v>
      </c>
      <c r="BV230" s="19">
        <v>2.0</v>
      </c>
      <c r="BW230" s="19" t="s">
        <v>195</v>
      </c>
      <c r="BX230" s="19" t="s">
        <v>191</v>
      </c>
      <c r="BY230" s="19" t="s">
        <v>195</v>
      </c>
      <c r="BZ230" s="19" t="s">
        <v>208</v>
      </c>
      <c r="CA230" s="19">
        <f t="shared" si="17"/>
        <v>2</v>
      </c>
      <c r="CB230" s="19" t="s">
        <v>208</v>
      </c>
      <c r="CC230" s="19">
        <f t="shared" si="18"/>
        <v>2</v>
      </c>
      <c r="CD230" s="19" t="s">
        <v>208</v>
      </c>
      <c r="CE230" s="19">
        <f t="shared" si="19"/>
        <v>2</v>
      </c>
      <c r="CF230" s="19" t="s">
        <v>209</v>
      </c>
      <c r="CG230" s="19">
        <f t="shared" si="20"/>
        <v>1</v>
      </c>
      <c r="CH230" s="19" t="s">
        <v>208</v>
      </c>
      <c r="CI230" s="19">
        <f t="shared" si="21"/>
        <v>2</v>
      </c>
      <c r="CJ230" s="19" t="s">
        <v>193</v>
      </c>
      <c r="CK230" s="19" t="s">
        <v>185</v>
      </c>
      <c r="CL230" s="19" t="s">
        <v>212</v>
      </c>
      <c r="CM230" s="19">
        <f t="shared" si="22"/>
        <v>6</v>
      </c>
      <c r="CN230" s="19" t="s">
        <v>213</v>
      </c>
      <c r="CO230" s="19">
        <f t="shared" si="23"/>
        <v>1</v>
      </c>
      <c r="CP230" s="19" t="s">
        <v>185</v>
      </c>
      <c r="CQ230" s="19" t="s">
        <v>185</v>
      </c>
      <c r="CR230" s="19" t="s">
        <v>185</v>
      </c>
      <c r="CS230" s="19" t="s">
        <v>185</v>
      </c>
      <c r="CT230" s="19" t="s">
        <v>185</v>
      </c>
      <c r="CU230" s="19">
        <f t="shared" ref="CU230:CY230" si="270">if(CP230="Không",0,1)</f>
        <v>0</v>
      </c>
      <c r="CV230" s="19">
        <f t="shared" si="270"/>
        <v>0</v>
      </c>
      <c r="CW230" s="19">
        <f t="shared" si="270"/>
        <v>0</v>
      </c>
      <c r="CX230" s="19">
        <f t="shared" si="270"/>
        <v>0</v>
      </c>
      <c r="CY230" s="19">
        <f t="shared" si="270"/>
        <v>0</v>
      </c>
      <c r="CZ230" s="19" t="s">
        <v>195</v>
      </c>
      <c r="DA230" s="19">
        <f t="shared" si="25"/>
        <v>1</v>
      </c>
      <c r="DB230" s="19" t="s">
        <v>195</v>
      </c>
      <c r="DC230" s="19">
        <f t="shared" si="26"/>
        <v>1</v>
      </c>
      <c r="DD230" s="19" t="s">
        <v>709</v>
      </c>
      <c r="DE230" s="19" t="s">
        <v>195</v>
      </c>
      <c r="DF230" s="19">
        <f t="shared" si="27"/>
        <v>1</v>
      </c>
      <c r="DG230" s="19" t="s">
        <v>196</v>
      </c>
      <c r="DH230" s="19">
        <f t="shared" si="28"/>
        <v>0</v>
      </c>
      <c r="DI230" s="19" t="s">
        <v>185</v>
      </c>
      <c r="DJ230" s="19">
        <f t="shared" si="29"/>
        <v>0</v>
      </c>
      <c r="DK230" s="19" t="s">
        <v>197</v>
      </c>
      <c r="DL230" s="19">
        <f t="shared" si="30"/>
        <v>0</v>
      </c>
      <c r="DM230" s="19" t="s">
        <v>198</v>
      </c>
      <c r="DN230" s="19">
        <f t="shared" si="31"/>
        <v>1.5</v>
      </c>
      <c r="DO230" s="19" t="s">
        <v>526</v>
      </c>
      <c r="DP230" s="19" t="s">
        <v>185</v>
      </c>
      <c r="DQ230" s="20">
        <f t="shared" si="32"/>
        <v>0</v>
      </c>
      <c r="DR230" s="20"/>
      <c r="DS230" s="19" t="s">
        <v>195</v>
      </c>
      <c r="DT230" s="19" t="s">
        <v>285</v>
      </c>
      <c r="DU230" s="19" t="s">
        <v>185</v>
      </c>
      <c r="DV230" s="20"/>
      <c r="DW230" s="20"/>
      <c r="DX230" s="20"/>
      <c r="DY230" s="20"/>
    </row>
    <row r="231">
      <c r="A231" s="18">
        <v>46007.86800925926</v>
      </c>
      <c r="B231" s="19" t="s">
        <v>357</v>
      </c>
      <c r="C231" s="19" t="s">
        <v>335</v>
      </c>
      <c r="D231" s="19">
        <f t="shared" si="2"/>
        <v>1</v>
      </c>
      <c r="E231" s="19" t="s">
        <v>180</v>
      </c>
      <c r="F231" s="19">
        <f>IFERROR(__xludf.DUMMYFUNCTION("LET(
  t, LOWER(TRIM(E231)),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31" s="19" t="s">
        <v>185</v>
      </c>
      <c r="H231" s="19">
        <f>IFERROR(__xludf.DUMMYFUNCTION("LET(
  t, LOWER(TRIM(G231)),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31" s="19" t="s">
        <v>276</v>
      </c>
      <c r="J231" s="19">
        <f>IFERROR(__xludf.DUMMYFUNCTION("LET(
  text, LOWER(I231),
  IFERROR(
    IFS(
      REGEXMATCH(text,""ở cùng gia đình|ở trọ cùng gia đình""), 0,
      REGEXMATCH(text,""thuê trọ""), 1,
      REGEXMATCH(text,""ở ktx""), 2,
      REGEXMATCH(text,""có nhà tại khu vực đang học|có nhà|ở riên"&amp;"g tại chung cư""), 3,
      REGEXMATCH(text,""ở nhà người quen""), 4
    ),
  -1)
)"),0.0)</f>
        <v>0</v>
      </c>
      <c r="K231" s="19" t="s">
        <v>183</v>
      </c>
      <c r="L231" s="19">
        <f>IFERROR(__xludf.DUMMYFUNCTION("LET(
  t, LOWER(TRIM(K231)),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31" s="19" t="s">
        <v>222</v>
      </c>
      <c r="N231" s="19">
        <f>IFERROR(__xludf.DUMMYFUNCTION("LET(
  t, LOWER(TRIM(M231)),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31" s="19" t="s">
        <v>185</v>
      </c>
      <c r="P231" s="19">
        <f t="shared" si="3"/>
        <v>0</v>
      </c>
      <c r="Q231" s="20"/>
      <c r="R231" s="20" t="str">
        <f t="shared" si="253"/>
        <v/>
      </c>
      <c r="S231" s="20"/>
      <c r="T231" s="20"/>
      <c r="U231" s="20"/>
      <c r="V231" s="20" t="str">
        <f>IFERROR(__xludf.DUMMYFUNCTION("IFERROR(REGEXEXTRACT(U231,""\d+"")*1, """")"),"")</f>
        <v/>
      </c>
      <c r="W231" s="20">
        <f t="shared" si="5"/>
        <v>0</v>
      </c>
      <c r="X231" s="20"/>
      <c r="Y231" s="20"/>
      <c r="Z231" s="19" t="s">
        <v>185</v>
      </c>
      <c r="AA231" s="19"/>
      <c r="AB231" s="19" t="s">
        <v>185</v>
      </c>
      <c r="AC231" s="19" t="s">
        <v>185</v>
      </c>
      <c r="AD231" s="19" t="s">
        <v>186</v>
      </c>
      <c r="AE231" s="19" t="s">
        <v>185</v>
      </c>
      <c r="AF231" s="19" t="s">
        <v>237</v>
      </c>
      <c r="AG231" s="19" t="s">
        <v>238</v>
      </c>
      <c r="AH231" s="19" t="s">
        <v>188</v>
      </c>
      <c r="AI231" s="19" t="s">
        <v>239</v>
      </c>
      <c r="AJ231" s="19">
        <f t="shared" si="6"/>
        <v>0</v>
      </c>
      <c r="AK231" s="19" t="s">
        <v>302</v>
      </c>
      <c r="AL231" s="19">
        <f t="shared" si="7"/>
        <v>-1</v>
      </c>
      <c r="AM231" s="19" t="s">
        <v>190</v>
      </c>
      <c r="AN231" s="19">
        <f t="shared" si="8"/>
        <v>0</v>
      </c>
      <c r="AO231" s="20"/>
      <c r="AP231" s="19">
        <v>1.0</v>
      </c>
      <c r="AQ231" s="19">
        <v>1.0</v>
      </c>
      <c r="AR231" s="19">
        <v>1.0</v>
      </c>
      <c r="AS231" s="19">
        <v>1.0</v>
      </c>
      <c r="AT231" s="19">
        <v>1.0</v>
      </c>
      <c r="AU231" s="19">
        <v>1.0</v>
      </c>
      <c r="AV231" s="19">
        <v>1.0</v>
      </c>
      <c r="AW231" s="19">
        <v>1.0</v>
      </c>
      <c r="AX231" s="19">
        <v>1.0</v>
      </c>
      <c r="AY231" s="19">
        <f t="shared" si="9"/>
        <v>9</v>
      </c>
      <c r="AZ231" s="19">
        <f t="shared" si="10"/>
        <v>0</v>
      </c>
      <c r="BA231" s="19">
        <f t="shared" si="11"/>
        <v>0</v>
      </c>
      <c r="BB231" s="19">
        <f t="shared" si="12"/>
        <v>0</v>
      </c>
      <c r="BC231" s="19">
        <v>1.0</v>
      </c>
      <c r="BD231" s="19">
        <v>1.0</v>
      </c>
      <c r="BE231" s="19">
        <v>1.0</v>
      </c>
      <c r="BF231" s="19">
        <v>1.0</v>
      </c>
      <c r="BG231" s="19">
        <v>1.0</v>
      </c>
      <c r="BH231" s="19">
        <v>1.0</v>
      </c>
      <c r="BI231" s="19">
        <v>1.0</v>
      </c>
      <c r="BJ231" s="19">
        <f t="shared" si="13"/>
        <v>7</v>
      </c>
      <c r="BK231" s="19">
        <f t="shared" si="14"/>
        <v>0</v>
      </c>
      <c r="BL231" s="19"/>
      <c r="BM231" s="19"/>
      <c r="BN231" s="19">
        <v>1.0</v>
      </c>
      <c r="BO231" s="19" t="s">
        <v>185</v>
      </c>
      <c r="BP231" s="19">
        <f t="shared" si="15"/>
        <v>0</v>
      </c>
      <c r="BQ231" s="19">
        <v>2.0</v>
      </c>
      <c r="BR231" s="19" t="s">
        <v>196</v>
      </c>
      <c r="BS231" s="19" t="s">
        <v>185</v>
      </c>
      <c r="BT231" s="20">
        <f t="shared" si="16"/>
        <v>0</v>
      </c>
      <c r="BU231" s="20"/>
      <c r="BV231" s="19">
        <v>4.0</v>
      </c>
      <c r="BW231" s="19" t="s">
        <v>185</v>
      </c>
      <c r="BX231" s="19" t="s">
        <v>191</v>
      </c>
      <c r="BY231" s="19" t="s">
        <v>185</v>
      </c>
      <c r="BZ231" s="19" t="s">
        <v>186</v>
      </c>
      <c r="CA231" s="19">
        <f t="shared" si="17"/>
        <v>1</v>
      </c>
      <c r="CB231" s="19" t="s">
        <v>186</v>
      </c>
      <c r="CC231" s="19">
        <f t="shared" si="18"/>
        <v>1</v>
      </c>
      <c r="CD231" s="19" t="s">
        <v>208</v>
      </c>
      <c r="CE231" s="19">
        <f t="shared" si="19"/>
        <v>2</v>
      </c>
      <c r="CF231" s="19" t="s">
        <v>208</v>
      </c>
      <c r="CG231" s="19">
        <f t="shared" si="20"/>
        <v>2</v>
      </c>
      <c r="CH231" s="19" t="s">
        <v>208</v>
      </c>
      <c r="CI231" s="19">
        <f t="shared" si="21"/>
        <v>2</v>
      </c>
      <c r="CJ231" s="19" t="s">
        <v>229</v>
      </c>
      <c r="CK231" s="19" t="s">
        <v>185</v>
      </c>
      <c r="CL231" s="19" t="s">
        <v>241</v>
      </c>
      <c r="CM231" s="19">
        <f t="shared" si="22"/>
        <v>1.5</v>
      </c>
      <c r="CN231" s="19" t="s">
        <v>213</v>
      </c>
      <c r="CO231" s="19">
        <f t="shared" si="23"/>
        <v>1</v>
      </c>
      <c r="CP231" s="19" t="s">
        <v>185</v>
      </c>
      <c r="CQ231" s="19" t="s">
        <v>185</v>
      </c>
      <c r="CR231" s="19" t="s">
        <v>185</v>
      </c>
      <c r="CS231" s="19" t="s">
        <v>185</v>
      </c>
      <c r="CT231" s="19" t="s">
        <v>185</v>
      </c>
      <c r="CU231" s="19">
        <f t="shared" ref="CU231:CY231" si="271">if(CP231="Không",0,1)</f>
        <v>0</v>
      </c>
      <c r="CV231" s="19">
        <f t="shared" si="271"/>
        <v>0</v>
      </c>
      <c r="CW231" s="19">
        <f t="shared" si="271"/>
        <v>0</v>
      </c>
      <c r="CX231" s="19">
        <f t="shared" si="271"/>
        <v>0</v>
      </c>
      <c r="CY231" s="19">
        <f t="shared" si="271"/>
        <v>0</v>
      </c>
      <c r="CZ231" s="19" t="s">
        <v>185</v>
      </c>
      <c r="DA231" s="19">
        <f t="shared" si="25"/>
        <v>0</v>
      </c>
      <c r="DB231" s="19" t="s">
        <v>185</v>
      </c>
      <c r="DC231" s="19">
        <f t="shared" si="26"/>
        <v>0</v>
      </c>
      <c r="DD231" s="20"/>
      <c r="DE231" s="19" t="s">
        <v>195</v>
      </c>
      <c r="DF231" s="19">
        <f t="shared" si="27"/>
        <v>1</v>
      </c>
      <c r="DG231" s="19" t="s">
        <v>196</v>
      </c>
      <c r="DH231" s="19">
        <f t="shared" si="28"/>
        <v>0</v>
      </c>
      <c r="DI231" s="19" t="s">
        <v>185</v>
      </c>
      <c r="DJ231" s="19">
        <f t="shared" si="29"/>
        <v>0</v>
      </c>
      <c r="DK231" s="19" t="s">
        <v>197</v>
      </c>
      <c r="DL231" s="19">
        <f t="shared" si="30"/>
        <v>0</v>
      </c>
      <c r="DM231" s="19" t="s">
        <v>303</v>
      </c>
      <c r="DN231" s="19">
        <f t="shared" si="31"/>
        <v>0.5</v>
      </c>
      <c r="DO231" s="19" t="s">
        <v>326</v>
      </c>
      <c r="DP231" s="19" t="s">
        <v>185</v>
      </c>
      <c r="DQ231" s="20">
        <f t="shared" si="32"/>
        <v>0</v>
      </c>
      <c r="DR231" s="20"/>
      <c r="DS231" s="19" t="s">
        <v>185</v>
      </c>
      <c r="DT231" s="20"/>
      <c r="DU231" s="19" t="s">
        <v>185</v>
      </c>
      <c r="DV231" s="20"/>
      <c r="DW231" s="20"/>
      <c r="DX231" s="20"/>
      <c r="DY231" s="20"/>
    </row>
    <row r="232">
      <c r="A232" s="18">
        <v>46007.868159722224</v>
      </c>
      <c r="B232" s="19" t="s">
        <v>390</v>
      </c>
      <c r="C232" s="19" t="s">
        <v>174</v>
      </c>
      <c r="D232" s="19">
        <f t="shared" si="2"/>
        <v>0</v>
      </c>
      <c r="E232" s="19" t="s">
        <v>346</v>
      </c>
      <c r="F232" s="19">
        <f>IFERROR(__xludf.DUMMYFUNCTION("LET(
  t, LOWER(TRIM(E232)),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32" s="19" t="s">
        <v>185</v>
      </c>
      <c r="H232" s="19">
        <f>IFERROR(__xludf.DUMMYFUNCTION("LET(
  t, LOWER(TRIM(G232)),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32" s="19" t="s">
        <v>182</v>
      </c>
      <c r="J232" s="19">
        <f>IFERROR(__xludf.DUMMYFUNCTION("LET(
  text, LOWER(I232),
  IFERROR(
    IFS(
      REGEXMATCH(text,""ở cùng gia đình|ở trọ cùng gia đình""), 0,
      REGEXMATCH(text,""thuê trọ""), 1,
      REGEXMATCH(text,""ở ktx""), 2,
      REGEXMATCH(text,""có nhà tại khu vực đang học|có nhà|ở riên"&amp;"g tại chung cư""), 3,
      REGEXMATCH(text,""ở nhà người quen""), 4
    ),
  -1)
)"),1.0)</f>
        <v>1</v>
      </c>
      <c r="K232" s="19" t="s">
        <v>183</v>
      </c>
      <c r="L232" s="19">
        <f>IFERROR(__xludf.DUMMYFUNCTION("LET(
  t, LOWER(TRIM(K232)),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32" s="19" t="s">
        <v>184</v>
      </c>
      <c r="N232" s="19">
        <f>IFERROR(__xludf.DUMMYFUNCTION("LET(
  t, LOWER(TRIM(M232)),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32" s="19" t="s">
        <v>185</v>
      </c>
      <c r="P232" s="19">
        <f t="shared" si="3"/>
        <v>0</v>
      </c>
      <c r="Q232" s="20"/>
      <c r="R232" s="20" t="str">
        <f t="shared" si="253"/>
        <v/>
      </c>
      <c r="S232" s="20"/>
      <c r="T232" s="20"/>
      <c r="U232" s="20"/>
      <c r="V232" s="20" t="str">
        <f>IFERROR(__xludf.DUMMYFUNCTION("IFERROR(REGEXEXTRACT(U232,""\d+"")*1, """")"),"")</f>
        <v/>
      </c>
      <c r="W232" s="20">
        <f t="shared" si="5"/>
        <v>0</v>
      </c>
      <c r="X232" s="20"/>
      <c r="Y232" s="20"/>
      <c r="Z232" s="19" t="s">
        <v>185</v>
      </c>
      <c r="AA232" s="19"/>
      <c r="AB232" s="19" t="s">
        <v>185</v>
      </c>
      <c r="AC232" s="19" t="s">
        <v>185</v>
      </c>
      <c r="AD232" s="19" t="s">
        <v>205</v>
      </c>
      <c r="AE232" s="19" t="s">
        <v>225</v>
      </c>
      <c r="AF232" s="19" t="s">
        <v>250</v>
      </c>
      <c r="AG232" s="19" t="s">
        <v>251</v>
      </c>
      <c r="AH232" s="19" t="s">
        <v>251</v>
      </c>
      <c r="AI232" s="19" t="s">
        <v>239</v>
      </c>
      <c r="AJ232" s="19">
        <f t="shared" si="6"/>
        <v>0</v>
      </c>
      <c r="AK232" s="19" t="s">
        <v>238</v>
      </c>
      <c r="AL232" s="19">
        <f t="shared" si="7"/>
        <v>0</v>
      </c>
      <c r="AM232" s="19" t="s">
        <v>190</v>
      </c>
      <c r="AN232" s="19">
        <f t="shared" si="8"/>
        <v>0</v>
      </c>
      <c r="AO232" s="20"/>
      <c r="AP232" s="19">
        <v>4.0</v>
      </c>
      <c r="AQ232" s="19">
        <v>4.0</v>
      </c>
      <c r="AR232" s="19">
        <v>4.0</v>
      </c>
      <c r="AS232" s="19">
        <v>4.0</v>
      </c>
      <c r="AT232" s="19">
        <v>4.0</v>
      </c>
      <c r="AU232" s="19">
        <v>4.0</v>
      </c>
      <c r="AV232" s="19">
        <v>4.0</v>
      </c>
      <c r="AW232" s="19">
        <v>4.0</v>
      </c>
      <c r="AX232" s="19">
        <v>4.0</v>
      </c>
      <c r="AY232" s="19">
        <f t="shared" si="9"/>
        <v>36</v>
      </c>
      <c r="AZ232" s="19">
        <f t="shared" si="10"/>
        <v>27</v>
      </c>
      <c r="BA232" s="19">
        <f t="shared" si="11"/>
        <v>1</v>
      </c>
      <c r="BB232" s="19">
        <f t="shared" si="12"/>
        <v>1</v>
      </c>
      <c r="BC232" s="19">
        <v>4.0</v>
      </c>
      <c r="BD232" s="19">
        <v>4.0</v>
      </c>
      <c r="BE232" s="19">
        <v>4.0</v>
      </c>
      <c r="BF232" s="19">
        <v>4.0</v>
      </c>
      <c r="BG232" s="19">
        <v>4.0</v>
      </c>
      <c r="BH232" s="19">
        <v>4.0</v>
      </c>
      <c r="BI232" s="19">
        <v>4.0</v>
      </c>
      <c r="BJ232" s="19">
        <f t="shared" si="13"/>
        <v>28</v>
      </c>
      <c r="BK232" s="19">
        <f t="shared" si="14"/>
        <v>21</v>
      </c>
      <c r="BL232" s="19"/>
      <c r="BM232" s="19"/>
      <c r="BN232" s="19">
        <v>5.0</v>
      </c>
      <c r="BO232" s="19" t="s">
        <v>195</v>
      </c>
      <c r="BP232" s="19">
        <f t="shared" si="15"/>
        <v>1</v>
      </c>
      <c r="BQ232" s="19">
        <v>6.0</v>
      </c>
      <c r="BR232" s="19">
        <v>0.0</v>
      </c>
      <c r="BS232" s="19" t="s">
        <v>195</v>
      </c>
      <c r="BT232" s="20">
        <f t="shared" si="16"/>
        <v>1</v>
      </c>
      <c r="BU232" s="19" t="s">
        <v>710</v>
      </c>
      <c r="BV232" s="19">
        <v>1.0</v>
      </c>
      <c r="BW232" s="19" t="s">
        <v>195</v>
      </c>
      <c r="BX232" s="19" t="s">
        <v>191</v>
      </c>
      <c r="BY232" s="19" t="s">
        <v>195</v>
      </c>
      <c r="BZ232" s="19" t="s">
        <v>208</v>
      </c>
      <c r="CA232" s="19">
        <f t="shared" si="17"/>
        <v>2</v>
      </c>
      <c r="CB232" s="19" t="s">
        <v>208</v>
      </c>
      <c r="CC232" s="19">
        <f t="shared" si="18"/>
        <v>2</v>
      </c>
      <c r="CD232" s="19" t="s">
        <v>192</v>
      </c>
      <c r="CE232" s="19">
        <f t="shared" si="19"/>
        <v>0</v>
      </c>
      <c r="CF232" s="19" t="s">
        <v>208</v>
      </c>
      <c r="CG232" s="19">
        <f t="shared" si="20"/>
        <v>2</v>
      </c>
      <c r="CH232" s="19" t="s">
        <v>208</v>
      </c>
      <c r="CI232" s="19">
        <f t="shared" si="21"/>
        <v>2</v>
      </c>
      <c r="CJ232" s="19" t="s">
        <v>262</v>
      </c>
      <c r="CK232" s="19" t="s">
        <v>240</v>
      </c>
      <c r="CL232" s="19" t="s">
        <v>212</v>
      </c>
      <c r="CM232" s="19">
        <f t="shared" si="22"/>
        <v>6</v>
      </c>
      <c r="CN232" s="19" t="s">
        <v>225</v>
      </c>
      <c r="CO232" s="19">
        <f t="shared" si="23"/>
        <v>2</v>
      </c>
      <c r="CP232" s="19" t="s">
        <v>185</v>
      </c>
      <c r="CQ232" s="19" t="s">
        <v>195</v>
      </c>
      <c r="CR232" s="19" t="s">
        <v>195</v>
      </c>
      <c r="CS232" s="19" t="s">
        <v>195</v>
      </c>
      <c r="CT232" s="19" t="s">
        <v>195</v>
      </c>
      <c r="CU232" s="19">
        <f t="shared" ref="CU232:CY232" si="272">if(CP232="Không",0,1)</f>
        <v>0</v>
      </c>
      <c r="CV232" s="19">
        <f t="shared" si="272"/>
        <v>1</v>
      </c>
      <c r="CW232" s="19">
        <f t="shared" si="272"/>
        <v>1</v>
      </c>
      <c r="CX232" s="19">
        <f t="shared" si="272"/>
        <v>1</v>
      </c>
      <c r="CY232" s="19">
        <f t="shared" si="272"/>
        <v>1</v>
      </c>
      <c r="CZ232" s="19" t="s">
        <v>195</v>
      </c>
      <c r="DA232" s="19">
        <f t="shared" si="25"/>
        <v>1</v>
      </c>
      <c r="DB232" s="19" t="s">
        <v>195</v>
      </c>
      <c r="DC232" s="19">
        <f t="shared" si="26"/>
        <v>1</v>
      </c>
      <c r="DD232" s="19" t="s">
        <v>711</v>
      </c>
      <c r="DE232" s="19" t="s">
        <v>195</v>
      </c>
      <c r="DF232" s="19">
        <f t="shared" si="27"/>
        <v>1</v>
      </c>
      <c r="DG232" s="19" t="s">
        <v>368</v>
      </c>
      <c r="DH232" s="19">
        <f t="shared" si="28"/>
        <v>1</v>
      </c>
      <c r="DI232" s="19" t="s">
        <v>712</v>
      </c>
      <c r="DJ232" s="19">
        <f t="shared" si="29"/>
        <v>1</v>
      </c>
      <c r="DK232" s="19" t="s">
        <v>197</v>
      </c>
      <c r="DL232" s="19">
        <f t="shared" si="30"/>
        <v>0</v>
      </c>
      <c r="DM232" s="19" t="s">
        <v>198</v>
      </c>
      <c r="DN232" s="19">
        <f t="shared" si="31"/>
        <v>1.5</v>
      </c>
      <c r="DO232" s="19" t="s">
        <v>713</v>
      </c>
      <c r="DP232" s="19" t="s">
        <v>185</v>
      </c>
      <c r="DQ232" s="20">
        <f t="shared" si="32"/>
        <v>0</v>
      </c>
      <c r="DR232" s="20"/>
      <c r="DS232" s="19" t="s">
        <v>185</v>
      </c>
      <c r="DT232" s="20"/>
      <c r="DU232" s="19" t="s">
        <v>185</v>
      </c>
      <c r="DV232" s="20"/>
      <c r="DW232" s="20"/>
      <c r="DX232" s="20"/>
      <c r="DY232" s="20"/>
    </row>
    <row r="233">
      <c r="A233" s="18">
        <v>46007.86855324074</v>
      </c>
      <c r="B233" s="19" t="s">
        <v>309</v>
      </c>
      <c r="C233" s="19" t="s">
        <v>335</v>
      </c>
      <c r="D233" s="19">
        <f t="shared" si="2"/>
        <v>1</v>
      </c>
      <c r="E233" s="19" t="s">
        <v>328</v>
      </c>
      <c r="F233" s="19">
        <f>IFERROR(__xludf.DUMMYFUNCTION("LET(
  t, LOWER(TRIM(E233)),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33" s="19" t="s">
        <v>185</v>
      </c>
      <c r="H233" s="19">
        <f>IFERROR(__xludf.DUMMYFUNCTION("LET(
  t, LOWER(TRIM(G233)),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33" s="19" t="s">
        <v>182</v>
      </c>
      <c r="J233" s="19">
        <f>IFERROR(__xludf.DUMMYFUNCTION("LET(
  text, LOWER(I233),
  IFERROR(
    IFS(
      REGEXMATCH(text,""ở cùng gia đình|ở trọ cùng gia đình""), 0,
      REGEXMATCH(text,""thuê trọ""), 1,
      REGEXMATCH(text,""ở ktx""), 2,
      REGEXMATCH(text,""có nhà tại khu vực đang học|có nhà|ở riên"&amp;"g tại chung cư""), 3,
      REGEXMATCH(text,""ở nhà người quen""), 4
    ),
  -1)
)"),1.0)</f>
        <v>1</v>
      </c>
      <c r="K233" s="19" t="s">
        <v>714</v>
      </c>
      <c r="L233" s="19">
        <f>IFERROR(__xludf.DUMMYFUNCTION("LET(
  t, LOWER(TRIM(K233)),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33" s="19" t="s">
        <v>184</v>
      </c>
      <c r="N233" s="19">
        <f>IFERROR(__xludf.DUMMYFUNCTION("LET(
  t, LOWER(TRIM(M233)),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33" s="19" t="s">
        <v>185</v>
      </c>
      <c r="P233" s="19">
        <f t="shared" si="3"/>
        <v>0</v>
      </c>
      <c r="Q233" s="20"/>
      <c r="R233" s="20" t="str">
        <f t="shared" si="253"/>
        <v/>
      </c>
      <c r="S233" s="20"/>
      <c r="T233" s="20"/>
      <c r="U233" s="20"/>
      <c r="V233" s="20" t="str">
        <f>IFERROR(__xludf.DUMMYFUNCTION("IFERROR(REGEXEXTRACT(U233,""\d+"")*1, """")"),"")</f>
        <v/>
      </c>
      <c r="W233" s="20">
        <f t="shared" si="5"/>
        <v>0</v>
      </c>
      <c r="X233" s="20"/>
      <c r="Y233" s="20"/>
      <c r="Z233" s="19" t="s">
        <v>208</v>
      </c>
      <c r="AA233" s="19"/>
      <c r="AB233" s="19" t="s">
        <v>185</v>
      </c>
      <c r="AC233" s="19" t="s">
        <v>185</v>
      </c>
      <c r="AD233" s="19" t="s">
        <v>186</v>
      </c>
      <c r="AE233" s="19" t="s">
        <v>186</v>
      </c>
      <c r="AF233" s="19" t="s">
        <v>187</v>
      </c>
      <c r="AG233" s="19" t="s">
        <v>251</v>
      </c>
      <c r="AH233" s="19" t="s">
        <v>251</v>
      </c>
      <c r="AI233" s="19" t="s">
        <v>227</v>
      </c>
      <c r="AJ233" s="19">
        <f t="shared" si="6"/>
        <v>2</v>
      </c>
      <c r="AK233" s="19" t="s">
        <v>251</v>
      </c>
      <c r="AL233" s="19">
        <f t="shared" si="7"/>
        <v>3</v>
      </c>
      <c r="AM233" s="19" t="s">
        <v>228</v>
      </c>
      <c r="AN233" s="19">
        <f t="shared" si="8"/>
        <v>1</v>
      </c>
      <c r="AO233" s="20"/>
      <c r="AP233" s="19">
        <v>4.0</v>
      </c>
      <c r="AQ233" s="19">
        <v>3.0</v>
      </c>
      <c r="AR233" s="19">
        <v>3.0</v>
      </c>
      <c r="AS233" s="19">
        <v>3.0</v>
      </c>
      <c r="AT233" s="19">
        <v>4.0</v>
      </c>
      <c r="AU233" s="19">
        <v>3.0</v>
      </c>
      <c r="AV233" s="19">
        <v>4.0</v>
      </c>
      <c r="AW233" s="19">
        <v>2.0</v>
      </c>
      <c r="AX233" s="19">
        <v>2.0</v>
      </c>
      <c r="AY233" s="19">
        <f t="shared" si="9"/>
        <v>28</v>
      </c>
      <c r="AZ233" s="19">
        <f t="shared" si="10"/>
        <v>19</v>
      </c>
      <c r="BA233" s="19">
        <f t="shared" si="11"/>
        <v>1</v>
      </c>
      <c r="BB233" s="19">
        <f t="shared" si="12"/>
        <v>1</v>
      </c>
      <c r="BC233" s="19">
        <v>3.0</v>
      </c>
      <c r="BD233" s="19">
        <v>4.0</v>
      </c>
      <c r="BE233" s="19">
        <v>4.0</v>
      </c>
      <c r="BF233" s="19">
        <v>4.0</v>
      </c>
      <c r="BG233" s="19">
        <v>4.0</v>
      </c>
      <c r="BH233" s="19">
        <v>4.0</v>
      </c>
      <c r="BI233" s="19">
        <v>3.0</v>
      </c>
      <c r="BJ233" s="19">
        <f t="shared" si="13"/>
        <v>26</v>
      </c>
      <c r="BK233" s="19">
        <f t="shared" si="14"/>
        <v>19</v>
      </c>
      <c r="BL233" s="19"/>
      <c r="BM233" s="19"/>
      <c r="BN233" s="19">
        <v>5.0</v>
      </c>
      <c r="BO233" s="19" t="s">
        <v>195</v>
      </c>
      <c r="BP233" s="19">
        <f t="shared" si="15"/>
        <v>1</v>
      </c>
      <c r="BQ233" s="19">
        <v>6.0</v>
      </c>
      <c r="BR233" s="19">
        <v>25.0</v>
      </c>
      <c r="BS233" s="19" t="s">
        <v>195</v>
      </c>
      <c r="BT233" s="20">
        <f t="shared" si="16"/>
        <v>1</v>
      </c>
      <c r="BU233" s="19" t="s">
        <v>715</v>
      </c>
      <c r="BV233" s="19">
        <v>5.0</v>
      </c>
      <c r="BW233" s="19" t="s">
        <v>195</v>
      </c>
      <c r="BX233" s="19" t="s">
        <v>191</v>
      </c>
      <c r="BY233" s="19" t="s">
        <v>195</v>
      </c>
      <c r="BZ233" s="19" t="s">
        <v>186</v>
      </c>
      <c r="CA233" s="19">
        <f t="shared" si="17"/>
        <v>1</v>
      </c>
      <c r="CB233" s="19" t="s">
        <v>208</v>
      </c>
      <c r="CC233" s="19">
        <f t="shared" si="18"/>
        <v>2</v>
      </c>
      <c r="CD233" s="19" t="s">
        <v>208</v>
      </c>
      <c r="CE233" s="19">
        <f t="shared" si="19"/>
        <v>2</v>
      </c>
      <c r="CF233" s="19" t="s">
        <v>208</v>
      </c>
      <c r="CG233" s="19">
        <f t="shared" si="20"/>
        <v>2</v>
      </c>
      <c r="CH233" s="19" t="s">
        <v>209</v>
      </c>
      <c r="CI233" s="19">
        <f t="shared" si="21"/>
        <v>1</v>
      </c>
      <c r="CJ233" s="19" t="s">
        <v>229</v>
      </c>
      <c r="CK233" s="19" t="s">
        <v>240</v>
      </c>
      <c r="CL233" s="19" t="s">
        <v>212</v>
      </c>
      <c r="CM233" s="19">
        <f t="shared" si="22"/>
        <v>6</v>
      </c>
      <c r="CN233" s="19" t="s">
        <v>213</v>
      </c>
      <c r="CO233" s="19">
        <f t="shared" si="23"/>
        <v>1</v>
      </c>
      <c r="CP233" s="19" t="s">
        <v>195</v>
      </c>
      <c r="CQ233" s="19" t="s">
        <v>195</v>
      </c>
      <c r="CR233" s="19" t="s">
        <v>195</v>
      </c>
      <c r="CS233" s="19" t="s">
        <v>195</v>
      </c>
      <c r="CT233" s="19" t="s">
        <v>195</v>
      </c>
      <c r="CU233" s="19">
        <f t="shared" ref="CU233:CY233" si="273">if(CP233="Không",0,1)</f>
        <v>1</v>
      </c>
      <c r="CV233" s="19">
        <f t="shared" si="273"/>
        <v>1</v>
      </c>
      <c r="CW233" s="19">
        <f t="shared" si="273"/>
        <v>1</v>
      </c>
      <c r="CX233" s="19">
        <f t="shared" si="273"/>
        <v>1</v>
      </c>
      <c r="CY233" s="19">
        <f t="shared" si="273"/>
        <v>1</v>
      </c>
      <c r="CZ233" s="19" t="s">
        <v>185</v>
      </c>
      <c r="DA233" s="19">
        <f t="shared" si="25"/>
        <v>0</v>
      </c>
      <c r="DB233" s="19" t="s">
        <v>195</v>
      </c>
      <c r="DC233" s="19">
        <f t="shared" si="26"/>
        <v>1</v>
      </c>
      <c r="DD233" s="19" t="s">
        <v>714</v>
      </c>
      <c r="DE233" s="19" t="s">
        <v>185</v>
      </c>
      <c r="DF233" s="19">
        <f t="shared" si="27"/>
        <v>0</v>
      </c>
      <c r="DG233" s="19" t="s">
        <v>431</v>
      </c>
      <c r="DH233" s="19">
        <f t="shared" si="28"/>
        <v>1</v>
      </c>
      <c r="DI233" s="19" t="s">
        <v>716</v>
      </c>
      <c r="DJ233" s="19">
        <f t="shared" si="29"/>
        <v>1</v>
      </c>
      <c r="DK233" s="19" t="s">
        <v>197</v>
      </c>
      <c r="DL233" s="19">
        <f t="shared" si="30"/>
        <v>0</v>
      </c>
      <c r="DM233" s="20"/>
      <c r="DN233" s="19" t="str">
        <f t="shared" si="31"/>
        <v/>
      </c>
      <c r="DO233" s="20"/>
      <c r="DP233" s="19" t="s">
        <v>195</v>
      </c>
      <c r="DQ233" s="20">
        <f t="shared" si="32"/>
        <v>1</v>
      </c>
      <c r="DR233" s="19" t="s">
        <v>400</v>
      </c>
      <c r="DS233" s="19" t="s">
        <v>185</v>
      </c>
      <c r="DT233" s="20"/>
      <c r="DU233" s="19" t="s">
        <v>185</v>
      </c>
      <c r="DV233" s="20"/>
      <c r="DW233" s="20"/>
      <c r="DX233" s="20"/>
      <c r="DY233" s="20"/>
    </row>
    <row r="234">
      <c r="A234" s="18">
        <v>46007.869155092594</v>
      </c>
      <c r="B234" s="19" t="s">
        <v>390</v>
      </c>
      <c r="C234" s="19" t="s">
        <v>335</v>
      </c>
      <c r="D234" s="19">
        <f t="shared" si="2"/>
        <v>1</v>
      </c>
      <c r="E234" s="19" t="s">
        <v>328</v>
      </c>
      <c r="F234" s="19">
        <f>IFERROR(__xludf.DUMMYFUNCTION("LET(
  t, LOWER(TRIM(E234)),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34" s="19" t="s">
        <v>220</v>
      </c>
      <c r="H234" s="19">
        <f>IFERROR(__xludf.DUMMYFUNCTION("LET(
  t, LOWER(TRIM(G234)),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34" s="19" t="s">
        <v>276</v>
      </c>
      <c r="J234" s="19">
        <f>IFERROR(__xludf.DUMMYFUNCTION("LET(
  text, LOWER(I234),
  IFERROR(
    IFS(
      REGEXMATCH(text,""ở cùng gia đình|ở trọ cùng gia đình""), 0,
      REGEXMATCH(text,""thuê trọ""), 1,
      REGEXMATCH(text,""ở ktx""), 2,
      REGEXMATCH(text,""có nhà tại khu vực đang học|có nhà|ở riên"&amp;"g tại chung cư""), 3,
      REGEXMATCH(text,""ở nhà người quen""), 4
    ),
  -1)
)"),0.0)</f>
        <v>0</v>
      </c>
      <c r="K234" s="19" t="s">
        <v>202</v>
      </c>
      <c r="L234" s="19">
        <f>IFERROR(__xludf.DUMMYFUNCTION("LET(
  t, LOWER(TRIM(K234)),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34" s="19" t="s">
        <v>184</v>
      </c>
      <c r="N234" s="19">
        <f>IFERROR(__xludf.DUMMYFUNCTION("LET(
  t, LOWER(TRIM(M234)),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34" s="19" t="s">
        <v>185</v>
      </c>
      <c r="P234" s="19">
        <f t="shared" si="3"/>
        <v>0</v>
      </c>
      <c r="Q234" s="20"/>
      <c r="R234" s="20" t="str">
        <f t="shared" si="253"/>
        <v/>
      </c>
      <c r="S234" s="20"/>
      <c r="T234" s="20"/>
      <c r="U234" s="20"/>
      <c r="V234" s="20" t="str">
        <f>IFERROR(__xludf.DUMMYFUNCTION("IFERROR(REGEXEXTRACT(U234,""\d+"")*1, """")"),"")</f>
        <v/>
      </c>
      <c r="W234" s="20">
        <f t="shared" si="5"/>
        <v>0</v>
      </c>
      <c r="X234" s="20"/>
      <c r="Y234" s="20"/>
      <c r="Z234" s="19" t="s">
        <v>185</v>
      </c>
      <c r="AA234" s="19"/>
      <c r="AB234" s="19" t="s">
        <v>185</v>
      </c>
      <c r="AC234" s="19" t="s">
        <v>423</v>
      </c>
      <c r="AD234" s="19" t="s">
        <v>205</v>
      </c>
      <c r="AE234" s="19" t="s">
        <v>186</v>
      </c>
      <c r="AF234" s="19" t="s">
        <v>187</v>
      </c>
      <c r="AG234" s="19" t="s">
        <v>226</v>
      </c>
      <c r="AH234" s="19" t="s">
        <v>251</v>
      </c>
      <c r="AI234" s="19" t="s">
        <v>331</v>
      </c>
      <c r="AJ234" s="19">
        <f t="shared" si="6"/>
        <v>3</v>
      </c>
      <c r="AK234" s="19" t="s">
        <v>251</v>
      </c>
      <c r="AL234" s="19">
        <f t="shared" si="7"/>
        <v>3</v>
      </c>
      <c r="AM234" s="19" t="s">
        <v>294</v>
      </c>
      <c r="AN234" s="19">
        <f t="shared" si="8"/>
        <v>2</v>
      </c>
      <c r="AO234" s="20"/>
      <c r="AP234" s="19">
        <v>4.0</v>
      </c>
      <c r="AQ234" s="19">
        <v>4.0</v>
      </c>
      <c r="AR234" s="19">
        <v>2.0</v>
      </c>
      <c r="AS234" s="19">
        <v>4.0</v>
      </c>
      <c r="AT234" s="19">
        <v>1.0</v>
      </c>
      <c r="AU234" s="19">
        <v>4.0</v>
      </c>
      <c r="AV234" s="19">
        <v>1.0</v>
      </c>
      <c r="AW234" s="19">
        <v>1.0</v>
      </c>
      <c r="AX234" s="19">
        <v>3.0</v>
      </c>
      <c r="AY234" s="19">
        <f t="shared" si="9"/>
        <v>24</v>
      </c>
      <c r="AZ234" s="19">
        <f t="shared" si="10"/>
        <v>15</v>
      </c>
      <c r="BA234" s="19">
        <f t="shared" si="11"/>
        <v>1</v>
      </c>
      <c r="BB234" s="19">
        <f t="shared" si="12"/>
        <v>1</v>
      </c>
      <c r="BC234" s="19">
        <v>3.0</v>
      </c>
      <c r="BD234" s="19">
        <v>1.0</v>
      </c>
      <c r="BE234" s="19">
        <v>3.0</v>
      </c>
      <c r="BF234" s="19">
        <v>1.0</v>
      </c>
      <c r="BG234" s="19">
        <v>4.0</v>
      </c>
      <c r="BH234" s="19">
        <v>1.0</v>
      </c>
      <c r="BI234" s="19">
        <v>4.0</v>
      </c>
      <c r="BJ234" s="19">
        <f t="shared" si="13"/>
        <v>17</v>
      </c>
      <c r="BK234" s="19">
        <f t="shared" si="14"/>
        <v>10</v>
      </c>
      <c r="BL234" s="19"/>
      <c r="BM234" s="19"/>
      <c r="BN234" s="19">
        <v>5.0</v>
      </c>
      <c r="BO234" s="19" t="s">
        <v>195</v>
      </c>
      <c r="BP234" s="19">
        <f t="shared" si="15"/>
        <v>1</v>
      </c>
      <c r="BQ234" s="19">
        <v>6.0</v>
      </c>
      <c r="BR234" s="19">
        <v>0.0</v>
      </c>
      <c r="BS234" s="19" t="s">
        <v>195</v>
      </c>
      <c r="BT234" s="20">
        <f t="shared" si="16"/>
        <v>1</v>
      </c>
      <c r="BU234" s="19" t="s">
        <v>207</v>
      </c>
      <c r="BV234" s="19">
        <v>3.0</v>
      </c>
      <c r="BW234" s="19" t="s">
        <v>185</v>
      </c>
      <c r="BX234" s="19" t="s">
        <v>191</v>
      </c>
      <c r="BY234" s="19" t="s">
        <v>185</v>
      </c>
      <c r="BZ234" s="19" t="s">
        <v>208</v>
      </c>
      <c r="CA234" s="19">
        <f t="shared" si="17"/>
        <v>2</v>
      </c>
      <c r="CB234" s="19" t="s">
        <v>208</v>
      </c>
      <c r="CC234" s="19">
        <f t="shared" si="18"/>
        <v>2</v>
      </c>
      <c r="CD234" s="19" t="s">
        <v>209</v>
      </c>
      <c r="CE234" s="19">
        <f t="shared" si="19"/>
        <v>1</v>
      </c>
      <c r="CF234" s="19" t="s">
        <v>209</v>
      </c>
      <c r="CG234" s="19">
        <f t="shared" si="20"/>
        <v>1</v>
      </c>
      <c r="CH234" s="19" t="s">
        <v>209</v>
      </c>
      <c r="CI234" s="19">
        <f t="shared" si="21"/>
        <v>1</v>
      </c>
      <c r="CJ234" s="19" t="s">
        <v>229</v>
      </c>
      <c r="CK234" s="19" t="s">
        <v>185</v>
      </c>
      <c r="CL234" s="19" t="s">
        <v>212</v>
      </c>
      <c r="CM234" s="19">
        <f t="shared" si="22"/>
        <v>6</v>
      </c>
      <c r="CN234" s="19" t="s">
        <v>185</v>
      </c>
      <c r="CO234" s="19">
        <f t="shared" si="23"/>
        <v>0</v>
      </c>
      <c r="CP234" s="19" t="s">
        <v>195</v>
      </c>
      <c r="CQ234" s="19" t="s">
        <v>195</v>
      </c>
      <c r="CR234" s="19" t="s">
        <v>195</v>
      </c>
      <c r="CS234" s="19" t="s">
        <v>195</v>
      </c>
      <c r="CT234" s="19" t="s">
        <v>185</v>
      </c>
      <c r="CU234" s="19">
        <f t="shared" ref="CU234:CY234" si="274">if(CP234="Không",0,1)</f>
        <v>1</v>
      </c>
      <c r="CV234" s="19">
        <f t="shared" si="274"/>
        <v>1</v>
      </c>
      <c r="CW234" s="19">
        <f t="shared" si="274"/>
        <v>1</v>
      </c>
      <c r="CX234" s="19">
        <f t="shared" si="274"/>
        <v>1</v>
      </c>
      <c r="CY234" s="19">
        <f t="shared" si="274"/>
        <v>0</v>
      </c>
      <c r="CZ234" s="19" t="s">
        <v>195</v>
      </c>
      <c r="DA234" s="19">
        <f t="shared" si="25"/>
        <v>1</v>
      </c>
      <c r="DB234" s="19" t="s">
        <v>195</v>
      </c>
      <c r="DC234" s="19">
        <f t="shared" si="26"/>
        <v>1</v>
      </c>
      <c r="DD234" s="19" t="s">
        <v>717</v>
      </c>
      <c r="DE234" s="19" t="s">
        <v>185</v>
      </c>
      <c r="DF234" s="19">
        <f t="shared" si="27"/>
        <v>0</v>
      </c>
      <c r="DG234" s="19" t="s">
        <v>196</v>
      </c>
      <c r="DH234" s="19">
        <f t="shared" si="28"/>
        <v>0</v>
      </c>
      <c r="DI234" s="19" t="s">
        <v>718</v>
      </c>
      <c r="DJ234" s="19">
        <f t="shared" si="29"/>
        <v>1</v>
      </c>
      <c r="DK234" s="19" t="s">
        <v>719</v>
      </c>
      <c r="DL234" s="19">
        <f t="shared" si="30"/>
        <v>0</v>
      </c>
      <c r="DM234" s="20"/>
      <c r="DN234" s="19" t="str">
        <f t="shared" si="31"/>
        <v/>
      </c>
      <c r="DO234" s="20"/>
      <c r="DP234" s="19" t="s">
        <v>195</v>
      </c>
      <c r="DQ234" s="20">
        <f t="shared" si="32"/>
        <v>1</v>
      </c>
      <c r="DR234" s="19" t="s">
        <v>490</v>
      </c>
      <c r="DS234" s="19" t="s">
        <v>185</v>
      </c>
      <c r="DT234" s="20"/>
      <c r="DU234" s="19" t="s">
        <v>185</v>
      </c>
      <c r="DV234" s="20"/>
      <c r="DW234" s="20"/>
      <c r="DX234" s="20"/>
      <c r="DY234" s="20"/>
    </row>
    <row r="235">
      <c r="A235" s="18">
        <v>46007.86918981482</v>
      </c>
      <c r="B235" s="19" t="s">
        <v>399</v>
      </c>
      <c r="C235" s="19" t="s">
        <v>335</v>
      </c>
      <c r="D235" s="19">
        <f t="shared" si="2"/>
        <v>1</v>
      </c>
      <c r="E235" s="19" t="s">
        <v>180</v>
      </c>
      <c r="F235" s="19">
        <f>IFERROR(__xludf.DUMMYFUNCTION("LET(
  t, LOWER(TRIM(E235)),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35" s="19" t="s">
        <v>220</v>
      </c>
      <c r="H235" s="19">
        <f>IFERROR(__xludf.DUMMYFUNCTION("LET(
  t, LOWER(TRIM(G235)),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35" s="19" t="s">
        <v>182</v>
      </c>
      <c r="J235" s="19">
        <f>IFERROR(__xludf.DUMMYFUNCTION("LET(
  text, LOWER(I235),
  IFERROR(
    IFS(
      REGEXMATCH(text,""ở cùng gia đình|ở trọ cùng gia đình""), 0,
      REGEXMATCH(text,""thuê trọ""), 1,
      REGEXMATCH(text,""ở ktx""), 2,
      REGEXMATCH(text,""có nhà tại khu vực đang học|có nhà|ở riên"&amp;"g tại chung cư""), 3,
      REGEXMATCH(text,""ở nhà người quen""), 4
    ),
  -1)
)"),1.0)</f>
        <v>1</v>
      </c>
      <c r="K235" s="19" t="s">
        <v>221</v>
      </c>
      <c r="L235" s="19">
        <f>IFERROR(__xludf.DUMMYFUNCTION("LET(
  t, LOWER(TRIM(K235)),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35" s="19" t="s">
        <v>222</v>
      </c>
      <c r="N235" s="19">
        <f>IFERROR(__xludf.DUMMYFUNCTION("LET(
  t, LOWER(TRIM(M235)),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35" s="19" t="s">
        <v>185</v>
      </c>
      <c r="P235" s="19">
        <f t="shared" si="3"/>
        <v>0</v>
      </c>
      <c r="Q235" s="20"/>
      <c r="R235" s="20" t="str">
        <f t="shared" si="253"/>
        <v/>
      </c>
      <c r="S235" s="20"/>
      <c r="T235" s="20"/>
      <c r="U235" s="20"/>
      <c r="V235" s="20" t="str">
        <f>IFERROR(__xludf.DUMMYFUNCTION("IFERROR(REGEXEXTRACT(U235,""\d+"")*1, """")"),"")</f>
        <v/>
      </c>
      <c r="W235" s="20">
        <f t="shared" si="5"/>
        <v>0</v>
      </c>
      <c r="X235" s="20"/>
      <c r="Y235" s="20"/>
      <c r="Z235" s="19" t="s">
        <v>186</v>
      </c>
      <c r="AA235" s="19"/>
      <c r="AB235" s="19" t="s">
        <v>185</v>
      </c>
      <c r="AC235" s="19" t="s">
        <v>185</v>
      </c>
      <c r="AD235" s="19" t="s">
        <v>205</v>
      </c>
      <c r="AE235" s="19" t="s">
        <v>186</v>
      </c>
      <c r="AF235" s="19" t="s">
        <v>187</v>
      </c>
      <c r="AG235" s="19" t="s">
        <v>188</v>
      </c>
      <c r="AH235" s="19" t="s">
        <v>188</v>
      </c>
      <c r="AI235" s="19" t="s">
        <v>239</v>
      </c>
      <c r="AJ235" s="19">
        <f t="shared" si="6"/>
        <v>0</v>
      </c>
      <c r="AK235" s="19" t="s">
        <v>238</v>
      </c>
      <c r="AL235" s="19">
        <f t="shared" si="7"/>
        <v>0</v>
      </c>
      <c r="AM235" s="19" t="s">
        <v>190</v>
      </c>
      <c r="AN235" s="19">
        <f t="shared" si="8"/>
        <v>0</v>
      </c>
      <c r="AO235" s="20"/>
      <c r="AP235" s="19">
        <v>1.0</v>
      </c>
      <c r="AQ235" s="19">
        <v>1.0</v>
      </c>
      <c r="AR235" s="19">
        <v>3.0</v>
      </c>
      <c r="AS235" s="19">
        <v>1.0</v>
      </c>
      <c r="AT235" s="19">
        <v>3.0</v>
      </c>
      <c r="AU235" s="19">
        <v>1.0</v>
      </c>
      <c r="AV235" s="19">
        <v>1.0</v>
      </c>
      <c r="AW235" s="19">
        <v>1.0</v>
      </c>
      <c r="AX235" s="19">
        <v>1.0</v>
      </c>
      <c r="AY235" s="19">
        <f t="shared" si="9"/>
        <v>13</v>
      </c>
      <c r="AZ235" s="19">
        <f t="shared" si="10"/>
        <v>4</v>
      </c>
      <c r="BA235" s="19">
        <f t="shared" si="11"/>
        <v>0</v>
      </c>
      <c r="BB235" s="19">
        <f t="shared" si="12"/>
        <v>0</v>
      </c>
      <c r="BC235" s="19">
        <v>2.0</v>
      </c>
      <c r="BD235" s="19">
        <v>1.0</v>
      </c>
      <c r="BE235" s="19">
        <v>2.0</v>
      </c>
      <c r="BF235" s="19">
        <v>1.0</v>
      </c>
      <c r="BG235" s="19">
        <v>1.0</v>
      </c>
      <c r="BH235" s="19">
        <v>1.0</v>
      </c>
      <c r="BI235" s="19">
        <v>1.0</v>
      </c>
      <c r="BJ235" s="19">
        <f t="shared" si="13"/>
        <v>9</v>
      </c>
      <c r="BK235" s="19">
        <f t="shared" si="14"/>
        <v>2</v>
      </c>
      <c r="BL235" s="19"/>
      <c r="BM235" s="19"/>
      <c r="BN235" s="19">
        <v>4.0</v>
      </c>
      <c r="BO235" s="19" t="s">
        <v>185</v>
      </c>
      <c r="BP235" s="19">
        <f t="shared" si="15"/>
        <v>0</v>
      </c>
      <c r="BQ235" s="19">
        <v>2.0</v>
      </c>
      <c r="BR235" s="19">
        <v>2.0</v>
      </c>
      <c r="BS235" s="19" t="s">
        <v>185</v>
      </c>
      <c r="BT235" s="20">
        <f t="shared" si="16"/>
        <v>0</v>
      </c>
      <c r="BU235" s="20"/>
      <c r="BV235" s="19">
        <v>3.0</v>
      </c>
      <c r="BW235" s="19" t="s">
        <v>195</v>
      </c>
      <c r="BX235" s="19" t="s">
        <v>191</v>
      </c>
      <c r="BY235" s="19" t="s">
        <v>185</v>
      </c>
      <c r="BZ235" s="19" t="s">
        <v>186</v>
      </c>
      <c r="CA235" s="19">
        <f t="shared" si="17"/>
        <v>1</v>
      </c>
      <c r="CB235" s="19" t="s">
        <v>186</v>
      </c>
      <c r="CC235" s="19">
        <f t="shared" si="18"/>
        <v>1</v>
      </c>
      <c r="CD235" s="19" t="s">
        <v>208</v>
      </c>
      <c r="CE235" s="19">
        <f t="shared" si="19"/>
        <v>2</v>
      </c>
      <c r="CF235" s="19" t="s">
        <v>192</v>
      </c>
      <c r="CG235" s="19">
        <f t="shared" si="20"/>
        <v>0</v>
      </c>
      <c r="CH235" s="19" t="s">
        <v>192</v>
      </c>
      <c r="CI235" s="19">
        <f t="shared" si="21"/>
        <v>0</v>
      </c>
      <c r="CJ235" s="19" t="s">
        <v>229</v>
      </c>
      <c r="CK235" s="19" t="s">
        <v>313</v>
      </c>
      <c r="CL235" s="19" t="s">
        <v>212</v>
      </c>
      <c r="CM235" s="19">
        <f t="shared" si="22"/>
        <v>6</v>
      </c>
      <c r="CN235" s="19" t="s">
        <v>213</v>
      </c>
      <c r="CO235" s="19">
        <f t="shared" si="23"/>
        <v>1</v>
      </c>
      <c r="CP235" s="19" t="s">
        <v>185</v>
      </c>
      <c r="CQ235" s="19" t="s">
        <v>195</v>
      </c>
      <c r="CR235" s="19" t="s">
        <v>185</v>
      </c>
      <c r="CS235" s="19" t="s">
        <v>195</v>
      </c>
      <c r="CT235" s="19" t="s">
        <v>185</v>
      </c>
      <c r="CU235" s="19">
        <f t="shared" ref="CU235:CY235" si="275">if(CP235="Không",0,1)</f>
        <v>0</v>
      </c>
      <c r="CV235" s="19">
        <f t="shared" si="275"/>
        <v>1</v>
      </c>
      <c r="CW235" s="19">
        <f t="shared" si="275"/>
        <v>0</v>
      </c>
      <c r="CX235" s="19">
        <f t="shared" si="275"/>
        <v>1</v>
      </c>
      <c r="CY235" s="19">
        <f t="shared" si="275"/>
        <v>0</v>
      </c>
      <c r="CZ235" s="19" t="s">
        <v>185</v>
      </c>
      <c r="DA235" s="19">
        <f t="shared" si="25"/>
        <v>0</v>
      </c>
      <c r="DB235" s="19" t="s">
        <v>185</v>
      </c>
      <c r="DC235" s="19">
        <f t="shared" si="26"/>
        <v>0</v>
      </c>
      <c r="DD235" s="20"/>
      <c r="DE235" s="19" t="s">
        <v>195</v>
      </c>
      <c r="DF235" s="19">
        <f t="shared" si="27"/>
        <v>1</v>
      </c>
      <c r="DG235" s="19" t="s">
        <v>196</v>
      </c>
      <c r="DH235" s="19">
        <f t="shared" si="28"/>
        <v>0</v>
      </c>
      <c r="DI235" s="19" t="s">
        <v>185</v>
      </c>
      <c r="DJ235" s="19">
        <f t="shared" si="29"/>
        <v>0</v>
      </c>
      <c r="DK235" s="19" t="s">
        <v>197</v>
      </c>
      <c r="DL235" s="19">
        <f t="shared" si="30"/>
        <v>0</v>
      </c>
      <c r="DM235" s="19" t="s">
        <v>303</v>
      </c>
      <c r="DN235" s="19">
        <f t="shared" si="31"/>
        <v>0.5</v>
      </c>
      <c r="DO235" s="19" t="s">
        <v>304</v>
      </c>
      <c r="DP235" s="19" t="s">
        <v>185</v>
      </c>
      <c r="DQ235" s="20">
        <f t="shared" si="32"/>
        <v>0</v>
      </c>
      <c r="DR235" s="20"/>
      <c r="DS235" s="19" t="s">
        <v>185</v>
      </c>
      <c r="DT235" s="20"/>
      <c r="DU235" s="19" t="s">
        <v>185</v>
      </c>
      <c r="DV235" s="20"/>
      <c r="DW235" s="20"/>
      <c r="DX235" s="20"/>
      <c r="DY235" s="20"/>
    </row>
    <row r="236">
      <c r="A236" s="18">
        <v>46007.86920138889</v>
      </c>
      <c r="B236" s="19" t="s">
        <v>433</v>
      </c>
      <c r="C236" s="19" t="s">
        <v>335</v>
      </c>
      <c r="D236" s="19">
        <f t="shared" si="2"/>
        <v>1</v>
      </c>
      <c r="E236" s="19" t="s">
        <v>180</v>
      </c>
      <c r="F236" s="19">
        <f>IFERROR(__xludf.DUMMYFUNCTION("LET(
  t, LOWER(TRIM(E236)),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36" s="19" t="s">
        <v>185</v>
      </c>
      <c r="H236" s="19">
        <f>IFERROR(__xludf.DUMMYFUNCTION("LET(
  t, LOWER(TRIM(G236)),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36" s="19" t="s">
        <v>182</v>
      </c>
      <c r="J236" s="19">
        <f>IFERROR(__xludf.DUMMYFUNCTION("LET(
  text, LOWER(I236),
  IFERROR(
    IFS(
      REGEXMATCH(text,""ở cùng gia đình|ở trọ cùng gia đình""), 0,
      REGEXMATCH(text,""thuê trọ""), 1,
      REGEXMATCH(text,""ở ktx""), 2,
      REGEXMATCH(text,""có nhà tại khu vực đang học|có nhà|ở riên"&amp;"g tại chung cư""), 3,
      REGEXMATCH(text,""ở nhà người quen""), 4
    ),
  -1)
)"),1.0)</f>
        <v>1</v>
      </c>
      <c r="K236" s="19" t="s">
        <v>720</v>
      </c>
      <c r="L236" s="19">
        <f>IFERROR(__xludf.DUMMYFUNCTION("LET(
  t, LOWER(TRIM(K236)),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36" s="19" t="s">
        <v>184</v>
      </c>
      <c r="N236" s="19">
        <f>IFERROR(__xludf.DUMMYFUNCTION("LET(
  t, LOWER(TRIM(M236)),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36" s="19" t="s">
        <v>185</v>
      </c>
      <c r="P236" s="19">
        <f t="shared" si="3"/>
        <v>0</v>
      </c>
      <c r="Q236" s="20"/>
      <c r="R236" s="20" t="str">
        <f t="shared" si="253"/>
        <v/>
      </c>
      <c r="S236" s="20"/>
      <c r="T236" s="20"/>
      <c r="U236" s="20"/>
      <c r="V236" s="20" t="str">
        <f>IFERROR(__xludf.DUMMYFUNCTION("IFERROR(REGEXEXTRACT(U236,""\d+"")*1, """")"),"")</f>
        <v/>
      </c>
      <c r="W236" s="20">
        <f t="shared" si="5"/>
        <v>0</v>
      </c>
      <c r="X236" s="20"/>
      <c r="Y236" s="20"/>
      <c r="Z236" s="19" t="s">
        <v>186</v>
      </c>
      <c r="AA236" s="19"/>
      <c r="AB236" s="19" t="s">
        <v>185</v>
      </c>
      <c r="AC236" s="19" t="s">
        <v>185</v>
      </c>
      <c r="AD236" s="19" t="s">
        <v>186</v>
      </c>
      <c r="AE236" s="19" t="s">
        <v>186</v>
      </c>
      <c r="AF236" s="19" t="s">
        <v>206</v>
      </c>
      <c r="AG236" s="19" t="s">
        <v>238</v>
      </c>
      <c r="AH236" s="19" t="s">
        <v>188</v>
      </c>
      <c r="AI236" s="19" t="s">
        <v>227</v>
      </c>
      <c r="AJ236" s="19">
        <f t="shared" si="6"/>
        <v>2</v>
      </c>
      <c r="AK236" s="19" t="s">
        <v>226</v>
      </c>
      <c r="AL236" s="19">
        <f t="shared" si="7"/>
        <v>2</v>
      </c>
      <c r="AM236" s="19" t="s">
        <v>228</v>
      </c>
      <c r="AN236" s="19">
        <f t="shared" si="8"/>
        <v>1</v>
      </c>
      <c r="AO236" s="20"/>
      <c r="AP236" s="19">
        <v>1.0</v>
      </c>
      <c r="AQ236" s="19">
        <v>1.0</v>
      </c>
      <c r="AR236" s="19">
        <v>1.0</v>
      </c>
      <c r="AS236" s="19">
        <v>1.0</v>
      </c>
      <c r="AT236" s="19">
        <v>3.0</v>
      </c>
      <c r="AU236" s="19">
        <v>2.0</v>
      </c>
      <c r="AV236" s="19">
        <v>1.0</v>
      </c>
      <c r="AW236" s="19">
        <v>1.0</v>
      </c>
      <c r="AX236" s="19">
        <v>1.0</v>
      </c>
      <c r="AY236" s="19">
        <f t="shared" si="9"/>
        <v>12</v>
      </c>
      <c r="AZ236" s="19">
        <f t="shared" si="10"/>
        <v>3</v>
      </c>
      <c r="BA236" s="19">
        <f t="shared" si="11"/>
        <v>0</v>
      </c>
      <c r="BB236" s="19">
        <f t="shared" si="12"/>
        <v>0</v>
      </c>
      <c r="BC236" s="19">
        <v>1.0</v>
      </c>
      <c r="BD236" s="19">
        <v>1.0</v>
      </c>
      <c r="BE236" s="19">
        <v>1.0</v>
      </c>
      <c r="BF236" s="19">
        <v>1.0</v>
      </c>
      <c r="BG236" s="19">
        <v>1.0</v>
      </c>
      <c r="BH236" s="19">
        <v>1.0</v>
      </c>
      <c r="BI236" s="19">
        <v>1.0</v>
      </c>
      <c r="BJ236" s="19">
        <f t="shared" si="13"/>
        <v>7</v>
      </c>
      <c r="BK236" s="19">
        <f t="shared" si="14"/>
        <v>0</v>
      </c>
      <c r="BL236" s="19"/>
      <c r="BM236" s="19"/>
      <c r="BN236" s="19">
        <v>5.0</v>
      </c>
      <c r="BO236" s="19" t="s">
        <v>195</v>
      </c>
      <c r="BP236" s="19">
        <f t="shared" si="15"/>
        <v>1</v>
      </c>
      <c r="BQ236" s="19">
        <v>5.0</v>
      </c>
      <c r="BR236" s="19">
        <v>15.0</v>
      </c>
      <c r="BS236" s="19" t="s">
        <v>195</v>
      </c>
      <c r="BT236" s="20">
        <f t="shared" si="16"/>
        <v>1</v>
      </c>
      <c r="BU236" s="19" t="s">
        <v>721</v>
      </c>
      <c r="BV236" s="19">
        <v>3.0</v>
      </c>
      <c r="BW236" s="19" t="s">
        <v>195</v>
      </c>
      <c r="BX236" s="19" t="s">
        <v>191</v>
      </c>
      <c r="BY236" s="19" t="s">
        <v>195</v>
      </c>
      <c r="BZ236" s="19" t="s">
        <v>185</v>
      </c>
      <c r="CA236" s="19">
        <f t="shared" si="17"/>
        <v>0</v>
      </c>
      <c r="CB236" s="19" t="s">
        <v>185</v>
      </c>
      <c r="CC236" s="19">
        <f t="shared" si="18"/>
        <v>0</v>
      </c>
      <c r="CD236" s="19" t="s">
        <v>209</v>
      </c>
      <c r="CE236" s="19">
        <f t="shared" si="19"/>
        <v>1</v>
      </c>
      <c r="CF236" s="19" t="s">
        <v>192</v>
      </c>
      <c r="CG236" s="19">
        <f t="shared" si="20"/>
        <v>0</v>
      </c>
      <c r="CH236" s="19" t="s">
        <v>209</v>
      </c>
      <c r="CI236" s="19">
        <f t="shared" si="21"/>
        <v>1</v>
      </c>
      <c r="CJ236" s="19" t="s">
        <v>415</v>
      </c>
      <c r="CK236" s="19" t="s">
        <v>373</v>
      </c>
      <c r="CL236" s="19" t="s">
        <v>212</v>
      </c>
      <c r="CM236" s="19">
        <f t="shared" si="22"/>
        <v>6</v>
      </c>
      <c r="CN236" s="19" t="s">
        <v>213</v>
      </c>
      <c r="CO236" s="19">
        <f t="shared" si="23"/>
        <v>1</v>
      </c>
      <c r="CP236" s="19" t="s">
        <v>185</v>
      </c>
      <c r="CQ236" s="19" t="s">
        <v>185</v>
      </c>
      <c r="CR236" s="19" t="s">
        <v>185</v>
      </c>
      <c r="CS236" s="19" t="s">
        <v>185</v>
      </c>
      <c r="CT236" s="19" t="s">
        <v>185</v>
      </c>
      <c r="CU236" s="19">
        <f t="shared" ref="CU236:CY236" si="276">if(CP236="Không",0,1)</f>
        <v>0</v>
      </c>
      <c r="CV236" s="19">
        <f t="shared" si="276"/>
        <v>0</v>
      </c>
      <c r="CW236" s="19">
        <f t="shared" si="276"/>
        <v>0</v>
      </c>
      <c r="CX236" s="19">
        <f t="shared" si="276"/>
        <v>0</v>
      </c>
      <c r="CY236" s="19">
        <f t="shared" si="276"/>
        <v>0</v>
      </c>
      <c r="CZ236" s="19" t="s">
        <v>185</v>
      </c>
      <c r="DA236" s="19">
        <f t="shared" si="25"/>
        <v>0</v>
      </c>
      <c r="DB236" s="19" t="s">
        <v>185</v>
      </c>
      <c r="DC236" s="19">
        <f t="shared" si="26"/>
        <v>0</v>
      </c>
      <c r="DD236" s="20"/>
      <c r="DE236" s="19" t="s">
        <v>185</v>
      </c>
      <c r="DF236" s="19">
        <f t="shared" si="27"/>
        <v>0</v>
      </c>
      <c r="DG236" s="19" t="s">
        <v>196</v>
      </c>
      <c r="DH236" s="19">
        <f t="shared" si="28"/>
        <v>0</v>
      </c>
      <c r="DI236" s="19" t="s">
        <v>256</v>
      </c>
      <c r="DJ236" s="19">
        <f t="shared" si="29"/>
        <v>1</v>
      </c>
      <c r="DK236" s="19" t="s">
        <v>197</v>
      </c>
      <c r="DL236" s="19">
        <f t="shared" si="30"/>
        <v>0</v>
      </c>
      <c r="DM236" s="20"/>
      <c r="DN236" s="19" t="str">
        <f t="shared" si="31"/>
        <v/>
      </c>
      <c r="DO236" s="20"/>
      <c r="DP236" s="19" t="s">
        <v>185</v>
      </c>
      <c r="DQ236" s="20">
        <f t="shared" si="32"/>
        <v>0</v>
      </c>
      <c r="DR236" s="20"/>
      <c r="DS236" s="19" t="s">
        <v>185</v>
      </c>
      <c r="DT236" s="20"/>
      <c r="DU236" s="19" t="s">
        <v>185</v>
      </c>
      <c r="DV236" s="20"/>
      <c r="DW236" s="20"/>
      <c r="DX236" s="20"/>
      <c r="DY236" s="20"/>
    </row>
    <row r="237">
      <c r="A237" s="18">
        <v>46007.869259259256</v>
      </c>
      <c r="B237" s="19" t="s">
        <v>420</v>
      </c>
      <c r="C237" s="19" t="s">
        <v>335</v>
      </c>
      <c r="D237" s="19">
        <f t="shared" si="2"/>
        <v>1</v>
      </c>
      <c r="E237" s="19" t="s">
        <v>180</v>
      </c>
      <c r="F237" s="19">
        <f>IFERROR(__xludf.DUMMYFUNCTION("LET(
  t, LOWER(TRIM(E237)),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37" s="19" t="s">
        <v>185</v>
      </c>
      <c r="H237" s="19">
        <f>IFERROR(__xludf.DUMMYFUNCTION("LET(
  t, LOWER(TRIM(G237)),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37" s="19" t="s">
        <v>310</v>
      </c>
      <c r="J237" s="19">
        <f>IFERROR(__xludf.DUMMYFUNCTION("LET(
  text, LOWER(I237),
  IFERROR(
    IFS(
      REGEXMATCH(text,""ở cùng gia đình|ở trọ cùng gia đình""), 0,
      REGEXMATCH(text,""thuê trọ""), 1,
      REGEXMATCH(text,""ở ktx""), 2,
      REGEXMATCH(text,""có nhà tại khu vực đang học|có nhà|ở riên"&amp;"g tại chung cư""), 3,
      REGEXMATCH(text,""ở nhà người quen""), 4
    ),
  -1)
)"),2.0)</f>
        <v>2</v>
      </c>
      <c r="K237" s="19" t="s">
        <v>202</v>
      </c>
      <c r="L237" s="19">
        <f>IFERROR(__xludf.DUMMYFUNCTION("LET(
  t, LOWER(TRIM(K237)),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37" s="19" t="s">
        <v>184</v>
      </c>
      <c r="N237" s="19">
        <f>IFERROR(__xludf.DUMMYFUNCTION("LET(
  t, LOWER(TRIM(M237)),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37" s="19" t="s">
        <v>185</v>
      </c>
      <c r="P237" s="19">
        <f t="shared" si="3"/>
        <v>0</v>
      </c>
      <c r="Q237" s="20"/>
      <c r="R237" s="20" t="str">
        <f t="shared" si="253"/>
        <v/>
      </c>
      <c r="S237" s="20"/>
      <c r="T237" s="20"/>
      <c r="U237" s="20"/>
      <c r="V237" s="20" t="str">
        <f>IFERROR(__xludf.DUMMYFUNCTION("IFERROR(REGEXEXTRACT(U237,""\d+"")*1, """")"),"")</f>
        <v/>
      </c>
      <c r="W237" s="20">
        <f t="shared" si="5"/>
        <v>0</v>
      </c>
      <c r="X237" s="20"/>
      <c r="Y237" s="20"/>
      <c r="Z237" s="19" t="s">
        <v>186</v>
      </c>
      <c r="AA237" s="19"/>
      <c r="AB237" s="19" t="s">
        <v>185</v>
      </c>
      <c r="AC237" s="19" t="s">
        <v>423</v>
      </c>
      <c r="AD237" s="19" t="s">
        <v>205</v>
      </c>
      <c r="AE237" s="19" t="s">
        <v>186</v>
      </c>
      <c r="AF237" s="19" t="s">
        <v>187</v>
      </c>
      <c r="AG237" s="19" t="s">
        <v>226</v>
      </c>
      <c r="AH237" s="19" t="s">
        <v>226</v>
      </c>
      <c r="AI237" s="19" t="s">
        <v>239</v>
      </c>
      <c r="AJ237" s="19">
        <f t="shared" si="6"/>
        <v>0</v>
      </c>
      <c r="AK237" s="19" t="s">
        <v>302</v>
      </c>
      <c r="AL237" s="19">
        <f t="shared" si="7"/>
        <v>-1</v>
      </c>
      <c r="AM237" s="19" t="s">
        <v>190</v>
      </c>
      <c r="AN237" s="19">
        <f t="shared" si="8"/>
        <v>0</v>
      </c>
      <c r="AO237" s="20"/>
      <c r="AP237" s="19">
        <v>2.0</v>
      </c>
      <c r="AQ237" s="19">
        <v>3.0</v>
      </c>
      <c r="AR237" s="19">
        <v>2.0</v>
      </c>
      <c r="AS237" s="19">
        <v>3.0</v>
      </c>
      <c r="AT237" s="19">
        <v>1.0</v>
      </c>
      <c r="AU237" s="19">
        <v>4.0</v>
      </c>
      <c r="AV237" s="19">
        <v>2.0</v>
      </c>
      <c r="AW237" s="19">
        <v>1.0</v>
      </c>
      <c r="AX237" s="19">
        <v>2.0</v>
      </c>
      <c r="AY237" s="19">
        <f t="shared" si="9"/>
        <v>20</v>
      </c>
      <c r="AZ237" s="19">
        <f t="shared" si="10"/>
        <v>11</v>
      </c>
      <c r="BA237" s="19">
        <f t="shared" si="11"/>
        <v>1</v>
      </c>
      <c r="BB237" s="19">
        <f t="shared" si="12"/>
        <v>0</v>
      </c>
      <c r="BC237" s="19">
        <v>2.0</v>
      </c>
      <c r="BD237" s="19">
        <v>2.0</v>
      </c>
      <c r="BE237" s="19">
        <v>2.0</v>
      </c>
      <c r="BF237" s="19">
        <v>1.0</v>
      </c>
      <c r="BG237" s="19">
        <v>2.0</v>
      </c>
      <c r="BH237" s="19">
        <v>1.0</v>
      </c>
      <c r="BI237" s="19">
        <v>2.0</v>
      </c>
      <c r="BJ237" s="19">
        <f t="shared" si="13"/>
        <v>12</v>
      </c>
      <c r="BK237" s="19">
        <f t="shared" si="14"/>
        <v>5</v>
      </c>
      <c r="BL237" s="19"/>
      <c r="BM237" s="19"/>
      <c r="BN237" s="19">
        <v>2.0</v>
      </c>
      <c r="BO237" s="19" t="s">
        <v>185</v>
      </c>
      <c r="BP237" s="19">
        <f t="shared" si="15"/>
        <v>0</v>
      </c>
      <c r="BQ237" s="19">
        <v>1.0</v>
      </c>
      <c r="BR237" s="19">
        <v>0.0</v>
      </c>
      <c r="BS237" s="19" t="s">
        <v>185</v>
      </c>
      <c r="BT237" s="20">
        <f t="shared" si="16"/>
        <v>0</v>
      </c>
      <c r="BU237" s="20"/>
      <c r="BV237" s="19">
        <v>2.0</v>
      </c>
      <c r="BW237" s="19" t="s">
        <v>195</v>
      </c>
      <c r="BX237" s="19" t="s">
        <v>191</v>
      </c>
      <c r="BY237" s="19" t="s">
        <v>185</v>
      </c>
      <c r="BZ237" s="19" t="s">
        <v>185</v>
      </c>
      <c r="CA237" s="19">
        <f t="shared" si="17"/>
        <v>0</v>
      </c>
      <c r="CB237" s="19" t="s">
        <v>208</v>
      </c>
      <c r="CC237" s="19">
        <f t="shared" si="18"/>
        <v>2</v>
      </c>
      <c r="CD237" s="19" t="s">
        <v>209</v>
      </c>
      <c r="CE237" s="19">
        <f t="shared" si="19"/>
        <v>1</v>
      </c>
      <c r="CF237" s="19" t="s">
        <v>209</v>
      </c>
      <c r="CG237" s="19">
        <f t="shared" si="20"/>
        <v>1</v>
      </c>
      <c r="CH237" s="19" t="s">
        <v>209</v>
      </c>
      <c r="CI237" s="19">
        <f t="shared" si="21"/>
        <v>1</v>
      </c>
      <c r="CJ237" s="19" t="s">
        <v>292</v>
      </c>
      <c r="CK237" s="19" t="s">
        <v>185</v>
      </c>
      <c r="CL237" s="19" t="s">
        <v>212</v>
      </c>
      <c r="CM237" s="19">
        <f t="shared" si="22"/>
        <v>6</v>
      </c>
      <c r="CN237" s="19" t="s">
        <v>213</v>
      </c>
      <c r="CO237" s="19">
        <f t="shared" si="23"/>
        <v>1</v>
      </c>
      <c r="CP237" s="19" t="s">
        <v>185</v>
      </c>
      <c r="CQ237" s="19" t="s">
        <v>185</v>
      </c>
      <c r="CR237" s="19" t="s">
        <v>185</v>
      </c>
      <c r="CS237" s="19" t="s">
        <v>185</v>
      </c>
      <c r="CT237" s="19" t="s">
        <v>185</v>
      </c>
      <c r="CU237" s="19">
        <f t="shared" ref="CU237:CY237" si="277">if(CP237="Không",0,1)</f>
        <v>0</v>
      </c>
      <c r="CV237" s="19">
        <f t="shared" si="277"/>
        <v>0</v>
      </c>
      <c r="CW237" s="19">
        <f t="shared" si="277"/>
        <v>0</v>
      </c>
      <c r="CX237" s="19">
        <f t="shared" si="277"/>
        <v>0</v>
      </c>
      <c r="CY237" s="19">
        <f t="shared" si="277"/>
        <v>0</v>
      </c>
      <c r="CZ237" s="19" t="s">
        <v>195</v>
      </c>
      <c r="DA237" s="19">
        <f t="shared" si="25"/>
        <v>1</v>
      </c>
      <c r="DB237" s="19" t="s">
        <v>195</v>
      </c>
      <c r="DC237" s="19">
        <f t="shared" si="26"/>
        <v>1</v>
      </c>
      <c r="DD237" s="19" t="s">
        <v>722</v>
      </c>
      <c r="DE237" s="19" t="s">
        <v>185</v>
      </c>
      <c r="DF237" s="19">
        <f t="shared" si="27"/>
        <v>0</v>
      </c>
      <c r="DG237" s="19" t="s">
        <v>196</v>
      </c>
      <c r="DH237" s="19">
        <f t="shared" si="28"/>
        <v>0</v>
      </c>
      <c r="DI237" s="19" t="s">
        <v>185</v>
      </c>
      <c r="DJ237" s="19">
        <f t="shared" si="29"/>
        <v>0</v>
      </c>
      <c r="DK237" s="19" t="s">
        <v>197</v>
      </c>
      <c r="DL237" s="19">
        <f t="shared" si="30"/>
        <v>0</v>
      </c>
      <c r="DM237" s="20"/>
      <c r="DN237" s="19" t="str">
        <f t="shared" si="31"/>
        <v/>
      </c>
      <c r="DO237" s="20"/>
      <c r="DP237" s="19" t="s">
        <v>185</v>
      </c>
      <c r="DQ237" s="20">
        <f t="shared" si="32"/>
        <v>0</v>
      </c>
      <c r="DR237" s="20"/>
      <c r="DS237" s="19" t="s">
        <v>185</v>
      </c>
      <c r="DT237" s="20"/>
      <c r="DU237" s="19" t="s">
        <v>185</v>
      </c>
      <c r="DV237" s="20"/>
      <c r="DW237" s="20"/>
      <c r="DX237" s="20"/>
      <c r="DY237" s="20"/>
    </row>
    <row r="238">
      <c r="A238" s="18">
        <v>46007.86945601852</v>
      </c>
      <c r="B238" s="19" t="s">
        <v>359</v>
      </c>
      <c r="C238" s="19" t="s">
        <v>335</v>
      </c>
      <c r="D238" s="19">
        <f t="shared" si="2"/>
        <v>1</v>
      </c>
      <c r="E238" s="19" t="s">
        <v>346</v>
      </c>
      <c r="F238" s="19">
        <f>IFERROR(__xludf.DUMMYFUNCTION("LET(
  t, LOWER(TRIM(E238)),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38" s="19" t="s">
        <v>185</v>
      </c>
      <c r="H238" s="19">
        <f>IFERROR(__xludf.DUMMYFUNCTION("LET(
  t, LOWER(TRIM(G238)),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38" s="19" t="s">
        <v>182</v>
      </c>
      <c r="J238" s="19">
        <f>IFERROR(__xludf.DUMMYFUNCTION("LET(
  text, LOWER(I238),
  IFERROR(
    IFS(
      REGEXMATCH(text,""ở cùng gia đình|ở trọ cùng gia đình""), 0,
      REGEXMATCH(text,""thuê trọ""), 1,
      REGEXMATCH(text,""ở ktx""), 2,
      REGEXMATCH(text,""có nhà tại khu vực đang học|có nhà|ở riên"&amp;"g tại chung cư""), 3,
      REGEXMATCH(text,""ở nhà người quen""), 4
    ),
  -1)
)"),1.0)</f>
        <v>1</v>
      </c>
      <c r="K238" s="19" t="s">
        <v>723</v>
      </c>
      <c r="L238" s="19">
        <f>IFERROR(__xludf.DUMMYFUNCTION("LET(
  t, LOWER(TRIM(K238)),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38" s="19" t="s">
        <v>261</v>
      </c>
      <c r="N238" s="19">
        <f>IFERROR(__xludf.DUMMYFUNCTION("LET(
  t, LOWER(TRIM(M238)),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38" s="19" t="s">
        <v>195</v>
      </c>
      <c r="P238" s="19">
        <f t="shared" si="3"/>
        <v>1</v>
      </c>
      <c r="Q238" s="19">
        <v>1.0</v>
      </c>
      <c r="R238" s="20">
        <f t="shared" si="253"/>
        <v>1</v>
      </c>
      <c r="S238" s="19" t="s">
        <v>223</v>
      </c>
      <c r="T238" s="19"/>
      <c r="U238" s="19" t="s">
        <v>236</v>
      </c>
      <c r="V238" s="20">
        <f>IFERROR(__xludf.DUMMYFUNCTION("IFERROR(REGEXEXTRACT(U238,""\d+"")*1, """")"),40.0)</f>
        <v>40</v>
      </c>
      <c r="W238" s="20">
        <f t="shared" si="5"/>
        <v>40</v>
      </c>
      <c r="X238" s="19" t="s">
        <v>724</v>
      </c>
      <c r="Y238" s="19" t="s">
        <v>725</v>
      </c>
      <c r="Z238" s="19" t="s">
        <v>185</v>
      </c>
      <c r="AA238" s="19"/>
      <c r="AB238" s="19" t="s">
        <v>195</v>
      </c>
      <c r="AC238" s="19" t="s">
        <v>185</v>
      </c>
      <c r="AD238" s="19" t="s">
        <v>205</v>
      </c>
      <c r="AE238" s="19" t="s">
        <v>186</v>
      </c>
      <c r="AF238" s="19" t="s">
        <v>237</v>
      </c>
      <c r="AG238" s="19" t="s">
        <v>238</v>
      </c>
      <c r="AH238" s="19" t="s">
        <v>238</v>
      </c>
      <c r="AI238" s="19" t="s">
        <v>239</v>
      </c>
      <c r="AJ238" s="19">
        <f t="shared" si="6"/>
        <v>0</v>
      </c>
      <c r="AK238" s="19" t="s">
        <v>238</v>
      </c>
      <c r="AL238" s="19">
        <f t="shared" si="7"/>
        <v>0</v>
      </c>
      <c r="AM238" s="19" t="s">
        <v>228</v>
      </c>
      <c r="AN238" s="19">
        <f t="shared" si="8"/>
        <v>1</v>
      </c>
      <c r="AO238" s="20"/>
      <c r="AP238" s="19">
        <v>2.0</v>
      </c>
      <c r="AQ238" s="19">
        <v>1.0</v>
      </c>
      <c r="AR238" s="19">
        <v>2.0</v>
      </c>
      <c r="AS238" s="19">
        <v>4.0</v>
      </c>
      <c r="AT238" s="19">
        <v>4.0</v>
      </c>
      <c r="AU238" s="19">
        <v>2.0</v>
      </c>
      <c r="AV238" s="19">
        <v>1.0</v>
      </c>
      <c r="AW238" s="19">
        <v>1.0</v>
      </c>
      <c r="AX238" s="19">
        <v>1.0</v>
      </c>
      <c r="AY238" s="19">
        <f t="shared" si="9"/>
        <v>18</v>
      </c>
      <c r="AZ238" s="19">
        <f t="shared" si="10"/>
        <v>9</v>
      </c>
      <c r="BA238" s="19">
        <f t="shared" si="11"/>
        <v>0</v>
      </c>
      <c r="BB238" s="19">
        <f t="shared" si="12"/>
        <v>0</v>
      </c>
      <c r="BC238" s="19">
        <v>2.0</v>
      </c>
      <c r="BD238" s="19">
        <v>1.0</v>
      </c>
      <c r="BE238" s="19">
        <v>2.0</v>
      </c>
      <c r="BF238" s="19">
        <v>1.0</v>
      </c>
      <c r="BG238" s="19">
        <v>4.0</v>
      </c>
      <c r="BH238" s="19">
        <v>1.0</v>
      </c>
      <c r="BI238" s="19">
        <v>1.0</v>
      </c>
      <c r="BJ238" s="19">
        <f t="shared" si="13"/>
        <v>12</v>
      </c>
      <c r="BK238" s="19">
        <f t="shared" si="14"/>
        <v>5</v>
      </c>
      <c r="BL238" s="19"/>
      <c r="BM238" s="19"/>
      <c r="BN238" s="19">
        <v>1.0</v>
      </c>
      <c r="BO238" s="19" t="s">
        <v>185</v>
      </c>
      <c r="BP238" s="19">
        <f t="shared" si="15"/>
        <v>0</v>
      </c>
      <c r="BQ238" s="19">
        <v>1.0</v>
      </c>
      <c r="BR238" s="19">
        <v>0.0</v>
      </c>
      <c r="BS238" s="19" t="s">
        <v>185</v>
      </c>
      <c r="BT238" s="20">
        <f t="shared" si="16"/>
        <v>0</v>
      </c>
      <c r="BU238" s="20"/>
      <c r="BV238" s="19">
        <v>1.0</v>
      </c>
      <c r="BW238" s="19" t="s">
        <v>185</v>
      </c>
      <c r="BX238" s="19" t="s">
        <v>191</v>
      </c>
      <c r="BY238" s="19" t="s">
        <v>195</v>
      </c>
      <c r="BZ238" s="19" t="s">
        <v>185</v>
      </c>
      <c r="CA238" s="19">
        <f t="shared" si="17"/>
        <v>0</v>
      </c>
      <c r="CB238" s="19" t="s">
        <v>185</v>
      </c>
      <c r="CC238" s="19">
        <f t="shared" si="18"/>
        <v>0</v>
      </c>
      <c r="CD238" s="19" t="s">
        <v>208</v>
      </c>
      <c r="CE238" s="19">
        <f t="shared" si="19"/>
        <v>2</v>
      </c>
      <c r="CF238" s="19" t="s">
        <v>208</v>
      </c>
      <c r="CG238" s="19">
        <f t="shared" si="20"/>
        <v>2</v>
      </c>
      <c r="CH238" s="19" t="s">
        <v>209</v>
      </c>
      <c r="CI238" s="19">
        <f t="shared" si="21"/>
        <v>1</v>
      </c>
      <c r="CJ238" s="19" t="s">
        <v>193</v>
      </c>
      <c r="CK238" s="19" t="s">
        <v>185</v>
      </c>
      <c r="CL238" s="19" t="s">
        <v>212</v>
      </c>
      <c r="CM238" s="19">
        <f t="shared" si="22"/>
        <v>6</v>
      </c>
      <c r="CN238" s="19" t="s">
        <v>185</v>
      </c>
      <c r="CO238" s="19">
        <f t="shared" si="23"/>
        <v>0</v>
      </c>
      <c r="CP238" s="19" t="s">
        <v>185</v>
      </c>
      <c r="CQ238" s="19" t="s">
        <v>195</v>
      </c>
      <c r="CR238" s="19" t="s">
        <v>185</v>
      </c>
      <c r="CS238" s="19" t="s">
        <v>185</v>
      </c>
      <c r="CT238" s="19" t="s">
        <v>185</v>
      </c>
      <c r="CU238" s="19">
        <f t="shared" ref="CU238:CY238" si="278">if(CP238="Không",0,1)</f>
        <v>0</v>
      </c>
      <c r="CV238" s="19">
        <f t="shared" si="278"/>
        <v>1</v>
      </c>
      <c r="CW238" s="19">
        <f t="shared" si="278"/>
        <v>0</v>
      </c>
      <c r="CX238" s="19">
        <f t="shared" si="278"/>
        <v>0</v>
      </c>
      <c r="CY238" s="19">
        <f t="shared" si="278"/>
        <v>0</v>
      </c>
      <c r="CZ238" s="19" t="s">
        <v>185</v>
      </c>
      <c r="DA238" s="19">
        <f t="shared" si="25"/>
        <v>0</v>
      </c>
      <c r="DB238" s="19" t="s">
        <v>185</v>
      </c>
      <c r="DC238" s="19">
        <f t="shared" si="26"/>
        <v>0</v>
      </c>
      <c r="DD238" s="20"/>
      <c r="DE238" s="19" t="s">
        <v>195</v>
      </c>
      <c r="DF238" s="19">
        <f t="shared" si="27"/>
        <v>1</v>
      </c>
      <c r="DG238" s="19" t="s">
        <v>726</v>
      </c>
      <c r="DH238" s="19">
        <f t="shared" si="28"/>
        <v>1</v>
      </c>
      <c r="DI238" s="19" t="s">
        <v>185</v>
      </c>
      <c r="DJ238" s="19">
        <f t="shared" si="29"/>
        <v>0</v>
      </c>
      <c r="DK238" s="19" t="s">
        <v>197</v>
      </c>
      <c r="DL238" s="19">
        <f t="shared" si="30"/>
        <v>0</v>
      </c>
      <c r="DM238" s="19" t="s">
        <v>727</v>
      </c>
      <c r="DN238" s="19">
        <f t="shared" si="31"/>
        <v>0</v>
      </c>
      <c r="DO238" s="19" t="s">
        <v>554</v>
      </c>
      <c r="DP238" s="19" t="s">
        <v>185</v>
      </c>
      <c r="DQ238" s="20">
        <f t="shared" si="32"/>
        <v>0</v>
      </c>
      <c r="DR238" s="20"/>
      <c r="DS238" s="19" t="s">
        <v>185</v>
      </c>
      <c r="DT238" s="20"/>
      <c r="DU238" s="19" t="s">
        <v>185</v>
      </c>
      <c r="DV238" s="20"/>
      <c r="DW238" s="20"/>
      <c r="DX238" s="20"/>
      <c r="DY238" s="20"/>
    </row>
    <row r="239">
      <c r="A239" s="18">
        <v>46007.86971064815</v>
      </c>
      <c r="B239" s="19" t="s">
        <v>219</v>
      </c>
      <c r="C239" s="19" t="s">
        <v>335</v>
      </c>
      <c r="D239" s="19">
        <f t="shared" si="2"/>
        <v>1</v>
      </c>
      <c r="E239" s="19" t="s">
        <v>180</v>
      </c>
      <c r="F239" s="19">
        <f>IFERROR(__xludf.DUMMYFUNCTION("LET(
  t, LOWER(TRIM(E239)),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39" s="19" t="s">
        <v>185</v>
      </c>
      <c r="H239" s="19">
        <f>IFERROR(__xludf.DUMMYFUNCTION("LET(
  t, LOWER(TRIM(G239)),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39" s="19" t="s">
        <v>276</v>
      </c>
      <c r="J239" s="19">
        <f>IFERROR(__xludf.DUMMYFUNCTION("LET(
  text, LOWER(I239),
  IFERROR(
    IFS(
      REGEXMATCH(text,""ở cùng gia đình|ở trọ cùng gia đình""), 0,
      REGEXMATCH(text,""thuê trọ""), 1,
      REGEXMATCH(text,""ở ktx""), 2,
      REGEXMATCH(text,""có nhà tại khu vực đang học|có nhà|ở riên"&amp;"g tại chung cư""), 3,
      REGEXMATCH(text,""ở nhà người quen""), 4
    ),
  -1)
)"),0.0)</f>
        <v>0</v>
      </c>
      <c r="K239" s="19" t="s">
        <v>728</v>
      </c>
      <c r="L239" s="19">
        <f>IFERROR(__xludf.DUMMYFUNCTION("LET(
  t, LOWER(TRIM(K239)),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39" s="19" t="s">
        <v>184</v>
      </c>
      <c r="N239" s="19">
        <f>IFERROR(__xludf.DUMMYFUNCTION("LET(
  t, LOWER(TRIM(M239)),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39" s="19" t="s">
        <v>185</v>
      </c>
      <c r="P239" s="19">
        <f t="shared" si="3"/>
        <v>0</v>
      </c>
      <c r="Q239" s="20"/>
      <c r="R239" s="20" t="str">
        <f t="shared" si="253"/>
        <v/>
      </c>
      <c r="S239" s="20"/>
      <c r="T239" s="20"/>
      <c r="U239" s="20"/>
      <c r="V239" s="20" t="str">
        <f>IFERROR(__xludf.DUMMYFUNCTION("IFERROR(REGEXEXTRACT(U239,""\d+"")*1, """")"),"")</f>
        <v/>
      </c>
      <c r="W239" s="20">
        <f t="shared" si="5"/>
        <v>0</v>
      </c>
      <c r="X239" s="20"/>
      <c r="Y239" s="20"/>
      <c r="Z239" s="19" t="s">
        <v>185</v>
      </c>
      <c r="AA239" s="19"/>
      <c r="AB239" s="19" t="s">
        <v>185</v>
      </c>
      <c r="AC239" s="19" t="s">
        <v>185</v>
      </c>
      <c r="AD239" s="19" t="s">
        <v>205</v>
      </c>
      <c r="AE239" s="19" t="s">
        <v>185</v>
      </c>
      <c r="AF239" s="19" t="s">
        <v>206</v>
      </c>
      <c r="AG239" s="19" t="s">
        <v>188</v>
      </c>
      <c r="AH239" s="19" t="s">
        <v>226</v>
      </c>
      <c r="AI239" s="19" t="s">
        <v>227</v>
      </c>
      <c r="AJ239" s="19">
        <f t="shared" si="6"/>
        <v>2</v>
      </c>
      <c r="AK239" s="19" t="s">
        <v>226</v>
      </c>
      <c r="AL239" s="19">
        <f t="shared" si="7"/>
        <v>2</v>
      </c>
      <c r="AM239" s="19" t="s">
        <v>190</v>
      </c>
      <c r="AN239" s="19">
        <f t="shared" si="8"/>
        <v>0</v>
      </c>
      <c r="AO239" s="20"/>
      <c r="AP239" s="19">
        <v>2.0</v>
      </c>
      <c r="AQ239" s="19">
        <v>2.0</v>
      </c>
      <c r="AR239" s="19">
        <v>1.0</v>
      </c>
      <c r="AS239" s="19">
        <v>3.0</v>
      </c>
      <c r="AT239" s="19">
        <v>2.0</v>
      </c>
      <c r="AU239" s="19">
        <v>2.0</v>
      </c>
      <c r="AV239" s="19">
        <v>2.0</v>
      </c>
      <c r="AW239" s="19">
        <v>2.0</v>
      </c>
      <c r="AX239" s="19">
        <v>2.0</v>
      </c>
      <c r="AY239" s="19">
        <f t="shared" si="9"/>
        <v>18</v>
      </c>
      <c r="AZ239" s="19">
        <f t="shared" si="10"/>
        <v>9</v>
      </c>
      <c r="BA239" s="19">
        <f t="shared" si="11"/>
        <v>0</v>
      </c>
      <c r="BB239" s="19">
        <f t="shared" si="12"/>
        <v>0</v>
      </c>
      <c r="BC239" s="19">
        <v>2.0</v>
      </c>
      <c r="BD239" s="19">
        <v>2.0</v>
      </c>
      <c r="BE239" s="19">
        <v>2.0</v>
      </c>
      <c r="BF239" s="19">
        <v>2.0</v>
      </c>
      <c r="BG239" s="19">
        <v>2.0</v>
      </c>
      <c r="BH239" s="19">
        <v>2.0</v>
      </c>
      <c r="BI239" s="19">
        <v>2.0</v>
      </c>
      <c r="BJ239" s="19">
        <f t="shared" si="13"/>
        <v>14</v>
      </c>
      <c r="BK239" s="19">
        <f t="shared" si="14"/>
        <v>7</v>
      </c>
      <c r="BL239" s="19"/>
      <c r="BM239" s="19"/>
      <c r="BN239" s="19">
        <v>4.0</v>
      </c>
      <c r="BO239" s="19" t="s">
        <v>185</v>
      </c>
      <c r="BP239" s="19">
        <f t="shared" si="15"/>
        <v>0</v>
      </c>
      <c r="BQ239" s="19">
        <v>3.0</v>
      </c>
      <c r="BR239" s="19">
        <v>2.0</v>
      </c>
      <c r="BS239" s="19" t="s">
        <v>195</v>
      </c>
      <c r="BT239" s="20">
        <f t="shared" si="16"/>
        <v>1</v>
      </c>
      <c r="BU239" s="19" t="s">
        <v>312</v>
      </c>
      <c r="BV239" s="19">
        <v>3.0</v>
      </c>
      <c r="BW239" s="19" t="s">
        <v>195</v>
      </c>
      <c r="BX239" s="19" t="s">
        <v>729</v>
      </c>
      <c r="BY239" s="19" t="s">
        <v>195</v>
      </c>
      <c r="BZ239" s="19" t="s">
        <v>208</v>
      </c>
      <c r="CA239" s="19">
        <f t="shared" si="17"/>
        <v>2</v>
      </c>
      <c r="CB239" s="19" t="s">
        <v>186</v>
      </c>
      <c r="CC239" s="19">
        <f t="shared" si="18"/>
        <v>1</v>
      </c>
      <c r="CD239" s="19" t="s">
        <v>209</v>
      </c>
      <c r="CE239" s="19">
        <f t="shared" si="19"/>
        <v>1</v>
      </c>
      <c r="CF239" s="19" t="s">
        <v>209</v>
      </c>
      <c r="CG239" s="19">
        <f t="shared" si="20"/>
        <v>1</v>
      </c>
      <c r="CH239" s="19" t="s">
        <v>192</v>
      </c>
      <c r="CI239" s="19">
        <f t="shared" si="21"/>
        <v>0</v>
      </c>
      <c r="CJ239" s="19" t="s">
        <v>730</v>
      </c>
      <c r="CK239" s="19" t="s">
        <v>185</v>
      </c>
      <c r="CL239" s="19" t="s">
        <v>212</v>
      </c>
      <c r="CM239" s="19">
        <f t="shared" si="22"/>
        <v>6</v>
      </c>
      <c r="CN239" s="19" t="s">
        <v>213</v>
      </c>
      <c r="CO239" s="19">
        <f t="shared" si="23"/>
        <v>1</v>
      </c>
      <c r="CP239" s="19" t="s">
        <v>195</v>
      </c>
      <c r="CQ239" s="19" t="s">
        <v>195</v>
      </c>
      <c r="CR239" s="19" t="s">
        <v>185</v>
      </c>
      <c r="CS239" s="19" t="s">
        <v>195</v>
      </c>
      <c r="CT239" s="19" t="s">
        <v>185</v>
      </c>
      <c r="CU239" s="19">
        <f t="shared" ref="CU239:CY239" si="279">if(CP239="Không",0,1)</f>
        <v>1</v>
      </c>
      <c r="CV239" s="19">
        <f t="shared" si="279"/>
        <v>1</v>
      </c>
      <c r="CW239" s="19">
        <f t="shared" si="279"/>
        <v>0</v>
      </c>
      <c r="CX239" s="19">
        <f t="shared" si="279"/>
        <v>1</v>
      </c>
      <c r="CY239" s="19">
        <f t="shared" si="279"/>
        <v>0</v>
      </c>
      <c r="CZ239" s="19" t="s">
        <v>185</v>
      </c>
      <c r="DA239" s="19">
        <f t="shared" si="25"/>
        <v>0</v>
      </c>
      <c r="DB239" s="19" t="s">
        <v>185</v>
      </c>
      <c r="DC239" s="19">
        <f t="shared" si="26"/>
        <v>0</v>
      </c>
      <c r="DD239" s="20"/>
      <c r="DE239" s="19" t="s">
        <v>195</v>
      </c>
      <c r="DF239" s="19">
        <f t="shared" si="27"/>
        <v>1</v>
      </c>
      <c r="DG239" s="19" t="s">
        <v>214</v>
      </c>
      <c r="DH239" s="19">
        <f t="shared" si="28"/>
        <v>1</v>
      </c>
      <c r="DI239" s="19" t="s">
        <v>731</v>
      </c>
      <c r="DJ239" s="19">
        <f t="shared" si="29"/>
        <v>1</v>
      </c>
      <c r="DK239" s="19" t="s">
        <v>732</v>
      </c>
      <c r="DL239" s="19">
        <f t="shared" si="30"/>
        <v>0</v>
      </c>
      <c r="DM239" s="19" t="s">
        <v>265</v>
      </c>
      <c r="DN239" s="19">
        <f t="shared" si="31"/>
        <v>5</v>
      </c>
      <c r="DO239" s="19" t="s">
        <v>733</v>
      </c>
      <c r="DP239" s="19" t="s">
        <v>185</v>
      </c>
      <c r="DQ239" s="20">
        <f t="shared" si="32"/>
        <v>0</v>
      </c>
      <c r="DR239" s="20"/>
      <c r="DS239" s="19" t="s">
        <v>185</v>
      </c>
      <c r="DT239" s="20"/>
      <c r="DU239" s="19" t="s">
        <v>185</v>
      </c>
      <c r="DV239" s="20"/>
      <c r="DW239" s="20"/>
      <c r="DX239" s="20"/>
      <c r="DY239" s="20"/>
    </row>
    <row r="240">
      <c r="A240" s="18">
        <v>46007.86971064815</v>
      </c>
      <c r="B240" s="19" t="s">
        <v>375</v>
      </c>
      <c r="C240" s="19" t="s">
        <v>174</v>
      </c>
      <c r="D240" s="19">
        <f t="shared" si="2"/>
        <v>0</v>
      </c>
      <c r="E240" s="19" t="s">
        <v>267</v>
      </c>
      <c r="F240" s="19">
        <f>IFERROR(__xludf.DUMMYFUNCTION("LET(
  t, LOWER(TRIM(E240)),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240" s="19" t="s">
        <v>220</v>
      </c>
      <c r="H240" s="19">
        <f>IFERROR(__xludf.DUMMYFUNCTION("LET(
  t, LOWER(TRIM(G240)),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40" s="19" t="s">
        <v>182</v>
      </c>
      <c r="J240" s="19">
        <f>IFERROR(__xludf.DUMMYFUNCTION("LET(
  text, LOWER(I240),
  IFERROR(
    IFS(
      REGEXMATCH(text,""ở cùng gia đình|ở trọ cùng gia đình""), 0,
      REGEXMATCH(text,""thuê trọ""), 1,
      REGEXMATCH(text,""ở ktx""), 2,
      REGEXMATCH(text,""có nhà tại khu vực đang học|có nhà|ở riên"&amp;"g tại chung cư""), 3,
      REGEXMATCH(text,""ở nhà người quen""), 4
    ),
  -1)
)"),1.0)</f>
        <v>1</v>
      </c>
      <c r="K240" s="19" t="s">
        <v>183</v>
      </c>
      <c r="L240" s="19">
        <f>IFERROR(__xludf.DUMMYFUNCTION("LET(
  t, LOWER(TRIM(K240)),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40" s="19" t="s">
        <v>222</v>
      </c>
      <c r="N240" s="19">
        <f>IFERROR(__xludf.DUMMYFUNCTION("LET(
  t, LOWER(TRIM(M240)),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40" s="19" t="s">
        <v>185</v>
      </c>
      <c r="P240" s="19">
        <f t="shared" si="3"/>
        <v>0</v>
      </c>
      <c r="Q240" s="20"/>
      <c r="R240" s="20" t="str">
        <f t="shared" si="253"/>
        <v/>
      </c>
      <c r="S240" s="20"/>
      <c r="T240" s="20"/>
      <c r="U240" s="20"/>
      <c r="V240" s="20" t="str">
        <f>IFERROR(__xludf.DUMMYFUNCTION("IFERROR(REGEXEXTRACT(U240,""\d+"")*1, """")"),"")</f>
        <v/>
      </c>
      <c r="W240" s="20">
        <f t="shared" si="5"/>
        <v>0</v>
      </c>
      <c r="X240" s="20"/>
      <c r="Y240" s="20"/>
      <c r="Z240" s="19" t="s">
        <v>186</v>
      </c>
      <c r="AA240" s="19"/>
      <c r="AB240" s="19" t="s">
        <v>185</v>
      </c>
      <c r="AC240" s="19" t="s">
        <v>185</v>
      </c>
      <c r="AD240" s="19" t="s">
        <v>186</v>
      </c>
      <c r="AE240" s="19" t="s">
        <v>186</v>
      </c>
      <c r="AF240" s="19" t="s">
        <v>187</v>
      </c>
      <c r="AG240" s="19" t="s">
        <v>188</v>
      </c>
      <c r="AH240" s="19" t="s">
        <v>188</v>
      </c>
      <c r="AI240" s="19" t="s">
        <v>239</v>
      </c>
      <c r="AJ240" s="19">
        <f t="shared" si="6"/>
        <v>0</v>
      </c>
      <c r="AK240" s="19" t="s">
        <v>238</v>
      </c>
      <c r="AL240" s="19">
        <f t="shared" si="7"/>
        <v>0</v>
      </c>
      <c r="AM240" s="19" t="s">
        <v>190</v>
      </c>
      <c r="AN240" s="19">
        <f t="shared" si="8"/>
        <v>0</v>
      </c>
      <c r="AO240" s="20"/>
      <c r="AP240" s="19">
        <v>2.0</v>
      </c>
      <c r="AQ240" s="19">
        <v>2.0</v>
      </c>
      <c r="AR240" s="19">
        <v>1.0</v>
      </c>
      <c r="AS240" s="19">
        <v>2.0</v>
      </c>
      <c r="AT240" s="19">
        <v>1.0</v>
      </c>
      <c r="AU240" s="19">
        <v>2.0</v>
      </c>
      <c r="AV240" s="19">
        <v>1.0</v>
      </c>
      <c r="AW240" s="19">
        <v>1.0</v>
      </c>
      <c r="AX240" s="19">
        <v>1.0</v>
      </c>
      <c r="AY240" s="19">
        <f t="shared" si="9"/>
        <v>13</v>
      </c>
      <c r="AZ240" s="19">
        <f t="shared" si="10"/>
        <v>4</v>
      </c>
      <c r="BA240" s="19">
        <f t="shared" si="11"/>
        <v>0</v>
      </c>
      <c r="BB240" s="19">
        <f t="shared" si="12"/>
        <v>0</v>
      </c>
      <c r="BC240" s="19">
        <v>1.0</v>
      </c>
      <c r="BD240" s="19">
        <v>1.0</v>
      </c>
      <c r="BE240" s="19">
        <v>1.0</v>
      </c>
      <c r="BF240" s="19">
        <v>1.0</v>
      </c>
      <c r="BG240" s="19">
        <v>1.0</v>
      </c>
      <c r="BH240" s="19">
        <v>1.0</v>
      </c>
      <c r="BI240" s="19">
        <v>2.0</v>
      </c>
      <c r="BJ240" s="19">
        <f t="shared" si="13"/>
        <v>8</v>
      </c>
      <c r="BK240" s="19">
        <f t="shared" si="14"/>
        <v>1</v>
      </c>
      <c r="BL240" s="19"/>
      <c r="BM240" s="19"/>
      <c r="BN240" s="19">
        <v>2.0</v>
      </c>
      <c r="BO240" s="19" t="s">
        <v>185</v>
      </c>
      <c r="BP240" s="19">
        <f t="shared" si="15"/>
        <v>0</v>
      </c>
      <c r="BQ240" s="19">
        <v>2.0</v>
      </c>
      <c r="BR240" s="19">
        <v>1.0</v>
      </c>
      <c r="BS240" s="19" t="s">
        <v>195</v>
      </c>
      <c r="BT240" s="20">
        <f t="shared" si="16"/>
        <v>1</v>
      </c>
      <c r="BU240" s="19" t="s">
        <v>312</v>
      </c>
      <c r="BV240" s="19">
        <v>3.0</v>
      </c>
      <c r="BW240" s="19" t="s">
        <v>195</v>
      </c>
      <c r="BX240" s="19" t="s">
        <v>191</v>
      </c>
      <c r="BY240" s="19" t="s">
        <v>195</v>
      </c>
      <c r="BZ240" s="19" t="s">
        <v>186</v>
      </c>
      <c r="CA240" s="19">
        <f t="shared" si="17"/>
        <v>1</v>
      </c>
      <c r="CB240" s="19" t="s">
        <v>186</v>
      </c>
      <c r="CC240" s="19">
        <f t="shared" si="18"/>
        <v>1</v>
      </c>
      <c r="CD240" s="19" t="s">
        <v>192</v>
      </c>
      <c r="CE240" s="19">
        <f t="shared" si="19"/>
        <v>0</v>
      </c>
      <c r="CF240" s="19" t="s">
        <v>192</v>
      </c>
      <c r="CG240" s="19">
        <f t="shared" si="20"/>
        <v>0</v>
      </c>
      <c r="CH240" s="19" t="s">
        <v>192</v>
      </c>
      <c r="CI240" s="19">
        <f t="shared" si="21"/>
        <v>0</v>
      </c>
      <c r="CJ240" s="19" t="s">
        <v>229</v>
      </c>
      <c r="CK240" s="19" t="s">
        <v>185</v>
      </c>
      <c r="CL240" s="19" t="s">
        <v>194</v>
      </c>
      <c r="CM240" s="19">
        <f t="shared" si="22"/>
        <v>3.5</v>
      </c>
      <c r="CN240" s="19" t="s">
        <v>185</v>
      </c>
      <c r="CO240" s="19">
        <f t="shared" si="23"/>
        <v>0</v>
      </c>
      <c r="CP240" s="19" t="s">
        <v>185</v>
      </c>
      <c r="CQ240" s="19" t="s">
        <v>185</v>
      </c>
      <c r="CR240" s="19" t="s">
        <v>185</v>
      </c>
      <c r="CS240" s="19" t="s">
        <v>185</v>
      </c>
      <c r="CT240" s="19" t="s">
        <v>185</v>
      </c>
      <c r="CU240" s="19">
        <f t="shared" ref="CU240:CY240" si="280">if(CP240="Không",0,1)</f>
        <v>0</v>
      </c>
      <c r="CV240" s="19">
        <f t="shared" si="280"/>
        <v>0</v>
      </c>
      <c r="CW240" s="19">
        <f t="shared" si="280"/>
        <v>0</v>
      </c>
      <c r="CX240" s="19">
        <f t="shared" si="280"/>
        <v>0</v>
      </c>
      <c r="CY240" s="19">
        <f t="shared" si="280"/>
        <v>0</v>
      </c>
      <c r="CZ240" s="19" t="s">
        <v>185</v>
      </c>
      <c r="DA240" s="19">
        <f t="shared" si="25"/>
        <v>0</v>
      </c>
      <c r="DB240" s="19" t="s">
        <v>185</v>
      </c>
      <c r="DC240" s="19">
        <f t="shared" si="26"/>
        <v>0</v>
      </c>
      <c r="DD240" s="20"/>
      <c r="DE240" s="19" t="s">
        <v>185</v>
      </c>
      <c r="DF240" s="19">
        <f t="shared" si="27"/>
        <v>0</v>
      </c>
      <c r="DG240" s="19" t="s">
        <v>196</v>
      </c>
      <c r="DH240" s="19">
        <f t="shared" si="28"/>
        <v>0</v>
      </c>
      <c r="DI240" s="19" t="s">
        <v>185</v>
      </c>
      <c r="DJ240" s="19">
        <f t="shared" si="29"/>
        <v>0</v>
      </c>
      <c r="DK240" s="19" t="s">
        <v>197</v>
      </c>
      <c r="DL240" s="19">
        <f t="shared" si="30"/>
        <v>0</v>
      </c>
      <c r="DM240" s="20"/>
      <c r="DN240" s="19" t="str">
        <f t="shared" si="31"/>
        <v/>
      </c>
      <c r="DO240" s="20"/>
      <c r="DP240" s="19" t="s">
        <v>185</v>
      </c>
      <c r="DQ240" s="20">
        <f t="shared" si="32"/>
        <v>0</v>
      </c>
      <c r="DR240" s="20"/>
      <c r="DS240" s="19" t="s">
        <v>185</v>
      </c>
      <c r="DT240" s="20"/>
      <c r="DU240" s="19" t="s">
        <v>185</v>
      </c>
      <c r="DV240" s="20"/>
      <c r="DW240" s="20"/>
      <c r="DX240" s="20"/>
      <c r="DY240" s="20"/>
    </row>
    <row r="241">
      <c r="A241" s="18">
        <v>46007.86976851852</v>
      </c>
      <c r="B241" s="19" t="s">
        <v>518</v>
      </c>
      <c r="C241" s="19" t="s">
        <v>335</v>
      </c>
      <c r="D241" s="19">
        <f t="shared" si="2"/>
        <v>1</v>
      </c>
      <c r="E241" s="19" t="s">
        <v>180</v>
      </c>
      <c r="F241" s="19">
        <f>IFERROR(__xludf.DUMMYFUNCTION("LET(
  t, LOWER(TRIM(E241)),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41" s="19" t="s">
        <v>185</v>
      </c>
      <c r="H241" s="19">
        <f>IFERROR(__xludf.DUMMYFUNCTION("LET(
  t, LOWER(TRIM(G241)),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41" s="19" t="s">
        <v>276</v>
      </c>
      <c r="J241" s="19">
        <f>IFERROR(__xludf.DUMMYFUNCTION("LET(
  text, LOWER(I241),
  IFERROR(
    IFS(
      REGEXMATCH(text,""ở cùng gia đình|ở trọ cùng gia đình""), 0,
      REGEXMATCH(text,""thuê trọ""), 1,
      REGEXMATCH(text,""ở ktx""), 2,
      REGEXMATCH(text,""có nhà tại khu vực đang học|có nhà|ở riên"&amp;"g tại chung cư""), 3,
      REGEXMATCH(text,""ở nhà người quen""), 4
    ),
  -1)
)"),0.0)</f>
        <v>0</v>
      </c>
      <c r="K241" s="19" t="s">
        <v>221</v>
      </c>
      <c r="L241" s="19">
        <f>IFERROR(__xludf.DUMMYFUNCTION("LET(
  t, LOWER(TRIM(K241)),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41" s="19" t="s">
        <v>184</v>
      </c>
      <c r="N241" s="19">
        <f>IFERROR(__xludf.DUMMYFUNCTION("LET(
  t, LOWER(TRIM(M241)),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41" s="19" t="s">
        <v>185</v>
      </c>
      <c r="P241" s="19">
        <f t="shared" si="3"/>
        <v>0</v>
      </c>
      <c r="Q241" s="20"/>
      <c r="R241" s="20" t="str">
        <f t="shared" si="253"/>
        <v/>
      </c>
      <c r="S241" s="20"/>
      <c r="T241" s="20"/>
      <c r="U241" s="20"/>
      <c r="V241" s="20" t="str">
        <f>IFERROR(__xludf.DUMMYFUNCTION("IFERROR(REGEXEXTRACT(U241,""\d+"")*1, """")"),"")</f>
        <v/>
      </c>
      <c r="W241" s="20">
        <f t="shared" si="5"/>
        <v>0</v>
      </c>
      <c r="X241" s="20"/>
      <c r="Y241" s="20"/>
      <c r="Z241" s="19" t="s">
        <v>186</v>
      </c>
      <c r="AA241" s="19"/>
      <c r="AB241" s="19" t="s">
        <v>185</v>
      </c>
      <c r="AC241" s="19" t="s">
        <v>185</v>
      </c>
      <c r="AD241" s="19" t="s">
        <v>205</v>
      </c>
      <c r="AE241" s="19" t="s">
        <v>225</v>
      </c>
      <c r="AF241" s="19" t="s">
        <v>187</v>
      </c>
      <c r="AG241" s="19" t="s">
        <v>226</v>
      </c>
      <c r="AH241" s="19" t="s">
        <v>251</v>
      </c>
      <c r="AI241" s="19" t="s">
        <v>239</v>
      </c>
      <c r="AJ241" s="19">
        <f t="shared" si="6"/>
        <v>0</v>
      </c>
      <c r="AK241" s="19" t="s">
        <v>238</v>
      </c>
      <c r="AL241" s="19">
        <f t="shared" si="7"/>
        <v>0</v>
      </c>
      <c r="AM241" s="19" t="s">
        <v>190</v>
      </c>
      <c r="AN241" s="19">
        <f t="shared" si="8"/>
        <v>0</v>
      </c>
      <c r="AO241" s="20"/>
      <c r="AP241" s="19">
        <v>4.0</v>
      </c>
      <c r="AQ241" s="19">
        <v>2.0</v>
      </c>
      <c r="AR241" s="19">
        <v>4.0</v>
      </c>
      <c r="AS241" s="19">
        <v>4.0</v>
      </c>
      <c r="AT241" s="19">
        <v>2.0</v>
      </c>
      <c r="AU241" s="19">
        <v>3.0</v>
      </c>
      <c r="AV241" s="19">
        <v>4.0</v>
      </c>
      <c r="AW241" s="19">
        <v>2.0</v>
      </c>
      <c r="AX241" s="19">
        <v>1.0</v>
      </c>
      <c r="AY241" s="19">
        <f t="shared" si="9"/>
        <v>26</v>
      </c>
      <c r="AZ241" s="19">
        <f t="shared" si="10"/>
        <v>17</v>
      </c>
      <c r="BA241" s="19">
        <f t="shared" si="11"/>
        <v>1</v>
      </c>
      <c r="BB241" s="19">
        <f t="shared" si="12"/>
        <v>1</v>
      </c>
      <c r="BC241" s="19">
        <v>1.0</v>
      </c>
      <c r="BD241" s="19">
        <v>1.0</v>
      </c>
      <c r="BE241" s="19">
        <v>2.0</v>
      </c>
      <c r="BF241" s="19">
        <v>4.0</v>
      </c>
      <c r="BG241" s="19">
        <v>4.0</v>
      </c>
      <c r="BH241" s="19">
        <v>1.0</v>
      </c>
      <c r="BI241" s="19">
        <v>1.0</v>
      </c>
      <c r="BJ241" s="19">
        <f t="shared" si="13"/>
        <v>14</v>
      </c>
      <c r="BK241" s="19">
        <f t="shared" si="14"/>
        <v>7</v>
      </c>
      <c r="BL241" s="19"/>
      <c r="BM241" s="19"/>
      <c r="BN241" s="19">
        <v>2.0</v>
      </c>
      <c r="BO241" s="19" t="s">
        <v>185</v>
      </c>
      <c r="BP241" s="19">
        <f t="shared" si="15"/>
        <v>0</v>
      </c>
      <c r="BQ241" s="19">
        <v>1.0</v>
      </c>
      <c r="BR241" s="19">
        <v>0.0</v>
      </c>
      <c r="BS241" s="19" t="s">
        <v>185</v>
      </c>
      <c r="BT241" s="20">
        <f t="shared" si="16"/>
        <v>0</v>
      </c>
      <c r="BU241" s="20"/>
      <c r="BV241" s="19">
        <v>2.0</v>
      </c>
      <c r="BW241" s="19" t="s">
        <v>195</v>
      </c>
      <c r="BX241" s="19" t="s">
        <v>191</v>
      </c>
      <c r="BY241" s="19" t="s">
        <v>195</v>
      </c>
      <c r="BZ241" s="19" t="s">
        <v>186</v>
      </c>
      <c r="CA241" s="19">
        <f t="shared" si="17"/>
        <v>1</v>
      </c>
      <c r="CB241" s="19" t="s">
        <v>208</v>
      </c>
      <c r="CC241" s="19">
        <f t="shared" si="18"/>
        <v>2</v>
      </c>
      <c r="CD241" s="19" t="s">
        <v>192</v>
      </c>
      <c r="CE241" s="19">
        <f t="shared" si="19"/>
        <v>0</v>
      </c>
      <c r="CF241" s="19" t="s">
        <v>209</v>
      </c>
      <c r="CG241" s="19">
        <f t="shared" si="20"/>
        <v>1</v>
      </c>
      <c r="CH241" s="19" t="s">
        <v>209</v>
      </c>
      <c r="CI241" s="19">
        <f t="shared" si="21"/>
        <v>1</v>
      </c>
      <c r="CJ241" s="19" t="s">
        <v>229</v>
      </c>
      <c r="CK241" s="19" t="s">
        <v>185</v>
      </c>
      <c r="CL241" s="19" t="s">
        <v>212</v>
      </c>
      <c r="CM241" s="19">
        <f t="shared" si="22"/>
        <v>6</v>
      </c>
      <c r="CN241" s="19" t="s">
        <v>185</v>
      </c>
      <c r="CO241" s="19">
        <f t="shared" si="23"/>
        <v>0</v>
      </c>
      <c r="CP241" s="19" t="s">
        <v>185</v>
      </c>
      <c r="CQ241" s="19" t="s">
        <v>195</v>
      </c>
      <c r="CR241" s="19" t="s">
        <v>185</v>
      </c>
      <c r="CS241" s="19" t="s">
        <v>195</v>
      </c>
      <c r="CT241" s="19" t="s">
        <v>185</v>
      </c>
      <c r="CU241" s="19">
        <f t="shared" ref="CU241:CY241" si="281">if(CP241="Không",0,1)</f>
        <v>0</v>
      </c>
      <c r="CV241" s="19">
        <f t="shared" si="281"/>
        <v>1</v>
      </c>
      <c r="CW241" s="19">
        <f t="shared" si="281"/>
        <v>0</v>
      </c>
      <c r="CX241" s="19">
        <f t="shared" si="281"/>
        <v>1</v>
      </c>
      <c r="CY241" s="19">
        <f t="shared" si="281"/>
        <v>0</v>
      </c>
      <c r="CZ241" s="19" t="s">
        <v>185</v>
      </c>
      <c r="DA241" s="19">
        <f t="shared" si="25"/>
        <v>0</v>
      </c>
      <c r="DB241" s="19" t="s">
        <v>195</v>
      </c>
      <c r="DC241" s="19">
        <f t="shared" si="26"/>
        <v>1</v>
      </c>
      <c r="DD241" s="19" t="s">
        <v>734</v>
      </c>
      <c r="DE241" s="19" t="s">
        <v>185</v>
      </c>
      <c r="DF241" s="19">
        <f t="shared" si="27"/>
        <v>0</v>
      </c>
      <c r="DG241" s="19" t="s">
        <v>196</v>
      </c>
      <c r="DH241" s="19">
        <f t="shared" si="28"/>
        <v>0</v>
      </c>
      <c r="DI241" s="19" t="s">
        <v>185</v>
      </c>
      <c r="DJ241" s="19">
        <f t="shared" si="29"/>
        <v>0</v>
      </c>
      <c r="DK241" s="19" t="s">
        <v>197</v>
      </c>
      <c r="DL241" s="19">
        <f t="shared" si="30"/>
        <v>0</v>
      </c>
      <c r="DM241" s="20"/>
      <c r="DN241" s="19" t="str">
        <f t="shared" si="31"/>
        <v/>
      </c>
      <c r="DO241" s="20"/>
      <c r="DP241" s="19" t="s">
        <v>185</v>
      </c>
      <c r="DQ241" s="20">
        <f t="shared" si="32"/>
        <v>0</v>
      </c>
      <c r="DR241" s="20"/>
      <c r="DS241" s="19" t="s">
        <v>185</v>
      </c>
      <c r="DT241" s="20"/>
      <c r="DU241" s="19" t="s">
        <v>185</v>
      </c>
      <c r="DV241" s="20"/>
      <c r="DW241" s="20"/>
      <c r="DX241" s="20"/>
      <c r="DY241" s="20"/>
    </row>
    <row r="242">
      <c r="A242" s="18">
        <v>46007.870046296295</v>
      </c>
      <c r="B242" s="19" t="s">
        <v>507</v>
      </c>
      <c r="C242" s="19" t="s">
        <v>335</v>
      </c>
      <c r="D242" s="19">
        <f t="shared" si="2"/>
        <v>1</v>
      </c>
      <c r="E242" s="19" t="s">
        <v>476</v>
      </c>
      <c r="F242" s="19">
        <f>IFERROR(__xludf.DUMMYFUNCTION("LET(
  t, LOWER(TRIM(E242)),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242" s="19" t="s">
        <v>185</v>
      </c>
      <c r="H242" s="19">
        <f>IFERROR(__xludf.DUMMYFUNCTION("LET(
  t, LOWER(TRIM(G242)),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42" s="19" t="s">
        <v>347</v>
      </c>
      <c r="J242" s="19">
        <f>IFERROR(__xludf.DUMMYFUNCTION("LET(
  text, LOWER(I242),
  IFERROR(
    IFS(
      REGEXMATCH(text,""ở cùng gia đình|ở trọ cùng gia đình""), 0,
      REGEXMATCH(text,""thuê trọ""), 1,
      REGEXMATCH(text,""ở ktx""), 2,
      REGEXMATCH(text,""có nhà tại khu vực đang học|có nhà|ở riên"&amp;"g tại chung cư""), 3,
      REGEXMATCH(text,""ở nhà người quen""), 4
    ),
  -1)
)"),4.0)</f>
        <v>4</v>
      </c>
      <c r="K242" s="19" t="s">
        <v>183</v>
      </c>
      <c r="L242" s="19">
        <f>IFERROR(__xludf.DUMMYFUNCTION("LET(
  t, LOWER(TRIM(K242)),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42" s="19" t="s">
        <v>222</v>
      </c>
      <c r="N242" s="19">
        <f>IFERROR(__xludf.DUMMYFUNCTION("LET(
  t, LOWER(TRIM(M242)),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42" s="19" t="s">
        <v>195</v>
      </c>
      <c r="P242" s="19">
        <f t="shared" si="3"/>
        <v>1</v>
      </c>
      <c r="Q242" s="19">
        <v>1.0</v>
      </c>
      <c r="R242" s="20">
        <f t="shared" si="253"/>
        <v>1</v>
      </c>
      <c r="S242" s="19" t="s">
        <v>223</v>
      </c>
      <c r="T242" s="19"/>
      <c r="U242" s="19" t="s">
        <v>224</v>
      </c>
      <c r="V242" s="20">
        <f>IFERROR(__xludf.DUMMYFUNCTION("IFERROR(REGEXEXTRACT(U242,""\d+"")*1, """")"),25.0)</f>
        <v>25</v>
      </c>
      <c r="W242" s="20">
        <f t="shared" si="5"/>
        <v>25</v>
      </c>
      <c r="X242" s="19" t="s">
        <v>735</v>
      </c>
      <c r="Y242" s="19">
        <v>50.0</v>
      </c>
      <c r="Z242" s="19" t="s">
        <v>186</v>
      </c>
      <c r="AA242" s="19"/>
      <c r="AB242" s="19" t="s">
        <v>185</v>
      </c>
      <c r="AC242" s="19" t="s">
        <v>185</v>
      </c>
      <c r="AD242" s="19" t="s">
        <v>186</v>
      </c>
      <c r="AE242" s="19" t="s">
        <v>185</v>
      </c>
      <c r="AF242" s="19" t="s">
        <v>206</v>
      </c>
      <c r="AG242" s="19" t="s">
        <v>188</v>
      </c>
      <c r="AH242" s="19" t="s">
        <v>238</v>
      </c>
      <c r="AI242" s="19" t="s">
        <v>239</v>
      </c>
      <c r="AJ242" s="19">
        <f t="shared" si="6"/>
        <v>0</v>
      </c>
      <c r="AK242" s="19" t="s">
        <v>302</v>
      </c>
      <c r="AL242" s="19">
        <f t="shared" si="7"/>
        <v>-1</v>
      </c>
      <c r="AM242" s="19" t="s">
        <v>190</v>
      </c>
      <c r="AN242" s="19">
        <f t="shared" si="8"/>
        <v>0</v>
      </c>
      <c r="AO242" s="20"/>
      <c r="AP242" s="19">
        <v>1.0</v>
      </c>
      <c r="AQ242" s="19">
        <v>2.0</v>
      </c>
      <c r="AR242" s="19">
        <v>1.0</v>
      </c>
      <c r="AS242" s="19">
        <v>2.0</v>
      </c>
      <c r="AT242" s="19">
        <v>1.0</v>
      </c>
      <c r="AU242" s="19">
        <v>2.0</v>
      </c>
      <c r="AV242" s="19">
        <v>2.0</v>
      </c>
      <c r="AW242" s="19">
        <v>1.0</v>
      </c>
      <c r="AX242" s="19">
        <v>1.0</v>
      </c>
      <c r="AY242" s="19">
        <f t="shared" si="9"/>
        <v>13</v>
      </c>
      <c r="AZ242" s="19">
        <f t="shared" si="10"/>
        <v>4</v>
      </c>
      <c r="BA242" s="19">
        <f t="shared" si="11"/>
        <v>0</v>
      </c>
      <c r="BB242" s="19">
        <f t="shared" si="12"/>
        <v>0</v>
      </c>
      <c r="BC242" s="19">
        <v>1.0</v>
      </c>
      <c r="BD242" s="19">
        <v>1.0</v>
      </c>
      <c r="BE242" s="19">
        <v>1.0</v>
      </c>
      <c r="BF242" s="19">
        <v>1.0</v>
      </c>
      <c r="BG242" s="19">
        <v>2.0</v>
      </c>
      <c r="BH242" s="19">
        <v>1.0</v>
      </c>
      <c r="BI242" s="19">
        <v>2.0</v>
      </c>
      <c r="BJ242" s="19">
        <f t="shared" si="13"/>
        <v>9</v>
      </c>
      <c r="BK242" s="19">
        <f t="shared" si="14"/>
        <v>2</v>
      </c>
      <c r="BL242" s="19"/>
      <c r="BM242" s="19"/>
      <c r="BN242" s="19">
        <v>3.0</v>
      </c>
      <c r="BO242" s="19" t="s">
        <v>185</v>
      </c>
      <c r="BP242" s="19">
        <f t="shared" si="15"/>
        <v>0</v>
      </c>
      <c r="BQ242" s="19">
        <v>3.0</v>
      </c>
      <c r="BR242" s="19">
        <v>1.0</v>
      </c>
      <c r="BS242" s="19" t="s">
        <v>185</v>
      </c>
      <c r="BT242" s="20">
        <f t="shared" si="16"/>
        <v>0</v>
      </c>
      <c r="BU242" s="20"/>
      <c r="BV242" s="19">
        <v>3.0</v>
      </c>
      <c r="BW242" s="19" t="s">
        <v>195</v>
      </c>
      <c r="BX242" s="19" t="s">
        <v>191</v>
      </c>
      <c r="BY242" s="19" t="s">
        <v>195</v>
      </c>
      <c r="BZ242" s="19" t="s">
        <v>186</v>
      </c>
      <c r="CA242" s="19">
        <f t="shared" si="17"/>
        <v>1</v>
      </c>
      <c r="CB242" s="19" t="s">
        <v>186</v>
      </c>
      <c r="CC242" s="19">
        <f t="shared" si="18"/>
        <v>1</v>
      </c>
      <c r="CD242" s="19" t="s">
        <v>192</v>
      </c>
      <c r="CE242" s="19">
        <f t="shared" si="19"/>
        <v>0</v>
      </c>
      <c r="CF242" s="19" t="s">
        <v>209</v>
      </c>
      <c r="CG242" s="19">
        <f t="shared" si="20"/>
        <v>1</v>
      </c>
      <c r="CH242" s="19" t="s">
        <v>192</v>
      </c>
      <c r="CI242" s="19">
        <f t="shared" si="21"/>
        <v>0</v>
      </c>
      <c r="CJ242" s="19" t="s">
        <v>415</v>
      </c>
      <c r="CK242" s="19" t="s">
        <v>185</v>
      </c>
      <c r="CL242" s="19" t="s">
        <v>194</v>
      </c>
      <c r="CM242" s="19">
        <f t="shared" si="22"/>
        <v>3.5</v>
      </c>
      <c r="CN242" s="19" t="s">
        <v>213</v>
      </c>
      <c r="CO242" s="19">
        <f t="shared" si="23"/>
        <v>1</v>
      </c>
      <c r="CP242" s="19" t="s">
        <v>185</v>
      </c>
      <c r="CQ242" s="19" t="s">
        <v>185</v>
      </c>
      <c r="CR242" s="19" t="s">
        <v>185</v>
      </c>
      <c r="CS242" s="19" t="s">
        <v>185</v>
      </c>
      <c r="CT242" s="19" t="s">
        <v>185</v>
      </c>
      <c r="CU242" s="19">
        <f t="shared" ref="CU242:CY242" si="282">if(CP242="Không",0,1)</f>
        <v>0</v>
      </c>
      <c r="CV242" s="19">
        <f t="shared" si="282"/>
        <v>0</v>
      </c>
      <c r="CW242" s="19">
        <f t="shared" si="282"/>
        <v>0</v>
      </c>
      <c r="CX242" s="19">
        <f t="shared" si="282"/>
        <v>0</v>
      </c>
      <c r="CY242" s="19">
        <f t="shared" si="282"/>
        <v>0</v>
      </c>
      <c r="CZ242" s="19" t="s">
        <v>185</v>
      </c>
      <c r="DA242" s="19">
        <f t="shared" si="25"/>
        <v>0</v>
      </c>
      <c r="DB242" s="19" t="s">
        <v>185</v>
      </c>
      <c r="DC242" s="19">
        <f t="shared" si="26"/>
        <v>0</v>
      </c>
      <c r="DD242" s="20"/>
      <c r="DE242" s="19" t="s">
        <v>195</v>
      </c>
      <c r="DF242" s="19">
        <f t="shared" si="27"/>
        <v>1</v>
      </c>
      <c r="DG242" s="19" t="s">
        <v>196</v>
      </c>
      <c r="DH242" s="19">
        <f t="shared" si="28"/>
        <v>0</v>
      </c>
      <c r="DI242" s="19" t="s">
        <v>185</v>
      </c>
      <c r="DJ242" s="19">
        <f t="shared" si="29"/>
        <v>0</v>
      </c>
      <c r="DK242" s="19" t="s">
        <v>197</v>
      </c>
      <c r="DL242" s="19">
        <f t="shared" si="30"/>
        <v>0</v>
      </c>
      <c r="DM242" s="19" t="s">
        <v>303</v>
      </c>
      <c r="DN242" s="19">
        <f t="shared" si="31"/>
        <v>0.5</v>
      </c>
      <c r="DO242" s="19" t="s">
        <v>736</v>
      </c>
      <c r="DP242" s="19" t="s">
        <v>185</v>
      </c>
      <c r="DQ242" s="20">
        <f t="shared" si="32"/>
        <v>0</v>
      </c>
      <c r="DR242" s="20"/>
      <c r="DS242" s="19" t="s">
        <v>185</v>
      </c>
      <c r="DT242" s="20"/>
      <c r="DU242" s="19" t="s">
        <v>185</v>
      </c>
      <c r="DV242" s="20"/>
      <c r="DW242" s="20"/>
      <c r="DX242" s="20"/>
      <c r="DY242" s="20"/>
    </row>
    <row r="243">
      <c r="A243" s="18">
        <v>46007.870462962965</v>
      </c>
      <c r="B243" s="19" t="s">
        <v>337</v>
      </c>
      <c r="C243" s="19" t="s">
        <v>335</v>
      </c>
      <c r="D243" s="19">
        <f t="shared" si="2"/>
        <v>1</v>
      </c>
      <c r="E243" s="19" t="s">
        <v>346</v>
      </c>
      <c r="F243" s="19">
        <f>IFERROR(__xludf.DUMMYFUNCTION("LET(
  t, LOWER(TRIM(E243)),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43" s="19" t="s">
        <v>185</v>
      </c>
      <c r="H243" s="19">
        <f>IFERROR(__xludf.DUMMYFUNCTION("LET(
  t, LOWER(TRIM(G243)),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43" s="19" t="s">
        <v>276</v>
      </c>
      <c r="J243" s="19">
        <f>IFERROR(__xludf.DUMMYFUNCTION("LET(
  text, LOWER(I243),
  IFERROR(
    IFS(
      REGEXMATCH(text,""ở cùng gia đình|ở trọ cùng gia đình""), 0,
      REGEXMATCH(text,""thuê trọ""), 1,
      REGEXMATCH(text,""ở ktx""), 2,
      REGEXMATCH(text,""có nhà tại khu vực đang học|có nhà|ở riên"&amp;"g tại chung cư""), 3,
      REGEXMATCH(text,""ở nhà người quen""), 4
    ),
  -1)
)"),0.0)</f>
        <v>0</v>
      </c>
      <c r="K243" s="19" t="s">
        <v>221</v>
      </c>
      <c r="L243" s="19">
        <f>IFERROR(__xludf.DUMMYFUNCTION("LET(
  t, LOWER(TRIM(K243)),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43" s="19" t="s">
        <v>222</v>
      </c>
      <c r="N243" s="19">
        <f>IFERROR(__xludf.DUMMYFUNCTION("LET(
  t, LOWER(TRIM(M243)),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43" s="19" t="s">
        <v>185</v>
      </c>
      <c r="P243" s="19">
        <f t="shared" si="3"/>
        <v>0</v>
      </c>
      <c r="Q243" s="20"/>
      <c r="R243" s="20" t="str">
        <f t="shared" si="253"/>
        <v/>
      </c>
      <c r="S243" s="20"/>
      <c r="T243" s="20"/>
      <c r="U243" s="20"/>
      <c r="V243" s="20" t="str">
        <f>IFERROR(__xludf.DUMMYFUNCTION("IFERROR(REGEXEXTRACT(U243,""\d+"")*1, """")"),"")</f>
        <v/>
      </c>
      <c r="W243" s="20">
        <f t="shared" si="5"/>
        <v>0</v>
      </c>
      <c r="X243" s="20"/>
      <c r="Y243" s="20"/>
      <c r="Z243" s="19" t="s">
        <v>186</v>
      </c>
      <c r="AA243" s="19"/>
      <c r="AB243" s="19" t="s">
        <v>185</v>
      </c>
      <c r="AC243" s="19" t="s">
        <v>185</v>
      </c>
      <c r="AD243" s="19" t="s">
        <v>205</v>
      </c>
      <c r="AE243" s="19" t="s">
        <v>186</v>
      </c>
      <c r="AF243" s="19" t="s">
        <v>250</v>
      </c>
      <c r="AG243" s="19" t="s">
        <v>226</v>
      </c>
      <c r="AH243" s="19" t="s">
        <v>226</v>
      </c>
      <c r="AI243" s="19" t="s">
        <v>189</v>
      </c>
      <c r="AJ243" s="19">
        <f t="shared" si="6"/>
        <v>1</v>
      </c>
      <c r="AK243" s="19" t="s">
        <v>188</v>
      </c>
      <c r="AL243" s="19">
        <f t="shared" si="7"/>
        <v>1</v>
      </c>
      <c r="AM243" s="19" t="s">
        <v>190</v>
      </c>
      <c r="AN243" s="19">
        <f t="shared" si="8"/>
        <v>0</v>
      </c>
      <c r="AO243" s="20"/>
      <c r="AP243" s="19">
        <v>3.0</v>
      </c>
      <c r="AQ243" s="19">
        <v>2.0</v>
      </c>
      <c r="AR243" s="19">
        <v>3.0</v>
      </c>
      <c r="AS243" s="19">
        <v>2.0</v>
      </c>
      <c r="AT243" s="19">
        <v>2.0</v>
      </c>
      <c r="AU243" s="19">
        <v>2.0</v>
      </c>
      <c r="AV243" s="19">
        <v>3.0</v>
      </c>
      <c r="AW243" s="19">
        <v>1.0</v>
      </c>
      <c r="AX243" s="19">
        <v>1.0</v>
      </c>
      <c r="AY243" s="19">
        <f t="shared" si="9"/>
        <v>19</v>
      </c>
      <c r="AZ243" s="19">
        <f t="shared" si="10"/>
        <v>10</v>
      </c>
      <c r="BA243" s="19">
        <f t="shared" si="11"/>
        <v>1</v>
      </c>
      <c r="BB243" s="19">
        <f t="shared" si="12"/>
        <v>0</v>
      </c>
      <c r="BC243" s="19">
        <v>2.0</v>
      </c>
      <c r="BD243" s="19">
        <v>2.0</v>
      </c>
      <c r="BE243" s="19">
        <v>3.0</v>
      </c>
      <c r="BF243" s="19">
        <v>2.0</v>
      </c>
      <c r="BG243" s="19">
        <v>3.0</v>
      </c>
      <c r="BH243" s="19">
        <v>1.0</v>
      </c>
      <c r="BI243" s="19">
        <v>1.0</v>
      </c>
      <c r="BJ243" s="19">
        <f t="shared" si="13"/>
        <v>14</v>
      </c>
      <c r="BK243" s="19">
        <f t="shared" si="14"/>
        <v>7</v>
      </c>
      <c r="BL243" s="19"/>
      <c r="BM243" s="19"/>
      <c r="BN243" s="19">
        <v>5.0</v>
      </c>
      <c r="BO243" s="19" t="s">
        <v>185</v>
      </c>
      <c r="BP243" s="19">
        <f t="shared" si="15"/>
        <v>0</v>
      </c>
      <c r="BQ243" s="19">
        <v>5.0</v>
      </c>
      <c r="BR243" s="19">
        <v>10.0</v>
      </c>
      <c r="BS243" s="19" t="s">
        <v>195</v>
      </c>
      <c r="BT243" s="20">
        <f t="shared" si="16"/>
        <v>1</v>
      </c>
      <c r="BU243" s="19" t="s">
        <v>312</v>
      </c>
      <c r="BV243" s="19">
        <v>3.0</v>
      </c>
      <c r="BW243" s="19" t="s">
        <v>195</v>
      </c>
      <c r="BX243" s="19" t="s">
        <v>191</v>
      </c>
      <c r="BY243" s="19" t="s">
        <v>185</v>
      </c>
      <c r="BZ243" s="19" t="s">
        <v>186</v>
      </c>
      <c r="CA243" s="19">
        <f t="shared" si="17"/>
        <v>1</v>
      </c>
      <c r="CB243" s="19" t="s">
        <v>186</v>
      </c>
      <c r="CC243" s="19">
        <f t="shared" si="18"/>
        <v>1</v>
      </c>
      <c r="CD243" s="19" t="s">
        <v>192</v>
      </c>
      <c r="CE243" s="19">
        <f t="shared" si="19"/>
        <v>0</v>
      </c>
      <c r="CF243" s="19" t="s">
        <v>192</v>
      </c>
      <c r="CG243" s="19">
        <f t="shared" si="20"/>
        <v>0</v>
      </c>
      <c r="CH243" s="19" t="s">
        <v>192</v>
      </c>
      <c r="CI243" s="19">
        <f t="shared" si="21"/>
        <v>0</v>
      </c>
      <c r="CJ243" s="19" t="s">
        <v>292</v>
      </c>
      <c r="CK243" s="19" t="s">
        <v>291</v>
      </c>
      <c r="CL243" s="19" t="s">
        <v>194</v>
      </c>
      <c r="CM243" s="19">
        <f t="shared" si="22"/>
        <v>3.5</v>
      </c>
      <c r="CN243" s="19" t="s">
        <v>213</v>
      </c>
      <c r="CO243" s="19">
        <f t="shared" si="23"/>
        <v>1</v>
      </c>
      <c r="CP243" s="19" t="s">
        <v>185</v>
      </c>
      <c r="CQ243" s="19" t="s">
        <v>185</v>
      </c>
      <c r="CR243" s="19" t="s">
        <v>185</v>
      </c>
      <c r="CS243" s="19" t="s">
        <v>185</v>
      </c>
      <c r="CT243" s="19" t="s">
        <v>185</v>
      </c>
      <c r="CU243" s="19">
        <f t="shared" ref="CU243:CY243" si="283">if(CP243="Không",0,1)</f>
        <v>0</v>
      </c>
      <c r="CV243" s="19">
        <f t="shared" si="283"/>
        <v>0</v>
      </c>
      <c r="CW243" s="19">
        <f t="shared" si="283"/>
        <v>0</v>
      </c>
      <c r="CX243" s="19">
        <f t="shared" si="283"/>
        <v>0</v>
      </c>
      <c r="CY243" s="19">
        <f t="shared" si="283"/>
        <v>0</v>
      </c>
      <c r="CZ243" s="19" t="s">
        <v>185</v>
      </c>
      <c r="DA243" s="19">
        <f t="shared" si="25"/>
        <v>0</v>
      </c>
      <c r="DB243" s="19" t="s">
        <v>195</v>
      </c>
      <c r="DC243" s="19">
        <f t="shared" si="26"/>
        <v>1</v>
      </c>
      <c r="DD243" s="19" t="s">
        <v>737</v>
      </c>
      <c r="DE243" s="19" t="s">
        <v>185</v>
      </c>
      <c r="DF243" s="19">
        <f t="shared" si="27"/>
        <v>0</v>
      </c>
      <c r="DG243" s="19" t="s">
        <v>196</v>
      </c>
      <c r="DH243" s="19">
        <f t="shared" si="28"/>
        <v>0</v>
      </c>
      <c r="DI243" s="19" t="s">
        <v>185</v>
      </c>
      <c r="DJ243" s="19">
        <f t="shared" si="29"/>
        <v>0</v>
      </c>
      <c r="DK243" s="19" t="s">
        <v>197</v>
      </c>
      <c r="DL243" s="19">
        <f t="shared" si="30"/>
        <v>0</v>
      </c>
      <c r="DM243" s="20"/>
      <c r="DN243" s="19" t="str">
        <f t="shared" si="31"/>
        <v/>
      </c>
      <c r="DO243" s="20"/>
      <c r="DP243" s="19" t="s">
        <v>185</v>
      </c>
      <c r="DQ243" s="20">
        <f t="shared" si="32"/>
        <v>0</v>
      </c>
      <c r="DR243" s="20"/>
      <c r="DS243" s="19" t="s">
        <v>185</v>
      </c>
      <c r="DT243" s="20"/>
      <c r="DU243" s="19" t="s">
        <v>185</v>
      </c>
      <c r="DV243" s="20"/>
      <c r="DW243" s="20"/>
      <c r="DX243" s="20"/>
      <c r="DY243" s="20"/>
    </row>
    <row r="244">
      <c r="A244" s="18">
        <v>46007.870625</v>
      </c>
      <c r="B244" s="19" t="s">
        <v>337</v>
      </c>
      <c r="C244" s="19" t="s">
        <v>335</v>
      </c>
      <c r="D244" s="19">
        <f t="shared" si="2"/>
        <v>1</v>
      </c>
      <c r="E244" s="19" t="s">
        <v>180</v>
      </c>
      <c r="F244" s="19">
        <f>IFERROR(__xludf.DUMMYFUNCTION("LET(
  t, LOWER(TRIM(E244)),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44" s="19" t="s">
        <v>185</v>
      </c>
      <c r="H244" s="19">
        <f>IFERROR(__xludf.DUMMYFUNCTION("LET(
  t, LOWER(TRIM(G244)),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44" s="19" t="s">
        <v>182</v>
      </c>
      <c r="J244" s="19">
        <f>IFERROR(__xludf.DUMMYFUNCTION("LET(
  text, LOWER(I244),
  IFERROR(
    IFS(
      REGEXMATCH(text,""ở cùng gia đình|ở trọ cùng gia đình""), 0,
      REGEXMATCH(text,""thuê trọ""), 1,
      REGEXMATCH(text,""ở ktx""), 2,
      REGEXMATCH(text,""có nhà tại khu vực đang học|có nhà|ở riên"&amp;"g tại chung cư""), 3,
      REGEXMATCH(text,""ở nhà người quen""), 4
    ),
  -1)
)"),1.0)</f>
        <v>1</v>
      </c>
      <c r="K244" s="19" t="s">
        <v>183</v>
      </c>
      <c r="L244" s="19">
        <f>IFERROR(__xludf.DUMMYFUNCTION("LET(
  t, LOWER(TRIM(K244)),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44" s="19" t="s">
        <v>184</v>
      </c>
      <c r="N244" s="19">
        <f>IFERROR(__xludf.DUMMYFUNCTION("LET(
  t, LOWER(TRIM(M244)),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44" s="19" t="s">
        <v>185</v>
      </c>
      <c r="P244" s="19">
        <f t="shared" si="3"/>
        <v>0</v>
      </c>
      <c r="Q244" s="20"/>
      <c r="R244" s="20" t="str">
        <f t="shared" si="253"/>
        <v/>
      </c>
      <c r="S244" s="20"/>
      <c r="T244" s="20"/>
      <c r="U244" s="20"/>
      <c r="V244" s="20" t="str">
        <f>IFERROR(__xludf.DUMMYFUNCTION("IFERROR(REGEXEXTRACT(U244,""\d+"")*1, """")"),"")</f>
        <v/>
      </c>
      <c r="W244" s="20">
        <f t="shared" si="5"/>
        <v>0</v>
      </c>
      <c r="X244" s="20"/>
      <c r="Y244" s="20"/>
      <c r="Z244" s="19" t="s">
        <v>186</v>
      </c>
      <c r="AA244" s="19"/>
      <c r="AB244" s="19" t="s">
        <v>185</v>
      </c>
      <c r="AC244" s="19" t="s">
        <v>185</v>
      </c>
      <c r="AD244" s="19" t="s">
        <v>205</v>
      </c>
      <c r="AE244" s="19" t="s">
        <v>185</v>
      </c>
      <c r="AF244" s="19" t="s">
        <v>187</v>
      </c>
      <c r="AG244" s="19" t="s">
        <v>188</v>
      </c>
      <c r="AH244" s="19" t="s">
        <v>251</v>
      </c>
      <c r="AI244" s="19" t="s">
        <v>239</v>
      </c>
      <c r="AJ244" s="19">
        <f t="shared" si="6"/>
        <v>0</v>
      </c>
      <c r="AK244" s="19" t="s">
        <v>188</v>
      </c>
      <c r="AL244" s="19">
        <f t="shared" si="7"/>
        <v>1</v>
      </c>
      <c r="AM244" s="19" t="s">
        <v>190</v>
      </c>
      <c r="AN244" s="19">
        <f t="shared" si="8"/>
        <v>0</v>
      </c>
      <c r="AO244" s="20"/>
      <c r="AP244" s="19">
        <v>3.0</v>
      </c>
      <c r="AQ244" s="19">
        <v>3.0</v>
      </c>
      <c r="AR244" s="19">
        <v>3.0</v>
      </c>
      <c r="AS244" s="19">
        <v>3.0</v>
      </c>
      <c r="AT244" s="19">
        <v>2.0</v>
      </c>
      <c r="AU244" s="19">
        <v>2.0</v>
      </c>
      <c r="AV244" s="19">
        <v>3.0</v>
      </c>
      <c r="AW244" s="19">
        <v>2.0</v>
      </c>
      <c r="AX244" s="19">
        <v>1.0</v>
      </c>
      <c r="AY244" s="19">
        <f t="shared" si="9"/>
        <v>22</v>
      </c>
      <c r="AZ244" s="19">
        <f t="shared" si="10"/>
        <v>13</v>
      </c>
      <c r="BA244" s="19">
        <f t="shared" si="11"/>
        <v>1</v>
      </c>
      <c r="BB244" s="19">
        <f t="shared" si="12"/>
        <v>0</v>
      </c>
      <c r="BC244" s="19">
        <v>3.0</v>
      </c>
      <c r="BD244" s="19">
        <v>2.0</v>
      </c>
      <c r="BE244" s="19">
        <v>3.0</v>
      </c>
      <c r="BF244" s="19">
        <v>3.0</v>
      </c>
      <c r="BG244" s="19">
        <v>3.0</v>
      </c>
      <c r="BH244" s="19">
        <v>2.0</v>
      </c>
      <c r="BI244" s="19">
        <v>1.0</v>
      </c>
      <c r="BJ244" s="19">
        <f t="shared" si="13"/>
        <v>17</v>
      </c>
      <c r="BK244" s="19">
        <f t="shared" si="14"/>
        <v>10</v>
      </c>
      <c r="BL244" s="19"/>
      <c r="BM244" s="19"/>
      <c r="BN244" s="19">
        <v>3.0</v>
      </c>
      <c r="BO244" s="19" t="s">
        <v>185</v>
      </c>
      <c r="BP244" s="19">
        <f t="shared" si="15"/>
        <v>0</v>
      </c>
      <c r="BQ244" s="19">
        <v>2.0</v>
      </c>
      <c r="BR244" s="19">
        <v>7.0</v>
      </c>
      <c r="BS244" s="19" t="s">
        <v>195</v>
      </c>
      <c r="BT244" s="20">
        <f t="shared" si="16"/>
        <v>1</v>
      </c>
      <c r="BU244" s="19" t="s">
        <v>207</v>
      </c>
      <c r="BV244" s="19">
        <v>3.0</v>
      </c>
      <c r="BW244" s="19" t="s">
        <v>185</v>
      </c>
      <c r="BX244" s="19" t="s">
        <v>191</v>
      </c>
      <c r="BY244" s="19" t="s">
        <v>185</v>
      </c>
      <c r="BZ244" s="19" t="s">
        <v>186</v>
      </c>
      <c r="CA244" s="19">
        <f t="shared" si="17"/>
        <v>1</v>
      </c>
      <c r="CB244" s="19" t="s">
        <v>186</v>
      </c>
      <c r="CC244" s="19">
        <f t="shared" si="18"/>
        <v>1</v>
      </c>
      <c r="CD244" s="19" t="s">
        <v>208</v>
      </c>
      <c r="CE244" s="19">
        <f t="shared" si="19"/>
        <v>2</v>
      </c>
      <c r="CF244" s="19" t="s">
        <v>209</v>
      </c>
      <c r="CG244" s="19">
        <f t="shared" si="20"/>
        <v>1</v>
      </c>
      <c r="CH244" s="19" t="s">
        <v>209</v>
      </c>
      <c r="CI244" s="19">
        <f t="shared" si="21"/>
        <v>1</v>
      </c>
      <c r="CJ244" s="19" t="s">
        <v>229</v>
      </c>
      <c r="CK244" s="19" t="s">
        <v>185</v>
      </c>
      <c r="CL244" s="19" t="s">
        <v>212</v>
      </c>
      <c r="CM244" s="19">
        <f t="shared" si="22"/>
        <v>6</v>
      </c>
      <c r="CN244" s="19" t="s">
        <v>185</v>
      </c>
      <c r="CO244" s="19">
        <f t="shared" si="23"/>
        <v>0</v>
      </c>
      <c r="CP244" s="19" t="s">
        <v>185</v>
      </c>
      <c r="CQ244" s="19" t="s">
        <v>185</v>
      </c>
      <c r="CR244" s="19" t="s">
        <v>185</v>
      </c>
      <c r="CS244" s="19" t="s">
        <v>185</v>
      </c>
      <c r="CT244" s="19" t="s">
        <v>185</v>
      </c>
      <c r="CU244" s="19">
        <f t="shared" ref="CU244:CY244" si="284">if(CP244="Không",0,1)</f>
        <v>0</v>
      </c>
      <c r="CV244" s="19">
        <f t="shared" si="284"/>
        <v>0</v>
      </c>
      <c r="CW244" s="19">
        <f t="shared" si="284"/>
        <v>0</v>
      </c>
      <c r="CX244" s="19">
        <f t="shared" si="284"/>
        <v>0</v>
      </c>
      <c r="CY244" s="19">
        <f t="shared" si="284"/>
        <v>0</v>
      </c>
      <c r="CZ244" s="19" t="s">
        <v>185</v>
      </c>
      <c r="DA244" s="19">
        <f t="shared" si="25"/>
        <v>0</v>
      </c>
      <c r="DB244" s="19" t="s">
        <v>185</v>
      </c>
      <c r="DC244" s="19">
        <f t="shared" si="26"/>
        <v>0</v>
      </c>
      <c r="DD244" s="20"/>
      <c r="DE244" s="19" t="s">
        <v>185</v>
      </c>
      <c r="DF244" s="19">
        <f t="shared" si="27"/>
        <v>0</v>
      </c>
      <c r="DG244" s="19" t="s">
        <v>214</v>
      </c>
      <c r="DH244" s="19">
        <f t="shared" si="28"/>
        <v>1</v>
      </c>
      <c r="DI244" s="19" t="s">
        <v>185</v>
      </c>
      <c r="DJ244" s="19">
        <f t="shared" si="29"/>
        <v>0</v>
      </c>
      <c r="DK244" s="19" t="s">
        <v>197</v>
      </c>
      <c r="DL244" s="19">
        <f t="shared" si="30"/>
        <v>0</v>
      </c>
      <c r="DM244" s="20"/>
      <c r="DN244" s="19" t="str">
        <f t="shared" si="31"/>
        <v/>
      </c>
      <c r="DO244" s="20"/>
      <c r="DP244" s="19" t="s">
        <v>185</v>
      </c>
      <c r="DQ244" s="20">
        <f t="shared" si="32"/>
        <v>0</v>
      </c>
      <c r="DR244" s="20"/>
      <c r="DS244" s="19" t="s">
        <v>185</v>
      </c>
      <c r="DT244" s="20"/>
      <c r="DU244" s="19" t="s">
        <v>185</v>
      </c>
      <c r="DV244" s="20"/>
      <c r="DW244" s="20"/>
      <c r="DX244" s="20"/>
      <c r="DY244" s="20"/>
    </row>
    <row r="245">
      <c r="A245" s="18">
        <v>46007.8709375</v>
      </c>
      <c r="B245" s="19" t="s">
        <v>394</v>
      </c>
      <c r="C245" s="19" t="s">
        <v>335</v>
      </c>
      <c r="D245" s="19">
        <f t="shared" si="2"/>
        <v>1</v>
      </c>
      <c r="E245" s="19" t="s">
        <v>328</v>
      </c>
      <c r="F245" s="19">
        <f>IFERROR(__xludf.DUMMYFUNCTION("LET(
  t, LOWER(TRIM(E245)),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45" s="19" t="s">
        <v>185</v>
      </c>
      <c r="H245" s="19">
        <f>IFERROR(__xludf.DUMMYFUNCTION("LET(
  t, LOWER(TRIM(G245)),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45" s="19" t="s">
        <v>182</v>
      </c>
      <c r="J245" s="19">
        <f>IFERROR(__xludf.DUMMYFUNCTION("LET(
  text, LOWER(I245),
  IFERROR(
    IFS(
      REGEXMATCH(text,""ở cùng gia đình|ở trọ cùng gia đình""), 0,
      REGEXMATCH(text,""thuê trọ""), 1,
      REGEXMATCH(text,""ở ktx""), 2,
      REGEXMATCH(text,""có nhà tại khu vực đang học|có nhà|ở riên"&amp;"g tại chung cư""), 3,
      REGEXMATCH(text,""ở nhà người quen""), 4
    ),
  -1)
)"),1.0)</f>
        <v>1</v>
      </c>
      <c r="K245" s="19" t="s">
        <v>738</v>
      </c>
      <c r="L245" s="19">
        <f>IFERROR(__xludf.DUMMYFUNCTION("LET(
  t, LOWER(TRIM(K245)),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45" s="19" t="s">
        <v>222</v>
      </c>
      <c r="N245" s="19">
        <f>IFERROR(__xludf.DUMMYFUNCTION("LET(
  t, LOWER(TRIM(M245)),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45" s="19" t="s">
        <v>195</v>
      </c>
      <c r="P245" s="19">
        <f t="shared" si="3"/>
        <v>1</v>
      </c>
      <c r="Q245" s="19">
        <v>1.0</v>
      </c>
      <c r="R245" s="20">
        <f t="shared" si="253"/>
        <v>1</v>
      </c>
      <c r="S245" s="19" t="s">
        <v>301</v>
      </c>
      <c r="T245" s="19"/>
      <c r="U245" s="19" t="s">
        <v>236</v>
      </c>
      <c r="V245" s="20">
        <f>IFERROR(__xludf.DUMMYFUNCTION("IFERROR(REGEXEXTRACT(U245,""\d+"")*1, """")"),40.0)</f>
        <v>40</v>
      </c>
      <c r="W245" s="20">
        <f t="shared" si="5"/>
        <v>40</v>
      </c>
      <c r="X245" s="19">
        <v>80.0</v>
      </c>
      <c r="Y245" s="19">
        <v>30.0</v>
      </c>
      <c r="Z245" s="19" t="s">
        <v>186</v>
      </c>
      <c r="AA245" s="19"/>
      <c r="AB245" s="19" t="s">
        <v>185</v>
      </c>
      <c r="AC245" s="19" t="s">
        <v>185</v>
      </c>
      <c r="AD245" s="19" t="s">
        <v>205</v>
      </c>
      <c r="AE245" s="19" t="s">
        <v>185</v>
      </c>
      <c r="AF245" s="19" t="s">
        <v>250</v>
      </c>
      <c r="AG245" s="19" t="s">
        <v>226</v>
      </c>
      <c r="AH245" s="19" t="s">
        <v>251</v>
      </c>
      <c r="AI245" s="19" t="s">
        <v>239</v>
      </c>
      <c r="AJ245" s="19">
        <f t="shared" si="6"/>
        <v>0</v>
      </c>
      <c r="AK245" s="19" t="s">
        <v>302</v>
      </c>
      <c r="AL245" s="19">
        <f t="shared" si="7"/>
        <v>-1</v>
      </c>
      <c r="AM245" s="19" t="s">
        <v>190</v>
      </c>
      <c r="AN245" s="19">
        <f t="shared" si="8"/>
        <v>0</v>
      </c>
      <c r="AO245" s="20"/>
      <c r="AP245" s="19">
        <v>3.0</v>
      </c>
      <c r="AQ245" s="19">
        <v>3.0</v>
      </c>
      <c r="AR245" s="19">
        <v>2.0</v>
      </c>
      <c r="AS245" s="19">
        <v>3.0</v>
      </c>
      <c r="AT245" s="19">
        <v>3.0</v>
      </c>
      <c r="AU245" s="19">
        <v>4.0</v>
      </c>
      <c r="AV245" s="19">
        <v>4.0</v>
      </c>
      <c r="AW245" s="19">
        <v>4.0</v>
      </c>
      <c r="AX245" s="19">
        <v>2.0</v>
      </c>
      <c r="AY245" s="19">
        <f t="shared" si="9"/>
        <v>28</v>
      </c>
      <c r="AZ245" s="19">
        <f t="shared" si="10"/>
        <v>19</v>
      </c>
      <c r="BA245" s="19">
        <f t="shared" si="11"/>
        <v>1</v>
      </c>
      <c r="BB245" s="19">
        <f t="shared" si="12"/>
        <v>1</v>
      </c>
      <c r="BC245" s="19">
        <v>3.0</v>
      </c>
      <c r="BD245" s="19">
        <v>3.0</v>
      </c>
      <c r="BE245" s="19">
        <v>3.0</v>
      </c>
      <c r="BF245" s="19">
        <v>4.0</v>
      </c>
      <c r="BG245" s="19">
        <v>3.0</v>
      </c>
      <c r="BH245" s="19">
        <v>3.0</v>
      </c>
      <c r="BI245" s="19">
        <v>3.0</v>
      </c>
      <c r="BJ245" s="19">
        <f t="shared" si="13"/>
        <v>22</v>
      </c>
      <c r="BK245" s="19">
        <f t="shared" si="14"/>
        <v>15</v>
      </c>
      <c r="BL245" s="19"/>
      <c r="BM245" s="19"/>
      <c r="BN245" s="19">
        <v>5.0</v>
      </c>
      <c r="BO245" s="19" t="s">
        <v>195</v>
      </c>
      <c r="BP245" s="19">
        <f t="shared" si="15"/>
        <v>1</v>
      </c>
      <c r="BQ245" s="19">
        <v>6.0</v>
      </c>
      <c r="BR245" s="19">
        <v>2.0</v>
      </c>
      <c r="BS245" s="19" t="s">
        <v>195</v>
      </c>
      <c r="BT245" s="20">
        <f t="shared" si="16"/>
        <v>1</v>
      </c>
      <c r="BU245" s="19" t="s">
        <v>739</v>
      </c>
      <c r="BV245" s="19">
        <v>2.0</v>
      </c>
      <c r="BW245" s="19" t="s">
        <v>195</v>
      </c>
      <c r="BX245" s="19" t="s">
        <v>740</v>
      </c>
      <c r="BY245" s="19" t="s">
        <v>195</v>
      </c>
      <c r="BZ245" s="19" t="s">
        <v>186</v>
      </c>
      <c r="CA245" s="19">
        <f t="shared" si="17"/>
        <v>1</v>
      </c>
      <c r="CB245" s="19" t="s">
        <v>208</v>
      </c>
      <c r="CC245" s="19">
        <f t="shared" si="18"/>
        <v>2</v>
      </c>
      <c r="CD245" s="19" t="s">
        <v>192</v>
      </c>
      <c r="CE245" s="19">
        <f t="shared" si="19"/>
        <v>0</v>
      </c>
      <c r="CF245" s="19" t="s">
        <v>209</v>
      </c>
      <c r="CG245" s="19">
        <f t="shared" si="20"/>
        <v>1</v>
      </c>
      <c r="CH245" s="19" t="s">
        <v>209</v>
      </c>
      <c r="CI245" s="19">
        <f t="shared" si="21"/>
        <v>1</v>
      </c>
      <c r="CJ245" s="19" t="s">
        <v>415</v>
      </c>
      <c r="CK245" s="19" t="s">
        <v>279</v>
      </c>
      <c r="CL245" s="19" t="s">
        <v>194</v>
      </c>
      <c r="CM245" s="19">
        <f t="shared" si="22"/>
        <v>3.5</v>
      </c>
      <c r="CN245" s="19" t="s">
        <v>213</v>
      </c>
      <c r="CO245" s="19">
        <f t="shared" si="23"/>
        <v>1</v>
      </c>
      <c r="CP245" s="19" t="s">
        <v>185</v>
      </c>
      <c r="CQ245" s="19" t="s">
        <v>195</v>
      </c>
      <c r="CR245" s="19" t="s">
        <v>185</v>
      </c>
      <c r="CS245" s="19" t="s">
        <v>195</v>
      </c>
      <c r="CT245" s="19" t="s">
        <v>185</v>
      </c>
      <c r="CU245" s="19">
        <f t="shared" ref="CU245:CY245" si="285">if(CP245="Không",0,1)</f>
        <v>0</v>
      </c>
      <c r="CV245" s="19">
        <f t="shared" si="285"/>
        <v>1</v>
      </c>
      <c r="CW245" s="19">
        <f t="shared" si="285"/>
        <v>0</v>
      </c>
      <c r="CX245" s="19">
        <f t="shared" si="285"/>
        <v>1</v>
      </c>
      <c r="CY245" s="19">
        <f t="shared" si="285"/>
        <v>0</v>
      </c>
      <c r="CZ245" s="19" t="s">
        <v>185</v>
      </c>
      <c r="DA245" s="19">
        <f t="shared" si="25"/>
        <v>0</v>
      </c>
      <c r="DB245" s="19" t="s">
        <v>185</v>
      </c>
      <c r="DC245" s="19">
        <f t="shared" si="26"/>
        <v>0</v>
      </c>
      <c r="DD245" s="20"/>
      <c r="DE245" s="19" t="s">
        <v>185</v>
      </c>
      <c r="DF245" s="19">
        <f t="shared" si="27"/>
        <v>0</v>
      </c>
      <c r="DG245" s="19" t="s">
        <v>196</v>
      </c>
      <c r="DH245" s="19">
        <f t="shared" si="28"/>
        <v>0</v>
      </c>
      <c r="DI245" s="19" t="s">
        <v>185</v>
      </c>
      <c r="DJ245" s="19">
        <f t="shared" si="29"/>
        <v>0</v>
      </c>
      <c r="DK245" s="19" t="s">
        <v>197</v>
      </c>
      <c r="DL245" s="19">
        <f t="shared" si="30"/>
        <v>0</v>
      </c>
      <c r="DM245" s="20"/>
      <c r="DN245" s="19" t="str">
        <f t="shared" si="31"/>
        <v/>
      </c>
      <c r="DO245" s="20"/>
      <c r="DP245" s="19" t="s">
        <v>185</v>
      </c>
      <c r="DQ245" s="20">
        <f t="shared" si="32"/>
        <v>0</v>
      </c>
      <c r="DR245" s="20"/>
      <c r="DS245" s="19" t="s">
        <v>185</v>
      </c>
      <c r="DT245" s="20"/>
      <c r="DU245" s="19" t="s">
        <v>185</v>
      </c>
      <c r="DV245" s="20"/>
      <c r="DW245" s="20"/>
      <c r="DX245" s="20"/>
      <c r="DY245" s="20"/>
    </row>
    <row r="246">
      <c r="A246" s="18">
        <v>46007.87168981481</v>
      </c>
      <c r="B246" s="19" t="s">
        <v>420</v>
      </c>
      <c r="C246" s="19" t="s">
        <v>335</v>
      </c>
      <c r="D246" s="19">
        <f t="shared" si="2"/>
        <v>1</v>
      </c>
      <c r="E246" s="19" t="s">
        <v>180</v>
      </c>
      <c r="F246" s="19">
        <f>IFERROR(__xludf.DUMMYFUNCTION("LET(
  t, LOWER(TRIM(E246)),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46" s="19" t="s">
        <v>185</v>
      </c>
      <c r="H246" s="19">
        <f>IFERROR(__xludf.DUMMYFUNCTION("LET(
  t, LOWER(TRIM(G246)),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46" s="19" t="s">
        <v>182</v>
      </c>
      <c r="J246" s="19">
        <f>IFERROR(__xludf.DUMMYFUNCTION("LET(
  text, LOWER(I246),
  IFERROR(
    IFS(
      REGEXMATCH(text,""ở cùng gia đình|ở trọ cùng gia đình""), 0,
      REGEXMATCH(text,""thuê trọ""), 1,
      REGEXMATCH(text,""ở ktx""), 2,
      REGEXMATCH(text,""có nhà tại khu vực đang học|có nhà|ở riên"&amp;"g tại chung cư""), 3,
      REGEXMATCH(text,""ở nhà người quen""), 4
    ),
  -1)
)"),1.0)</f>
        <v>1</v>
      </c>
      <c r="K246" s="19" t="s">
        <v>221</v>
      </c>
      <c r="L246" s="19">
        <f>IFERROR(__xludf.DUMMYFUNCTION("LET(
  t, LOWER(TRIM(K246)),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46" s="19" t="s">
        <v>222</v>
      </c>
      <c r="N246" s="19">
        <f>IFERROR(__xludf.DUMMYFUNCTION("LET(
  t, LOWER(TRIM(M246)),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46" s="19" t="s">
        <v>185</v>
      </c>
      <c r="P246" s="19">
        <f t="shared" si="3"/>
        <v>0</v>
      </c>
      <c r="Q246" s="20"/>
      <c r="R246" s="20" t="str">
        <f t="shared" si="253"/>
        <v/>
      </c>
      <c r="S246" s="20"/>
      <c r="T246" s="20"/>
      <c r="U246" s="20"/>
      <c r="V246" s="20" t="str">
        <f>IFERROR(__xludf.DUMMYFUNCTION("IFERROR(REGEXEXTRACT(U246,""\d+"")*1, """")"),"")</f>
        <v/>
      </c>
      <c r="W246" s="20">
        <f t="shared" si="5"/>
        <v>0</v>
      </c>
      <c r="X246" s="20"/>
      <c r="Y246" s="20"/>
      <c r="Z246" s="19" t="s">
        <v>185</v>
      </c>
      <c r="AA246" s="19"/>
      <c r="AB246" s="19" t="s">
        <v>185</v>
      </c>
      <c r="AC246" s="19" t="s">
        <v>185</v>
      </c>
      <c r="AD246" s="19" t="s">
        <v>205</v>
      </c>
      <c r="AE246" s="19" t="s">
        <v>186</v>
      </c>
      <c r="AF246" s="19" t="s">
        <v>206</v>
      </c>
      <c r="AG246" s="19" t="s">
        <v>238</v>
      </c>
      <c r="AH246" s="19" t="s">
        <v>188</v>
      </c>
      <c r="AI246" s="19" t="s">
        <v>189</v>
      </c>
      <c r="AJ246" s="19">
        <f t="shared" si="6"/>
        <v>1</v>
      </c>
      <c r="AK246" s="19" t="s">
        <v>302</v>
      </c>
      <c r="AL246" s="19">
        <f t="shared" si="7"/>
        <v>-1</v>
      </c>
      <c r="AM246" s="19" t="s">
        <v>294</v>
      </c>
      <c r="AN246" s="19">
        <f t="shared" si="8"/>
        <v>2</v>
      </c>
      <c r="AO246" s="20"/>
      <c r="AP246" s="19">
        <v>1.0</v>
      </c>
      <c r="AQ246" s="19">
        <v>1.0</v>
      </c>
      <c r="AR246" s="19">
        <v>2.0</v>
      </c>
      <c r="AS246" s="19">
        <v>3.0</v>
      </c>
      <c r="AT246" s="19">
        <v>1.0</v>
      </c>
      <c r="AU246" s="19">
        <v>1.0</v>
      </c>
      <c r="AV246" s="19">
        <v>1.0</v>
      </c>
      <c r="AW246" s="19">
        <v>1.0</v>
      </c>
      <c r="AX246" s="19">
        <v>1.0</v>
      </c>
      <c r="AY246" s="19">
        <f t="shared" si="9"/>
        <v>12</v>
      </c>
      <c r="AZ246" s="19">
        <f t="shared" si="10"/>
        <v>3</v>
      </c>
      <c r="BA246" s="19">
        <f t="shared" si="11"/>
        <v>0</v>
      </c>
      <c r="BB246" s="19">
        <f t="shared" si="12"/>
        <v>0</v>
      </c>
      <c r="BC246" s="19">
        <v>2.0</v>
      </c>
      <c r="BD246" s="19">
        <v>1.0</v>
      </c>
      <c r="BE246" s="19">
        <v>1.0</v>
      </c>
      <c r="BF246" s="19">
        <v>1.0</v>
      </c>
      <c r="BG246" s="19">
        <v>2.0</v>
      </c>
      <c r="BH246" s="19">
        <v>1.0</v>
      </c>
      <c r="BI246" s="19">
        <v>1.0</v>
      </c>
      <c r="BJ246" s="19">
        <f t="shared" si="13"/>
        <v>9</v>
      </c>
      <c r="BK246" s="19">
        <f t="shared" si="14"/>
        <v>2</v>
      </c>
      <c r="BL246" s="19"/>
      <c r="BM246" s="19"/>
      <c r="BN246" s="19">
        <v>2.0</v>
      </c>
      <c r="BO246" s="19" t="s">
        <v>185</v>
      </c>
      <c r="BP246" s="19">
        <f t="shared" si="15"/>
        <v>0</v>
      </c>
      <c r="BQ246" s="19">
        <v>1.0</v>
      </c>
      <c r="BR246" s="19">
        <v>0.0</v>
      </c>
      <c r="BS246" s="19" t="s">
        <v>195</v>
      </c>
      <c r="BT246" s="20">
        <f t="shared" si="16"/>
        <v>1</v>
      </c>
      <c r="BU246" s="19" t="s">
        <v>312</v>
      </c>
      <c r="BV246" s="19">
        <v>4.0</v>
      </c>
      <c r="BW246" s="19" t="s">
        <v>185</v>
      </c>
      <c r="BX246" s="19" t="s">
        <v>191</v>
      </c>
      <c r="BY246" s="19" t="s">
        <v>185</v>
      </c>
      <c r="BZ246" s="19" t="s">
        <v>185</v>
      </c>
      <c r="CA246" s="19">
        <f t="shared" si="17"/>
        <v>0</v>
      </c>
      <c r="CB246" s="19" t="s">
        <v>186</v>
      </c>
      <c r="CC246" s="19">
        <f t="shared" si="18"/>
        <v>1</v>
      </c>
      <c r="CD246" s="19" t="s">
        <v>192</v>
      </c>
      <c r="CE246" s="19">
        <f t="shared" si="19"/>
        <v>0</v>
      </c>
      <c r="CF246" s="19" t="s">
        <v>192</v>
      </c>
      <c r="CG246" s="19">
        <f t="shared" si="20"/>
        <v>0</v>
      </c>
      <c r="CH246" s="19" t="s">
        <v>192</v>
      </c>
      <c r="CI246" s="19">
        <f t="shared" si="21"/>
        <v>0</v>
      </c>
      <c r="CJ246" s="19" t="s">
        <v>666</v>
      </c>
      <c r="CK246" s="19" t="s">
        <v>185</v>
      </c>
      <c r="CL246" s="19" t="s">
        <v>194</v>
      </c>
      <c r="CM246" s="19">
        <f t="shared" si="22"/>
        <v>3.5</v>
      </c>
      <c r="CN246" s="19" t="s">
        <v>213</v>
      </c>
      <c r="CO246" s="19">
        <f t="shared" si="23"/>
        <v>1</v>
      </c>
      <c r="CP246" s="19" t="s">
        <v>185</v>
      </c>
      <c r="CQ246" s="19" t="s">
        <v>195</v>
      </c>
      <c r="CR246" s="19" t="s">
        <v>195</v>
      </c>
      <c r="CS246" s="19" t="s">
        <v>195</v>
      </c>
      <c r="CT246" s="19" t="s">
        <v>185</v>
      </c>
      <c r="CU246" s="19">
        <f t="shared" ref="CU246:CY246" si="286">if(CP246="Không",0,1)</f>
        <v>0</v>
      </c>
      <c r="CV246" s="19">
        <f t="shared" si="286"/>
        <v>1</v>
      </c>
      <c r="CW246" s="19">
        <f t="shared" si="286"/>
        <v>1</v>
      </c>
      <c r="CX246" s="19">
        <f t="shared" si="286"/>
        <v>1</v>
      </c>
      <c r="CY246" s="19">
        <f t="shared" si="286"/>
        <v>0</v>
      </c>
      <c r="CZ246" s="19" t="s">
        <v>185</v>
      </c>
      <c r="DA246" s="19">
        <f t="shared" si="25"/>
        <v>0</v>
      </c>
      <c r="DB246" s="19" t="s">
        <v>185</v>
      </c>
      <c r="DC246" s="19">
        <f t="shared" si="26"/>
        <v>0</v>
      </c>
      <c r="DD246" s="20"/>
      <c r="DE246" s="19" t="s">
        <v>195</v>
      </c>
      <c r="DF246" s="19">
        <f t="shared" si="27"/>
        <v>1</v>
      </c>
      <c r="DG246" s="19" t="s">
        <v>196</v>
      </c>
      <c r="DH246" s="19">
        <f t="shared" si="28"/>
        <v>0</v>
      </c>
      <c r="DI246" s="19" t="s">
        <v>185</v>
      </c>
      <c r="DJ246" s="19">
        <f t="shared" si="29"/>
        <v>0</v>
      </c>
      <c r="DK246" s="19" t="s">
        <v>197</v>
      </c>
      <c r="DL246" s="19">
        <f t="shared" si="30"/>
        <v>0</v>
      </c>
      <c r="DM246" s="19" t="s">
        <v>232</v>
      </c>
      <c r="DN246" s="19">
        <f t="shared" si="31"/>
        <v>2.5</v>
      </c>
      <c r="DO246" s="19" t="s">
        <v>326</v>
      </c>
      <c r="DP246" s="19" t="s">
        <v>195</v>
      </c>
      <c r="DQ246" s="20">
        <f t="shared" si="32"/>
        <v>1</v>
      </c>
      <c r="DR246" s="19" t="s">
        <v>697</v>
      </c>
      <c r="DS246" s="19" t="s">
        <v>185</v>
      </c>
      <c r="DT246" s="20"/>
      <c r="DU246" s="19" t="s">
        <v>185</v>
      </c>
      <c r="DV246" s="20"/>
      <c r="DW246" s="20"/>
      <c r="DX246" s="20"/>
      <c r="DY246" s="20"/>
    </row>
    <row r="247">
      <c r="A247" s="18">
        <v>46007.87229166667</v>
      </c>
      <c r="B247" s="19" t="s">
        <v>357</v>
      </c>
      <c r="C247" s="19" t="s">
        <v>174</v>
      </c>
      <c r="D247" s="19">
        <f t="shared" si="2"/>
        <v>0</v>
      </c>
      <c r="E247" s="19" t="s">
        <v>180</v>
      </c>
      <c r="F247" s="19">
        <f>IFERROR(__xludf.DUMMYFUNCTION("LET(
  t, LOWER(TRIM(E247)),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47" s="19" t="s">
        <v>185</v>
      </c>
      <c r="H247" s="19">
        <f>IFERROR(__xludf.DUMMYFUNCTION("LET(
  t, LOWER(TRIM(G247)),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47" s="19" t="s">
        <v>182</v>
      </c>
      <c r="J247" s="19">
        <f>IFERROR(__xludf.DUMMYFUNCTION("LET(
  text, LOWER(I247),
  IFERROR(
    IFS(
      REGEXMATCH(text,""ở cùng gia đình|ở trọ cùng gia đình""), 0,
      REGEXMATCH(text,""thuê trọ""), 1,
      REGEXMATCH(text,""ở ktx""), 2,
      REGEXMATCH(text,""có nhà tại khu vực đang học|có nhà|ở riên"&amp;"g tại chung cư""), 3,
      REGEXMATCH(text,""ở nhà người quen""), 4
    ),
  -1)
)"),1.0)</f>
        <v>1</v>
      </c>
      <c r="K247" s="19" t="s">
        <v>202</v>
      </c>
      <c r="L247" s="19">
        <f>IFERROR(__xludf.DUMMYFUNCTION("LET(
  t, LOWER(TRIM(K247)),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47" s="19" t="s">
        <v>261</v>
      </c>
      <c r="N247" s="19">
        <f>IFERROR(__xludf.DUMMYFUNCTION("LET(
  t, LOWER(TRIM(M247)),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47" s="19" t="s">
        <v>195</v>
      </c>
      <c r="P247" s="19">
        <f t="shared" si="3"/>
        <v>1</v>
      </c>
      <c r="Q247" s="19">
        <v>1.0</v>
      </c>
      <c r="R247" s="20">
        <f t="shared" si="253"/>
        <v>1</v>
      </c>
      <c r="S247" s="19" t="s">
        <v>223</v>
      </c>
      <c r="T247" s="19"/>
      <c r="U247" s="19" t="s">
        <v>236</v>
      </c>
      <c r="V247" s="20">
        <f>IFERROR(__xludf.DUMMYFUNCTION("IFERROR(REGEXEXTRACT(U247,""\d+"")*1, """")"),40.0)</f>
        <v>40</v>
      </c>
      <c r="W247" s="20">
        <f t="shared" si="5"/>
        <v>40</v>
      </c>
      <c r="X247" s="19">
        <v>70.0</v>
      </c>
      <c r="Y247" s="19">
        <v>5.0</v>
      </c>
      <c r="Z247" s="19" t="s">
        <v>186</v>
      </c>
      <c r="AA247" s="19"/>
      <c r="AB247" s="19" t="s">
        <v>185</v>
      </c>
      <c r="AC247" s="19" t="s">
        <v>185</v>
      </c>
      <c r="AD247" s="19" t="s">
        <v>205</v>
      </c>
      <c r="AE247" s="19" t="s">
        <v>186</v>
      </c>
      <c r="AF247" s="19" t="s">
        <v>206</v>
      </c>
      <c r="AG247" s="19" t="s">
        <v>188</v>
      </c>
      <c r="AH247" s="19" t="s">
        <v>188</v>
      </c>
      <c r="AI247" s="19" t="s">
        <v>239</v>
      </c>
      <c r="AJ247" s="19">
        <f t="shared" si="6"/>
        <v>0</v>
      </c>
      <c r="AK247" s="19" t="s">
        <v>188</v>
      </c>
      <c r="AL247" s="19">
        <f t="shared" si="7"/>
        <v>1</v>
      </c>
      <c r="AM247" s="19" t="s">
        <v>190</v>
      </c>
      <c r="AN247" s="19">
        <f t="shared" si="8"/>
        <v>0</v>
      </c>
      <c r="AO247" s="20"/>
      <c r="AP247" s="19">
        <v>2.0</v>
      </c>
      <c r="AQ247" s="19">
        <v>2.0</v>
      </c>
      <c r="AR247" s="19">
        <v>3.0</v>
      </c>
      <c r="AS247" s="19">
        <v>3.0</v>
      </c>
      <c r="AT247" s="19">
        <v>1.0</v>
      </c>
      <c r="AU247" s="19">
        <v>2.0</v>
      </c>
      <c r="AV247" s="19">
        <v>1.0</v>
      </c>
      <c r="AW247" s="19">
        <v>1.0</v>
      </c>
      <c r="AX247" s="19">
        <v>2.0</v>
      </c>
      <c r="AY247" s="19">
        <f t="shared" si="9"/>
        <v>17</v>
      </c>
      <c r="AZ247" s="19">
        <f t="shared" si="10"/>
        <v>8</v>
      </c>
      <c r="BA247" s="19">
        <f t="shared" si="11"/>
        <v>0</v>
      </c>
      <c r="BB247" s="19">
        <f t="shared" si="12"/>
        <v>0</v>
      </c>
      <c r="BC247" s="19">
        <v>2.0</v>
      </c>
      <c r="BD247" s="19">
        <v>1.0</v>
      </c>
      <c r="BE247" s="19">
        <v>1.0</v>
      </c>
      <c r="BF247" s="19">
        <v>1.0</v>
      </c>
      <c r="BG247" s="19">
        <v>3.0</v>
      </c>
      <c r="BH247" s="19">
        <v>1.0</v>
      </c>
      <c r="BI247" s="19">
        <v>2.0</v>
      </c>
      <c r="BJ247" s="19">
        <f t="shared" si="13"/>
        <v>11</v>
      </c>
      <c r="BK247" s="19">
        <f t="shared" si="14"/>
        <v>4</v>
      </c>
      <c r="BL247" s="19"/>
      <c r="BM247" s="19"/>
      <c r="BN247" s="19">
        <v>3.0</v>
      </c>
      <c r="BO247" s="19" t="s">
        <v>185</v>
      </c>
      <c r="BP247" s="19">
        <f t="shared" si="15"/>
        <v>0</v>
      </c>
      <c r="BQ247" s="19">
        <v>1.0</v>
      </c>
      <c r="BR247" s="19">
        <v>0.0</v>
      </c>
      <c r="BS247" s="19" t="s">
        <v>195</v>
      </c>
      <c r="BT247" s="20">
        <f t="shared" si="16"/>
        <v>1</v>
      </c>
      <c r="BU247" s="19" t="s">
        <v>741</v>
      </c>
      <c r="BV247" s="19">
        <v>1.0</v>
      </c>
      <c r="BW247" s="19" t="s">
        <v>195</v>
      </c>
      <c r="BX247" s="19" t="s">
        <v>378</v>
      </c>
      <c r="BY247" s="19" t="s">
        <v>195</v>
      </c>
      <c r="BZ247" s="19" t="s">
        <v>186</v>
      </c>
      <c r="CA247" s="19">
        <f t="shared" si="17"/>
        <v>1</v>
      </c>
      <c r="CB247" s="19" t="s">
        <v>186</v>
      </c>
      <c r="CC247" s="19">
        <f t="shared" si="18"/>
        <v>1</v>
      </c>
      <c r="CD247" s="19" t="s">
        <v>192</v>
      </c>
      <c r="CE247" s="19">
        <f t="shared" si="19"/>
        <v>0</v>
      </c>
      <c r="CF247" s="19" t="s">
        <v>192</v>
      </c>
      <c r="CG247" s="19">
        <f t="shared" si="20"/>
        <v>0</v>
      </c>
      <c r="CH247" s="19" t="s">
        <v>192</v>
      </c>
      <c r="CI247" s="19">
        <f t="shared" si="21"/>
        <v>0</v>
      </c>
      <c r="CJ247" s="19" t="s">
        <v>415</v>
      </c>
      <c r="CK247" s="19" t="s">
        <v>185</v>
      </c>
      <c r="CL247" s="19" t="s">
        <v>241</v>
      </c>
      <c r="CM247" s="19">
        <f t="shared" si="22"/>
        <v>1.5</v>
      </c>
      <c r="CN247" s="19" t="s">
        <v>185</v>
      </c>
      <c r="CO247" s="19">
        <f t="shared" si="23"/>
        <v>0</v>
      </c>
      <c r="CP247" s="19" t="s">
        <v>195</v>
      </c>
      <c r="CQ247" s="19" t="s">
        <v>195</v>
      </c>
      <c r="CR247" s="19" t="s">
        <v>195</v>
      </c>
      <c r="CS247" s="19" t="s">
        <v>195</v>
      </c>
      <c r="CT247" s="19" t="s">
        <v>185</v>
      </c>
      <c r="CU247" s="19">
        <f t="shared" ref="CU247:CY247" si="287">if(CP247="Không",0,1)</f>
        <v>1</v>
      </c>
      <c r="CV247" s="19">
        <f t="shared" si="287"/>
        <v>1</v>
      </c>
      <c r="CW247" s="19">
        <f t="shared" si="287"/>
        <v>1</v>
      </c>
      <c r="CX247" s="19">
        <f t="shared" si="287"/>
        <v>1</v>
      </c>
      <c r="CY247" s="19">
        <f t="shared" si="287"/>
        <v>0</v>
      </c>
      <c r="CZ247" s="19" t="s">
        <v>195</v>
      </c>
      <c r="DA247" s="19">
        <f t="shared" si="25"/>
        <v>1</v>
      </c>
      <c r="DB247" s="19" t="s">
        <v>195</v>
      </c>
      <c r="DC247" s="19">
        <f t="shared" si="26"/>
        <v>1</v>
      </c>
      <c r="DD247" s="19">
        <v>20.0</v>
      </c>
      <c r="DE247" s="19" t="s">
        <v>185</v>
      </c>
      <c r="DF247" s="19">
        <f t="shared" si="27"/>
        <v>0</v>
      </c>
      <c r="DG247" s="19" t="s">
        <v>196</v>
      </c>
      <c r="DH247" s="19">
        <f t="shared" si="28"/>
        <v>0</v>
      </c>
      <c r="DI247" s="19" t="s">
        <v>185</v>
      </c>
      <c r="DJ247" s="19">
        <f t="shared" si="29"/>
        <v>0</v>
      </c>
      <c r="DK247" s="19" t="s">
        <v>197</v>
      </c>
      <c r="DL247" s="19">
        <f t="shared" si="30"/>
        <v>0</v>
      </c>
      <c r="DM247" s="20"/>
      <c r="DN247" s="19" t="str">
        <f t="shared" si="31"/>
        <v/>
      </c>
      <c r="DO247" s="20"/>
      <c r="DP247" s="19" t="s">
        <v>185</v>
      </c>
      <c r="DQ247" s="20">
        <f t="shared" si="32"/>
        <v>0</v>
      </c>
      <c r="DR247" s="20"/>
      <c r="DS247" s="19" t="s">
        <v>185</v>
      </c>
      <c r="DT247" s="20"/>
      <c r="DU247" s="19" t="s">
        <v>185</v>
      </c>
      <c r="DV247" s="20"/>
      <c r="DW247" s="20"/>
      <c r="DX247" s="20"/>
      <c r="DY247" s="20"/>
    </row>
    <row r="248">
      <c r="A248" s="18">
        <v>46007.87273148148</v>
      </c>
      <c r="B248" s="19" t="s">
        <v>243</v>
      </c>
      <c r="C248" s="19" t="s">
        <v>335</v>
      </c>
      <c r="D248" s="19">
        <f t="shared" si="2"/>
        <v>1</v>
      </c>
      <c r="E248" s="19" t="s">
        <v>180</v>
      </c>
      <c r="F248" s="19">
        <f>IFERROR(__xludf.DUMMYFUNCTION("LET(
  t, LOWER(TRIM(E248)),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48" s="19" t="s">
        <v>185</v>
      </c>
      <c r="H248" s="19">
        <f>IFERROR(__xludf.DUMMYFUNCTION("LET(
  t, LOWER(TRIM(G248)),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48" s="19" t="s">
        <v>201</v>
      </c>
      <c r="J248" s="19">
        <f>IFERROR(__xludf.DUMMYFUNCTION("LET(
  text, LOWER(I248),
  IFERROR(
    IFS(
      REGEXMATCH(text,""ở cùng gia đình|ở trọ cùng gia đình""), 0,
      REGEXMATCH(text,""thuê trọ""), 1,
      REGEXMATCH(text,""ở ktx""), 2,
      REGEXMATCH(text,""có nhà tại khu vực đang học|có nhà|ở riên"&amp;"g tại chung cư""), 3,
      REGEXMATCH(text,""ở nhà người quen""), 4
    ),
  -1)
)"),3.0)</f>
        <v>3</v>
      </c>
      <c r="K248" s="19" t="s">
        <v>183</v>
      </c>
      <c r="L248" s="19">
        <f>IFERROR(__xludf.DUMMYFUNCTION("LET(
  t, LOWER(TRIM(K248)),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48" s="19" t="s">
        <v>184</v>
      </c>
      <c r="N248" s="19">
        <f>IFERROR(__xludf.DUMMYFUNCTION("LET(
  t, LOWER(TRIM(M248)),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48" s="19" t="s">
        <v>185</v>
      </c>
      <c r="P248" s="19">
        <f t="shared" si="3"/>
        <v>0</v>
      </c>
      <c r="Q248" s="20"/>
      <c r="R248" s="20" t="str">
        <f t="shared" si="253"/>
        <v/>
      </c>
      <c r="S248" s="20"/>
      <c r="T248" s="20"/>
      <c r="U248" s="20"/>
      <c r="V248" s="20" t="str">
        <f>IFERROR(__xludf.DUMMYFUNCTION("IFERROR(REGEXEXTRACT(U248,""\d+"")*1, """")"),"")</f>
        <v/>
      </c>
      <c r="W248" s="20">
        <f t="shared" si="5"/>
        <v>0</v>
      </c>
      <c r="X248" s="20"/>
      <c r="Y248" s="20"/>
      <c r="Z248" s="19" t="s">
        <v>186</v>
      </c>
      <c r="AA248" s="19"/>
      <c r="AB248" s="19" t="s">
        <v>185</v>
      </c>
      <c r="AC248" s="19" t="s">
        <v>185</v>
      </c>
      <c r="AD248" s="19" t="s">
        <v>205</v>
      </c>
      <c r="AE248" s="19" t="s">
        <v>185</v>
      </c>
      <c r="AF248" s="19" t="s">
        <v>250</v>
      </c>
      <c r="AG248" s="19" t="s">
        <v>226</v>
      </c>
      <c r="AH248" s="19" t="s">
        <v>226</v>
      </c>
      <c r="AI248" s="19" t="s">
        <v>239</v>
      </c>
      <c r="AJ248" s="19">
        <f t="shared" si="6"/>
        <v>0</v>
      </c>
      <c r="AK248" s="19" t="s">
        <v>302</v>
      </c>
      <c r="AL248" s="19">
        <f t="shared" si="7"/>
        <v>-1</v>
      </c>
      <c r="AM248" s="19" t="s">
        <v>190</v>
      </c>
      <c r="AN248" s="19">
        <f t="shared" si="8"/>
        <v>0</v>
      </c>
      <c r="AO248" s="20"/>
      <c r="AP248" s="19">
        <v>4.0</v>
      </c>
      <c r="AQ248" s="19">
        <v>4.0</v>
      </c>
      <c r="AR248" s="19">
        <v>2.0</v>
      </c>
      <c r="AS248" s="19">
        <v>4.0</v>
      </c>
      <c r="AT248" s="19">
        <v>4.0</v>
      </c>
      <c r="AU248" s="19">
        <v>4.0</v>
      </c>
      <c r="AV248" s="19">
        <v>4.0</v>
      </c>
      <c r="AW248" s="19">
        <v>2.0</v>
      </c>
      <c r="AX248" s="19">
        <v>2.0</v>
      </c>
      <c r="AY248" s="19">
        <f t="shared" si="9"/>
        <v>30</v>
      </c>
      <c r="AZ248" s="19">
        <f t="shared" si="10"/>
        <v>21</v>
      </c>
      <c r="BA248" s="19">
        <f t="shared" si="11"/>
        <v>1</v>
      </c>
      <c r="BB248" s="19">
        <f t="shared" si="12"/>
        <v>1</v>
      </c>
      <c r="BC248" s="19">
        <v>3.0</v>
      </c>
      <c r="BD248" s="19">
        <v>3.0</v>
      </c>
      <c r="BE248" s="19">
        <v>4.0</v>
      </c>
      <c r="BF248" s="19">
        <v>3.0</v>
      </c>
      <c r="BG248" s="19">
        <v>3.0</v>
      </c>
      <c r="BH248" s="19">
        <v>1.0</v>
      </c>
      <c r="BI248" s="19">
        <v>2.0</v>
      </c>
      <c r="BJ248" s="19">
        <f t="shared" si="13"/>
        <v>19</v>
      </c>
      <c r="BK248" s="19">
        <f t="shared" si="14"/>
        <v>12</v>
      </c>
      <c r="BL248" s="19"/>
      <c r="BM248" s="19"/>
      <c r="BN248" s="19">
        <v>5.0</v>
      </c>
      <c r="BO248" s="19" t="s">
        <v>195</v>
      </c>
      <c r="BP248" s="19">
        <f t="shared" si="15"/>
        <v>1</v>
      </c>
      <c r="BQ248" s="19">
        <v>3.0</v>
      </c>
      <c r="BR248" s="19">
        <v>18.0</v>
      </c>
      <c r="BS248" s="19" t="s">
        <v>185</v>
      </c>
      <c r="BT248" s="20">
        <f t="shared" si="16"/>
        <v>0</v>
      </c>
      <c r="BU248" s="20"/>
      <c r="BV248" s="19">
        <v>1.0</v>
      </c>
      <c r="BW248" s="19" t="s">
        <v>195</v>
      </c>
      <c r="BX248" s="19" t="s">
        <v>191</v>
      </c>
      <c r="BY248" s="19" t="s">
        <v>195</v>
      </c>
      <c r="BZ248" s="19" t="s">
        <v>208</v>
      </c>
      <c r="CA248" s="19">
        <f t="shared" si="17"/>
        <v>2</v>
      </c>
      <c r="CB248" s="19" t="s">
        <v>208</v>
      </c>
      <c r="CC248" s="19">
        <f t="shared" si="18"/>
        <v>2</v>
      </c>
      <c r="CD248" s="19" t="s">
        <v>208</v>
      </c>
      <c r="CE248" s="19">
        <f t="shared" si="19"/>
        <v>2</v>
      </c>
      <c r="CF248" s="19" t="s">
        <v>209</v>
      </c>
      <c r="CG248" s="19">
        <f t="shared" si="20"/>
        <v>1</v>
      </c>
      <c r="CH248" s="19" t="s">
        <v>208</v>
      </c>
      <c r="CI248" s="19">
        <f t="shared" si="21"/>
        <v>2</v>
      </c>
      <c r="CJ248" s="19" t="s">
        <v>229</v>
      </c>
      <c r="CK248" s="19" t="s">
        <v>185</v>
      </c>
      <c r="CL248" s="19" t="s">
        <v>212</v>
      </c>
      <c r="CM248" s="19">
        <f t="shared" si="22"/>
        <v>6</v>
      </c>
      <c r="CN248" s="19" t="s">
        <v>185</v>
      </c>
      <c r="CO248" s="19">
        <f t="shared" si="23"/>
        <v>0</v>
      </c>
      <c r="CP248" s="19" t="s">
        <v>185</v>
      </c>
      <c r="CQ248" s="19" t="s">
        <v>185</v>
      </c>
      <c r="CR248" s="19" t="s">
        <v>185</v>
      </c>
      <c r="CS248" s="19" t="s">
        <v>185</v>
      </c>
      <c r="CT248" s="19" t="s">
        <v>185</v>
      </c>
      <c r="CU248" s="19">
        <f t="shared" ref="CU248:CY248" si="288">if(CP248="Không",0,1)</f>
        <v>0</v>
      </c>
      <c r="CV248" s="19">
        <f t="shared" si="288"/>
        <v>0</v>
      </c>
      <c r="CW248" s="19">
        <f t="shared" si="288"/>
        <v>0</v>
      </c>
      <c r="CX248" s="19">
        <f t="shared" si="288"/>
        <v>0</v>
      </c>
      <c r="CY248" s="19">
        <f t="shared" si="288"/>
        <v>0</v>
      </c>
      <c r="CZ248" s="19" t="s">
        <v>185</v>
      </c>
      <c r="DA248" s="19">
        <f t="shared" si="25"/>
        <v>0</v>
      </c>
      <c r="DB248" s="19" t="s">
        <v>185</v>
      </c>
      <c r="DC248" s="19">
        <f t="shared" si="26"/>
        <v>0</v>
      </c>
      <c r="DD248" s="20"/>
      <c r="DE248" s="19" t="s">
        <v>185</v>
      </c>
      <c r="DF248" s="19">
        <f t="shared" si="27"/>
        <v>0</v>
      </c>
      <c r="DG248" s="19" t="s">
        <v>196</v>
      </c>
      <c r="DH248" s="19">
        <f t="shared" si="28"/>
        <v>0</v>
      </c>
      <c r="DI248" s="19" t="s">
        <v>185</v>
      </c>
      <c r="DJ248" s="19">
        <f t="shared" si="29"/>
        <v>0</v>
      </c>
      <c r="DK248" s="19" t="s">
        <v>197</v>
      </c>
      <c r="DL248" s="19">
        <f t="shared" si="30"/>
        <v>0</v>
      </c>
      <c r="DM248" s="20"/>
      <c r="DN248" s="19" t="str">
        <f t="shared" si="31"/>
        <v/>
      </c>
      <c r="DO248" s="20"/>
      <c r="DP248" s="19" t="s">
        <v>185</v>
      </c>
      <c r="DQ248" s="20">
        <f t="shared" si="32"/>
        <v>0</v>
      </c>
      <c r="DR248" s="20"/>
      <c r="DS248" s="19" t="s">
        <v>185</v>
      </c>
      <c r="DT248" s="20"/>
      <c r="DU248" s="19" t="s">
        <v>185</v>
      </c>
      <c r="DV248" s="20"/>
      <c r="DW248" s="20"/>
      <c r="DX248" s="20"/>
      <c r="DY248" s="20"/>
    </row>
    <row r="249">
      <c r="A249" s="18">
        <v>46007.87289351852</v>
      </c>
      <c r="B249" s="19" t="s">
        <v>316</v>
      </c>
      <c r="C249" s="19" t="s">
        <v>335</v>
      </c>
      <c r="D249" s="19">
        <f t="shared" si="2"/>
        <v>1</v>
      </c>
      <c r="E249" s="19" t="s">
        <v>476</v>
      </c>
      <c r="F249" s="19">
        <f>IFERROR(__xludf.DUMMYFUNCTION("LET(
  t, LOWER(TRIM(E249)),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249" s="19" t="s">
        <v>220</v>
      </c>
      <c r="H249" s="19">
        <f>IFERROR(__xludf.DUMMYFUNCTION("LET(
  t, LOWER(TRIM(G249)),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49" s="19" t="s">
        <v>310</v>
      </c>
      <c r="J249" s="19">
        <f>IFERROR(__xludf.DUMMYFUNCTION("LET(
  text, LOWER(I249),
  IFERROR(
    IFS(
      REGEXMATCH(text,""ở cùng gia đình|ở trọ cùng gia đình""), 0,
      REGEXMATCH(text,""thuê trọ""), 1,
      REGEXMATCH(text,""ở ktx""), 2,
      REGEXMATCH(text,""có nhà tại khu vực đang học|có nhà|ở riên"&amp;"g tại chung cư""), 3,
      REGEXMATCH(text,""ở nhà người quen""), 4
    ),
  -1)
)"),2.0)</f>
        <v>2</v>
      </c>
      <c r="K249" s="19" t="s">
        <v>183</v>
      </c>
      <c r="L249" s="19">
        <f>IFERROR(__xludf.DUMMYFUNCTION("LET(
  t, LOWER(TRIM(K249)),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49" s="19" t="s">
        <v>184</v>
      </c>
      <c r="N249" s="19">
        <f>IFERROR(__xludf.DUMMYFUNCTION("LET(
  t, LOWER(TRIM(M249)),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49" s="19" t="s">
        <v>195</v>
      </c>
      <c r="P249" s="19">
        <f t="shared" si="3"/>
        <v>1</v>
      </c>
      <c r="Q249" s="19">
        <v>1.0</v>
      </c>
      <c r="R249" s="20">
        <f t="shared" si="253"/>
        <v>1</v>
      </c>
      <c r="S249" s="19" t="s">
        <v>223</v>
      </c>
      <c r="T249" s="19"/>
      <c r="U249" s="19" t="s">
        <v>204</v>
      </c>
      <c r="V249" s="20">
        <f>IFERROR(__xludf.DUMMYFUNCTION("IFERROR(REGEXEXTRACT(U249,""\d+"")*1, """")"),15.0)</f>
        <v>15</v>
      </c>
      <c r="W249" s="20">
        <f t="shared" si="5"/>
        <v>15</v>
      </c>
      <c r="X249" s="19">
        <v>20.0</v>
      </c>
      <c r="Y249" s="19">
        <v>50.0</v>
      </c>
      <c r="Z249" s="19" t="s">
        <v>186</v>
      </c>
      <c r="AA249" s="19"/>
      <c r="AB249" s="19" t="s">
        <v>185</v>
      </c>
      <c r="AC249" s="19" t="s">
        <v>185</v>
      </c>
      <c r="AD249" s="19" t="s">
        <v>205</v>
      </c>
      <c r="AE249" s="19" t="s">
        <v>225</v>
      </c>
      <c r="AF249" s="19" t="s">
        <v>187</v>
      </c>
      <c r="AG249" s="19" t="s">
        <v>226</v>
      </c>
      <c r="AH249" s="19" t="s">
        <v>226</v>
      </c>
      <c r="AI249" s="19" t="s">
        <v>227</v>
      </c>
      <c r="AJ249" s="19">
        <f t="shared" si="6"/>
        <v>2</v>
      </c>
      <c r="AK249" s="19" t="s">
        <v>226</v>
      </c>
      <c r="AL249" s="19">
        <f t="shared" si="7"/>
        <v>2</v>
      </c>
      <c r="AM249" s="19" t="s">
        <v>228</v>
      </c>
      <c r="AN249" s="19">
        <f t="shared" si="8"/>
        <v>1</v>
      </c>
      <c r="AO249" s="20"/>
      <c r="AP249" s="19">
        <v>1.0</v>
      </c>
      <c r="AQ249" s="19">
        <v>4.0</v>
      </c>
      <c r="AR249" s="19">
        <v>2.0</v>
      </c>
      <c r="AS249" s="19">
        <v>2.0</v>
      </c>
      <c r="AT249" s="19">
        <v>1.0</v>
      </c>
      <c r="AU249" s="19">
        <v>3.0</v>
      </c>
      <c r="AV249" s="19">
        <v>1.0</v>
      </c>
      <c r="AW249" s="19">
        <v>1.0</v>
      </c>
      <c r="AX249" s="19">
        <v>4.0</v>
      </c>
      <c r="AY249" s="19">
        <f t="shared" si="9"/>
        <v>19</v>
      </c>
      <c r="AZ249" s="19">
        <f t="shared" si="10"/>
        <v>10</v>
      </c>
      <c r="BA249" s="19">
        <f t="shared" si="11"/>
        <v>1</v>
      </c>
      <c r="BB249" s="19">
        <f t="shared" si="12"/>
        <v>0</v>
      </c>
      <c r="BC249" s="19">
        <v>1.0</v>
      </c>
      <c r="BD249" s="19">
        <v>1.0</v>
      </c>
      <c r="BE249" s="19">
        <v>1.0</v>
      </c>
      <c r="BF249" s="19">
        <v>2.0</v>
      </c>
      <c r="BG249" s="19">
        <v>3.0</v>
      </c>
      <c r="BH249" s="19">
        <v>1.0</v>
      </c>
      <c r="BI249" s="19">
        <v>2.0</v>
      </c>
      <c r="BJ249" s="19">
        <f t="shared" si="13"/>
        <v>11</v>
      </c>
      <c r="BK249" s="19">
        <f t="shared" si="14"/>
        <v>4</v>
      </c>
      <c r="BL249" s="19"/>
      <c r="BM249" s="19"/>
      <c r="BN249" s="19">
        <v>1.0</v>
      </c>
      <c r="BO249" s="19" t="s">
        <v>185</v>
      </c>
      <c r="BP249" s="19">
        <f t="shared" si="15"/>
        <v>0</v>
      </c>
      <c r="BQ249" s="19">
        <v>4.0</v>
      </c>
      <c r="BR249" s="19">
        <v>10.0</v>
      </c>
      <c r="BS249" s="19" t="s">
        <v>195</v>
      </c>
      <c r="BT249" s="20">
        <f t="shared" si="16"/>
        <v>1</v>
      </c>
      <c r="BU249" s="19" t="s">
        <v>207</v>
      </c>
      <c r="BV249" s="19">
        <v>3.0</v>
      </c>
      <c r="BW249" s="19" t="s">
        <v>195</v>
      </c>
      <c r="BX249" s="19" t="s">
        <v>191</v>
      </c>
      <c r="BY249" s="19" t="s">
        <v>185</v>
      </c>
      <c r="BZ249" s="19" t="s">
        <v>186</v>
      </c>
      <c r="CA249" s="19">
        <f t="shared" si="17"/>
        <v>1</v>
      </c>
      <c r="CB249" s="19" t="s">
        <v>186</v>
      </c>
      <c r="CC249" s="19">
        <f t="shared" si="18"/>
        <v>1</v>
      </c>
      <c r="CD249" s="19" t="s">
        <v>209</v>
      </c>
      <c r="CE249" s="19">
        <f t="shared" si="19"/>
        <v>1</v>
      </c>
      <c r="CF249" s="19" t="s">
        <v>208</v>
      </c>
      <c r="CG249" s="19">
        <f t="shared" si="20"/>
        <v>2</v>
      </c>
      <c r="CH249" s="19" t="s">
        <v>208</v>
      </c>
      <c r="CI249" s="19">
        <f t="shared" si="21"/>
        <v>2</v>
      </c>
      <c r="CJ249" s="19" t="s">
        <v>292</v>
      </c>
      <c r="CK249" s="19" t="s">
        <v>344</v>
      </c>
      <c r="CL249" s="19" t="s">
        <v>194</v>
      </c>
      <c r="CM249" s="19">
        <f t="shared" si="22"/>
        <v>3.5</v>
      </c>
      <c r="CN249" s="19" t="s">
        <v>185</v>
      </c>
      <c r="CO249" s="19">
        <f t="shared" si="23"/>
        <v>0</v>
      </c>
      <c r="CP249" s="19" t="s">
        <v>185</v>
      </c>
      <c r="CQ249" s="19" t="s">
        <v>185</v>
      </c>
      <c r="CR249" s="19" t="s">
        <v>185</v>
      </c>
      <c r="CS249" s="19" t="s">
        <v>195</v>
      </c>
      <c r="CT249" s="19" t="s">
        <v>185</v>
      </c>
      <c r="CU249" s="19">
        <f t="shared" ref="CU249:CY249" si="289">if(CP249="Không",0,1)</f>
        <v>0</v>
      </c>
      <c r="CV249" s="19">
        <f t="shared" si="289"/>
        <v>0</v>
      </c>
      <c r="CW249" s="19">
        <f t="shared" si="289"/>
        <v>0</v>
      </c>
      <c r="CX249" s="19">
        <f t="shared" si="289"/>
        <v>1</v>
      </c>
      <c r="CY249" s="19">
        <f t="shared" si="289"/>
        <v>0</v>
      </c>
      <c r="CZ249" s="19" t="s">
        <v>185</v>
      </c>
      <c r="DA249" s="19">
        <f t="shared" si="25"/>
        <v>0</v>
      </c>
      <c r="DB249" s="19" t="s">
        <v>195</v>
      </c>
      <c r="DC249" s="19">
        <f t="shared" si="26"/>
        <v>1</v>
      </c>
      <c r="DD249" s="19" t="s">
        <v>742</v>
      </c>
      <c r="DE249" s="19" t="s">
        <v>195</v>
      </c>
      <c r="DF249" s="19">
        <f t="shared" si="27"/>
        <v>1</v>
      </c>
      <c r="DG249" s="19" t="s">
        <v>214</v>
      </c>
      <c r="DH249" s="19">
        <f t="shared" si="28"/>
        <v>1</v>
      </c>
      <c r="DI249" s="19" t="s">
        <v>185</v>
      </c>
      <c r="DJ249" s="19">
        <f t="shared" si="29"/>
        <v>0</v>
      </c>
      <c r="DK249" s="19" t="s">
        <v>197</v>
      </c>
      <c r="DL249" s="19">
        <f t="shared" si="30"/>
        <v>0</v>
      </c>
      <c r="DM249" s="19" t="s">
        <v>265</v>
      </c>
      <c r="DN249" s="19">
        <f t="shared" si="31"/>
        <v>5</v>
      </c>
      <c r="DO249" s="19" t="s">
        <v>454</v>
      </c>
      <c r="DP249" s="19" t="s">
        <v>185</v>
      </c>
      <c r="DQ249" s="20">
        <f t="shared" si="32"/>
        <v>0</v>
      </c>
      <c r="DR249" s="20"/>
      <c r="DS249" s="19" t="s">
        <v>185</v>
      </c>
      <c r="DT249" s="20"/>
      <c r="DU249" s="19" t="s">
        <v>185</v>
      </c>
      <c r="DV249" s="20"/>
      <c r="DW249" s="20"/>
      <c r="DX249" s="20"/>
      <c r="DY249" s="20"/>
    </row>
    <row r="250">
      <c r="A250" s="18">
        <v>46007.873877314814</v>
      </c>
      <c r="B250" s="19" t="s">
        <v>508</v>
      </c>
      <c r="C250" s="19" t="s">
        <v>335</v>
      </c>
      <c r="D250" s="19">
        <f t="shared" si="2"/>
        <v>1</v>
      </c>
      <c r="E250" s="19" t="s">
        <v>180</v>
      </c>
      <c r="F250" s="19">
        <f>IFERROR(__xludf.DUMMYFUNCTION("LET(
  t, LOWER(TRIM(E250)),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50" s="19" t="s">
        <v>185</v>
      </c>
      <c r="H250" s="19">
        <f>IFERROR(__xludf.DUMMYFUNCTION("LET(
  t, LOWER(TRIM(G250)),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50" s="19" t="s">
        <v>276</v>
      </c>
      <c r="J250" s="19">
        <f>IFERROR(__xludf.DUMMYFUNCTION("LET(
  text, LOWER(I250),
  IFERROR(
    IFS(
      REGEXMATCH(text,""ở cùng gia đình|ở trọ cùng gia đình""), 0,
      REGEXMATCH(text,""thuê trọ""), 1,
      REGEXMATCH(text,""ở ktx""), 2,
      REGEXMATCH(text,""có nhà tại khu vực đang học|có nhà|ở riên"&amp;"g tại chung cư""), 3,
      REGEXMATCH(text,""ở nhà người quen""), 4
    ),
  -1)
)"),0.0)</f>
        <v>0</v>
      </c>
      <c r="K250" s="19" t="s">
        <v>221</v>
      </c>
      <c r="L250" s="19">
        <f>IFERROR(__xludf.DUMMYFUNCTION("LET(
  t, LOWER(TRIM(K250)),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50" s="19" t="s">
        <v>261</v>
      </c>
      <c r="N250" s="19">
        <f>IFERROR(__xludf.DUMMYFUNCTION("LET(
  t, LOWER(TRIM(M250)),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50" s="19" t="s">
        <v>185</v>
      </c>
      <c r="P250" s="19">
        <f t="shared" si="3"/>
        <v>0</v>
      </c>
      <c r="Q250" s="20"/>
      <c r="R250" s="20" t="str">
        <f t="shared" si="253"/>
        <v/>
      </c>
      <c r="S250" s="20"/>
      <c r="T250" s="20"/>
      <c r="U250" s="20"/>
      <c r="V250" s="20" t="str">
        <f>IFERROR(__xludf.DUMMYFUNCTION("IFERROR(REGEXEXTRACT(U250,""\d+"")*1, """")"),"")</f>
        <v/>
      </c>
      <c r="W250" s="20">
        <f t="shared" si="5"/>
        <v>0</v>
      </c>
      <c r="X250" s="20"/>
      <c r="Y250" s="20"/>
      <c r="Z250" s="19" t="s">
        <v>185</v>
      </c>
      <c r="AA250" s="19"/>
      <c r="AB250" s="19" t="s">
        <v>185</v>
      </c>
      <c r="AC250" s="19" t="s">
        <v>185</v>
      </c>
      <c r="AD250" s="19" t="s">
        <v>205</v>
      </c>
      <c r="AE250" s="19" t="s">
        <v>186</v>
      </c>
      <c r="AF250" s="19" t="s">
        <v>187</v>
      </c>
      <c r="AG250" s="19" t="s">
        <v>188</v>
      </c>
      <c r="AH250" s="19" t="s">
        <v>226</v>
      </c>
      <c r="AI250" s="19" t="s">
        <v>189</v>
      </c>
      <c r="AJ250" s="19">
        <f t="shared" si="6"/>
        <v>1</v>
      </c>
      <c r="AK250" s="19" t="s">
        <v>302</v>
      </c>
      <c r="AL250" s="19">
        <f t="shared" si="7"/>
        <v>-1</v>
      </c>
      <c r="AM250" s="19" t="s">
        <v>190</v>
      </c>
      <c r="AN250" s="19">
        <f t="shared" si="8"/>
        <v>0</v>
      </c>
      <c r="AO250" s="20"/>
      <c r="AP250" s="19">
        <v>1.0</v>
      </c>
      <c r="AQ250" s="19">
        <v>3.0</v>
      </c>
      <c r="AR250" s="19">
        <v>4.0</v>
      </c>
      <c r="AS250" s="19">
        <v>3.0</v>
      </c>
      <c r="AT250" s="19">
        <v>2.0</v>
      </c>
      <c r="AU250" s="19">
        <v>3.0</v>
      </c>
      <c r="AV250" s="19">
        <v>3.0</v>
      </c>
      <c r="AW250" s="19">
        <v>2.0</v>
      </c>
      <c r="AX250" s="19">
        <v>2.0</v>
      </c>
      <c r="AY250" s="19">
        <f t="shared" si="9"/>
        <v>23</v>
      </c>
      <c r="AZ250" s="19">
        <f t="shared" si="10"/>
        <v>14</v>
      </c>
      <c r="BA250" s="19">
        <f t="shared" si="11"/>
        <v>1</v>
      </c>
      <c r="BB250" s="19">
        <f t="shared" si="12"/>
        <v>1</v>
      </c>
      <c r="BC250" s="19">
        <v>3.0</v>
      </c>
      <c r="BD250" s="19">
        <v>2.0</v>
      </c>
      <c r="BE250" s="19">
        <v>3.0</v>
      </c>
      <c r="BF250" s="19">
        <v>2.0</v>
      </c>
      <c r="BG250" s="19">
        <v>3.0</v>
      </c>
      <c r="BH250" s="19">
        <v>3.0</v>
      </c>
      <c r="BI250" s="19">
        <v>2.0</v>
      </c>
      <c r="BJ250" s="19">
        <f t="shared" si="13"/>
        <v>18</v>
      </c>
      <c r="BK250" s="19">
        <f t="shared" si="14"/>
        <v>11</v>
      </c>
      <c r="BL250" s="19"/>
      <c r="BM250" s="19"/>
      <c r="BN250" s="19">
        <v>4.0</v>
      </c>
      <c r="BO250" s="19" t="s">
        <v>185</v>
      </c>
      <c r="BP250" s="19">
        <f t="shared" si="15"/>
        <v>0</v>
      </c>
      <c r="BQ250" s="19">
        <v>3.0</v>
      </c>
      <c r="BR250" s="19">
        <v>2.0</v>
      </c>
      <c r="BS250" s="19" t="s">
        <v>185</v>
      </c>
      <c r="BT250" s="20">
        <f t="shared" si="16"/>
        <v>0</v>
      </c>
      <c r="BU250" s="20"/>
      <c r="BV250" s="19">
        <v>3.0</v>
      </c>
      <c r="BW250" s="19" t="s">
        <v>195</v>
      </c>
      <c r="BX250" s="19" t="s">
        <v>191</v>
      </c>
      <c r="BY250" s="19" t="s">
        <v>195</v>
      </c>
      <c r="BZ250" s="19" t="s">
        <v>186</v>
      </c>
      <c r="CA250" s="19">
        <f t="shared" si="17"/>
        <v>1</v>
      </c>
      <c r="CB250" s="19" t="s">
        <v>186</v>
      </c>
      <c r="CC250" s="19">
        <f t="shared" si="18"/>
        <v>1</v>
      </c>
      <c r="CD250" s="19" t="s">
        <v>209</v>
      </c>
      <c r="CE250" s="19">
        <f t="shared" si="19"/>
        <v>1</v>
      </c>
      <c r="CF250" s="19" t="s">
        <v>208</v>
      </c>
      <c r="CG250" s="19">
        <f t="shared" si="20"/>
        <v>2</v>
      </c>
      <c r="CH250" s="19" t="s">
        <v>208</v>
      </c>
      <c r="CI250" s="19">
        <f t="shared" si="21"/>
        <v>2</v>
      </c>
      <c r="CJ250" s="19" t="s">
        <v>415</v>
      </c>
      <c r="CK250" s="19" t="s">
        <v>743</v>
      </c>
      <c r="CL250" s="19" t="s">
        <v>231</v>
      </c>
      <c r="CM250" s="19">
        <f t="shared" si="22"/>
        <v>0.75</v>
      </c>
      <c r="CN250" s="19" t="s">
        <v>213</v>
      </c>
      <c r="CO250" s="19">
        <f t="shared" si="23"/>
        <v>1</v>
      </c>
      <c r="CP250" s="19" t="s">
        <v>185</v>
      </c>
      <c r="CQ250" s="19" t="s">
        <v>185</v>
      </c>
      <c r="CR250" s="19" t="s">
        <v>185</v>
      </c>
      <c r="CS250" s="19" t="s">
        <v>185</v>
      </c>
      <c r="CT250" s="19" t="s">
        <v>185</v>
      </c>
      <c r="CU250" s="19">
        <f t="shared" ref="CU250:CY250" si="290">if(CP250="Không",0,1)</f>
        <v>0</v>
      </c>
      <c r="CV250" s="19">
        <f t="shared" si="290"/>
        <v>0</v>
      </c>
      <c r="CW250" s="19">
        <f t="shared" si="290"/>
        <v>0</v>
      </c>
      <c r="CX250" s="19">
        <f t="shared" si="290"/>
        <v>0</v>
      </c>
      <c r="CY250" s="19">
        <f t="shared" si="290"/>
        <v>0</v>
      </c>
      <c r="CZ250" s="19" t="s">
        <v>185</v>
      </c>
      <c r="DA250" s="19">
        <f t="shared" si="25"/>
        <v>0</v>
      </c>
      <c r="DB250" s="19" t="s">
        <v>195</v>
      </c>
      <c r="DC250" s="19">
        <f t="shared" si="26"/>
        <v>1</v>
      </c>
      <c r="DD250" s="19" t="s">
        <v>744</v>
      </c>
      <c r="DE250" s="19" t="s">
        <v>185</v>
      </c>
      <c r="DF250" s="19">
        <f t="shared" si="27"/>
        <v>0</v>
      </c>
      <c r="DG250" s="19" t="s">
        <v>196</v>
      </c>
      <c r="DH250" s="19">
        <f t="shared" si="28"/>
        <v>0</v>
      </c>
      <c r="DI250" s="19" t="s">
        <v>185</v>
      </c>
      <c r="DJ250" s="19">
        <f t="shared" si="29"/>
        <v>0</v>
      </c>
      <c r="DK250" s="19" t="s">
        <v>197</v>
      </c>
      <c r="DL250" s="19">
        <f t="shared" si="30"/>
        <v>0</v>
      </c>
      <c r="DM250" s="20"/>
      <c r="DN250" s="19" t="str">
        <f t="shared" si="31"/>
        <v/>
      </c>
      <c r="DO250" s="20"/>
      <c r="DP250" s="19" t="s">
        <v>185</v>
      </c>
      <c r="DQ250" s="20">
        <f t="shared" si="32"/>
        <v>0</v>
      </c>
      <c r="DR250" s="20"/>
      <c r="DS250" s="19" t="s">
        <v>185</v>
      </c>
      <c r="DT250" s="20"/>
      <c r="DU250" s="19" t="s">
        <v>185</v>
      </c>
      <c r="DV250" s="20"/>
      <c r="DW250" s="20"/>
      <c r="DX250" s="20"/>
      <c r="DY250" s="20"/>
    </row>
    <row r="251">
      <c r="A251" s="18">
        <v>46007.874247685184</v>
      </c>
      <c r="B251" s="19" t="s">
        <v>390</v>
      </c>
      <c r="C251" s="19" t="s">
        <v>174</v>
      </c>
      <c r="D251" s="19">
        <f t="shared" si="2"/>
        <v>0</v>
      </c>
      <c r="E251" s="19" t="s">
        <v>349</v>
      </c>
      <c r="F251" s="19">
        <f>IFERROR(__xludf.DUMMYFUNCTION("LET(
  t, LOWER(TRIM(E251)),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51" s="19" t="s">
        <v>220</v>
      </c>
      <c r="H251" s="19">
        <f>IFERROR(__xludf.DUMMYFUNCTION("LET(
  t, LOWER(TRIM(G251)),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51" s="19" t="s">
        <v>276</v>
      </c>
      <c r="J251" s="19">
        <f>IFERROR(__xludf.DUMMYFUNCTION("LET(
  text, LOWER(I251),
  IFERROR(
    IFS(
      REGEXMATCH(text,""ở cùng gia đình|ở trọ cùng gia đình""), 0,
      REGEXMATCH(text,""thuê trọ""), 1,
      REGEXMATCH(text,""ở ktx""), 2,
      REGEXMATCH(text,""có nhà tại khu vực đang học|có nhà|ở riên"&amp;"g tại chung cư""), 3,
      REGEXMATCH(text,""ở nhà người quen""), 4
    ),
  -1)
)"),0.0)</f>
        <v>0</v>
      </c>
      <c r="K251" s="19" t="s">
        <v>183</v>
      </c>
      <c r="L251" s="19">
        <f>IFERROR(__xludf.DUMMYFUNCTION("LET(
  t, LOWER(TRIM(K251)),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51" s="19" t="s">
        <v>222</v>
      </c>
      <c r="N251" s="19">
        <f>IFERROR(__xludf.DUMMYFUNCTION("LET(
  t, LOWER(TRIM(M251)),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51" s="19" t="s">
        <v>185</v>
      </c>
      <c r="P251" s="19">
        <f t="shared" si="3"/>
        <v>0</v>
      </c>
      <c r="Q251" s="20"/>
      <c r="R251" s="20" t="str">
        <f t="shared" si="253"/>
        <v/>
      </c>
      <c r="S251" s="20"/>
      <c r="T251" s="20"/>
      <c r="U251" s="20"/>
      <c r="V251" s="20" t="str">
        <f>IFERROR(__xludf.DUMMYFUNCTION("IFERROR(REGEXEXTRACT(U251,""\d+"")*1, """")"),"")</f>
        <v/>
      </c>
      <c r="W251" s="20">
        <f t="shared" si="5"/>
        <v>0</v>
      </c>
      <c r="X251" s="20"/>
      <c r="Y251" s="20"/>
      <c r="Z251" s="19" t="s">
        <v>186</v>
      </c>
      <c r="AA251" s="19"/>
      <c r="AB251" s="19" t="s">
        <v>185</v>
      </c>
      <c r="AC251" s="19" t="s">
        <v>185</v>
      </c>
      <c r="AD251" s="19" t="s">
        <v>186</v>
      </c>
      <c r="AE251" s="19" t="s">
        <v>185</v>
      </c>
      <c r="AF251" s="19" t="s">
        <v>187</v>
      </c>
      <c r="AG251" s="19" t="s">
        <v>188</v>
      </c>
      <c r="AH251" s="19" t="s">
        <v>188</v>
      </c>
      <c r="AI251" s="19" t="s">
        <v>239</v>
      </c>
      <c r="AJ251" s="19">
        <f t="shared" si="6"/>
        <v>0</v>
      </c>
      <c r="AK251" s="19" t="s">
        <v>238</v>
      </c>
      <c r="AL251" s="19">
        <f t="shared" si="7"/>
        <v>0</v>
      </c>
      <c r="AM251" s="19" t="s">
        <v>190</v>
      </c>
      <c r="AN251" s="19">
        <f t="shared" si="8"/>
        <v>0</v>
      </c>
      <c r="AO251" s="20"/>
      <c r="AP251" s="19">
        <v>1.0</v>
      </c>
      <c r="AQ251" s="19">
        <v>3.0</v>
      </c>
      <c r="AR251" s="19">
        <v>2.0</v>
      </c>
      <c r="AS251" s="19">
        <v>3.0</v>
      </c>
      <c r="AT251" s="19">
        <v>1.0</v>
      </c>
      <c r="AU251" s="19">
        <v>2.0</v>
      </c>
      <c r="AV251" s="19">
        <v>1.0</v>
      </c>
      <c r="AW251" s="19">
        <v>4.0</v>
      </c>
      <c r="AX251" s="19">
        <v>1.0</v>
      </c>
      <c r="AY251" s="19">
        <f t="shared" si="9"/>
        <v>18</v>
      </c>
      <c r="AZ251" s="19">
        <f t="shared" si="10"/>
        <v>9</v>
      </c>
      <c r="BA251" s="19">
        <f t="shared" si="11"/>
        <v>0</v>
      </c>
      <c r="BB251" s="19">
        <f t="shared" si="12"/>
        <v>0</v>
      </c>
      <c r="BC251" s="19">
        <v>2.0</v>
      </c>
      <c r="BD251" s="19">
        <v>1.0</v>
      </c>
      <c r="BE251" s="19">
        <v>3.0</v>
      </c>
      <c r="BF251" s="19">
        <v>3.0</v>
      </c>
      <c r="BG251" s="19">
        <v>4.0</v>
      </c>
      <c r="BH251" s="19">
        <v>3.0</v>
      </c>
      <c r="BI251" s="19">
        <v>2.0</v>
      </c>
      <c r="BJ251" s="19">
        <f t="shared" si="13"/>
        <v>18</v>
      </c>
      <c r="BK251" s="19">
        <f t="shared" si="14"/>
        <v>11</v>
      </c>
      <c r="BL251" s="19"/>
      <c r="BM251" s="19"/>
      <c r="BN251" s="19">
        <v>2.0</v>
      </c>
      <c r="BO251" s="19" t="s">
        <v>185</v>
      </c>
      <c r="BP251" s="19">
        <f t="shared" si="15"/>
        <v>0</v>
      </c>
      <c r="BQ251" s="19">
        <v>4.0</v>
      </c>
      <c r="BR251" s="19">
        <v>0.0</v>
      </c>
      <c r="BS251" s="19" t="s">
        <v>185</v>
      </c>
      <c r="BT251" s="20">
        <f t="shared" si="16"/>
        <v>0</v>
      </c>
      <c r="BU251" s="20"/>
      <c r="BV251" s="19">
        <v>4.0</v>
      </c>
      <c r="BW251" s="19" t="s">
        <v>185</v>
      </c>
      <c r="BX251" s="19" t="s">
        <v>191</v>
      </c>
      <c r="BY251" s="19" t="s">
        <v>185</v>
      </c>
      <c r="BZ251" s="19" t="s">
        <v>185</v>
      </c>
      <c r="CA251" s="19">
        <f t="shared" si="17"/>
        <v>0</v>
      </c>
      <c r="CB251" s="19" t="s">
        <v>185</v>
      </c>
      <c r="CC251" s="19">
        <f t="shared" si="18"/>
        <v>0</v>
      </c>
      <c r="CD251" s="19" t="s">
        <v>209</v>
      </c>
      <c r="CE251" s="19">
        <f t="shared" si="19"/>
        <v>1</v>
      </c>
      <c r="CF251" s="19" t="s">
        <v>192</v>
      </c>
      <c r="CG251" s="19">
        <f t="shared" si="20"/>
        <v>0</v>
      </c>
      <c r="CH251" s="19" t="s">
        <v>208</v>
      </c>
      <c r="CI251" s="19">
        <f t="shared" si="21"/>
        <v>2</v>
      </c>
      <c r="CJ251" s="19" t="s">
        <v>262</v>
      </c>
      <c r="CK251" s="19" t="s">
        <v>351</v>
      </c>
      <c r="CL251" s="19" t="s">
        <v>212</v>
      </c>
      <c r="CM251" s="19">
        <f t="shared" si="22"/>
        <v>6</v>
      </c>
      <c r="CN251" s="19" t="s">
        <v>185</v>
      </c>
      <c r="CO251" s="19">
        <f t="shared" si="23"/>
        <v>0</v>
      </c>
      <c r="CP251" s="19" t="s">
        <v>185</v>
      </c>
      <c r="CQ251" s="19" t="s">
        <v>195</v>
      </c>
      <c r="CR251" s="19" t="s">
        <v>185</v>
      </c>
      <c r="CS251" s="19" t="s">
        <v>185</v>
      </c>
      <c r="CT251" s="19" t="s">
        <v>185</v>
      </c>
      <c r="CU251" s="19">
        <f t="shared" ref="CU251:CY251" si="291">if(CP251="Không",0,1)</f>
        <v>0</v>
      </c>
      <c r="CV251" s="19">
        <f t="shared" si="291"/>
        <v>1</v>
      </c>
      <c r="CW251" s="19">
        <f t="shared" si="291"/>
        <v>0</v>
      </c>
      <c r="CX251" s="19">
        <f t="shared" si="291"/>
        <v>0</v>
      </c>
      <c r="CY251" s="19">
        <f t="shared" si="291"/>
        <v>0</v>
      </c>
      <c r="CZ251" s="19" t="s">
        <v>185</v>
      </c>
      <c r="DA251" s="19">
        <f t="shared" si="25"/>
        <v>0</v>
      </c>
      <c r="DB251" s="19" t="s">
        <v>185</v>
      </c>
      <c r="DC251" s="19">
        <f t="shared" si="26"/>
        <v>0</v>
      </c>
      <c r="DD251" s="20"/>
      <c r="DE251" s="19" t="s">
        <v>185</v>
      </c>
      <c r="DF251" s="19">
        <f t="shared" si="27"/>
        <v>0</v>
      </c>
      <c r="DG251" s="19" t="s">
        <v>214</v>
      </c>
      <c r="DH251" s="19">
        <f t="shared" si="28"/>
        <v>1</v>
      </c>
      <c r="DI251" s="19" t="s">
        <v>185</v>
      </c>
      <c r="DJ251" s="19">
        <f t="shared" si="29"/>
        <v>0</v>
      </c>
      <c r="DK251" s="19" t="s">
        <v>197</v>
      </c>
      <c r="DL251" s="19">
        <f t="shared" si="30"/>
        <v>0</v>
      </c>
      <c r="DM251" s="20"/>
      <c r="DN251" s="19" t="str">
        <f t="shared" si="31"/>
        <v/>
      </c>
      <c r="DO251" s="20"/>
      <c r="DP251" s="19" t="s">
        <v>185</v>
      </c>
      <c r="DQ251" s="20">
        <f t="shared" si="32"/>
        <v>0</v>
      </c>
      <c r="DR251" s="20"/>
      <c r="DS251" s="19" t="s">
        <v>185</v>
      </c>
      <c r="DT251" s="20"/>
      <c r="DU251" s="19" t="s">
        <v>185</v>
      </c>
      <c r="DV251" s="20"/>
      <c r="DW251" s="20"/>
      <c r="DX251" s="20"/>
      <c r="DY251" s="20"/>
    </row>
    <row r="252">
      <c r="A252" s="18">
        <v>46007.874386574076</v>
      </c>
      <c r="B252" s="19" t="s">
        <v>585</v>
      </c>
      <c r="C252" s="19" t="s">
        <v>335</v>
      </c>
      <c r="D252" s="19">
        <f t="shared" si="2"/>
        <v>1</v>
      </c>
      <c r="E252" s="19" t="s">
        <v>180</v>
      </c>
      <c r="F252" s="19">
        <f>IFERROR(__xludf.DUMMYFUNCTION("LET(
  t, LOWER(TRIM(E252)),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52" s="19" t="s">
        <v>181</v>
      </c>
      <c r="H252" s="19">
        <f>IFERROR(__xludf.DUMMYFUNCTION("LET(
  t, LOWER(TRIM(G252)),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252" s="19" t="s">
        <v>276</v>
      </c>
      <c r="J252" s="19">
        <f>IFERROR(__xludf.DUMMYFUNCTION("LET(
  text, LOWER(I252),
  IFERROR(
    IFS(
      REGEXMATCH(text,""ở cùng gia đình|ở trọ cùng gia đình""), 0,
      REGEXMATCH(text,""thuê trọ""), 1,
      REGEXMATCH(text,""ở ktx""), 2,
      REGEXMATCH(text,""có nhà tại khu vực đang học|có nhà|ở riên"&amp;"g tại chung cư""), 3,
      REGEXMATCH(text,""ở nhà người quen""), 4
    ),
  -1)
)"),0.0)</f>
        <v>0</v>
      </c>
      <c r="K252" s="19" t="s">
        <v>745</v>
      </c>
      <c r="L252" s="19">
        <f>IFERROR(__xludf.DUMMYFUNCTION("LET(
  t, LOWER(TRIM(K252)),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52" s="19" t="s">
        <v>383</v>
      </c>
      <c r="N252" s="19">
        <f>IFERROR(__xludf.DUMMYFUNCTION("LET(
  t, LOWER(TRIM(M252)),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52" s="19" t="s">
        <v>185</v>
      </c>
      <c r="P252" s="19">
        <f t="shared" si="3"/>
        <v>0</v>
      </c>
      <c r="Q252" s="20"/>
      <c r="R252" s="20" t="str">
        <f t="shared" si="253"/>
        <v/>
      </c>
      <c r="S252" s="20"/>
      <c r="T252" s="20"/>
      <c r="U252" s="20"/>
      <c r="V252" s="20" t="str">
        <f>IFERROR(__xludf.DUMMYFUNCTION("IFERROR(REGEXEXTRACT(U252,""\d+"")*1, """")"),"")</f>
        <v/>
      </c>
      <c r="W252" s="20">
        <f t="shared" si="5"/>
        <v>0</v>
      </c>
      <c r="X252" s="20"/>
      <c r="Y252" s="20"/>
      <c r="Z252" s="19" t="s">
        <v>185</v>
      </c>
      <c r="AA252" s="19"/>
      <c r="AB252" s="19" t="s">
        <v>185</v>
      </c>
      <c r="AC252" s="19" t="s">
        <v>185</v>
      </c>
      <c r="AD252" s="19" t="s">
        <v>186</v>
      </c>
      <c r="AE252" s="19" t="s">
        <v>185</v>
      </c>
      <c r="AF252" s="19" t="s">
        <v>206</v>
      </c>
      <c r="AG252" s="19" t="s">
        <v>238</v>
      </c>
      <c r="AH252" s="19" t="s">
        <v>238</v>
      </c>
      <c r="AI252" s="19" t="s">
        <v>239</v>
      </c>
      <c r="AJ252" s="19">
        <f t="shared" si="6"/>
        <v>0</v>
      </c>
      <c r="AK252" s="19" t="s">
        <v>238</v>
      </c>
      <c r="AL252" s="19">
        <f t="shared" si="7"/>
        <v>0</v>
      </c>
      <c r="AM252" s="19" t="s">
        <v>190</v>
      </c>
      <c r="AN252" s="19">
        <f t="shared" si="8"/>
        <v>0</v>
      </c>
      <c r="AO252" s="20"/>
      <c r="AP252" s="19">
        <v>2.0</v>
      </c>
      <c r="AQ252" s="19">
        <v>2.0</v>
      </c>
      <c r="AR252" s="19">
        <v>1.0</v>
      </c>
      <c r="AS252" s="19">
        <v>2.0</v>
      </c>
      <c r="AT252" s="19">
        <v>1.0</v>
      </c>
      <c r="AU252" s="19">
        <v>2.0</v>
      </c>
      <c r="AV252" s="19">
        <v>1.0</v>
      </c>
      <c r="AW252" s="19">
        <v>1.0</v>
      </c>
      <c r="AX252" s="19">
        <v>1.0</v>
      </c>
      <c r="AY252" s="19">
        <f t="shared" si="9"/>
        <v>13</v>
      </c>
      <c r="AZ252" s="19">
        <f t="shared" si="10"/>
        <v>4</v>
      </c>
      <c r="BA252" s="19">
        <f t="shared" si="11"/>
        <v>0</v>
      </c>
      <c r="BB252" s="19">
        <f t="shared" si="12"/>
        <v>0</v>
      </c>
      <c r="BC252" s="19">
        <v>1.0</v>
      </c>
      <c r="BD252" s="19">
        <v>1.0</v>
      </c>
      <c r="BE252" s="19">
        <v>2.0</v>
      </c>
      <c r="BF252" s="19">
        <v>1.0</v>
      </c>
      <c r="BG252" s="19">
        <v>2.0</v>
      </c>
      <c r="BH252" s="19">
        <v>1.0</v>
      </c>
      <c r="BI252" s="19">
        <v>1.0</v>
      </c>
      <c r="BJ252" s="19">
        <f t="shared" si="13"/>
        <v>9</v>
      </c>
      <c r="BK252" s="19">
        <f t="shared" si="14"/>
        <v>2</v>
      </c>
      <c r="BL252" s="19"/>
      <c r="BM252" s="19"/>
      <c r="BN252" s="19">
        <v>2.0</v>
      </c>
      <c r="BO252" s="19" t="s">
        <v>185</v>
      </c>
      <c r="BP252" s="19">
        <f t="shared" si="15"/>
        <v>0</v>
      </c>
      <c r="BQ252" s="19">
        <v>1.0</v>
      </c>
      <c r="BR252" s="19">
        <v>0.0</v>
      </c>
      <c r="BS252" s="19" t="s">
        <v>185</v>
      </c>
      <c r="BT252" s="20">
        <f t="shared" si="16"/>
        <v>0</v>
      </c>
      <c r="BU252" s="20"/>
      <c r="BV252" s="19">
        <v>4.0</v>
      </c>
      <c r="BW252" s="19" t="s">
        <v>195</v>
      </c>
      <c r="BX252" s="19" t="s">
        <v>191</v>
      </c>
      <c r="BY252" s="19" t="s">
        <v>195</v>
      </c>
      <c r="BZ252" s="19" t="s">
        <v>185</v>
      </c>
      <c r="CA252" s="19">
        <f t="shared" si="17"/>
        <v>0</v>
      </c>
      <c r="CB252" s="19" t="s">
        <v>186</v>
      </c>
      <c r="CC252" s="19">
        <f t="shared" si="18"/>
        <v>1</v>
      </c>
      <c r="CD252" s="19" t="s">
        <v>192</v>
      </c>
      <c r="CE252" s="19">
        <f t="shared" si="19"/>
        <v>0</v>
      </c>
      <c r="CF252" s="19" t="s">
        <v>192</v>
      </c>
      <c r="CG252" s="19">
        <f t="shared" si="20"/>
        <v>0</v>
      </c>
      <c r="CH252" s="19" t="s">
        <v>192</v>
      </c>
      <c r="CI252" s="19">
        <f t="shared" si="21"/>
        <v>0</v>
      </c>
      <c r="CJ252" s="19" t="s">
        <v>229</v>
      </c>
      <c r="CK252" s="19" t="s">
        <v>185</v>
      </c>
      <c r="CL252" s="19" t="s">
        <v>194</v>
      </c>
      <c r="CM252" s="19">
        <f t="shared" si="22"/>
        <v>3.5</v>
      </c>
      <c r="CN252" s="19" t="s">
        <v>213</v>
      </c>
      <c r="CO252" s="19">
        <f t="shared" si="23"/>
        <v>1</v>
      </c>
      <c r="CP252" s="19" t="s">
        <v>185</v>
      </c>
      <c r="CQ252" s="19" t="s">
        <v>185</v>
      </c>
      <c r="CR252" s="19" t="s">
        <v>185</v>
      </c>
      <c r="CS252" s="19" t="s">
        <v>185</v>
      </c>
      <c r="CT252" s="19" t="s">
        <v>185</v>
      </c>
      <c r="CU252" s="19">
        <f t="shared" ref="CU252:CY252" si="292">if(CP252="Không",0,1)</f>
        <v>0</v>
      </c>
      <c r="CV252" s="19">
        <f t="shared" si="292"/>
        <v>0</v>
      </c>
      <c r="CW252" s="19">
        <f t="shared" si="292"/>
        <v>0</v>
      </c>
      <c r="CX252" s="19">
        <f t="shared" si="292"/>
        <v>0</v>
      </c>
      <c r="CY252" s="19">
        <f t="shared" si="292"/>
        <v>0</v>
      </c>
      <c r="CZ252" s="19" t="s">
        <v>185</v>
      </c>
      <c r="DA252" s="19">
        <f t="shared" si="25"/>
        <v>0</v>
      </c>
      <c r="DB252" s="19" t="s">
        <v>185</v>
      </c>
      <c r="DC252" s="19">
        <f t="shared" si="26"/>
        <v>0</v>
      </c>
      <c r="DD252" s="20"/>
      <c r="DE252" s="19" t="s">
        <v>185</v>
      </c>
      <c r="DF252" s="19">
        <f t="shared" si="27"/>
        <v>0</v>
      </c>
      <c r="DG252" s="19" t="s">
        <v>196</v>
      </c>
      <c r="DH252" s="19">
        <f t="shared" si="28"/>
        <v>0</v>
      </c>
      <c r="DI252" s="19" t="s">
        <v>185</v>
      </c>
      <c r="DJ252" s="19">
        <f t="shared" si="29"/>
        <v>0</v>
      </c>
      <c r="DK252" s="19" t="s">
        <v>197</v>
      </c>
      <c r="DL252" s="19">
        <f t="shared" si="30"/>
        <v>0</v>
      </c>
      <c r="DM252" s="20"/>
      <c r="DN252" s="19" t="str">
        <f t="shared" si="31"/>
        <v/>
      </c>
      <c r="DO252" s="20"/>
      <c r="DP252" s="19" t="s">
        <v>185</v>
      </c>
      <c r="DQ252" s="20">
        <f t="shared" si="32"/>
        <v>0</v>
      </c>
      <c r="DR252" s="20"/>
      <c r="DS252" s="19" t="s">
        <v>185</v>
      </c>
      <c r="DT252" s="20"/>
      <c r="DU252" s="19" t="s">
        <v>185</v>
      </c>
      <c r="DV252" s="20"/>
      <c r="DW252" s="20"/>
      <c r="DX252" s="20"/>
      <c r="DY252" s="20"/>
    </row>
    <row r="253">
      <c r="A253" s="18">
        <v>46007.87465277778</v>
      </c>
      <c r="B253" s="19" t="s">
        <v>359</v>
      </c>
      <c r="C253" s="19" t="s">
        <v>335</v>
      </c>
      <c r="D253" s="19">
        <f t="shared" si="2"/>
        <v>1</v>
      </c>
      <c r="E253" s="19" t="s">
        <v>746</v>
      </c>
      <c r="F253" s="19">
        <f>IFERROR(__xludf.DUMMYFUNCTION("LET(
  t, LOWER(TRIM(E253)),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53" s="19" t="s">
        <v>185</v>
      </c>
      <c r="H253" s="19">
        <f>IFERROR(__xludf.DUMMYFUNCTION("LET(
  t, LOWER(TRIM(G253)),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53" s="19" t="s">
        <v>182</v>
      </c>
      <c r="J253" s="19">
        <f>IFERROR(__xludf.DUMMYFUNCTION("LET(
  text, LOWER(I253),
  IFERROR(
    IFS(
      REGEXMATCH(text,""ở cùng gia đình|ở trọ cùng gia đình""), 0,
      REGEXMATCH(text,""thuê trọ""), 1,
      REGEXMATCH(text,""ở ktx""), 2,
      REGEXMATCH(text,""có nhà tại khu vực đang học|có nhà|ở riên"&amp;"g tại chung cư""), 3,
      REGEXMATCH(text,""ở nhà người quen""), 4
    ),
  -1)
)"),1.0)</f>
        <v>1</v>
      </c>
      <c r="K253" s="19" t="s">
        <v>221</v>
      </c>
      <c r="L253" s="19">
        <f>IFERROR(__xludf.DUMMYFUNCTION("LET(
  t, LOWER(TRIM(K253)),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53" s="19" t="s">
        <v>222</v>
      </c>
      <c r="N253" s="19">
        <f>IFERROR(__xludf.DUMMYFUNCTION("LET(
  t, LOWER(TRIM(M253)),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53" s="19" t="s">
        <v>185</v>
      </c>
      <c r="P253" s="19">
        <f t="shared" si="3"/>
        <v>0</v>
      </c>
      <c r="Q253" s="20"/>
      <c r="R253" s="20" t="str">
        <f t="shared" si="253"/>
        <v/>
      </c>
      <c r="S253" s="20"/>
      <c r="T253" s="20"/>
      <c r="U253" s="20"/>
      <c r="V253" s="20" t="str">
        <f>IFERROR(__xludf.DUMMYFUNCTION("IFERROR(REGEXEXTRACT(U253,""\d+"")*1, """")"),"")</f>
        <v/>
      </c>
      <c r="W253" s="20">
        <f t="shared" si="5"/>
        <v>0</v>
      </c>
      <c r="X253" s="20"/>
      <c r="Y253" s="20"/>
      <c r="Z253" s="19" t="s">
        <v>186</v>
      </c>
      <c r="AA253" s="19"/>
      <c r="AB253" s="19" t="s">
        <v>185</v>
      </c>
      <c r="AC253" s="19" t="s">
        <v>185</v>
      </c>
      <c r="AD253" s="19" t="s">
        <v>186</v>
      </c>
      <c r="AE253" s="19" t="s">
        <v>185</v>
      </c>
      <c r="AF253" s="19" t="s">
        <v>206</v>
      </c>
      <c r="AG253" s="19" t="s">
        <v>188</v>
      </c>
      <c r="AH253" s="19" t="s">
        <v>188</v>
      </c>
      <c r="AI253" s="19" t="s">
        <v>189</v>
      </c>
      <c r="AJ253" s="19">
        <f t="shared" si="6"/>
        <v>1</v>
      </c>
      <c r="AK253" s="19" t="s">
        <v>302</v>
      </c>
      <c r="AL253" s="19">
        <f t="shared" si="7"/>
        <v>-1</v>
      </c>
      <c r="AM253" s="19" t="s">
        <v>190</v>
      </c>
      <c r="AN253" s="19">
        <f t="shared" si="8"/>
        <v>0</v>
      </c>
      <c r="AO253" s="20"/>
      <c r="AP253" s="19">
        <v>3.0</v>
      </c>
      <c r="AQ253" s="19">
        <v>2.0</v>
      </c>
      <c r="AR253" s="19">
        <v>4.0</v>
      </c>
      <c r="AS253" s="19">
        <v>3.0</v>
      </c>
      <c r="AT253" s="19">
        <v>4.0</v>
      </c>
      <c r="AU253" s="19">
        <v>1.0</v>
      </c>
      <c r="AV253" s="19">
        <v>4.0</v>
      </c>
      <c r="AW253" s="19">
        <v>1.0</v>
      </c>
      <c r="AX253" s="19">
        <v>1.0</v>
      </c>
      <c r="AY253" s="19">
        <f t="shared" si="9"/>
        <v>23</v>
      </c>
      <c r="AZ253" s="19">
        <f t="shared" si="10"/>
        <v>14</v>
      </c>
      <c r="BA253" s="19">
        <f t="shared" si="11"/>
        <v>1</v>
      </c>
      <c r="BB253" s="19">
        <f t="shared" si="12"/>
        <v>1</v>
      </c>
      <c r="BC253" s="19">
        <v>2.0</v>
      </c>
      <c r="BD253" s="19">
        <v>1.0</v>
      </c>
      <c r="BE253" s="19">
        <v>2.0</v>
      </c>
      <c r="BF253" s="19">
        <v>2.0</v>
      </c>
      <c r="BG253" s="19">
        <v>3.0</v>
      </c>
      <c r="BH253" s="19">
        <v>1.0</v>
      </c>
      <c r="BI253" s="19">
        <v>2.0</v>
      </c>
      <c r="BJ253" s="19">
        <f t="shared" si="13"/>
        <v>13</v>
      </c>
      <c r="BK253" s="19">
        <f t="shared" si="14"/>
        <v>6</v>
      </c>
      <c r="BL253" s="19"/>
      <c r="BM253" s="19"/>
      <c r="BN253" s="19">
        <v>4.0</v>
      </c>
      <c r="BO253" s="19" t="s">
        <v>195</v>
      </c>
      <c r="BP253" s="19">
        <f t="shared" si="15"/>
        <v>1</v>
      </c>
      <c r="BQ253" s="19">
        <v>3.0</v>
      </c>
      <c r="BR253" s="19">
        <v>20.0</v>
      </c>
      <c r="BS253" s="19" t="s">
        <v>185</v>
      </c>
      <c r="BT253" s="20">
        <f t="shared" si="16"/>
        <v>0</v>
      </c>
      <c r="BU253" s="20"/>
      <c r="BV253" s="19">
        <v>3.0</v>
      </c>
      <c r="BW253" s="19" t="s">
        <v>185</v>
      </c>
      <c r="BX253" s="19" t="s">
        <v>191</v>
      </c>
      <c r="BY253" s="19" t="s">
        <v>195</v>
      </c>
      <c r="BZ253" s="19" t="s">
        <v>186</v>
      </c>
      <c r="CA253" s="19">
        <f t="shared" si="17"/>
        <v>1</v>
      </c>
      <c r="CB253" s="19" t="s">
        <v>185</v>
      </c>
      <c r="CC253" s="19">
        <f t="shared" si="18"/>
        <v>0</v>
      </c>
      <c r="CD253" s="19" t="s">
        <v>192</v>
      </c>
      <c r="CE253" s="19">
        <f t="shared" si="19"/>
        <v>0</v>
      </c>
      <c r="CF253" s="19" t="s">
        <v>192</v>
      </c>
      <c r="CG253" s="19">
        <f t="shared" si="20"/>
        <v>0</v>
      </c>
      <c r="CH253" s="19" t="s">
        <v>192</v>
      </c>
      <c r="CI253" s="19">
        <f t="shared" si="21"/>
        <v>0</v>
      </c>
      <c r="CJ253" s="19" t="s">
        <v>262</v>
      </c>
      <c r="CK253" s="19" t="s">
        <v>747</v>
      </c>
      <c r="CL253" s="19" t="s">
        <v>212</v>
      </c>
      <c r="CM253" s="19">
        <f t="shared" si="22"/>
        <v>6</v>
      </c>
      <c r="CN253" s="19" t="s">
        <v>213</v>
      </c>
      <c r="CO253" s="19">
        <f t="shared" si="23"/>
        <v>1</v>
      </c>
      <c r="CP253" s="19" t="s">
        <v>185</v>
      </c>
      <c r="CQ253" s="19" t="s">
        <v>185</v>
      </c>
      <c r="CR253" s="19" t="s">
        <v>185</v>
      </c>
      <c r="CS253" s="19" t="s">
        <v>195</v>
      </c>
      <c r="CT253" s="19" t="s">
        <v>185</v>
      </c>
      <c r="CU253" s="19">
        <f t="shared" ref="CU253:CY253" si="293">if(CP253="Không",0,1)</f>
        <v>0</v>
      </c>
      <c r="CV253" s="19">
        <f t="shared" si="293"/>
        <v>0</v>
      </c>
      <c r="CW253" s="19">
        <f t="shared" si="293"/>
        <v>0</v>
      </c>
      <c r="CX253" s="19">
        <f t="shared" si="293"/>
        <v>1</v>
      </c>
      <c r="CY253" s="19">
        <f t="shared" si="293"/>
        <v>0</v>
      </c>
      <c r="CZ253" s="19" t="s">
        <v>185</v>
      </c>
      <c r="DA253" s="19">
        <f t="shared" si="25"/>
        <v>0</v>
      </c>
      <c r="DB253" s="19" t="s">
        <v>185</v>
      </c>
      <c r="DC253" s="19">
        <f t="shared" si="26"/>
        <v>0</v>
      </c>
      <c r="DD253" s="20"/>
      <c r="DE253" s="19" t="s">
        <v>195</v>
      </c>
      <c r="DF253" s="19">
        <f t="shared" si="27"/>
        <v>1</v>
      </c>
      <c r="DG253" s="19" t="s">
        <v>748</v>
      </c>
      <c r="DH253" s="19">
        <f t="shared" si="28"/>
        <v>1</v>
      </c>
      <c r="DI253" s="19" t="s">
        <v>256</v>
      </c>
      <c r="DJ253" s="19">
        <f t="shared" si="29"/>
        <v>1</v>
      </c>
      <c r="DK253" s="19" t="s">
        <v>197</v>
      </c>
      <c r="DL253" s="19">
        <f t="shared" si="30"/>
        <v>0</v>
      </c>
      <c r="DM253" s="19" t="s">
        <v>216</v>
      </c>
      <c r="DN253" s="19">
        <f t="shared" si="31"/>
        <v>3.5</v>
      </c>
      <c r="DO253" s="19" t="s">
        <v>308</v>
      </c>
      <c r="DP253" s="19" t="s">
        <v>185</v>
      </c>
      <c r="DQ253" s="20">
        <f t="shared" si="32"/>
        <v>0</v>
      </c>
      <c r="DR253" s="20"/>
      <c r="DS253" s="19" t="s">
        <v>185</v>
      </c>
      <c r="DT253" s="20"/>
      <c r="DU253" s="19" t="s">
        <v>185</v>
      </c>
      <c r="DV253" s="20"/>
      <c r="DW253" s="20"/>
      <c r="DX253" s="20"/>
      <c r="DY253" s="20"/>
    </row>
    <row r="254">
      <c r="A254" s="18">
        <v>46007.87474537037</v>
      </c>
      <c r="B254" s="19" t="s">
        <v>420</v>
      </c>
      <c r="C254" s="19" t="s">
        <v>335</v>
      </c>
      <c r="D254" s="19">
        <f t="shared" si="2"/>
        <v>1</v>
      </c>
      <c r="E254" s="19" t="s">
        <v>749</v>
      </c>
      <c r="F254" s="19">
        <f>IFERROR(__xludf.DUMMYFUNCTION("LET(
  t, LOWER(TRIM(E254)),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54" s="19" t="s">
        <v>220</v>
      </c>
      <c r="H254" s="19">
        <f>IFERROR(__xludf.DUMMYFUNCTION("LET(
  t, LOWER(TRIM(G254)),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54" s="19" t="s">
        <v>182</v>
      </c>
      <c r="J254" s="19">
        <f>IFERROR(__xludf.DUMMYFUNCTION("LET(
  text, LOWER(I254),
  IFERROR(
    IFS(
      REGEXMATCH(text,""ở cùng gia đình|ở trọ cùng gia đình""), 0,
      REGEXMATCH(text,""thuê trọ""), 1,
      REGEXMATCH(text,""ở ktx""), 2,
      REGEXMATCH(text,""có nhà tại khu vực đang học|có nhà|ở riên"&amp;"g tại chung cư""), 3,
      REGEXMATCH(text,""ở nhà người quen""), 4
    ),
  -1)
)"),1.0)</f>
        <v>1</v>
      </c>
      <c r="K254" s="19" t="s">
        <v>183</v>
      </c>
      <c r="L254" s="19">
        <f>IFERROR(__xludf.DUMMYFUNCTION("LET(
  t, LOWER(TRIM(K254)),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54" s="19" t="s">
        <v>184</v>
      </c>
      <c r="N254" s="19">
        <f>IFERROR(__xludf.DUMMYFUNCTION("LET(
  t, LOWER(TRIM(M254)),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54" s="19" t="s">
        <v>195</v>
      </c>
      <c r="P254" s="19">
        <f t="shared" si="3"/>
        <v>1</v>
      </c>
      <c r="Q254" s="19">
        <v>3.0</v>
      </c>
      <c r="R254" s="20">
        <f t="shared" si="253"/>
        <v>3</v>
      </c>
      <c r="S254" s="19" t="s">
        <v>629</v>
      </c>
      <c r="T254" s="19"/>
      <c r="U254" s="23" t="s">
        <v>750</v>
      </c>
      <c r="V254" s="20">
        <f>IFERROR(__xludf.DUMMYFUNCTION("IFERROR(REGEXEXTRACT(U254,""\d+"")*1, """")"),40.0)</f>
        <v>40</v>
      </c>
      <c r="W254" s="20">
        <f t="shared" si="5"/>
        <v>40</v>
      </c>
      <c r="X254" s="19">
        <v>30.0</v>
      </c>
      <c r="Y254" s="19">
        <v>18.0</v>
      </c>
      <c r="Z254" s="19" t="s">
        <v>186</v>
      </c>
      <c r="AA254" s="19"/>
      <c r="AB254" s="19" t="s">
        <v>185</v>
      </c>
      <c r="AC254" s="19" t="s">
        <v>185</v>
      </c>
      <c r="AD254" s="19" t="s">
        <v>205</v>
      </c>
      <c r="AE254" s="19" t="s">
        <v>186</v>
      </c>
      <c r="AF254" s="19" t="s">
        <v>250</v>
      </c>
      <c r="AG254" s="19" t="s">
        <v>188</v>
      </c>
      <c r="AH254" s="19" t="s">
        <v>188</v>
      </c>
      <c r="AI254" s="19" t="s">
        <v>239</v>
      </c>
      <c r="AJ254" s="19">
        <f t="shared" si="6"/>
        <v>0</v>
      </c>
      <c r="AK254" s="19" t="s">
        <v>238</v>
      </c>
      <c r="AL254" s="19">
        <f t="shared" si="7"/>
        <v>0</v>
      </c>
      <c r="AM254" s="19" t="s">
        <v>228</v>
      </c>
      <c r="AN254" s="19">
        <f t="shared" si="8"/>
        <v>1</v>
      </c>
      <c r="AO254" s="20"/>
      <c r="AP254" s="19">
        <v>2.0</v>
      </c>
      <c r="AQ254" s="19">
        <v>2.0</v>
      </c>
      <c r="AR254" s="19">
        <v>4.0</v>
      </c>
      <c r="AS254" s="19">
        <v>3.0</v>
      </c>
      <c r="AT254" s="19">
        <v>4.0</v>
      </c>
      <c r="AU254" s="19">
        <v>4.0</v>
      </c>
      <c r="AV254" s="19">
        <v>2.0</v>
      </c>
      <c r="AW254" s="19">
        <v>1.0</v>
      </c>
      <c r="AX254" s="19">
        <v>2.0</v>
      </c>
      <c r="AY254" s="19">
        <f t="shared" si="9"/>
        <v>24</v>
      </c>
      <c r="AZ254" s="19">
        <f t="shared" si="10"/>
        <v>15</v>
      </c>
      <c r="BA254" s="19">
        <f t="shared" si="11"/>
        <v>1</v>
      </c>
      <c r="BB254" s="19">
        <f t="shared" si="12"/>
        <v>1</v>
      </c>
      <c r="BC254" s="19">
        <v>3.0</v>
      </c>
      <c r="BD254" s="19">
        <v>1.0</v>
      </c>
      <c r="BE254" s="19">
        <v>3.0</v>
      </c>
      <c r="BF254" s="19">
        <v>2.0</v>
      </c>
      <c r="BG254" s="19">
        <v>1.0</v>
      </c>
      <c r="BH254" s="19">
        <v>1.0</v>
      </c>
      <c r="BI254" s="19">
        <v>4.0</v>
      </c>
      <c r="BJ254" s="19">
        <f t="shared" si="13"/>
        <v>15</v>
      </c>
      <c r="BK254" s="19">
        <f t="shared" si="14"/>
        <v>8</v>
      </c>
      <c r="BL254" s="19"/>
      <c r="BM254" s="19"/>
      <c r="BN254" s="19">
        <v>3.0</v>
      </c>
      <c r="BO254" s="19" t="s">
        <v>185</v>
      </c>
      <c r="BP254" s="19">
        <f t="shared" si="15"/>
        <v>0</v>
      </c>
      <c r="BQ254" s="19">
        <v>1.0</v>
      </c>
      <c r="BR254" s="19">
        <v>2.0</v>
      </c>
      <c r="BS254" s="19" t="s">
        <v>195</v>
      </c>
      <c r="BT254" s="20">
        <f t="shared" si="16"/>
        <v>1</v>
      </c>
      <c r="BU254" s="19" t="s">
        <v>312</v>
      </c>
      <c r="BV254" s="19">
        <v>1.0</v>
      </c>
      <c r="BW254" s="19" t="s">
        <v>195</v>
      </c>
      <c r="BX254" s="19" t="s">
        <v>191</v>
      </c>
      <c r="BY254" s="19" t="s">
        <v>185</v>
      </c>
      <c r="BZ254" s="19" t="s">
        <v>208</v>
      </c>
      <c r="CA254" s="19">
        <f t="shared" si="17"/>
        <v>2</v>
      </c>
      <c r="CB254" s="19" t="s">
        <v>208</v>
      </c>
      <c r="CC254" s="19">
        <f t="shared" si="18"/>
        <v>2</v>
      </c>
      <c r="CD254" s="19" t="s">
        <v>192</v>
      </c>
      <c r="CE254" s="19">
        <f t="shared" si="19"/>
        <v>0</v>
      </c>
      <c r="CF254" s="19" t="s">
        <v>192</v>
      </c>
      <c r="CG254" s="19">
        <f t="shared" si="20"/>
        <v>0</v>
      </c>
      <c r="CH254" s="19" t="s">
        <v>192</v>
      </c>
      <c r="CI254" s="19">
        <f t="shared" si="21"/>
        <v>0</v>
      </c>
      <c r="CJ254" s="19" t="s">
        <v>229</v>
      </c>
      <c r="CK254" s="19" t="s">
        <v>263</v>
      </c>
      <c r="CL254" s="19" t="s">
        <v>194</v>
      </c>
      <c r="CM254" s="19">
        <f t="shared" si="22"/>
        <v>3.5</v>
      </c>
      <c r="CN254" s="19" t="s">
        <v>213</v>
      </c>
      <c r="CO254" s="19">
        <f t="shared" si="23"/>
        <v>1</v>
      </c>
      <c r="CP254" s="19" t="s">
        <v>195</v>
      </c>
      <c r="CQ254" s="19" t="s">
        <v>195</v>
      </c>
      <c r="CR254" s="19" t="s">
        <v>195</v>
      </c>
      <c r="CS254" s="19" t="s">
        <v>195</v>
      </c>
      <c r="CT254" s="19" t="s">
        <v>195</v>
      </c>
      <c r="CU254" s="19">
        <f t="shared" ref="CU254:CY254" si="294">if(CP254="Không",0,1)</f>
        <v>1</v>
      </c>
      <c r="CV254" s="19">
        <f t="shared" si="294"/>
        <v>1</v>
      </c>
      <c r="CW254" s="19">
        <f t="shared" si="294"/>
        <v>1</v>
      </c>
      <c r="CX254" s="19">
        <f t="shared" si="294"/>
        <v>1</v>
      </c>
      <c r="CY254" s="19">
        <f t="shared" si="294"/>
        <v>1</v>
      </c>
      <c r="CZ254" s="19" t="s">
        <v>195</v>
      </c>
      <c r="DA254" s="19">
        <f t="shared" si="25"/>
        <v>1</v>
      </c>
      <c r="DB254" s="19" t="s">
        <v>195</v>
      </c>
      <c r="DC254" s="19">
        <f t="shared" si="26"/>
        <v>1</v>
      </c>
      <c r="DD254" s="19">
        <v>0.0</v>
      </c>
      <c r="DE254" s="19" t="s">
        <v>195</v>
      </c>
      <c r="DF254" s="19">
        <f t="shared" si="27"/>
        <v>1</v>
      </c>
      <c r="DG254" s="19" t="s">
        <v>196</v>
      </c>
      <c r="DH254" s="19">
        <f t="shared" si="28"/>
        <v>0</v>
      </c>
      <c r="DI254" s="19" t="s">
        <v>751</v>
      </c>
      <c r="DJ254" s="19">
        <f t="shared" si="29"/>
        <v>1</v>
      </c>
      <c r="DK254" s="19" t="s">
        <v>282</v>
      </c>
      <c r="DL254" s="19">
        <f t="shared" si="30"/>
        <v>1</v>
      </c>
      <c r="DM254" s="19" t="s">
        <v>265</v>
      </c>
      <c r="DN254" s="19">
        <f t="shared" si="31"/>
        <v>5</v>
      </c>
      <c r="DO254" s="19" t="s">
        <v>752</v>
      </c>
      <c r="DP254" s="19" t="s">
        <v>195</v>
      </c>
      <c r="DQ254" s="20">
        <f t="shared" si="32"/>
        <v>1</v>
      </c>
      <c r="DR254" s="19" t="s">
        <v>753</v>
      </c>
      <c r="DS254" s="19" t="s">
        <v>185</v>
      </c>
      <c r="DT254" s="20"/>
      <c r="DU254" s="19" t="s">
        <v>185</v>
      </c>
      <c r="DV254" s="20"/>
      <c r="DW254" s="20"/>
      <c r="DX254" s="20"/>
      <c r="DY254" s="20"/>
    </row>
    <row r="255">
      <c r="A255" s="18">
        <v>46007.874976851854</v>
      </c>
      <c r="B255" s="19" t="s">
        <v>337</v>
      </c>
      <c r="C255" s="19" t="s">
        <v>335</v>
      </c>
      <c r="D255" s="19">
        <f t="shared" si="2"/>
        <v>1</v>
      </c>
      <c r="E255" s="19" t="s">
        <v>180</v>
      </c>
      <c r="F255" s="19">
        <f>IFERROR(__xludf.DUMMYFUNCTION("LET(
  t, LOWER(TRIM(E255)),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55" s="19" t="s">
        <v>185</v>
      </c>
      <c r="H255" s="19">
        <f>IFERROR(__xludf.DUMMYFUNCTION("LET(
  t, LOWER(TRIM(G255)),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55" s="19" t="s">
        <v>182</v>
      </c>
      <c r="J255" s="19">
        <f>IFERROR(__xludf.DUMMYFUNCTION("LET(
  text, LOWER(I255),
  IFERROR(
    IFS(
      REGEXMATCH(text,""ở cùng gia đình|ở trọ cùng gia đình""), 0,
      REGEXMATCH(text,""thuê trọ""), 1,
      REGEXMATCH(text,""ở ktx""), 2,
      REGEXMATCH(text,""có nhà tại khu vực đang học|có nhà|ở riên"&amp;"g tại chung cư""), 3,
      REGEXMATCH(text,""ở nhà người quen""), 4
    ),
  -1)
)"),1.0)</f>
        <v>1</v>
      </c>
      <c r="K255" s="19" t="s">
        <v>183</v>
      </c>
      <c r="L255" s="19">
        <f>IFERROR(__xludf.DUMMYFUNCTION("LET(
  t, LOWER(TRIM(K255)),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55" s="19" t="s">
        <v>222</v>
      </c>
      <c r="N255" s="19">
        <f>IFERROR(__xludf.DUMMYFUNCTION("LET(
  t, LOWER(TRIM(M255)),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55" s="19" t="s">
        <v>195</v>
      </c>
      <c r="P255" s="19">
        <f t="shared" si="3"/>
        <v>1</v>
      </c>
      <c r="Q255" s="19">
        <v>1.0</v>
      </c>
      <c r="R255" s="20">
        <f t="shared" si="253"/>
        <v>1</v>
      </c>
      <c r="S255" s="19" t="s">
        <v>223</v>
      </c>
      <c r="T255" s="19"/>
      <c r="U255" s="19" t="s">
        <v>307</v>
      </c>
      <c r="V255" s="20">
        <f>IFERROR(__xludf.DUMMYFUNCTION("IFERROR(REGEXEXTRACT(U255,""\d+"")*1, """")"),20.0)</f>
        <v>20</v>
      </c>
      <c r="W255" s="20">
        <f t="shared" si="5"/>
        <v>20</v>
      </c>
      <c r="X255" s="19">
        <v>50.0</v>
      </c>
      <c r="Y255" s="19">
        <v>30.0</v>
      </c>
      <c r="Z255" s="19" t="s">
        <v>186</v>
      </c>
      <c r="AA255" s="19"/>
      <c r="AB255" s="19" t="s">
        <v>185</v>
      </c>
      <c r="AC255" s="19" t="s">
        <v>185</v>
      </c>
      <c r="AD255" s="19" t="s">
        <v>186</v>
      </c>
      <c r="AE255" s="19" t="s">
        <v>186</v>
      </c>
      <c r="AF255" s="19" t="s">
        <v>206</v>
      </c>
      <c r="AG255" s="19" t="s">
        <v>188</v>
      </c>
      <c r="AH255" s="19" t="s">
        <v>188</v>
      </c>
      <c r="AI255" s="19" t="s">
        <v>227</v>
      </c>
      <c r="AJ255" s="19">
        <f t="shared" si="6"/>
        <v>2</v>
      </c>
      <c r="AK255" s="19" t="s">
        <v>188</v>
      </c>
      <c r="AL255" s="19">
        <f t="shared" si="7"/>
        <v>1</v>
      </c>
      <c r="AM255" s="19" t="s">
        <v>190</v>
      </c>
      <c r="AN255" s="19">
        <f t="shared" si="8"/>
        <v>0</v>
      </c>
      <c r="AO255" s="20"/>
      <c r="AP255" s="19">
        <v>2.0</v>
      </c>
      <c r="AQ255" s="19">
        <v>2.0</v>
      </c>
      <c r="AR255" s="19">
        <v>2.0</v>
      </c>
      <c r="AS255" s="19">
        <v>2.0</v>
      </c>
      <c r="AT255" s="19">
        <v>2.0</v>
      </c>
      <c r="AU255" s="19">
        <v>2.0</v>
      </c>
      <c r="AV255" s="19">
        <v>2.0</v>
      </c>
      <c r="AW255" s="19">
        <v>2.0</v>
      </c>
      <c r="AX255" s="19">
        <v>2.0</v>
      </c>
      <c r="AY255" s="19">
        <f t="shared" si="9"/>
        <v>18</v>
      </c>
      <c r="AZ255" s="19">
        <f t="shared" si="10"/>
        <v>9</v>
      </c>
      <c r="BA255" s="19">
        <f t="shared" si="11"/>
        <v>0</v>
      </c>
      <c r="BB255" s="19">
        <f t="shared" si="12"/>
        <v>0</v>
      </c>
      <c r="BC255" s="19">
        <v>2.0</v>
      </c>
      <c r="BD255" s="19">
        <v>2.0</v>
      </c>
      <c r="BE255" s="19">
        <v>2.0</v>
      </c>
      <c r="BF255" s="19">
        <v>2.0</v>
      </c>
      <c r="BG255" s="19">
        <v>2.0</v>
      </c>
      <c r="BH255" s="19">
        <v>2.0</v>
      </c>
      <c r="BI255" s="19">
        <v>2.0</v>
      </c>
      <c r="BJ255" s="19">
        <f t="shared" si="13"/>
        <v>14</v>
      </c>
      <c r="BK255" s="19">
        <f t="shared" si="14"/>
        <v>7</v>
      </c>
      <c r="BL255" s="19"/>
      <c r="BM255" s="19"/>
      <c r="BN255" s="19">
        <v>2.0</v>
      </c>
      <c r="BO255" s="19" t="s">
        <v>195</v>
      </c>
      <c r="BP255" s="19">
        <f t="shared" si="15"/>
        <v>1</v>
      </c>
      <c r="BQ255" s="19">
        <v>3.0</v>
      </c>
      <c r="BR255" s="19">
        <v>15.0</v>
      </c>
      <c r="BS255" s="19" t="s">
        <v>195</v>
      </c>
      <c r="BT255" s="20">
        <f t="shared" si="16"/>
        <v>1</v>
      </c>
      <c r="BU255" s="19" t="s">
        <v>443</v>
      </c>
      <c r="BV255" s="19">
        <v>2.0</v>
      </c>
      <c r="BW255" s="19" t="s">
        <v>195</v>
      </c>
      <c r="BX255" s="19" t="s">
        <v>191</v>
      </c>
      <c r="BY255" s="19" t="s">
        <v>195</v>
      </c>
      <c r="BZ255" s="19" t="s">
        <v>186</v>
      </c>
      <c r="CA255" s="19">
        <f t="shared" si="17"/>
        <v>1</v>
      </c>
      <c r="CB255" s="19" t="s">
        <v>186</v>
      </c>
      <c r="CC255" s="19">
        <f t="shared" si="18"/>
        <v>1</v>
      </c>
      <c r="CD255" s="19" t="s">
        <v>209</v>
      </c>
      <c r="CE255" s="19">
        <f t="shared" si="19"/>
        <v>1</v>
      </c>
      <c r="CF255" s="19" t="s">
        <v>209</v>
      </c>
      <c r="CG255" s="19">
        <f t="shared" si="20"/>
        <v>1</v>
      </c>
      <c r="CH255" s="19" t="s">
        <v>209</v>
      </c>
      <c r="CI255" s="19">
        <f t="shared" si="21"/>
        <v>1</v>
      </c>
      <c r="CJ255" s="19" t="s">
        <v>229</v>
      </c>
      <c r="CK255" s="19" t="s">
        <v>185</v>
      </c>
      <c r="CL255" s="19" t="s">
        <v>365</v>
      </c>
      <c r="CM255" s="19">
        <f t="shared" si="22"/>
        <v>0.33</v>
      </c>
      <c r="CN255" s="19" t="s">
        <v>213</v>
      </c>
      <c r="CO255" s="19">
        <f t="shared" si="23"/>
        <v>1</v>
      </c>
      <c r="CP255" s="19" t="s">
        <v>195</v>
      </c>
      <c r="CQ255" s="19" t="s">
        <v>185</v>
      </c>
      <c r="CR255" s="19" t="s">
        <v>185</v>
      </c>
      <c r="CS255" s="19" t="s">
        <v>185</v>
      </c>
      <c r="CT255" s="19" t="s">
        <v>185</v>
      </c>
      <c r="CU255" s="19">
        <f t="shared" ref="CU255:CY255" si="295">if(CP255="Không",0,1)</f>
        <v>1</v>
      </c>
      <c r="CV255" s="19">
        <f t="shared" si="295"/>
        <v>0</v>
      </c>
      <c r="CW255" s="19">
        <f t="shared" si="295"/>
        <v>0</v>
      </c>
      <c r="CX255" s="19">
        <f t="shared" si="295"/>
        <v>0</v>
      </c>
      <c r="CY255" s="19">
        <f t="shared" si="295"/>
        <v>0</v>
      </c>
      <c r="CZ255" s="19" t="s">
        <v>185</v>
      </c>
      <c r="DA255" s="19">
        <f t="shared" si="25"/>
        <v>0</v>
      </c>
      <c r="DB255" s="19" t="s">
        <v>185</v>
      </c>
      <c r="DC255" s="19">
        <f t="shared" si="26"/>
        <v>0</v>
      </c>
      <c r="DD255" s="20"/>
      <c r="DE255" s="19" t="s">
        <v>195</v>
      </c>
      <c r="DF255" s="19">
        <f t="shared" si="27"/>
        <v>1</v>
      </c>
      <c r="DG255" s="19" t="s">
        <v>196</v>
      </c>
      <c r="DH255" s="19">
        <f t="shared" si="28"/>
        <v>0</v>
      </c>
      <c r="DI255" s="19" t="s">
        <v>185</v>
      </c>
      <c r="DJ255" s="19">
        <f t="shared" si="29"/>
        <v>0</v>
      </c>
      <c r="DK255" s="19" t="s">
        <v>197</v>
      </c>
      <c r="DL255" s="19">
        <f t="shared" si="30"/>
        <v>0</v>
      </c>
      <c r="DM255" s="19" t="s">
        <v>198</v>
      </c>
      <c r="DN255" s="19">
        <f t="shared" si="31"/>
        <v>1.5</v>
      </c>
      <c r="DO255" s="19" t="s">
        <v>304</v>
      </c>
      <c r="DP255" s="19" t="s">
        <v>185</v>
      </c>
      <c r="DQ255" s="20">
        <f t="shared" si="32"/>
        <v>0</v>
      </c>
      <c r="DR255" s="20"/>
      <c r="DS255" s="19" t="s">
        <v>185</v>
      </c>
      <c r="DT255" s="20"/>
      <c r="DU255" s="19" t="s">
        <v>185</v>
      </c>
      <c r="DV255" s="20"/>
      <c r="DW255" s="20"/>
      <c r="DX255" s="20"/>
      <c r="DY255" s="20"/>
    </row>
    <row r="256">
      <c r="A256" s="18">
        <v>46007.87509259259</v>
      </c>
      <c r="B256" s="19" t="s">
        <v>337</v>
      </c>
      <c r="C256" s="19" t="s">
        <v>335</v>
      </c>
      <c r="D256" s="19">
        <f t="shared" si="2"/>
        <v>1</v>
      </c>
      <c r="E256" s="19" t="s">
        <v>346</v>
      </c>
      <c r="F256" s="19">
        <f>IFERROR(__xludf.DUMMYFUNCTION("LET(
  t, LOWER(TRIM(E256)),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56" s="19" t="s">
        <v>185</v>
      </c>
      <c r="H256" s="19">
        <f>IFERROR(__xludf.DUMMYFUNCTION("LET(
  t, LOWER(TRIM(G256)),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56" s="19" t="s">
        <v>347</v>
      </c>
      <c r="J256" s="19">
        <f>IFERROR(__xludf.DUMMYFUNCTION("LET(
  text, LOWER(I256),
  IFERROR(
    IFS(
      REGEXMATCH(text,""ở cùng gia đình|ở trọ cùng gia đình""), 0,
      REGEXMATCH(text,""thuê trọ""), 1,
      REGEXMATCH(text,""ở ktx""), 2,
      REGEXMATCH(text,""có nhà tại khu vực đang học|có nhà|ở riên"&amp;"g tại chung cư""), 3,
      REGEXMATCH(text,""ở nhà người quen""), 4
    ),
  -1)
)"),4.0)</f>
        <v>4</v>
      </c>
      <c r="K256" s="19" t="s">
        <v>754</v>
      </c>
      <c r="L256" s="19">
        <f>IFERROR(__xludf.DUMMYFUNCTION("LET(
  t, LOWER(TRIM(K256)),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56" s="19" t="s">
        <v>261</v>
      </c>
      <c r="N256" s="19">
        <f>IFERROR(__xludf.DUMMYFUNCTION("LET(
  t, LOWER(TRIM(M256)),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56" s="19" t="s">
        <v>185</v>
      </c>
      <c r="P256" s="19">
        <f t="shared" si="3"/>
        <v>0</v>
      </c>
      <c r="Q256" s="20"/>
      <c r="R256" s="20" t="str">
        <f t="shared" si="253"/>
        <v/>
      </c>
      <c r="S256" s="20"/>
      <c r="T256" s="20"/>
      <c r="U256" s="20"/>
      <c r="V256" s="20" t="str">
        <f>IFERROR(__xludf.DUMMYFUNCTION("IFERROR(REGEXEXTRACT(U256,""\d+"")*1, """")"),"")</f>
        <v/>
      </c>
      <c r="W256" s="20">
        <f t="shared" si="5"/>
        <v>0</v>
      </c>
      <c r="X256" s="20"/>
      <c r="Y256" s="20"/>
      <c r="Z256" s="19" t="s">
        <v>185</v>
      </c>
      <c r="AA256" s="19"/>
      <c r="AB256" s="19" t="s">
        <v>185</v>
      </c>
      <c r="AC256" s="19" t="s">
        <v>185</v>
      </c>
      <c r="AD256" s="19" t="s">
        <v>186</v>
      </c>
      <c r="AE256" s="19" t="s">
        <v>185</v>
      </c>
      <c r="AF256" s="19" t="s">
        <v>206</v>
      </c>
      <c r="AG256" s="19" t="s">
        <v>188</v>
      </c>
      <c r="AH256" s="19" t="s">
        <v>188</v>
      </c>
      <c r="AI256" s="19" t="s">
        <v>239</v>
      </c>
      <c r="AJ256" s="19">
        <f t="shared" si="6"/>
        <v>0</v>
      </c>
      <c r="AK256" s="19" t="s">
        <v>238</v>
      </c>
      <c r="AL256" s="19">
        <f t="shared" si="7"/>
        <v>0</v>
      </c>
      <c r="AM256" s="19" t="s">
        <v>190</v>
      </c>
      <c r="AN256" s="19">
        <f t="shared" si="8"/>
        <v>0</v>
      </c>
      <c r="AO256" s="20"/>
      <c r="AP256" s="19">
        <v>1.0</v>
      </c>
      <c r="AQ256" s="19">
        <v>1.0</v>
      </c>
      <c r="AR256" s="19">
        <v>1.0</v>
      </c>
      <c r="AS256" s="19">
        <v>2.0</v>
      </c>
      <c r="AT256" s="19">
        <v>1.0</v>
      </c>
      <c r="AU256" s="19">
        <v>1.0</v>
      </c>
      <c r="AV256" s="19">
        <v>1.0</v>
      </c>
      <c r="AW256" s="19">
        <v>1.0</v>
      </c>
      <c r="AX256" s="19">
        <v>1.0</v>
      </c>
      <c r="AY256" s="19">
        <f t="shared" si="9"/>
        <v>10</v>
      </c>
      <c r="AZ256" s="19">
        <f t="shared" si="10"/>
        <v>1</v>
      </c>
      <c r="BA256" s="19">
        <f t="shared" si="11"/>
        <v>0</v>
      </c>
      <c r="BB256" s="19">
        <f t="shared" si="12"/>
        <v>0</v>
      </c>
      <c r="BC256" s="19">
        <v>1.0</v>
      </c>
      <c r="BD256" s="19">
        <v>1.0</v>
      </c>
      <c r="BE256" s="19">
        <v>1.0</v>
      </c>
      <c r="BF256" s="19">
        <v>1.0</v>
      </c>
      <c r="BG256" s="19">
        <v>1.0</v>
      </c>
      <c r="BH256" s="19">
        <v>1.0</v>
      </c>
      <c r="BI256" s="19">
        <v>1.0</v>
      </c>
      <c r="BJ256" s="19">
        <f t="shared" si="13"/>
        <v>7</v>
      </c>
      <c r="BK256" s="19">
        <f t="shared" si="14"/>
        <v>0</v>
      </c>
      <c r="BL256" s="19"/>
      <c r="BM256" s="19"/>
      <c r="BN256" s="19">
        <v>1.0</v>
      </c>
      <c r="BO256" s="19" t="s">
        <v>185</v>
      </c>
      <c r="BP256" s="19">
        <f t="shared" si="15"/>
        <v>0</v>
      </c>
      <c r="BQ256" s="19">
        <v>2.0</v>
      </c>
      <c r="BR256" s="19">
        <v>2.0</v>
      </c>
      <c r="BS256" s="19" t="s">
        <v>185</v>
      </c>
      <c r="BT256" s="20">
        <f t="shared" si="16"/>
        <v>0</v>
      </c>
      <c r="BU256" s="20"/>
      <c r="BV256" s="19">
        <v>3.0</v>
      </c>
      <c r="BW256" s="19" t="s">
        <v>185</v>
      </c>
      <c r="BX256" s="19" t="s">
        <v>191</v>
      </c>
      <c r="BY256" s="19" t="s">
        <v>185</v>
      </c>
      <c r="BZ256" s="19" t="s">
        <v>185</v>
      </c>
      <c r="CA256" s="19">
        <f t="shared" si="17"/>
        <v>0</v>
      </c>
      <c r="CB256" s="19" t="s">
        <v>186</v>
      </c>
      <c r="CC256" s="19">
        <f t="shared" si="18"/>
        <v>1</v>
      </c>
      <c r="CD256" s="19" t="s">
        <v>209</v>
      </c>
      <c r="CE256" s="19">
        <f t="shared" si="19"/>
        <v>1</v>
      </c>
      <c r="CF256" s="19" t="s">
        <v>192</v>
      </c>
      <c r="CG256" s="19">
        <f t="shared" si="20"/>
        <v>0</v>
      </c>
      <c r="CH256" s="19" t="s">
        <v>192</v>
      </c>
      <c r="CI256" s="19">
        <f t="shared" si="21"/>
        <v>0</v>
      </c>
      <c r="CJ256" s="19" t="s">
        <v>210</v>
      </c>
      <c r="CK256" s="19" t="s">
        <v>253</v>
      </c>
      <c r="CL256" s="19" t="s">
        <v>365</v>
      </c>
      <c r="CM256" s="19">
        <f t="shared" si="22"/>
        <v>0.33</v>
      </c>
      <c r="CN256" s="19" t="s">
        <v>213</v>
      </c>
      <c r="CO256" s="19">
        <f t="shared" si="23"/>
        <v>1</v>
      </c>
      <c r="CP256" s="19" t="s">
        <v>185</v>
      </c>
      <c r="CQ256" s="19" t="s">
        <v>185</v>
      </c>
      <c r="CR256" s="19" t="s">
        <v>185</v>
      </c>
      <c r="CS256" s="19" t="s">
        <v>185</v>
      </c>
      <c r="CT256" s="19" t="s">
        <v>185</v>
      </c>
      <c r="CU256" s="19">
        <f t="shared" ref="CU256:CY256" si="296">if(CP256="Không",0,1)</f>
        <v>0</v>
      </c>
      <c r="CV256" s="19">
        <f t="shared" si="296"/>
        <v>0</v>
      </c>
      <c r="CW256" s="19">
        <f t="shared" si="296"/>
        <v>0</v>
      </c>
      <c r="CX256" s="19">
        <f t="shared" si="296"/>
        <v>0</v>
      </c>
      <c r="CY256" s="19">
        <f t="shared" si="296"/>
        <v>0</v>
      </c>
      <c r="CZ256" s="19" t="s">
        <v>185</v>
      </c>
      <c r="DA256" s="19">
        <f t="shared" si="25"/>
        <v>0</v>
      </c>
      <c r="DB256" s="19" t="s">
        <v>185</v>
      </c>
      <c r="DC256" s="19">
        <f t="shared" si="26"/>
        <v>0</v>
      </c>
      <c r="DD256" s="20"/>
      <c r="DE256" s="19" t="s">
        <v>195</v>
      </c>
      <c r="DF256" s="19">
        <f t="shared" si="27"/>
        <v>1</v>
      </c>
      <c r="DG256" s="19" t="s">
        <v>196</v>
      </c>
      <c r="DH256" s="19">
        <f t="shared" si="28"/>
        <v>0</v>
      </c>
      <c r="DI256" s="19" t="s">
        <v>185</v>
      </c>
      <c r="DJ256" s="19">
        <f t="shared" si="29"/>
        <v>0</v>
      </c>
      <c r="DK256" s="19" t="s">
        <v>197</v>
      </c>
      <c r="DL256" s="19">
        <f t="shared" si="30"/>
        <v>0</v>
      </c>
      <c r="DM256" s="19" t="s">
        <v>303</v>
      </c>
      <c r="DN256" s="19">
        <f t="shared" si="31"/>
        <v>0.5</v>
      </c>
      <c r="DO256" s="19" t="s">
        <v>199</v>
      </c>
      <c r="DP256" s="19" t="s">
        <v>185</v>
      </c>
      <c r="DQ256" s="20">
        <f t="shared" si="32"/>
        <v>0</v>
      </c>
      <c r="DR256" s="20"/>
      <c r="DS256" s="19" t="s">
        <v>185</v>
      </c>
      <c r="DT256" s="20"/>
      <c r="DU256" s="19" t="s">
        <v>185</v>
      </c>
      <c r="DV256" s="20"/>
      <c r="DW256" s="20"/>
      <c r="DX256" s="20"/>
      <c r="DY256" s="20"/>
    </row>
    <row r="257">
      <c r="A257" s="18">
        <v>46007.875185185185</v>
      </c>
      <c r="B257" s="19" t="s">
        <v>359</v>
      </c>
      <c r="C257" s="19" t="s">
        <v>174</v>
      </c>
      <c r="D257" s="19">
        <f t="shared" si="2"/>
        <v>0</v>
      </c>
      <c r="E257" s="19" t="s">
        <v>267</v>
      </c>
      <c r="F257" s="19">
        <f>IFERROR(__xludf.DUMMYFUNCTION("LET(
  t, LOWER(TRIM(E257)),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257" s="19" t="s">
        <v>181</v>
      </c>
      <c r="H257" s="19">
        <f>IFERROR(__xludf.DUMMYFUNCTION("LET(
  t, LOWER(TRIM(G257)),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257" s="19" t="s">
        <v>182</v>
      </c>
      <c r="J257" s="19">
        <f>IFERROR(__xludf.DUMMYFUNCTION("LET(
  text, LOWER(I257),
  IFERROR(
    IFS(
      REGEXMATCH(text,""ở cùng gia đình|ở trọ cùng gia đình""), 0,
      REGEXMATCH(text,""thuê trọ""), 1,
      REGEXMATCH(text,""ở ktx""), 2,
      REGEXMATCH(text,""có nhà tại khu vực đang học|có nhà|ở riên"&amp;"g tại chung cư""), 3,
      REGEXMATCH(text,""ở nhà người quen""), 4
    ),
  -1)
)"),1.0)</f>
        <v>1</v>
      </c>
      <c r="K257" s="19" t="s">
        <v>755</v>
      </c>
      <c r="L257" s="19">
        <f>IFERROR(__xludf.DUMMYFUNCTION("LET(
  t, LOWER(TRIM(K257)),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57" s="19" t="s">
        <v>222</v>
      </c>
      <c r="N257" s="19">
        <f>IFERROR(__xludf.DUMMYFUNCTION("LET(
  t, LOWER(TRIM(M257)),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57" s="19" t="s">
        <v>185</v>
      </c>
      <c r="P257" s="19">
        <f t="shared" si="3"/>
        <v>0</v>
      </c>
      <c r="Q257" s="20"/>
      <c r="R257" s="20" t="str">
        <f t="shared" si="253"/>
        <v/>
      </c>
      <c r="S257" s="20"/>
      <c r="T257" s="20"/>
      <c r="U257" s="20"/>
      <c r="V257" s="20" t="str">
        <f>IFERROR(__xludf.DUMMYFUNCTION("IFERROR(REGEXEXTRACT(U257,""\d+"")*1, """")"),"")</f>
        <v/>
      </c>
      <c r="W257" s="20">
        <f t="shared" si="5"/>
        <v>0</v>
      </c>
      <c r="X257" s="20"/>
      <c r="Y257" s="20"/>
      <c r="Z257" s="19" t="s">
        <v>186</v>
      </c>
      <c r="AA257" s="19"/>
      <c r="AB257" s="19" t="s">
        <v>185</v>
      </c>
      <c r="AC257" s="19" t="s">
        <v>185</v>
      </c>
      <c r="AD257" s="19" t="s">
        <v>186</v>
      </c>
      <c r="AE257" s="19" t="s">
        <v>186</v>
      </c>
      <c r="AF257" s="19" t="s">
        <v>206</v>
      </c>
      <c r="AG257" s="19" t="s">
        <v>238</v>
      </c>
      <c r="AH257" s="19" t="s">
        <v>188</v>
      </c>
      <c r="AI257" s="19" t="s">
        <v>239</v>
      </c>
      <c r="AJ257" s="19">
        <f t="shared" si="6"/>
        <v>0</v>
      </c>
      <c r="AK257" s="19" t="s">
        <v>188</v>
      </c>
      <c r="AL257" s="19">
        <f t="shared" si="7"/>
        <v>1</v>
      </c>
      <c r="AM257" s="19" t="s">
        <v>190</v>
      </c>
      <c r="AN257" s="19">
        <f t="shared" si="8"/>
        <v>0</v>
      </c>
      <c r="AO257" s="20"/>
      <c r="AP257" s="19">
        <v>1.0</v>
      </c>
      <c r="AQ257" s="19">
        <v>2.0</v>
      </c>
      <c r="AR257" s="19">
        <v>2.0</v>
      </c>
      <c r="AS257" s="19">
        <v>2.0</v>
      </c>
      <c r="AT257" s="19">
        <v>1.0</v>
      </c>
      <c r="AU257" s="19">
        <v>1.0</v>
      </c>
      <c r="AV257" s="19">
        <v>1.0</v>
      </c>
      <c r="AW257" s="19">
        <v>1.0</v>
      </c>
      <c r="AX257" s="19">
        <v>1.0</v>
      </c>
      <c r="AY257" s="19">
        <f t="shared" si="9"/>
        <v>12</v>
      </c>
      <c r="AZ257" s="19">
        <f t="shared" si="10"/>
        <v>3</v>
      </c>
      <c r="BA257" s="19">
        <f t="shared" si="11"/>
        <v>0</v>
      </c>
      <c r="BB257" s="19">
        <f t="shared" si="12"/>
        <v>0</v>
      </c>
      <c r="BC257" s="19">
        <v>1.0</v>
      </c>
      <c r="BD257" s="19">
        <v>1.0</v>
      </c>
      <c r="BE257" s="19">
        <v>2.0</v>
      </c>
      <c r="BF257" s="19">
        <v>1.0</v>
      </c>
      <c r="BG257" s="19">
        <v>2.0</v>
      </c>
      <c r="BH257" s="19">
        <v>1.0</v>
      </c>
      <c r="BI257" s="19">
        <v>1.0</v>
      </c>
      <c r="BJ257" s="19">
        <f t="shared" si="13"/>
        <v>9</v>
      </c>
      <c r="BK257" s="19">
        <f t="shared" si="14"/>
        <v>2</v>
      </c>
      <c r="BL257" s="19"/>
      <c r="BM257" s="19"/>
      <c r="BN257" s="19">
        <v>3.0</v>
      </c>
      <c r="BO257" s="19" t="s">
        <v>195</v>
      </c>
      <c r="BP257" s="19">
        <f t="shared" si="15"/>
        <v>1</v>
      </c>
      <c r="BQ257" s="19">
        <v>1.0</v>
      </c>
      <c r="BR257" s="19">
        <v>0.0</v>
      </c>
      <c r="BS257" s="19" t="s">
        <v>185</v>
      </c>
      <c r="BT257" s="20">
        <f t="shared" si="16"/>
        <v>0</v>
      </c>
      <c r="BU257" s="20"/>
      <c r="BV257" s="19">
        <v>4.0</v>
      </c>
      <c r="BW257" s="19" t="s">
        <v>195</v>
      </c>
      <c r="BX257" s="19" t="s">
        <v>191</v>
      </c>
      <c r="BY257" s="19" t="s">
        <v>185</v>
      </c>
      <c r="BZ257" s="19" t="s">
        <v>186</v>
      </c>
      <c r="CA257" s="19">
        <f t="shared" si="17"/>
        <v>1</v>
      </c>
      <c r="CB257" s="19" t="s">
        <v>186</v>
      </c>
      <c r="CC257" s="19">
        <f t="shared" si="18"/>
        <v>1</v>
      </c>
      <c r="CD257" s="19" t="s">
        <v>192</v>
      </c>
      <c r="CE257" s="19">
        <f t="shared" si="19"/>
        <v>0</v>
      </c>
      <c r="CF257" s="19" t="s">
        <v>209</v>
      </c>
      <c r="CG257" s="19">
        <f t="shared" si="20"/>
        <v>1</v>
      </c>
      <c r="CH257" s="19" t="s">
        <v>192</v>
      </c>
      <c r="CI257" s="19">
        <f t="shared" si="21"/>
        <v>0</v>
      </c>
      <c r="CJ257" s="19" t="s">
        <v>193</v>
      </c>
      <c r="CK257" s="19" t="s">
        <v>240</v>
      </c>
      <c r="CL257" s="19" t="s">
        <v>212</v>
      </c>
      <c r="CM257" s="19">
        <f t="shared" si="22"/>
        <v>6</v>
      </c>
      <c r="CN257" s="19" t="s">
        <v>185</v>
      </c>
      <c r="CO257" s="19">
        <f t="shared" si="23"/>
        <v>0</v>
      </c>
      <c r="CP257" s="19" t="s">
        <v>185</v>
      </c>
      <c r="CQ257" s="19" t="s">
        <v>185</v>
      </c>
      <c r="CR257" s="19" t="s">
        <v>185</v>
      </c>
      <c r="CS257" s="19" t="s">
        <v>185</v>
      </c>
      <c r="CT257" s="19" t="s">
        <v>185</v>
      </c>
      <c r="CU257" s="19">
        <f t="shared" ref="CU257:CY257" si="297">if(CP257="Không",0,1)</f>
        <v>0</v>
      </c>
      <c r="CV257" s="19">
        <f t="shared" si="297"/>
        <v>0</v>
      </c>
      <c r="CW257" s="19">
        <f t="shared" si="297"/>
        <v>0</v>
      </c>
      <c r="CX257" s="19">
        <f t="shared" si="297"/>
        <v>0</v>
      </c>
      <c r="CY257" s="19">
        <f t="shared" si="297"/>
        <v>0</v>
      </c>
      <c r="CZ257" s="19" t="s">
        <v>185</v>
      </c>
      <c r="DA257" s="19">
        <f t="shared" si="25"/>
        <v>0</v>
      </c>
      <c r="DB257" s="19" t="s">
        <v>185</v>
      </c>
      <c r="DC257" s="19">
        <f t="shared" si="26"/>
        <v>0</v>
      </c>
      <c r="DD257" s="20"/>
      <c r="DE257" s="19" t="s">
        <v>195</v>
      </c>
      <c r="DF257" s="19">
        <f t="shared" si="27"/>
        <v>1</v>
      </c>
      <c r="DG257" s="19" t="s">
        <v>756</v>
      </c>
      <c r="DH257" s="19">
        <f t="shared" si="28"/>
        <v>1</v>
      </c>
      <c r="DI257" s="19" t="s">
        <v>185</v>
      </c>
      <c r="DJ257" s="19">
        <f t="shared" si="29"/>
        <v>0</v>
      </c>
      <c r="DK257" s="19" t="s">
        <v>197</v>
      </c>
      <c r="DL257" s="19">
        <f t="shared" si="30"/>
        <v>0</v>
      </c>
      <c r="DM257" s="19" t="s">
        <v>303</v>
      </c>
      <c r="DN257" s="19">
        <f t="shared" si="31"/>
        <v>0.5</v>
      </c>
      <c r="DO257" s="19" t="s">
        <v>757</v>
      </c>
      <c r="DP257" s="19" t="s">
        <v>185</v>
      </c>
      <c r="DQ257" s="20">
        <f t="shared" si="32"/>
        <v>0</v>
      </c>
      <c r="DR257" s="20"/>
      <c r="DS257" s="19" t="s">
        <v>185</v>
      </c>
      <c r="DT257" s="20"/>
      <c r="DU257" s="19" t="s">
        <v>185</v>
      </c>
      <c r="DV257" s="20"/>
      <c r="DW257" s="20"/>
      <c r="DX257" s="20"/>
      <c r="DY257" s="20"/>
    </row>
    <row r="258">
      <c r="A258" s="18">
        <v>46007.87571759259</v>
      </c>
      <c r="B258" s="19" t="s">
        <v>571</v>
      </c>
      <c r="C258" s="19" t="s">
        <v>335</v>
      </c>
      <c r="D258" s="19">
        <f t="shared" si="2"/>
        <v>1</v>
      </c>
      <c r="E258" s="19" t="s">
        <v>180</v>
      </c>
      <c r="F258" s="19">
        <f>IFERROR(__xludf.DUMMYFUNCTION("LET(
  t, LOWER(TRIM(E258)),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58" s="19" t="s">
        <v>185</v>
      </c>
      <c r="H258" s="19">
        <f>IFERROR(__xludf.DUMMYFUNCTION("LET(
  t, LOWER(TRIM(G258)),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58" s="19" t="s">
        <v>201</v>
      </c>
      <c r="J258" s="19">
        <f>IFERROR(__xludf.DUMMYFUNCTION("LET(
  text, LOWER(I258),
  IFERROR(
    IFS(
      REGEXMATCH(text,""ở cùng gia đình|ở trọ cùng gia đình""), 0,
      REGEXMATCH(text,""thuê trọ""), 1,
      REGEXMATCH(text,""ở ktx""), 2,
      REGEXMATCH(text,""có nhà tại khu vực đang học|có nhà|ở riên"&amp;"g tại chung cư""), 3,
      REGEXMATCH(text,""ở nhà người quen""), 4
    ),
  -1)
)"),3.0)</f>
        <v>3</v>
      </c>
      <c r="K258" s="19" t="s">
        <v>754</v>
      </c>
      <c r="L258" s="19">
        <f>IFERROR(__xludf.DUMMYFUNCTION("LET(
  t, LOWER(TRIM(K258)),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58" s="19" t="s">
        <v>261</v>
      </c>
      <c r="N258" s="19">
        <f>IFERROR(__xludf.DUMMYFUNCTION("LET(
  t, LOWER(TRIM(M258)),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58" s="19" t="s">
        <v>185</v>
      </c>
      <c r="P258" s="19">
        <f t="shared" si="3"/>
        <v>0</v>
      </c>
      <c r="Q258" s="20"/>
      <c r="R258" s="20" t="str">
        <f t="shared" si="253"/>
        <v/>
      </c>
      <c r="S258" s="20"/>
      <c r="T258" s="20"/>
      <c r="U258" s="20"/>
      <c r="V258" s="20" t="str">
        <f>IFERROR(__xludf.DUMMYFUNCTION("IFERROR(REGEXEXTRACT(U258,""\d+"")*1, """")"),"")</f>
        <v/>
      </c>
      <c r="W258" s="20">
        <f t="shared" si="5"/>
        <v>0</v>
      </c>
      <c r="X258" s="20"/>
      <c r="Y258" s="20"/>
      <c r="Z258" s="19" t="s">
        <v>185</v>
      </c>
      <c r="AA258" s="19"/>
      <c r="AB258" s="19" t="s">
        <v>185</v>
      </c>
      <c r="AC258" s="19" t="s">
        <v>423</v>
      </c>
      <c r="AD258" s="19" t="s">
        <v>205</v>
      </c>
      <c r="AE258" s="19" t="s">
        <v>186</v>
      </c>
      <c r="AF258" s="19" t="s">
        <v>187</v>
      </c>
      <c r="AG258" s="19" t="s">
        <v>251</v>
      </c>
      <c r="AH258" s="19" t="s">
        <v>251</v>
      </c>
      <c r="AI258" s="19" t="s">
        <v>239</v>
      </c>
      <c r="AJ258" s="19">
        <f t="shared" si="6"/>
        <v>0</v>
      </c>
      <c r="AK258" s="19" t="s">
        <v>302</v>
      </c>
      <c r="AL258" s="19">
        <f t="shared" si="7"/>
        <v>-1</v>
      </c>
      <c r="AM258" s="19" t="s">
        <v>190</v>
      </c>
      <c r="AN258" s="19">
        <f t="shared" si="8"/>
        <v>0</v>
      </c>
      <c r="AO258" s="20"/>
      <c r="AP258" s="19">
        <v>4.0</v>
      </c>
      <c r="AQ258" s="19">
        <v>4.0</v>
      </c>
      <c r="AR258" s="19">
        <v>3.0</v>
      </c>
      <c r="AS258" s="19">
        <v>4.0</v>
      </c>
      <c r="AT258" s="19">
        <v>4.0</v>
      </c>
      <c r="AU258" s="19">
        <v>4.0</v>
      </c>
      <c r="AV258" s="19">
        <v>3.0</v>
      </c>
      <c r="AW258" s="19">
        <v>3.0</v>
      </c>
      <c r="AX258" s="19">
        <v>4.0</v>
      </c>
      <c r="AY258" s="19">
        <f t="shared" si="9"/>
        <v>33</v>
      </c>
      <c r="AZ258" s="19">
        <f t="shared" si="10"/>
        <v>24</v>
      </c>
      <c r="BA258" s="19">
        <f t="shared" si="11"/>
        <v>1</v>
      </c>
      <c r="BB258" s="19">
        <f t="shared" si="12"/>
        <v>1</v>
      </c>
      <c r="BC258" s="19">
        <v>4.0</v>
      </c>
      <c r="BD258" s="19">
        <v>4.0</v>
      </c>
      <c r="BE258" s="19">
        <v>4.0</v>
      </c>
      <c r="BF258" s="19">
        <v>4.0</v>
      </c>
      <c r="BG258" s="19">
        <v>3.0</v>
      </c>
      <c r="BH258" s="19">
        <v>1.0</v>
      </c>
      <c r="BI258" s="19">
        <v>1.0</v>
      </c>
      <c r="BJ258" s="19">
        <f t="shared" si="13"/>
        <v>21</v>
      </c>
      <c r="BK258" s="19">
        <f t="shared" si="14"/>
        <v>14</v>
      </c>
      <c r="BL258" s="19"/>
      <c r="BM258" s="19"/>
      <c r="BN258" s="19">
        <v>3.0</v>
      </c>
      <c r="BO258" s="19" t="s">
        <v>195</v>
      </c>
      <c r="BP258" s="19">
        <f t="shared" si="15"/>
        <v>1</v>
      </c>
      <c r="BQ258" s="19">
        <v>5.0</v>
      </c>
      <c r="BR258" s="19">
        <v>0.0</v>
      </c>
      <c r="BS258" s="19" t="s">
        <v>195</v>
      </c>
      <c r="BT258" s="20">
        <f t="shared" si="16"/>
        <v>1</v>
      </c>
      <c r="BU258" s="19" t="s">
        <v>207</v>
      </c>
      <c r="BV258" s="19">
        <v>3.0</v>
      </c>
      <c r="BW258" s="19" t="s">
        <v>195</v>
      </c>
      <c r="BX258" s="19" t="s">
        <v>191</v>
      </c>
      <c r="BY258" s="19" t="s">
        <v>195</v>
      </c>
      <c r="BZ258" s="19" t="s">
        <v>208</v>
      </c>
      <c r="CA258" s="19">
        <f t="shared" si="17"/>
        <v>2</v>
      </c>
      <c r="CB258" s="19" t="s">
        <v>186</v>
      </c>
      <c r="CC258" s="19">
        <f t="shared" si="18"/>
        <v>1</v>
      </c>
      <c r="CD258" s="19" t="s">
        <v>192</v>
      </c>
      <c r="CE258" s="19">
        <f t="shared" si="19"/>
        <v>0</v>
      </c>
      <c r="CF258" s="19" t="s">
        <v>208</v>
      </c>
      <c r="CG258" s="19">
        <f t="shared" si="20"/>
        <v>2</v>
      </c>
      <c r="CH258" s="19" t="s">
        <v>208</v>
      </c>
      <c r="CI258" s="19">
        <f t="shared" si="21"/>
        <v>2</v>
      </c>
      <c r="CJ258" s="19" t="s">
        <v>292</v>
      </c>
      <c r="CK258" s="19" t="s">
        <v>437</v>
      </c>
      <c r="CL258" s="19" t="s">
        <v>194</v>
      </c>
      <c r="CM258" s="19">
        <f t="shared" si="22"/>
        <v>3.5</v>
      </c>
      <c r="CN258" s="19" t="s">
        <v>213</v>
      </c>
      <c r="CO258" s="19">
        <f t="shared" si="23"/>
        <v>1</v>
      </c>
      <c r="CP258" s="19" t="s">
        <v>185</v>
      </c>
      <c r="CQ258" s="19" t="s">
        <v>195</v>
      </c>
      <c r="CR258" s="19" t="s">
        <v>185</v>
      </c>
      <c r="CS258" s="19" t="s">
        <v>195</v>
      </c>
      <c r="CT258" s="19" t="s">
        <v>195</v>
      </c>
      <c r="CU258" s="19">
        <f t="shared" ref="CU258:CY258" si="298">if(CP258="Không",0,1)</f>
        <v>0</v>
      </c>
      <c r="CV258" s="19">
        <f t="shared" si="298"/>
        <v>1</v>
      </c>
      <c r="CW258" s="19">
        <f t="shared" si="298"/>
        <v>0</v>
      </c>
      <c r="CX258" s="19">
        <f t="shared" si="298"/>
        <v>1</v>
      </c>
      <c r="CY258" s="19">
        <f t="shared" si="298"/>
        <v>1</v>
      </c>
      <c r="CZ258" s="19" t="s">
        <v>195</v>
      </c>
      <c r="DA258" s="19">
        <f t="shared" si="25"/>
        <v>1</v>
      </c>
      <c r="DB258" s="19" t="s">
        <v>195</v>
      </c>
      <c r="DC258" s="19">
        <f t="shared" si="26"/>
        <v>1</v>
      </c>
      <c r="DD258" s="19" t="s">
        <v>758</v>
      </c>
      <c r="DE258" s="19" t="s">
        <v>195</v>
      </c>
      <c r="DF258" s="19">
        <f t="shared" si="27"/>
        <v>1</v>
      </c>
      <c r="DG258" s="19" t="s">
        <v>196</v>
      </c>
      <c r="DH258" s="19">
        <f t="shared" si="28"/>
        <v>0</v>
      </c>
      <c r="DI258" s="19" t="s">
        <v>185</v>
      </c>
      <c r="DJ258" s="19">
        <f t="shared" si="29"/>
        <v>0</v>
      </c>
      <c r="DK258" s="19" t="s">
        <v>197</v>
      </c>
      <c r="DL258" s="19">
        <f t="shared" si="30"/>
        <v>0</v>
      </c>
      <c r="DM258" s="19" t="s">
        <v>232</v>
      </c>
      <c r="DN258" s="19">
        <f t="shared" si="31"/>
        <v>2.5</v>
      </c>
      <c r="DO258" s="19" t="s">
        <v>304</v>
      </c>
      <c r="DP258" s="19" t="s">
        <v>185</v>
      </c>
      <c r="DQ258" s="20">
        <f t="shared" si="32"/>
        <v>0</v>
      </c>
      <c r="DR258" s="20"/>
      <c r="DS258" s="19" t="s">
        <v>195</v>
      </c>
      <c r="DT258" s="19" t="s">
        <v>759</v>
      </c>
      <c r="DU258" s="19" t="s">
        <v>185</v>
      </c>
      <c r="DV258" s="20"/>
      <c r="DW258" s="20"/>
      <c r="DX258" s="20"/>
      <c r="DY258" s="20"/>
    </row>
    <row r="259">
      <c r="A259" s="18">
        <v>46007.87571759259</v>
      </c>
      <c r="B259" s="19" t="s">
        <v>760</v>
      </c>
      <c r="C259" s="19" t="s">
        <v>335</v>
      </c>
      <c r="D259" s="19">
        <f t="shared" si="2"/>
        <v>1</v>
      </c>
      <c r="E259" s="19" t="s">
        <v>180</v>
      </c>
      <c r="F259" s="19">
        <f>IFERROR(__xludf.DUMMYFUNCTION("LET(
  t, LOWER(TRIM(E259)),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59" s="19" t="s">
        <v>185</v>
      </c>
      <c r="H259" s="19">
        <f>IFERROR(__xludf.DUMMYFUNCTION("LET(
  t, LOWER(TRIM(G259)),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59" s="19" t="s">
        <v>182</v>
      </c>
      <c r="J259" s="19">
        <f>IFERROR(__xludf.DUMMYFUNCTION("LET(
  text, LOWER(I259),
  IFERROR(
    IFS(
      REGEXMATCH(text,""ở cùng gia đình|ở trọ cùng gia đình""), 0,
      REGEXMATCH(text,""thuê trọ""), 1,
      REGEXMATCH(text,""ở ktx""), 2,
      REGEXMATCH(text,""có nhà tại khu vực đang học|có nhà|ở riên"&amp;"g tại chung cư""), 3,
      REGEXMATCH(text,""ở nhà người quen""), 4
    ),
  -1)
)"),1.0)</f>
        <v>1</v>
      </c>
      <c r="K259" s="19" t="s">
        <v>221</v>
      </c>
      <c r="L259" s="19">
        <f>IFERROR(__xludf.DUMMYFUNCTION("LET(
  t, LOWER(TRIM(K259)),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59" s="19" t="s">
        <v>222</v>
      </c>
      <c r="N259" s="19">
        <f>IFERROR(__xludf.DUMMYFUNCTION("LET(
  t, LOWER(TRIM(M259)),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59" s="19" t="s">
        <v>185</v>
      </c>
      <c r="P259" s="19">
        <f t="shared" si="3"/>
        <v>0</v>
      </c>
      <c r="Q259" s="20"/>
      <c r="R259" s="20" t="str">
        <f t="shared" si="253"/>
        <v/>
      </c>
      <c r="S259" s="20"/>
      <c r="T259" s="20"/>
      <c r="U259" s="20"/>
      <c r="V259" s="20" t="str">
        <f>IFERROR(__xludf.DUMMYFUNCTION("IFERROR(REGEXEXTRACT(U259,""\d+"")*1, """")"),"")</f>
        <v/>
      </c>
      <c r="W259" s="20">
        <f t="shared" si="5"/>
        <v>0</v>
      </c>
      <c r="X259" s="20"/>
      <c r="Y259" s="20"/>
      <c r="Z259" s="19" t="s">
        <v>186</v>
      </c>
      <c r="AA259" s="19"/>
      <c r="AB259" s="19" t="s">
        <v>185</v>
      </c>
      <c r="AC259" s="19" t="s">
        <v>185</v>
      </c>
      <c r="AD259" s="19" t="s">
        <v>186</v>
      </c>
      <c r="AE259" s="19" t="s">
        <v>186</v>
      </c>
      <c r="AF259" s="19" t="s">
        <v>206</v>
      </c>
      <c r="AG259" s="19" t="s">
        <v>188</v>
      </c>
      <c r="AH259" s="19" t="s">
        <v>238</v>
      </c>
      <c r="AI259" s="19" t="s">
        <v>189</v>
      </c>
      <c r="AJ259" s="19">
        <f t="shared" si="6"/>
        <v>1</v>
      </c>
      <c r="AK259" s="19" t="s">
        <v>302</v>
      </c>
      <c r="AL259" s="19">
        <f t="shared" si="7"/>
        <v>-1</v>
      </c>
      <c r="AM259" s="19" t="s">
        <v>190</v>
      </c>
      <c r="AN259" s="19">
        <f t="shared" si="8"/>
        <v>0</v>
      </c>
      <c r="AO259" s="20"/>
      <c r="AP259" s="19">
        <v>2.0</v>
      </c>
      <c r="AQ259" s="19">
        <v>2.0</v>
      </c>
      <c r="AR259" s="19">
        <v>1.0</v>
      </c>
      <c r="AS259" s="19">
        <v>2.0</v>
      </c>
      <c r="AT259" s="19">
        <v>1.0</v>
      </c>
      <c r="AU259" s="19">
        <v>1.0</v>
      </c>
      <c r="AV259" s="19">
        <v>4.0</v>
      </c>
      <c r="AW259" s="19">
        <v>2.0</v>
      </c>
      <c r="AX259" s="19">
        <v>1.0</v>
      </c>
      <c r="AY259" s="19">
        <f t="shared" si="9"/>
        <v>16</v>
      </c>
      <c r="AZ259" s="19">
        <f t="shared" si="10"/>
        <v>7</v>
      </c>
      <c r="BA259" s="19">
        <f t="shared" si="11"/>
        <v>0</v>
      </c>
      <c r="BB259" s="19">
        <f t="shared" si="12"/>
        <v>0</v>
      </c>
      <c r="BC259" s="19">
        <v>1.0</v>
      </c>
      <c r="BD259" s="19">
        <v>2.0</v>
      </c>
      <c r="BE259" s="19">
        <v>2.0</v>
      </c>
      <c r="BF259" s="19">
        <v>3.0</v>
      </c>
      <c r="BG259" s="19">
        <v>4.0</v>
      </c>
      <c r="BH259" s="19">
        <v>3.0</v>
      </c>
      <c r="BI259" s="19">
        <v>1.0</v>
      </c>
      <c r="BJ259" s="19">
        <f t="shared" si="13"/>
        <v>16</v>
      </c>
      <c r="BK259" s="19">
        <f t="shared" si="14"/>
        <v>9</v>
      </c>
      <c r="BL259" s="19"/>
      <c r="BM259" s="19"/>
      <c r="BN259" s="19">
        <v>1.0</v>
      </c>
      <c r="BO259" s="19" t="s">
        <v>185</v>
      </c>
      <c r="BP259" s="19">
        <f t="shared" si="15"/>
        <v>0</v>
      </c>
      <c r="BQ259" s="19">
        <v>1.0</v>
      </c>
      <c r="BR259" s="19">
        <v>3.0</v>
      </c>
      <c r="BS259" s="19" t="s">
        <v>185</v>
      </c>
      <c r="BT259" s="20">
        <f t="shared" si="16"/>
        <v>0</v>
      </c>
      <c r="BU259" s="20"/>
      <c r="BV259" s="19">
        <v>3.0</v>
      </c>
      <c r="BW259" s="19" t="s">
        <v>185</v>
      </c>
      <c r="BX259" s="19" t="s">
        <v>191</v>
      </c>
      <c r="BY259" s="19" t="s">
        <v>185</v>
      </c>
      <c r="BZ259" s="19" t="s">
        <v>186</v>
      </c>
      <c r="CA259" s="19">
        <f t="shared" si="17"/>
        <v>1</v>
      </c>
      <c r="CB259" s="19" t="s">
        <v>186</v>
      </c>
      <c r="CC259" s="19">
        <f t="shared" si="18"/>
        <v>1</v>
      </c>
      <c r="CD259" s="19" t="s">
        <v>209</v>
      </c>
      <c r="CE259" s="19">
        <f t="shared" si="19"/>
        <v>1</v>
      </c>
      <c r="CF259" s="19" t="s">
        <v>209</v>
      </c>
      <c r="CG259" s="19">
        <f t="shared" si="20"/>
        <v>1</v>
      </c>
      <c r="CH259" s="19" t="s">
        <v>209</v>
      </c>
      <c r="CI259" s="19">
        <f t="shared" si="21"/>
        <v>1</v>
      </c>
      <c r="CJ259" s="19" t="s">
        <v>229</v>
      </c>
      <c r="CK259" s="19" t="s">
        <v>185</v>
      </c>
      <c r="CL259" s="19" t="s">
        <v>212</v>
      </c>
      <c r="CM259" s="19">
        <f t="shared" si="22"/>
        <v>6</v>
      </c>
      <c r="CN259" s="19" t="s">
        <v>185</v>
      </c>
      <c r="CO259" s="19">
        <f t="shared" si="23"/>
        <v>0</v>
      </c>
      <c r="CP259" s="19" t="s">
        <v>185</v>
      </c>
      <c r="CQ259" s="19" t="s">
        <v>185</v>
      </c>
      <c r="CR259" s="19" t="s">
        <v>185</v>
      </c>
      <c r="CS259" s="19" t="s">
        <v>185</v>
      </c>
      <c r="CT259" s="19" t="s">
        <v>185</v>
      </c>
      <c r="CU259" s="19">
        <f t="shared" ref="CU259:CY259" si="299">if(CP259="Không",0,1)</f>
        <v>0</v>
      </c>
      <c r="CV259" s="19">
        <f t="shared" si="299"/>
        <v>0</v>
      </c>
      <c r="CW259" s="19">
        <f t="shared" si="299"/>
        <v>0</v>
      </c>
      <c r="CX259" s="19">
        <f t="shared" si="299"/>
        <v>0</v>
      </c>
      <c r="CY259" s="19">
        <f t="shared" si="299"/>
        <v>0</v>
      </c>
      <c r="CZ259" s="19" t="s">
        <v>185</v>
      </c>
      <c r="DA259" s="19">
        <f t="shared" si="25"/>
        <v>0</v>
      </c>
      <c r="DB259" s="19" t="s">
        <v>185</v>
      </c>
      <c r="DC259" s="19">
        <f t="shared" si="26"/>
        <v>0</v>
      </c>
      <c r="DD259" s="20"/>
      <c r="DE259" s="19" t="s">
        <v>185</v>
      </c>
      <c r="DF259" s="19">
        <f t="shared" si="27"/>
        <v>0</v>
      </c>
      <c r="DG259" s="19" t="s">
        <v>196</v>
      </c>
      <c r="DH259" s="19">
        <f t="shared" si="28"/>
        <v>0</v>
      </c>
      <c r="DI259" s="19" t="s">
        <v>185</v>
      </c>
      <c r="DJ259" s="19">
        <f t="shared" si="29"/>
        <v>0</v>
      </c>
      <c r="DK259" s="19" t="s">
        <v>197</v>
      </c>
      <c r="DL259" s="19">
        <f t="shared" si="30"/>
        <v>0</v>
      </c>
      <c r="DM259" s="20"/>
      <c r="DN259" s="19" t="str">
        <f t="shared" si="31"/>
        <v/>
      </c>
      <c r="DO259" s="20"/>
      <c r="DP259" s="19" t="s">
        <v>185</v>
      </c>
      <c r="DQ259" s="20">
        <f t="shared" si="32"/>
        <v>0</v>
      </c>
      <c r="DR259" s="20"/>
      <c r="DS259" s="19" t="s">
        <v>185</v>
      </c>
      <c r="DT259" s="20"/>
      <c r="DU259" s="19" t="s">
        <v>185</v>
      </c>
      <c r="DV259" s="20"/>
      <c r="DW259" s="20"/>
      <c r="DX259" s="20"/>
      <c r="DY259" s="20"/>
    </row>
    <row r="260">
      <c r="A260" s="18">
        <v>46007.87611111111</v>
      </c>
      <c r="B260" s="19" t="s">
        <v>420</v>
      </c>
      <c r="C260" s="19" t="s">
        <v>335</v>
      </c>
      <c r="D260" s="19">
        <f t="shared" si="2"/>
        <v>1</v>
      </c>
      <c r="E260" s="19" t="s">
        <v>328</v>
      </c>
      <c r="F260" s="19">
        <f>IFERROR(__xludf.DUMMYFUNCTION("LET(
  t, LOWER(TRIM(E260)),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60" s="19" t="s">
        <v>220</v>
      </c>
      <c r="H260" s="19">
        <f>IFERROR(__xludf.DUMMYFUNCTION("LET(
  t, LOWER(TRIM(G260)),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60" s="19" t="s">
        <v>182</v>
      </c>
      <c r="J260" s="19">
        <f>IFERROR(__xludf.DUMMYFUNCTION("LET(
  text, LOWER(I260),
  IFERROR(
    IFS(
      REGEXMATCH(text,""ở cùng gia đình|ở trọ cùng gia đình""), 0,
      REGEXMATCH(text,""thuê trọ""), 1,
      REGEXMATCH(text,""ở ktx""), 2,
      REGEXMATCH(text,""có nhà tại khu vực đang học|có nhà|ở riên"&amp;"g tại chung cư""), 3,
      REGEXMATCH(text,""ở nhà người quen""), 4
    ),
  -1)
)"),1.0)</f>
        <v>1</v>
      </c>
      <c r="K260" s="19" t="s">
        <v>183</v>
      </c>
      <c r="L260" s="19">
        <f>IFERROR(__xludf.DUMMYFUNCTION("LET(
  t, LOWER(TRIM(K260)),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60" s="19" t="s">
        <v>222</v>
      </c>
      <c r="N260" s="19">
        <f>IFERROR(__xludf.DUMMYFUNCTION("LET(
  t, LOWER(TRIM(M260)),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60" s="19" t="s">
        <v>185</v>
      </c>
      <c r="P260" s="19">
        <f t="shared" si="3"/>
        <v>0</v>
      </c>
      <c r="Q260" s="20"/>
      <c r="R260" s="20" t="str">
        <f t="shared" si="253"/>
        <v/>
      </c>
      <c r="S260" s="20"/>
      <c r="T260" s="20"/>
      <c r="U260" s="20"/>
      <c r="V260" s="20" t="str">
        <f>IFERROR(__xludf.DUMMYFUNCTION("IFERROR(REGEXEXTRACT(U260,""\d+"")*1, """")"),"")</f>
        <v/>
      </c>
      <c r="W260" s="20">
        <f t="shared" si="5"/>
        <v>0</v>
      </c>
      <c r="X260" s="20"/>
      <c r="Y260" s="20"/>
      <c r="Z260" s="19" t="s">
        <v>185</v>
      </c>
      <c r="AA260" s="19"/>
      <c r="AB260" s="19" t="s">
        <v>185</v>
      </c>
      <c r="AC260" s="19" t="s">
        <v>185</v>
      </c>
      <c r="AD260" s="19" t="s">
        <v>205</v>
      </c>
      <c r="AE260" s="19" t="s">
        <v>186</v>
      </c>
      <c r="AF260" s="19" t="s">
        <v>206</v>
      </c>
      <c r="AG260" s="19" t="s">
        <v>188</v>
      </c>
      <c r="AH260" s="19" t="s">
        <v>251</v>
      </c>
      <c r="AI260" s="19" t="s">
        <v>239</v>
      </c>
      <c r="AJ260" s="19">
        <f t="shared" si="6"/>
        <v>0</v>
      </c>
      <c r="AK260" s="19" t="s">
        <v>238</v>
      </c>
      <c r="AL260" s="19">
        <f t="shared" si="7"/>
        <v>0</v>
      </c>
      <c r="AM260" s="19" t="s">
        <v>190</v>
      </c>
      <c r="AN260" s="19">
        <f t="shared" si="8"/>
        <v>0</v>
      </c>
      <c r="AO260" s="20"/>
      <c r="AP260" s="19">
        <v>3.0</v>
      </c>
      <c r="AQ260" s="19">
        <v>2.0</v>
      </c>
      <c r="AR260" s="19">
        <v>2.0</v>
      </c>
      <c r="AS260" s="19">
        <v>3.0</v>
      </c>
      <c r="AT260" s="19">
        <v>3.0</v>
      </c>
      <c r="AU260" s="19">
        <v>4.0</v>
      </c>
      <c r="AV260" s="19">
        <v>2.0</v>
      </c>
      <c r="AW260" s="19">
        <v>1.0</v>
      </c>
      <c r="AX260" s="19">
        <v>3.0</v>
      </c>
      <c r="AY260" s="19">
        <f t="shared" si="9"/>
        <v>23</v>
      </c>
      <c r="AZ260" s="19">
        <f t="shared" si="10"/>
        <v>14</v>
      </c>
      <c r="BA260" s="19">
        <f t="shared" si="11"/>
        <v>1</v>
      </c>
      <c r="BB260" s="19">
        <f t="shared" si="12"/>
        <v>1</v>
      </c>
      <c r="BC260" s="19">
        <v>2.0</v>
      </c>
      <c r="BD260" s="19">
        <v>2.0</v>
      </c>
      <c r="BE260" s="19">
        <v>2.0</v>
      </c>
      <c r="BF260" s="19">
        <v>2.0</v>
      </c>
      <c r="BG260" s="19">
        <v>3.0</v>
      </c>
      <c r="BH260" s="19">
        <v>1.0</v>
      </c>
      <c r="BI260" s="19">
        <v>3.0</v>
      </c>
      <c r="BJ260" s="19">
        <f t="shared" si="13"/>
        <v>15</v>
      </c>
      <c r="BK260" s="19">
        <f t="shared" si="14"/>
        <v>8</v>
      </c>
      <c r="BL260" s="19"/>
      <c r="BM260" s="19"/>
      <c r="BN260" s="19">
        <v>5.0</v>
      </c>
      <c r="BO260" s="19" t="s">
        <v>195</v>
      </c>
      <c r="BP260" s="19">
        <f t="shared" si="15"/>
        <v>1</v>
      </c>
      <c r="BQ260" s="19">
        <v>4.0</v>
      </c>
      <c r="BR260" s="19">
        <v>0.0</v>
      </c>
      <c r="BS260" s="19" t="s">
        <v>195</v>
      </c>
      <c r="BT260" s="20">
        <f t="shared" si="16"/>
        <v>1</v>
      </c>
      <c r="BU260" s="19" t="s">
        <v>312</v>
      </c>
      <c r="BV260" s="19">
        <v>3.0</v>
      </c>
      <c r="BW260" s="19" t="s">
        <v>195</v>
      </c>
      <c r="BX260" s="19" t="s">
        <v>191</v>
      </c>
      <c r="BY260" s="19" t="s">
        <v>185</v>
      </c>
      <c r="BZ260" s="19" t="s">
        <v>185</v>
      </c>
      <c r="CA260" s="19">
        <f t="shared" si="17"/>
        <v>0</v>
      </c>
      <c r="CB260" s="19" t="s">
        <v>186</v>
      </c>
      <c r="CC260" s="19">
        <f t="shared" si="18"/>
        <v>1</v>
      </c>
      <c r="CD260" s="19" t="s">
        <v>192</v>
      </c>
      <c r="CE260" s="19">
        <f t="shared" si="19"/>
        <v>0</v>
      </c>
      <c r="CF260" s="19" t="s">
        <v>208</v>
      </c>
      <c r="CG260" s="19">
        <f t="shared" si="20"/>
        <v>2</v>
      </c>
      <c r="CH260" s="19" t="s">
        <v>208</v>
      </c>
      <c r="CI260" s="19">
        <f t="shared" si="21"/>
        <v>2</v>
      </c>
      <c r="CJ260" s="19" t="s">
        <v>292</v>
      </c>
      <c r="CK260" s="19" t="s">
        <v>185</v>
      </c>
      <c r="CL260" s="19" t="s">
        <v>212</v>
      </c>
      <c r="CM260" s="19">
        <f t="shared" si="22"/>
        <v>6</v>
      </c>
      <c r="CN260" s="19" t="s">
        <v>185</v>
      </c>
      <c r="CO260" s="19">
        <f t="shared" si="23"/>
        <v>0</v>
      </c>
      <c r="CP260" s="19" t="s">
        <v>185</v>
      </c>
      <c r="CQ260" s="19" t="s">
        <v>195</v>
      </c>
      <c r="CR260" s="19" t="s">
        <v>185</v>
      </c>
      <c r="CS260" s="19" t="s">
        <v>195</v>
      </c>
      <c r="CT260" s="19" t="s">
        <v>185</v>
      </c>
      <c r="CU260" s="19">
        <f t="shared" ref="CU260:CY260" si="300">if(CP260="Không",0,1)</f>
        <v>0</v>
      </c>
      <c r="CV260" s="19">
        <f t="shared" si="300"/>
        <v>1</v>
      </c>
      <c r="CW260" s="19">
        <f t="shared" si="300"/>
        <v>0</v>
      </c>
      <c r="CX260" s="19">
        <f t="shared" si="300"/>
        <v>1</v>
      </c>
      <c r="CY260" s="19">
        <f t="shared" si="300"/>
        <v>0</v>
      </c>
      <c r="CZ260" s="19" t="s">
        <v>195</v>
      </c>
      <c r="DA260" s="19">
        <f t="shared" si="25"/>
        <v>1</v>
      </c>
      <c r="DB260" s="19" t="s">
        <v>195</v>
      </c>
      <c r="DC260" s="19">
        <f t="shared" si="26"/>
        <v>1</v>
      </c>
      <c r="DD260" s="19" t="s">
        <v>761</v>
      </c>
      <c r="DE260" s="19" t="s">
        <v>185</v>
      </c>
      <c r="DF260" s="19">
        <f t="shared" si="27"/>
        <v>0</v>
      </c>
      <c r="DG260" s="19" t="s">
        <v>196</v>
      </c>
      <c r="DH260" s="19">
        <f t="shared" si="28"/>
        <v>0</v>
      </c>
      <c r="DI260" s="19" t="s">
        <v>185</v>
      </c>
      <c r="DJ260" s="19">
        <f t="shared" si="29"/>
        <v>0</v>
      </c>
      <c r="DK260" s="19" t="s">
        <v>197</v>
      </c>
      <c r="DL260" s="19">
        <f t="shared" si="30"/>
        <v>0</v>
      </c>
      <c r="DM260" s="20"/>
      <c r="DN260" s="19" t="str">
        <f t="shared" si="31"/>
        <v/>
      </c>
      <c r="DO260" s="20"/>
      <c r="DP260" s="19" t="s">
        <v>185</v>
      </c>
      <c r="DQ260" s="20">
        <f t="shared" si="32"/>
        <v>0</v>
      </c>
      <c r="DR260" s="20"/>
      <c r="DS260" s="19" t="s">
        <v>185</v>
      </c>
      <c r="DT260" s="20"/>
      <c r="DU260" s="19" t="s">
        <v>185</v>
      </c>
      <c r="DV260" s="20"/>
      <c r="DW260" s="20"/>
      <c r="DX260" s="20"/>
      <c r="DY260" s="20"/>
    </row>
    <row r="261">
      <c r="A261" s="18">
        <v>46007.876550925925</v>
      </c>
      <c r="B261" s="19" t="s">
        <v>200</v>
      </c>
      <c r="C261" s="19" t="s">
        <v>335</v>
      </c>
      <c r="D261" s="19">
        <f t="shared" si="2"/>
        <v>1</v>
      </c>
      <c r="E261" s="19" t="s">
        <v>328</v>
      </c>
      <c r="F261" s="19">
        <f>IFERROR(__xludf.DUMMYFUNCTION("LET(
  t, LOWER(TRIM(E261)),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61" s="19" t="s">
        <v>185</v>
      </c>
      <c r="H261" s="19">
        <f>IFERROR(__xludf.DUMMYFUNCTION("LET(
  t, LOWER(TRIM(G261)),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61" s="19" t="s">
        <v>276</v>
      </c>
      <c r="J261" s="19">
        <f>IFERROR(__xludf.DUMMYFUNCTION("LET(
  text, LOWER(I261),
  IFERROR(
    IFS(
      REGEXMATCH(text,""ở cùng gia đình|ở trọ cùng gia đình""), 0,
      REGEXMATCH(text,""thuê trọ""), 1,
      REGEXMATCH(text,""ở ktx""), 2,
      REGEXMATCH(text,""có nhà tại khu vực đang học|có nhà|ở riên"&amp;"g tại chung cư""), 3,
      REGEXMATCH(text,""ở nhà người quen""), 4
    ),
  -1)
)"),0.0)</f>
        <v>0</v>
      </c>
      <c r="K261" s="19" t="s">
        <v>183</v>
      </c>
      <c r="L261" s="19">
        <f>IFERROR(__xludf.DUMMYFUNCTION("LET(
  t, LOWER(TRIM(K261)),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61" s="19" t="s">
        <v>222</v>
      </c>
      <c r="N261" s="19">
        <f>IFERROR(__xludf.DUMMYFUNCTION("LET(
  t, LOWER(TRIM(M261)),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61" s="19" t="s">
        <v>185</v>
      </c>
      <c r="P261" s="19">
        <f t="shared" si="3"/>
        <v>0</v>
      </c>
      <c r="Q261" s="20"/>
      <c r="R261" s="20" t="str">
        <f t="shared" si="253"/>
        <v/>
      </c>
      <c r="S261" s="20"/>
      <c r="T261" s="20"/>
      <c r="U261" s="20"/>
      <c r="V261" s="20" t="str">
        <f>IFERROR(__xludf.DUMMYFUNCTION("IFERROR(REGEXEXTRACT(U261,""\d+"")*1, """")"),"")</f>
        <v/>
      </c>
      <c r="W261" s="20">
        <f t="shared" si="5"/>
        <v>0</v>
      </c>
      <c r="X261" s="20"/>
      <c r="Y261" s="20"/>
      <c r="Z261" s="19" t="s">
        <v>185</v>
      </c>
      <c r="AA261" s="19"/>
      <c r="AB261" s="19" t="s">
        <v>185</v>
      </c>
      <c r="AC261" s="19" t="s">
        <v>185</v>
      </c>
      <c r="AD261" s="19" t="s">
        <v>186</v>
      </c>
      <c r="AE261" s="19" t="s">
        <v>185</v>
      </c>
      <c r="AF261" s="19" t="s">
        <v>237</v>
      </c>
      <c r="AG261" s="19" t="s">
        <v>188</v>
      </c>
      <c r="AH261" s="19" t="s">
        <v>188</v>
      </c>
      <c r="AI261" s="19" t="s">
        <v>239</v>
      </c>
      <c r="AJ261" s="19">
        <f t="shared" si="6"/>
        <v>0</v>
      </c>
      <c r="AK261" s="19" t="s">
        <v>238</v>
      </c>
      <c r="AL261" s="19">
        <f t="shared" si="7"/>
        <v>0</v>
      </c>
      <c r="AM261" s="19" t="s">
        <v>190</v>
      </c>
      <c r="AN261" s="19">
        <f t="shared" si="8"/>
        <v>0</v>
      </c>
      <c r="AO261" s="20"/>
      <c r="AP261" s="19">
        <v>1.0</v>
      </c>
      <c r="AQ261" s="19">
        <v>1.0</v>
      </c>
      <c r="AR261" s="19">
        <v>1.0</v>
      </c>
      <c r="AS261" s="19">
        <v>1.0</v>
      </c>
      <c r="AT261" s="19">
        <v>1.0</v>
      </c>
      <c r="AU261" s="19">
        <v>1.0</v>
      </c>
      <c r="AV261" s="19">
        <v>2.0</v>
      </c>
      <c r="AW261" s="19">
        <v>1.0</v>
      </c>
      <c r="AX261" s="19">
        <v>1.0</v>
      </c>
      <c r="AY261" s="19">
        <f t="shared" si="9"/>
        <v>10</v>
      </c>
      <c r="AZ261" s="19">
        <f t="shared" si="10"/>
        <v>1</v>
      </c>
      <c r="BA261" s="19">
        <f t="shared" si="11"/>
        <v>0</v>
      </c>
      <c r="BB261" s="19">
        <f t="shared" si="12"/>
        <v>0</v>
      </c>
      <c r="BC261" s="19">
        <v>1.0</v>
      </c>
      <c r="BD261" s="19">
        <v>1.0</v>
      </c>
      <c r="BE261" s="19">
        <v>1.0</v>
      </c>
      <c r="BF261" s="19">
        <v>1.0</v>
      </c>
      <c r="BG261" s="19">
        <v>1.0</v>
      </c>
      <c r="BH261" s="19">
        <v>1.0</v>
      </c>
      <c r="BI261" s="19">
        <v>1.0</v>
      </c>
      <c r="BJ261" s="19">
        <f t="shared" si="13"/>
        <v>7</v>
      </c>
      <c r="BK261" s="19">
        <f t="shared" si="14"/>
        <v>0</v>
      </c>
      <c r="BL261" s="19"/>
      <c r="BM261" s="19"/>
      <c r="BN261" s="19">
        <v>1.0</v>
      </c>
      <c r="BO261" s="19" t="s">
        <v>185</v>
      </c>
      <c r="BP261" s="19">
        <f t="shared" si="15"/>
        <v>0</v>
      </c>
      <c r="BQ261" s="19">
        <v>1.0</v>
      </c>
      <c r="BR261" s="19">
        <v>0.0</v>
      </c>
      <c r="BS261" s="19" t="s">
        <v>185</v>
      </c>
      <c r="BT261" s="20">
        <f t="shared" si="16"/>
        <v>0</v>
      </c>
      <c r="BU261" s="20"/>
      <c r="BV261" s="19">
        <v>4.0</v>
      </c>
      <c r="BW261" s="19" t="s">
        <v>185</v>
      </c>
      <c r="BX261" s="19" t="s">
        <v>191</v>
      </c>
      <c r="BY261" s="19" t="s">
        <v>185</v>
      </c>
      <c r="BZ261" s="19" t="s">
        <v>185</v>
      </c>
      <c r="CA261" s="19">
        <f t="shared" si="17"/>
        <v>0</v>
      </c>
      <c r="CB261" s="19" t="s">
        <v>185</v>
      </c>
      <c r="CC261" s="19">
        <f t="shared" si="18"/>
        <v>0</v>
      </c>
      <c r="CD261" s="19" t="s">
        <v>192</v>
      </c>
      <c r="CE261" s="19">
        <f t="shared" si="19"/>
        <v>0</v>
      </c>
      <c r="CF261" s="19" t="s">
        <v>192</v>
      </c>
      <c r="CG261" s="19">
        <f t="shared" si="20"/>
        <v>0</v>
      </c>
      <c r="CH261" s="19" t="s">
        <v>192</v>
      </c>
      <c r="CI261" s="19">
        <f t="shared" si="21"/>
        <v>0</v>
      </c>
      <c r="CJ261" s="19" t="s">
        <v>229</v>
      </c>
      <c r="CK261" s="19" t="s">
        <v>185</v>
      </c>
      <c r="CL261" s="19" t="s">
        <v>194</v>
      </c>
      <c r="CM261" s="19">
        <f t="shared" si="22"/>
        <v>3.5</v>
      </c>
      <c r="CN261" s="19" t="s">
        <v>213</v>
      </c>
      <c r="CO261" s="19">
        <f t="shared" si="23"/>
        <v>1</v>
      </c>
      <c r="CP261" s="19" t="s">
        <v>185</v>
      </c>
      <c r="CQ261" s="19" t="s">
        <v>185</v>
      </c>
      <c r="CR261" s="19" t="s">
        <v>185</v>
      </c>
      <c r="CS261" s="19" t="s">
        <v>185</v>
      </c>
      <c r="CT261" s="19" t="s">
        <v>185</v>
      </c>
      <c r="CU261" s="19">
        <f t="shared" ref="CU261:CY261" si="301">if(CP261="Không",0,1)</f>
        <v>0</v>
      </c>
      <c r="CV261" s="19">
        <f t="shared" si="301"/>
        <v>0</v>
      </c>
      <c r="CW261" s="19">
        <f t="shared" si="301"/>
        <v>0</v>
      </c>
      <c r="CX261" s="19">
        <f t="shared" si="301"/>
        <v>0</v>
      </c>
      <c r="CY261" s="19">
        <f t="shared" si="301"/>
        <v>0</v>
      </c>
      <c r="CZ261" s="19" t="s">
        <v>185</v>
      </c>
      <c r="DA261" s="19">
        <f t="shared" si="25"/>
        <v>0</v>
      </c>
      <c r="DB261" s="19" t="s">
        <v>185</v>
      </c>
      <c r="DC261" s="19">
        <f t="shared" si="26"/>
        <v>0</v>
      </c>
      <c r="DD261" s="20"/>
      <c r="DE261" s="19" t="s">
        <v>185</v>
      </c>
      <c r="DF261" s="19">
        <f t="shared" si="27"/>
        <v>0</v>
      </c>
      <c r="DG261" s="19" t="s">
        <v>196</v>
      </c>
      <c r="DH261" s="19">
        <f t="shared" si="28"/>
        <v>0</v>
      </c>
      <c r="DI261" s="19" t="s">
        <v>185</v>
      </c>
      <c r="DJ261" s="19">
        <f t="shared" si="29"/>
        <v>0</v>
      </c>
      <c r="DK261" s="19" t="s">
        <v>197</v>
      </c>
      <c r="DL261" s="19">
        <f t="shared" si="30"/>
        <v>0</v>
      </c>
      <c r="DM261" s="20"/>
      <c r="DN261" s="19" t="str">
        <f t="shared" si="31"/>
        <v/>
      </c>
      <c r="DO261" s="20"/>
      <c r="DP261" s="19" t="s">
        <v>185</v>
      </c>
      <c r="DQ261" s="20">
        <f t="shared" si="32"/>
        <v>0</v>
      </c>
      <c r="DR261" s="20"/>
      <c r="DS261" s="19" t="s">
        <v>185</v>
      </c>
      <c r="DT261" s="20"/>
      <c r="DU261" s="19" t="s">
        <v>185</v>
      </c>
      <c r="DV261" s="20"/>
      <c r="DW261" s="20"/>
      <c r="DX261" s="20"/>
      <c r="DY261" s="20"/>
    </row>
    <row r="262">
      <c r="A262" s="18">
        <v>46007.876851851855</v>
      </c>
      <c r="B262" s="19" t="s">
        <v>337</v>
      </c>
      <c r="C262" s="19" t="s">
        <v>335</v>
      </c>
      <c r="D262" s="19">
        <f t="shared" si="2"/>
        <v>1</v>
      </c>
      <c r="E262" s="19" t="s">
        <v>180</v>
      </c>
      <c r="F262" s="19">
        <f>IFERROR(__xludf.DUMMYFUNCTION("LET(
  t, LOWER(TRIM(E262)),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62" s="19" t="s">
        <v>185</v>
      </c>
      <c r="H262" s="19">
        <f>IFERROR(__xludf.DUMMYFUNCTION("LET(
  t, LOWER(TRIM(G262)),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62" s="19" t="s">
        <v>182</v>
      </c>
      <c r="J262" s="19">
        <f>IFERROR(__xludf.DUMMYFUNCTION("LET(
  text, LOWER(I262),
  IFERROR(
    IFS(
      REGEXMATCH(text,""ở cùng gia đình|ở trọ cùng gia đình""), 0,
      REGEXMATCH(text,""thuê trọ""), 1,
      REGEXMATCH(text,""ở ktx""), 2,
      REGEXMATCH(text,""có nhà tại khu vực đang học|có nhà|ở riên"&amp;"g tại chung cư""), 3,
      REGEXMATCH(text,""ở nhà người quen""), 4
    ),
  -1)
)"),1.0)</f>
        <v>1</v>
      </c>
      <c r="K262" s="19" t="s">
        <v>183</v>
      </c>
      <c r="L262" s="19">
        <f>IFERROR(__xludf.DUMMYFUNCTION("LET(
  t, LOWER(TRIM(K262)),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62" s="19" t="s">
        <v>184</v>
      </c>
      <c r="N262" s="19">
        <f>IFERROR(__xludf.DUMMYFUNCTION("LET(
  t, LOWER(TRIM(M262)),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62" s="19" t="s">
        <v>185</v>
      </c>
      <c r="P262" s="19">
        <f t="shared" si="3"/>
        <v>0</v>
      </c>
      <c r="Q262" s="20"/>
      <c r="R262" s="20" t="str">
        <f t="shared" si="253"/>
        <v/>
      </c>
      <c r="S262" s="20"/>
      <c r="T262" s="20"/>
      <c r="U262" s="20"/>
      <c r="V262" s="20" t="str">
        <f>IFERROR(__xludf.DUMMYFUNCTION("IFERROR(REGEXEXTRACT(U262,""\d+"")*1, """")"),"")</f>
        <v/>
      </c>
      <c r="W262" s="20">
        <f t="shared" si="5"/>
        <v>0</v>
      </c>
      <c r="X262" s="20"/>
      <c r="Y262" s="20"/>
      <c r="Z262" s="19" t="s">
        <v>186</v>
      </c>
      <c r="AA262" s="19"/>
      <c r="AB262" s="19" t="s">
        <v>185</v>
      </c>
      <c r="AC262" s="19" t="s">
        <v>185</v>
      </c>
      <c r="AD262" s="19" t="s">
        <v>205</v>
      </c>
      <c r="AE262" s="19" t="s">
        <v>186</v>
      </c>
      <c r="AF262" s="19" t="s">
        <v>187</v>
      </c>
      <c r="AG262" s="19" t="s">
        <v>188</v>
      </c>
      <c r="AH262" s="19" t="s">
        <v>226</v>
      </c>
      <c r="AI262" s="19" t="s">
        <v>239</v>
      </c>
      <c r="AJ262" s="19">
        <f t="shared" si="6"/>
        <v>0</v>
      </c>
      <c r="AK262" s="19" t="s">
        <v>302</v>
      </c>
      <c r="AL262" s="19">
        <f t="shared" si="7"/>
        <v>-1</v>
      </c>
      <c r="AM262" s="19" t="s">
        <v>190</v>
      </c>
      <c r="AN262" s="19">
        <f t="shared" si="8"/>
        <v>0</v>
      </c>
      <c r="AO262" s="20"/>
      <c r="AP262" s="19">
        <v>3.0</v>
      </c>
      <c r="AQ262" s="19">
        <v>3.0</v>
      </c>
      <c r="AR262" s="19">
        <v>3.0</v>
      </c>
      <c r="AS262" s="19">
        <v>3.0</v>
      </c>
      <c r="AT262" s="19">
        <v>2.0</v>
      </c>
      <c r="AU262" s="19">
        <v>2.0</v>
      </c>
      <c r="AV262" s="19">
        <v>3.0</v>
      </c>
      <c r="AW262" s="19">
        <v>1.0</v>
      </c>
      <c r="AX262" s="19">
        <v>1.0</v>
      </c>
      <c r="AY262" s="19">
        <f t="shared" si="9"/>
        <v>21</v>
      </c>
      <c r="AZ262" s="19">
        <f t="shared" si="10"/>
        <v>12</v>
      </c>
      <c r="BA262" s="19">
        <f t="shared" si="11"/>
        <v>1</v>
      </c>
      <c r="BB262" s="19">
        <f t="shared" si="12"/>
        <v>0</v>
      </c>
      <c r="BC262" s="19">
        <v>2.0</v>
      </c>
      <c r="BD262" s="19">
        <v>2.0</v>
      </c>
      <c r="BE262" s="19">
        <v>3.0</v>
      </c>
      <c r="BF262" s="19">
        <v>3.0</v>
      </c>
      <c r="BG262" s="19">
        <v>3.0</v>
      </c>
      <c r="BH262" s="19">
        <v>1.0</v>
      </c>
      <c r="BI262" s="19">
        <v>2.0</v>
      </c>
      <c r="BJ262" s="19">
        <f t="shared" si="13"/>
        <v>16</v>
      </c>
      <c r="BK262" s="19">
        <f t="shared" si="14"/>
        <v>9</v>
      </c>
      <c r="BL262" s="19"/>
      <c r="BM262" s="19"/>
      <c r="BN262" s="19">
        <v>3.0</v>
      </c>
      <c r="BO262" s="19" t="s">
        <v>185</v>
      </c>
      <c r="BP262" s="19">
        <f t="shared" si="15"/>
        <v>0</v>
      </c>
      <c r="BQ262" s="19">
        <v>2.0</v>
      </c>
      <c r="BR262" s="19">
        <v>7.0</v>
      </c>
      <c r="BS262" s="19" t="s">
        <v>195</v>
      </c>
      <c r="BT262" s="20">
        <f t="shared" si="16"/>
        <v>1</v>
      </c>
      <c r="BU262" s="19" t="s">
        <v>207</v>
      </c>
      <c r="BV262" s="19">
        <v>3.0</v>
      </c>
      <c r="BW262" s="19" t="s">
        <v>185</v>
      </c>
      <c r="BX262" s="19" t="s">
        <v>191</v>
      </c>
      <c r="BY262" s="19" t="s">
        <v>195</v>
      </c>
      <c r="BZ262" s="19" t="s">
        <v>186</v>
      </c>
      <c r="CA262" s="19">
        <f t="shared" si="17"/>
        <v>1</v>
      </c>
      <c r="CB262" s="19" t="s">
        <v>186</v>
      </c>
      <c r="CC262" s="19">
        <f t="shared" si="18"/>
        <v>1</v>
      </c>
      <c r="CD262" s="19" t="s">
        <v>208</v>
      </c>
      <c r="CE262" s="19">
        <f t="shared" si="19"/>
        <v>2</v>
      </c>
      <c r="CF262" s="19" t="s">
        <v>209</v>
      </c>
      <c r="CG262" s="19">
        <f t="shared" si="20"/>
        <v>1</v>
      </c>
      <c r="CH262" s="19" t="s">
        <v>209</v>
      </c>
      <c r="CI262" s="19">
        <f t="shared" si="21"/>
        <v>1</v>
      </c>
      <c r="CJ262" s="19" t="s">
        <v>229</v>
      </c>
      <c r="CK262" s="19" t="s">
        <v>185</v>
      </c>
      <c r="CL262" s="19" t="s">
        <v>212</v>
      </c>
      <c r="CM262" s="19">
        <f t="shared" si="22"/>
        <v>6</v>
      </c>
      <c r="CN262" s="19" t="s">
        <v>185</v>
      </c>
      <c r="CO262" s="19">
        <f t="shared" si="23"/>
        <v>0</v>
      </c>
      <c r="CP262" s="19" t="s">
        <v>185</v>
      </c>
      <c r="CQ262" s="19" t="s">
        <v>185</v>
      </c>
      <c r="CR262" s="19" t="s">
        <v>185</v>
      </c>
      <c r="CS262" s="19" t="s">
        <v>185</v>
      </c>
      <c r="CT262" s="19" t="s">
        <v>185</v>
      </c>
      <c r="CU262" s="19">
        <f t="shared" ref="CU262:CY262" si="302">if(CP262="Không",0,1)</f>
        <v>0</v>
      </c>
      <c r="CV262" s="19">
        <f t="shared" si="302"/>
        <v>0</v>
      </c>
      <c r="CW262" s="19">
        <f t="shared" si="302"/>
        <v>0</v>
      </c>
      <c r="CX262" s="19">
        <f t="shared" si="302"/>
        <v>0</v>
      </c>
      <c r="CY262" s="19">
        <f t="shared" si="302"/>
        <v>0</v>
      </c>
      <c r="CZ262" s="19" t="s">
        <v>185</v>
      </c>
      <c r="DA262" s="19">
        <f t="shared" si="25"/>
        <v>0</v>
      </c>
      <c r="DB262" s="19" t="s">
        <v>185</v>
      </c>
      <c r="DC262" s="19">
        <f t="shared" si="26"/>
        <v>0</v>
      </c>
      <c r="DD262" s="20"/>
      <c r="DE262" s="19" t="s">
        <v>185</v>
      </c>
      <c r="DF262" s="19">
        <f t="shared" si="27"/>
        <v>0</v>
      </c>
      <c r="DG262" s="19" t="s">
        <v>214</v>
      </c>
      <c r="DH262" s="19">
        <f t="shared" si="28"/>
        <v>1</v>
      </c>
      <c r="DI262" s="19" t="s">
        <v>185</v>
      </c>
      <c r="DJ262" s="19">
        <f t="shared" si="29"/>
        <v>0</v>
      </c>
      <c r="DK262" s="19" t="s">
        <v>197</v>
      </c>
      <c r="DL262" s="19">
        <f t="shared" si="30"/>
        <v>0</v>
      </c>
      <c r="DM262" s="20"/>
      <c r="DN262" s="19" t="str">
        <f t="shared" si="31"/>
        <v/>
      </c>
      <c r="DO262" s="20"/>
      <c r="DP262" s="19" t="s">
        <v>185</v>
      </c>
      <c r="DQ262" s="20">
        <f t="shared" si="32"/>
        <v>0</v>
      </c>
      <c r="DR262" s="20"/>
      <c r="DS262" s="19" t="s">
        <v>185</v>
      </c>
      <c r="DT262" s="20"/>
      <c r="DU262" s="19" t="s">
        <v>185</v>
      </c>
      <c r="DV262" s="20"/>
      <c r="DW262" s="20"/>
      <c r="DX262" s="20"/>
      <c r="DY262" s="20"/>
    </row>
    <row r="263">
      <c r="A263" s="18">
        <v>46007.87787037037</v>
      </c>
      <c r="B263" s="19" t="s">
        <v>390</v>
      </c>
      <c r="C263" s="19" t="s">
        <v>335</v>
      </c>
      <c r="D263" s="19">
        <f t="shared" si="2"/>
        <v>1</v>
      </c>
      <c r="E263" s="19" t="s">
        <v>328</v>
      </c>
      <c r="F263" s="19">
        <f>IFERROR(__xludf.DUMMYFUNCTION("LET(
  t, LOWER(TRIM(E263)),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63" s="19" t="s">
        <v>185</v>
      </c>
      <c r="H263" s="19">
        <f>IFERROR(__xludf.DUMMYFUNCTION("LET(
  t, LOWER(TRIM(G263)),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63" s="19" t="s">
        <v>276</v>
      </c>
      <c r="J263" s="19">
        <f>IFERROR(__xludf.DUMMYFUNCTION("LET(
  text, LOWER(I263),
  IFERROR(
    IFS(
      REGEXMATCH(text,""ở cùng gia đình|ở trọ cùng gia đình""), 0,
      REGEXMATCH(text,""thuê trọ""), 1,
      REGEXMATCH(text,""ở ktx""), 2,
      REGEXMATCH(text,""có nhà tại khu vực đang học|có nhà|ở riên"&amp;"g tại chung cư""), 3,
      REGEXMATCH(text,""ở nhà người quen""), 4
    ),
  -1)
)"),0.0)</f>
        <v>0</v>
      </c>
      <c r="K263" s="19">
        <v>4.0</v>
      </c>
      <c r="L263" s="19">
        <f>IFERROR(__xludf.DUMMYFUNCTION("LET(
  t, LOWER(TRIM(K263)),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63" s="19" t="s">
        <v>762</v>
      </c>
      <c r="N263" s="19">
        <f>IFERROR(__xludf.DUMMYFUNCTION("LET(
  t, LOWER(TRIM(M263)),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63" s="19" t="s">
        <v>195</v>
      </c>
      <c r="P263" s="19">
        <f t="shared" si="3"/>
        <v>1</v>
      </c>
      <c r="Q263" s="19" t="s">
        <v>339</v>
      </c>
      <c r="R263" s="19">
        <v>1.0</v>
      </c>
      <c r="S263" s="19" t="s">
        <v>223</v>
      </c>
      <c r="T263" s="19"/>
      <c r="U263" s="19" t="s">
        <v>224</v>
      </c>
      <c r="V263" s="20">
        <f>IFERROR(__xludf.DUMMYFUNCTION("IFERROR(REGEXEXTRACT(U263,""\d+"")*1, """")"),25.0)</f>
        <v>25</v>
      </c>
      <c r="W263" s="20">
        <f t="shared" si="5"/>
        <v>25</v>
      </c>
      <c r="X263" s="19">
        <v>20.0</v>
      </c>
      <c r="Y263" s="19">
        <v>20.0</v>
      </c>
      <c r="Z263" s="19" t="s">
        <v>185</v>
      </c>
      <c r="AA263" s="19"/>
      <c r="AB263" s="19" t="s">
        <v>185</v>
      </c>
      <c r="AC263" s="19" t="s">
        <v>185</v>
      </c>
      <c r="AD263" s="19" t="s">
        <v>185</v>
      </c>
      <c r="AE263" s="19" t="s">
        <v>185</v>
      </c>
      <c r="AF263" s="19" t="s">
        <v>237</v>
      </c>
      <c r="AG263" s="19" t="s">
        <v>238</v>
      </c>
      <c r="AH263" s="19" t="s">
        <v>238</v>
      </c>
      <c r="AI263" s="19" t="s">
        <v>189</v>
      </c>
      <c r="AJ263" s="19">
        <f t="shared" si="6"/>
        <v>1</v>
      </c>
      <c r="AK263" s="19" t="s">
        <v>238</v>
      </c>
      <c r="AL263" s="19">
        <f t="shared" si="7"/>
        <v>0</v>
      </c>
      <c r="AM263" s="19" t="s">
        <v>190</v>
      </c>
      <c r="AN263" s="19">
        <f t="shared" si="8"/>
        <v>0</v>
      </c>
      <c r="AO263" s="20"/>
      <c r="AP263" s="19">
        <v>1.0</v>
      </c>
      <c r="AQ263" s="19">
        <v>2.0</v>
      </c>
      <c r="AR263" s="19">
        <v>1.0</v>
      </c>
      <c r="AS263" s="19">
        <v>1.0</v>
      </c>
      <c r="AT263" s="19">
        <v>1.0</v>
      </c>
      <c r="AU263" s="19">
        <v>1.0</v>
      </c>
      <c r="AV263" s="19">
        <v>1.0</v>
      </c>
      <c r="AW263" s="19">
        <v>1.0</v>
      </c>
      <c r="AX263" s="19">
        <v>1.0</v>
      </c>
      <c r="AY263" s="19">
        <f t="shared" si="9"/>
        <v>10</v>
      </c>
      <c r="AZ263" s="19">
        <f t="shared" si="10"/>
        <v>1</v>
      </c>
      <c r="BA263" s="19">
        <f t="shared" si="11"/>
        <v>0</v>
      </c>
      <c r="BB263" s="19">
        <f t="shared" si="12"/>
        <v>0</v>
      </c>
      <c r="BC263" s="19">
        <v>1.0</v>
      </c>
      <c r="BD263" s="19">
        <v>1.0</v>
      </c>
      <c r="BE263" s="19">
        <v>1.0</v>
      </c>
      <c r="BF263" s="19">
        <v>1.0</v>
      </c>
      <c r="BG263" s="19">
        <v>1.0</v>
      </c>
      <c r="BH263" s="19">
        <v>1.0</v>
      </c>
      <c r="BI263" s="19">
        <v>1.0</v>
      </c>
      <c r="BJ263" s="19">
        <f t="shared" si="13"/>
        <v>7</v>
      </c>
      <c r="BK263" s="19">
        <f t="shared" si="14"/>
        <v>0</v>
      </c>
      <c r="BL263" s="19"/>
      <c r="BM263" s="19"/>
      <c r="BN263" s="19">
        <v>1.0</v>
      </c>
      <c r="BO263" s="19" t="s">
        <v>185</v>
      </c>
      <c r="BP263" s="19">
        <f t="shared" si="15"/>
        <v>0</v>
      </c>
      <c r="BQ263" s="19">
        <v>1.0</v>
      </c>
      <c r="BR263" s="19">
        <v>0.0</v>
      </c>
      <c r="BS263" s="19" t="s">
        <v>195</v>
      </c>
      <c r="BT263" s="20">
        <f t="shared" si="16"/>
        <v>1</v>
      </c>
      <c r="BU263" s="19" t="s">
        <v>207</v>
      </c>
      <c r="BV263" s="19">
        <v>1.0</v>
      </c>
      <c r="BW263" s="19" t="s">
        <v>185</v>
      </c>
      <c r="BX263" s="19" t="s">
        <v>191</v>
      </c>
      <c r="BY263" s="19" t="s">
        <v>195</v>
      </c>
      <c r="BZ263" s="19" t="s">
        <v>185</v>
      </c>
      <c r="CA263" s="19">
        <f t="shared" si="17"/>
        <v>0</v>
      </c>
      <c r="CB263" s="19" t="s">
        <v>185</v>
      </c>
      <c r="CC263" s="19">
        <f t="shared" si="18"/>
        <v>0</v>
      </c>
      <c r="CD263" s="19" t="s">
        <v>208</v>
      </c>
      <c r="CE263" s="19">
        <f t="shared" si="19"/>
        <v>2</v>
      </c>
      <c r="CF263" s="19" t="s">
        <v>192</v>
      </c>
      <c r="CG263" s="19">
        <f t="shared" si="20"/>
        <v>0</v>
      </c>
      <c r="CH263" s="19" t="s">
        <v>192</v>
      </c>
      <c r="CI263" s="19">
        <f t="shared" si="21"/>
        <v>0</v>
      </c>
      <c r="CJ263" s="19" t="s">
        <v>229</v>
      </c>
      <c r="CK263" s="19" t="s">
        <v>185</v>
      </c>
      <c r="CL263" s="19" t="s">
        <v>212</v>
      </c>
      <c r="CM263" s="19">
        <f t="shared" si="22"/>
        <v>6</v>
      </c>
      <c r="CN263" s="19" t="s">
        <v>185</v>
      </c>
      <c r="CO263" s="19">
        <f t="shared" si="23"/>
        <v>0</v>
      </c>
      <c r="CP263" s="19" t="s">
        <v>185</v>
      </c>
      <c r="CQ263" s="19" t="s">
        <v>185</v>
      </c>
      <c r="CR263" s="19" t="s">
        <v>185</v>
      </c>
      <c r="CS263" s="19" t="s">
        <v>185</v>
      </c>
      <c r="CT263" s="19" t="s">
        <v>185</v>
      </c>
      <c r="CU263" s="19">
        <f t="shared" ref="CU263:CY263" si="303">if(CP263="Không",0,1)</f>
        <v>0</v>
      </c>
      <c r="CV263" s="19">
        <f t="shared" si="303"/>
        <v>0</v>
      </c>
      <c r="CW263" s="19">
        <f t="shared" si="303"/>
        <v>0</v>
      </c>
      <c r="CX263" s="19">
        <f t="shared" si="303"/>
        <v>0</v>
      </c>
      <c r="CY263" s="19">
        <f t="shared" si="303"/>
        <v>0</v>
      </c>
      <c r="CZ263" s="19" t="s">
        <v>185</v>
      </c>
      <c r="DA263" s="19">
        <f t="shared" si="25"/>
        <v>0</v>
      </c>
      <c r="DB263" s="19" t="s">
        <v>185</v>
      </c>
      <c r="DC263" s="19">
        <f t="shared" si="26"/>
        <v>0</v>
      </c>
      <c r="DD263" s="20"/>
      <c r="DE263" s="19" t="s">
        <v>195</v>
      </c>
      <c r="DF263" s="19">
        <f t="shared" si="27"/>
        <v>1</v>
      </c>
      <c r="DG263" s="19" t="s">
        <v>196</v>
      </c>
      <c r="DH263" s="19">
        <f t="shared" si="28"/>
        <v>0</v>
      </c>
      <c r="DI263" s="19" t="s">
        <v>185</v>
      </c>
      <c r="DJ263" s="19">
        <f t="shared" si="29"/>
        <v>0</v>
      </c>
      <c r="DK263" s="19" t="s">
        <v>197</v>
      </c>
      <c r="DL263" s="19">
        <f t="shared" si="30"/>
        <v>0</v>
      </c>
      <c r="DM263" s="19" t="s">
        <v>303</v>
      </c>
      <c r="DN263" s="19">
        <f t="shared" si="31"/>
        <v>0.5</v>
      </c>
      <c r="DO263" s="19" t="s">
        <v>304</v>
      </c>
      <c r="DP263" s="19" t="s">
        <v>185</v>
      </c>
      <c r="DQ263" s="20">
        <f t="shared" si="32"/>
        <v>0</v>
      </c>
      <c r="DR263" s="20"/>
      <c r="DS263" s="19" t="s">
        <v>185</v>
      </c>
      <c r="DT263" s="20"/>
      <c r="DU263" s="19" t="s">
        <v>185</v>
      </c>
      <c r="DV263" s="20"/>
      <c r="DW263" s="20"/>
      <c r="DX263" s="20"/>
      <c r="DY263" s="20"/>
    </row>
    <row r="264">
      <c r="A264" s="18">
        <v>46007.878541666665</v>
      </c>
      <c r="B264" s="19" t="s">
        <v>246</v>
      </c>
      <c r="C264" s="19" t="s">
        <v>335</v>
      </c>
      <c r="D264" s="19">
        <f t="shared" si="2"/>
        <v>1</v>
      </c>
      <c r="E264" s="19" t="s">
        <v>609</v>
      </c>
      <c r="F264" s="19">
        <f>IFERROR(__xludf.DUMMYFUNCTION("LET(
  t, LOWER(TRIM(E264)),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64" s="19" t="s">
        <v>181</v>
      </c>
      <c r="H264" s="19">
        <f>IFERROR(__xludf.DUMMYFUNCTION("LET(
  t, LOWER(TRIM(G264)),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264" s="19" t="s">
        <v>182</v>
      </c>
      <c r="J264" s="19">
        <f>IFERROR(__xludf.DUMMYFUNCTION("LET(
  text, LOWER(I264),
  IFERROR(
    IFS(
      REGEXMATCH(text,""ở cùng gia đình|ở trọ cùng gia đình""), 0,
      REGEXMATCH(text,""thuê trọ""), 1,
      REGEXMATCH(text,""ở ktx""), 2,
      REGEXMATCH(text,""có nhà tại khu vực đang học|có nhà|ở riên"&amp;"g tại chung cư""), 3,
      REGEXMATCH(text,""ở nhà người quen""), 4
    ),
  -1)
)"),1.0)</f>
        <v>1</v>
      </c>
      <c r="K264" s="19" t="s">
        <v>202</v>
      </c>
      <c r="L264" s="19">
        <f>IFERROR(__xludf.DUMMYFUNCTION("LET(
  t, LOWER(TRIM(K264)),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64" s="19" t="s">
        <v>184</v>
      </c>
      <c r="N264" s="19">
        <f>IFERROR(__xludf.DUMMYFUNCTION("LET(
  t, LOWER(TRIM(M264)),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64" s="19" t="s">
        <v>185</v>
      </c>
      <c r="P264" s="19">
        <f t="shared" si="3"/>
        <v>0</v>
      </c>
      <c r="Q264" s="20"/>
      <c r="R264" s="20" t="str">
        <f t="shared" ref="R264:R265" si="305">Q264</f>
        <v/>
      </c>
      <c r="S264" s="20"/>
      <c r="T264" s="20"/>
      <c r="U264" s="20"/>
      <c r="V264" s="20" t="str">
        <f>IFERROR(__xludf.DUMMYFUNCTION("IFERROR(REGEXEXTRACT(U264,""\d+"")*1, """")"),"")</f>
        <v/>
      </c>
      <c r="W264" s="20">
        <f t="shared" si="5"/>
        <v>0</v>
      </c>
      <c r="X264" s="20"/>
      <c r="Y264" s="20"/>
      <c r="Z264" s="19" t="s">
        <v>186</v>
      </c>
      <c r="AA264" s="19"/>
      <c r="AB264" s="19" t="s">
        <v>185</v>
      </c>
      <c r="AC264" s="19" t="s">
        <v>185</v>
      </c>
      <c r="AD264" s="19" t="s">
        <v>205</v>
      </c>
      <c r="AE264" s="19" t="s">
        <v>185</v>
      </c>
      <c r="AF264" s="19" t="s">
        <v>187</v>
      </c>
      <c r="AG264" s="19" t="s">
        <v>226</v>
      </c>
      <c r="AH264" s="19" t="s">
        <v>188</v>
      </c>
      <c r="AI264" s="19" t="s">
        <v>239</v>
      </c>
      <c r="AJ264" s="19">
        <f t="shared" si="6"/>
        <v>0</v>
      </c>
      <c r="AK264" s="19" t="s">
        <v>302</v>
      </c>
      <c r="AL264" s="19">
        <f t="shared" si="7"/>
        <v>-1</v>
      </c>
      <c r="AM264" s="19" t="s">
        <v>190</v>
      </c>
      <c r="AN264" s="19">
        <f t="shared" si="8"/>
        <v>0</v>
      </c>
      <c r="AO264" s="20"/>
      <c r="AP264" s="19">
        <v>4.0</v>
      </c>
      <c r="AQ264" s="19">
        <v>3.0</v>
      </c>
      <c r="AR264" s="19">
        <v>4.0</v>
      </c>
      <c r="AS264" s="19">
        <v>2.0</v>
      </c>
      <c r="AT264" s="19">
        <v>1.0</v>
      </c>
      <c r="AU264" s="19">
        <v>1.0</v>
      </c>
      <c r="AV264" s="19">
        <v>4.0</v>
      </c>
      <c r="AW264" s="19">
        <v>3.0</v>
      </c>
      <c r="AX264" s="19">
        <v>1.0</v>
      </c>
      <c r="AY264" s="19">
        <f t="shared" si="9"/>
        <v>23</v>
      </c>
      <c r="AZ264" s="19">
        <f t="shared" si="10"/>
        <v>14</v>
      </c>
      <c r="BA264" s="19">
        <f t="shared" si="11"/>
        <v>1</v>
      </c>
      <c r="BB264" s="19">
        <f t="shared" si="12"/>
        <v>1</v>
      </c>
      <c r="BC264" s="19">
        <v>1.0</v>
      </c>
      <c r="BD264" s="19">
        <v>1.0</v>
      </c>
      <c r="BE264" s="19">
        <v>2.0</v>
      </c>
      <c r="BF264" s="19">
        <v>4.0</v>
      </c>
      <c r="BG264" s="19">
        <v>1.0</v>
      </c>
      <c r="BH264" s="19">
        <v>1.0</v>
      </c>
      <c r="BI264" s="19">
        <v>2.0</v>
      </c>
      <c r="BJ264" s="19">
        <f t="shared" si="13"/>
        <v>12</v>
      </c>
      <c r="BK264" s="19">
        <f t="shared" si="14"/>
        <v>5</v>
      </c>
      <c r="BL264" s="19"/>
      <c r="BM264" s="19"/>
      <c r="BN264" s="19">
        <v>5.0</v>
      </c>
      <c r="BO264" s="19" t="s">
        <v>195</v>
      </c>
      <c r="BP264" s="19">
        <f t="shared" si="15"/>
        <v>1</v>
      </c>
      <c r="BQ264" s="19">
        <v>6.0</v>
      </c>
      <c r="BR264" s="19">
        <v>10.0</v>
      </c>
      <c r="BS264" s="19" t="s">
        <v>195</v>
      </c>
      <c r="BT264" s="20">
        <f t="shared" si="16"/>
        <v>1</v>
      </c>
      <c r="BU264" s="19" t="s">
        <v>245</v>
      </c>
      <c r="BV264" s="19">
        <v>3.0</v>
      </c>
      <c r="BW264" s="19" t="s">
        <v>185</v>
      </c>
      <c r="BX264" s="19" t="s">
        <v>191</v>
      </c>
      <c r="BY264" s="19" t="s">
        <v>195</v>
      </c>
      <c r="BZ264" s="19" t="s">
        <v>186</v>
      </c>
      <c r="CA264" s="19">
        <f t="shared" si="17"/>
        <v>1</v>
      </c>
      <c r="CB264" s="19" t="s">
        <v>186</v>
      </c>
      <c r="CC264" s="19">
        <f t="shared" si="18"/>
        <v>1</v>
      </c>
      <c r="CD264" s="19" t="s">
        <v>209</v>
      </c>
      <c r="CE264" s="19">
        <f t="shared" si="19"/>
        <v>1</v>
      </c>
      <c r="CF264" s="19" t="s">
        <v>192</v>
      </c>
      <c r="CG264" s="19">
        <f t="shared" si="20"/>
        <v>0</v>
      </c>
      <c r="CH264" s="19" t="s">
        <v>209</v>
      </c>
      <c r="CI264" s="19">
        <f t="shared" si="21"/>
        <v>1</v>
      </c>
      <c r="CJ264" s="19" t="s">
        <v>229</v>
      </c>
      <c r="CK264" s="19" t="s">
        <v>279</v>
      </c>
      <c r="CL264" s="19" t="s">
        <v>194</v>
      </c>
      <c r="CM264" s="19">
        <f t="shared" si="22"/>
        <v>3.5</v>
      </c>
      <c r="CN264" s="19" t="s">
        <v>213</v>
      </c>
      <c r="CO264" s="19">
        <f t="shared" si="23"/>
        <v>1</v>
      </c>
      <c r="CP264" s="19" t="s">
        <v>185</v>
      </c>
      <c r="CQ264" s="19" t="s">
        <v>195</v>
      </c>
      <c r="CR264" s="19" t="s">
        <v>185</v>
      </c>
      <c r="CS264" s="19" t="s">
        <v>185</v>
      </c>
      <c r="CT264" s="19" t="s">
        <v>185</v>
      </c>
      <c r="CU264" s="19">
        <f t="shared" ref="CU264:CY264" si="304">if(CP264="Không",0,1)</f>
        <v>0</v>
      </c>
      <c r="CV264" s="19">
        <f t="shared" si="304"/>
        <v>1</v>
      </c>
      <c r="CW264" s="19">
        <f t="shared" si="304"/>
        <v>0</v>
      </c>
      <c r="CX264" s="19">
        <f t="shared" si="304"/>
        <v>0</v>
      </c>
      <c r="CY264" s="19">
        <f t="shared" si="304"/>
        <v>0</v>
      </c>
      <c r="CZ264" s="19" t="s">
        <v>185</v>
      </c>
      <c r="DA264" s="19">
        <f t="shared" si="25"/>
        <v>0</v>
      </c>
      <c r="DB264" s="19" t="s">
        <v>185</v>
      </c>
      <c r="DC264" s="19">
        <f t="shared" si="26"/>
        <v>0</v>
      </c>
      <c r="DD264" s="20"/>
      <c r="DE264" s="19" t="s">
        <v>195</v>
      </c>
      <c r="DF264" s="19">
        <f t="shared" si="27"/>
        <v>1</v>
      </c>
      <c r="DG264" s="19" t="s">
        <v>196</v>
      </c>
      <c r="DH264" s="19">
        <f t="shared" si="28"/>
        <v>0</v>
      </c>
      <c r="DI264" s="19" t="s">
        <v>185</v>
      </c>
      <c r="DJ264" s="19">
        <f t="shared" si="29"/>
        <v>0</v>
      </c>
      <c r="DK264" s="19" t="s">
        <v>197</v>
      </c>
      <c r="DL264" s="19">
        <f t="shared" si="30"/>
        <v>0</v>
      </c>
      <c r="DM264" s="19" t="s">
        <v>303</v>
      </c>
      <c r="DN264" s="19">
        <f t="shared" si="31"/>
        <v>0.5</v>
      </c>
      <c r="DO264" s="19" t="s">
        <v>304</v>
      </c>
      <c r="DP264" s="19" t="s">
        <v>185</v>
      </c>
      <c r="DQ264" s="20">
        <f t="shared" si="32"/>
        <v>0</v>
      </c>
      <c r="DR264" s="20"/>
      <c r="DS264" s="19" t="s">
        <v>185</v>
      </c>
      <c r="DT264" s="20"/>
      <c r="DU264" s="19" t="s">
        <v>185</v>
      </c>
      <c r="DV264" s="20"/>
      <c r="DW264" s="20"/>
      <c r="DX264" s="20"/>
      <c r="DY264" s="20"/>
    </row>
    <row r="265">
      <c r="A265" s="18">
        <v>46007.87914351852</v>
      </c>
      <c r="B265" s="19" t="s">
        <v>390</v>
      </c>
      <c r="C265" s="19" t="s">
        <v>335</v>
      </c>
      <c r="D265" s="19">
        <f t="shared" si="2"/>
        <v>1</v>
      </c>
      <c r="E265" s="19" t="s">
        <v>763</v>
      </c>
      <c r="F265" s="19">
        <f>IFERROR(__xludf.DUMMYFUNCTION("LET(
  t, LOWER(TRIM(E265)),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65" s="19" t="s">
        <v>185</v>
      </c>
      <c r="H265" s="19">
        <f>IFERROR(__xludf.DUMMYFUNCTION("LET(
  t, LOWER(TRIM(G265)),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65" s="19" t="s">
        <v>182</v>
      </c>
      <c r="J265" s="19">
        <f>IFERROR(__xludf.DUMMYFUNCTION("LET(
  text, LOWER(I265),
  IFERROR(
    IFS(
      REGEXMATCH(text,""ở cùng gia đình|ở trọ cùng gia đình""), 0,
      REGEXMATCH(text,""thuê trọ""), 1,
      REGEXMATCH(text,""ở ktx""), 2,
      REGEXMATCH(text,""có nhà tại khu vực đang học|có nhà|ở riên"&amp;"g tại chung cư""), 3,
      REGEXMATCH(text,""ở nhà người quen""), 4
    ),
  -1)
)"),1.0)</f>
        <v>1</v>
      </c>
      <c r="K265" s="19" t="s">
        <v>221</v>
      </c>
      <c r="L265" s="19">
        <f>IFERROR(__xludf.DUMMYFUNCTION("LET(
  t, LOWER(TRIM(K265)),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65" s="19" t="s">
        <v>222</v>
      </c>
      <c r="N265" s="19">
        <f>IFERROR(__xludf.DUMMYFUNCTION("LET(
  t, LOWER(TRIM(M265)),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65" s="19" t="s">
        <v>185</v>
      </c>
      <c r="P265" s="19">
        <f t="shared" si="3"/>
        <v>0</v>
      </c>
      <c r="Q265" s="20"/>
      <c r="R265" s="20" t="str">
        <f t="shared" si="305"/>
        <v/>
      </c>
      <c r="S265" s="20"/>
      <c r="T265" s="20"/>
      <c r="U265" s="20"/>
      <c r="V265" s="20" t="str">
        <f>IFERROR(__xludf.DUMMYFUNCTION("IFERROR(REGEXEXTRACT(U265,""\d+"")*1, """")"),"")</f>
        <v/>
      </c>
      <c r="W265" s="20">
        <f t="shared" si="5"/>
        <v>0</v>
      </c>
      <c r="X265" s="20"/>
      <c r="Y265" s="20"/>
      <c r="Z265" s="19" t="s">
        <v>186</v>
      </c>
      <c r="AA265" s="19"/>
      <c r="AB265" s="19" t="s">
        <v>185</v>
      </c>
      <c r="AC265" s="19" t="s">
        <v>185</v>
      </c>
      <c r="AD265" s="19" t="s">
        <v>205</v>
      </c>
      <c r="AE265" s="19" t="s">
        <v>185</v>
      </c>
      <c r="AF265" s="19" t="s">
        <v>187</v>
      </c>
      <c r="AG265" s="19" t="s">
        <v>188</v>
      </c>
      <c r="AH265" s="19" t="s">
        <v>226</v>
      </c>
      <c r="AI265" s="19" t="s">
        <v>239</v>
      </c>
      <c r="AJ265" s="19">
        <f t="shared" si="6"/>
        <v>0</v>
      </c>
      <c r="AK265" s="19" t="s">
        <v>188</v>
      </c>
      <c r="AL265" s="19">
        <f t="shared" si="7"/>
        <v>1</v>
      </c>
      <c r="AM265" s="19" t="s">
        <v>190</v>
      </c>
      <c r="AN265" s="19">
        <f t="shared" si="8"/>
        <v>0</v>
      </c>
      <c r="AO265" s="20"/>
      <c r="AP265" s="19">
        <v>4.0</v>
      </c>
      <c r="AQ265" s="19">
        <v>2.0</v>
      </c>
      <c r="AR265" s="19">
        <v>2.0</v>
      </c>
      <c r="AS265" s="19">
        <v>2.0</v>
      </c>
      <c r="AT265" s="19">
        <v>3.0</v>
      </c>
      <c r="AU265" s="19">
        <v>2.0</v>
      </c>
      <c r="AV265" s="19">
        <v>3.0</v>
      </c>
      <c r="AW265" s="19">
        <v>1.0</v>
      </c>
      <c r="AX265" s="19">
        <v>1.0</v>
      </c>
      <c r="AY265" s="19">
        <f t="shared" si="9"/>
        <v>20</v>
      </c>
      <c r="AZ265" s="19">
        <f t="shared" si="10"/>
        <v>11</v>
      </c>
      <c r="BA265" s="19">
        <f t="shared" si="11"/>
        <v>1</v>
      </c>
      <c r="BB265" s="19">
        <f t="shared" si="12"/>
        <v>0</v>
      </c>
      <c r="BC265" s="19">
        <v>1.0</v>
      </c>
      <c r="BD265" s="19">
        <v>1.0</v>
      </c>
      <c r="BE265" s="19">
        <v>2.0</v>
      </c>
      <c r="BF265" s="19">
        <v>2.0</v>
      </c>
      <c r="BG265" s="19">
        <v>3.0</v>
      </c>
      <c r="BH265" s="19">
        <v>1.0</v>
      </c>
      <c r="BI265" s="19">
        <v>1.0</v>
      </c>
      <c r="BJ265" s="19">
        <f t="shared" si="13"/>
        <v>11</v>
      </c>
      <c r="BK265" s="19">
        <f t="shared" si="14"/>
        <v>4</v>
      </c>
      <c r="BL265" s="19"/>
      <c r="BM265" s="19"/>
      <c r="BN265" s="19">
        <v>5.0</v>
      </c>
      <c r="BO265" s="19" t="s">
        <v>195</v>
      </c>
      <c r="BP265" s="19">
        <f t="shared" si="15"/>
        <v>1</v>
      </c>
      <c r="BQ265" s="19">
        <v>4.0</v>
      </c>
      <c r="BR265" s="19">
        <v>10.0</v>
      </c>
      <c r="BS265" s="19" t="s">
        <v>195</v>
      </c>
      <c r="BT265" s="20">
        <f t="shared" si="16"/>
        <v>1</v>
      </c>
      <c r="BU265" s="19" t="s">
        <v>443</v>
      </c>
      <c r="BV265" s="19">
        <v>3.0</v>
      </c>
      <c r="BW265" s="19" t="s">
        <v>195</v>
      </c>
      <c r="BX265" s="19" t="s">
        <v>191</v>
      </c>
      <c r="BY265" s="19" t="s">
        <v>185</v>
      </c>
      <c r="BZ265" s="19" t="s">
        <v>208</v>
      </c>
      <c r="CA265" s="19">
        <f t="shared" si="17"/>
        <v>2</v>
      </c>
      <c r="CB265" s="19" t="s">
        <v>208</v>
      </c>
      <c r="CC265" s="19">
        <f t="shared" si="18"/>
        <v>2</v>
      </c>
      <c r="CD265" s="19" t="s">
        <v>209</v>
      </c>
      <c r="CE265" s="19">
        <f t="shared" si="19"/>
        <v>1</v>
      </c>
      <c r="CF265" s="19" t="s">
        <v>208</v>
      </c>
      <c r="CG265" s="19">
        <f t="shared" si="20"/>
        <v>2</v>
      </c>
      <c r="CH265" s="19" t="s">
        <v>192</v>
      </c>
      <c r="CI265" s="19">
        <f t="shared" si="21"/>
        <v>0</v>
      </c>
      <c r="CJ265" s="19" t="s">
        <v>229</v>
      </c>
      <c r="CK265" s="19" t="s">
        <v>185</v>
      </c>
      <c r="CL265" s="19" t="s">
        <v>212</v>
      </c>
      <c r="CM265" s="19">
        <f t="shared" si="22"/>
        <v>6</v>
      </c>
      <c r="CN265" s="19" t="s">
        <v>185</v>
      </c>
      <c r="CO265" s="19">
        <f t="shared" si="23"/>
        <v>0</v>
      </c>
      <c r="CP265" s="19" t="s">
        <v>185</v>
      </c>
      <c r="CQ265" s="19" t="s">
        <v>185</v>
      </c>
      <c r="CR265" s="19" t="s">
        <v>185</v>
      </c>
      <c r="CS265" s="19" t="s">
        <v>185</v>
      </c>
      <c r="CT265" s="19" t="s">
        <v>185</v>
      </c>
      <c r="CU265" s="19">
        <f t="shared" ref="CU265:CY265" si="306">if(CP265="Không",0,1)</f>
        <v>0</v>
      </c>
      <c r="CV265" s="19">
        <f t="shared" si="306"/>
        <v>0</v>
      </c>
      <c r="CW265" s="19">
        <f t="shared" si="306"/>
        <v>0</v>
      </c>
      <c r="CX265" s="19">
        <f t="shared" si="306"/>
        <v>0</v>
      </c>
      <c r="CY265" s="19">
        <f t="shared" si="306"/>
        <v>0</v>
      </c>
      <c r="CZ265" s="19" t="s">
        <v>185</v>
      </c>
      <c r="DA265" s="19">
        <f t="shared" si="25"/>
        <v>0</v>
      </c>
      <c r="DB265" s="19" t="s">
        <v>185</v>
      </c>
      <c r="DC265" s="19">
        <f t="shared" si="26"/>
        <v>0</v>
      </c>
      <c r="DD265" s="20"/>
      <c r="DE265" s="19" t="s">
        <v>195</v>
      </c>
      <c r="DF265" s="19">
        <f t="shared" si="27"/>
        <v>1</v>
      </c>
      <c r="DG265" s="19" t="s">
        <v>196</v>
      </c>
      <c r="DH265" s="19">
        <f t="shared" si="28"/>
        <v>0</v>
      </c>
      <c r="DI265" s="19" t="s">
        <v>185</v>
      </c>
      <c r="DJ265" s="19">
        <f t="shared" si="29"/>
        <v>0</v>
      </c>
      <c r="DK265" s="19" t="s">
        <v>197</v>
      </c>
      <c r="DL265" s="19">
        <f t="shared" si="30"/>
        <v>0</v>
      </c>
      <c r="DM265" s="19" t="s">
        <v>303</v>
      </c>
      <c r="DN265" s="19">
        <f t="shared" si="31"/>
        <v>0.5</v>
      </c>
      <c r="DO265" s="19" t="s">
        <v>560</v>
      </c>
      <c r="DP265" s="19" t="s">
        <v>185</v>
      </c>
      <c r="DQ265" s="20">
        <f t="shared" si="32"/>
        <v>0</v>
      </c>
      <c r="DR265" s="20"/>
      <c r="DS265" s="19" t="s">
        <v>185</v>
      </c>
      <c r="DT265" s="20"/>
      <c r="DU265" s="19" t="s">
        <v>185</v>
      </c>
      <c r="DV265" s="20"/>
      <c r="DW265" s="20"/>
      <c r="DX265" s="20"/>
      <c r="DY265" s="20"/>
    </row>
    <row r="266">
      <c r="A266" s="18">
        <v>46007.88211805555</v>
      </c>
      <c r="B266" s="19" t="s">
        <v>659</v>
      </c>
      <c r="C266" s="19" t="s">
        <v>335</v>
      </c>
      <c r="D266" s="19">
        <f t="shared" si="2"/>
        <v>1</v>
      </c>
      <c r="E266" s="19" t="s">
        <v>180</v>
      </c>
      <c r="F266" s="19">
        <f>IFERROR(__xludf.DUMMYFUNCTION("LET(
  t, LOWER(TRIM(E266)),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66" s="19" t="s">
        <v>185</v>
      </c>
      <c r="H266" s="19">
        <f>IFERROR(__xludf.DUMMYFUNCTION("LET(
  t, LOWER(TRIM(G266)),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66" s="19" t="s">
        <v>276</v>
      </c>
      <c r="J266" s="19">
        <f>IFERROR(__xludf.DUMMYFUNCTION("LET(
  text, LOWER(I266),
  IFERROR(
    IFS(
      REGEXMATCH(text,""ở cùng gia đình|ở trọ cùng gia đình""), 0,
      REGEXMATCH(text,""thuê trọ""), 1,
      REGEXMATCH(text,""ở ktx""), 2,
      REGEXMATCH(text,""có nhà tại khu vực đang học|có nhà|ở riên"&amp;"g tại chung cư""), 3,
      REGEXMATCH(text,""ở nhà người quen""), 4
    ),
  -1)
)"),0.0)</f>
        <v>0</v>
      </c>
      <c r="K266" s="19" t="s">
        <v>764</v>
      </c>
      <c r="L266" s="19">
        <f>IFERROR(__xludf.DUMMYFUNCTION("LET(
  t, LOWER(TRIM(K266)),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66" s="19" t="s">
        <v>184</v>
      </c>
      <c r="N266" s="19">
        <f>IFERROR(__xludf.DUMMYFUNCTION("LET(
  t, LOWER(TRIM(M266)),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66" s="19" t="s">
        <v>195</v>
      </c>
      <c r="P266" s="19">
        <f t="shared" si="3"/>
        <v>1</v>
      </c>
      <c r="Q266" s="22">
        <v>46024.0</v>
      </c>
      <c r="R266" s="19">
        <v>1.0</v>
      </c>
      <c r="S266" s="19" t="s">
        <v>306</v>
      </c>
      <c r="T266" s="19"/>
      <c r="U266" s="19" t="s">
        <v>204</v>
      </c>
      <c r="V266" s="20">
        <f>IFERROR(__xludf.DUMMYFUNCTION("IFERROR(REGEXEXTRACT(U266,""\d+"")*1, """")"),15.0)</f>
        <v>15</v>
      </c>
      <c r="W266" s="20">
        <f t="shared" si="5"/>
        <v>15</v>
      </c>
      <c r="X266" s="19">
        <v>6.4</v>
      </c>
      <c r="Y266" s="19">
        <v>12.5</v>
      </c>
      <c r="Z266" s="19" t="s">
        <v>185</v>
      </c>
      <c r="AA266" s="19"/>
      <c r="AB266" s="19" t="s">
        <v>185</v>
      </c>
      <c r="AC266" s="19" t="s">
        <v>185</v>
      </c>
      <c r="AD266" s="19" t="s">
        <v>186</v>
      </c>
      <c r="AE266" s="19" t="s">
        <v>186</v>
      </c>
      <c r="AF266" s="19" t="s">
        <v>206</v>
      </c>
      <c r="AG266" s="19" t="s">
        <v>188</v>
      </c>
      <c r="AH266" s="19" t="s">
        <v>226</v>
      </c>
      <c r="AI266" s="19" t="s">
        <v>227</v>
      </c>
      <c r="AJ266" s="19">
        <f t="shared" si="6"/>
        <v>2</v>
      </c>
      <c r="AK266" s="19" t="s">
        <v>238</v>
      </c>
      <c r="AL266" s="19">
        <f t="shared" si="7"/>
        <v>0</v>
      </c>
      <c r="AM266" s="19" t="s">
        <v>294</v>
      </c>
      <c r="AN266" s="19">
        <f t="shared" si="8"/>
        <v>2</v>
      </c>
      <c r="AO266" s="20"/>
      <c r="AP266" s="19">
        <v>2.0</v>
      </c>
      <c r="AQ266" s="19">
        <v>3.0</v>
      </c>
      <c r="AR266" s="19">
        <v>3.0</v>
      </c>
      <c r="AS266" s="19">
        <v>2.0</v>
      </c>
      <c r="AT266" s="19">
        <v>4.0</v>
      </c>
      <c r="AU266" s="19">
        <v>3.0</v>
      </c>
      <c r="AV266" s="19">
        <v>1.0</v>
      </c>
      <c r="AW266" s="19">
        <v>1.0</v>
      </c>
      <c r="AX266" s="19">
        <v>1.0</v>
      </c>
      <c r="AY266" s="19">
        <f t="shared" si="9"/>
        <v>20</v>
      </c>
      <c r="AZ266" s="19">
        <f t="shared" si="10"/>
        <v>11</v>
      </c>
      <c r="BA266" s="19">
        <f t="shared" si="11"/>
        <v>1</v>
      </c>
      <c r="BB266" s="19">
        <f t="shared" si="12"/>
        <v>0</v>
      </c>
      <c r="BC266" s="19">
        <v>2.0</v>
      </c>
      <c r="BD266" s="19">
        <v>1.0</v>
      </c>
      <c r="BE266" s="19">
        <v>2.0</v>
      </c>
      <c r="BF266" s="19">
        <v>1.0</v>
      </c>
      <c r="BG266" s="19">
        <v>3.0</v>
      </c>
      <c r="BH266" s="19">
        <v>3.0</v>
      </c>
      <c r="BI266" s="19">
        <v>3.0</v>
      </c>
      <c r="BJ266" s="19">
        <f t="shared" si="13"/>
        <v>15</v>
      </c>
      <c r="BK266" s="19">
        <f t="shared" si="14"/>
        <v>8</v>
      </c>
      <c r="BL266" s="19"/>
      <c r="BM266" s="19"/>
      <c r="BN266" s="19">
        <v>4.0</v>
      </c>
      <c r="BO266" s="19" t="s">
        <v>185</v>
      </c>
      <c r="BP266" s="19">
        <f t="shared" si="15"/>
        <v>0</v>
      </c>
      <c r="BQ266" s="19">
        <v>1.0</v>
      </c>
      <c r="BR266" s="19">
        <v>17.0</v>
      </c>
      <c r="BS266" s="19" t="s">
        <v>195</v>
      </c>
      <c r="BT266" s="20">
        <f t="shared" si="16"/>
        <v>1</v>
      </c>
      <c r="BU266" s="19" t="s">
        <v>443</v>
      </c>
      <c r="BV266" s="19">
        <v>2.0</v>
      </c>
      <c r="BW266" s="19" t="s">
        <v>185</v>
      </c>
      <c r="BX266" s="19" t="s">
        <v>191</v>
      </c>
      <c r="BY266" s="19" t="s">
        <v>185</v>
      </c>
      <c r="BZ266" s="19" t="s">
        <v>186</v>
      </c>
      <c r="CA266" s="19">
        <f t="shared" si="17"/>
        <v>1</v>
      </c>
      <c r="CB266" s="19" t="s">
        <v>208</v>
      </c>
      <c r="CC266" s="19">
        <f t="shared" si="18"/>
        <v>2</v>
      </c>
      <c r="CD266" s="19" t="s">
        <v>209</v>
      </c>
      <c r="CE266" s="19">
        <f t="shared" si="19"/>
        <v>1</v>
      </c>
      <c r="CF266" s="19" t="s">
        <v>192</v>
      </c>
      <c r="CG266" s="19">
        <f t="shared" si="20"/>
        <v>0</v>
      </c>
      <c r="CH266" s="19" t="s">
        <v>192</v>
      </c>
      <c r="CI266" s="19">
        <f t="shared" si="21"/>
        <v>0</v>
      </c>
      <c r="CJ266" s="19" t="s">
        <v>292</v>
      </c>
      <c r="CK266" s="19" t="s">
        <v>765</v>
      </c>
      <c r="CL266" s="19" t="s">
        <v>194</v>
      </c>
      <c r="CM266" s="19">
        <f t="shared" si="22"/>
        <v>3.5</v>
      </c>
      <c r="CN266" s="19" t="s">
        <v>213</v>
      </c>
      <c r="CO266" s="19">
        <f t="shared" si="23"/>
        <v>1</v>
      </c>
      <c r="CP266" s="19" t="s">
        <v>195</v>
      </c>
      <c r="CQ266" s="19" t="s">
        <v>195</v>
      </c>
      <c r="CR266" s="19" t="s">
        <v>195</v>
      </c>
      <c r="CS266" s="19" t="s">
        <v>195</v>
      </c>
      <c r="CT266" s="19" t="s">
        <v>195</v>
      </c>
      <c r="CU266" s="19">
        <f t="shared" ref="CU266:CY266" si="307">if(CP266="Không",0,1)</f>
        <v>1</v>
      </c>
      <c r="CV266" s="19">
        <f t="shared" si="307"/>
        <v>1</v>
      </c>
      <c r="CW266" s="19">
        <f t="shared" si="307"/>
        <v>1</v>
      </c>
      <c r="CX266" s="19">
        <f t="shared" si="307"/>
        <v>1</v>
      </c>
      <c r="CY266" s="19">
        <f t="shared" si="307"/>
        <v>1</v>
      </c>
      <c r="CZ266" s="19" t="s">
        <v>185</v>
      </c>
      <c r="DA266" s="19">
        <f t="shared" si="25"/>
        <v>0</v>
      </c>
      <c r="DB266" s="19" t="s">
        <v>185</v>
      </c>
      <c r="DC266" s="19">
        <f t="shared" si="26"/>
        <v>0</v>
      </c>
      <c r="DD266" s="20"/>
      <c r="DE266" s="19" t="s">
        <v>195</v>
      </c>
      <c r="DF266" s="19">
        <f t="shared" si="27"/>
        <v>1</v>
      </c>
      <c r="DG266" s="19" t="s">
        <v>766</v>
      </c>
      <c r="DH266" s="19">
        <f t="shared" si="28"/>
        <v>1</v>
      </c>
      <c r="DI266" s="19" t="s">
        <v>185</v>
      </c>
      <c r="DJ266" s="19">
        <f t="shared" si="29"/>
        <v>0</v>
      </c>
      <c r="DK266" s="19" t="s">
        <v>197</v>
      </c>
      <c r="DL266" s="19">
        <f t="shared" si="30"/>
        <v>0</v>
      </c>
      <c r="DM266" s="19" t="s">
        <v>198</v>
      </c>
      <c r="DN266" s="19">
        <f t="shared" si="31"/>
        <v>1.5</v>
      </c>
      <c r="DO266" s="19" t="s">
        <v>767</v>
      </c>
      <c r="DP266" s="19" t="s">
        <v>185</v>
      </c>
      <c r="DQ266" s="20">
        <f t="shared" si="32"/>
        <v>0</v>
      </c>
      <c r="DR266" s="20"/>
      <c r="DS266" s="19" t="s">
        <v>185</v>
      </c>
      <c r="DT266" s="20"/>
      <c r="DU266" s="19" t="s">
        <v>185</v>
      </c>
      <c r="DV266" s="20"/>
      <c r="DW266" s="20"/>
      <c r="DX266" s="20"/>
      <c r="DY266" s="20"/>
    </row>
    <row r="267">
      <c r="A267" s="18">
        <v>46007.88229166667</v>
      </c>
      <c r="B267" s="19" t="s">
        <v>768</v>
      </c>
      <c r="C267" s="19" t="s">
        <v>335</v>
      </c>
      <c r="D267" s="19">
        <f t="shared" si="2"/>
        <v>1</v>
      </c>
      <c r="E267" s="19" t="s">
        <v>476</v>
      </c>
      <c r="F267" s="19">
        <f>IFERROR(__xludf.DUMMYFUNCTION("LET(
  t, LOWER(TRIM(E267)),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267" s="19" t="s">
        <v>181</v>
      </c>
      <c r="H267" s="19">
        <f>IFERROR(__xludf.DUMMYFUNCTION("LET(
  t, LOWER(TRIM(G267)),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267" s="19" t="s">
        <v>347</v>
      </c>
      <c r="J267" s="19">
        <f>IFERROR(__xludf.DUMMYFUNCTION("LET(
  text, LOWER(I267),
  IFERROR(
    IFS(
      REGEXMATCH(text,""ở cùng gia đình|ở trọ cùng gia đình""), 0,
      REGEXMATCH(text,""thuê trọ""), 1,
      REGEXMATCH(text,""ở ktx""), 2,
      REGEXMATCH(text,""có nhà tại khu vực đang học|có nhà|ở riên"&amp;"g tại chung cư""), 3,
      REGEXMATCH(text,""ở nhà người quen""), 4
    ),
  -1)
)"),4.0)</f>
        <v>4</v>
      </c>
      <c r="K267" s="19" t="s">
        <v>221</v>
      </c>
      <c r="L267" s="19">
        <f>IFERROR(__xludf.DUMMYFUNCTION("LET(
  t, LOWER(TRIM(K267)),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67" s="19" t="s">
        <v>222</v>
      </c>
      <c r="N267" s="19">
        <f>IFERROR(__xludf.DUMMYFUNCTION("LET(
  t, LOWER(TRIM(M267)),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67" s="19" t="s">
        <v>195</v>
      </c>
      <c r="P267" s="19">
        <f t="shared" si="3"/>
        <v>1</v>
      </c>
      <c r="Q267" s="19">
        <v>1.0</v>
      </c>
      <c r="R267" s="20">
        <f t="shared" ref="R267:R273" si="309">Q267</f>
        <v>1</v>
      </c>
      <c r="S267" s="19" t="s">
        <v>629</v>
      </c>
      <c r="T267" s="19"/>
      <c r="U267" s="19" t="s">
        <v>307</v>
      </c>
      <c r="V267" s="20">
        <f>IFERROR(__xludf.DUMMYFUNCTION("IFERROR(REGEXEXTRACT(U267,""\d+"")*1, """")"),20.0)</f>
        <v>20</v>
      </c>
      <c r="W267" s="20">
        <f t="shared" si="5"/>
        <v>20</v>
      </c>
      <c r="X267" s="19">
        <v>0.0</v>
      </c>
      <c r="Y267" s="19">
        <v>0.0</v>
      </c>
      <c r="Z267" s="19" t="s">
        <v>185</v>
      </c>
      <c r="AA267" s="19"/>
      <c r="AB267" s="19" t="s">
        <v>185</v>
      </c>
      <c r="AC267" s="19" t="s">
        <v>185</v>
      </c>
      <c r="AD267" s="19" t="s">
        <v>186</v>
      </c>
      <c r="AE267" s="19" t="s">
        <v>185</v>
      </c>
      <c r="AF267" s="19" t="s">
        <v>237</v>
      </c>
      <c r="AG267" s="19" t="s">
        <v>238</v>
      </c>
      <c r="AH267" s="19" t="s">
        <v>238</v>
      </c>
      <c r="AI267" s="19" t="s">
        <v>239</v>
      </c>
      <c r="AJ267" s="19">
        <f t="shared" si="6"/>
        <v>0</v>
      </c>
      <c r="AK267" s="19" t="s">
        <v>238</v>
      </c>
      <c r="AL267" s="19">
        <f t="shared" si="7"/>
        <v>0</v>
      </c>
      <c r="AM267" s="19" t="s">
        <v>190</v>
      </c>
      <c r="AN267" s="19">
        <f t="shared" si="8"/>
        <v>0</v>
      </c>
      <c r="AO267" s="20"/>
      <c r="AP267" s="19">
        <v>3.0</v>
      </c>
      <c r="AQ267" s="19">
        <v>1.0</v>
      </c>
      <c r="AR267" s="19">
        <v>1.0</v>
      </c>
      <c r="AS267" s="19">
        <v>1.0</v>
      </c>
      <c r="AT267" s="19">
        <v>1.0</v>
      </c>
      <c r="AU267" s="19">
        <v>1.0</v>
      </c>
      <c r="AV267" s="19">
        <v>1.0</v>
      </c>
      <c r="AW267" s="19">
        <v>1.0</v>
      </c>
      <c r="AX267" s="19">
        <v>1.0</v>
      </c>
      <c r="AY267" s="19">
        <f t="shared" si="9"/>
        <v>11</v>
      </c>
      <c r="AZ267" s="19">
        <f t="shared" si="10"/>
        <v>2</v>
      </c>
      <c r="BA267" s="19">
        <f t="shared" si="11"/>
        <v>0</v>
      </c>
      <c r="BB267" s="19">
        <f t="shared" si="12"/>
        <v>0</v>
      </c>
      <c r="BC267" s="19">
        <v>1.0</v>
      </c>
      <c r="BD267" s="19">
        <v>1.0</v>
      </c>
      <c r="BE267" s="19">
        <v>1.0</v>
      </c>
      <c r="BF267" s="19">
        <v>1.0</v>
      </c>
      <c r="BG267" s="19">
        <v>1.0</v>
      </c>
      <c r="BH267" s="19">
        <v>1.0</v>
      </c>
      <c r="BI267" s="19">
        <v>1.0</v>
      </c>
      <c r="BJ267" s="19">
        <f t="shared" si="13"/>
        <v>7</v>
      </c>
      <c r="BK267" s="19">
        <f t="shared" si="14"/>
        <v>0</v>
      </c>
      <c r="BL267" s="19"/>
      <c r="BM267" s="19"/>
      <c r="BN267" s="19">
        <v>2.0</v>
      </c>
      <c r="BO267" s="19" t="s">
        <v>185</v>
      </c>
      <c r="BP267" s="19">
        <f t="shared" si="15"/>
        <v>0</v>
      </c>
      <c r="BQ267" s="19">
        <v>1.0</v>
      </c>
      <c r="BR267" s="19">
        <v>0.0</v>
      </c>
      <c r="BS267" s="19" t="s">
        <v>185</v>
      </c>
      <c r="BT267" s="20">
        <f t="shared" si="16"/>
        <v>0</v>
      </c>
      <c r="BU267" s="20"/>
      <c r="BV267" s="19">
        <v>5.0</v>
      </c>
      <c r="BW267" s="19" t="s">
        <v>185</v>
      </c>
      <c r="BX267" s="19" t="s">
        <v>191</v>
      </c>
      <c r="BY267" s="19" t="s">
        <v>185</v>
      </c>
      <c r="BZ267" s="19" t="s">
        <v>185</v>
      </c>
      <c r="CA267" s="19">
        <f t="shared" si="17"/>
        <v>0</v>
      </c>
      <c r="CB267" s="19" t="s">
        <v>185</v>
      </c>
      <c r="CC267" s="19">
        <f t="shared" si="18"/>
        <v>0</v>
      </c>
      <c r="CD267" s="19" t="s">
        <v>192</v>
      </c>
      <c r="CE267" s="19">
        <f t="shared" si="19"/>
        <v>0</v>
      </c>
      <c r="CF267" s="19" t="s">
        <v>192</v>
      </c>
      <c r="CG267" s="19">
        <f t="shared" si="20"/>
        <v>0</v>
      </c>
      <c r="CH267" s="19" t="s">
        <v>192</v>
      </c>
      <c r="CI267" s="19">
        <f t="shared" si="21"/>
        <v>0</v>
      </c>
      <c r="CJ267" s="19" t="s">
        <v>210</v>
      </c>
      <c r="CK267" s="19" t="s">
        <v>185</v>
      </c>
      <c r="CL267" s="19" t="s">
        <v>194</v>
      </c>
      <c r="CM267" s="19">
        <f t="shared" si="22"/>
        <v>3.5</v>
      </c>
      <c r="CN267" s="19" t="s">
        <v>185</v>
      </c>
      <c r="CO267" s="19">
        <f t="shared" si="23"/>
        <v>0</v>
      </c>
      <c r="CP267" s="19" t="s">
        <v>185</v>
      </c>
      <c r="CQ267" s="19" t="s">
        <v>185</v>
      </c>
      <c r="CR267" s="19" t="s">
        <v>185</v>
      </c>
      <c r="CS267" s="19" t="s">
        <v>185</v>
      </c>
      <c r="CT267" s="19" t="s">
        <v>185</v>
      </c>
      <c r="CU267" s="19">
        <f t="shared" ref="CU267:CY267" si="308">if(CP267="Không",0,1)</f>
        <v>0</v>
      </c>
      <c r="CV267" s="19">
        <f t="shared" si="308"/>
        <v>0</v>
      </c>
      <c r="CW267" s="19">
        <f t="shared" si="308"/>
        <v>0</v>
      </c>
      <c r="CX267" s="19">
        <f t="shared" si="308"/>
        <v>0</v>
      </c>
      <c r="CY267" s="19">
        <f t="shared" si="308"/>
        <v>0</v>
      </c>
      <c r="CZ267" s="19" t="s">
        <v>185</v>
      </c>
      <c r="DA267" s="19">
        <f t="shared" si="25"/>
        <v>0</v>
      </c>
      <c r="DB267" s="19" t="s">
        <v>185</v>
      </c>
      <c r="DC267" s="19">
        <f t="shared" si="26"/>
        <v>0</v>
      </c>
      <c r="DD267" s="20"/>
      <c r="DE267" s="19" t="s">
        <v>195</v>
      </c>
      <c r="DF267" s="19">
        <f t="shared" si="27"/>
        <v>1</v>
      </c>
      <c r="DG267" s="19" t="s">
        <v>196</v>
      </c>
      <c r="DH267" s="19">
        <f t="shared" si="28"/>
        <v>0</v>
      </c>
      <c r="DI267" s="19" t="s">
        <v>185</v>
      </c>
      <c r="DJ267" s="19">
        <f t="shared" si="29"/>
        <v>0</v>
      </c>
      <c r="DK267" s="19" t="s">
        <v>197</v>
      </c>
      <c r="DL267" s="19">
        <f t="shared" si="30"/>
        <v>0</v>
      </c>
      <c r="DM267" s="19" t="s">
        <v>198</v>
      </c>
      <c r="DN267" s="19">
        <f t="shared" si="31"/>
        <v>1.5</v>
      </c>
      <c r="DO267" s="19" t="s">
        <v>769</v>
      </c>
      <c r="DP267" s="19" t="s">
        <v>185</v>
      </c>
      <c r="DQ267" s="20">
        <f t="shared" si="32"/>
        <v>0</v>
      </c>
      <c r="DR267" s="20"/>
      <c r="DS267" s="19" t="s">
        <v>185</v>
      </c>
      <c r="DT267" s="20"/>
      <c r="DU267" s="19" t="s">
        <v>185</v>
      </c>
      <c r="DV267" s="20"/>
      <c r="DW267" s="20"/>
      <c r="DX267" s="20"/>
      <c r="DY267" s="20"/>
    </row>
    <row r="268">
      <c r="A268" s="18">
        <v>46007.883055555554</v>
      </c>
      <c r="B268" s="19" t="s">
        <v>420</v>
      </c>
      <c r="C268" s="19" t="s">
        <v>335</v>
      </c>
      <c r="D268" s="19">
        <f t="shared" si="2"/>
        <v>1</v>
      </c>
      <c r="E268" s="19" t="s">
        <v>346</v>
      </c>
      <c r="F268" s="19">
        <f>IFERROR(__xludf.DUMMYFUNCTION("LET(
  t, LOWER(TRIM(E268)),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68" s="19" t="s">
        <v>185</v>
      </c>
      <c r="H268" s="19">
        <f>IFERROR(__xludf.DUMMYFUNCTION("LET(
  t, LOWER(TRIM(G268)),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68" s="19" t="s">
        <v>182</v>
      </c>
      <c r="J268" s="19">
        <f>IFERROR(__xludf.DUMMYFUNCTION("LET(
  text, LOWER(I268),
  IFERROR(
    IFS(
      REGEXMATCH(text,""ở cùng gia đình|ở trọ cùng gia đình""), 0,
      REGEXMATCH(text,""thuê trọ""), 1,
      REGEXMATCH(text,""ở ktx""), 2,
      REGEXMATCH(text,""có nhà tại khu vực đang học|có nhà|ở riên"&amp;"g tại chung cư""), 3,
      REGEXMATCH(text,""ở nhà người quen""), 4
    ),
  -1)
)"),1.0)</f>
        <v>1</v>
      </c>
      <c r="K268" s="19" t="s">
        <v>221</v>
      </c>
      <c r="L268" s="19">
        <f>IFERROR(__xludf.DUMMYFUNCTION("LET(
  t, LOWER(TRIM(K268)),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268" s="19" t="s">
        <v>222</v>
      </c>
      <c r="N268" s="19">
        <f>IFERROR(__xludf.DUMMYFUNCTION("LET(
  t, LOWER(TRIM(M268)),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68" s="19" t="s">
        <v>195</v>
      </c>
      <c r="P268" s="19">
        <f t="shared" si="3"/>
        <v>1</v>
      </c>
      <c r="Q268" s="19">
        <v>1.0</v>
      </c>
      <c r="R268" s="20">
        <f t="shared" si="309"/>
        <v>1</v>
      </c>
      <c r="S268" s="19" t="s">
        <v>203</v>
      </c>
      <c r="T268" s="19"/>
      <c r="U268" s="19" t="s">
        <v>236</v>
      </c>
      <c r="V268" s="20">
        <f>IFERROR(__xludf.DUMMYFUNCTION("IFERROR(REGEXEXTRACT(U268,""\d+"")*1, """")"),40.0)</f>
        <v>40</v>
      </c>
      <c r="W268" s="20">
        <f t="shared" si="5"/>
        <v>40</v>
      </c>
      <c r="X268" s="19">
        <v>20.0</v>
      </c>
      <c r="Y268" s="19">
        <v>50.0</v>
      </c>
      <c r="Z268" s="19" t="s">
        <v>185</v>
      </c>
      <c r="AA268" s="19"/>
      <c r="AB268" s="19" t="s">
        <v>185</v>
      </c>
      <c r="AC268" s="19" t="s">
        <v>185</v>
      </c>
      <c r="AD268" s="19" t="s">
        <v>186</v>
      </c>
      <c r="AE268" s="19" t="s">
        <v>185</v>
      </c>
      <c r="AF268" s="19" t="s">
        <v>206</v>
      </c>
      <c r="AG268" s="19" t="s">
        <v>188</v>
      </c>
      <c r="AH268" s="19" t="s">
        <v>188</v>
      </c>
      <c r="AI268" s="19" t="s">
        <v>239</v>
      </c>
      <c r="AJ268" s="19">
        <f t="shared" si="6"/>
        <v>0</v>
      </c>
      <c r="AK268" s="19" t="s">
        <v>238</v>
      </c>
      <c r="AL268" s="19">
        <f t="shared" si="7"/>
        <v>0</v>
      </c>
      <c r="AM268" s="19" t="s">
        <v>190</v>
      </c>
      <c r="AN268" s="19">
        <f t="shared" si="8"/>
        <v>0</v>
      </c>
      <c r="AO268" s="20"/>
      <c r="AP268" s="19">
        <v>1.0</v>
      </c>
      <c r="AQ268" s="19">
        <v>1.0</v>
      </c>
      <c r="AR268" s="19">
        <v>2.0</v>
      </c>
      <c r="AS268" s="19">
        <v>2.0</v>
      </c>
      <c r="AT268" s="19">
        <v>1.0</v>
      </c>
      <c r="AU268" s="19">
        <v>1.0</v>
      </c>
      <c r="AV268" s="19">
        <v>1.0</v>
      </c>
      <c r="AW268" s="19">
        <v>1.0</v>
      </c>
      <c r="AX268" s="19">
        <v>1.0</v>
      </c>
      <c r="AY268" s="19">
        <f t="shared" si="9"/>
        <v>11</v>
      </c>
      <c r="AZ268" s="19">
        <f t="shared" si="10"/>
        <v>2</v>
      </c>
      <c r="BA268" s="19">
        <f t="shared" si="11"/>
        <v>0</v>
      </c>
      <c r="BB268" s="19">
        <f t="shared" si="12"/>
        <v>0</v>
      </c>
      <c r="BC268" s="19">
        <v>2.0</v>
      </c>
      <c r="BD268" s="19">
        <v>1.0</v>
      </c>
      <c r="BE268" s="19">
        <v>1.0</v>
      </c>
      <c r="BF268" s="19">
        <v>1.0</v>
      </c>
      <c r="BG268" s="19">
        <v>1.0</v>
      </c>
      <c r="BH268" s="19">
        <v>1.0</v>
      </c>
      <c r="BI268" s="19">
        <v>1.0</v>
      </c>
      <c r="BJ268" s="19">
        <f t="shared" si="13"/>
        <v>8</v>
      </c>
      <c r="BK268" s="19">
        <f t="shared" si="14"/>
        <v>1</v>
      </c>
      <c r="BL268" s="19"/>
      <c r="BM268" s="19"/>
      <c r="BN268" s="19">
        <v>3.0</v>
      </c>
      <c r="BO268" s="19" t="s">
        <v>185</v>
      </c>
      <c r="BP268" s="19">
        <f t="shared" si="15"/>
        <v>0</v>
      </c>
      <c r="BQ268" s="19">
        <v>1.0</v>
      </c>
      <c r="BR268" s="19" t="s">
        <v>264</v>
      </c>
      <c r="BS268" s="19" t="s">
        <v>185</v>
      </c>
      <c r="BT268" s="20">
        <f t="shared" si="16"/>
        <v>0</v>
      </c>
      <c r="BU268" s="20"/>
      <c r="BV268" s="19">
        <v>3.0</v>
      </c>
      <c r="BW268" s="19" t="s">
        <v>195</v>
      </c>
      <c r="BX268" s="19" t="s">
        <v>634</v>
      </c>
      <c r="BY268" s="19" t="s">
        <v>185</v>
      </c>
      <c r="BZ268" s="19" t="s">
        <v>185</v>
      </c>
      <c r="CA268" s="19">
        <f t="shared" si="17"/>
        <v>0</v>
      </c>
      <c r="CB268" s="19" t="s">
        <v>185</v>
      </c>
      <c r="CC268" s="19">
        <f t="shared" si="18"/>
        <v>0</v>
      </c>
      <c r="CD268" s="19" t="s">
        <v>192</v>
      </c>
      <c r="CE268" s="19">
        <f t="shared" si="19"/>
        <v>0</v>
      </c>
      <c r="CF268" s="19" t="s">
        <v>192</v>
      </c>
      <c r="CG268" s="19">
        <f t="shared" si="20"/>
        <v>0</v>
      </c>
      <c r="CH268" s="19" t="s">
        <v>192</v>
      </c>
      <c r="CI268" s="19">
        <f t="shared" si="21"/>
        <v>0</v>
      </c>
      <c r="CJ268" s="19" t="s">
        <v>292</v>
      </c>
      <c r="CK268" s="19" t="s">
        <v>185</v>
      </c>
      <c r="CL268" s="19" t="s">
        <v>241</v>
      </c>
      <c r="CM268" s="19">
        <f t="shared" si="22"/>
        <v>1.5</v>
      </c>
      <c r="CN268" s="19" t="s">
        <v>185</v>
      </c>
      <c r="CO268" s="19">
        <f t="shared" si="23"/>
        <v>0</v>
      </c>
      <c r="CP268" s="19" t="s">
        <v>185</v>
      </c>
      <c r="CQ268" s="19" t="s">
        <v>185</v>
      </c>
      <c r="CR268" s="19" t="s">
        <v>185</v>
      </c>
      <c r="CS268" s="19" t="s">
        <v>185</v>
      </c>
      <c r="CT268" s="19" t="s">
        <v>185</v>
      </c>
      <c r="CU268" s="19">
        <f t="shared" ref="CU268:CY268" si="310">if(CP268="Không",0,1)</f>
        <v>0</v>
      </c>
      <c r="CV268" s="19">
        <f t="shared" si="310"/>
        <v>0</v>
      </c>
      <c r="CW268" s="19">
        <f t="shared" si="310"/>
        <v>0</v>
      </c>
      <c r="CX268" s="19">
        <f t="shared" si="310"/>
        <v>0</v>
      </c>
      <c r="CY268" s="19">
        <f t="shared" si="310"/>
        <v>0</v>
      </c>
      <c r="CZ268" s="19" t="s">
        <v>185</v>
      </c>
      <c r="DA268" s="19">
        <f t="shared" si="25"/>
        <v>0</v>
      </c>
      <c r="DB268" s="19" t="s">
        <v>185</v>
      </c>
      <c r="DC268" s="19">
        <f t="shared" si="26"/>
        <v>0</v>
      </c>
      <c r="DD268" s="20"/>
      <c r="DE268" s="19" t="s">
        <v>195</v>
      </c>
      <c r="DF268" s="19">
        <f t="shared" si="27"/>
        <v>1</v>
      </c>
      <c r="DG268" s="19" t="s">
        <v>196</v>
      </c>
      <c r="DH268" s="19">
        <f t="shared" si="28"/>
        <v>0</v>
      </c>
      <c r="DI268" s="19" t="s">
        <v>185</v>
      </c>
      <c r="DJ268" s="19">
        <f t="shared" si="29"/>
        <v>0</v>
      </c>
      <c r="DK268" s="19" t="s">
        <v>197</v>
      </c>
      <c r="DL268" s="19">
        <f t="shared" si="30"/>
        <v>0</v>
      </c>
      <c r="DM268" s="19" t="s">
        <v>216</v>
      </c>
      <c r="DN268" s="19">
        <f t="shared" si="31"/>
        <v>3.5</v>
      </c>
      <c r="DO268" s="19" t="s">
        <v>317</v>
      </c>
      <c r="DP268" s="19" t="s">
        <v>185</v>
      </c>
      <c r="DQ268" s="20">
        <f t="shared" si="32"/>
        <v>0</v>
      </c>
      <c r="DR268" s="20"/>
      <c r="DS268" s="19" t="s">
        <v>185</v>
      </c>
      <c r="DT268" s="20"/>
      <c r="DU268" s="19" t="s">
        <v>185</v>
      </c>
      <c r="DV268" s="20"/>
      <c r="DW268" s="20"/>
      <c r="DX268" s="20"/>
      <c r="DY268" s="20"/>
    </row>
    <row r="269">
      <c r="A269" s="18">
        <v>46007.883414351854</v>
      </c>
      <c r="B269" s="19" t="s">
        <v>357</v>
      </c>
      <c r="C269" s="19" t="s">
        <v>335</v>
      </c>
      <c r="D269" s="19">
        <f t="shared" si="2"/>
        <v>1</v>
      </c>
      <c r="E269" s="19" t="s">
        <v>180</v>
      </c>
      <c r="F269" s="19">
        <f>IFERROR(__xludf.DUMMYFUNCTION("LET(
  t, LOWER(TRIM(E269)),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69" s="19" t="s">
        <v>220</v>
      </c>
      <c r="H269" s="19">
        <f>IFERROR(__xludf.DUMMYFUNCTION("LET(
  t, LOWER(TRIM(G269)),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69" s="19" t="s">
        <v>182</v>
      </c>
      <c r="J269" s="19">
        <f>IFERROR(__xludf.DUMMYFUNCTION("LET(
  text, LOWER(I269),
  IFERROR(
    IFS(
      REGEXMATCH(text,""ở cùng gia đình|ở trọ cùng gia đình""), 0,
      REGEXMATCH(text,""thuê trọ""), 1,
      REGEXMATCH(text,""ở ktx""), 2,
      REGEXMATCH(text,""có nhà tại khu vực đang học|có nhà|ở riên"&amp;"g tại chung cư""), 3,
      REGEXMATCH(text,""ở nhà người quen""), 4
    ),
  -1)
)"),1.0)</f>
        <v>1</v>
      </c>
      <c r="K269" s="19" t="s">
        <v>183</v>
      </c>
      <c r="L269" s="19">
        <f>IFERROR(__xludf.DUMMYFUNCTION("LET(
  t, LOWER(TRIM(K269)),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69" s="19" t="s">
        <v>261</v>
      </c>
      <c r="N269" s="19">
        <f>IFERROR(__xludf.DUMMYFUNCTION("LET(
  t, LOWER(TRIM(M269)),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69" s="19" t="s">
        <v>195</v>
      </c>
      <c r="P269" s="19">
        <f t="shared" si="3"/>
        <v>1</v>
      </c>
      <c r="Q269" s="19">
        <v>1.0</v>
      </c>
      <c r="R269" s="20">
        <f t="shared" si="309"/>
        <v>1</v>
      </c>
      <c r="S269" s="19" t="s">
        <v>223</v>
      </c>
      <c r="T269" s="19"/>
      <c r="U269" s="19" t="s">
        <v>224</v>
      </c>
      <c r="V269" s="20">
        <f>IFERROR(__xludf.DUMMYFUNCTION("IFERROR(REGEXEXTRACT(U269,""\d+"")*1, """")"),25.0)</f>
        <v>25</v>
      </c>
      <c r="W269" s="20">
        <f t="shared" si="5"/>
        <v>25</v>
      </c>
      <c r="X269" s="19">
        <v>30.0</v>
      </c>
      <c r="Y269" s="19">
        <v>30.0</v>
      </c>
      <c r="Z269" s="19" t="s">
        <v>186</v>
      </c>
      <c r="AA269" s="19"/>
      <c r="AB269" s="19" t="s">
        <v>195</v>
      </c>
      <c r="AC269" s="19" t="s">
        <v>426</v>
      </c>
      <c r="AD269" s="19" t="s">
        <v>205</v>
      </c>
      <c r="AE269" s="19" t="s">
        <v>185</v>
      </c>
      <c r="AF269" s="19" t="s">
        <v>187</v>
      </c>
      <c r="AG269" s="19" t="s">
        <v>188</v>
      </c>
      <c r="AH269" s="19" t="s">
        <v>226</v>
      </c>
      <c r="AI269" s="19" t="s">
        <v>227</v>
      </c>
      <c r="AJ269" s="19">
        <f t="shared" si="6"/>
        <v>2</v>
      </c>
      <c r="AK269" s="19" t="s">
        <v>251</v>
      </c>
      <c r="AL269" s="19">
        <f t="shared" si="7"/>
        <v>3</v>
      </c>
      <c r="AM269" s="19" t="s">
        <v>190</v>
      </c>
      <c r="AN269" s="19">
        <f t="shared" si="8"/>
        <v>0</v>
      </c>
      <c r="AO269" s="20"/>
      <c r="AP269" s="19">
        <v>2.0</v>
      </c>
      <c r="AQ269" s="19">
        <v>1.0</v>
      </c>
      <c r="AR269" s="19">
        <v>2.0</v>
      </c>
      <c r="AS269" s="19">
        <v>2.0</v>
      </c>
      <c r="AT269" s="19">
        <v>1.0</v>
      </c>
      <c r="AU269" s="19">
        <v>2.0</v>
      </c>
      <c r="AV269" s="19">
        <v>1.0</v>
      </c>
      <c r="AW269" s="19">
        <v>2.0</v>
      </c>
      <c r="AX269" s="19">
        <v>2.0</v>
      </c>
      <c r="AY269" s="19">
        <f t="shared" si="9"/>
        <v>15</v>
      </c>
      <c r="AZ269" s="19">
        <f t="shared" si="10"/>
        <v>6</v>
      </c>
      <c r="BA269" s="19">
        <f t="shared" si="11"/>
        <v>0</v>
      </c>
      <c r="BB269" s="19">
        <f t="shared" si="12"/>
        <v>0</v>
      </c>
      <c r="BC269" s="19">
        <v>2.0</v>
      </c>
      <c r="BD269" s="19">
        <v>1.0</v>
      </c>
      <c r="BE269" s="19">
        <v>2.0</v>
      </c>
      <c r="BF269" s="19">
        <v>1.0</v>
      </c>
      <c r="BG269" s="19">
        <v>1.0</v>
      </c>
      <c r="BH269" s="19">
        <v>1.0</v>
      </c>
      <c r="BI269" s="19">
        <v>1.0</v>
      </c>
      <c r="BJ269" s="19">
        <f t="shared" si="13"/>
        <v>9</v>
      </c>
      <c r="BK269" s="19">
        <f t="shared" si="14"/>
        <v>2</v>
      </c>
      <c r="BL269" s="19"/>
      <c r="BM269" s="19"/>
      <c r="BN269" s="19">
        <v>4.0</v>
      </c>
      <c r="BO269" s="19" t="s">
        <v>195</v>
      </c>
      <c r="BP269" s="19">
        <f t="shared" si="15"/>
        <v>1</v>
      </c>
      <c r="BQ269" s="19">
        <v>1.0</v>
      </c>
      <c r="BR269" s="19">
        <v>0.0</v>
      </c>
      <c r="BS269" s="19" t="s">
        <v>185</v>
      </c>
      <c r="BT269" s="20">
        <f t="shared" si="16"/>
        <v>0</v>
      </c>
      <c r="BU269" s="20"/>
      <c r="BV269" s="19">
        <v>3.0</v>
      </c>
      <c r="BW269" s="19" t="s">
        <v>195</v>
      </c>
      <c r="BX269" s="19" t="s">
        <v>191</v>
      </c>
      <c r="BY269" s="19" t="s">
        <v>195</v>
      </c>
      <c r="BZ269" s="19" t="s">
        <v>186</v>
      </c>
      <c r="CA269" s="19">
        <f t="shared" si="17"/>
        <v>1</v>
      </c>
      <c r="CB269" s="19" t="s">
        <v>186</v>
      </c>
      <c r="CC269" s="19">
        <f t="shared" si="18"/>
        <v>1</v>
      </c>
      <c r="CD269" s="19" t="s">
        <v>208</v>
      </c>
      <c r="CE269" s="19">
        <f t="shared" si="19"/>
        <v>2</v>
      </c>
      <c r="CF269" s="19" t="s">
        <v>208</v>
      </c>
      <c r="CG269" s="19">
        <f t="shared" si="20"/>
        <v>2</v>
      </c>
      <c r="CH269" s="19" t="s">
        <v>209</v>
      </c>
      <c r="CI269" s="19">
        <f t="shared" si="21"/>
        <v>1</v>
      </c>
      <c r="CJ269" s="19" t="s">
        <v>210</v>
      </c>
      <c r="CK269" s="19" t="s">
        <v>185</v>
      </c>
      <c r="CL269" s="19" t="s">
        <v>212</v>
      </c>
      <c r="CM269" s="19">
        <f t="shared" si="22"/>
        <v>6</v>
      </c>
      <c r="CN269" s="19" t="s">
        <v>213</v>
      </c>
      <c r="CO269" s="19">
        <f t="shared" si="23"/>
        <v>1</v>
      </c>
      <c r="CP269" s="19" t="s">
        <v>185</v>
      </c>
      <c r="CQ269" s="19" t="s">
        <v>185</v>
      </c>
      <c r="CR269" s="19" t="s">
        <v>185</v>
      </c>
      <c r="CS269" s="19" t="s">
        <v>185</v>
      </c>
      <c r="CT269" s="19" t="s">
        <v>185</v>
      </c>
      <c r="CU269" s="19">
        <f t="shared" ref="CU269:CY269" si="311">if(CP269="Không",0,1)</f>
        <v>0</v>
      </c>
      <c r="CV269" s="19">
        <f t="shared" si="311"/>
        <v>0</v>
      </c>
      <c r="CW269" s="19">
        <f t="shared" si="311"/>
        <v>0</v>
      </c>
      <c r="CX269" s="19">
        <f t="shared" si="311"/>
        <v>0</v>
      </c>
      <c r="CY269" s="19">
        <f t="shared" si="311"/>
        <v>0</v>
      </c>
      <c r="CZ269" s="19" t="s">
        <v>185</v>
      </c>
      <c r="DA269" s="19">
        <f t="shared" si="25"/>
        <v>0</v>
      </c>
      <c r="DB269" s="19" t="s">
        <v>195</v>
      </c>
      <c r="DC269" s="19">
        <f t="shared" si="26"/>
        <v>1</v>
      </c>
      <c r="DD269" s="19" t="s">
        <v>580</v>
      </c>
      <c r="DE269" s="19" t="s">
        <v>195</v>
      </c>
      <c r="DF269" s="19">
        <f t="shared" si="27"/>
        <v>1</v>
      </c>
      <c r="DG269" s="19" t="s">
        <v>196</v>
      </c>
      <c r="DH269" s="19">
        <f t="shared" si="28"/>
        <v>0</v>
      </c>
      <c r="DI269" s="19" t="s">
        <v>185</v>
      </c>
      <c r="DJ269" s="19">
        <f t="shared" si="29"/>
        <v>0</v>
      </c>
      <c r="DK269" s="19" t="s">
        <v>197</v>
      </c>
      <c r="DL269" s="19">
        <f t="shared" si="30"/>
        <v>0</v>
      </c>
      <c r="DM269" s="19" t="s">
        <v>198</v>
      </c>
      <c r="DN269" s="19">
        <f t="shared" si="31"/>
        <v>1.5</v>
      </c>
      <c r="DO269" s="19" t="s">
        <v>326</v>
      </c>
      <c r="DP269" s="19" t="s">
        <v>185</v>
      </c>
      <c r="DQ269" s="20">
        <f t="shared" si="32"/>
        <v>0</v>
      </c>
      <c r="DR269" s="20"/>
      <c r="DS269" s="19" t="s">
        <v>185</v>
      </c>
      <c r="DT269" s="20"/>
      <c r="DU269" s="19" t="s">
        <v>185</v>
      </c>
      <c r="DV269" s="20"/>
      <c r="DW269" s="20"/>
      <c r="DX269" s="20"/>
      <c r="DY269" s="20"/>
    </row>
    <row r="270">
      <c r="A270" s="18">
        <v>46007.88353009259</v>
      </c>
      <c r="B270" s="19" t="s">
        <v>300</v>
      </c>
      <c r="C270" s="19" t="s">
        <v>335</v>
      </c>
      <c r="D270" s="19">
        <f t="shared" si="2"/>
        <v>1</v>
      </c>
      <c r="E270" s="19" t="s">
        <v>235</v>
      </c>
      <c r="F270" s="19">
        <f>IFERROR(__xludf.DUMMYFUNCTION("LET(
  t, LOWER(TRIM(E270)),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70" s="19" t="s">
        <v>181</v>
      </c>
      <c r="H270" s="19">
        <f>IFERROR(__xludf.DUMMYFUNCTION("LET(
  t, LOWER(TRIM(G270)),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270" s="19" t="s">
        <v>182</v>
      </c>
      <c r="J270" s="19">
        <f>IFERROR(__xludf.DUMMYFUNCTION("LET(
  text, LOWER(I270),
  IFERROR(
    IFS(
      REGEXMATCH(text,""ở cùng gia đình|ở trọ cùng gia đình""), 0,
      REGEXMATCH(text,""thuê trọ""), 1,
      REGEXMATCH(text,""ở ktx""), 2,
      REGEXMATCH(text,""có nhà tại khu vực đang học|có nhà|ở riên"&amp;"g tại chung cư""), 3,
      REGEXMATCH(text,""ở nhà người quen""), 4
    ),
  -1)
)"),1.0)</f>
        <v>1</v>
      </c>
      <c r="K270" s="19" t="s">
        <v>202</v>
      </c>
      <c r="L270" s="19">
        <f>IFERROR(__xludf.DUMMYFUNCTION("LET(
  t, LOWER(TRIM(K270)),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70" s="19" t="s">
        <v>261</v>
      </c>
      <c r="N270" s="19">
        <f>IFERROR(__xludf.DUMMYFUNCTION("LET(
  t, LOWER(TRIM(M270)),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70" s="19" t="s">
        <v>195</v>
      </c>
      <c r="P270" s="19">
        <f t="shared" si="3"/>
        <v>1</v>
      </c>
      <c r="Q270" s="19">
        <v>3.0</v>
      </c>
      <c r="R270" s="20">
        <f t="shared" si="309"/>
        <v>3</v>
      </c>
      <c r="S270" s="19" t="s">
        <v>770</v>
      </c>
      <c r="T270" s="19"/>
      <c r="U270" s="19" t="s">
        <v>771</v>
      </c>
      <c r="V270" s="20">
        <f>IFERROR(__xludf.DUMMYFUNCTION("IFERROR(REGEXEXTRACT(U270,""\d+"")*1, """")"),16.0)</f>
        <v>16</v>
      </c>
      <c r="W270" s="20">
        <f t="shared" si="5"/>
        <v>16</v>
      </c>
      <c r="X270" s="19">
        <v>0.0</v>
      </c>
      <c r="Y270" s="19" t="s">
        <v>772</v>
      </c>
      <c r="Z270" s="19" t="s">
        <v>186</v>
      </c>
      <c r="AA270" s="19"/>
      <c r="AB270" s="19" t="s">
        <v>185</v>
      </c>
      <c r="AC270" s="19" t="s">
        <v>185</v>
      </c>
      <c r="AD270" s="19" t="s">
        <v>205</v>
      </c>
      <c r="AE270" s="19" t="s">
        <v>225</v>
      </c>
      <c r="AF270" s="19" t="s">
        <v>250</v>
      </c>
      <c r="AG270" s="19" t="s">
        <v>251</v>
      </c>
      <c r="AH270" s="19" t="s">
        <v>251</v>
      </c>
      <c r="AI270" s="19" t="s">
        <v>331</v>
      </c>
      <c r="AJ270" s="19">
        <f t="shared" si="6"/>
        <v>3</v>
      </c>
      <c r="AK270" s="19" t="s">
        <v>188</v>
      </c>
      <c r="AL270" s="19">
        <f t="shared" si="7"/>
        <v>1</v>
      </c>
      <c r="AM270" s="19" t="s">
        <v>190</v>
      </c>
      <c r="AN270" s="19">
        <f t="shared" si="8"/>
        <v>0</v>
      </c>
      <c r="AO270" s="20"/>
      <c r="AP270" s="19">
        <v>1.0</v>
      </c>
      <c r="AQ270" s="19">
        <v>4.0</v>
      </c>
      <c r="AR270" s="19">
        <v>3.0</v>
      </c>
      <c r="AS270" s="19">
        <v>4.0</v>
      </c>
      <c r="AT270" s="19">
        <v>2.0</v>
      </c>
      <c r="AU270" s="19">
        <v>4.0</v>
      </c>
      <c r="AV270" s="19">
        <v>2.0</v>
      </c>
      <c r="AW270" s="19">
        <v>1.0</v>
      </c>
      <c r="AX270" s="19">
        <v>4.0</v>
      </c>
      <c r="AY270" s="19">
        <f t="shared" si="9"/>
        <v>25</v>
      </c>
      <c r="AZ270" s="19">
        <f t="shared" si="10"/>
        <v>16</v>
      </c>
      <c r="BA270" s="19">
        <f t="shared" si="11"/>
        <v>1</v>
      </c>
      <c r="BB270" s="19">
        <f t="shared" si="12"/>
        <v>1</v>
      </c>
      <c r="BC270" s="19">
        <v>1.0</v>
      </c>
      <c r="BD270" s="19">
        <v>4.0</v>
      </c>
      <c r="BE270" s="19">
        <v>4.0</v>
      </c>
      <c r="BF270" s="19">
        <v>4.0</v>
      </c>
      <c r="BG270" s="19">
        <v>4.0</v>
      </c>
      <c r="BH270" s="19">
        <v>3.0</v>
      </c>
      <c r="BI270" s="19">
        <v>4.0</v>
      </c>
      <c r="BJ270" s="19">
        <f t="shared" si="13"/>
        <v>24</v>
      </c>
      <c r="BK270" s="19">
        <f t="shared" si="14"/>
        <v>17</v>
      </c>
      <c r="BL270" s="19"/>
      <c r="BM270" s="19"/>
      <c r="BN270" s="19">
        <v>5.0</v>
      </c>
      <c r="BO270" s="19" t="s">
        <v>195</v>
      </c>
      <c r="BP270" s="19">
        <f t="shared" si="15"/>
        <v>1</v>
      </c>
      <c r="BQ270" s="19">
        <v>6.0</v>
      </c>
      <c r="BR270" s="19" t="s">
        <v>773</v>
      </c>
      <c r="BS270" s="19" t="s">
        <v>185</v>
      </c>
      <c r="BT270" s="20">
        <f t="shared" si="16"/>
        <v>0</v>
      </c>
      <c r="BU270" s="20"/>
      <c r="BV270" s="19">
        <v>1.0</v>
      </c>
      <c r="BW270" s="19" t="s">
        <v>195</v>
      </c>
      <c r="BX270" s="19" t="s">
        <v>191</v>
      </c>
      <c r="BY270" s="19" t="s">
        <v>195</v>
      </c>
      <c r="BZ270" s="19" t="s">
        <v>186</v>
      </c>
      <c r="CA270" s="19">
        <f t="shared" si="17"/>
        <v>1</v>
      </c>
      <c r="CB270" s="19" t="s">
        <v>186</v>
      </c>
      <c r="CC270" s="19">
        <f t="shared" si="18"/>
        <v>1</v>
      </c>
      <c r="CD270" s="19" t="s">
        <v>209</v>
      </c>
      <c r="CE270" s="19">
        <f t="shared" si="19"/>
        <v>1</v>
      </c>
      <c r="CF270" s="19" t="s">
        <v>208</v>
      </c>
      <c r="CG270" s="19">
        <f t="shared" si="20"/>
        <v>2</v>
      </c>
      <c r="CH270" s="19" t="s">
        <v>192</v>
      </c>
      <c r="CI270" s="19">
        <f t="shared" si="21"/>
        <v>0</v>
      </c>
      <c r="CJ270" s="19" t="s">
        <v>415</v>
      </c>
      <c r="CK270" s="19" t="s">
        <v>185</v>
      </c>
      <c r="CL270" s="19" t="s">
        <v>212</v>
      </c>
      <c r="CM270" s="19">
        <f t="shared" si="22"/>
        <v>6</v>
      </c>
      <c r="CN270" s="19" t="s">
        <v>185</v>
      </c>
      <c r="CO270" s="19">
        <f t="shared" si="23"/>
        <v>0</v>
      </c>
      <c r="CP270" s="19" t="s">
        <v>185</v>
      </c>
      <c r="CQ270" s="19" t="s">
        <v>185</v>
      </c>
      <c r="CR270" s="19" t="s">
        <v>185</v>
      </c>
      <c r="CS270" s="19" t="s">
        <v>185</v>
      </c>
      <c r="CT270" s="19" t="s">
        <v>185</v>
      </c>
      <c r="CU270" s="19">
        <f t="shared" ref="CU270:CY270" si="312">if(CP270="Không",0,1)</f>
        <v>0</v>
      </c>
      <c r="CV270" s="19">
        <f t="shared" si="312"/>
        <v>0</v>
      </c>
      <c r="CW270" s="19">
        <f t="shared" si="312"/>
        <v>0</v>
      </c>
      <c r="CX270" s="19">
        <f t="shared" si="312"/>
        <v>0</v>
      </c>
      <c r="CY270" s="19">
        <f t="shared" si="312"/>
        <v>0</v>
      </c>
      <c r="CZ270" s="19" t="s">
        <v>195</v>
      </c>
      <c r="DA270" s="19">
        <f t="shared" si="25"/>
        <v>1</v>
      </c>
      <c r="DB270" s="19" t="s">
        <v>195</v>
      </c>
      <c r="DC270" s="19">
        <f t="shared" si="26"/>
        <v>1</v>
      </c>
      <c r="DD270" s="19" t="s">
        <v>714</v>
      </c>
      <c r="DE270" s="19" t="s">
        <v>185</v>
      </c>
      <c r="DF270" s="19">
        <f t="shared" si="27"/>
        <v>0</v>
      </c>
      <c r="DG270" s="19" t="s">
        <v>196</v>
      </c>
      <c r="DH270" s="19">
        <f t="shared" si="28"/>
        <v>0</v>
      </c>
      <c r="DI270" s="19" t="s">
        <v>362</v>
      </c>
      <c r="DJ270" s="19">
        <f t="shared" si="29"/>
        <v>1</v>
      </c>
      <c r="DK270" s="19" t="s">
        <v>197</v>
      </c>
      <c r="DL270" s="19">
        <f t="shared" si="30"/>
        <v>0</v>
      </c>
      <c r="DM270" s="20"/>
      <c r="DN270" s="19" t="str">
        <f t="shared" si="31"/>
        <v/>
      </c>
      <c r="DO270" s="20"/>
      <c r="DP270" s="19" t="s">
        <v>185</v>
      </c>
      <c r="DQ270" s="20">
        <f t="shared" si="32"/>
        <v>0</v>
      </c>
      <c r="DR270" s="20"/>
      <c r="DS270" s="19" t="s">
        <v>185</v>
      </c>
      <c r="DT270" s="20"/>
      <c r="DU270" s="19" t="s">
        <v>185</v>
      </c>
      <c r="DV270" s="20"/>
      <c r="DW270" s="20"/>
      <c r="DX270" s="20"/>
      <c r="DY270" s="20"/>
    </row>
    <row r="271">
      <c r="A271" s="18">
        <v>46007.88354166667</v>
      </c>
      <c r="B271" s="19" t="s">
        <v>172</v>
      </c>
      <c r="C271" s="19" t="s">
        <v>335</v>
      </c>
      <c r="D271" s="19">
        <f t="shared" si="2"/>
        <v>1</v>
      </c>
      <c r="E271" s="19" t="s">
        <v>774</v>
      </c>
      <c r="F271" s="19">
        <f>IFERROR(__xludf.DUMMYFUNCTION("LET(
  t, LOWER(TRIM(E271)),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71" s="19" t="s">
        <v>181</v>
      </c>
      <c r="H271" s="19">
        <f>IFERROR(__xludf.DUMMYFUNCTION("LET(
  t, LOWER(TRIM(G271)),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271" s="19" t="s">
        <v>276</v>
      </c>
      <c r="J271" s="19">
        <f>IFERROR(__xludf.DUMMYFUNCTION("LET(
  text, LOWER(I271),
  IFERROR(
    IFS(
      REGEXMATCH(text,""ở cùng gia đình|ở trọ cùng gia đình""), 0,
      REGEXMATCH(text,""thuê trọ""), 1,
      REGEXMATCH(text,""ở ktx""), 2,
      REGEXMATCH(text,""có nhà tại khu vực đang học|có nhà|ở riên"&amp;"g tại chung cư""), 3,
      REGEXMATCH(text,""ở nhà người quen""), 4
    ),
  -1)
)"),0.0)</f>
        <v>0</v>
      </c>
      <c r="K271" s="19" t="s">
        <v>183</v>
      </c>
      <c r="L271" s="19">
        <f>IFERROR(__xludf.DUMMYFUNCTION("LET(
  t, LOWER(TRIM(K271)),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71" s="19" t="s">
        <v>222</v>
      </c>
      <c r="N271" s="19">
        <f>IFERROR(__xludf.DUMMYFUNCTION("LET(
  t, LOWER(TRIM(M271)),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71" s="19" t="s">
        <v>185</v>
      </c>
      <c r="P271" s="19">
        <f t="shared" si="3"/>
        <v>0</v>
      </c>
      <c r="Q271" s="20"/>
      <c r="R271" s="20" t="str">
        <f t="shared" si="309"/>
        <v/>
      </c>
      <c r="S271" s="20"/>
      <c r="T271" s="20"/>
      <c r="U271" s="20"/>
      <c r="V271" s="20" t="str">
        <f>IFERROR(__xludf.DUMMYFUNCTION("IFERROR(REGEXEXTRACT(U271,""\d+"")*1, """")"),"")</f>
        <v/>
      </c>
      <c r="W271" s="20">
        <f t="shared" si="5"/>
        <v>0</v>
      </c>
      <c r="X271" s="20"/>
      <c r="Y271" s="20"/>
      <c r="Z271" s="19" t="s">
        <v>208</v>
      </c>
      <c r="AA271" s="19"/>
      <c r="AB271" s="19" t="s">
        <v>185</v>
      </c>
      <c r="AC271" s="19" t="s">
        <v>185</v>
      </c>
      <c r="AD271" s="19" t="s">
        <v>205</v>
      </c>
      <c r="AE271" s="19" t="s">
        <v>185</v>
      </c>
      <c r="AF271" s="19" t="s">
        <v>206</v>
      </c>
      <c r="AG271" s="19" t="s">
        <v>188</v>
      </c>
      <c r="AH271" s="19" t="s">
        <v>188</v>
      </c>
      <c r="AI271" s="19" t="s">
        <v>227</v>
      </c>
      <c r="AJ271" s="19">
        <f t="shared" si="6"/>
        <v>2</v>
      </c>
      <c r="AK271" s="19" t="s">
        <v>226</v>
      </c>
      <c r="AL271" s="19">
        <f t="shared" si="7"/>
        <v>2</v>
      </c>
      <c r="AM271" s="19" t="s">
        <v>228</v>
      </c>
      <c r="AN271" s="19">
        <f t="shared" si="8"/>
        <v>1</v>
      </c>
      <c r="AO271" s="20"/>
      <c r="AP271" s="19">
        <v>1.0</v>
      </c>
      <c r="AQ271" s="19">
        <v>1.0</v>
      </c>
      <c r="AR271" s="19">
        <v>1.0</v>
      </c>
      <c r="AS271" s="19">
        <v>1.0</v>
      </c>
      <c r="AT271" s="19">
        <v>1.0</v>
      </c>
      <c r="AU271" s="19">
        <v>2.0</v>
      </c>
      <c r="AV271" s="19">
        <v>4.0</v>
      </c>
      <c r="AW271" s="19">
        <v>1.0</v>
      </c>
      <c r="AX271" s="19">
        <v>1.0</v>
      </c>
      <c r="AY271" s="19">
        <f t="shared" si="9"/>
        <v>13</v>
      </c>
      <c r="AZ271" s="19">
        <f t="shared" si="10"/>
        <v>4</v>
      </c>
      <c r="BA271" s="19">
        <f t="shared" si="11"/>
        <v>0</v>
      </c>
      <c r="BB271" s="19">
        <f t="shared" si="12"/>
        <v>0</v>
      </c>
      <c r="BC271" s="19">
        <v>1.0</v>
      </c>
      <c r="BD271" s="19">
        <v>1.0</v>
      </c>
      <c r="BE271" s="19">
        <v>2.0</v>
      </c>
      <c r="BF271" s="19">
        <v>1.0</v>
      </c>
      <c r="BG271" s="19">
        <v>3.0</v>
      </c>
      <c r="BH271" s="19">
        <v>1.0</v>
      </c>
      <c r="BI271" s="19">
        <v>1.0</v>
      </c>
      <c r="BJ271" s="19">
        <f t="shared" si="13"/>
        <v>10</v>
      </c>
      <c r="BK271" s="19">
        <f t="shared" si="14"/>
        <v>3</v>
      </c>
      <c r="BL271" s="19"/>
      <c r="BM271" s="19"/>
      <c r="BN271" s="19">
        <v>4.0</v>
      </c>
      <c r="BO271" s="19" t="s">
        <v>185</v>
      </c>
      <c r="BP271" s="19">
        <f t="shared" si="15"/>
        <v>0</v>
      </c>
      <c r="BQ271" s="19">
        <v>1.0</v>
      </c>
      <c r="BR271" s="19">
        <v>0.0</v>
      </c>
      <c r="BS271" s="19" t="s">
        <v>185</v>
      </c>
      <c r="BT271" s="20">
        <f t="shared" si="16"/>
        <v>0</v>
      </c>
      <c r="BU271" s="20"/>
      <c r="BV271" s="19">
        <v>3.0</v>
      </c>
      <c r="BW271" s="19" t="s">
        <v>185</v>
      </c>
      <c r="BX271" s="19" t="s">
        <v>191</v>
      </c>
      <c r="BY271" s="19" t="s">
        <v>185</v>
      </c>
      <c r="BZ271" s="19" t="s">
        <v>186</v>
      </c>
      <c r="CA271" s="19">
        <f t="shared" si="17"/>
        <v>1</v>
      </c>
      <c r="CB271" s="19" t="s">
        <v>186</v>
      </c>
      <c r="CC271" s="19">
        <f t="shared" si="18"/>
        <v>1</v>
      </c>
      <c r="CD271" s="19" t="s">
        <v>192</v>
      </c>
      <c r="CE271" s="19">
        <f t="shared" si="19"/>
        <v>0</v>
      </c>
      <c r="CF271" s="19" t="s">
        <v>192</v>
      </c>
      <c r="CG271" s="19">
        <f t="shared" si="20"/>
        <v>0</v>
      </c>
      <c r="CH271" s="19" t="s">
        <v>209</v>
      </c>
      <c r="CI271" s="19">
        <f t="shared" si="21"/>
        <v>1</v>
      </c>
      <c r="CJ271" s="19" t="s">
        <v>210</v>
      </c>
      <c r="CK271" s="19" t="s">
        <v>185</v>
      </c>
      <c r="CL271" s="19" t="s">
        <v>212</v>
      </c>
      <c r="CM271" s="19">
        <f t="shared" si="22"/>
        <v>6</v>
      </c>
      <c r="CN271" s="19" t="s">
        <v>185</v>
      </c>
      <c r="CO271" s="19">
        <f t="shared" si="23"/>
        <v>0</v>
      </c>
      <c r="CP271" s="19" t="s">
        <v>195</v>
      </c>
      <c r="CQ271" s="19" t="s">
        <v>195</v>
      </c>
      <c r="CR271" s="19" t="s">
        <v>185</v>
      </c>
      <c r="CS271" s="19" t="s">
        <v>195</v>
      </c>
      <c r="CT271" s="19" t="s">
        <v>185</v>
      </c>
      <c r="CU271" s="19">
        <f t="shared" ref="CU271:CY271" si="313">if(CP271="Không",0,1)</f>
        <v>1</v>
      </c>
      <c r="CV271" s="19">
        <f t="shared" si="313"/>
        <v>1</v>
      </c>
      <c r="CW271" s="19">
        <f t="shared" si="313"/>
        <v>0</v>
      </c>
      <c r="CX271" s="19">
        <f t="shared" si="313"/>
        <v>1</v>
      </c>
      <c r="CY271" s="19">
        <f t="shared" si="313"/>
        <v>0</v>
      </c>
      <c r="CZ271" s="19" t="s">
        <v>185</v>
      </c>
      <c r="DA271" s="19">
        <f t="shared" si="25"/>
        <v>0</v>
      </c>
      <c r="DB271" s="19" t="s">
        <v>185</v>
      </c>
      <c r="DC271" s="19">
        <f t="shared" si="26"/>
        <v>0</v>
      </c>
      <c r="DD271" s="20"/>
      <c r="DE271" s="19" t="s">
        <v>185</v>
      </c>
      <c r="DF271" s="19">
        <f t="shared" si="27"/>
        <v>0</v>
      </c>
      <c r="DG271" s="19" t="s">
        <v>196</v>
      </c>
      <c r="DH271" s="19">
        <f t="shared" si="28"/>
        <v>0</v>
      </c>
      <c r="DI271" s="19" t="s">
        <v>185</v>
      </c>
      <c r="DJ271" s="19">
        <f t="shared" si="29"/>
        <v>0</v>
      </c>
      <c r="DK271" s="19" t="s">
        <v>197</v>
      </c>
      <c r="DL271" s="19">
        <f t="shared" si="30"/>
        <v>0</v>
      </c>
      <c r="DM271" s="20"/>
      <c r="DN271" s="19" t="str">
        <f t="shared" si="31"/>
        <v/>
      </c>
      <c r="DO271" s="20"/>
      <c r="DP271" s="19" t="s">
        <v>185</v>
      </c>
      <c r="DQ271" s="20">
        <f t="shared" si="32"/>
        <v>0</v>
      </c>
      <c r="DR271" s="20"/>
      <c r="DS271" s="19" t="s">
        <v>185</v>
      </c>
      <c r="DT271" s="20"/>
      <c r="DU271" s="19" t="s">
        <v>185</v>
      </c>
      <c r="DV271" s="20"/>
      <c r="DW271" s="20"/>
      <c r="DX271" s="20"/>
      <c r="DY271" s="20"/>
    </row>
    <row r="272">
      <c r="A272" s="18">
        <v>46007.88421296296</v>
      </c>
      <c r="B272" s="19" t="s">
        <v>390</v>
      </c>
      <c r="C272" s="19" t="s">
        <v>174</v>
      </c>
      <c r="D272" s="19">
        <f t="shared" si="2"/>
        <v>0</v>
      </c>
      <c r="E272" s="19" t="s">
        <v>328</v>
      </c>
      <c r="F272" s="19">
        <f>IFERROR(__xludf.DUMMYFUNCTION("LET(
  t, LOWER(TRIM(E272)),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72" s="19" t="s">
        <v>185</v>
      </c>
      <c r="H272" s="19">
        <f>IFERROR(__xludf.DUMMYFUNCTION("LET(
  t, LOWER(TRIM(G272)),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72" s="19" t="s">
        <v>276</v>
      </c>
      <c r="J272" s="19">
        <f>IFERROR(__xludf.DUMMYFUNCTION("LET(
  text, LOWER(I272),
  IFERROR(
    IFS(
      REGEXMATCH(text,""ở cùng gia đình|ở trọ cùng gia đình""), 0,
      REGEXMATCH(text,""thuê trọ""), 1,
      REGEXMATCH(text,""ở ktx""), 2,
      REGEXMATCH(text,""có nhà tại khu vực đang học|có nhà|ở riên"&amp;"g tại chung cư""), 3,
      REGEXMATCH(text,""ở nhà người quen""), 4
    ),
  -1)
)"),0.0)</f>
        <v>0</v>
      </c>
      <c r="K272" s="19" t="s">
        <v>183</v>
      </c>
      <c r="L272" s="19">
        <f>IFERROR(__xludf.DUMMYFUNCTION("LET(
  t, LOWER(TRIM(K272)),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72" s="19" t="s">
        <v>261</v>
      </c>
      <c r="N272" s="19">
        <f>IFERROR(__xludf.DUMMYFUNCTION("LET(
  t, LOWER(TRIM(M272)),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72" s="19" t="s">
        <v>185</v>
      </c>
      <c r="P272" s="19">
        <f t="shared" si="3"/>
        <v>0</v>
      </c>
      <c r="Q272" s="20"/>
      <c r="R272" s="20" t="str">
        <f t="shared" si="309"/>
        <v/>
      </c>
      <c r="S272" s="20"/>
      <c r="T272" s="20"/>
      <c r="U272" s="20"/>
      <c r="V272" s="20" t="str">
        <f>IFERROR(__xludf.DUMMYFUNCTION("IFERROR(REGEXEXTRACT(U272,""\d+"")*1, """")"),"")</f>
        <v/>
      </c>
      <c r="W272" s="20">
        <f t="shared" si="5"/>
        <v>0</v>
      </c>
      <c r="X272" s="20"/>
      <c r="Y272" s="20"/>
      <c r="Z272" s="19" t="s">
        <v>186</v>
      </c>
      <c r="AA272" s="19"/>
      <c r="AB272" s="19" t="s">
        <v>185</v>
      </c>
      <c r="AC272" s="19" t="s">
        <v>185</v>
      </c>
      <c r="AD272" s="19" t="s">
        <v>205</v>
      </c>
      <c r="AE272" s="19" t="s">
        <v>186</v>
      </c>
      <c r="AF272" s="19" t="s">
        <v>187</v>
      </c>
      <c r="AG272" s="19" t="s">
        <v>226</v>
      </c>
      <c r="AH272" s="19" t="s">
        <v>188</v>
      </c>
      <c r="AI272" s="19" t="s">
        <v>189</v>
      </c>
      <c r="AJ272" s="19">
        <f t="shared" si="6"/>
        <v>1</v>
      </c>
      <c r="AK272" s="19" t="s">
        <v>188</v>
      </c>
      <c r="AL272" s="19">
        <f t="shared" si="7"/>
        <v>1</v>
      </c>
      <c r="AM272" s="19" t="s">
        <v>190</v>
      </c>
      <c r="AN272" s="19">
        <f t="shared" si="8"/>
        <v>0</v>
      </c>
      <c r="AO272" s="20"/>
      <c r="AP272" s="19">
        <v>2.0</v>
      </c>
      <c r="AQ272" s="19">
        <v>2.0</v>
      </c>
      <c r="AR272" s="19">
        <v>3.0</v>
      </c>
      <c r="AS272" s="19">
        <v>3.0</v>
      </c>
      <c r="AT272" s="19">
        <v>2.0</v>
      </c>
      <c r="AU272" s="19">
        <v>3.0</v>
      </c>
      <c r="AV272" s="19">
        <v>2.0</v>
      </c>
      <c r="AW272" s="19">
        <v>2.0</v>
      </c>
      <c r="AX272" s="19">
        <v>1.0</v>
      </c>
      <c r="AY272" s="19">
        <f t="shared" si="9"/>
        <v>20</v>
      </c>
      <c r="AZ272" s="19">
        <f t="shared" si="10"/>
        <v>11</v>
      </c>
      <c r="BA272" s="19">
        <f t="shared" si="11"/>
        <v>1</v>
      </c>
      <c r="BB272" s="19">
        <f t="shared" si="12"/>
        <v>0</v>
      </c>
      <c r="BC272" s="19">
        <v>3.0</v>
      </c>
      <c r="BD272" s="19">
        <v>2.0</v>
      </c>
      <c r="BE272" s="19">
        <v>3.0</v>
      </c>
      <c r="BF272" s="19">
        <v>3.0</v>
      </c>
      <c r="BG272" s="19">
        <v>2.0</v>
      </c>
      <c r="BH272" s="19">
        <v>2.0</v>
      </c>
      <c r="BI272" s="19">
        <v>3.0</v>
      </c>
      <c r="BJ272" s="19">
        <f t="shared" si="13"/>
        <v>18</v>
      </c>
      <c r="BK272" s="19">
        <f t="shared" si="14"/>
        <v>11</v>
      </c>
      <c r="BL272" s="19"/>
      <c r="BM272" s="19"/>
      <c r="BN272" s="19">
        <v>4.0</v>
      </c>
      <c r="BO272" s="19" t="s">
        <v>195</v>
      </c>
      <c r="BP272" s="19">
        <f t="shared" si="15"/>
        <v>1</v>
      </c>
      <c r="BQ272" s="19">
        <v>5.0</v>
      </c>
      <c r="BR272" s="19">
        <v>3.0</v>
      </c>
      <c r="BS272" s="19" t="s">
        <v>195</v>
      </c>
      <c r="BT272" s="20">
        <f t="shared" si="16"/>
        <v>1</v>
      </c>
      <c r="BU272" s="19" t="s">
        <v>322</v>
      </c>
      <c r="BV272" s="19">
        <v>3.0</v>
      </c>
      <c r="BW272" s="19" t="s">
        <v>195</v>
      </c>
      <c r="BX272" s="19" t="s">
        <v>191</v>
      </c>
      <c r="BY272" s="19" t="s">
        <v>185</v>
      </c>
      <c r="BZ272" s="19" t="s">
        <v>186</v>
      </c>
      <c r="CA272" s="19">
        <f t="shared" si="17"/>
        <v>1</v>
      </c>
      <c r="CB272" s="19" t="s">
        <v>186</v>
      </c>
      <c r="CC272" s="19">
        <f t="shared" si="18"/>
        <v>1</v>
      </c>
      <c r="CD272" s="19" t="s">
        <v>192</v>
      </c>
      <c r="CE272" s="19">
        <f t="shared" si="19"/>
        <v>0</v>
      </c>
      <c r="CF272" s="19" t="s">
        <v>209</v>
      </c>
      <c r="CG272" s="19">
        <f t="shared" si="20"/>
        <v>1</v>
      </c>
      <c r="CH272" s="19" t="s">
        <v>209</v>
      </c>
      <c r="CI272" s="19">
        <f t="shared" si="21"/>
        <v>1</v>
      </c>
      <c r="CJ272" s="19" t="s">
        <v>229</v>
      </c>
      <c r="CK272" s="19" t="s">
        <v>185</v>
      </c>
      <c r="CL272" s="19" t="s">
        <v>241</v>
      </c>
      <c r="CM272" s="19">
        <f t="shared" si="22"/>
        <v>1.5</v>
      </c>
      <c r="CN272" s="19" t="s">
        <v>185</v>
      </c>
      <c r="CO272" s="19">
        <f t="shared" si="23"/>
        <v>0</v>
      </c>
      <c r="CP272" s="19" t="s">
        <v>185</v>
      </c>
      <c r="CQ272" s="19" t="s">
        <v>185</v>
      </c>
      <c r="CR272" s="19" t="s">
        <v>185</v>
      </c>
      <c r="CS272" s="19" t="s">
        <v>195</v>
      </c>
      <c r="CT272" s="19" t="s">
        <v>185</v>
      </c>
      <c r="CU272" s="19">
        <f t="shared" ref="CU272:CY272" si="314">if(CP272="Không",0,1)</f>
        <v>0</v>
      </c>
      <c r="CV272" s="19">
        <f t="shared" si="314"/>
        <v>0</v>
      </c>
      <c r="CW272" s="19">
        <f t="shared" si="314"/>
        <v>0</v>
      </c>
      <c r="CX272" s="19">
        <f t="shared" si="314"/>
        <v>1</v>
      </c>
      <c r="CY272" s="19">
        <f t="shared" si="314"/>
        <v>0</v>
      </c>
      <c r="CZ272" s="19" t="s">
        <v>185</v>
      </c>
      <c r="DA272" s="19">
        <f t="shared" si="25"/>
        <v>0</v>
      </c>
      <c r="DB272" s="19" t="s">
        <v>195</v>
      </c>
      <c r="DC272" s="19">
        <f t="shared" si="26"/>
        <v>1</v>
      </c>
      <c r="DD272" s="19">
        <v>20.0</v>
      </c>
      <c r="DE272" s="19" t="s">
        <v>185</v>
      </c>
      <c r="DF272" s="19">
        <f t="shared" si="27"/>
        <v>0</v>
      </c>
      <c r="DG272" s="19" t="s">
        <v>431</v>
      </c>
      <c r="DH272" s="19">
        <f t="shared" si="28"/>
        <v>1</v>
      </c>
      <c r="DI272" s="19" t="s">
        <v>355</v>
      </c>
      <c r="DJ272" s="19">
        <f t="shared" si="29"/>
        <v>1</v>
      </c>
      <c r="DK272" s="19" t="s">
        <v>197</v>
      </c>
      <c r="DL272" s="19">
        <f t="shared" si="30"/>
        <v>0</v>
      </c>
      <c r="DM272" s="20"/>
      <c r="DN272" s="19" t="str">
        <f t="shared" si="31"/>
        <v/>
      </c>
      <c r="DO272" s="20"/>
      <c r="DP272" s="19" t="s">
        <v>185</v>
      </c>
      <c r="DQ272" s="20">
        <f t="shared" si="32"/>
        <v>0</v>
      </c>
      <c r="DR272" s="20"/>
      <c r="DS272" s="19" t="s">
        <v>185</v>
      </c>
      <c r="DT272" s="20"/>
      <c r="DU272" s="19" t="s">
        <v>185</v>
      </c>
      <c r="DV272" s="20"/>
      <c r="DW272" s="20"/>
      <c r="DX272" s="20"/>
      <c r="DY272" s="20"/>
    </row>
    <row r="273">
      <c r="A273" s="18">
        <v>46007.884571759256</v>
      </c>
      <c r="B273" s="19" t="s">
        <v>374</v>
      </c>
      <c r="C273" s="19" t="s">
        <v>335</v>
      </c>
      <c r="D273" s="19">
        <f t="shared" si="2"/>
        <v>1</v>
      </c>
      <c r="E273" s="19" t="s">
        <v>335</v>
      </c>
      <c r="F273" s="19">
        <f>IFERROR(__xludf.DUMMYFUNCTION("LET(
  t, LOWER(TRIM(E273)),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273" s="19" t="s">
        <v>185</v>
      </c>
      <c r="H273" s="19">
        <f>IFERROR(__xludf.DUMMYFUNCTION("LET(
  t, LOWER(TRIM(G273)),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73" s="19" t="s">
        <v>182</v>
      </c>
      <c r="J273" s="19">
        <f>IFERROR(__xludf.DUMMYFUNCTION("LET(
  text, LOWER(I273),
  IFERROR(
    IFS(
      REGEXMATCH(text,""ở cùng gia đình|ở trọ cùng gia đình""), 0,
      REGEXMATCH(text,""thuê trọ""), 1,
      REGEXMATCH(text,""ở ktx""), 2,
      REGEXMATCH(text,""có nhà tại khu vực đang học|có nhà|ở riên"&amp;"g tại chung cư""), 3,
      REGEXMATCH(text,""ở nhà người quen""), 4
    ),
  -1)
)"),1.0)</f>
        <v>1</v>
      </c>
      <c r="K273" s="19" t="s">
        <v>775</v>
      </c>
      <c r="L273" s="19">
        <f>IFERROR(__xludf.DUMMYFUNCTION("LET(
  t, LOWER(TRIM(K273)),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73" s="19" t="s">
        <v>222</v>
      </c>
      <c r="N273" s="19">
        <f>IFERROR(__xludf.DUMMYFUNCTION("LET(
  t, LOWER(TRIM(M273)),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73" s="19" t="s">
        <v>185</v>
      </c>
      <c r="P273" s="19">
        <f t="shared" si="3"/>
        <v>0</v>
      </c>
      <c r="Q273" s="20"/>
      <c r="R273" s="20" t="str">
        <f t="shared" si="309"/>
        <v/>
      </c>
      <c r="S273" s="20"/>
      <c r="T273" s="20"/>
      <c r="U273" s="20"/>
      <c r="V273" s="20" t="str">
        <f>IFERROR(__xludf.DUMMYFUNCTION("IFERROR(REGEXEXTRACT(U273,""\d+"")*1, """")"),"")</f>
        <v/>
      </c>
      <c r="W273" s="20">
        <f t="shared" si="5"/>
        <v>0</v>
      </c>
      <c r="X273" s="20"/>
      <c r="Y273" s="20"/>
      <c r="Z273" s="19" t="s">
        <v>185</v>
      </c>
      <c r="AA273" s="19"/>
      <c r="AB273" s="19" t="s">
        <v>185</v>
      </c>
      <c r="AC273" s="19" t="s">
        <v>185</v>
      </c>
      <c r="AD273" s="19" t="s">
        <v>205</v>
      </c>
      <c r="AE273" s="19" t="s">
        <v>185</v>
      </c>
      <c r="AF273" s="19" t="s">
        <v>206</v>
      </c>
      <c r="AG273" s="19" t="s">
        <v>188</v>
      </c>
      <c r="AH273" s="19" t="s">
        <v>188</v>
      </c>
      <c r="AI273" s="19" t="s">
        <v>239</v>
      </c>
      <c r="AJ273" s="19">
        <f t="shared" si="6"/>
        <v>0</v>
      </c>
      <c r="AK273" s="19" t="s">
        <v>238</v>
      </c>
      <c r="AL273" s="19">
        <f t="shared" si="7"/>
        <v>0</v>
      </c>
      <c r="AM273" s="19" t="s">
        <v>190</v>
      </c>
      <c r="AN273" s="19">
        <f t="shared" si="8"/>
        <v>0</v>
      </c>
      <c r="AO273" s="20"/>
      <c r="AP273" s="19">
        <v>4.0</v>
      </c>
      <c r="AQ273" s="19">
        <v>2.0</v>
      </c>
      <c r="AR273" s="19">
        <v>1.0</v>
      </c>
      <c r="AS273" s="19">
        <v>2.0</v>
      </c>
      <c r="AT273" s="19">
        <v>1.0</v>
      </c>
      <c r="AU273" s="19">
        <v>2.0</v>
      </c>
      <c r="AV273" s="19">
        <v>2.0</v>
      </c>
      <c r="AW273" s="19">
        <v>1.0</v>
      </c>
      <c r="AX273" s="19">
        <v>1.0</v>
      </c>
      <c r="AY273" s="19">
        <f t="shared" si="9"/>
        <v>16</v>
      </c>
      <c r="AZ273" s="19">
        <f t="shared" si="10"/>
        <v>7</v>
      </c>
      <c r="BA273" s="19">
        <f t="shared" si="11"/>
        <v>0</v>
      </c>
      <c r="BB273" s="19">
        <f t="shared" si="12"/>
        <v>0</v>
      </c>
      <c r="BC273" s="19">
        <v>2.0</v>
      </c>
      <c r="BD273" s="19">
        <v>2.0</v>
      </c>
      <c r="BE273" s="19">
        <v>2.0</v>
      </c>
      <c r="BF273" s="19">
        <v>2.0</v>
      </c>
      <c r="BG273" s="19">
        <v>2.0</v>
      </c>
      <c r="BH273" s="19">
        <v>1.0</v>
      </c>
      <c r="BI273" s="19">
        <v>1.0</v>
      </c>
      <c r="BJ273" s="19">
        <f t="shared" si="13"/>
        <v>12</v>
      </c>
      <c r="BK273" s="19">
        <f t="shared" si="14"/>
        <v>5</v>
      </c>
      <c r="BL273" s="19"/>
      <c r="BM273" s="19"/>
      <c r="BN273" s="19">
        <v>4.0</v>
      </c>
      <c r="BO273" s="19" t="s">
        <v>195</v>
      </c>
      <c r="BP273" s="19">
        <f t="shared" si="15"/>
        <v>1</v>
      </c>
      <c r="BQ273" s="19">
        <v>4.0</v>
      </c>
      <c r="BR273" s="19">
        <v>2.0</v>
      </c>
      <c r="BS273" s="19" t="s">
        <v>195</v>
      </c>
      <c r="BT273" s="20">
        <f t="shared" si="16"/>
        <v>1</v>
      </c>
      <c r="BU273" s="19" t="s">
        <v>207</v>
      </c>
      <c r="BV273" s="19">
        <v>2.0</v>
      </c>
      <c r="BW273" s="19" t="s">
        <v>195</v>
      </c>
      <c r="BX273" s="19" t="s">
        <v>191</v>
      </c>
      <c r="BY273" s="19" t="s">
        <v>195</v>
      </c>
      <c r="BZ273" s="19" t="s">
        <v>185</v>
      </c>
      <c r="CA273" s="19">
        <f t="shared" si="17"/>
        <v>0</v>
      </c>
      <c r="CB273" s="19" t="s">
        <v>186</v>
      </c>
      <c r="CC273" s="19">
        <f t="shared" si="18"/>
        <v>1</v>
      </c>
      <c r="CD273" s="19" t="s">
        <v>192</v>
      </c>
      <c r="CE273" s="19">
        <f t="shared" si="19"/>
        <v>0</v>
      </c>
      <c r="CF273" s="19" t="s">
        <v>192</v>
      </c>
      <c r="CG273" s="19">
        <f t="shared" si="20"/>
        <v>0</v>
      </c>
      <c r="CH273" s="19" t="s">
        <v>192</v>
      </c>
      <c r="CI273" s="19">
        <f t="shared" si="21"/>
        <v>0</v>
      </c>
      <c r="CJ273" s="19" t="s">
        <v>229</v>
      </c>
      <c r="CK273" s="19" t="s">
        <v>185</v>
      </c>
      <c r="CL273" s="19" t="s">
        <v>241</v>
      </c>
      <c r="CM273" s="19">
        <f t="shared" si="22"/>
        <v>1.5</v>
      </c>
      <c r="CN273" s="19" t="s">
        <v>185</v>
      </c>
      <c r="CO273" s="19">
        <f t="shared" si="23"/>
        <v>0</v>
      </c>
      <c r="CP273" s="19" t="s">
        <v>185</v>
      </c>
      <c r="CQ273" s="19" t="s">
        <v>185</v>
      </c>
      <c r="CR273" s="19" t="s">
        <v>185</v>
      </c>
      <c r="CS273" s="19" t="s">
        <v>185</v>
      </c>
      <c r="CT273" s="19" t="s">
        <v>185</v>
      </c>
      <c r="CU273" s="19">
        <f t="shared" ref="CU273:CY273" si="315">if(CP273="Không",0,1)</f>
        <v>0</v>
      </c>
      <c r="CV273" s="19">
        <f t="shared" si="315"/>
        <v>0</v>
      </c>
      <c r="CW273" s="19">
        <f t="shared" si="315"/>
        <v>0</v>
      </c>
      <c r="CX273" s="19">
        <f t="shared" si="315"/>
        <v>0</v>
      </c>
      <c r="CY273" s="19">
        <f t="shared" si="315"/>
        <v>0</v>
      </c>
      <c r="CZ273" s="19" t="s">
        <v>185</v>
      </c>
      <c r="DA273" s="19">
        <f t="shared" si="25"/>
        <v>0</v>
      </c>
      <c r="DB273" s="19" t="s">
        <v>185</v>
      </c>
      <c r="DC273" s="19">
        <f t="shared" si="26"/>
        <v>0</v>
      </c>
      <c r="DD273" s="20"/>
      <c r="DE273" s="19" t="s">
        <v>185</v>
      </c>
      <c r="DF273" s="19">
        <f t="shared" si="27"/>
        <v>0</v>
      </c>
      <c r="DG273" s="19" t="s">
        <v>402</v>
      </c>
      <c r="DH273" s="19">
        <f t="shared" si="28"/>
        <v>1</v>
      </c>
      <c r="DI273" s="19" t="s">
        <v>185</v>
      </c>
      <c r="DJ273" s="19">
        <f t="shared" si="29"/>
        <v>0</v>
      </c>
      <c r="DK273" s="19" t="s">
        <v>197</v>
      </c>
      <c r="DL273" s="19">
        <f t="shared" si="30"/>
        <v>0</v>
      </c>
      <c r="DM273" s="20"/>
      <c r="DN273" s="19" t="str">
        <f t="shared" si="31"/>
        <v/>
      </c>
      <c r="DO273" s="20"/>
      <c r="DP273" s="19" t="s">
        <v>185</v>
      </c>
      <c r="DQ273" s="20">
        <f t="shared" si="32"/>
        <v>0</v>
      </c>
      <c r="DR273" s="20"/>
      <c r="DS273" s="19" t="s">
        <v>185</v>
      </c>
      <c r="DT273" s="20"/>
      <c r="DU273" s="19" t="s">
        <v>185</v>
      </c>
      <c r="DV273" s="20"/>
      <c r="DW273" s="20"/>
      <c r="DX273" s="20"/>
      <c r="DY273" s="20"/>
    </row>
    <row r="274">
      <c r="A274" s="18">
        <v>46007.88462962963</v>
      </c>
      <c r="B274" s="19" t="s">
        <v>390</v>
      </c>
      <c r="C274" s="19" t="s">
        <v>174</v>
      </c>
      <c r="D274" s="19">
        <f t="shared" si="2"/>
        <v>0</v>
      </c>
      <c r="E274" s="19" t="s">
        <v>174</v>
      </c>
      <c r="F274" s="19">
        <f>IFERROR(__xludf.DUMMYFUNCTION("LET(
  t, LOWER(TRIM(E274)),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274" s="19" t="s">
        <v>185</v>
      </c>
      <c r="H274" s="19">
        <f>IFERROR(__xludf.DUMMYFUNCTION("LET(
  t, LOWER(TRIM(G274)),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74" s="19" t="s">
        <v>276</v>
      </c>
      <c r="J274" s="19">
        <f>IFERROR(__xludf.DUMMYFUNCTION("LET(
  text, LOWER(I274),
  IFERROR(
    IFS(
      REGEXMATCH(text,""ở cùng gia đình|ở trọ cùng gia đình""), 0,
      REGEXMATCH(text,""thuê trọ""), 1,
      REGEXMATCH(text,""ở ktx""), 2,
      REGEXMATCH(text,""có nhà tại khu vực đang học|có nhà|ở riên"&amp;"g tại chung cư""), 3,
      REGEXMATCH(text,""ở nhà người quen""), 4
    ),
  -1)
)"),0.0)</f>
        <v>0</v>
      </c>
      <c r="K274" s="19" t="s">
        <v>183</v>
      </c>
      <c r="L274" s="19">
        <f>IFERROR(__xludf.DUMMYFUNCTION("LET(
  t, LOWER(TRIM(K274)),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74" s="19" t="s">
        <v>222</v>
      </c>
      <c r="N274" s="19">
        <f>IFERROR(__xludf.DUMMYFUNCTION("LET(
  t, LOWER(TRIM(M274)),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74" s="19" t="s">
        <v>195</v>
      </c>
      <c r="P274" s="19">
        <f t="shared" si="3"/>
        <v>1</v>
      </c>
      <c r="Q274" s="19" t="s">
        <v>596</v>
      </c>
      <c r="R274" s="19">
        <v>1.0</v>
      </c>
      <c r="S274" s="19" t="s">
        <v>203</v>
      </c>
      <c r="T274" s="19"/>
      <c r="U274" s="19" t="s">
        <v>204</v>
      </c>
      <c r="V274" s="20">
        <f>IFERROR(__xludf.DUMMYFUNCTION("IFERROR(REGEXEXTRACT(U274,""\d+"")*1, """")"),15.0)</f>
        <v>15</v>
      </c>
      <c r="W274" s="20">
        <f t="shared" si="5"/>
        <v>15</v>
      </c>
      <c r="X274" s="19">
        <v>40.0</v>
      </c>
      <c r="Y274" s="19">
        <v>40.0</v>
      </c>
      <c r="Z274" s="19" t="s">
        <v>185</v>
      </c>
      <c r="AA274" s="19"/>
      <c r="AB274" s="19" t="s">
        <v>185</v>
      </c>
      <c r="AC274" s="19" t="s">
        <v>185</v>
      </c>
      <c r="AD274" s="19" t="s">
        <v>186</v>
      </c>
      <c r="AE274" s="19" t="s">
        <v>185</v>
      </c>
      <c r="AF274" s="19" t="s">
        <v>237</v>
      </c>
      <c r="AG274" s="19" t="s">
        <v>238</v>
      </c>
      <c r="AH274" s="19" t="s">
        <v>238</v>
      </c>
      <c r="AI274" s="19" t="s">
        <v>239</v>
      </c>
      <c r="AJ274" s="19">
        <f t="shared" si="6"/>
        <v>0</v>
      </c>
      <c r="AK274" s="19" t="s">
        <v>238</v>
      </c>
      <c r="AL274" s="19">
        <f t="shared" si="7"/>
        <v>0</v>
      </c>
      <c r="AM274" s="19" t="s">
        <v>228</v>
      </c>
      <c r="AN274" s="19">
        <f t="shared" si="8"/>
        <v>1</v>
      </c>
      <c r="AO274" s="20"/>
      <c r="AP274" s="19">
        <v>1.0</v>
      </c>
      <c r="AQ274" s="19">
        <v>1.0</v>
      </c>
      <c r="AR274" s="19">
        <v>1.0</v>
      </c>
      <c r="AS274" s="19">
        <v>1.0</v>
      </c>
      <c r="AT274" s="19">
        <v>1.0</v>
      </c>
      <c r="AU274" s="19">
        <v>1.0</v>
      </c>
      <c r="AV274" s="19">
        <v>1.0</v>
      </c>
      <c r="AW274" s="19">
        <v>1.0</v>
      </c>
      <c r="AX274" s="19">
        <v>1.0</v>
      </c>
      <c r="AY274" s="19">
        <f t="shared" si="9"/>
        <v>9</v>
      </c>
      <c r="AZ274" s="19">
        <f t="shared" si="10"/>
        <v>0</v>
      </c>
      <c r="BA274" s="19">
        <f t="shared" si="11"/>
        <v>0</v>
      </c>
      <c r="BB274" s="19">
        <f t="shared" si="12"/>
        <v>0</v>
      </c>
      <c r="BC274" s="19">
        <v>1.0</v>
      </c>
      <c r="BD274" s="19">
        <v>1.0</v>
      </c>
      <c r="BE274" s="19">
        <v>1.0</v>
      </c>
      <c r="BF274" s="19">
        <v>1.0</v>
      </c>
      <c r="BG274" s="19">
        <v>1.0</v>
      </c>
      <c r="BH274" s="19">
        <v>1.0</v>
      </c>
      <c r="BI274" s="19">
        <v>1.0</v>
      </c>
      <c r="BJ274" s="19">
        <f t="shared" si="13"/>
        <v>7</v>
      </c>
      <c r="BK274" s="19">
        <f t="shared" si="14"/>
        <v>0</v>
      </c>
      <c r="BL274" s="19"/>
      <c r="BM274" s="19"/>
      <c r="BN274" s="19">
        <v>1.0</v>
      </c>
      <c r="BO274" s="19" t="s">
        <v>195</v>
      </c>
      <c r="BP274" s="19">
        <f t="shared" si="15"/>
        <v>1</v>
      </c>
      <c r="BQ274" s="19">
        <v>1.0</v>
      </c>
      <c r="BR274" s="19">
        <v>2.0</v>
      </c>
      <c r="BS274" s="19" t="s">
        <v>185</v>
      </c>
      <c r="BT274" s="20">
        <f t="shared" si="16"/>
        <v>0</v>
      </c>
      <c r="BU274" s="20"/>
      <c r="BV274" s="19">
        <v>2.0</v>
      </c>
      <c r="BW274" s="19" t="s">
        <v>185</v>
      </c>
      <c r="BX274" s="19" t="s">
        <v>191</v>
      </c>
      <c r="BY274" s="19" t="s">
        <v>185</v>
      </c>
      <c r="BZ274" s="19" t="s">
        <v>185</v>
      </c>
      <c r="CA274" s="19">
        <f t="shared" si="17"/>
        <v>0</v>
      </c>
      <c r="CB274" s="19" t="s">
        <v>185</v>
      </c>
      <c r="CC274" s="19">
        <f t="shared" si="18"/>
        <v>0</v>
      </c>
      <c r="CD274" s="19" t="s">
        <v>192</v>
      </c>
      <c r="CE274" s="19">
        <f t="shared" si="19"/>
        <v>0</v>
      </c>
      <c r="CF274" s="19" t="s">
        <v>192</v>
      </c>
      <c r="CG274" s="19">
        <f t="shared" si="20"/>
        <v>0</v>
      </c>
      <c r="CH274" s="19" t="s">
        <v>192</v>
      </c>
      <c r="CI274" s="19">
        <f t="shared" si="21"/>
        <v>0</v>
      </c>
      <c r="CJ274" s="19" t="s">
        <v>292</v>
      </c>
      <c r="CK274" s="19" t="s">
        <v>185</v>
      </c>
      <c r="CL274" s="19" t="s">
        <v>241</v>
      </c>
      <c r="CM274" s="19">
        <f t="shared" si="22"/>
        <v>1.5</v>
      </c>
      <c r="CN274" s="19" t="s">
        <v>185</v>
      </c>
      <c r="CO274" s="19">
        <f t="shared" si="23"/>
        <v>0</v>
      </c>
      <c r="CP274" s="19" t="s">
        <v>185</v>
      </c>
      <c r="CQ274" s="19" t="s">
        <v>185</v>
      </c>
      <c r="CR274" s="19" t="s">
        <v>185</v>
      </c>
      <c r="CS274" s="19" t="s">
        <v>185</v>
      </c>
      <c r="CT274" s="19" t="s">
        <v>185</v>
      </c>
      <c r="CU274" s="19">
        <f t="shared" ref="CU274:CY274" si="316">if(CP274="Không",0,1)</f>
        <v>0</v>
      </c>
      <c r="CV274" s="19">
        <f t="shared" si="316"/>
        <v>0</v>
      </c>
      <c r="CW274" s="19">
        <f t="shared" si="316"/>
        <v>0</v>
      </c>
      <c r="CX274" s="19">
        <f t="shared" si="316"/>
        <v>0</v>
      </c>
      <c r="CY274" s="19">
        <f t="shared" si="316"/>
        <v>0</v>
      </c>
      <c r="CZ274" s="19" t="s">
        <v>185</v>
      </c>
      <c r="DA274" s="19">
        <f t="shared" si="25"/>
        <v>0</v>
      </c>
      <c r="DB274" s="19" t="s">
        <v>185</v>
      </c>
      <c r="DC274" s="19">
        <f t="shared" si="26"/>
        <v>0</v>
      </c>
      <c r="DD274" s="20"/>
      <c r="DE274" s="19" t="s">
        <v>185</v>
      </c>
      <c r="DF274" s="19">
        <f t="shared" si="27"/>
        <v>0</v>
      </c>
      <c r="DG274" s="19" t="s">
        <v>196</v>
      </c>
      <c r="DH274" s="19">
        <f t="shared" si="28"/>
        <v>0</v>
      </c>
      <c r="DI274" s="19" t="s">
        <v>185</v>
      </c>
      <c r="DJ274" s="19">
        <f t="shared" si="29"/>
        <v>0</v>
      </c>
      <c r="DK274" s="19" t="s">
        <v>197</v>
      </c>
      <c r="DL274" s="19">
        <f t="shared" si="30"/>
        <v>0</v>
      </c>
      <c r="DM274" s="20"/>
      <c r="DN274" s="19" t="str">
        <f t="shared" si="31"/>
        <v/>
      </c>
      <c r="DO274" s="20"/>
      <c r="DP274" s="19" t="s">
        <v>185</v>
      </c>
      <c r="DQ274" s="20">
        <f t="shared" si="32"/>
        <v>0</v>
      </c>
      <c r="DR274" s="20"/>
      <c r="DS274" s="19" t="s">
        <v>185</v>
      </c>
      <c r="DT274" s="20"/>
      <c r="DU274" s="19" t="s">
        <v>185</v>
      </c>
      <c r="DV274" s="20"/>
      <c r="DW274" s="20"/>
      <c r="DX274" s="20"/>
      <c r="DY274" s="20"/>
    </row>
    <row r="275">
      <c r="A275" s="18">
        <v>46007.88518518519</v>
      </c>
      <c r="B275" s="19" t="s">
        <v>309</v>
      </c>
      <c r="C275" s="19" t="s">
        <v>335</v>
      </c>
      <c r="D275" s="19">
        <f t="shared" si="2"/>
        <v>1</v>
      </c>
      <c r="E275" s="19" t="s">
        <v>476</v>
      </c>
      <c r="F275" s="19">
        <f>IFERROR(__xludf.DUMMYFUNCTION("LET(
  t, LOWER(TRIM(E275)),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275" s="19" t="s">
        <v>185</v>
      </c>
      <c r="H275" s="19">
        <f>IFERROR(__xludf.DUMMYFUNCTION("LET(
  t, LOWER(TRIM(G275)),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75" s="19" t="s">
        <v>182</v>
      </c>
      <c r="J275" s="19">
        <f>IFERROR(__xludf.DUMMYFUNCTION("LET(
  text, LOWER(I275),
  IFERROR(
    IFS(
      REGEXMATCH(text,""ở cùng gia đình|ở trọ cùng gia đình""), 0,
      REGEXMATCH(text,""thuê trọ""), 1,
      REGEXMATCH(text,""ở ktx""), 2,
      REGEXMATCH(text,""có nhà tại khu vực đang học|có nhà|ở riên"&amp;"g tại chung cư""), 3,
      REGEXMATCH(text,""ở nhà người quen""), 4
    ),
  -1)
)"),1.0)</f>
        <v>1</v>
      </c>
      <c r="K275" s="19" t="s">
        <v>764</v>
      </c>
      <c r="L275" s="19">
        <f>IFERROR(__xludf.DUMMYFUNCTION("LET(
  t, LOWER(TRIM(K275)),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75" s="19" t="s">
        <v>222</v>
      </c>
      <c r="N275" s="19">
        <f>IFERROR(__xludf.DUMMYFUNCTION("LET(
  t, LOWER(TRIM(M275)),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75" s="19" t="s">
        <v>185</v>
      </c>
      <c r="P275" s="19">
        <f t="shared" si="3"/>
        <v>0</v>
      </c>
      <c r="Q275" s="20"/>
      <c r="R275" s="20" t="str">
        <f t="shared" ref="R275:R313" si="318">Q275</f>
        <v/>
      </c>
      <c r="S275" s="20"/>
      <c r="T275" s="20"/>
      <c r="U275" s="20"/>
      <c r="V275" s="20" t="str">
        <f>IFERROR(__xludf.DUMMYFUNCTION("IFERROR(REGEXEXTRACT(U275,""\d+"")*1, """")"),"")</f>
        <v/>
      </c>
      <c r="W275" s="20">
        <f t="shared" si="5"/>
        <v>0</v>
      </c>
      <c r="X275" s="20"/>
      <c r="Y275" s="20"/>
      <c r="Z275" s="19" t="s">
        <v>185</v>
      </c>
      <c r="AA275" s="19"/>
      <c r="AB275" s="19" t="s">
        <v>185</v>
      </c>
      <c r="AC275" s="19" t="s">
        <v>185</v>
      </c>
      <c r="AD275" s="19" t="s">
        <v>186</v>
      </c>
      <c r="AE275" s="19" t="s">
        <v>185</v>
      </c>
      <c r="AF275" s="19" t="s">
        <v>206</v>
      </c>
      <c r="AG275" s="19" t="s">
        <v>188</v>
      </c>
      <c r="AH275" s="19" t="s">
        <v>238</v>
      </c>
      <c r="AI275" s="19" t="s">
        <v>227</v>
      </c>
      <c r="AJ275" s="19">
        <f t="shared" si="6"/>
        <v>2</v>
      </c>
      <c r="AK275" s="19" t="s">
        <v>188</v>
      </c>
      <c r="AL275" s="19">
        <f t="shared" si="7"/>
        <v>1</v>
      </c>
      <c r="AM275" s="19" t="s">
        <v>228</v>
      </c>
      <c r="AN275" s="19">
        <f t="shared" si="8"/>
        <v>1</v>
      </c>
      <c r="AO275" s="20"/>
      <c r="AP275" s="19">
        <v>3.0</v>
      </c>
      <c r="AQ275" s="19">
        <v>1.0</v>
      </c>
      <c r="AR275" s="19">
        <v>1.0</v>
      </c>
      <c r="AS275" s="19">
        <v>2.0</v>
      </c>
      <c r="AT275" s="19">
        <v>1.0</v>
      </c>
      <c r="AU275" s="19">
        <v>1.0</v>
      </c>
      <c r="AV275" s="19">
        <v>2.0</v>
      </c>
      <c r="AW275" s="19">
        <v>1.0</v>
      </c>
      <c r="AX275" s="19">
        <v>1.0</v>
      </c>
      <c r="AY275" s="19">
        <f t="shared" si="9"/>
        <v>13</v>
      </c>
      <c r="AZ275" s="19">
        <f t="shared" si="10"/>
        <v>4</v>
      </c>
      <c r="BA275" s="19">
        <f t="shared" si="11"/>
        <v>0</v>
      </c>
      <c r="BB275" s="19">
        <f t="shared" si="12"/>
        <v>0</v>
      </c>
      <c r="BC275" s="19">
        <v>2.0</v>
      </c>
      <c r="BD275" s="19">
        <v>1.0</v>
      </c>
      <c r="BE275" s="19">
        <v>1.0</v>
      </c>
      <c r="BF275" s="19">
        <v>1.0</v>
      </c>
      <c r="BG275" s="19">
        <v>2.0</v>
      </c>
      <c r="BH275" s="19">
        <v>1.0</v>
      </c>
      <c r="BI275" s="19">
        <v>1.0</v>
      </c>
      <c r="BJ275" s="19">
        <f t="shared" si="13"/>
        <v>9</v>
      </c>
      <c r="BK275" s="19">
        <f t="shared" si="14"/>
        <v>2</v>
      </c>
      <c r="BL275" s="19"/>
      <c r="BM275" s="19"/>
      <c r="BN275" s="19">
        <v>3.0</v>
      </c>
      <c r="BO275" s="19" t="s">
        <v>185</v>
      </c>
      <c r="BP275" s="19">
        <f t="shared" si="15"/>
        <v>0</v>
      </c>
      <c r="BQ275" s="19">
        <v>2.0</v>
      </c>
      <c r="BR275" s="19">
        <v>5.0</v>
      </c>
      <c r="BS275" s="19" t="s">
        <v>185</v>
      </c>
      <c r="BT275" s="20">
        <f t="shared" si="16"/>
        <v>0</v>
      </c>
      <c r="BU275" s="20"/>
      <c r="BV275" s="19">
        <v>3.0</v>
      </c>
      <c r="BW275" s="19" t="s">
        <v>185</v>
      </c>
      <c r="BX275" s="19" t="s">
        <v>191</v>
      </c>
      <c r="BY275" s="19" t="s">
        <v>185</v>
      </c>
      <c r="BZ275" s="19" t="s">
        <v>186</v>
      </c>
      <c r="CA275" s="19">
        <f t="shared" si="17"/>
        <v>1</v>
      </c>
      <c r="CB275" s="19" t="s">
        <v>208</v>
      </c>
      <c r="CC275" s="19">
        <f t="shared" si="18"/>
        <v>2</v>
      </c>
      <c r="CD275" s="19" t="s">
        <v>192</v>
      </c>
      <c r="CE275" s="19">
        <f t="shared" si="19"/>
        <v>0</v>
      </c>
      <c r="CF275" s="19" t="s">
        <v>209</v>
      </c>
      <c r="CG275" s="19">
        <f t="shared" si="20"/>
        <v>1</v>
      </c>
      <c r="CH275" s="19" t="s">
        <v>192</v>
      </c>
      <c r="CI275" s="19">
        <f t="shared" si="21"/>
        <v>0</v>
      </c>
      <c r="CJ275" s="19" t="s">
        <v>210</v>
      </c>
      <c r="CK275" s="19" t="s">
        <v>185</v>
      </c>
      <c r="CL275" s="19" t="s">
        <v>194</v>
      </c>
      <c r="CM275" s="19">
        <f t="shared" si="22"/>
        <v>3.5</v>
      </c>
      <c r="CN275" s="19" t="s">
        <v>213</v>
      </c>
      <c r="CO275" s="19">
        <f t="shared" si="23"/>
        <v>1</v>
      </c>
      <c r="CP275" s="19" t="s">
        <v>185</v>
      </c>
      <c r="CQ275" s="19" t="s">
        <v>185</v>
      </c>
      <c r="CR275" s="19" t="s">
        <v>185</v>
      </c>
      <c r="CS275" s="19" t="s">
        <v>185</v>
      </c>
      <c r="CT275" s="19" t="s">
        <v>185</v>
      </c>
      <c r="CU275" s="19">
        <f t="shared" ref="CU275:CY275" si="317">if(CP275="Không",0,1)</f>
        <v>0</v>
      </c>
      <c r="CV275" s="19">
        <f t="shared" si="317"/>
        <v>0</v>
      </c>
      <c r="CW275" s="19">
        <f t="shared" si="317"/>
        <v>0</v>
      </c>
      <c r="CX275" s="19">
        <f t="shared" si="317"/>
        <v>0</v>
      </c>
      <c r="CY275" s="19">
        <f t="shared" si="317"/>
        <v>0</v>
      </c>
      <c r="CZ275" s="19" t="s">
        <v>185</v>
      </c>
      <c r="DA275" s="19">
        <f t="shared" si="25"/>
        <v>0</v>
      </c>
      <c r="DB275" s="19" t="s">
        <v>185</v>
      </c>
      <c r="DC275" s="19">
        <f t="shared" si="26"/>
        <v>0</v>
      </c>
      <c r="DD275" s="20"/>
      <c r="DE275" s="19" t="s">
        <v>195</v>
      </c>
      <c r="DF275" s="19">
        <f t="shared" si="27"/>
        <v>1</v>
      </c>
      <c r="DG275" s="19" t="s">
        <v>196</v>
      </c>
      <c r="DH275" s="19">
        <f t="shared" si="28"/>
        <v>0</v>
      </c>
      <c r="DI275" s="19" t="s">
        <v>185</v>
      </c>
      <c r="DJ275" s="19">
        <f t="shared" si="29"/>
        <v>0</v>
      </c>
      <c r="DK275" s="19" t="s">
        <v>197</v>
      </c>
      <c r="DL275" s="19">
        <f t="shared" si="30"/>
        <v>0</v>
      </c>
      <c r="DM275" s="19" t="s">
        <v>198</v>
      </c>
      <c r="DN275" s="19">
        <f t="shared" si="31"/>
        <v>1.5</v>
      </c>
      <c r="DO275" s="19" t="s">
        <v>700</v>
      </c>
      <c r="DP275" s="19" t="s">
        <v>185</v>
      </c>
      <c r="DQ275" s="20">
        <f t="shared" si="32"/>
        <v>0</v>
      </c>
      <c r="DR275" s="20"/>
      <c r="DS275" s="19" t="s">
        <v>185</v>
      </c>
      <c r="DT275" s="20"/>
      <c r="DU275" s="19" t="s">
        <v>185</v>
      </c>
      <c r="DV275" s="20"/>
      <c r="DW275" s="20"/>
      <c r="DX275" s="20"/>
      <c r="DY275" s="20"/>
    </row>
    <row r="276">
      <c r="A276" s="18">
        <v>46007.88533564815</v>
      </c>
      <c r="B276" s="19" t="s">
        <v>370</v>
      </c>
      <c r="C276" s="19" t="s">
        <v>335</v>
      </c>
      <c r="D276" s="19">
        <f t="shared" si="2"/>
        <v>1</v>
      </c>
      <c r="E276" s="19" t="s">
        <v>335</v>
      </c>
      <c r="F276" s="19">
        <f>IFERROR(__xludf.DUMMYFUNCTION("LET(
  t, LOWER(TRIM(E276)),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276" s="19" t="s">
        <v>185</v>
      </c>
      <c r="H276" s="19">
        <f>IFERROR(__xludf.DUMMYFUNCTION("LET(
  t, LOWER(TRIM(G276)),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76" s="19" t="s">
        <v>182</v>
      </c>
      <c r="J276" s="19">
        <f>IFERROR(__xludf.DUMMYFUNCTION("LET(
  text, LOWER(I276),
  IFERROR(
    IFS(
      REGEXMATCH(text,""ở cùng gia đình|ở trọ cùng gia đình""), 0,
      REGEXMATCH(text,""thuê trọ""), 1,
      REGEXMATCH(text,""ở ktx""), 2,
      REGEXMATCH(text,""có nhà tại khu vực đang học|có nhà|ở riên"&amp;"g tại chung cư""), 3,
      REGEXMATCH(text,""ở nhà người quen""), 4
    ),
  -1)
)"),1.0)</f>
        <v>1</v>
      </c>
      <c r="K276" s="19" t="s">
        <v>202</v>
      </c>
      <c r="L276" s="19">
        <f>IFERROR(__xludf.DUMMYFUNCTION("LET(
  t, LOWER(TRIM(K276)),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76" s="19" t="s">
        <v>222</v>
      </c>
      <c r="N276" s="19">
        <f>IFERROR(__xludf.DUMMYFUNCTION("LET(
  t, LOWER(TRIM(M276)),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76" s="19" t="s">
        <v>185</v>
      </c>
      <c r="P276" s="19">
        <f t="shared" si="3"/>
        <v>0</v>
      </c>
      <c r="Q276" s="20"/>
      <c r="R276" s="20" t="str">
        <f t="shared" si="318"/>
        <v/>
      </c>
      <c r="S276" s="20"/>
      <c r="T276" s="20"/>
      <c r="U276" s="20"/>
      <c r="V276" s="20" t="str">
        <f>IFERROR(__xludf.DUMMYFUNCTION("IFERROR(REGEXEXTRACT(U276,""\d+"")*1, """")"),"")</f>
        <v/>
      </c>
      <c r="W276" s="20">
        <f t="shared" si="5"/>
        <v>0</v>
      </c>
      <c r="X276" s="20"/>
      <c r="Y276" s="20"/>
      <c r="Z276" s="19" t="s">
        <v>186</v>
      </c>
      <c r="AA276" s="19"/>
      <c r="AB276" s="19" t="s">
        <v>195</v>
      </c>
      <c r="AC276" s="19" t="s">
        <v>185</v>
      </c>
      <c r="AD276" s="19" t="s">
        <v>186</v>
      </c>
      <c r="AE276" s="19" t="s">
        <v>185</v>
      </c>
      <c r="AF276" s="19" t="s">
        <v>206</v>
      </c>
      <c r="AG276" s="19" t="s">
        <v>188</v>
      </c>
      <c r="AH276" s="19" t="s">
        <v>238</v>
      </c>
      <c r="AI276" s="19" t="s">
        <v>239</v>
      </c>
      <c r="AJ276" s="19">
        <f t="shared" si="6"/>
        <v>0</v>
      </c>
      <c r="AK276" s="19" t="s">
        <v>302</v>
      </c>
      <c r="AL276" s="19">
        <f t="shared" si="7"/>
        <v>-1</v>
      </c>
      <c r="AM276" s="19" t="s">
        <v>190</v>
      </c>
      <c r="AN276" s="19">
        <f t="shared" si="8"/>
        <v>0</v>
      </c>
      <c r="AO276" s="20"/>
      <c r="AP276" s="19">
        <v>1.0</v>
      </c>
      <c r="AQ276" s="19">
        <v>1.0</v>
      </c>
      <c r="AR276" s="19">
        <v>1.0</v>
      </c>
      <c r="AS276" s="19">
        <v>1.0</v>
      </c>
      <c r="AT276" s="19">
        <v>1.0</v>
      </c>
      <c r="AU276" s="19">
        <v>2.0</v>
      </c>
      <c r="AV276" s="19">
        <v>1.0</v>
      </c>
      <c r="AW276" s="19">
        <v>1.0</v>
      </c>
      <c r="AX276" s="19">
        <v>1.0</v>
      </c>
      <c r="AY276" s="19">
        <f t="shared" si="9"/>
        <v>10</v>
      </c>
      <c r="AZ276" s="19">
        <f t="shared" si="10"/>
        <v>1</v>
      </c>
      <c r="BA276" s="19">
        <f t="shared" si="11"/>
        <v>0</v>
      </c>
      <c r="BB276" s="19">
        <f t="shared" si="12"/>
        <v>0</v>
      </c>
      <c r="BC276" s="19">
        <v>1.0</v>
      </c>
      <c r="BD276" s="19">
        <v>2.0</v>
      </c>
      <c r="BE276" s="19">
        <v>1.0</v>
      </c>
      <c r="BF276" s="19">
        <v>1.0</v>
      </c>
      <c r="BG276" s="19">
        <v>2.0</v>
      </c>
      <c r="BH276" s="19">
        <v>2.0</v>
      </c>
      <c r="BI276" s="19">
        <v>2.0</v>
      </c>
      <c r="BJ276" s="19">
        <f t="shared" si="13"/>
        <v>11</v>
      </c>
      <c r="BK276" s="19">
        <f t="shared" si="14"/>
        <v>4</v>
      </c>
      <c r="BL276" s="19"/>
      <c r="BM276" s="19"/>
      <c r="BN276" s="19">
        <v>3.0</v>
      </c>
      <c r="BO276" s="19" t="s">
        <v>195</v>
      </c>
      <c r="BP276" s="19">
        <f t="shared" si="15"/>
        <v>1</v>
      </c>
      <c r="BQ276" s="19">
        <v>2.0</v>
      </c>
      <c r="BR276" s="19">
        <v>0.0</v>
      </c>
      <c r="BS276" s="19" t="s">
        <v>185</v>
      </c>
      <c r="BT276" s="20">
        <f t="shared" si="16"/>
        <v>0</v>
      </c>
      <c r="BU276" s="20"/>
      <c r="BV276" s="19">
        <v>4.0</v>
      </c>
      <c r="BW276" s="19" t="s">
        <v>185</v>
      </c>
      <c r="BX276" s="19" t="s">
        <v>191</v>
      </c>
      <c r="BY276" s="19" t="s">
        <v>185</v>
      </c>
      <c r="BZ276" s="19" t="s">
        <v>186</v>
      </c>
      <c r="CA276" s="19">
        <f t="shared" si="17"/>
        <v>1</v>
      </c>
      <c r="CB276" s="19" t="s">
        <v>186</v>
      </c>
      <c r="CC276" s="19">
        <f t="shared" si="18"/>
        <v>1</v>
      </c>
      <c r="CD276" s="19" t="s">
        <v>192</v>
      </c>
      <c r="CE276" s="19">
        <f t="shared" si="19"/>
        <v>0</v>
      </c>
      <c r="CF276" s="19" t="s">
        <v>192</v>
      </c>
      <c r="CG276" s="19">
        <f t="shared" si="20"/>
        <v>0</v>
      </c>
      <c r="CH276" s="19" t="s">
        <v>192</v>
      </c>
      <c r="CI276" s="19">
        <f t="shared" si="21"/>
        <v>0</v>
      </c>
      <c r="CJ276" s="19" t="s">
        <v>229</v>
      </c>
      <c r="CK276" s="19" t="s">
        <v>185</v>
      </c>
      <c r="CL276" s="19" t="s">
        <v>212</v>
      </c>
      <c r="CM276" s="19">
        <f t="shared" si="22"/>
        <v>6</v>
      </c>
      <c r="CN276" s="19" t="s">
        <v>185</v>
      </c>
      <c r="CO276" s="19">
        <f t="shared" si="23"/>
        <v>0</v>
      </c>
      <c r="CP276" s="19" t="s">
        <v>195</v>
      </c>
      <c r="CQ276" s="19" t="s">
        <v>195</v>
      </c>
      <c r="CR276" s="19" t="s">
        <v>185</v>
      </c>
      <c r="CS276" s="19" t="s">
        <v>195</v>
      </c>
      <c r="CT276" s="19" t="s">
        <v>185</v>
      </c>
      <c r="CU276" s="19">
        <f t="shared" ref="CU276:CY276" si="319">if(CP276="Không",0,1)</f>
        <v>1</v>
      </c>
      <c r="CV276" s="19">
        <f t="shared" si="319"/>
        <v>1</v>
      </c>
      <c r="CW276" s="19">
        <f t="shared" si="319"/>
        <v>0</v>
      </c>
      <c r="CX276" s="19">
        <f t="shared" si="319"/>
        <v>1</v>
      </c>
      <c r="CY276" s="19">
        <f t="shared" si="319"/>
        <v>0</v>
      </c>
      <c r="CZ276" s="19" t="s">
        <v>185</v>
      </c>
      <c r="DA276" s="19">
        <f t="shared" si="25"/>
        <v>0</v>
      </c>
      <c r="DB276" s="19" t="s">
        <v>185</v>
      </c>
      <c r="DC276" s="19">
        <f t="shared" si="26"/>
        <v>0</v>
      </c>
      <c r="DD276" s="20"/>
      <c r="DE276" s="19" t="s">
        <v>185</v>
      </c>
      <c r="DF276" s="19">
        <f t="shared" si="27"/>
        <v>0</v>
      </c>
      <c r="DG276" s="19" t="s">
        <v>196</v>
      </c>
      <c r="DH276" s="19">
        <f t="shared" si="28"/>
        <v>0</v>
      </c>
      <c r="DI276" s="19" t="s">
        <v>185</v>
      </c>
      <c r="DJ276" s="19">
        <f t="shared" si="29"/>
        <v>0</v>
      </c>
      <c r="DK276" s="19" t="s">
        <v>197</v>
      </c>
      <c r="DL276" s="19">
        <f t="shared" si="30"/>
        <v>0</v>
      </c>
      <c r="DM276" s="20"/>
      <c r="DN276" s="19" t="str">
        <f t="shared" si="31"/>
        <v/>
      </c>
      <c r="DO276" s="20"/>
      <c r="DP276" s="19" t="s">
        <v>185</v>
      </c>
      <c r="DQ276" s="20">
        <f t="shared" si="32"/>
        <v>0</v>
      </c>
      <c r="DR276" s="20"/>
      <c r="DS276" s="19" t="s">
        <v>185</v>
      </c>
      <c r="DT276" s="20"/>
      <c r="DU276" s="19" t="s">
        <v>185</v>
      </c>
      <c r="DV276" s="20"/>
      <c r="DW276" s="20"/>
      <c r="DX276" s="20"/>
      <c r="DY276" s="20"/>
    </row>
    <row r="277">
      <c r="A277" s="18">
        <v>46007.88564814815</v>
      </c>
      <c r="B277" s="19" t="s">
        <v>420</v>
      </c>
      <c r="C277" s="19" t="s">
        <v>335</v>
      </c>
      <c r="D277" s="19">
        <f t="shared" si="2"/>
        <v>1</v>
      </c>
      <c r="E277" s="19" t="s">
        <v>180</v>
      </c>
      <c r="F277" s="19">
        <f>IFERROR(__xludf.DUMMYFUNCTION("LET(
  t, LOWER(TRIM(E277)),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77" s="19" t="s">
        <v>185</v>
      </c>
      <c r="H277" s="19">
        <f>IFERROR(__xludf.DUMMYFUNCTION("LET(
  t, LOWER(TRIM(G277)),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77" s="19" t="s">
        <v>347</v>
      </c>
      <c r="J277" s="19">
        <f>IFERROR(__xludf.DUMMYFUNCTION("LET(
  text, LOWER(I277),
  IFERROR(
    IFS(
      REGEXMATCH(text,""ở cùng gia đình|ở trọ cùng gia đình""), 0,
      REGEXMATCH(text,""thuê trọ""), 1,
      REGEXMATCH(text,""ở ktx""), 2,
      REGEXMATCH(text,""có nhà tại khu vực đang học|có nhà|ở riên"&amp;"g tại chung cư""), 3,
      REGEXMATCH(text,""ở nhà người quen""), 4
    ),
  -1)
)"),4.0)</f>
        <v>4</v>
      </c>
      <c r="K277" s="19" t="s">
        <v>338</v>
      </c>
      <c r="L277" s="19">
        <f>IFERROR(__xludf.DUMMYFUNCTION("LET(
  t, LOWER(TRIM(K277)),
  IFERROR(
    IFS(
      REGEXMATCH(t,""xuất\s*sắc""), 0,
      REGEXMATCH(t,""^giỏi$""), 1,
      REGEXMATCH(t,""^khá$""), 2,
      REGEXMATCH(t,""trung bình|bình thường|^4$""), 3,
      REGEXMATCH(t,""rớt""), 4,
      REGEX"&amp;"MATCH(t,""năm nhất|tân sinh viên|mới|chưa|không|sắp thi|chuẩn bị thi|kq|kết quả|chưa có|chưa biết""), 5,
      TRUE, 5
    ),
  5)
)"),0.0)</f>
        <v>0</v>
      </c>
      <c r="M277" s="19" t="s">
        <v>184</v>
      </c>
      <c r="N277" s="19">
        <f>IFERROR(__xludf.DUMMYFUNCTION("LET(
  t, LOWER(TRIM(M277)),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77" s="19" t="s">
        <v>195</v>
      </c>
      <c r="P277" s="19">
        <f t="shared" si="3"/>
        <v>1</v>
      </c>
      <c r="Q277" s="19">
        <v>1.0</v>
      </c>
      <c r="R277" s="20">
        <f t="shared" si="318"/>
        <v>1</v>
      </c>
      <c r="S277" s="19" t="s">
        <v>203</v>
      </c>
      <c r="T277" s="19"/>
      <c r="U277" s="19" t="s">
        <v>776</v>
      </c>
      <c r="V277" s="20">
        <f>IFERROR(__xludf.DUMMYFUNCTION("IFERROR(REGEXEXTRACT(U277,""\d+"")*1, """")"),60.0)</f>
        <v>60</v>
      </c>
      <c r="W277" s="20">
        <f t="shared" si="5"/>
        <v>60</v>
      </c>
      <c r="X277" s="19">
        <v>10.0</v>
      </c>
      <c r="Y277" s="19">
        <v>50.0</v>
      </c>
      <c r="Z277" s="19" t="s">
        <v>185</v>
      </c>
      <c r="AA277" s="19"/>
      <c r="AB277" s="19" t="s">
        <v>185</v>
      </c>
      <c r="AC277" s="19" t="s">
        <v>185</v>
      </c>
      <c r="AD277" s="19" t="s">
        <v>185</v>
      </c>
      <c r="AE277" s="19" t="s">
        <v>185</v>
      </c>
      <c r="AF277" s="19" t="s">
        <v>237</v>
      </c>
      <c r="AG277" s="19" t="s">
        <v>238</v>
      </c>
      <c r="AH277" s="19" t="s">
        <v>188</v>
      </c>
      <c r="AI277" s="19" t="s">
        <v>239</v>
      </c>
      <c r="AJ277" s="19">
        <f t="shared" si="6"/>
        <v>0</v>
      </c>
      <c r="AK277" s="19" t="s">
        <v>302</v>
      </c>
      <c r="AL277" s="19">
        <f t="shared" si="7"/>
        <v>-1</v>
      </c>
      <c r="AM277" s="19" t="s">
        <v>294</v>
      </c>
      <c r="AN277" s="19">
        <f t="shared" si="8"/>
        <v>2</v>
      </c>
      <c r="AO277" s="20"/>
      <c r="AP277" s="19">
        <v>2.0</v>
      </c>
      <c r="AQ277" s="19">
        <v>3.0</v>
      </c>
      <c r="AR277" s="19">
        <v>4.0</v>
      </c>
      <c r="AS277" s="19">
        <v>4.0</v>
      </c>
      <c r="AT277" s="19">
        <v>4.0</v>
      </c>
      <c r="AU277" s="19">
        <v>1.0</v>
      </c>
      <c r="AV277" s="19">
        <v>4.0</v>
      </c>
      <c r="AW277" s="19">
        <v>1.0</v>
      </c>
      <c r="AX277" s="19">
        <v>1.0</v>
      </c>
      <c r="AY277" s="19">
        <f t="shared" si="9"/>
        <v>24</v>
      </c>
      <c r="AZ277" s="19">
        <f t="shared" si="10"/>
        <v>15</v>
      </c>
      <c r="BA277" s="19">
        <f t="shared" si="11"/>
        <v>1</v>
      </c>
      <c r="BB277" s="19">
        <f t="shared" si="12"/>
        <v>1</v>
      </c>
      <c r="BC277" s="19">
        <v>1.0</v>
      </c>
      <c r="BD277" s="19">
        <v>1.0</v>
      </c>
      <c r="BE277" s="19">
        <v>1.0</v>
      </c>
      <c r="BF277" s="19">
        <v>1.0</v>
      </c>
      <c r="BG277" s="19">
        <v>2.0</v>
      </c>
      <c r="BH277" s="19">
        <v>1.0</v>
      </c>
      <c r="BI277" s="19">
        <v>1.0</v>
      </c>
      <c r="BJ277" s="19">
        <f t="shared" si="13"/>
        <v>8</v>
      </c>
      <c r="BK277" s="19">
        <f t="shared" si="14"/>
        <v>1</v>
      </c>
      <c r="BL277" s="19"/>
      <c r="BM277" s="19"/>
      <c r="BN277" s="19">
        <v>1.0</v>
      </c>
      <c r="BO277" s="19" t="s">
        <v>185</v>
      </c>
      <c r="BP277" s="19">
        <f t="shared" si="15"/>
        <v>0</v>
      </c>
      <c r="BQ277" s="19">
        <v>1.0</v>
      </c>
      <c r="BR277" s="19">
        <v>0.0</v>
      </c>
      <c r="BS277" s="19" t="s">
        <v>195</v>
      </c>
      <c r="BT277" s="20">
        <f t="shared" si="16"/>
        <v>1</v>
      </c>
      <c r="BU277" s="19" t="s">
        <v>245</v>
      </c>
      <c r="BV277" s="19">
        <v>4.0</v>
      </c>
      <c r="BW277" s="19" t="s">
        <v>185</v>
      </c>
      <c r="BX277" s="19" t="s">
        <v>252</v>
      </c>
      <c r="BY277" s="19" t="s">
        <v>185</v>
      </c>
      <c r="BZ277" s="19" t="s">
        <v>186</v>
      </c>
      <c r="CA277" s="19">
        <f t="shared" si="17"/>
        <v>1</v>
      </c>
      <c r="CB277" s="19" t="s">
        <v>208</v>
      </c>
      <c r="CC277" s="19">
        <f t="shared" si="18"/>
        <v>2</v>
      </c>
      <c r="CD277" s="19" t="s">
        <v>208</v>
      </c>
      <c r="CE277" s="19">
        <f t="shared" si="19"/>
        <v>2</v>
      </c>
      <c r="CF277" s="19" t="s">
        <v>208</v>
      </c>
      <c r="CG277" s="19">
        <f t="shared" si="20"/>
        <v>2</v>
      </c>
      <c r="CH277" s="19" t="s">
        <v>208</v>
      </c>
      <c r="CI277" s="19">
        <f t="shared" si="21"/>
        <v>2</v>
      </c>
      <c r="CJ277" s="19" t="s">
        <v>229</v>
      </c>
      <c r="CK277" s="19" t="s">
        <v>291</v>
      </c>
      <c r="CL277" s="19" t="s">
        <v>241</v>
      </c>
      <c r="CM277" s="19">
        <f t="shared" si="22"/>
        <v>1.5</v>
      </c>
      <c r="CN277" s="19" t="s">
        <v>225</v>
      </c>
      <c r="CO277" s="19">
        <f t="shared" si="23"/>
        <v>2</v>
      </c>
      <c r="CP277" s="19" t="s">
        <v>185</v>
      </c>
      <c r="CQ277" s="19" t="s">
        <v>195</v>
      </c>
      <c r="CR277" s="19" t="s">
        <v>185</v>
      </c>
      <c r="CS277" s="19" t="s">
        <v>195</v>
      </c>
      <c r="CT277" s="19" t="s">
        <v>195</v>
      </c>
      <c r="CU277" s="19">
        <f t="shared" ref="CU277:CY277" si="320">if(CP277="Không",0,1)</f>
        <v>0</v>
      </c>
      <c r="CV277" s="19">
        <f t="shared" si="320"/>
        <v>1</v>
      </c>
      <c r="CW277" s="19">
        <f t="shared" si="320"/>
        <v>0</v>
      </c>
      <c r="CX277" s="19">
        <f t="shared" si="320"/>
        <v>1</v>
      </c>
      <c r="CY277" s="19">
        <f t="shared" si="320"/>
        <v>1</v>
      </c>
      <c r="CZ277" s="19" t="s">
        <v>185</v>
      </c>
      <c r="DA277" s="19">
        <f t="shared" si="25"/>
        <v>0</v>
      </c>
      <c r="DB277" s="19" t="s">
        <v>185</v>
      </c>
      <c r="DC277" s="19">
        <f t="shared" si="26"/>
        <v>0</v>
      </c>
      <c r="DD277" s="20"/>
      <c r="DE277" s="19" t="s">
        <v>195</v>
      </c>
      <c r="DF277" s="19">
        <f t="shared" si="27"/>
        <v>1</v>
      </c>
      <c r="DG277" s="19" t="s">
        <v>196</v>
      </c>
      <c r="DH277" s="19">
        <f t="shared" si="28"/>
        <v>0</v>
      </c>
      <c r="DI277" s="19" t="s">
        <v>185</v>
      </c>
      <c r="DJ277" s="19">
        <f t="shared" si="29"/>
        <v>0</v>
      </c>
      <c r="DK277" s="19" t="s">
        <v>197</v>
      </c>
      <c r="DL277" s="19">
        <f t="shared" si="30"/>
        <v>0</v>
      </c>
      <c r="DM277" s="19" t="s">
        <v>265</v>
      </c>
      <c r="DN277" s="19">
        <f t="shared" si="31"/>
        <v>5</v>
      </c>
      <c r="DO277" s="19" t="s">
        <v>454</v>
      </c>
      <c r="DP277" s="19" t="s">
        <v>185</v>
      </c>
      <c r="DQ277" s="20">
        <f t="shared" si="32"/>
        <v>0</v>
      </c>
      <c r="DR277" s="20"/>
      <c r="DS277" s="19" t="s">
        <v>195</v>
      </c>
      <c r="DT277" s="19" t="s">
        <v>285</v>
      </c>
      <c r="DU277" s="19" t="s">
        <v>185</v>
      </c>
      <c r="DV277" s="20"/>
      <c r="DW277" s="20"/>
      <c r="DX277" s="20"/>
      <c r="DY277" s="20"/>
    </row>
    <row r="278">
      <c r="A278" s="18">
        <v>46007.88568287037</v>
      </c>
      <c r="B278" s="19" t="s">
        <v>390</v>
      </c>
      <c r="C278" s="19" t="s">
        <v>335</v>
      </c>
      <c r="D278" s="19">
        <f t="shared" si="2"/>
        <v>1</v>
      </c>
      <c r="E278" s="19" t="s">
        <v>180</v>
      </c>
      <c r="F278" s="19">
        <f>IFERROR(__xludf.DUMMYFUNCTION("LET(
  t, LOWER(TRIM(E278)),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78" s="19" t="s">
        <v>220</v>
      </c>
      <c r="H278" s="19">
        <f>IFERROR(__xludf.DUMMYFUNCTION("LET(
  t, LOWER(TRIM(G278)),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78" s="19" t="s">
        <v>276</v>
      </c>
      <c r="J278" s="19">
        <f>IFERROR(__xludf.DUMMYFUNCTION("LET(
  text, LOWER(I278),
  IFERROR(
    IFS(
      REGEXMATCH(text,""ở cùng gia đình|ở trọ cùng gia đình""), 0,
      REGEXMATCH(text,""thuê trọ""), 1,
      REGEXMATCH(text,""ở ktx""), 2,
      REGEXMATCH(text,""có nhà tại khu vực đang học|có nhà|ở riên"&amp;"g tại chung cư""), 3,
      REGEXMATCH(text,""ở nhà người quen""), 4
    ),
  -1)
)"),0.0)</f>
        <v>0</v>
      </c>
      <c r="K278" s="19" t="s">
        <v>202</v>
      </c>
      <c r="L278" s="19">
        <f>IFERROR(__xludf.DUMMYFUNCTION("LET(
  t, LOWER(TRIM(K278)),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78" s="19" t="s">
        <v>222</v>
      </c>
      <c r="N278" s="19">
        <f>IFERROR(__xludf.DUMMYFUNCTION("LET(
  t, LOWER(TRIM(M278)),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78" s="19" t="s">
        <v>195</v>
      </c>
      <c r="P278" s="19">
        <f t="shared" si="3"/>
        <v>1</v>
      </c>
      <c r="Q278" s="19">
        <v>2.0</v>
      </c>
      <c r="R278" s="20">
        <f t="shared" si="318"/>
        <v>2</v>
      </c>
      <c r="S278" s="19" t="s">
        <v>629</v>
      </c>
      <c r="T278" s="19"/>
      <c r="U278" s="19" t="s">
        <v>236</v>
      </c>
      <c r="V278" s="20">
        <f>IFERROR(__xludf.DUMMYFUNCTION("IFERROR(REGEXEXTRACT(U278,""\d+"")*1, """")"),40.0)</f>
        <v>40</v>
      </c>
      <c r="W278" s="20">
        <f t="shared" si="5"/>
        <v>40</v>
      </c>
      <c r="X278" s="19">
        <v>50.0</v>
      </c>
      <c r="Y278" s="19">
        <v>30.0</v>
      </c>
      <c r="Z278" s="19" t="s">
        <v>185</v>
      </c>
      <c r="AA278" s="19"/>
      <c r="AB278" s="19" t="s">
        <v>185</v>
      </c>
      <c r="AC278" s="19" t="s">
        <v>185</v>
      </c>
      <c r="AD278" s="19" t="s">
        <v>205</v>
      </c>
      <c r="AE278" s="19" t="s">
        <v>186</v>
      </c>
      <c r="AF278" s="19" t="s">
        <v>187</v>
      </c>
      <c r="AG278" s="19" t="s">
        <v>251</v>
      </c>
      <c r="AH278" s="19" t="s">
        <v>251</v>
      </c>
      <c r="AI278" s="19" t="s">
        <v>331</v>
      </c>
      <c r="AJ278" s="19">
        <f t="shared" si="6"/>
        <v>3</v>
      </c>
      <c r="AK278" s="19" t="s">
        <v>188</v>
      </c>
      <c r="AL278" s="19">
        <f t="shared" si="7"/>
        <v>1</v>
      </c>
      <c r="AM278" s="19" t="s">
        <v>190</v>
      </c>
      <c r="AN278" s="19">
        <f t="shared" si="8"/>
        <v>0</v>
      </c>
      <c r="AO278" s="20"/>
      <c r="AP278" s="19">
        <v>3.0</v>
      </c>
      <c r="AQ278" s="19">
        <v>3.0</v>
      </c>
      <c r="AR278" s="19">
        <v>3.0</v>
      </c>
      <c r="AS278" s="19">
        <v>3.0</v>
      </c>
      <c r="AT278" s="19">
        <v>4.0</v>
      </c>
      <c r="AU278" s="19">
        <v>4.0</v>
      </c>
      <c r="AV278" s="19">
        <v>4.0</v>
      </c>
      <c r="AW278" s="19">
        <v>2.0</v>
      </c>
      <c r="AX278" s="19">
        <v>4.0</v>
      </c>
      <c r="AY278" s="19">
        <f t="shared" si="9"/>
        <v>30</v>
      </c>
      <c r="AZ278" s="19">
        <f t="shared" si="10"/>
        <v>21</v>
      </c>
      <c r="BA278" s="19">
        <f t="shared" si="11"/>
        <v>1</v>
      </c>
      <c r="BB278" s="19">
        <f t="shared" si="12"/>
        <v>1</v>
      </c>
      <c r="BC278" s="19">
        <v>4.0</v>
      </c>
      <c r="BD278" s="19">
        <v>3.0</v>
      </c>
      <c r="BE278" s="19">
        <v>4.0</v>
      </c>
      <c r="BF278" s="19">
        <v>3.0</v>
      </c>
      <c r="BG278" s="19">
        <v>2.0</v>
      </c>
      <c r="BH278" s="19">
        <v>2.0</v>
      </c>
      <c r="BI278" s="19">
        <v>2.0</v>
      </c>
      <c r="BJ278" s="19">
        <f t="shared" si="13"/>
        <v>20</v>
      </c>
      <c r="BK278" s="19">
        <f t="shared" si="14"/>
        <v>13</v>
      </c>
      <c r="BL278" s="19"/>
      <c r="BM278" s="19"/>
      <c r="BN278" s="19">
        <v>5.0</v>
      </c>
      <c r="BO278" s="19" t="s">
        <v>195</v>
      </c>
      <c r="BP278" s="19">
        <f t="shared" si="15"/>
        <v>1</v>
      </c>
      <c r="BQ278" s="19">
        <v>5.0</v>
      </c>
      <c r="BR278" s="19">
        <v>5.0</v>
      </c>
      <c r="BS278" s="19" t="s">
        <v>195</v>
      </c>
      <c r="BT278" s="20">
        <f t="shared" si="16"/>
        <v>1</v>
      </c>
      <c r="BU278" s="19" t="s">
        <v>207</v>
      </c>
      <c r="BV278" s="19">
        <v>2.0</v>
      </c>
      <c r="BW278" s="19" t="s">
        <v>195</v>
      </c>
      <c r="BX278" s="19" t="s">
        <v>191</v>
      </c>
      <c r="BY278" s="19" t="s">
        <v>195</v>
      </c>
      <c r="BZ278" s="19" t="s">
        <v>208</v>
      </c>
      <c r="CA278" s="19">
        <f t="shared" si="17"/>
        <v>2</v>
      </c>
      <c r="CB278" s="19" t="s">
        <v>208</v>
      </c>
      <c r="CC278" s="19">
        <f t="shared" si="18"/>
        <v>2</v>
      </c>
      <c r="CD278" s="19" t="s">
        <v>209</v>
      </c>
      <c r="CE278" s="19">
        <f t="shared" si="19"/>
        <v>1</v>
      </c>
      <c r="CF278" s="19" t="s">
        <v>209</v>
      </c>
      <c r="CG278" s="19">
        <f t="shared" si="20"/>
        <v>1</v>
      </c>
      <c r="CH278" s="19" t="s">
        <v>209</v>
      </c>
      <c r="CI278" s="19">
        <f t="shared" si="21"/>
        <v>1</v>
      </c>
      <c r="CJ278" s="19" t="s">
        <v>229</v>
      </c>
      <c r="CK278" s="19" t="s">
        <v>279</v>
      </c>
      <c r="CL278" s="19" t="s">
        <v>241</v>
      </c>
      <c r="CM278" s="19">
        <f t="shared" si="22"/>
        <v>1.5</v>
      </c>
      <c r="CN278" s="19" t="s">
        <v>185</v>
      </c>
      <c r="CO278" s="19">
        <f t="shared" si="23"/>
        <v>0</v>
      </c>
      <c r="CP278" s="19" t="s">
        <v>185</v>
      </c>
      <c r="CQ278" s="19" t="s">
        <v>185</v>
      </c>
      <c r="CR278" s="19" t="s">
        <v>185</v>
      </c>
      <c r="CS278" s="19" t="s">
        <v>185</v>
      </c>
      <c r="CT278" s="19" t="s">
        <v>185</v>
      </c>
      <c r="CU278" s="19">
        <f t="shared" ref="CU278:CY278" si="321">if(CP278="Không",0,1)</f>
        <v>0</v>
      </c>
      <c r="CV278" s="19">
        <f t="shared" si="321"/>
        <v>0</v>
      </c>
      <c r="CW278" s="19">
        <f t="shared" si="321"/>
        <v>0</v>
      </c>
      <c r="CX278" s="19">
        <f t="shared" si="321"/>
        <v>0</v>
      </c>
      <c r="CY278" s="19">
        <f t="shared" si="321"/>
        <v>0</v>
      </c>
      <c r="CZ278" s="19" t="s">
        <v>195</v>
      </c>
      <c r="DA278" s="19">
        <f t="shared" si="25"/>
        <v>1</v>
      </c>
      <c r="DB278" s="19" t="s">
        <v>195</v>
      </c>
      <c r="DC278" s="19">
        <f t="shared" si="26"/>
        <v>1</v>
      </c>
      <c r="DD278" s="19" t="s">
        <v>742</v>
      </c>
      <c r="DE278" s="19" t="s">
        <v>195</v>
      </c>
      <c r="DF278" s="19">
        <f t="shared" si="27"/>
        <v>1</v>
      </c>
      <c r="DG278" s="19" t="s">
        <v>196</v>
      </c>
      <c r="DH278" s="19">
        <f t="shared" si="28"/>
        <v>0</v>
      </c>
      <c r="DI278" s="19" t="s">
        <v>777</v>
      </c>
      <c r="DJ278" s="19">
        <f t="shared" si="29"/>
        <v>1</v>
      </c>
      <c r="DK278" s="19" t="s">
        <v>197</v>
      </c>
      <c r="DL278" s="19">
        <f t="shared" si="30"/>
        <v>0</v>
      </c>
      <c r="DM278" s="19" t="s">
        <v>303</v>
      </c>
      <c r="DN278" s="19">
        <f t="shared" si="31"/>
        <v>0.5</v>
      </c>
      <c r="DO278" s="19" t="s">
        <v>304</v>
      </c>
      <c r="DP278" s="19" t="s">
        <v>195</v>
      </c>
      <c r="DQ278" s="20">
        <f t="shared" si="32"/>
        <v>1</v>
      </c>
      <c r="DR278" s="19" t="s">
        <v>284</v>
      </c>
      <c r="DS278" s="19" t="s">
        <v>185</v>
      </c>
      <c r="DT278" s="20"/>
      <c r="DU278" s="19" t="s">
        <v>185</v>
      </c>
      <c r="DV278" s="20"/>
      <c r="DW278" s="20"/>
      <c r="DX278" s="20"/>
      <c r="DY278" s="20"/>
    </row>
    <row r="279">
      <c r="A279" s="18">
        <v>46007.88590277778</v>
      </c>
      <c r="B279" s="19" t="s">
        <v>390</v>
      </c>
      <c r="C279" s="19" t="s">
        <v>335</v>
      </c>
      <c r="D279" s="19">
        <f t="shared" si="2"/>
        <v>1</v>
      </c>
      <c r="E279" s="19" t="s">
        <v>328</v>
      </c>
      <c r="F279" s="19">
        <f>IFERROR(__xludf.DUMMYFUNCTION("LET(
  t, LOWER(TRIM(E279)),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79" s="19" t="s">
        <v>185</v>
      </c>
      <c r="H279" s="19">
        <f>IFERROR(__xludf.DUMMYFUNCTION("LET(
  t, LOWER(TRIM(G279)),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79" s="19" t="s">
        <v>276</v>
      </c>
      <c r="J279" s="19">
        <f>IFERROR(__xludf.DUMMYFUNCTION("LET(
  text, LOWER(I279),
  IFERROR(
    IFS(
      REGEXMATCH(text,""ở cùng gia đình|ở trọ cùng gia đình""), 0,
      REGEXMATCH(text,""thuê trọ""), 1,
      REGEXMATCH(text,""ở ktx""), 2,
      REGEXMATCH(text,""có nhà tại khu vực đang học|có nhà|ở riên"&amp;"g tại chung cư""), 3,
      REGEXMATCH(text,""ở nhà người quen""), 4
    ),
  -1)
)"),0.0)</f>
        <v>0</v>
      </c>
      <c r="K279" s="19" t="s">
        <v>778</v>
      </c>
      <c r="L279" s="19">
        <f>IFERROR(__xludf.DUMMYFUNCTION("LET(
  t, LOWER(TRIM(K279)),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79" s="19" t="s">
        <v>222</v>
      </c>
      <c r="N279" s="19">
        <f>IFERROR(__xludf.DUMMYFUNCTION("LET(
  t, LOWER(TRIM(M279)),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79" s="19" t="s">
        <v>185</v>
      </c>
      <c r="P279" s="19">
        <f t="shared" si="3"/>
        <v>0</v>
      </c>
      <c r="Q279" s="20"/>
      <c r="R279" s="20" t="str">
        <f t="shared" si="318"/>
        <v/>
      </c>
      <c r="S279" s="20"/>
      <c r="T279" s="20"/>
      <c r="U279" s="20"/>
      <c r="V279" s="20" t="str">
        <f>IFERROR(__xludf.DUMMYFUNCTION("IFERROR(REGEXEXTRACT(U279,""\d+"")*1, """")"),"")</f>
        <v/>
      </c>
      <c r="W279" s="20">
        <f t="shared" si="5"/>
        <v>0</v>
      </c>
      <c r="X279" s="20"/>
      <c r="Y279" s="20"/>
      <c r="Z279" s="19" t="s">
        <v>185</v>
      </c>
      <c r="AA279" s="19"/>
      <c r="AB279" s="19" t="s">
        <v>185</v>
      </c>
      <c r="AC279" s="19" t="s">
        <v>185</v>
      </c>
      <c r="AD279" s="19" t="s">
        <v>186</v>
      </c>
      <c r="AE279" s="19" t="s">
        <v>186</v>
      </c>
      <c r="AF279" s="19" t="s">
        <v>187</v>
      </c>
      <c r="AG279" s="19" t="s">
        <v>226</v>
      </c>
      <c r="AH279" s="19" t="s">
        <v>188</v>
      </c>
      <c r="AI279" s="19" t="s">
        <v>227</v>
      </c>
      <c r="AJ279" s="19">
        <f t="shared" si="6"/>
        <v>2</v>
      </c>
      <c r="AK279" s="19" t="s">
        <v>188</v>
      </c>
      <c r="AL279" s="19">
        <f t="shared" si="7"/>
        <v>1</v>
      </c>
      <c r="AM279" s="19" t="s">
        <v>190</v>
      </c>
      <c r="AN279" s="19">
        <f t="shared" si="8"/>
        <v>0</v>
      </c>
      <c r="AO279" s="20"/>
      <c r="AP279" s="19">
        <v>2.0</v>
      </c>
      <c r="AQ279" s="19">
        <v>1.0</v>
      </c>
      <c r="AR279" s="19">
        <v>2.0</v>
      </c>
      <c r="AS279" s="19">
        <v>2.0</v>
      </c>
      <c r="AT279" s="19">
        <v>2.0</v>
      </c>
      <c r="AU279" s="19">
        <v>1.0</v>
      </c>
      <c r="AV279" s="19">
        <v>3.0</v>
      </c>
      <c r="AW279" s="19">
        <v>1.0</v>
      </c>
      <c r="AX279" s="19">
        <v>1.0</v>
      </c>
      <c r="AY279" s="19">
        <f t="shared" si="9"/>
        <v>15</v>
      </c>
      <c r="AZ279" s="19">
        <f t="shared" si="10"/>
        <v>6</v>
      </c>
      <c r="BA279" s="19">
        <f t="shared" si="11"/>
        <v>0</v>
      </c>
      <c r="BB279" s="19">
        <f t="shared" si="12"/>
        <v>0</v>
      </c>
      <c r="BC279" s="19">
        <v>2.0</v>
      </c>
      <c r="BD279" s="19">
        <v>1.0</v>
      </c>
      <c r="BE279" s="19">
        <v>2.0</v>
      </c>
      <c r="BF279" s="19">
        <v>1.0</v>
      </c>
      <c r="BG279" s="19">
        <v>2.0</v>
      </c>
      <c r="BH279" s="19">
        <v>1.0</v>
      </c>
      <c r="BI279" s="19">
        <v>1.0</v>
      </c>
      <c r="BJ279" s="19">
        <f t="shared" si="13"/>
        <v>10</v>
      </c>
      <c r="BK279" s="19">
        <f t="shared" si="14"/>
        <v>3</v>
      </c>
      <c r="BL279" s="19"/>
      <c r="BM279" s="19"/>
      <c r="BN279" s="19">
        <v>3.0</v>
      </c>
      <c r="BO279" s="19" t="s">
        <v>185</v>
      </c>
      <c r="BP279" s="19">
        <f t="shared" si="15"/>
        <v>0</v>
      </c>
      <c r="BQ279" s="19">
        <v>3.0</v>
      </c>
      <c r="BR279" s="19">
        <v>2.0</v>
      </c>
      <c r="BS279" s="19" t="s">
        <v>195</v>
      </c>
      <c r="BT279" s="20">
        <f t="shared" si="16"/>
        <v>1</v>
      </c>
      <c r="BU279" s="19" t="s">
        <v>207</v>
      </c>
      <c r="BV279" s="19">
        <v>4.0</v>
      </c>
      <c r="BW279" s="19" t="s">
        <v>195</v>
      </c>
      <c r="BX279" s="19" t="s">
        <v>191</v>
      </c>
      <c r="BY279" s="19" t="s">
        <v>195</v>
      </c>
      <c r="BZ279" s="19" t="s">
        <v>186</v>
      </c>
      <c r="CA279" s="19">
        <f t="shared" si="17"/>
        <v>1</v>
      </c>
      <c r="CB279" s="19" t="s">
        <v>186</v>
      </c>
      <c r="CC279" s="19">
        <f t="shared" si="18"/>
        <v>1</v>
      </c>
      <c r="CD279" s="19" t="s">
        <v>209</v>
      </c>
      <c r="CE279" s="19">
        <f t="shared" si="19"/>
        <v>1</v>
      </c>
      <c r="CF279" s="19" t="s">
        <v>192</v>
      </c>
      <c r="CG279" s="19">
        <f t="shared" si="20"/>
        <v>0</v>
      </c>
      <c r="CH279" s="19" t="s">
        <v>192</v>
      </c>
      <c r="CI279" s="19">
        <f t="shared" si="21"/>
        <v>0</v>
      </c>
      <c r="CJ279" s="19" t="s">
        <v>229</v>
      </c>
      <c r="CK279" s="19" t="s">
        <v>279</v>
      </c>
      <c r="CL279" s="19" t="s">
        <v>212</v>
      </c>
      <c r="CM279" s="19">
        <f t="shared" si="22"/>
        <v>6</v>
      </c>
      <c r="CN279" s="19" t="s">
        <v>213</v>
      </c>
      <c r="CO279" s="19">
        <f t="shared" si="23"/>
        <v>1</v>
      </c>
      <c r="CP279" s="19" t="s">
        <v>195</v>
      </c>
      <c r="CQ279" s="19" t="s">
        <v>195</v>
      </c>
      <c r="CR279" s="19" t="s">
        <v>195</v>
      </c>
      <c r="CS279" s="19" t="s">
        <v>195</v>
      </c>
      <c r="CT279" s="19" t="s">
        <v>185</v>
      </c>
      <c r="CU279" s="19">
        <f t="shared" ref="CU279:CY279" si="322">if(CP279="Không",0,1)</f>
        <v>1</v>
      </c>
      <c r="CV279" s="19">
        <f t="shared" si="322"/>
        <v>1</v>
      </c>
      <c r="CW279" s="19">
        <f t="shared" si="322"/>
        <v>1</v>
      </c>
      <c r="CX279" s="19">
        <f t="shared" si="322"/>
        <v>1</v>
      </c>
      <c r="CY279" s="19">
        <f t="shared" si="322"/>
        <v>0</v>
      </c>
      <c r="CZ279" s="19" t="s">
        <v>185</v>
      </c>
      <c r="DA279" s="19">
        <f t="shared" si="25"/>
        <v>0</v>
      </c>
      <c r="DB279" s="19" t="s">
        <v>185</v>
      </c>
      <c r="DC279" s="19">
        <f t="shared" si="26"/>
        <v>0</v>
      </c>
      <c r="DD279" s="20"/>
      <c r="DE279" s="19" t="s">
        <v>195</v>
      </c>
      <c r="DF279" s="19">
        <f t="shared" si="27"/>
        <v>1</v>
      </c>
      <c r="DG279" s="19" t="s">
        <v>607</v>
      </c>
      <c r="DH279" s="19">
        <f t="shared" si="28"/>
        <v>1</v>
      </c>
      <c r="DI279" s="19" t="s">
        <v>185</v>
      </c>
      <c r="DJ279" s="19">
        <f t="shared" si="29"/>
        <v>0</v>
      </c>
      <c r="DK279" s="19" t="s">
        <v>197</v>
      </c>
      <c r="DL279" s="19">
        <f t="shared" si="30"/>
        <v>0</v>
      </c>
      <c r="DM279" s="19" t="s">
        <v>198</v>
      </c>
      <c r="DN279" s="19">
        <f t="shared" si="31"/>
        <v>1.5</v>
      </c>
      <c r="DO279" s="19" t="s">
        <v>779</v>
      </c>
      <c r="DP279" s="19" t="s">
        <v>185</v>
      </c>
      <c r="DQ279" s="20">
        <f t="shared" si="32"/>
        <v>0</v>
      </c>
      <c r="DR279" s="20"/>
      <c r="DS279" s="19" t="s">
        <v>195</v>
      </c>
      <c r="DT279" s="19" t="s">
        <v>285</v>
      </c>
      <c r="DU279" s="19" t="s">
        <v>185</v>
      </c>
      <c r="DV279" s="20"/>
      <c r="DW279" s="20"/>
      <c r="DX279" s="20"/>
      <c r="DY279" s="20"/>
    </row>
    <row r="280">
      <c r="A280" s="18">
        <v>46007.88638888889</v>
      </c>
      <c r="B280" s="19" t="s">
        <v>390</v>
      </c>
      <c r="C280" s="19" t="s">
        <v>335</v>
      </c>
      <c r="D280" s="19">
        <f t="shared" si="2"/>
        <v>1</v>
      </c>
      <c r="E280" s="19" t="s">
        <v>180</v>
      </c>
      <c r="F280" s="19">
        <f>IFERROR(__xludf.DUMMYFUNCTION("LET(
  t, LOWER(TRIM(E280)),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80" s="19" t="s">
        <v>185</v>
      </c>
      <c r="H280" s="19">
        <f>IFERROR(__xludf.DUMMYFUNCTION("LET(
  t, LOWER(TRIM(G280)),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80" s="19" t="s">
        <v>276</v>
      </c>
      <c r="J280" s="19">
        <f>IFERROR(__xludf.DUMMYFUNCTION("LET(
  text, LOWER(I280),
  IFERROR(
    IFS(
      REGEXMATCH(text,""ở cùng gia đình|ở trọ cùng gia đình""), 0,
      REGEXMATCH(text,""thuê trọ""), 1,
      REGEXMATCH(text,""ở ktx""), 2,
      REGEXMATCH(text,""có nhà tại khu vực đang học|có nhà|ở riên"&amp;"g tại chung cư""), 3,
      REGEXMATCH(text,""ở nhà người quen""), 4
    ),
  -1)
)"),0.0)</f>
        <v>0</v>
      </c>
      <c r="K280" s="19" t="s">
        <v>780</v>
      </c>
      <c r="L280" s="19">
        <f>IFERROR(__xludf.DUMMYFUNCTION("LET(
  t, LOWER(TRIM(K280)),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80" s="19" t="s">
        <v>222</v>
      </c>
      <c r="N280" s="19">
        <f>IFERROR(__xludf.DUMMYFUNCTION("LET(
  t, LOWER(TRIM(M280)),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80" s="19" t="s">
        <v>185</v>
      </c>
      <c r="P280" s="19">
        <f t="shared" si="3"/>
        <v>0</v>
      </c>
      <c r="Q280" s="20"/>
      <c r="R280" s="20" t="str">
        <f t="shared" si="318"/>
        <v/>
      </c>
      <c r="S280" s="20"/>
      <c r="T280" s="20"/>
      <c r="U280" s="20"/>
      <c r="V280" s="20" t="str">
        <f>IFERROR(__xludf.DUMMYFUNCTION("IFERROR(REGEXEXTRACT(U280,""\d+"")*1, """")"),"")</f>
        <v/>
      </c>
      <c r="W280" s="20">
        <f t="shared" si="5"/>
        <v>0</v>
      </c>
      <c r="X280" s="20"/>
      <c r="Y280" s="20"/>
      <c r="Z280" s="19" t="s">
        <v>186</v>
      </c>
      <c r="AA280" s="19"/>
      <c r="AB280" s="19" t="s">
        <v>195</v>
      </c>
      <c r="AC280" s="19" t="s">
        <v>451</v>
      </c>
      <c r="AD280" s="19" t="s">
        <v>186</v>
      </c>
      <c r="AE280" s="19" t="s">
        <v>185</v>
      </c>
      <c r="AF280" s="19" t="s">
        <v>206</v>
      </c>
      <c r="AG280" s="19" t="s">
        <v>226</v>
      </c>
      <c r="AH280" s="19" t="s">
        <v>188</v>
      </c>
      <c r="AI280" s="19" t="s">
        <v>239</v>
      </c>
      <c r="AJ280" s="19">
        <f t="shared" si="6"/>
        <v>0</v>
      </c>
      <c r="AK280" s="19" t="s">
        <v>238</v>
      </c>
      <c r="AL280" s="19">
        <f t="shared" si="7"/>
        <v>0</v>
      </c>
      <c r="AM280" s="19" t="s">
        <v>190</v>
      </c>
      <c r="AN280" s="19">
        <f t="shared" si="8"/>
        <v>0</v>
      </c>
      <c r="AO280" s="20"/>
      <c r="AP280" s="19">
        <v>1.0</v>
      </c>
      <c r="AQ280" s="19">
        <v>1.0</v>
      </c>
      <c r="AR280" s="19">
        <v>2.0</v>
      </c>
      <c r="AS280" s="19">
        <v>2.0</v>
      </c>
      <c r="AT280" s="19">
        <v>1.0</v>
      </c>
      <c r="AU280" s="19">
        <v>1.0</v>
      </c>
      <c r="AV280" s="19">
        <v>1.0</v>
      </c>
      <c r="AW280" s="19">
        <v>1.0</v>
      </c>
      <c r="AX280" s="19">
        <v>1.0</v>
      </c>
      <c r="AY280" s="19">
        <f t="shared" si="9"/>
        <v>11</v>
      </c>
      <c r="AZ280" s="19">
        <f t="shared" si="10"/>
        <v>2</v>
      </c>
      <c r="BA280" s="19">
        <f t="shared" si="11"/>
        <v>0</v>
      </c>
      <c r="BB280" s="19">
        <f t="shared" si="12"/>
        <v>0</v>
      </c>
      <c r="BC280" s="19">
        <v>1.0</v>
      </c>
      <c r="BD280" s="19">
        <v>1.0</v>
      </c>
      <c r="BE280" s="19">
        <v>1.0</v>
      </c>
      <c r="BF280" s="19">
        <v>1.0</v>
      </c>
      <c r="BG280" s="19">
        <v>4.0</v>
      </c>
      <c r="BH280" s="19">
        <v>1.0</v>
      </c>
      <c r="BI280" s="19">
        <v>1.0</v>
      </c>
      <c r="BJ280" s="19">
        <f t="shared" si="13"/>
        <v>10</v>
      </c>
      <c r="BK280" s="19">
        <f t="shared" si="14"/>
        <v>3</v>
      </c>
      <c r="BL280" s="19"/>
      <c r="BM280" s="19"/>
      <c r="BN280" s="19">
        <v>1.0</v>
      </c>
      <c r="BO280" s="19" t="s">
        <v>185</v>
      </c>
      <c r="BP280" s="19">
        <f t="shared" si="15"/>
        <v>0</v>
      </c>
      <c r="BQ280" s="19">
        <v>6.0</v>
      </c>
      <c r="BR280" s="19">
        <v>0.0</v>
      </c>
      <c r="BS280" s="19" t="s">
        <v>195</v>
      </c>
      <c r="BT280" s="20">
        <f t="shared" si="16"/>
        <v>1</v>
      </c>
      <c r="BU280" s="19" t="s">
        <v>207</v>
      </c>
      <c r="BV280" s="19">
        <v>4.0</v>
      </c>
      <c r="BW280" s="19" t="s">
        <v>185</v>
      </c>
      <c r="BX280" s="19" t="s">
        <v>191</v>
      </c>
      <c r="BY280" s="19" t="s">
        <v>185</v>
      </c>
      <c r="BZ280" s="19" t="s">
        <v>185</v>
      </c>
      <c r="CA280" s="19">
        <f t="shared" si="17"/>
        <v>0</v>
      </c>
      <c r="CB280" s="19" t="s">
        <v>185</v>
      </c>
      <c r="CC280" s="19">
        <f t="shared" si="18"/>
        <v>0</v>
      </c>
      <c r="CD280" s="19" t="s">
        <v>192</v>
      </c>
      <c r="CE280" s="19">
        <f t="shared" si="19"/>
        <v>0</v>
      </c>
      <c r="CF280" s="19" t="s">
        <v>192</v>
      </c>
      <c r="CG280" s="19">
        <f t="shared" si="20"/>
        <v>0</v>
      </c>
      <c r="CH280" s="19" t="s">
        <v>209</v>
      </c>
      <c r="CI280" s="19">
        <f t="shared" si="21"/>
        <v>1</v>
      </c>
      <c r="CJ280" s="19" t="s">
        <v>292</v>
      </c>
      <c r="CK280" s="19" t="s">
        <v>240</v>
      </c>
      <c r="CL280" s="19" t="s">
        <v>241</v>
      </c>
      <c r="CM280" s="19">
        <f t="shared" si="22"/>
        <v>1.5</v>
      </c>
      <c r="CN280" s="19" t="s">
        <v>213</v>
      </c>
      <c r="CO280" s="19">
        <f t="shared" si="23"/>
        <v>1</v>
      </c>
      <c r="CP280" s="19" t="s">
        <v>185</v>
      </c>
      <c r="CQ280" s="19" t="s">
        <v>185</v>
      </c>
      <c r="CR280" s="19" t="s">
        <v>185</v>
      </c>
      <c r="CS280" s="19" t="s">
        <v>195</v>
      </c>
      <c r="CT280" s="19" t="s">
        <v>185</v>
      </c>
      <c r="CU280" s="19">
        <f t="shared" ref="CU280:CY280" si="323">if(CP280="Không",0,1)</f>
        <v>0</v>
      </c>
      <c r="CV280" s="19">
        <f t="shared" si="323"/>
        <v>0</v>
      </c>
      <c r="CW280" s="19">
        <f t="shared" si="323"/>
        <v>0</v>
      </c>
      <c r="CX280" s="19">
        <f t="shared" si="323"/>
        <v>1</v>
      </c>
      <c r="CY280" s="19">
        <f t="shared" si="323"/>
        <v>0</v>
      </c>
      <c r="CZ280" s="19" t="s">
        <v>195</v>
      </c>
      <c r="DA280" s="19">
        <f t="shared" si="25"/>
        <v>1</v>
      </c>
      <c r="DB280" s="19" t="s">
        <v>185</v>
      </c>
      <c r="DC280" s="19">
        <f t="shared" si="26"/>
        <v>0</v>
      </c>
      <c r="DD280" s="20"/>
      <c r="DE280" s="19" t="s">
        <v>185</v>
      </c>
      <c r="DF280" s="19">
        <f t="shared" si="27"/>
        <v>0</v>
      </c>
      <c r="DG280" s="19" t="s">
        <v>381</v>
      </c>
      <c r="DH280" s="19">
        <f t="shared" si="28"/>
        <v>1</v>
      </c>
      <c r="DI280" s="19" t="s">
        <v>185</v>
      </c>
      <c r="DJ280" s="19">
        <f t="shared" si="29"/>
        <v>0</v>
      </c>
      <c r="DK280" s="19" t="s">
        <v>197</v>
      </c>
      <c r="DL280" s="19">
        <f t="shared" si="30"/>
        <v>0</v>
      </c>
      <c r="DM280" s="20"/>
      <c r="DN280" s="19" t="str">
        <f t="shared" si="31"/>
        <v/>
      </c>
      <c r="DO280" s="20"/>
      <c r="DP280" s="19" t="s">
        <v>185</v>
      </c>
      <c r="DQ280" s="20">
        <f t="shared" si="32"/>
        <v>0</v>
      </c>
      <c r="DR280" s="20"/>
      <c r="DS280" s="19" t="s">
        <v>185</v>
      </c>
      <c r="DT280" s="20"/>
      <c r="DU280" s="19" t="s">
        <v>185</v>
      </c>
      <c r="DV280" s="20"/>
      <c r="DW280" s="20"/>
      <c r="DX280" s="20"/>
      <c r="DY280" s="20"/>
    </row>
    <row r="281">
      <c r="A281" s="18">
        <v>46007.886967592596</v>
      </c>
      <c r="B281" s="19" t="s">
        <v>375</v>
      </c>
      <c r="C281" s="19" t="s">
        <v>335</v>
      </c>
      <c r="D281" s="19">
        <f t="shared" si="2"/>
        <v>1</v>
      </c>
      <c r="E281" s="19" t="s">
        <v>346</v>
      </c>
      <c r="F281" s="19">
        <f>IFERROR(__xludf.DUMMYFUNCTION("LET(
  t, LOWER(TRIM(E281)),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81" s="19" t="s">
        <v>185</v>
      </c>
      <c r="H281" s="19">
        <f>IFERROR(__xludf.DUMMYFUNCTION("LET(
  t, LOWER(TRIM(G281)),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81" s="19" t="s">
        <v>182</v>
      </c>
      <c r="J281" s="19">
        <f>IFERROR(__xludf.DUMMYFUNCTION("LET(
  text, LOWER(I281),
  IFERROR(
    IFS(
      REGEXMATCH(text,""ở cùng gia đình|ở trọ cùng gia đình""), 0,
      REGEXMATCH(text,""thuê trọ""), 1,
      REGEXMATCH(text,""ở ktx""), 2,
      REGEXMATCH(text,""có nhà tại khu vực đang học|có nhà|ở riên"&amp;"g tại chung cư""), 3,
      REGEXMATCH(text,""ở nhà người quen""), 4
    ),
  -1)
)"),1.0)</f>
        <v>1</v>
      </c>
      <c r="K281" s="19" t="s">
        <v>667</v>
      </c>
      <c r="L281" s="19">
        <f>IFERROR(__xludf.DUMMYFUNCTION("LET(
  t, LOWER(TRIM(K281)),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81" s="19" t="s">
        <v>261</v>
      </c>
      <c r="N281" s="19">
        <f>IFERROR(__xludf.DUMMYFUNCTION("LET(
  t, LOWER(TRIM(M281)),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81" s="19" t="s">
        <v>195</v>
      </c>
      <c r="P281" s="19">
        <f t="shared" si="3"/>
        <v>1</v>
      </c>
      <c r="Q281" s="19">
        <v>1.0</v>
      </c>
      <c r="R281" s="20">
        <f t="shared" si="318"/>
        <v>1</v>
      </c>
      <c r="S281" s="19" t="s">
        <v>223</v>
      </c>
      <c r="T281" s="19"/>
      <c r="U281" s="19" t="s">
        <v>236</v>
      </c>
      <c r="V281" s="20">
        <f>IFERROR(__xludf.DUMMYFUNCTION("IFERROR(REGEXEXTRACT(U281,""\d+"")*1, """")"),40.0)</f>
        <v>40</v>
      </c>
      <c r="W281" s="20">
        <f t="shared" si="5"/>
        <v>40</v>
      </c>
      <c r="X281" s="19">
        <v>25.0</v>
      </c>
      <c r="Y281" s="19">
        <v>7.0</v>
      </c>
      <c r="Z281" s="19" t="s">
        <v>186</v>
      </c>
      <c r="AA281" s="19"/>
      <c r="AB281" s="19" t="s">
        <v>185</v>
      </c>
      <c r="AC281" s="19" t="s">
        <v>185</v>
      </c>
      <c r="AD281" s="19" t="s">
        <v>205</v>
      </c>
      <c r="AE281" s="19" t="s">
        <v>186</v>
      </c>
      <c r="AF281" s="19" t="s">
        <v>250</v>
      </c>
      <c r="AG281" s="19" t="s">
        <v>226</v>
      </c>
      <c r="AH281" s="19" t="s">
        <v>251</v>
      </c>
      <c r="AI281" s="19" t="s">
        <v>239</v>
      </c>
      <c r="AJ281" s="19">
        <f t="shared" si="6"/>
        <v>0</v>
      </c>
      <c r="AK281" s="19" t="s">
        <v>302</v>
      </c>
      <c r="AL281" s="19">
        <f t="shared" si="7"/>
        <v>-1</v>
      </c>
      <c r="AM281" s="19" t="s">
        <v>190</v>
      </c>
      <c r="AN281" s="19">
        <f t="shared" si="8"/>
        <v>0</v>
      </c>
      <c r="AO281" s="20"/>
      <c r="AP281" s="19">
        <v>3.0</v>
      </c>
      <c r="AQ281" s="19">
        <v>4.0</v>
      </c>
      <c r="AR281" s="19">
        <v>4.0</v>
      </c>
      <c r="AS281" s="19">
        <v>1.0</v>
      </c>
      <c r="AT281" s="19">
        <v>1.0</v>
      </c>
      <c r="AU281" s="19">
        <v>4.0</v>
      </c>
      <c r="AV281" s="19">
        <v>3.0</v>
      </c>
      <c r="AW281" s="19">
        <v>1.0</v>
      </c>
      <c r="AX281" s="19">
        <v>1.0</v>
      </c>
      <c r="AY281" s="19">
        <f t="shared" si="9"/>
        <v>22</v>
      </c>
      <c r="AZ281" s="19">
        <f t="shared" si="10"/>
        <v>13</v>
      </c>
      <c r="BA281" s="19">
        <f t="shared" si="11"/>
        <v>1</v>
      </c>
      <c r="BB281" s="19">
        <f t="shared" si="12"/>
        <v>0</v>
      </c>
      <c r="BC281" s="19">
        <v>2.0</v>
      </c>
      <c r="BD281" s="19">
        <v>1.0</v>
      </c>
      <c r="BE281" s="19">
        <v>2.0</v>
      </c>
      <c r="BF281" s="19">
        <v>2.0</v>
      </c>
      <c r="BG281" s="19">
        <v>4.0</v>
      </c>
      <c r="BH281" s="19">
        <v>1.0</v>
      </c>
      <c r="BI281" s="19">
        <v>1.0</v>
      </c>
      <c r="BJ281" s="19">
        <f t="shared" si="13"/>
        <v>13</v>
      </c>
      <c r="BK281" s="19">
        <f t="shared" si="14"/>
        <v>6</v>
      </c>
      <c r="BL281" s="19"/>
      <c r="BM281" s="19"/>
      <c r="BN281" s="19">
        <v>3.0</v>
      </c>
      <c r="BO281" s="19" t="s">
        <v>185</v>
      </c>
      <c r="BP281" s="19">
        <f t="shared" si="15"/>
        <v>0</v>
      </c>
      <c r="BQ281" s="19">
        <v>2.0</v>
      </c>
      <c r="BR281" s="19">
        <v>3.0</v>
      </c>
      <c r="BS281" s="19" t="s">
        <v>195</v>
      </c>
      <c r="BT281" s="20">
        <f t="shared" si="16"/>
        <v>1</v>
      </c>
      <c r="BU281" s="19" t="s">
        <v>312</v>
      </c>
      <c r="BV281" s="19">
        <v>4.0</v>
      </c>
      <c r="BW281" s="19" t="s">
        <v>195</v>
      </c>
      <c r="BX281" s="19" t="s">
        <v>191</v>
      </c>
      <c r="BY281" s="19" t="s">
        <v>185</v>
      </c>
      <c r="BZ281" s="19" t="s">
        <v>208</v>
      </c>
      <c r="CA281" s="19">
        <f t="shared" si="17"/>
        <v>2</v>
      </c>
      <c r="CB281" s="19" t="s">
        <v>186</v>
      </c>
      <c r="CC281" s="19">
        <f t="shared" si="18"/>
        <v>1</v>
      </c>
      <c r="CD281" s="19" t="s">
        <v>209</v>
      </c>
      <c r="CE281" s="19">
        <f t="shared" si="19"/>
        <v>1</v>
      </c>
      <c r="CF281" s="19" t="s">
        <v>209</v>
      </c>
      <c r="CG281" s="19">
        <f t="shared" si="20"/>
        <v>1</v>
      </c>
      <c r="CH281" s="19" t="s">
        <v>192</v>
      </c>
      <c r="CI281" s="19">
        <f t="shared" si="21"/>
        <v>0</v>
      </c>
      <c r="CJ281" s="19" t="s">
        <v>229</v>
      </c>
      <c r="CK281" s="19" t="s">
        <v>185</v>
      </c>
      <c r="CL281" s="19" t="s">
        <v>212</v>
      </c>
      <c r="CM281" s="19">
        <f t="shared" si="22"/>
        <v>6</v>
      </c>
      <c r="CN281" s="19" t="s">
        <v>185</v>
      </c>
      <c r="CO281" s="19">
        <f t="shared" si="23"/>
        <v>0</v>
      </c>
      <c r="CP281" s="19" t="s">
        <v>185</v>
      </c>
      <c r="CQ281" s="19" t="s">
        <v>195</v>
      </c>
      <c r="CR281" s="19" t="s">
        <v>185</v>
      </c>
      <c r="CS281" s="19" t="s">
        <v>195</v>
      </c>
      <c r="CT281" s="19" t="s">
        <v>185</v>
      </c>
      <c r="CU281" s="19">
        <f t="shared" ref="CU281:CY281" si="324">if(CP281="Không",0,1)</f>
        <v>0</v>
      </c>
      <c r="CV281" s="19">
        <f t="shared" si="324"/>
        <v>1</v>
      </c>
      <c r="CW281" s="19">
        <f t="shared" si="324"/>
        <v>0</v>
      </c>
      <c r="CX281" s="19">
        <f t="shared" si="324"/>
        <v>1</v>
      </c>
      <c r="CY281" s="19">
        <f t="shared" si="324"/>
        <v>0</v>
      </c>
      <c r="CZ281" s="19" t="s">
        <v>195</v>
      </c>
      <c r="DA281" s="19">
        <f t="shared" si="25"/>
        <v>1</v>
      </c>
      <c r="DB281" s="19" t="s">
        <v>185</v>
      </c>
      <c r="DC281" s="19">
        <f t="shared" si="26"/>
        <v>0</v>
      </c>
      <c r="DD281" s="20"/>
      <c r="DE281" s="19" t="s">
        <v>195</v>
      </c>
      <c r="DF281" s="19">
        <f t="shared" si="27"/>
        <v>1</v>
      </c>
      <c r="DG281" s="19" t="s">
        <v>196</v>
      </c>
      <c r="DH281" s="19">
        <f t="shared" si="28"/>
        <v>0</v>
      </c>
      <c r="DI281" s="19" t="s">
        <v>185</v>
      </c>
      <c r="DJ281" s="19">
        <f t="shared" si="29"/>
        <v>0</v>
      </c>
      <c r="DK281" s="19" t="s">
        <v>197</v>
      </c>
      <c r="DL281" s="19">
        <f t="shared" si="30"/>
        <v>0</v>
      </c>
      <c r="DM281" s="19" t="s">
        <v>303</v>
      </c>
      <c r="DN281" s="19">
        <f t="shared" si="31"/>
        <v>0.5</v>
      </c>
      <c r="DO281" s="19" t="s">
        <v>308</v>
      </c>
      <c r="DP281" s="19" t="s">
        <v>185</v>
      </c>
      <c r="DQ281" s="20">
        <f t="shared" si="32"/>
        <v>0</v>
      </c>
      <c r="DR281" s="20"/>
      <c r="DS281" s="19" t="s">
        <v>185</v>
      </c>
      <c r="DT281" s="20"/>
      <c r="DU281" s="19" t="s">
        <v>185</v>
      </c>
      <c r="DV281" s="20"/>
      <c r="DW281" s="20"/>
      <c r="DX281" s="20"/>
      <c r="DY281" s="20"/>
    </row>
    <row r="282">
      <c r="A282" s="18">
        <v>46007.88722222222</v>
      </c>
      <c r="B282" s="19" t="s">
        <v>337</v>
      </c>
      <c r="C282" s="19" t="s">
        <v>335</v>
      </c>
      <c r="D282" s="19">
        <f t="shared" si="2"/>
        <v>1</v>
      </c>
      <c r="E282" s="19" t="s">
        <v>346</v>
      </c>
      <c r="F282" s="19">
        <f>IFERROR(__xludf.DUMMYFUNCTION("LET(
  t, LOWER(TRIM(E282)),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82" s="19" t="s">
        <v>185</v>
      </c>
      <c r="H282" s="19">
        <f>IFERROR(__xludf.DUMMYFUNCTION("LET(
  t, LOWER(TRIM(G282)),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82" s="19" t="s">
        <v>347</v>
      </c>
      <c r="J282" s="19">
        <f>IFERROR(__xludf.DUMMYFUNCTION("LET(
  text, LOWER(I282),
  IFERROR(
    IFS(
      REGEXMATCH(text,""ở cùng gia đình|ở trọ cùng gia đình""), 0,
      REGEXMATCH(text,""thuê trọ""), 1,
      REGEXMATCH(text,""ở ktx""), 2,
      REGEXMATCH(text,""có nhà tại khu vực đang học|có nhà|ở riên"&amp;"g tại chung cư""), 3,
      REGEXMATCH(text,""ở nhà người quen""), 4
    ),
  -1)
)"),4.0)</f>
        <v>4</v>
      </c>
      <c r="K282" s="19" t="s">
        <v>781</v>
      </c>
      <c r="L282" s="19">
        <f>IFERROR(__xludf.DUMMYFUNCTION("LET(
  t, LOWER(TRIM(K282)),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82" s="19" t="s">
        <v>222</v>
      </c>
      <c r="N282" s="19">
        <f>IFERROR(__xludf.DUMMYFUNCTION("LET(
  t, LOWER(TRIM(M282)),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82" s="19" t="s">
        <v>185</v>
      </c>
      <c r="P282" s="19">
        <f t="shared" si="3"/>
        <v>0</v>
      </c>
      <c r="Q282" s="20"/>
      <c r="R282" s="20" t="str">
        <f t="shared" si="318"/>
        <v/>
      </c>
      <c r="S282" s="20"/>
      <c r="T282" s="20"/>
      <c r="U282" s="20"/>
      <c r="V282" s="20" t="str">
        <f>IFERROR(__xludf.DUMMYFUNCTION("IFERROR(REGEXEXTRACT(U282,""\d+"")*1, """")"),"")</f>
        <v/>
      </c>
      <c r="W282" s="20">
        <f t="shared" si="5"/>
        <v>0</v>
      </c>
      <c r="X282" s="20"/>
      <c r="Y282" s="20"/>
      <c r="Z282" s="19" t="s">
        <v>186</v>
      </c>
      <c r="AA282" s="19"/>
      <c r="AB282" s="19" t="s">
        <v>185</v>
      </c>
      <c r="AC282" s="19" t="s">
        <v>185</v>
      </c>
      <c r="AD282" s="19" t="s">
        <v>186</v>
      </c>
      <c r="AE282" s="19" t="s">
        <v>186</v>
      </c>
      <c r="AF282" s="19" t="s">
        <v>187</v>
      </c>
      <c r="AG282" s="19" t="s">
        <v>188</v>
      </c>
      <c r="AH282" s="19" t="s">
        <v>251</v>
      </c>
      <c r="AI282" s="19" t="s">
        <v>239</v>
      </c>
      <c r="AJ282" s="19">
        <f t="shared" si="6"/>
        <v>0</v>
      </c>
      <c r="AK282" s="19" t="s">
        <v>302</v>
      </c>
      <c r="AL282" s="19">
        <f t="shared" si="7"/>
        <v>-1</v>
      </c>
      <c r="AM282" s="19" t="s">
        <v>190</v>
      </c>
      <c r="AN282" s="19">
        <f t="shared" si="8"/>
        <v>0</v>
      </c>
      <c r="AO282" s="20"/>
      <c r="AP282" s="19">
        <v>2.0</v>
      </c>
      <c r="AQ282" s="19">
        <v>2.0</v>
      </c>
      <c r="AR282" s="19">
        <v>1.0</v>
      </c>
      <c r="AS282" s="19">
        <v>3.0</v>
      </c>
      <c r="AT282" s="19">
        <v>3.0</v>
      </c>
      <c r="AU282" s="19">
        <v>2.0</v>
      </c>
      <c r="AV282" s="19">
        <v>4.0</v>
      </c>
      <c r="AW282" s="19">
        <v>1.0</v>
      </c>
      <c r="AX282" s="19">
        <v>2.0</v>
      </c>
      <c r="AY282" s="19">
        <f t="shared" si="9"/>
        <v>20</v>
      </c>
      <c r="AZ282" s="19">
        <f t="shared" si="10"/>
        <v>11</v>
      </c>
      <c r="BA282" s="19">
        <f t="shared" si="11"/>
        <v>1</v>
      </c>
      <c r="BB282" s="19">
        <f t="shared" si="12"/>
        <v>0</v>
      </c>
      <c r="BC282" s="19">
        <v>3.0</v>
      </c>
      <c r="BD282" s="19">
        <v>3.0</v>
      </c>
      <c r="BE282" s="19">
        <v>4.0</v>
      </c>
      <c r="BF282" s="19">
        <v>2.0</v>
      </c>
      <c r="BG282" s="19">
        <v>4.0</v>
      </c>
      <c r="BH282" s="19">
        <v>1.0</v>
      </c>
      <c r="BI282" s="19">
        <v>1.0</v>
      </c>
      <c r="BJ282" s="19">
        <f t="shared" si="13"/>
        <v>18</v>
      </c>
      <c r="BK282" s="19">
        <f t="shared" si="14"/>
        <v>11</v>
      </c>
      <c r="BL282" s="19"/>
      <c r="BM282" s="19"/>
      <c r="BN282" s="19">
        <v>2.0</v>
      </c>
      <c r="BO282" s="19" t="s">
        <v>195</v>
      </c>
      <c r="BP282" s="19">
        <f t="shared" si="15"/>
        <v>1</v>
      </c>
      <c r="BQ282" s="19">
        <v>1.0</v>
      </c>
      <c r="BR282" s="19">
        <v>15.0</v>
      </c>
      <c r="BS282" s="19" t="s">
        <v>195</v>
      </c>
      <c r="BT282" s="20">
        <f t="shared" si="16"/>
        <v>1</v>
      </c>
      <c r="BU282" s="19" t="s">
        <v>296</v>
      </c>
      <c r="BV282" s="19">
        <v>1.0</v>
      </c>
      <c r="BW282" s="19" t="s">
        <v>195</v>
      </c>
      <c r="BX282" s="19" t="s">
        <v>191</v>
      </c>
      <c r="BY282" s="19" t="s">
        <v>195</v>
      </c>
      <c r="BZ282" s="19" t="s">
        <v>208</v>
      </c>
      <c r="CA282" s="19">
        <f t="shared" si="17"/>
        <v>2</v>
      </c>
      <c r="CB282" s="19" t="s">
        <v>208</v>
      </c>
      <c r="CC282" s="19">
        <f t="shared" si="18"/>
        <v>2</v>
      </c>
      <c r="CD282" s="19" t="s">
        <v>209</v>
      </c>
      <c r="CE282" s="19">
        <f t="shared" si="19"/>
        <v>1</v>
      </c>
      <c r="CF282" s="19" t="s">
        <v>209</v>
      </c>
      <c r="CG282" s="19">
        <f t="shared" si="20"/>
        <v>1</v>
      </c>
      <c r="CH282" s="19" t="s">
        <v>209</v>
      </c>
      <c r="CI282" s="19">
        <f t="shared" si="21"/>
        <v>1</v>
      </c>
      <c r="CJ282" s="19" t="s">
        <v>782</v>
      </c>
      <c r="CK282" s="19" t="s">
        <v>185</v>
      </c>
      <c r="CL282" s="19" t="s">
        <v>212</v>
      </c>
      <c r="CM282" s="19">
        <f t="shared" si="22"/>
        <v>6</v>
      </c>
      <c r="CN282" s="19" t="s">
        <v>213</v>
      </c>
      <c r="CO282" s="19">
        <f t="shared" si="23"/>
        <v>1</v>
      </c>
      <c r="CP282" s="19" t="s">
        <v>185</v>
      </c>
      <c r="CQ282" s="19" t="s">
        <v>185</v>
      </c>
      <c r="CR282" s="19" t="s">
        <v>185</v>
      </c>
      <c r="CS282" s="19" t="s">
        <v>185</v>
      </c>
      <c r="CT282" s="19" t="s">
        <v>195</v>
      </c>
      <c r="CU282" s="19">
        <f t="shared" ref="CU282:CY282" si="325">if(CP282="Không",0,1)</f>
        <v>0</v>
      </c>
      <c r="CV282" s="19">
        <f t="shared" si="325"/>
        <v>0</v>
      </c>
      <c r="CW282" s="19">
        <f t="shared" si="325"/>
        <v>0</v>
      </c>
      <c r="CX282" s="19">
        <f t="shared" si="325"/>
        <v>0</v>
      </c>
      <c r="CY282" s="19">
        <f t="shared" si="325"/>
        <v>1</v>
      </c>
      <c r="CZ282" s="19" t="s">
        <v>185</v>
      </c>
      <c r="DA282" s="19">
        <f t="shared" si="25"/>
        <v>0</v>
      </c>
      <c r="DB282" s="19" t="s">
        <v>185</v>
      </c>
      <c r="DC282" s="19">
        <f t="shared" si="26"/>
        <v>0</v>
      </c>
      <c r="DD282" s="20"/>
      <c r="DE282" s="19" t="s">
        <v>185</v>
      </c>
      <c r="DF282" s="19">
        <f t="shared" si="27"/>
        <v>0</v>
      </c>
      <c r="DG282" s="19" t="s">
        <v>196</v>
      </c>
      <c r="DH282" s="19">
        <f t="shared" si="28"/>
        <v>0</v>
      </c>
      <c r="DI282" s="19" t="s">
        <v>185</v>
      </c>
      <c r="DJ282" s="19">
        <f t="shared" si="29"/>
        <v>0</v>
      </c>
      <c r="DK282" s="19" t="s">
        <v>197</v>
      </c>
      <c r="DL282" s="19">
        <f t="shared" si="30"/>
        <v>0</v>
      </c>
      <c r="DM282" s="20"/>
      <c r="DN282" s="19" t="str">
        <f t="shared" si="31"/>
        <v/>
      </c>
      <c r="DO282" s="20"/>
      <c r="DP282" s="19" t="s">
        <v>195</v>
      </c>
      <c r="DQ282" s="20">
        <f t="shared" si="32"/>
        <v>1</v>
      </c>
      <c r="DR282" s="19" t="s">
        <v>783</v>
      </c>
      <c r="DS282" s="19" t="s">
        <v>185</v>
      </c>
      <c r="DT282" s="20"/>
      <c r="DU282" s="19" t="s">
        <v>185</v>
      </c>
      <c r="DV282" s="20"/>
      <c r="DW282" s="20"/>
      <c r="DX282" s="20"/>
      <c r="DY282" s="20"/>
    </row>
    <row r="283">
      <c r="A283" s="18">
        <v>46007.887407407405</v>
      </c>
      <c r="B283" s="19" t="s">
        <v>405</v>
      </c>
      <c r="C283" s="19" t="s">
        <v>335</v>
      </c>
      <c r="D283" s="19">
        <f t="shared" si="2"/>
        <v>1</v>
      </c>
      <c r="E283" s="19" t="s">
        <v>180</v>
      </c>
      <c r="F283" s="19">
        <f>IFERROR(__xludf.DUMMYFUNCTION("LET(
  t, LOWER(TRIM(E283)),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83" s="19" t="s">
        <v>185</v>
      </c>
      <c r="H283" s="19">
        <f>IFERROR(__xludf.DUMMYFUNCTION("LET(
  t, LOWER(TRIM(G283)),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83" s="19" t="s">
        <v>182</v>
      </c>
      <c r="J283" s="19">
        <f>IFERROR(__xludf.DUMMYFUNCTION("LET(
  text, LOWER(I283),
  IFERROR(
    IFS(
      REGEXMATCH(text,""ở cùng gia đình|ở trọ cùng gia đình""), 0,
      REGEXMATCH(text,""thuê trọ""), 1,
      REGEXMATCH(text,""ở ktx""), 2,
      REGEXMATCH(text,""có nhà tại khu vực đang học|có nhà|ở riên"&amp;"g tại chung cư""), 3,
      REGEXMATCH(text,""ở nhà người quen""), 4
    ),
  -1)
)"),1.0)</f>
        <v>1</v>
      </c>
      <c r="K283" s="19" t="s">
        <v>784</v>
      </c>
      <c r="L283" s="19">
        <f>IFERROR(__xludf.DUMMYFUNCTION("LET(
  t, LOWER(TRIM(K283)),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83" s="19" t="s">
        <v>222</v>
      </c>
      <c r="N283" s="19">
        <f>IFERROR(__xludf.DUMMYFUNCTION("LET(
  t, LOWER(TRIM(M283)),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83" s="19" t="s">
        <v>185</v>
      </c>
      <c r="P283" s="19">
        <f t="shared" si="3"/>
        <v>0</v>
      </c>
      <c r="Q283" s="20"/>
      <c r="R283" s="20" t="str">
        <f t="shared" si="318"/>
        <v/>
      </c>
      <c r="S283" s="20"/>
      <c r="T283" s="20"/>
      <c r="U283" s="20"/>
      <c r="V283" s="20" t="str">
        <f>IFERROR(__xludf.DUMMYFUNCTION("IFERROR(REGEXEXTRACT(U283,""\d+"")*1, """")"),"")</f>
        <v/>
      </c>
      <c r="W283" s="20">
        <f t="shared" si="5"/>
        <v>0</v>
      </c>
      <c r="X283" s="20"/>
      <c r="Y283" s="20"/>
      <c r="Z283" s="19" t="s">
        <v>186</v>
      </c>
      <c r="AA283" s="19"/>
      <c r="AB283" s="19" t="s">
        <v>185</v>
      </c>
      <c r="AC283" s="19" t="s">
        <v>185</v>
      </c>
      <c r="AD283" s="19" t="s">
        <v>205</v>
      </c>
      <c r="AE283" s="19" t="s">
        <v>185</v>
      </c>
      <c r="AF283" s="19" t="s">
        <v>206</v>
      </c>
      <c r="AG283" s="19" t="s">
        <v>188</v>
      </c>
      <c r="AH283" s="19" t="s">
        <v>188</v>
      </c>
      <c r="AI283" s="19" t="s">
        <v>239</v>
      </c>
      <c r="AJ283" s="19">
        <f t="shared" si="6"/>
        <v>0</v>
      </c>
      <c r="AK283" s="19" t="s">
        <v>238</v>
      </c>
      <c r="AL283" s="19">
        <f t="shared" si="7"/>
        <v>0</v>
      </c>
      <c r="AM283" s="19" t="s">
        <v>228</v>
      </c>
      <c r="AN283" s="19">
        <f t="shared" si="8"/>
        <v>1</v>
      </c>
      <c r="AO283" s="20"/>
      <c r="AP283" s="19">
        <v>1.0</v>
      </c>
      <c r="AQ283" s="19">
        <v>2.0</v>
      </c>
      <c r="AR283" s="19">
        <v>1.0</v>
      </c>
      <c r="AS283" s="19">
        <v>1.0</v>
      </c>
      <c r="AT283" s="19">
        <v>1.0</v>
      </c>
      <c r="AU283" s="19">
        <v>2.0</v>
      </c>
      <c r="AV283" s="19">
        <v>1.0</v>
      </c>
      <c r="AW283" s="19">
        <v>1.0</v>
      </c>
      <c r="AX283" s="19">
        <v>1.0</v>
      </c>
      <c r="AY283" s="19">
        <f t="shared" si="9"/>
        <v>11</v>
      </c>
      <c r="AZ283" s="19">
        <f t="shared" si="10"/>
        <v>2</v>
      </c>
      <c r="BA283" s="19">
        <f t="shared" si="11"/>
        <v>0</v>
      </c>
      <c r="BB283" s="19">
        <f t="shared" si="12"/>
        <v>0</v>
      </c>
      <c r="BC283" s="19">
        <v>1.0</v>
      </c>
      <c r="BD283" s="19">
        <v>1.0</v>
      </c>
      <c r="BE283" s="19">
        <v>1.0</v>
      </c>
      <c r="BF283" s="19">
        <v>1.0</v>
      </c>
      <c r="BG283" s="19">
        <v>1.0</v>
      </c>
      <c r="BH283" s="19">
        <v>1.0</v>
      </c>
      <c r="BI283" s="19">
        <v>1.0</v>
      </c>
      <c r="BJ283" s="19">
        <f t="shared" si="13"/>
        <v>7</v>
      </c>
      <c r="BK283" s="19">
        <f t="shared" si="14"/>
        <v>0</v>
      </c>
      <c r="BL283" s="19"/>
      <c r="BM283" s="19"/>
      <c r="BN283" s="19">
        <v>3.0</v>
      </c>
      <c r="BO283" s="19" t="s">
        <v>185</v>
      </c>
      <c r="BP283" s="19">
        <f t="shared" si="15"/>
        <v>0</v>
      </c>
      <c r="BQ283" s="19">
        <v>1.0</v>
      </c>
      <c r="BR283" s="19">
        <v>3.0</v>
      </c>
      <c r="BS283" s="19" t="s">
        <v>185</v>
      </c>
      <c r="BT283" s="20">
        <f t="shared" si="16"/>
        <v>0</v>
      </c>
      <c r="BU283" s="20"/>
      <c r="BV283" s="19">
        <v>4.0</v>
      </c>
      <c r="BW283" s="19" t="s">
        <v>185</v>
      </c>
      <c r="BX283" s="19" t="s">
        <v>191</v>
      </c>
      <c r="BY283" s="19" t="s">
        <v>185</v>
      </c>
      <c r="BZ283" s="19" t="s">
        <v>185</v>
      </c>
      <c r="CA283" s="19">
        <f t="shared" si="17"/>
        <v>0</v>
      </c>
      <c r="CB283" s="19" t="s">
        <v>185</v>
      </c>
      <c r="CC283" s="19">
        <f t="shared" si="18"/>
        <v>0</v>
      </c>
      <c r="CD283" s="19" t="s">
        <v>192</v>
      </c>
      <c r="CE283" s="19">
        <f t="shared" si="19"/>
        <v>0</v>
      </c>
      <c r="CF283" s="19" t="s">
        <v>192</v>
      </c>
      <c r="CG283" s="19">
        <f t="shared" si="20"/>
        <v>0</v>
      </c>
      <c r="CH283" s="19" t="s">
        <v>192</v>
      </c>
      <c r="CI283" s="19">
        <f t="shared" si="21"/>
        <v>0</v>
      </c>
      <c r="CJ283" s="19" t="s">
        <v>229</v>
      </c>
      <c r="CK283" s="19" t="s">
        <v>185</v>
      </c>
      <c r="CL283" s="19" t="s">
        <v>231</v>
      </c>
      <c r="CM283" s="19">
        <f t="shared" si="22"/>
        <v>0.75</v>
      </c>
      <c r="CN283" s="19" t="s">
        <v>185</v>
      </c>
      <c r="CO283" s="19">
        <f t="shared" si="23"/>
        <v>0</v>
      </c>
      <c r="CP283" s="19" t="s">
        <v>185</v>
      </c>
      <c r="CQ283" s="19" t="s">
        <v>185</v>
      </c>
      <c r="CR283" s="19" t="s">
        <v>185</v>
      </c>
      <c r="CS283" s="19" t="s">
        <v>185</v>
      </c>
      <c r="CT283" s="19" t="s">
        <v>185</v>
      </c>
      <c r="CU283" s="19">
        <f t="shared" ref="CU283:CY283" si="326">if(CP283="Không",0,1)</f>
        <v>0</v>
      </c>
      <c r="CV283" s="19">
        <f t="shared" si="326"/>
        <v>0</v>
      </c>
      <c r="CW283" s="19">
        <f t="shared" si="326"/>
        <v>0</v>
      </c>
      <c r="CX283" s="19">
        <f t="shared" si="326"/>
        <v>0</v>
      </c>
      <c r="CY283" s="19">
        <f t="shared" si="326"/>
        <v>0</v>
      </c>
      <c r="CZ283" s="19" t="s">
        <v>185</v>
      </c>
      <c r="DA283" s="19">
        <f t="shared" si="25"/>
        <v>0</v>
      </c>
      <c r="DB283" s="19" t="s">
        <v>185</v>
      </c>
      <c r="DC283" s="19">
        <f t="shared" si="26"/>
        <v>0</v>
      </c>
      <c r="DD283" s="20"/>
      <c r="DE283" s="19" t="s">
        <v>185</v>
      </c>
      <c r="DF283" s="19">
        <f t="shared" si="27"/>
        <v>0</v>
      </c>
      <c r="DG283" s="19" t="s">
        <v>196</v>
      </c>
      <c r="DH283" s="19">
        <f t="shared" si="28"/>
        <v>0</v>
      </c>
      <c r="DI283" s="19" t="s">
        <v>185</v>
      </c>
      <c r="DJ283" s="19">
        <f t="shared" si="29"/>
        <v>0</v>
      </c>
      <c r="DK283" s="19" t="s">
        <v>197</v>
      </c>
      <c r="DL283" s="19">
        <f t="shared" si="30"/>
        <v>0</v>
      </c>
      <c r="DM283" s="20"/>
      <c r="DN283" s="19" t="str">
        <f t="shared" si="31"/>
        <v/>
      </c>
      <c r="DO283" s="20"/>
      <c r="DP283" s="19" t="s">
        <v>185</v>
      </c>
      <c r="DQ283" s="20">
        <f t="shared" si="32"/>
        <v>0</v>
      </c>
      <c r="DR283" s="20"/>
      <c r="DS283" s="19" t="s">
        <v>185</v>
      </c>
      <c r="DT283" s="20"/>
      <c r="DU283" s="19" t="s">
        <v>185</v>
      </c>
      <c r="DV283" s="20"/>
      <c r="DW283" s="20"/>
      <c r="DX283" s="20"/>
      <c r="DY283" s="20"/>
    </row>
    <row r="284">
      <c r="A284" s="18">
        <v>46007.888194444444</v>
      </c>
      <c r="B284" s="19" t="s">
        <v>405</v>
      </c>
      <c r="C284" s="19" t="s">
        <v>174</v>
      </c>
      <c r="D284" s="19">
        <f t="shared" si="2"/>
        <v>0</v>
      </c>
      <c r="E284" s="19" t="s">
        <v>346</v>
      </c>
      <c r="F284" s="19">
        <f>IFERROR(__xludf.DUMMYFUNCTION("LET(
  t, LOWER(TRIM(E284)),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84" s="19" t="s">
        <v>220</v>
      </c>
      <c r="H284" s="19">
        <f>IFERROR(__xludf.DUMMYFUNCTION("LET(
  t, LOWER(TRIM(G284)),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84" s="19" t="s">
        <v>347</v>
      </c>
      <c r="J284" s="19">
        <f>IFERROR(__xludf.DUMMYFUNCTION("LET(
  text, LOWER(I284),
  IFERROR(
    IFS(
      REGEXMATCH(text,""ở cùng gia đình|ở trọ cùng gia đình""), 0,
      REGEXMATCH(text,""thuê trọ""), 1,
      REGEXMATCH(text,""ở ktx""), 2,
      REGEXMATCH(text,""có nhà tại khu vực đang học|có nhà|ở riên"&amp;"g tại chung cư""), 3,
      REGEXMATCH(text,""ở nhà người quen""), 4
    ),
  -1)
)"),4.0)</f>
        <v>4</v>
      </c>
      <c r="K284" s="19" t="s">
        <v>785</v>
      </c>
      <c r="L284" s="19">
        <f>IFERROR(__xludf.DUMMYFUNCTION("LET(
  t, LOWER(TRIM(K284)),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84" s="19" t="s">
        <v>184</v>
      </c>
      <c r="N284" s="19">
        <f>IFERROR(__xludf.DUMMYFUNCTION("LET(
  t, LOWER(TRIM(M284)),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84" s="19" t="s">
        <v>185</v>
      </c>
      <c r="P284" s="19">
        <f t="shared" si="3"/>
        <v>0</v>
      </c>
      <c r="Q284" s="20"/>
      <c r="R284" s="20" t="str">
        <f t="shared" si="318"/>
        <v/>
      </c>
      <c r="S284" s="20"/>
      <c r="T284" s="20"/>
      <c r="U284" s="20"/>
      <c r="V284" s="20" t="str">
        <f>IFERROR(__xludf.DUMMYFUNCTION("IFERROR(REGEXEXTRACT(U284,""\d+"")*1, """")"),"")</f>
        <v/>
      </c>
      <c r="W284" s="20">
        <f t="shared" si="5"/>
        <v>0</v>
      </c>
      <c r="X284" s="20"/>
      <c r="Y284" s="20"/>
      <c r="Z284" s="19" t="s">
        <v>186</v>
      </c>
      <c r="AA284" s="19"/>
      <c r="AB284" s="19" t="s">
        <v>185</v>
      </c>
      <c r="AC284" s="19" t="s">
        <v>185</v>
      </c>
      <c r="AD284" s="19" t="s">
        <v>205</v>
      </c>
      <c r="AE284" s="19" t="s">
        <v>186</v>
      </c>
      <c r="AF284" s="19" t="s">
        <v>187</v>
      </c>
      <c r="AG284" s="19" t="s">
        <v>188</v>
      </c>
      <c r="AH284" s="19" t="s">
        <v>251</v>
      </c>
      <c r="AI284" s="19" t="s">
        <v>189</v>
      </c>
      <c r="AJ284" s="19">
        <f t="shared" si="6"/>
        <v>1</v>
      </c>
      <c r="AK284" s="19" t="s">
        <v>226</v>
      </c>
      <c r="AL284" s="19">
        <f t="shared" si="7"/>
        <v>2</v>
      </c>
      <c r="AM284" s="19" t="s">
        <v>228</v>
      </c>
      <c r="AN284" s="19">
        <f t="shared" si="8"/>
        <v>1</v>
      </c>
      <c r="AO284" s="20"/>
      <c r="AP284" s="19">
        <v>3.0</v>
      </c>
      <c r="AQ284" s="19">
        <v>2.0</v>
      </c>
      <c r="AR284" s="19">
        <v>3.0</v>
      </c>
      <c r="AS284" s="19">
        <v>1.0</v>
      </c>
      <c r="AT284" s="19">
        <v>2.0</v>
      </c>
      <c r="AU284" s="19">
        <v>1.0</v>
      </c>
      <c r="AV284" s="19">
        <v>1.0</v>
      </c>
      <c r="AW284" s="19">
        <v>1.0</v>
      </c>
      <c r="AX284" s="19">
        <v>1.0</v>
      </c>
      <c r="AY284" s="19">
        <f t="shared" si="9"/>
        <v>15</v>
      </c>
      <c r="AZ284" s="19">
        <f t="shared" si="10"/>
        <v>6</v>
      </c>
      <c r="BA284" s="19">
        <f t="shared" si="11"/>
        <v>0</v>
      </c>
      <c r="BB284" s="19">
        <f t="shared" si="12"/>
        <v>0</v>
      </c>
      <c r="BC284" s="19">
        <v>1.0</v>
      </c>
      <c r="BD284" s="19">
        <v>1.0</v>
      </c>
      <c r="BE284" s="19">
        <v>1.0</v>
      </c>
      <c r="BF284" s="19">
        <v>1.0</v>
      </c>
      <c r="BG284" s="19">
        <v>1.0</v>
      </c>
      <c r="BH284" s="19">
        <v>1.0</v>
      </c>
      <c r="BI284" s="19">
        <v>1.0</v>
      </c>
      <c r="BJ284" s="19">
        <f t="shared" si="13"/>
        <v>7</v>
      </c>
      <c r="BK284" s="19">
        <f t="shared" si="14"/>
        <v>0</v>
      </c>
      <c r="BL284" s="19"/>
      <c r="BM284" s="19"/>
      <c r="BN284" s="19">
        <v>5.0</v>
      </c>
      <c r="BO284" s="19" t="s">
        <v>195</v>
      </c>
      <c r="BP284" s="19">
        <f t="shared" si="15"/>
        <v>1</v>
      </c>
      <c r="BQ284" s="19">
        <v>6.0</v>
      </c>
      <c r="BR284" s="19">
        <v>2.0</v>
      </c>
      <c r="BS284" s="19" t="s">
        <v>195</v>
      </c>
      <c r="BT284" s="20">
        <f t="shared" si="16"/>
        <v>1</v>
      </c>
      <c r="BU284" s="19" t="s">
        <v>207</v>
      </c>
      <c r="BV284" s="19">
        <v>3.0</v>
      </c>
      <c r="BW284" s="19" t="s">
        <v>195</v>
      </c>
      <c r="BX284" s="19" t="s">
        <v>191</v>
      </c>
      <c r="BY284" s="19" t="s">
        <v>195</v>
      </c>
      <c r="BZ284" s="19" t="s">
        <v>208</v>
      </c>
      <c r="CA284" s="19">
        <f t="shared" si="17"/>
        <v>2</v>
      </c>
      <c r="CB284" s="19" t="s">
        <v>208</v>
      </c>
      <c r="CC284" s="19">
        <f t="shared" si="18"/>
        <v>2</v>
      </c>
      <c r="CD284" s="19" t="s">
        <v>208</v>
      </c>
      <c r="CE284" s="19">
        <f t="shared" si="19"/>
        <v>2</v>
      </c>
      <c r="CF284" s="19" t="s">
        <v>208</v>
      </c>
      <c r="CG284" s="19">
        <f t="shared" si="20"/>
        <v>2</v>
      </c>
      <c r="CH284" s="19" t="s">
        <v>208</v>
      </c>
      <c r="CI284" s="19">
        <f t="shared" si="21"/>
        <v>2</v>
      </c>
      <c r="CJ284" s="19" t="s">
        <v>292</v>
      </c>
      <c r="CK284" s="19" t="s">
        <v>263</v>
      </c>
      <c r="CL284" s="19" t="s">
        <v>212</v>
      </c>
      <c r="CM284" s="19">
        <f t="shared" si="22"/>
        <v>6</v>
      </c>
      <c r="CN284" s="19" t="s">
        <v>185</v>
      </c>
      <c r="CO284" s="19">
        <f t="shared" si="23"/>
        <v>0</v>
      </c>
      <c r="CP284" s="19" t="s">
        <v>195</v>
      </c>
      <c r="CQ284" s="19" t="s">
        <v>195</v>
      </c>
      <c r="CR284" s="19" t="s">
        <v>185</v>
      </c>
      <c r="CS284" s="19" t="s">
        <v>195</v>
      </c>
      <c r="CT284" s="19" t="s">
        <v>195</v>
      </c>
      <c r="CU284" s="19">
        <f t="shared" ref="CU284:CY284" si="327">if(CP284="Không",0,1)</f>
        <v>1</v>
      </c>
      <c r="CV284" s="19">
        <f t="shared" si="327"/>
        <v>1</v>
      </c>
      <c r="CW284" s="19">
        <f t="shared" si="327"/>
        <v>0</v>
      </c>
      <c r="CX284" s="19">
        <f t="shared" si="327"/>
        <v>1</v>
      </c>
      <c r="CY284" s="19">
        <f t="shared" si="327"/>
        <v>1</v>
      </c>
      <c r="CZ284" s="19" t="s">
        <v>185</v>
      </c>
      <c r="DA284" s="19">
        <f t="shared" si="25"/>
        <v>0</v>
      </c>
      <c r="DB284" s="19" t="s">
        <v>185</v>
      </c>
      <c r="DC284" s="19">
        <f t="shared" si="26"/>
        <v>0</v>
      </c>
      <c r="DD284" s="20"/>
      <c r="DE284" s="19" t="s">
        <v>185</v>
      </c>
      <c r="DF284" s="19">
        <f t="shared" si="27"/>
        <v>0</v>
      </c>
      <c r="DG284" s="19" t="s">
        <v>214</v>
      </c>
      <c r="DH284" s="19">
        <f t="shared" si="28"/>
        <v>1</v>
      </c>
      <c r="DI284" s="19" t="s">
        <v>185</v>
      </c>
      <c r="DJ284" s="19">
        <f t="shared" si="29"/>
        <v>0</v>
      </c>
      <c r="DK284" s="19" t="s">
        <v>197</v>
      </c>
      <c r="DL284" s="19">
        <f t="shared" si="30"/>
        <v>0</v>
      </c>
      <c r="DM284" s="20"/>
      <c r="DN284" s="19" t="str">
        <f t="shared" si="31"/>
        <v/>
      </c>
      <c r="DO284" s="20"/>
      <c r="DP284" s="19" t="s">
        <v>185</v>
      </c>
      <c r="DQ284" s="20">
        <f t="shared" si="32"/>
        <v>0</v>
      </c>
      <c r="DR284" s="20"/>
      <c r="DS284" s="19" t="s">
        <v>185</v>
      </c>
      <c r="DT284" s="20"/>
      <c r="DU284" s="19" t="s">
        <v>185</v>
      </c>
      <c r="DV284" s="20"/>
      <c r="DW284" s="20"/>
      <c r="DX284" s="20"/>
      <c r="DY284" s="20"/>
    </row>
    <row r="285">
      <c r="A285" s="18">
        <v>46007.8884837963</v>
      </c>
      <c r="B285" s="19" t="s">
        <v>405</v>
      </c>
      <c r="C285" s="19" t="s">
        <v>174</v>
      </c>
      <c r="D285" s="19">
        <f t="shared" si="2"/>
        <v>0</v>
      </c>
      <c r="E285" s="19" t="s">
        <v>264</v>
      </c>
      <c r="F285" s="19">
        <f>IFERROR(__xludf.DUMMYFUNCTION("LET(
  t, LOWER(TRIM(E285)),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285" s="19" t="s">
        <v>185</v>
      </c>
      <c r="H285" s="19">
        <f>IFERROR(__xludf.DUMMYFUNCTION("LET(
  t, LOWER(TRIM(G285)),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85" s="19" t="s">
        <v>276</v>
      </c>
      <c r="J285" s="19">
        <f>IFERROR(__xludf.DUMMYFUNCTION("LET(
  text, LOWER(I285),
  IFERROR(
    IFS(
      REGEXMATCH(text,""ở cùng gia đình|ở trọ cùng gia đình""), 0,
      REGEXMATCH(text,""thuê trọ""), 1,
      REGEXMATCH(text,""ở ktx""), 2,
      REGEXMATCH(text,""có nhà tại khu vực đang học|có nhà|ở riên"&amp;"g tại chung cư""), 3,
      REGEXMATCH(text,""ở nhà người quen""), 4
    ),
  -1)
)"),0.0)</f>
        <v>0</v>
      </c>
      <c r="K285" s="19" t="s">
        <v>202</v>
      </c>
      <c r="L285" s="19">
        <f>IFERROR(__xludf.DUMMYFUNCTION("LET(
  t, LOWER(TRIM(K285)),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85" s="19" t="s">
        <v>222</v>
      </c>
      <c r="N285" s="19">
        <f>IFERROR(__xludf.DUMMYFUNCTION("LET(
  t, LOWER(TRIM(M285)),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85" s="19" t="s">
        <v>185</v>
      </c>
      <c r="P285" s="19">
        <f t="shared" si="3"/>
        <v>0</v>
      </c>
      <c r="Q285" s="20"/>
      <c r="R285" s="20" t="str">
        <f t="shared" si="318"/>
        <v/>
      </c>
      <c r="S285" s="20"/>
      <c r="T285" s="20"/>
      <c r="U285" s="20"/>
      <c r="V285" s="20" t="str">
        <f>IFERROR(__xludf.DUMMYFUNCTION("IFERROR(REGEXEXTRACT(U285,""\d+"")*1, """")"),"")</f>
        <v/>
      </c>
      <c r="W285" s="20">
        <f t="shared" si="5"/>
        <v>0</v>
      </c>
      <c r="X285" s="20"/>
      <c r="Y285" s="20"/>
      <c r="Z285" s="19" t="s">
        <v>185</v>
      </c>
      <c r="AA285" s="19"/>
      <c r="AB285" s="19" t="s">
        <v>185</v>
      </c>
      <c r="AC285" s="19" t="s">
        <v>421</v>
      </c>
      <c r="AD285" s="19" t="s">
        <v>186</v>
      </c>
      <c r="AE285" s="19" t="s">
        <v>185</v>
      </c>
      <c r="AF285" s="19" t="s">
        <v>206</v>
      </c>
      <c r="AG285" s="19" t="s">
        <v>226</v>
      </c>
      <c r="AH285" s="19" t="s">
        <v>188</v>
      </c>
      <c r="AI285" s="19" t="s">
        <v>227</v>
      </c>
      <c r="AJ285" s="19">
        <f t="shared" si="6"/>
        <v>2</v>
      </c>
      <c r="AK285" s="19" t="s">
        <v>188</v>
      </c>
      <c r="AL285" s="19">
        <f t="shared" si="7"/>
        <v>1</v>
      </c>
      <c r="AM285" s="19" t="s">
        <v>228</v>
      </c>
      <c r="AN285" s="19">
        <f t="shared" si="8"/>
        <v>1</v>
      </c>
      <c r="AO285" s="20"/>
      <c r="AP285" s="19">
        <v>2.0</v>
      </c>
      <c r="AQ285" s="19">
        <v>3.0</v>
      </c>
      <c r="AR285" s="19">
        <v>2.0</v>
      </c>
      <c r="AS285" s="19">
        <v>4.0</v>
      </c>
      <c r="AT285" s="19">
        <v>3.0</v>
      </c>
      <c r="AU285" s="19">
        <v>3.0</v>
      </c>
      <c r="AV285" s="19">
        <v>2.0</v>
      </c>
      <c r="AW285" s="19">
        <v>2.0</v>
      </c>
      <c r="AX285" s="19">
        <v>2.0</v>
      </c>
      <c r="AY285" s="19">
        <f t="shared" si="9"/>
        <v>23</v>
      </c>
      <c r="AZ285" s="19">
        <f t="shared" si="10"/>
        <v>14</v>
      </c>
      <c r="BA285" s="19">
        <f t="shared" si="11"/>
        <v>1</v>
      </c>
      <c r="BB285" s="19">
        <f t="shared" si="12"/>
        <v>1</v>
      </c>
      <c r="BC285" s="19">
        <v>3.0</v>
      </c>
      <c r="BD285" s="19">
        <v>2.0</v>
      </c>
      <c r="BE285" s="19">
        <v>2.0</v>
      </c>
      <c r="BF285" s="19">
        <v>3.0</v>
      </c>
      <c r="BG285" s="19">
        <v>3.0</v>
      </c>
      <c r="BH285" s="19">
        <v>3.0</v>
      </c>
      <c r="BI285" s="19">
        <v>3.0</v>
      </c>
      <c r="BJ285" s="19">
        <f t="shared" si="13"/>
        <v>19</v>
      </c>
      <c r="BK285" s="19">
        <f t="shared" si="14"/>
        <v>12</v>
      </c>
      <c r="BL285" s="19"/>
      <c r="BM285" s="19"/>
      <c r="BN285" s="19">
        <v>2.0</v>
      </c>
      <c r="BO285" s="19" t="s">
        <v>185</v>
      </c>
      <c r="BP285" s="19">
        <f t="shared" si="15"/>
        <v>0</v>
      </c>
      <c r="BQ285" s="19">
        <v>3.0</v>
      </c>
      <c r="BR285" s="19">
        <v>27.0</v>
      </c>
      <c r="BS285" s="19" t="s">
        <v>195</v>
      </c>
      <c r="BT285" s="20">
        <f t="shared" si="16"/>
        <v>1</v>
      </c>
      <c r="BU285" s="19" t="s">
        <v>786</v>
      </c>
      <c r="BV285" s="19">
        <v>3.0</v>
      </c>
      <c r="BW285" s="19" t="s">
        <v>185</v>
      </c>
      <c r="BX285" s="19" t="s">
        <v>191</v>
      </c>
      <c r="BY285" s="19" t="s">
        <v>195</v>
      </c>
      <c r="BZ285" s="19" t="s">
        <v>186</v>
      </c>
      <c r="CA285" s="19">
        <f t="shared" si="17"/>
        <v>1</v>
      </c>
      <c r="CB285" s="19" t="s">
        <v>208</v>
      </c>
      <c r="CC285" s="19">
        <f t="shared" si="18"/>
        <v>2</v>
      </c>
      <c r="CD285" s="19" t="s">
        <v>209</v>
      </c>
      <c r="CE285" s="19">
        <f t="shared" si="19"/>
        <v>1</v>
      </c>
      <c r="CF285" s="19" t="s">
        <v>209</v>
      </c>
      <c r="CG285" s="19">
        <f t="shared" si="20"/>
        <v>1</v>
      </c>
      <c r="CH285" s="19" t="s">
        <v>209</v>
      </c>
      <c r="CI285" s="19">
        <f t="shared" si="21"/>
        <v>1</v>
      </c>
      <c r="CJ285" s="19" t="s">
        <v>415</v>
      </c>
      <c r="CK285" s="19" t="s">
        <v>185</v>
      </c>
      <c r="CL285" s="19" t="s">
        <v>365</v>
      </c>
      <c r="CM285" s="19">
        <f t="shared" si="22"/>
        <v>0.33</v>
      </c>
      <c r="CN285" s="19" t="s">
        <v>213</v>
      </c>
      <c r="CO285" s="19">
        <f t="shared" si="23"/>
        <v>1</v>
      </c>
      <c r="CP285" s="19" t="s">
        <v>195</v>
      </c>
      <c r="CQ285" s="19" t="s">
        <v>195</v>
      </c>
      <c r="CR285" s="19" t="s">
        <v>195</v>
      </c>
      <c r="CS285" s="19" t="s">
        <v>195</v>
      </c>
      <c r="CT285" s="19" t="s">
        <v>195</v>
      </c>
      <c r="CU285" s="19">
        <f t="shared" ref="CU285:CY285" si="328">if(CP285="Không",0,1)</f>
        <v>1</v>
      </c>
      <c r="CV285" s="19">
        <f t="shared" si="328"/>
        <v>1</v>
      </c>
      <c r="CW285" s="19">
        <f t="shared" si="328"/>
        <v>1</v>
      </c>
      <c r="CX285" s="19">
        <f t="shared" si="328"/>
        <v>1</v>
      </c>
      <c r="CY285" s="19">
        <f t="shared" si="328"/>
        <v>1</v>
      </c>
      <c r="CZ285" s="19" t="s">
        <v>195</v>
      </c>
      <c r="DA285" s="19">
        <f t="shared" si="25"/>
        <v>1</v>
      </c>
      <c r="DB285" s="19" t="s">
        <v>195</v>
      </c>
      <c r="DC285" s="19">
        <f t="shared" si="26"/>
        <v>1</v>
      </c>
      <c r="DD285" s="19">
        <v>30.0</v>
      </c>
      <c r="DE285" s="19" t="s">
        <v>185</v>
      </c>
      <c r="DF285" s="19">
        <f t="shared" si="27"/>
        <v>0</v>
      </c>
      <c r="DG285" s="19" t="s">
        <v>787</v>
      </c>
      <c r="DH285" s="19">
        <f t="shared" si="28"/>
        <v>1</v>
      </c>
      <c r="DI285" s="19" t="s">
        <v>185</v>
      </c>
      <c r="DJ285" s="19">
        <f t="shared" si="29"/>
        <v>0</v>
      </c>
      <c r="DK285" s="19" t="s">
        <v>197</v>
      </c>
      <c r="DL285" s="19">
        <f t="shared" si="30"/>
        <v>0</v>
      </c>
      <c r="DM285" s="20"/>
      <c r="DN285" s="19" t="str">
        <f t="shared" si="31"/>
        <v/>
      </c>
      <c r="DO285" s="20"/>
      <c r="DP285" s="19" t="s">
        <v>185</v>
      </c>
      <c r="DQ285" s="20">
        <f t="shared" si="32"/>
        <v>0</v>
      </c>
      <c r="DR285" s="20"/>
      <c r="DS285" s="19" t="s">
        <v>185</v>
      </c>
      <c r="DT285" s="20"/>
      <c r="DU285" s="19" t="s">
        <v>185</v>
      </c>
      <c r="DV285" s="20"/>
      <c r="DW285" s="20"/>
      <c r="DX285" s="20"/>
      <c r="DY285" s="20"/>
    </row>
    <row r="286">
      <c r="A286" s="18">
        <v>46007.8891087963</v>
      </c>
      <c r="B286" s="19" t="s">
        <v>390</v>
      </c>
      <c r="C286" s="19" t="s">
        <v>335</v>
      </c>
      <c r="D286" s="19">
        <f t="shared" si="2"/>
        <v>1</v>
      </c>
      <c r="E286" s="19" t="s">
        <v>180</v>
      </c>
      <c r="F286" s="19">
        <f>IFERROR(__xludf.DUMMYFUNCTION("LET(
  t, LOWER(TRIM(E286)),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86" s="19" t="s">
        <v>185</v>
      </c>
      <c r="H286" s="19">
        <f>IFERROR(__xludf.DUMMYFUNCTION("LET(
  t, LOWER(TRIM(G286)),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86" s="19" t="s">
        <v>276</v>
      </c>
      <c r="J286" s="19">
        <f>IFERROR(__xludf.DUMMYFUNCTION("LET(
  text, LOWER(I286),
  IFERROR(
    IFS(
      REGEXMATCH(text,""ở cùng gia đình|ở trọ cùng gia đình""), 0,
      REGEXMATCH(text,""thuê trọ""), 1,
      REGEXMATCH(text,""ở ktx""), 2,
      REGEXMATCH(text,""có nhà tại khu vực đang học|có nhà|ở riên"&amp;"g tại chung cư""), 3,
      REGEXMATCH(text,""ở nhà người quen""), 4
    ),
  -1)
)"),0.0)</f>
        <v>0</v>
      </c>
      <c r="K286" s="19" t="s">
        <v>788</v>
      </c>
      <c r="L286" s="19">
        <f>IFERROR(__xludf.DUMMYFUNCTION("LET(
  t, LOWER(TRIM(K286)),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86" s="19" t="s">
        <v>222</v>
      </c>
      <c r="N286" s="19">
        <f>IFERROR(__xludf.DUMMYFUNCTION("LET(
  t, LOWER(TRIM(M286)),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86" s="19" t="s">
        <v>185</v>
      </c>
      <c r="P286" s="19">
        <f t="shared" si="3"/>
        <v>0</v>
      </c>
      <c r="Q286" s="20"/>
      <c r="R286" s="20" t="str">
        <f t="shared" si="318"/>
        <v/>
      </c>
      <c r="S286" s="20"/>
      <c r="T286" s="20"/>
      <c r="U286" s="20"/>
      <c r="V286" s="20" t="str">
        <f>IFERROR(__xludf.DUMMYFUNCTION("IFERROR(REGEXEXTRACT(U286,""\d+"")*1, """")"),"")</f>
        <v/>
      </c>
      <c r="W286" s="20">
        <f t="shared" si="5"/>
        <v>0</v>
      </c>
      <c r="X286" s="20"/>
      <c r="Y286" s="20"/>
      <c r="Z286" s="19" t="s">
        <v>185</v>
      </c>
      <c r="AA286" s="19"/>
      <c r="AB286" s="19" t="s">
        <v>185</v>
      </c>
      <c r="AC286" s="19" t="s">
        <v>185</v>
      </c>
      <c r="AD286" s="19" t="s">
        <v>205</v>
      </c>
      <c r="AE286" s="19" t="s">
        <v>185</v>
      </c>
      <c r="AF286" s="19" t="s">
        <v>206</v>
      </c>
      <c r="AG286" s="19" t="s">
        <v>188</v>
      </c>
      <c r="AH286" s="19" t="s">
        <v>251</v>
      </c>
      <c r="AI286" s="19" t="s">
        <v>331</v>
      </c>
      <c r="AJ286" s="19">
        <f t="shared" si="6"/>
        <v>3</v>
      </c>
      <c r="AK286" s="19" t="s">
        <v>226</v>
      </c>
      <c r="AL286" s="19">
        <f t="shared" si="7"/>
        <v>2</v>
      </c>
      <c r="AM286" s="19" t="s">
        <v>228</v>
      </c>
      <c r="AN286" s="19">
        <f t="shared" si="8"/>
        <v>1</v>
      </c>
      <c r="AO286" s="20"/>
      <c r="AP286" s="19">
        <v>2.0</v>
      </c>
      <c r="AQ286" s="19">
        <v>4.0</v>
      </c>
      <c r="AR286" s="19">
        <v>1.0</v>
      </c>
      <c r="AS286" s="19">
        <v>4.0</v>
      </c>
      <c r="AT286" s="19">
        <v>2.0</v>
      </c>
      <c r="AU286" s="19">
        <v>3.0</v>
      </c>
      <c r="AV286" s="19">
        <v>2.0</v>
      </c>
      <c r="AW286" s="19">
        <v>1.0</v>
      </c>
      <c r="AX286" s="19">
        <v>2.0</v>
      </c>
      <c r="AY286" s="19">
        <f t="shared" si="9"/>
        <v>21</v>
      </c>
      <c r="AZ286" s="19">
        <f t="shared" si="10"/>
        <v>12</v>
      </c>
      <c r="BA286" s="19">
        <f t="shared" si="11"/>
        <v>1</v>
      </c>
      <c r="BB286" s="19">
        <f t="shared" si="12"/>
        <v>0</v>
      </c>
      <c r="BC286" s="19">
        <v>1.0</v>
      </c>
      <c r="BD286" s="19">
        <v>1.0</v>
      </c>
      <c r="BE286" s="19">
        <v>3.0</v>
      </c>
      <c r="BF286" s="19">
        <v>2.0</v>
      </c>
      <c r="BG286" s="19">
        <v>3.0</v>
      </c>
      <c r="BH286" s="19">
        <v>2.0</v>
      </c>
      <c r="BI286" s="19">
        <v>2.0</v>
      </c>
      <c r="BJ286" s="19">
        <f t="shared" si="13"/>
        <v>14</v>
      </c>
      <c r="BK286" s="19">
        <f t="shared" si="14"/>
        <v>7</v>
      </c>
      <c r="BL286" s="19"/>
      <c r="BM286" s="19"/>
      <c r="BN286" s="19">
        <v>1.0</v>
      </c>
      <c r="BO286" s="19" t="s">
        <v>185</v>
      </c>
      <c r="BP286" s="19">
        <f t="shared" si="15"/>
        <v>0</v>
      </c>
      <c r="BQ286" s="19">
        <v>1.0</v>
      </c>
      <c r="BR286" s="19">
        <v>1.0</v>
      </c>
      <c r="BS286" s="19" t="s">
        <v>185</v>
      </c>
      <c r="BT286" s="20">
        <f t="shared" si="16"/>
        <v>0</v>
      </c>
      <c r="BU286" s="20"/>
      <c r="BV286" s="19">
        <v>3.0</v>
      </c>
      <c r="BW286" s="19" t="s">
        <v>185</v>
      </c>
      <c r="BX286" s="19" t="s">
        <v>191</v>
      </c>
      <c r="BY286" s="19" t="s">
        <v>185</v>
      </c>
      <c r="BZ286" s="19" t="s">
        <v>186</v>
      </c>
      <c r="CA286" s="19">
        <f t="shared" si="17"/>
        <v>1</v>
      </c>
      <c r="CB286" s="19" t="s">
        <v>186</v>
      </c>
      <c r="CC286" s="19">
        <f t="shared" si="18"/>
        <v>1</v>
      </c>
      <c r="CD286" s="19" t="s">
        <v>209</v>
      </c>
      <c r="CE286" s="19">
        <f t="shared" si="19"/>
        <v>1</v>
      </c>
      <c r="CF286" s="19" t="s">
        <v>208</v>
      </c>
      <c r="CG286" s="19">
        <f t="shared" si="20"/>
        <v>2</v>
      </c>
      <c r="CH286" s="19" t="s">
        <v>209</v>
      </c>
      <c r="CI286" s="19">
        <f t="shared" si="21"/>
        <v>1</v>
      </c>
      <c r="CJ286" s="19" t="s">
        <v>229</v>
      </c>
      <c r="CK286" s="19" t="s">
        <v>185</v>
      </c>
      <c r="CL286" s="19" t="s">
        <v>212</v>
      </c>
      <c r="CM286" s="19">
        <f t="shared" si="22"/>
        <v>6</v>
      </c>
      <c r="CN286" s="19" t="s">
        <v>213</v>
      </c>
      <c r="CO286" s="19">
        <f t="shared" si="23"/>
        <v>1</v>
      </c>
      <c r="CP286" s="19" t="s">
        <v>185</v>
      </c>
      <c r="CQ286" s="19" t="s">
        <v>185</v>
      </c>
      <c r="CR286" s="19" t="s">
        <v>185</v>
      </c>
      <c r="CS286" s="19" t="s">
        <v>185</v>
      </c>
      <c r="CT286" s="19" t="s">
        <v>185</v>
      </c>
      <c r="CU286" s="19">
        <f t="shared" ref="CU286:CY286" si="329">if(CP286="Không",0,1)</f>
        <v>0</v>
      </c>
      <c r="CV286" s="19">
        <f t="shared" si="329"/>
        <v>0</v>
      </c>
      <c r="CW286" s="19">
        <f t="shared" si="329"/>
        <v>0</v>
      </c>
      <c r="CX286" s="19">
        <f t="shared" si="329"/>
        <v>0</v>
      </c>
      <c r="CY286" s="19">
        <f t="shared" si="329"/>
        <v>0</v>
      </c>
      <c r="CZ286" s="19" t="s">
        <v>185</v>
      </c>
      <c r="DA286" s="19">
        <f t="shared" si="25"/>
        <v>0</v>
      </c>
      <c r="DB286" s="19" t="s">
        <v>185</v>
      </c>
      <c r="DC286" s="19">
        <f t="shared" si="26"/>
        <v>0</v>
      </c>
      <c r="DD286" s="20"/>
      <c r="DE286" s="19" t="s">
        <v>185</v>
      </c>
      <c r="DF286" s="19">
        <f t="shared" si="27"/>
        <v>0</v>
      </c>
      <c r="DG286" s="19" t="s">
        <v>196</v>
      </c>
      <c r="DH286" s="19">
        <f t="shared" si="28"/>
        <v>0</v>
      </c>
      <c r="DI286" s="19" t="s">
        <v>185</v>
      </c>
      <c r="DJ286" s="19">
        <f t="shared" si="29"/>
        <v>0</v>
      </c>
      <c r="DK286" s="19" t="s">
        <v>197</v>
      </c>
      <c r="DL286" s="19">
        <f t="shared" si="30"/>
        <v>0</v>
      </c>
      <c r="DM286" s="20"/>
      <c r="DN286" s="19" t="str">
        <f t="shared" si="31"/>
        <v/>
      </c>
      <c r="DO286" s="20"/>
      <c r="DP286" s="19" t="s">
        <v>185</v>
      </c>
      <c r="DQ286" s="20">
        <f t="shared" si="32"/>
        <v>0</v>
      </c>
      <c r="DR286" s="20"/>
      <c r="DS286" s="19" t="s">
        <v>185</v>
      </c>
      <c r="DT286" s="20"/>
      <c r="DU286" s="19" t="s">
        <v>185</v>
      </c>
      <c r="DV286" s="20"/>
      <c r="DW286" s="20"/>
      <c r="DX286" s="20"/>
      <c r="DY286" s="20"/>
    </row>
    <row r="287">
      <c r="A287" s="18">
        <v>46007.889444444445</v>
      </c>
      <c r="B287" s="19" t="s">
        <v>246</v>
      </c>
      <c r="C287" s="19" t="s">
        <v>335</v>
      </c>
      <c r="D287" s="19">
        <f t="shared" si="2"/>
        <v>1</v>
      </c>
      <c r="E287" s="19" t="s">
        <v>335</v>
      </c>
      <c r="F287" s="19">
        <f>IFERROR(__xludf.DUMMYFUNCTION("LET(
  t, LOWER(TRIM(E287)),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287" s="19" t="s">
        <v>185</v>
      </c>
      <c r="H287" s="19">
        <f>IFERROR(__xludf.DUMMYFUNCTION("LET(
  t, LOWER(TRIM(G287)),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87" s="19" t="s">
        <v>182</v>
      </c>
      <c r="J287" s="19">
        <f>IFERROR(__xludf.DUMMYFUNCTION("LET(
  text, LOWER(I287),
  IFERROR(
    IFS(
      REGEXMATCH(text,""ở cùng gia đình|ở trọ cùng gia đình""), 0,
      REGEXMATCH(text,""thuê trọ""), 1,
      REGEXMATCH(text,""ở ktx""), 2,
      REGEXMATCH(text,""có nhà tại khu vực đang học|có nhà|ở riên"&amp;"g tại chung cư""), 3,
      REGEXMATCH(text,""ở nhà người quen""), 4
    ),
  -1)
)"),1.0)</f>
        <v>1</v>
      </c>
      <c r="K287" s="19" t="s">
        <v>789</v>
      </c>
      <c r="L287" s="19">
        <f>IFERROR(__xludf.DUMMYFUNCTION("LET(
  t, LOWER(TRIM(K287)),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87" s="19" t="s">
        <v>184</v>
      </c>
      <c r="N287" s="19">
        <f>IFERROR(__xludf.DUMMYFUNCTION("LET(
  t, LOWER(TRIM(M287)),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87" s="19" t="s">
        <v>185</v>
      </c>
      <c r="P287" s="19">
        <f t="shared" si="3"/>
        <v>0</v>
      </c>
      <c r="Q287" s="20"/>
      <c r="R287" s="20" t="str">
        <f t="shared" si="318"/>
        <v/>
      </c>
      <c r="S287" s="20"/>
      <c r="T287" s="20"/>
      <c r="U287" s="20"/>
      <c r="V287" s="20" t="str">
        <f>IFERROR(__xludf.DUMMYFUNCTION("IFERROR(REGEXEXTRACT(U287,""\d+"")*1, """")"),"")</f>
        <v/>
      </c>
      <c r="W287" s="20">
        <f t="shared" si="5"/>
        <v>0</v>
      </c>
      <c r="X287" s="20"/>
      <c r="Y287" s="20"/>
      <c r="Z287" s="19" t="s">
        <v>208</v>
      </c>
      <c r="AA287" s="19"/>
      <c r="AB287" s="19" t="s">
        <v>185</v>
      </c>
      <c r="AC287" s="19" t="s">
        <v>185</v>
      </c>
      <c r="AD287" s="19" t="s">
        <v>205</v>
      </c>
      <c r="AE287" s="19" t="s">
        <v>186</v>
      </c>
      <c r="AF287" s="19" t="s">
        <v>187</v>
      </c>
      <c r="AG287" s="19" t="s">
        <v>188</v>
      </c>
      <c r="AH287" s="19" t="s">
        <v>188</v>
      </c>
      <c r="AI287" s="19" t="s">
        <v>189</v>
      </c>
      <c r="AJ287" s="19">
        <f t="shared" si="6"/>
        <v>1</v>
      </c>
      <c r="AK287" s="19" t="s">
        <v>302</v>
      </c>
      <c r="AL287" s="19">
        <f t="shared" si="7"/>
        <v>-1</v>
      </c>
      <c r="AM287" s="19" t="s">
        <v>228</v>
      </c>
      <c r="AN287" s="19">
        <f t="shared" si="8"/>
        <v>1</v>
      </c>
      <c r="AO287" s="20"/>
      <c r="AP287" s="19">
        <v>2.0</v>
      </c>
      <c r="AQ287" s="19">
        <v>3.0</v>
      </c>
      <c r="AR287" s="19">
        <v>2.0</v>
      </c>
      <c r="AS287" s="19">
        <v>2.0</v>
      </c>
      <c r="AT287" s="19">
        <v>2.0</v>
      </c>
      <c r="AU287" s="19">
        <v>3.0</v>
      </c>
      <c r="AV287" s="19">
        <v>2.0</v>
      </c>
      <c r="AW287" s="19">
        <v>2.0</v>
      </c>
      <c r="AX287" s="19">
        <v>2.0</v>
      </c>
      <c r="AY287" s="19">
        <f t="shared" si="9"/>
        <v>20</v>
      </c>
      <c r="AZ287" s="19">
        <f t="shared" si="10"/>
        <v>11</v>
      </c>
      <c r="BA287" s="19">
        <f t="shared" si="11"/>
        <v>1</v>
      </c>
      <c r="BB287" s="19">
        <f t="shared" si="12"/>
        <v>0</v>
      </c>
      <c r="BC287" s="19">
        <v>2.0</v>
      </c>
      <c r="BD287" s="19">
        <v>3.0</v>
      </c>
      <c r="BE287" s="19">
        <v>3.0</v>
      </c>
      <c r="BF287" s="19">
        <v>2.0</v>
      </c>
      <c r="BG287" s="19">
        <v>2.0</v>
      </c>
      <c r="BH287" s="19">
        <v>2.0</v>
      </c>
      <c r="BI287" s="19">
        <v>1.0</v>
      </c>
      <c r="BJ287" s="19">
        <f t="shared" si="13"/>
        <v>15</v>
      </c>
      <c r="BK287" s="19">
        <f t="shared" si="14"/>
        <v>8</v>
      </c>
      <c r="BL287" s="19"/>
      <c r="BM287" s="19"/>
      <c r="BN287" s="19">
        <v>4.0</v>
      </c>
      <c r="BO287" s="19" t="s">
        <v>185</v>
      </c>
      <c r="BP287" s="19">
        <f t="shared" si="15"/>
        <v>0</v>
      </c>
      <c r="BQ287" s="19">
        <v>1.0</v>
      </c>
      <c r="BR287" s="19">
        <v>5.0</v>
      </c>
      <c r="BS287" s="19" t="s">
        <v>185</v>
      </c>
      <c r="BT287" s="20">
        <f t="shared" si="16"/>
        <v>0</v>
      </c>
      <c r="BU287" s="20"/>
      <c r="BV287" s="19">
        <v>3.0</v>
      </c>
      <c r="BW287" s="19" t="s">
        <v>185</v>
      </c>
      <c r="BX287" s="19" t="s">
        <v>191</v>
      </c>
      <c r="BY287" s="19" t="s">
        <v>185</v>
      </c>
      <c r="BZ287" s="19" t="s">
        <v>208</v>
      </c>
      <c r="CA287" s="19">
        <f t="shared" si="17"/>
        <v>2</v>
      </c>
      <c r="CB287" s="19" t="s">
        <v>208</v>
      </c>
      <c r="CC287" s="19">
        <f t="shared" si="18"/>
        <v>2</v>
      </c>
      <c r="CD287" s="19" t="s">
        <v>209</v>
      </c>
      <c r="CE287" s="19">
        <f t="shared" si="19"/>
        <v>1</v>
      </c>
      <c r="CF287" s="19" t="s">
        <v>208</v>
      </c>
      <c r="CG287" s="19">
        <f t="shared" si="20"/>
        <v>2</v>
      </c>
      <c r="CH287" s="19" t="s">
        <v>209</v>
      </c>
      <c r="CI287" s="19">
        <f t="shared" si="21"/>
        <v>1</v>
      </c>
      <c r="CJ287" s="19" t="s">
        <v>790</v>
      </c>
      <c r="CK287" s="19" t="s">
        <v>185</v>
      </c>
      <c r="CL287" s="19" t="s">
        <v>212</v>
      </c>
      <c r="CM287" s="19">
        <f t="shared" si="22"/>
        <v>6</v>
      </c>
      <c r="CN287" s="19" t="s">
        <v>213</v>
      </c>
      <c r="CO287" s="19">
        <f t="shared" si="23"/>
        <v>1</v>
      </c>
      <c r="CP287" s="19" t="s">
        <v>185</v>
      </c>
      <c r="CQ287" s="19" t="s">
        <v>185</v>
      </c>
      <c r="CR287" s="19" t="s">
        <v>185</v>
      </c>
      <c r="CS287" s="19" t="s">
        <v>185</v>
      </c>
      <c r="CT287" s="19" t="s">
        <v>185</v>
      </c>
      <c r="CU287" s="19">
        <f t="shared" ref="CU287:CY287" si="330">if(CP287="Không",0,1)</f>
        <v>0</v>
      </c>
      <c r="CV287" s="19">
        <f t="shared" si="330"/>
        <v>0</v>
      </c>
      <c r="CW287" s="19">
        <f t="shared" si="330"/>
        <v>0</v>
      </c>
      <c r="CX287" s="19">
        <f t="shared" si="330"/>
        <v>0</v>
      </c>
      <c r="CY287" s="19">
        <f t="shared" si="330"/>
        <v>0</v>
      </c>
      <c r="CZ287" s="19" t="s">
        <v>185</v>
      </c>
      <c r="DA287" s="19">
        <f t="shared" si="25"/>
        <v>0</v>
      </c>
      <c r="DB287" s="19" t="s">
        <v>185</v>
      </c>
      <c r="DC287" s="19">
        <f t="shared" si="26"/>
        <v>0</v>
      </c>
      <c r="DD287" s="20"/>
      <c r="DE287" s="19" t="s">
        <v>185</v>
      </c>
      <c r="DF287" s="19">
        <f t="shared" si="27"/>
        <v>0</v>
      </c>
      <c r="DG287" s="19" t="s">
        <v>196</v>
      </c>
      <c r="DH287" s="19">
        <f t="shared" si="28"/>
        <v>0</v>
      </c>
      <c r="DI287" s="19" t="s">
        <v>185</v>
      </c>
      <c r="DJ287" s="19">
        <f t="shared" si="29"/>
        <v>0</v>
      </c>
      <c r="DK287" s="19" t="s">
        <v>197</v>
      </c>
      <c r="DL287" s="19">
        <f t="shared" si="30"/>
        <v>0</v>
      </c>
      <c r="DM287" s="20"/>
      <c r="DN287" s="19" t="str">
        <f t="shared" si="31"/>
        <v/>
      </c>
      <c r="DO287" s="20"/>
      <c r="DP287" s="19" t="s">
        <v>195</v>
      </c>
      <c r="DQ287" s="20">
        <f t="shared" si="32"/>
        <v>1</v>
      </c>
      <c r="DR287" s="19" t="s">
        <v>791</v>
      </c>
      <c r="DS287" s="19" t="s">
        <v>185</v>
      </c>
      <c r="DT287" s="20"/>
      <c r="DU287" s="19" t="s">
        <v>185</v>
      </c>
      <c r="DV287" s="20"/>
      <c r="DW287" s="20"/>
      <c r="DX287" s="20"/>
      <c r="DY287" s="20"/>
    </row>
    <row r="288">
      <c r="A288" s="18">
        <v>46007.88958333333</v>
      </c>
      <c r="B288" s="19" t="s">
        <v>316</v>
      </c>
      <c r="C288" s="19" t="s">
        <v>335</v>
      </c>
      <c r="D288" s="19">
        <f t="shared" si="2"/>
        <v>1</v>
      </c>
      <c r="E288" s="19" t="s">
        <v>609</v>
      </c>
      <c r="F288" s="19">
        <f>IFERROR(__xludf.DUMMYFUNCTION("LET(
  t, LOWER(TRIM(E288)),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88" s="19" t="s">
        <v>220</v>
      </c>
      <c r="H288" s="19">
        <f>IFERROR(__xludf.DUMMYFUNCTION("LET(
  t, LOWER(TRIM(G288)),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88" s="19" t="s">
        <v>182</v>
      </c>
      <c r="J288" s="19">
        <f>IFERROR(__xludf.DUMMYFUNCTION("LET(
  text, LOWER(I288),
  IFERROR(
    IFS(
      REGEXMATCH(text,""ở cùng gia đình|ở trọ cùng gia đình""), 0,
      REGEXMATCH(text,""thuê trọ""), 1,
      REGEXMATCH(text,""ở ktx""), 2,
      REGEXMATCH(text,""có nhà tại khu vực đang học|có nhà|ở riên"&amp;"g tại chung cư""), 3,
      REGEXMATCH(text,""ở nhà người quen""), 4
    ),
  -1)
)"),1.0)</f>
        <v>1</v>
      </c>
      <c r="K288" s="19" t="s">
        <v>183</v>
      </c>
      <c r="L288" s="19">
        <f>IFERROR(__xludf.DUMMYFUNCTION("LET(
  t, LOWER(TRIM(K288)),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88" s="19" t="s">
        <v>222</v>
      </c>
      <c r="N288" s="19">
        <f>IFERROR(__xludf.DUMMYFUNCTION("LET(
  t, LOWER(TRIM(M288)),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88" s="19" t="s">
        <v>185</v>
      </c>
      <c r="P288" s="19">
        <f t="shared" si="3"/>
        <v>0</v>
      </c>
      <c r="Q288" s="20"/>
      <c r="R288" s="20" t="str">
        <f t="shared" si="318"/>
        <v/>
      </c>
      <c r="S288" s="20"/>
      <c r="T288" s="20"/>
      <c r="U288" s="20"/>
      <c r="V288" s="20" t="str">
        <f>IFERROR(__xludf.DUMMYFUNCTION("IFERROR(REGEXEXTRACT(U288,""\d+"")*1, """")"),"")</f>
        <v/>
      </c>
      <c r="W288" s="20">
        <f t="shared" si="5"/>
        <v>0</v>
      </c>
      <c r="X288" s="20"/>
      <c r="Y288" s="20"/>
      <c r="Z288" s="19" t="s">
        <v>186</v>
      </c>
      <c r="AA288" s="19"/>
      <c r="AB288" s="19" t="s">
        <v>185</v>
      </c>
      <c r="AC288" s="19" t="s">
        <v>185</v>
      </c>
      <c r="AD288" s="19" t="s">
        <v>186</v>
      </c>
      <c r="AE288" s="19" t="s">
        <v>185</v>
      </c>
      <c r="AF288" s="19" t="s">
        <v>206</v>
      </c>
      <c r="AG288" s="19" t="s">
        <v>188</v>
      </c>
      <c r="AH288" s="19" t="s">
        <v>238</v>
      </c>
      <c r="AI288" s="19" t="s">
        <v>239</v>
      </c>
      <c r="AJ288" s="19">
        <f t="shared" si="6"/>
        <v>0</v>
      </c>
      <c r="AK288" s="19" t="s">
        <v>238</v>
      </c>
      <c r="AL288" s="19">
        <f t="shared" si="7"/>
        <v>0</v>
      </c>
      <c r="AM288" s="19" t="s">
        <v>190</v>
      </c>
      <c r="AN288" s="19">
        <f t="shared" si="8"/>
        <v>0</v>
      </c>
      <c r="AO288" s="20"/>
      <c r="AP288" s="19">
        <v>2.0</v>
      </c>
      <c r="AQ288" s="19">
        <v>2.0</v>
      </c>
      <c r="AR288" s="19">
        <v>2.0</v>
      </c>
      <c r="AS288" s="19">
        <v>2.0</v>
      </c>
      <c r="AT288" s="19">
        <v>2.0</v>
      </c>
      <c r="AU288" s="19">
        <v>1.0</v>
      </c>
      <c r="AV288" s="19">
        <v>1.0</v>
      </c>
      <c r="AW288" s="19">
        <v>1.0</v>
      </c>
      <c r="AX288" s="19">
        <v>1.0</v>
      </c>
      <c r="AY288" s="19">
        <f t="shared" si="9"/>
        <v>14</v>
      </c>
      <c r="AZ288" s="19">
        <f t="shared" si="10"/>
        <v>5</v>
      </c>
      <c r="BA288" s="19">
        <f t="shared" si="11"/>
        <v>0</v>
      </c>
      <c r="BB288" s="19">
        <f t="shared" si="12"/>
        <v>0</v>
      </c>
      <c r="BC288" s="19">
        <v>1.0</v>
      </c>
      <c r="BD288" s="19">
        <v>2.0</v>
      </c>
      <c r="BE288" s="19">
        <v>1.0</v>
      </c>
      <c r="BF288" s="19">
        <v>1.0</v>
      </c>
      <c r="BG288" s="19">
        <v>2.0</v>
      </c>
      <c r="BH288" s="19">
        <v>1.0</v>
      </c>
      <c r="BI288" s="19">
        <v>1.0</v>
      </c>
      <c r="BJ288" s="19">
        <f t="shared" si="13"/>
        <v>9</v>
      </c>
      <c r="BK288" s="19">
        <f t="shared" si="14"/>
        <v>2</v>
      </c>
      <c r="BL288" s="19"/>
      <c r="BM288" s="19"/>
      <c r="BN288" s="19">
        <v>1.0</v>
      </c>
      <c r="BO288" s="19" t="s">
        <v>185</v>
      </c>
      <c r="BP288" s="19">
        <f t="shared" si="15"/>
        <v>0</v>
      </c>
      <c r="BQ288" s="19">
        <v>2.0</v>
      </c>
      <c r="BR288" s="19">
        <v>0.0</v>
      </c>
      <c r="BS288" s="19" t="s">
        <v>195</v>
      </c>
      <c r="BT288" s="20">
        <f t="shared" si="16"/>
        <v>1</v>
      </c>
      <c r="BU288" s="19" t="s">
        <v>207</v>
      </c>
      <c r="BV288" s="19">
        <v>3.0</v>
      </c>
      <c r="BW288" s="19" t="s">
        <v>185</v>
      </c>
      <c r="BX288" s="19" t="s">
        <v>191</v>
      </c>
      <c r="BY288" s="19" t="s">
        <v>185</v>
      </c>
      <c r="BZ288" s="19" t="s">
        <v>185</v>
      </c>
      <c r="CA288" s="19">
        <f t="shared" si="17"/>
        <v>0</v>
      </c>
      <c r="CB288" s="19" t="s">
        <v>186</v>
      </c>
      <c r="CC288" s="19">
        <f t="shared" si="18"/>
        <v>1</v>
      </c>
      <c r="CD288" s="19" t="s">
        <v>208</v>
      </c>
      <c r="CE288" s="19">
        <f t="shared" si="19"/>
        <v>2</v>
      </c>
      <c r="CF288" s="19" t="s">
        <v>209</v>
      </c>
      <c r="CG288" s="19">
        <f t="shared" si="20"/>
        <v>1</v>
      </c>
      <c r="CH288" s="19" t="s">
        <v>209</v>
      </c>
      <c r="CI288" s="19">
        <f t="shared" si="21"/>
        <v>1</v>
      </c>
      <c r="CJ288" s="19" t="s">
        <v>229</v>
      </c>
      <c r="CK288" s="19" t="s">
        <v>364</v>
      </c>
      <c r="CL288" s="19" t="s">
        <v>241</v>
      </c>
      <c r="CM288" s="19">
        <f t="shared" si="22"/>
        <v>1.5</v>
      </c>
      <c r="CN288" s="19" t="s">
        <v>185</v>
      </c>
      <c r="CO288" s="19">
        <f t="shared" si="23"/>
        <v>0</v>
      </c>
      <c r="CP288" s="19" t="s">
        <v>185</v>
      </c>
      <c r="CQ288" s="19" t="s">
        <v>185</v>
      </c>
      <c r="CR288" s="19" t="s">
        <v>185</v>
      </c>
      <c r="CS288" s="19" t="s">
        <v>185</v>
      </c>
      <c r="CT288" s="19" t="s">
        <v>185</v>
      </c>
      <c r="CU288" s="19">
        <f t="shared" ref="CU288:CY288" si="331">if(CP288="Không",0,1)</f>
        <v>0</v>
      </c>
      <c r="CV288" s="19">
        <f t="shared" si="331"/>
        <v>0</v>
      </c>
      <c r="CW288" s="19">
        <f t="shared" si="331"/>
        <v>0</v>
      </c>
      <c r="CX288" s="19">
        <f t="shared" si="331"/>
        <v>0</v>
      </c>
      <c r="CY288" s="19">
        <f t="shared" si="331"/>
        <v>0</v>
      </c>
      <c r="CZ288" s="19" t="s">
        <v>185</v>
      </c>
      <c r="DA288" s="19">
        <f t="shared" si="25"/>
        <v>0</v>
      </c>
      <c r="DB288" s="19" t="s">
        <v>185</v>
      </c>
      <c r="DC288" s="19">
        <f t="shared" si="26"/>
        <v>0</v>
      </c>
      <c r="DD288" s="20"/>
      <c r="DE288" s="19" t="s">
        <v>195</v>
      </c>
      <c r="DF288" s="19">
        <f t="shared" si="27"/>
        <v>1</v>
      </c>
      <c r="DG288" s="19" t="s">
        <v>196</v>
      </c>
      <c r="DH288" s="19">
        <f t="shared" si="28"/>
        <v>0</v>
      </c>
      <c r="DI288" s="19" t="s">
        <v>185</v>
      </c>
      <c r="DJ288" s="19">
        <f t="shared" si="29"/>
        <v>0</v>
      </c>
      <c r="DK288" s="19" t="s">
        <v>197</v>
      </c>
      <c r="DL288" s="19">
        <f t="shared" si="30"/>
        <v>0</v>
      </c>
      <c r="DM288" s="19" t="s">
        <v>198</v>
      </c>
      <c r="DN288" s="19">
        <f t="shared" si="31"/>
        <v>1.5</v>
      </c>
      <c r="DO288" s="19" t="s">
        <v>529</v>
      </c>
      <c r="DP288" s="19" t="s">
        <v>185</v>
      </c>
      <c r="DQ288" s="20">
        <f t="shared" si="32"/>
        <v>0</v>
      </c>
      <c r="DR288" s="20"/>
      <c r="DS288" s="19" t="s">
        <v>185</v>
      </c>
      <c r="DT288" s="20"/>
      <c r="DU288" s="19" t="s">
        <v>185</v>
      </c>
      <c r="DV288" s="20"/>
      <c r="DW288" s="20"/>
      <c r="DX288" s="20"/>
      <c r="DY288" s="20"/>
    </row>
    <row r="289">
      <c r="A289" s="18">
        <v>46007.88988425926</v>
      </c>
      <c r="B289" s="19" t="s">
        <v>390</v>
      </c>
      <c r="C289" s="19" t="s">
        <v>174</v>
      </c>
      <c r="D289" s="19">
        <f t="shared" si="2"/>
        <v>0</v>
      </c>
      <c r="E289" s="19" t="s">
        <v>267</v>
      </c>
      <c r="F289" s="19">
        <f>IFERROR(__xludf.DUMMYFUNCTION("LET(
  t, LOWER(TRIM(E289)),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289" s="19" t="s">
        <v>220</v>
      </c>
      <c r="H289" s="19">
        <f>IFERROR(__xludf.DUMMYFUNCTION("LET(
  t, LOWER(TRIM(G289)),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89" s="19" t="s">
        <v>276</v>
      </c>
      <c r="J289" s="19">
        <f>IFERROR(__xludf.DUMMYFUNCTION("LET(
  text, LOWER(I289),
  IFERROR(
    IFS(
      REGEXMATCH(text,""ở cùng gia đình|ở trọ cùng gia đình""), 0,
      REGEXMATCH(text,""thuê trọ""), 1,
      REGEXMATCH(text,""ở ktx""), 2,
      REGEXMATCH(text,""có nhà tại khu vực đang học|có nhà|ở riên"&amp;"g tại chung cư""), 3,
      REGEXMATCH(text,""ở nhà người quen""), 4
    ),
  -1)
)"),0.0)</f>
        <v>0</v>
      </c>
      <c r="K289" s="19" t="s">
        <v>792</v>
      </c>
      <c r="L289" s="19">
        <f>IFERROR(__xludf.DUMMYFUNCTION("LET(
  t, LOWER(TRIM(K289)),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89" s="19" t="s">
        <v>793</v>
      </c>
      <c r="N289" s="19">
        <f>IFERROR(__xludf.DUMMYFUNCTION("LET(
  t, LOWER(TRIM(M289)),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89" s="19" t="s">
        <v>185</v>
      </c>
      <c r="P289" s="19">
        <f t="shared" si="3"/>
        <v>0</v>
      </c>
      <c r="Q289" s="20"/>
      <c r="R289" s="20" t="str">
        <f t="shared" si="318"/>
        <v/>
      </c>
      <c r="S289" s="20"/>
      <c r="T289" s="20"/>
      <c r="U289" s="20"/>
      <c r="V289" s="20" t="str">
        <f>IFERROR(__xludf.DUMMYFUNCTION("IFERROR(REGEXEXTRACT(U289,""\d+"")*1, """")"),"")</f>
        <v/>
      </c>
      <c r="W289" s="20">
        <f t="shared" si="5"/>
        <v>0</v>
      </c>
      <c r="X289" s="20"/>
      <c r="Y289" s="20"/>
      <c r="Z289" s="19" t="s">
        <v>185</v>
      </c>
      <c r="AA289" s="19"/>
      <c r="AB289" s="19" t="s">
        <v>185</v>
      </c>
      <c r="AC289" s="19" t="s">
        <v>185</v>
      </c>
      <c r="AD289" s="19" t="s">
        <v>205</v>
      </c>
      <c r="AE289" s="19" t="s">
        <v>185</v>
      </c>
      <c r="AF289" s="19" t="s">
        <v>250</v>
      </c>
      <c r="AG289" s="19" t="s">
        <v>251</v>
      </c>
      <c r="AH289" s="19" t="s">
        <v>238</v>
      </c>
      <c r="AI289" s="19" t="s">
        <v>239</v>
      </c>
      <c r="AJ289" s="19">
        <f t="shared" si="6"/>
        <v>0</v>
      </c>
      <c r="AK289" s="19" t="s">
        <v>238</v>
      </c>
      <c r="AL289" s="19">
        <f t="shared" si="7"/>
        <v>0</v>
      </c>
      <c r="AM289" s="19" t="s">
        <v>190</v>
      </c>
      <c r="AN289" s="19">
        <f t="shared" si="8"/>
        <v>0</v>
      </c>
      <c r="AO289" s="20"/>
      <c r="AP289" s="19">
        <v>1.0</v>
      </c>
      <c r="AQ289" s="19">
        <v>1.0</v>
      </c>
      <c r="AR289" s="19">
        <v>1.0</v>
      </c>
      <c r="AS289" s="19">
        <v>1.0</v>
      </c>
      <c r="AT289" s="19">
        <v>1.0</v>
      </c>
      <c r="AU289" s="19">
        <v>1.0</v>
      </c>
      <c r="AV289" s="19">
        <v>1.0</v>
      </c>
      <c r="AW289" s="19">
        <v>1.0</v>
      </c>
      <c r="AX289" s="19">
        <v>1.0</v>
      </c>
      <c r="AY289" s="19">
        <f t="shared" si="9"/>
        <v>9</v>
      </c>
      <c r="AZ289" s="19">
        <f t="shared" si="10"/>
        <v>0</v>
      </c>
      <c r="BA289" s="19">
        <f t="shared" si="11"/>
        <v>0</v>
      </c>
      <c r="BB289" s="19">
        <f t="shared" si="12"/>
        <v>0</v>
      </c>
      <c r="BC289" s="19">
        <v>1.0</v>
      </c>
      <c r="BD289" s="19">
        <v>4.0</v>
      </c>
      <c r="BE289" s="19">
        <v>4.0</v>
      </c>
      <c r="BF289" s="19">
        <v>1.0</v>
      </c>
      <c r="BG289" s="19">
        <v>1.0</v>
      </c>
      <c r="BH289" s="19">
        <v>1.0</v>
      </c>
      <c r="BI289" s="19">
        <v>4.0</v>
      </c>
      <c r="BJ289" s="19">
        <f t="shared" si="13"/>
        <v>16</v>
      </c>
      <c r="BK289" s="19">
        <f t="shared" si="14"/>
        <v>9</v>
      </c>
      <c r="BL289" s="19"/>
      <c r="BM289" s="19"/>
      <c r="BN289" s="19">
        <v>1.0</v>
      </c>
      <c r="BO289" s="19" t="s">
        <v>185</v>
      </c>
      <c r="BP289" s="19">
        <f t="shared" si="15"/>
        <v>0</v>
      </c>
      <c r="BQ289" s="19">
        <v>6.0</v>
      </c>
      <c r="BR289" s="19">
        <v>0.0</v>
      </c>
      <c r="BS289" s="19" t="s">
        <v>185</v>
      </c>
      <c r="BT289" s="20">
        <f t="shared" si="16"/>
        <v>0</v>
      </c>
      <c r="BU289" s="20"/>
      <c r="BV289" s="19">
        <v>1.0</v>
      </c>
      <c r="BW289" s="19" t="s">
        <v>195</v>
      </c>
      <c r="BX289" s="19" t="s">
        <v>191</v>
      </c>
      <c r="BY289" s="19" t="s">
        <v>185</v>
      </c>
      <c r="BZ289" s="19" t="s">
        <v>185</v>
      </c>
      <c r="CA289" s="19">
        <f t="shared" si="17"/>
        <v>0</v>
      </c>
      <c r="CB289" s="19" t="s">
        <v>185</v>
      </c>
      <c r="CC289" s="19">
        <f t="shared" si="18"/>
        <v>0</v>
      </c>
      <c r="CD289" s="19" t="s">
        <v>192</v>
      </c>
      <c r="CE289" s="19">
        <f t="shared" si="19"/>
        <v>0</v>
      </c>
      <c r="CF289" s="19" t="s">
        <v>192</v>
      </c>
      <c r="CG289" s="19">
        <f t="shared" si="20"/>
        <v>0</v>
      </c>
      <c r="CH289" s="19" t="s">
        <v>192</v>
      </c>
      <c r="CI289" s="19">
        <f t="shared" si="21"/>
        <v>0</v>
      </c>
      <c r="CJ289" s="19" t="s">
        <v>292</v>
      </c>
      <c r="CK289" s="19" t="s">
        <v>185</v>
      </c>
      <c r="CL289" s="19" t="s">
        <v>212</v>
      </c>
      <c r="CM289" s="19">
        <f t="shared" si="22"/>
        <v>6</v>
      </c>
      <c r="CN289" s="19" t="s">
        <v>185</v>
      </c>
      <c r="CO289" s="19">
        <f t="shared" si="23"/>
        <v>0</v>
      </c>
      <c r="CP289" s="19" t="s">
        <v>185</v>
      </c>
      <c r="CQ289" s="19" t="s">
        <v>185</v>
      </c>
      <c r="CR289" s="19" t="s">
        <v>185</v>
      </c>
      <c r="CS289" s="19" t="s">
        <v>185</v>
      </c>
      <c r="CT289" s="19" t="s">
        <v>185</v>
      </c>
      <c r="CU289" s="19">
        <f t="shared" ref="CU289:CY289" si="332">if(CP289="Không",0,1)</f>
        <v>0</v>
      </c>
      <c r="CV289" s="19">
        <f t="shared" si="332"/>
        <v>0</v>
      </c>
      <c r="CW289" s="19">
        <f t="shared" si="332"/>
        <v>0</v>
      </c>
      <c r="CX289" s="19">
        <f t="shared" si="332"/>
        <v>0</v>
      </c>
      <c r="CY289" s="19">
        <f t="shared" si="332"/>
        <v>0</v>
      </c>
      <c r="CZ289" s="19" t="s">
        <v>185</v>
      </c>
      <c r="DA289" s="19">
        <f t="shared" si="25"/>
        <v>0</v>
      </c>
      <c r="DB289" s="19" t="s">
        <v>185</v>
      </c>
      <c r="DC289" s="19">
        <f t="shared" si="26"/>
        <v>0</v>
      </c>
      <c r="DD289" s="20"/>
      <c r="DE289" s="19" t="s">
        <v>195</v>
      </c>
      <c r="DF289" s="19">
        <f t="shared" si="27"/>
        <v>1</v>
      </c>
      <c r="DG289" s="19" t="s">
        <v>196</v>
      </c>
      <c r="DH289" s="19">
        <f t="shared" si="28"/>
        <v>0</v>
      </c>
      <c r="DI289" s="19" t="s">
        <v>185</v>
      </c>
      <c r="DJ289" s="19">
        <f t="shared" si="29"/>
        <v>0</v>
      </c>
      <c r="DK289" s="19" t="s">
        <v>197</v>
      </c>
      <c r="DL289" s="19">
        <f t="shared" si="30"/>
        <v>0</v>
      </c>
      <c r="DM289" s="19" t="s">
        <v>265</v>
      </c>
      <c r="DN289" s="19">
        <f t="shared" si="31"/>
        <v>5</v>
      </c>
      <c r="DO289" s="19" t="s">
        <v>794</v>
      </c>
      <c r="DP289" s="19" t="s">
        <v>185</v>
      </c>
      <c r="DQ289" s="20">
        <f t="shared" si="32"/>
        <v>0</v>
      </c>
      <c r="DR289" s="20"/>
      <c r="DS289" s="19" t="s">
        <v>185</v>
      </c>
      <c r="DT289" s="20"/>
      <c r="DU289" s="19" t="s">
        <v>185</v>
      </c>
      <c r="DV289" s="20"/>
      <c r="DW289" s="20"/>
      <c r="DX289" s="20"/>
      <c r="DY289" s="20"/>
    </row>
    <row r="290">
      <c r="A290" s="18">
        <v>46007.89041666667</v>
      </c>
      <c r="B290" s="19" t="s">
        <v>246</v>
      </c>
      <c r="C290" s="19" t="s">
        <v>335</v>
      </c>
      <c r="D290" s="19">
        <f t="shared" si="2"/>
        <v>1</v>
      </c>
      <c r="E290" s="19" t="s">
        <v>795</v>
      </c>
      <c r="F290" s="19">
        <f>IFERROR(__xludf.DUMMYFUNCTION("LET(
  t, LOWER(TRIM(E290)),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90" s="19" t="s">
        <v>220</v>
      </c>
      <c r="H290" s="19">
        <f>IFERROR(__xludf.DUMMYFUNCTION("LET(
  t, LOWER(TRIM(G290)),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90" s="19" t="s">
        <v>276</v>
      </c>
      <c r="J290" s="19">
        <f>IFERROR(__xludf.DUMMYFUNCTION("LET(
  text, LOWER(I290),
  IFERROR(
    IFS(
      REGEXMATCH(text,""ở cùng gia đình|ở trọ cùng gia đình""), 0,
      REGEXMATCH(text,""thuê trọ""), 1,
      REGEXMATCH(text,""ở ktx""), 2,
      REGEXMATCH(text,""có nhà tại khu vực đang học|có nhà|ở riên"&amp;"g tại chung cư""), 3,
      REGEXMATCH(text,""ở nhà người quen""), 4
    ),
  -1)
)"),0.0)</f>
        <v>0</v>
      </c>
      <c r="K290" s="19" t="s">
        <v>796</v>
      </c>
      <c r="L290" s="19">
        <f>IFERROR(__xludf.DUMMYFUNCTION("LET(
  t, LOWER(TRIM(K290)),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90" s="19" t="s">
        <v>222</v>
      </c>
      <c r="N290" s="19">
        <f>IFERROR(__xludf.DUMMYFUNCTION("LET(
  t, LOWER(TRIM(M290)),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90" s="19" t="s">
        <v>185</v>
      </c>
      <c r="P290" s="19">
        <f t="shared" si="3"/>
        <v>0</v>
      </c>
      <c r="Q290" s="20"/>
      <c r="R290" s="20" t="str">
        <f t="shared" si="318"/>
        <v/>
      </c>
      <c r="S290" s="20"/>
      <c r="T290" s="20"/>
      <c r="U290" s="20"/>
      <c r="V290" s="20" t="str">
        <f>IFERROR(__xludf.DUMMYFUNCTION("IFERROR(REGEXEXTRACT(U290,""\d+"")*1, """")"),"")</f>
        <v/>
      </c>
      <c r="W290" s="20">
        <f t="shared" si="5"/>
        <v>0</v>
      </c>
      <c r="X290" s="20"/>
      <c r="Y290" s="20"/>
      <c r="Z290" s="19" t="s">
        <v>186</v>
      </c>
      <c r="AA290" s="19"/>
      <c r="AB290" s="19" t="s">
        <v>185</v>
      </c>
      <c r="AC290" s="19" t="s">
        <v>185</v>
      </c>
      <c r="AD290" s="19" t="s">
        <v>205</v>
      </c>
      <c r="AE290" s="19" t="s">
        <v>185</v>
      </c>
      <c r="AF290" s="19" t="s">
        <v>206</v>
      </c>
      <c r="AG290" s="19" t="s">
        <v>188</v>
      </c>
      <c r="AH290" s="19" t="s">
        <v>188</v>
      </c>
      <c r="AI290" s="19" t="s">
        <v>239</v>
      </c>
      <c r="AJ290" s="19">
        <f t="shared" si="6"/>
        <v>0</v>
      </c>
      <c r="AK290" s="19" t="s">
        <v>226</v>
      </c>
      <c r="AL290" s="19">
        <f t="shared" si="7"/>
        <v>2</v>
      </c>
      <c r="AM290" s="19" t="s">
        <v>228</v>
      </c>
      <c r="AN290" s="19">
        <f t="shared" si="8"/>
        <v>1</v>
      </c>
      <c r="AO290" s="20"/>
      <c r="AP290" s="19">
        <v>1.0</v>
      </c>
      <c r="AQ290" s="19">
        <v>1.0</v>
      </c>
      <c r="AR290" s="19">
        <v>1.0</v>
      </c>
      <c r="AS290" s="19">
        <v>2.0</v>
      </c>
      <c r="AT290" s="19">
        <v>1.0</v>
      </c>
      <c r="AU290" s="19">
        <v>2.0</v>
      </c>
      <c r="AV290" s="19">
        <v>4.0</v>
      </c>
      <c r="AW290" s="19">
        <v>1.0</v>
      </c>
      <c r="AX290" s="19">
        <v>1.0</v>
      </c>
      <c r="AY290" s="19">
        <f t="shared" si="9"/>
        <v>14</v>
      </c>
      <c r="AZ290" s="19">
        <f t="shared" si="10"/>
        <v>5</v>
      </c>
      <c r="BA290" s="19">
        <f t="shared" si="11"/>
        <v>0</v>
      </c>
      <c r="BB290" s="19">
        <f t="shared" si="12"/>
        <v>0</v>
      </c>
      <c r="BC290" s="19">
        <v>1.0</v>
      </c>
      <c r="BD290" s="19">
        <v>2.0</v>
      </c>
      <c r="BE290" s="19">
        <v>1.0</v>
      </c>
      <c r="BF290" s="19">
        <v>1.0</v>
      </c>
      <c r="BG290" s="19">
        <v>3.0</v>
      </c>
      <c r="BH290" s="19">
        <v>1.0</v>
      </c>
      <c r="BI290" s="19">
        <v>1.0</v>
      </c>
      <c r="BJ290" s="19">
        <f t="shared" si="13"/>
        <v>10</v>
      </c>
      <c r="BK290" s="19">
        <f t="shared" si="14"/>
        <v>3</v>
      </c>
      <c r="BL290" s="19"/>
      <c r="BM290" s="19"/>
      <c r="BN290" s="19">
        <v>1.0</v>
      </c>
      <c r="BO290" s="19" t="s">
        <v>185</v>
      </c>
      <c r="BP290" s="19">
        <f t="shared" si="15"/>
        <v>0</v>
      </c>
      <c r="BQ290" s="19">
        <v>1.0</v>
      </c>
      <c r="BR290" s="19">
        <v>5.0</v>
      </c>
      <c r="BS290" s="19" t="s">
        <v>185</v>
      </c>
      <c r="BT290" s="20">
        <f t="shared" si="16"/>
        <v>0</v>
      </c>
      <c r="BU290" s="20"/>
      <c r="BV290" s="19">
        <v>4.0</v>
      </c>
      <c r="BW290" s="19" t="s">
        <v>185</v>
      </c>
      <c r="BX290" s="19" t="s">
        <v>191</v>
      </c>
      <c r="BY290" s="19" t="s">
        <v>195</v>
      </c>
      <c r="BZ290" s="19" t="s">
        <v>186</v>
      </c>
      <c r="CA290" s="19">
        <f t="shared" si="17"/>
        <v>1</v>
      </c>
      <c r="CB290" s="19" t="s">
        <v>185</v>
      </c>
      <c r="CC290" s="19">
        <f t="shared" si="18"/>
        <v>0</v>
      </c>
      <c r="CD290" s="19" t="s">
        <v>209</v>
      </c>
      <c r="CE290" s="19">
        <f t="shared" si="19"/>
        <v>1</v>
      </c>
      <c r="CF290" s="19" t="s">
        <v>209</v>
      </c>
      <c r="CG290" s="19">
        <f t="shared" si="20"/>
        <v>1</v>
      </c>
      <c r="CH290" s="19" t="s">
        <v>192</v>
      </c>
      <c r="CI290" s="19">
        <f t="shared" si="21"/>
        <v>0</v>
      </c>
      <c r="CJ290" s="19" t="s">
        <v>229</v>
      </c>
      <c r="CK290" s="19" t="s">
        <v>797</v>
      </c>
      <c r="CL290" s="19" t="s">
        <v>231</v>
      </c>
      <c r="CM290" s="19">
        <f t="shared" si="22"/>
        <v>0.75</v>
      </c>
      <c r="CN290" s="19" t="s">
        <v>185</v>
      </c>
      <c r="CO290" s="19">
        <f t="shared" si="23"/>
        <v>0</v>
      </c>
      <c r="CP290" s="19" t="s">
        <v>185</v>
      </c>
      <c r="CQ290" s="19" t="s">
        <v>185</v>
      </c>
      <c r="CR290" s="19" t="s">
        <v>185</v>
      </c>
      <c r="CS290" s="19" t="s">
        <v>185</v>
      </c>
      <c r="CT290" s="19" t="s">
        <v>185</v>
      </c>
      <c r="CU290" s="19">
        <f t="shared" ref="CU290:CY290" si="333">if(CP290="Không",0,1)</f>
        <v>0</v>
      </c>
      <c r="CV290" s="19">
        <f t="shared" si="333"/>
        <v>0</v>
      </c>
      <c r="CW290" s="19">
        <f t="shared" si="333"/>
        <v>0</v>
      </c>
      <c r="CX290" s="19">
        <f t="shared" si="333"/>
        <v>0</v>
      </c>
      <c r="CY290" s="19">
        <f t="shared" si="333"/>
        <v>0</v>
      </c>
      <c r="CZ290" s="19" t="s">
        <v>185</v>
      </c>
      <c r="DA290" s="19">
        <f t="shared" si="25"/>
        <v>0</v>
      </c>
      <c r="DB290" s="19" t="s">
        <v>185</v>
      </c>
      <c r="DC290" s="19">
        <f t="shared" si="26"/>
        <v>0</v>
      </c>
      <c r="DD290" s="20"/>
      <c r="DE290" s="19" t="s">
        <v>195</v>
      </c>
      <c r="DF290" s="19">
        <f t="shared" si="27"/>
        <v>1</v>
      </c>
      <c r="DG290" s="19" t="s">
        <v>196</v>
      </c>
      <c r="DH290" s="19">
        <f t="shared" si="28"/>
        <v>0</v>
      </c>
      <c r="DI290" s="19" t="s">
        <v>185</v>
      </c>
      <c r="DJ290" s="19">
        <f t="shared" si="29"/>
        <v>0</v>
      </c>
      <c r="DK290" s="19" t="s">
        <v>197</v>
      </c>
      <c r="DL290" s="19">
        <f t="shared" si="30"/>
        <v>0</v>
      </c>
      <c r="DM290" s="19" t="s">
        <v>198</v>
      </c>
      <c r="DN290" s="19">
        <f t="shared" si="31"/>
        <v>1.5</v>
      </c>
      <c r="DO290" s="19" t="s">
        <v>526</v>
      </c>
      <c r="DP290" s="19" t="s">
        <v>185</v>
      </c>
      <c r="DQ290" s="20">
        <f t="shared" si="32"/>
        <v>0</v>
      </c>
      <c r="DR290" s="20"/>
      <c r="DS290" s="19" t="s">
        <v>185</v>
      </c>
      <c r="DT290" s="20"/>
      <c r="DU290" s="19" t="s">
        <v>185</v>
      </c>
      <c r="DV290" s="20"/>
      <c r="DW290" s="20"/>
      <c r="DX290" s="20"/>
      <c r="DY290" s="20"/>
    </row>
    <row r="291">
      <c r="A291" s="18">
        <v>46007.89053240741</v>
      </c>
      <c r="B291" s="19" t="s">
        <v>390</v>
      </c>
      <c r="C291" s="19" t="s">
        <v>335</v>
      </c>
      <c r="D291" s="19">
        <f t="shared" si="2"/>
        <v>1</v>
      </c>
      <c r="E291" s="19" t="s">
        <v>290</v>
      </c>
      <c r="F291" s="19">
        <f>IFERROR(__xludf.DUMMYFUNCTION("LET(
  t, LOWER(TRIM(E291)),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91" s="19" t="s">
        <v>185</v>
      </c>
      <c r="H291" s="19">
        <f>IFERROR(__xludf.DUMMYFUNCTION("LET(
  t, LOWER(TRIM(G291)),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91" s="19" t="s">
        <v>276</v>
      </c>
      <c r="J291" s="19">
        <f>IFERROR(__xludf.DUMMYFUNCTION("LET(
  text, LOWER(I291),
  IFERROR(
    IFS(
      REGEXMATCH(text,""ở cùng gia đình|ở trọ cùng gia đình""), 0,
      REGEXMATCH(text,""thuê trọ""), 1,
      REGEXMATCH(text,""ở ktx""), 2,
      REGEXMATCH(text,""có nhà tại khu vực đang học|có nhà|ở riên"&amp;"g tại chung cư""), 3,
      REGEXMATCH(text,""ở nhà người quen""), 4
    ),
  -1)
)"),0.0)</f>
        <v>0</v>
      </c>
      <c r="K291" s="19" t="s">
        <v>183</v>
      </c>
      <c r="L291" s="19">
        <f>IFERROR(__xludf.DUMMYFUNCTION("LET(
  t, LOWER(TRIM(K291)),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91" s="19" t="s">
        <v>222</v>
      </c>
      <c r="N291" s="19">
        <f>IFERROR(__xludf.DUMMYFUNCTION("LET(
  t, LOWER(TRIM(M291)),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91" s="19" t="s">
        <v>195</v>
      </c>
      <c r="P291" s="19">
        <f t="shared" si="3"/>
        <v>1</v>
      </c>
      <c r="Q291" s="19">
        <v>1.0</v>
      </c>
      <c r="R291" s="20">
        <f t="shared" si="318"/>
        <v>1</v>
      </c>
      <c r="S291" s="19" t="s">
        <v>223</v>
      </c>
      <c r="T291" s="19"/>
      <c r="U291" s="19" t="s">
        <v>224</v>
      </c>
      <c r="V291" s="20">
        <f>IFERROR(__xludf.DUMMYFUNCTION("IFERROR(REGEXEXTRACT(U291,""\d+"")*1, """")"),25.0)</f>
        <v>25</v>
      </c>
      <c r="W291" s="20">
        <f t="shared" si="5"/>
        <v>25</v>
      </c>
      <c r="X291" s="19">
        <v>0.0</v>
      </c>
      <c r="Y291" s="19">
        <v>0.0</v>
      </c>
      <c r="Z291" s="19" t="s">
        <v>186</v>
      </c>
      <c r="AA291" s="19"/>
      <c r="AB291" s="19" t="s">
        <v>185</v>
      </c>
      <c r="AC291" s="19" t="s">
        <v>185</v>
      </c>
      <c r="AD291" s="19" t="s">
        <v>185</v>
      </c>
      <c r="AE291" s="19" t="s">
        <v>185</v>
      </c>
      <c r="AF291" s="19" t="s">
        <v>237</v>
      </c>
      <c r="AG291" s="19" t="s">
        <v>238</v>
      </c>
      <c r="AH291" s="19" t="s">
        <v>251</v>
      </c>
      <c r="AI291" s="19" t="s">
        <v>331</v>
      </c>
      <c r="AJ291" s="19">
        <f t="shared" si="6"/>
        <v>3</v>
      </c>
      <c r="AK291" s="19" t="s">
        <v>251</v>
      </c>
      <c r="AL291" s="19">
        <f t="shared" si="7"/>
        <v>3</v>
      </c>
      <c r="AM291" s="19" t="s">
        <v>228</v>
      </c>
      <c r="AN291" s="19">
        <f t="shared" si="8"/>
        <v>1</v>
      </c>
      <c r="AO291" s="20"/>
      <c r="AP291" s="19">
        <v>1.0</v>
      </c>
      <c r="AQ291" s="19">
        <v>1.0</v>
      </c>
      <c r="AR291" s="19">
        <v>4.0</v>
      </c>
      <c r="AS291" s="19">
        <v>4.0</v>
      </c>
      <c r="AT291" s="19">
        <v>4.0</v>
      </c>
      <c r="AU291" s="19">
        <v>1.0</v>
      </c>
      <c r="AV291" s="19">
        <v>1.0</v>
      </c>
      <c r="AW291" s="19">
        <v>1.0</v>
      </c>
      <c r="AX291" s="19">
        <v>1.0</v>
      </c>
      <c r="AY291" s="19">
        <f t="shared" si="9"/>
        <v>18</v>
      </c>
      <c r="AZ291" s="19">
        <f t="shared" si="10"/>
        <v>9</v>
      </c>
      <c r="BA291" s="19">
        <f t="shared" si="11"/>
        <v>0</v>
      </c>
      <c r="BB291" s="19">
        <f t="shared" si="12"/>
        <v>0</v>
      </c>
      <c r="BC291" s="19">
        <v>1.0</v>
      </c>
      <c r="BD291" s="19">
        <v>1.0</v>
      </c>
      <c r="BE291" s="19">
        <v>4.0</v>
      </c>
      <c r="BF291" s="19">
        <v>4.0</v>
      </c>
      <c r="BG291" s="19">
        <v>4.0</v>
      </c>
      <c r="BH291" s="19">
        <v>1.0</v>
      </c>
      <c r="BI291" s="19">
        <v>1.0</v>
      </c>
      <c r="BJ291" s="19">
        <f t="shared" si="13"/>
        <v>16</v>
      </c>
      <c r="BK291" s="19">
        <f t="shared" si="14"/>
        <v>9</v>
      </c>
      <c r="BL291" s="19"/>
      <c r="BM291" s="19"/>
      <c r="BN291" s="19">
        <v>3.0</v>
      </c>
      <c r="BO291" s="19" t="s">
        <v>195</v>
      </c>
      <c r="BP291" s="19">
        <f t="shared" si="15"/>
        <v>1</v>
      </c>
      <c r="BQ291" s="19">
        <v>3.0</v>
      </c>
      <c r="BR291" s="19">
        <v>0.0</v>
      </c>
      <c r="BS291" s="19" t="s">
        <v>195</v>
      </c>
      <c r="BT291" s="20">
        <f t="shared" si="16"/>
        <v>1</v>
      </c>
      <c r="BU291" s="19" t="s">
        <v>207</v>
      </c>
      <c r="BV291" s="19">
        <v>5.0</v>
      </c>
      <c r="BW291" s="19" t="s">
        <v>185</v>
      </c>
      <c r="BX291" s="19" t="s">
        <v>191</v>
      </c>
      <c r="BY291" s="19" t="s">
        <v>185</v>
      </c>
      <c r="BZ291" s="19" t="s">
        <v>185</v>
      </c>
      <c r="CA291" s="19">
        <f t="shared" si="17"/>
        <v>0</v>
      </c>
      <c r="CB291" s="19" t="s">
        <v>185</v>
      </c>
      <c r="CC291" s="19">
        <f t="shared" si="18"/>
        <v>0</v>
      </c>
      <c r="CD291" s="19" t="s">
        <v>192</v>
      </c>
      <c r="CE291" s="19">
        <f t="shared" si="19"/>
        <v>0</v>
      </c>
      <c r="CF291" s="19" t="s">
        <v>192</v>
      </c>
      <c r="CG291" s="19">
        <f t="shared" si="20"/>
        <v>0</v>
      </c>
      <c r="CH291" s="19" t="s">
        <v>192</v>
      </c>
      <c r="CI291" s="19">
        <f t="shared" si="21"/>
        <v>0</v>
      </c>
      <c r="CJ291" s="19" t="s">
        <v>229</v>
      </c>
      <c r="CK291" s="19" t="s">
        <v>263</v>
      </c>
      <c r="CL291" s="19" t="s">
        <v>212</v>
      </c>
      <c r="CM291" s="19">
        <f t="shared" si="22"/>
        <v>6</v>
      </c>
      <c r="CN291" s="19" t="s">
        <v>213</v>
      </c>
      <c r="CO291" s="19">
        <f t="shared" si="23"/>
        <v>1</v>
      </c>
      <c r="CP291" s="19" t="s">
        <v>185</v>
      </c>
      <c r="CQ291" s="19" t="s">
        <v>185</v>
      </c>
      <c r="CR291" s="19" t="s">
        <v>185</v>
      </c>
      <c r="CS291" s="19" t="s">
        <v>185</v>
      </c>
      <c r="CT291" s="19" t="s">
        <v>185</v>
      </c>
      <c r="CU291" s="19">
        <f t="shared" ref="CU291:CY291" si="334">if(CP291="Không",0,1)</f>
        <v>0</v>
      </c>
      <c r="CV291" s="19">
        <f t="shared" si="334"/>
        <v>0</v>
      </c>
      <c r="CW291" s="19">
        <f t="shared" si="334"/>
        <v>0</v>
      </c>
      <c r="CX291" s="19">
        <f t="shared" si="334"/>
        <v>0</v>
      </c>
      <c r="CY291" s="19">
        <f t="shared" si="334"/>
        <v>0</v>
      </c>
      <c r="CZ291" s="19" t="s">
        <v>185</v>
      </c>
      <c r="DA291" s="19">
        <f t="shared" si="25"/>
        <v>0</v>
      </c>
      <c r="DB291" s="19" t="s">
        <v>185</v>
      </c>
      <c r="DC291" s="19">
        <f t="shared" si="26"/>
        <v>0</v>
      </c>
      <c r="DD291" s="20"/>
      <c r="DE291" s="19" t="s">
        <v>185</v>
      </c>
      <c r="DF291" s="19">
        <f t="shared" si="27"/>
        <v>0</v>
      </c>
      <c r="DG291" s="19" t="s">
        <v>196</v>
      </c>
      <c r="DH291" s="19">
        <f t="shared" si="28"/>
        <v>0</v>
      </c>
      <c r="DI291" s="19" t="s">
        <v>185</v>
      </c>
      <c r="DJ291" s="19">
        <f t="shared" si="29"/>
        <v>0</v>
      </c>
      <c r="DK291" s="19" t="s">
        <v>197</v>
      </c>
      <c r="DL291" s="19">
        <f t="shared" si="30"/>
        <v>0</v>
      </c>
      <c r="DM291" s="20"/>
      <c r="DN291" s="19" t="str">
        <f t="shared" si="31"/>
        <v/>
      </c>
      <c r="DO291" s="20"/>
      <c r="DP291" s="19" t="s">
        <v>185</v>
      </c>
      <c r="DQ291" s="20">
        <f t="shared" si="32"/>
        <v>0</v>
      </c>
      <c r="DR291" s="20"/>
      <c r="DS291" s="19" t="s">
        <v>195</v>
      </c>
      <c r="DT291" s="19" t="s">
        <v>798</v>
      </c>
      <c r="DU291" s="19" t="s">
        <v>185</v>
      </c>
      <c r="DV291" s="20"/>
      <c r="DW291" s="20"/>
      <c r="DX291" s="20"/>
      <c r="DY291" s="20"/>
    </row>
    <row r="292">
      <c r="A292" s="18">
        <v>46007.89097222222</v>
      </c>
      <c r="B292" s="19" t="s">
        <v>420</v>
      </c>
      <c r="C292" s="19" t="s">
        <v>335</v>
      </c>
      <c r="D292" s="19">
        <f t="shared" si="2"/>
        <v>1</v>
      </c>
      <c r="E292" s="19" t="s">
        <v>346</v>
      </c>
      <c r="F292" s="19">
        <f>IFERROR(__xludf.DUMMYFUNCTION("LET(
  t, LOWER(TRIM(E292)),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92" s="19" t="s">
        <v>185</v>
      </c>
      <c r="H292" s="19">
        <f>IFERROR(__xludf.DUMMYFUNCTION("LET(
  t, LOWER(TRIM(G292)),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92" s="19" t="s">
        <v>182</v>
      </c>
      <c r="J292" s="19">
        <f>IFERROR(__xludf.DUMMYFUNCTION("LET(
  text, LOWER(I292),
  IFERROR(
    IFS(
      REGEXMATCH(text,""ở cùng gia đình|ở trọ cùng gia đình""), 0,
      REGEXMATCH(text,""thuê trọ""), 1,
      REGEXMATCH(text,""ở ktx""), 2,
      REGEXMATCH(text,""có nhà tại khu vực đang học|có nhà|ở riên"&amp;"g tại chung cư""), 3,
      REGEXMATCH(text,""ở nhà người quen""), 4
    ),
  -1)
)"),1.0)</f>
        <v>1</v>
      </c>
      <c r="K292" s="19" t="s">
        <v>799</v>
      </c>
      <c r="L292" s="19">
        <f>IFERROR(__xludf.DUMMYFUNCTION("LET(
  t, LOWER(TRIM(K292)),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92" s="19" t="s">
        <v>222</v>
      </c>
      <c r="N292" s="19">
        <f>IFERROR(__xludf.DUMMYFUNCTION("LET(
  t, LOWER(TRIM(M292)),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92" s="19" t="s">
        <v>185</v>
      </c>
      <c r="P292" s="19">
        <f t="shared" si="3"/>
        <v>0</v>
      </c>
      <c r="Q292" s="20"/>
      <c r="R292" s="20" t="str">
        <f t="shared" si="318"/>
        <v/>
      </c>
      <c r="S292" s="20"/>
      <c r="T292" s="20"/>
      <c r="U292" s="20"/>
      <c r="V292" s="20" t="str">
        <f>IFERROR(__xludf.DUMMYFUNCTION("IFERROR(REGEXEXTRACT(U292,""\d+"")*1, """")"),"")</f>
        <v/>
      </c>
      <c r="W292" s="20">
        <f t="shared" si="5"/>
        <v>0</v>
      </c>
      <c r="X292" s="20"/>
      <c r="Y292" s="20"/>
      <c r="Z292" s="19" t="s">
        <v>208</v>
      </c>
      <c r="AA292" s="19"/>
      <c r="AB292" s="19" t="s">
        <v>185</v>
      </c>
      <c r="AC292" s="19" t="s">
        <v>800</v>
      </c>
      <c r="AD292" s="19" t="s">
        <v>186</v>
      </c>
      <c r="AE292" s="19" t="s">
        <v>186</v>
      </c>
      <c r="AF292" s="19" t="s">
        <v>187</v>
      </c>
      <c r="AG292" s="19" t="s">
        <v>188</v>
      </c>
      <c r="AH292" s="19" t="s">
        <v>188</v>
      </c>
      <c r="AI292" s="19" t="s">
        <v>239</v>
      </c>
      <c r="AJ292" s="19">
        <f t="shared" si="6"/>
        <v>0</v>
      </c>
      <c r="AK292" s="19" t="s">
        <v>302</v>
      </c>
      <c r="AL292" s="19">
        <f t="shared" si="7"/>
        <v>-1</v>
      </c>
      <c r="AM292" s="19" t="s">
        <v>190</v>
      </c>
      <c r="AN292" s="19">
        <f t="shared" si="8"/>
        <v>0</v>
      </c>
      <c r="AO292" s="20"/>
      <c r="AP292" s="19">
        <v>4.0</v>
      </c>
      <c r="AQ292" s="19">
        <v>4.0</v>
      </c>
      <c r="AR292" s="19">
        <v>4.0</v>
      </c>
      <c r="AS292" s="19">
        <v>4.0</v>
      </c>
      <c r="AT292" s="19">
        <v>4.0</v>
      </c>
      <c r="AU292" s="19">
        <v>4.0</v>
      </c>
      <c r="AV292" s="19">
        <v>4.0</v>
      </c>
      <c r="AW292" s="19">
        <v>4.0</v>
      </c>
      <c r="AX292" s="19">
        <v>4.0</v>
      </c>
      <c r="AY292" s="19">
        <f t="shared" si="9"/>
        <v>36</v>
      </c>
      <c r="AZ292" s="19">
        <f t="shared" si="10"/>
        <v>27</v>
      </c>
      <c r="BA292" s="19">
        <f t="shared" si="11"/>
        <v>1</v>
      </c>
      <c r="BB292" s="19">
        <f t="shared" si="12"/>
        <v>1</v>
      </c>
      <c r="BC292" s="19">
        <v>4.0</v>
      </c>
      <c r="BD292" s="19">
        <v>4.0</v>
      </c>
      <c r="BE292" s="19">
        <v>4.0</v>
      </c>
      <c r="BF292" s="19">
        <v>4.0</v>
      </c>
      <c r="BG292" s="19">
        <v>4.0</v>
      </c>
      <c r="BH292" s="19">
        <v>4.0</v>
      </c>
      <c r="BI292" s="19">
        <v>4.0</v>
      </c>
      <c r="BJ292" s="19">
        <f t="shared" si="13"/>
        <v>28</v>
      </c>
      <c r="BK292" s="19">
        <f t="shared" si="14"/>
        <v>21</v>
      </c>
      <c r="BL292" s="19"/>
      <c r="BM292" s="19"/>
      <c r="BN292" s="19">
        <v>1.0</v>
      </c>
      <c r="BO292" s="19" t="s">
        <v>185</v>
      </c>
      <c r="BP292" s="19">
        <f t="shared" si="15"/>
        <v>0</v>
      </c>
      <c r="BQ292" s="19">
        <v>1.0</v>
      </c>
      <c r="BR292" s="19">
        <v>0.0</v>
      </c>
      <c r="BS292" s="19" t="s">
        <v>195</v>
      </c>
      <c r="BT292" s="20">
        <f t="shared" si="16"/>
        <v>1</v>
      </c>
      <c r="BU292" s="19" t="s">
        <v>207</v>
      </c>
      <c r="BV292" s="19">
        <v>2.0</v>
      </c>
      <c r="BW292" s="19" t="s">
        <v>195</v>
      </c>
      <c r="BX292" s="19" t="s">
        <v>252</v>
      </c>
      <c r="BY292" s="19" t="s">
        <v>195</v>
      </c>
      <c r="BZ292" s="19" t="s">
        <v>208</v>
      </c>
      <c r="CA292" s="19">
        <f t="shared" si="17"/>
        <v>2</v>
      </c>
      <c r="CB292" s="19" t="s">
        <v>208</v>
      </c>
      <c r="CC292" s="19">
        <f t="shared" si="18"/>
        <v>2</v>
      </c>
      <c r="CD292" s="19" t="s">
        <v>192</v>
      </c>
      <c r="CE292" s="19">
        <f t="shared" si="19"/>
        <v>0</v>
      </c>
      <c r="CF292" s="19" t="s">
        <v>192</v>
      </c>
      <c r="CG292" s="19">
        <f t="shared" si="20"/>
        <v>0</v>
      </c>
      <c r="CH292" s="19" t="s">
        <v>192</v>
      </c>
      <c r="CI292" s="19">
        <f t="shared" si="21"/>
        <v>0</v>
      </c>
      <c r="CJ292" s="19" t="s">
        <v>229</v>
      </c>
      <c r="CK292" s="19" t="s">
        <v>801</v>
      </c>
      <c r="CL292" s="19" t="s">
        <v>212</v>
      </c>
      <c r="CM292" s="19">
        <f t="shared" si="22"/>
        <v>6</v>
      </c>
      <c r="CN292" s="19" t="s">
        <v>185</v>
      </c>
      <c r="CO292" s="19">
        <f t="shared" si="23"/>
        <v>0</v>
      </c>
      <c r="CP292" s="19" t="s">
        <v>195</v>
      </c>
      <c r="CQ292" s="19" t="s">
        <v>195</v>
      </c>
      <c r="CR292" s="19" t="s">
        <v>195</v>
      </c>
      <c r="CS292" s="19" t="s">
        <v>195</v>
      </c>
      <c r="CT292" s="19" t="s">
        <v>185</v>
      </c>
      <c r="CU292" s="19">
        <f t="shared" ref="CU292:CY292" si="335">if(CP292="Không",0,1)</f>
        <v>1</v>
      </c>
      <c r="CV292" s="19">
        <f t="shared" si="335"/>
        <v>1</v>
      </c>
      <c r="CW292" s="19">
        <f t="shared" si="335"/>
        <v>1</v>
      </c>
      <c r="CX292" s="19">
        <f t="shared" si="335"/>
        <v>1</v>
      </c>
      <c r="CY292" s="19">
        <f t="shared" si="335"/>
        <v>0</v>
      </c>
      <c r="CZ292" s="19" t="s">
        <v>185</v>
      </c>
      <c r="DA292" s="19">
        <f t="shared" si="25"/>
        <v>0</v>
      </c>
      <c r="DB292" s="19" t="s">
        <v>185</v>
      </c>
      <c r="DC292" s="19">
        <f t="shared" si="26"/>
        <v>0</v>
      </c>
      <c r="DD292" s="20"/>
      <c r="DE292" s="19" t="s">
        <v>185</v>
      </c>
      <c r="DF292" s="19">
        <f t="shared" si="27"/>
        <v>0</v>
      </c>
      <c r="DG292" s="19" t="s">
        <v>196</v>
      </c>
      <c r="DH292" s="19">
        <f t="shared" si="28"/>
        <v>0</v>
      </c>
      <c r="DI292" s="19" t="s">
        <v>185</v>
      </c>
      <c r="DJ292" s="19">
        <f t="shared" si="29"/>
        <v>0</v>
      </c>
      <c r="DK292" s="19" t="s">
        <v>197</v>
      </c>
      <c r="DL292" s="19">
        <f t="shared" si="30"/>
        <v>0</v>
      </c>
      <c r="DM292" s="20"/>
      <c r="DN292" s="19" t="str">
        <f t="shared" si="31"/>
        <v/>
      </c>
      <c r="DO292" s="20"/>
      <c r="DP292" s="19" t="s">
        <v>185</v>
      </c>
      <c r="DQ292" s="20">
        <f t="shared" si="32"/>
        <v>0</v>
      </c>
      <c r="DR292" s="20"/>
      <c r="DS292" s="19" t="s">
        <v>185</v>
      </c>
      <c r="DT292" s="20"/>
      <c r="DU292" s="19" t="s">
        <v>185</v>
      </c>
      <c r="DV292" s="20"/>
      <c r="DW292" s="20"/>
      <c r="DX292" s="20"/>
      <c r="DY292" s="20"/>
    </row>
    <row r="293">
      <c r="A293" s="18">
        <v>46007.89215277778</v>
      </c>
      <c r="B293" s="19" t="s">
        <v>390</v>
      </c>
      <c r="C293" s="19" t="s">
        <v>174</v>
      </c>
      <c r="D293" s="19">
        <f t="shared" si="2"/>
        <v>0</v>
      </c>
      <c r="E293" s="19" t="s">
        <v>349</v>
      </c>
      <c r="F293" s="19">
        <f>IFERROR(__xludf.DUMMYFUNCTION("LET(
  t, LOWER(TRIM(E293)),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93" s="19" t="s">
        <v>185</v>
      </c>
      <c r="H293" s="19">
        <f>IFERROR(__xludf.DUMMYFUNCTION("LET(
  t, LOWER(TRIM(G293)),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93" s="19" t="s">
        <v>276</v>
      </c>
      <c r="J293" s="19">
        <f>IFERROR(__xludf.DUMMYFUNCTION("LET(
  text, LOWER(I293),
  IFERROR(
    IFS(
      REGEXMATCH(text,""ở cùng gia đình|ở trọ cùng gia đình""), 0,
      REGEXMATCH(text,""thuê trọ""), 1,
      REGEXMATCH(text,""ở ktx""), 2,
      REGEXMATCH(text,""có nhà tại khu vực đang học|có nhà|ở riên"&amp;"g tại chung cư""), 3,
      REGEXMATCH(text,""ở nhà người quen""), 4
    ),
  -1)
)"),0.0)</f>
        <v>0</v>
      </c>
      <c r="K293" s="19" t="s">
        <v>183</v>
      </c>
      <c r="L293" s="19">
        <f>IFERROR(__xludf.DUMMYFUNCTION("LET(
  t, LOWER(TRIM(K293)),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93" s="19" t="s">
        <v>222</v>
      </c>
      <c r="N293" s="19">
        <f>IFERROR(__xludf.DUMMYFUNCTION("LET(
  t, LOWER(TRIM(M293)),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93" s="19" t="s">
        <v>185</v>
      </c>
      <c r="P293" s="19">
        <f t="shared" si="3"/>
        <v>0</v>
      </c>
      <c r="Q293" s="20"/>
      <c r="R293" s="20" t="str">
        <f t="shared" si="318"/>
        <v/>
      </c>
      <c r="S293" s="20"/>
      <c r="T293" s="20"/>
      <c r="U293" s="20"/>
      <c r="V293" s="20" t="str">
        <f>IFERROR(__xludf.DUMMYFUNCTION("IFERROR(REGEXEXTRACT(U293,""\d+"")*1, """")"),"")</f>
        <v/>
      </c>
      <c r="W293" s="20">
        <f t="shared" si="5"/>
        <v>0</v>
      </c>
      <c r="X293" s="20"/>
      <c r="Y293" s="20"/>
      <c r="Z293" s="19" t="s">
        <v>185</v>
      </c>
      <c r="AA293" s="19"/>
      <c r="AB293" s="19" t="s">
        <v>185</v>
      </c>
      <c r="AC293" s="19" t="s">
        <v>185</v>
      </c>
      <c r="AD293" s="19" t="s">
        <v>186</v>
      </c>
      <c r="AE293" s="19" t="s">
        <v>185</v>
      </c>
      <c r="AF293" s="19" t="s">
        <v>237</v>
      </c>
      <c r="AG293" s="19" t="s">
        <v>188</v>
      </c>
      <c r="AH293" s="19" t="s">
        <v>238</v>
      </c>
      <c r="AI293" s="19" t="s">
        <v>239</v>
      </c>
      <c r="AJ293" s="19">
        <f t="shared" si="6"/>
        <v>0</v>
      </c>
      <c r="AK293" s="19" t="s">
        <v>238</v>
      </c>
      <c r="AL293" s="19">
        <f t="shared" si="7"/>
        <v>0</v>
      </c>
      <c r="AM293" s="19" t="s">
        <v>196</v>
      </c>
      <c r="AN293" s="19">
        <f t="shared" si="8"/>
        <v>0</v>
      </c>
      <c r="AO293" s="20"/>
      <c r="AP293" s="19">
        <v>1.0</v>
      </c>
      <c r="AQ293" s="19">
        <v>1.0</v>
      </c>
      <c r="AR293" s="19">
        <v>1.0</v>
      </c>
      <c r="AS293" s="19">
        <v>1.0</v>
      </c>
      <c r="AT293" s="19">
        <v>1.0</v>
      </c>
      <c r="AU293" s="19">
        <v>1.0</v>
      </c>
      <c r="AV293" s="19">
        <v>1.0</v>
      </c>
      <c r="AW293" s="19">
        <v>1.0</v>
      </c>
      <c r="AX293" s="19">
        <v>1.0</v>
      </c>
      <c r="AY293" s="19">
        <f t="shared" si="9"/>
        <v>9</v>
      </c>
      <c r="AZ293" s="19">
        <f t="shared" si="10"/>
        <v>0</v>
      </c>
      <c r="BA293" s="19">
        <f t="shared" si="11"/>
        <v>0</v>
      </c>
      <c r="BB293" s="19">
        <f t="shared" si="12"/>
        <v>0</v>
      </c>
      <c r="BC293" s="19">
        <v>1.0</v>
      </c>
      <c r="BD293" s="19">
        <v>1.0</v>
      </c>
      <c r="BE293" s="19">
        <v>1.0</v>
      </c>
      <c r="BF293" s="19">
        <v>2.0</v>
      </c>
      <c r="BG293" s="19">
        <v>1.0</v>
      </c>
      <c r="BH293" s="19">
        <v>1.0</v>
      </c>
      <c r="BI293" s="19">
        <v>1.0</v>
      </c>
      <c r="BJ293" s="19">
        <f t="shared" si="13"/>
        <v>8</v>
      </c>
      <c r="BK293" s="19">
        <f t="shared" si="14"/>
        <v>1</v>
      </c>
      <c r="BL293" s="19"/>
      <c r="BM293" s="19"/>
      <c r="BN293" s="19">
        <v>2.0</v>
      </c>
      <c r="BO293" s="19" t="s">
        <v>195</v>
      </c>
      <c r="BP293" s="19">
        <f t="shared" si="15"/>
        <v>1</v>
      </c>
      <c r="BQ293" s="19">
        <v>1.0</v>
      </c>
      <c r="BR293" s="19">
        <v>0.0</v>
      </c>
      <c r="BS293" s="19" t="s">
        <v>185</v>
      </c>
      <c r="BT293" s="20">
        <f t="shared" si="16"/>
        <v>0</v>
      </c>
      <c r="BU293" s="20"/>
      <c r="BV293" s="19">
        <v>3.0</v>
      </c>
      <c r="BW293" s="19" t="s">
        <v>185</v>
      </c>
      <c r="BX293" s="19" t="s">
        <v>191</v>
      </c>
      <c r="BY293" s="19" t="s">
        <v>185</v>
      </c>
      <c r="BZ293" s="19" t="s">
        <v>185</v>
      </c>
      <c r="CA293" s="19">
        <f t="shared" si="17"/>
        <v>0</v>
      </c>
      <c r="CB293" s="19" t="s">
        <v>185</v>
      </c>
      <c r="CC293" s="19">
        <f t="shared" si="18"/>
        <v>0</v>
      </c>
      <c r="CD293" s="19" t="s">
        <v>192</v>
      </c>
      <c r="CE293" s="19">
        <f t="shared" si="19"/>
        <v>0</v>
      </c>
      <c r="CF293" s="19" t="s">
        <v>192</v>
      </c>
      <c r="CG293" s="19">
        <f t="shared" si="20"/>
        <v>0</v>
      </c>
      <c r="CH293" s="19" t="s">
        <v>192</v>
      </c>
      <c r="CI293" s="19">
        <f t="shared" si="21"/>
        <v>0</v>
      </c>
      <c r="CJ293" s="19" t="s">
        <v>193</v>
      </c>
      <c r="CK293" s="19" t="s">
        <v>185</v>
      </c>
      <c r="CL293" s="19" t="s">
        <v>231</v>
      </c>
      <c r="CM293" s="19">
        <f t="shared" si="22"/>
        <v>0.75</v>
      </c>
      <c r="CN293" s="19" t="s">
        <v>185</v>
      </c>
      <c r="CO293" s="19">
        <f t="shared" si="23"/>
        <v>0</v>
      </c>
      <c r="CP293" s="19" t="s">
        <v>185</v>
      </c>
      <c r="CQ293" s="19" t="s">
        <v>185</v>
      </c>
      <c r="CR293" s="19" t="s">
        <v>185</v>
      </c>
      <c r="CS293" s="19" t="s">
        <v>185</v>
      </c>
      <c r="CT293" s="19" t="s">
        <v>185</v>
      </c>
      <c r="CU293" s="19">
        <f t="shared" ref="CU293:CY293" si="336">if(CP293="Không",0,1)</f>
        <v>0</v>
      </c>
      <c r="CV293" s="19">
        <f t="shared" si="336"/>
        <v>0</v>
      </c>
      <c r="CW293" s="19">
        <f t="shared" si="336"/>
        <v>0</v>
      </c>
      <c r="CX293" s="19">
        <f t="shared" si="336"/>
        <v>0</v>
      </c>
      <c r="CY293" s="19">
        <f t="shared" si="336"/>
        <v>0</v>
      </c>
      <c r="CZ293" s="19" t="s">
        <v>185</v>
      </c>
      <c r="DA293" s="19">
        <f t="shared" si="25"/>
        <v>0</v>
      </c>
      <c r="DB293" s="19" t="s">
        <v>185</v>
      </c>
      <c r="DC293" s="19">
        <f t="shared" si="26"/>
        <v>0</v>
      </c>
      <c r="DD293" s="20"/>
      <c r="DE293" s="19" t="s">
        <v>195</v>
      </c>
      <c r="DF293" s="19">
        <f t="shared" si="27"/>
        <v>1</v>
      </c>
      <c r="DG293" s="19" t="s">
        <v>196</v>
      </c>
      <c r="DH293" s="19">
        <f t="shared" si="28"/>
        <v>0</v>
      </c>
      <c r="DI293" s="19" t="s">
        <v>185</v>
      </c>
      <c r="DJ293" s="19">
        <f t="shared" si="29"/>
        <v>0</v>
      </c>
      <c r="DK293" s="19" t="s">
        <v>197</v>
      </c>
      <c r="DL293" s="19">
        <f t="shared" si="30"/>
        <v>0</v>
      </c>
      <c r="DM293" s="19" t="s">
        <v>232</v>
      </c>
      <c r="DN293" s="19">
        <f t="shared" si="31"/>
        <v>2.5</v>
      </c>
      <c r="DO293" s="19" t="s">
        <v>308</v>
      </c>
      <c r="DP293" s="19" t="s">
        <v>185</v>
      </c>
      <c r="DQ293" s="20">
        <f t="shared" si="32"/>
        <v>0</v>
      </c>
      <c r="DR293" s="20"/>
      <c r="DS293" s="19" t="s">
        <v>185</v>
      </c>
      <c r="DT293" s="20"/>
      <c r="DU293" s="19" t="s">
        <v>185</v>
      </c>
      <c r="DV293" s="20"/>
      <c r="DW293" s="20"/>
      <c r="DX293" s="20"/>
      <c r="DY293" s="20"/>
    </row>
    <row r="294">
      <c r="A294" s="18">
        <v>46007.89261574074</v>
      </c>
      <c r="B294" s="19" t="s">
        <v>219</v>
      </c>
      <c r="C294" s="19" t="s">
        <v>335</v>
      </c>
      <c r="D294" s="19">
        <f t="shared" si="2"/>
        <v>1</v>
      </c>
      <c r="E294" s="19" t="s">
        <v>802</v>
      </c>
      <c r="F294" s="19">
        <f>IFERROR(__xludf.DUMMYFUNCTION("LET(
  t, LOWER(TRIM(E294)),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94" s="19" t="s">
        <v>185</v>
      </c>
      <c r="H294" s="19">
        <f>IFERROR(__xludf.DUMMYFUNCTION("LET(
  t, LOWER(TRIM(G294)),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94" s="19" t="s">
        <v>182</v>
      </c>
      <c r="J294" s="19">
        <f>IFERROR(__xludf.DUMMYFUNCTION("LET(
  text, LOWER(I294),
  IFERROR(
    IFS(
      REGEXMATCH(text,""ở cùng gia đình|ở trọ cùng gia đình""), 0,
      REGEXMATCH(text,""thuê trọ""), 1,
      REGEXMATCH(text,""ở ktx""), 2,
      REGEXMATCH(text,""có nhà tại khu vực đang học|có nhà|ở riên"&amp;"g tại chung cư""), 3,
      REGEXMATCH(text,""ở nhà người quen""), 4
    ),
  -1)
)"),1.0)</f>
        <v>1</v>
      </c>
      <c r="K294" s="19" t="s">
        <v>202</v>
      </c>
      <c r="L294" s="19">
        <f>IFERROR(__xludf.DUMMYFUNCTION("LET(
  t, LOWER(TRIM(K294)),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94" s="19" t="s">
        <v>222</v>
      </c>
      <c r="N294" s="19">
        <f>IFERROR(__xludf.DUMMYFUNCTION("LET(
  t, LOWER(TRIM(M294)),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94" s="19" t="s">
        <v>185</v>
      </c>
      <c r="P294" s="19">
        <f t="shared" si="3"/>
        <v>0</v>
      </c>
      <c r="Q294" s="20"/>
      <c r="R294" s="20" t="str">
        <f t="shared" si="318"/>
        <v/>
      </c>
      <c r="S294" s="20"/>
      <c r="T294" s="20"/>
      <c r="U294" s="20"/>
      <c r="V294" s="20" t="str">
        <f>IFERROR(__xludf.DUMMYFUNCTION("IFERROR(REGEXEXTRACT(U294,""\d+"")*1, """")"),"")</f>
        <v/>
      </c>
      <c r="W294" s="20">
        <f t="shared" si="5"/>
        <v>0</v>
      </c>
      <c r="X294" s="20"/>
      <c r="Y294" s="20"/>
      <c r="Z294" s="19" t="s">
        <v>185</v>
      </c>
      <c r="AA294" s="19"/>
      <c r="AB294" s="19" t="s">
        <v>185</v>
      </c>
      <c r="AC294" s="19" t="s">
        <v>185</v>
      </c>
      <c r="AD294" s="19" t="s">
        <v>185</v>
      </c>
      <c r="AE294" s="19" t="s">
        <v>185</v>
      </c>
      <c r="AF294" s="19" t="s">
        <v>237</v>
      </c>
      <c r="AG294" s="19" t="s">
        <v>188</v>
      </c>
      <c r="AH294" s="19" t="s">
        <v>238</v>
      </c>
      <c r="AI294" s="19" t="s">
        <v>239</v>
      </c>
      <c r="AJ294" s="19">
        <f t="shared" si="6"/>
        <v>0</v>
      </c>
      <c r="AK294" s="19" t="s">
        <v>238</v>
      </c>
      <c r="AL294" s="19">
        <f t="shared" si="7"/>
        <v>0</v>
      </c>
      <c r="AM294" s="19" t="s">
        <v>190</v>
      </c>
      <c r="AN294" s="19">
        <f t="shared" si="8"/>
        <v>0</v>
      </c>
      <c r="AO294" s="20"/>
      <c r="AP294" s="19">
        <v>1.0</v>
      </c>
      <c r="AQ294" s="19">
        <v>1.0</v>
      </c>
      <c r="AR294" s="19">
        <v>1.0</v>
      </c>
      <c r="AS294" s="19">
        <v>1.0</v>
      </c>
      <c r="AT294" s="19">
        <v>1.0</v>
      </c>
      <c r="AU294" s="19">
        <v>1.0</v>
      </c>
      <c r="AV294" s="19">
        <v>1.0</v>
      </c>
      <c r="AW294" s="19">
        <v>1.0</v>
      </c>
      <c r="AX294" s="19">
        <v>1.0</v>
      </c>
      <c r="AY294" s="19">
        <f t="shared" si="9"/>
        <v>9</v>
      </c>
      <c r="AZ294" s="19">
        <f t="shared" si="10"/>
        <v>0</v>
      </c>
      <c r="BA294" s="19">
        <f t="shared" si="11"/>
        <v>0</v>
      </c>
      <c r="BB294" s="19">
        <f t="shared" si="12"/>
        <v>0</v>
      </c>
      <c r="BC294" s="19">
        <v>1.0</v>
      </c>
      <c r="BD294" s="19">
        <v>1.0</v>
      </c>
      <c r="BE294" s="19">
        <v>1.0</v>
      </c>
      <c r="BF294" s="19">
        <v>1.0</v>
      </c>
      <c r="BG294" s="19">
        <v>1.0</v>
      </c>
      <c r="BH294" s="19">
        <v>1.0</v>
      </c>
      <c r="BI294" s="19">
        <v>1.0</v>
      </c>
      <c r="BJ294" s="19">
        <f t="shared" si="13"/>
        <v>7</v>
      </c>
      <c r="BK294" s="19">
        <f t="shared" si="14"/>
        <v>0</v>
      </c>
      <c r="BL294" s="19"/>
      <c r="BM294" s="19"/>
      <c r="BN294" s="19">
        <v>1.0</v>
      </c>
      <c r="BO294" s="19" t="s">
        <v>185</v>
      </c>
      <c r="BP294" s="19">
        <f t="shared" si="15"/>
        <v>0</v>
      </c>
      <c r="BQ294" s="19">
        <v>1.0</v>
      </c>
      <c r="BR294" s="19">
        <v>0.0</v>
      </c>
      <c r="BS294" s="19" t="s">
        <v>185</v>
      </c>
      <c r="BT294" s="20">
        <f t="shared" si="16"/>
        <v>0</v>
      </c>
      <c r="BU294" s="20"/>
      <c r="BV294" s="19">
        <v>4.0</v>
      </c>
      <c r="BW294" s="19" t="s">
        <v>185</v>
      </c>
      <c r="BX294" s="19" t="s">
        <v>191</v>
      </c>
      <c r="BY294" s="19" t="s">
        <v>185</v>
      </c>
      <c r="BZ294" s="19" t="s">
        <v>185</v>
      </c>
      <c r="CA294" s="19">
        <f t="shared" si="17"/>
        <v>0</v>
      </c>
      <c r="CB294" s="19" t="s">
        <v>185</v>
      </c>
      <c r="CC294" s="19">
        <f t="shared" si="18"/>
        <v>0</v>
      </c>
      <c r="CD294" s="19" t="s">
        <v>192</v>
      </c>
      <c r="CE294" s="19">
        <f t="shared" si="19"/>
        <v>0</v>
      </c>
      <c r="CF294" s="19" t="s">
        <v>192</v>
      </c>
      <c r="CG294" s="19">
        <f t="shared" si="20"/>
        <v>0</v>
      </c>
      <c r="CH294" s="19" t="s">
        <v>192</v>
      </c>
      <c r="CI294" s="19">
        <f t="shared" si="21"/>
        <v>0</v>
      </c>
      <c r="CJ294" s="19" t="s">
        <v>229</v>
      </c>
      <c r="CK294" s="19" t="s">
        <v>185</v>
      </c>
      <c r="CL294" s="19" t="s">
        <v>254</v>
      </c>
      <c r="CM294" s="19">
        <f t="shared" si="22"/>
        <v>0</v>
      </c>
      <c r="CN294" s="19" t="s">
        <v>185</v>
      </c>
      <c r="CO294" s="19">
        <f t="shared" si="23"/>
        <v>0</v>
      </c>
      <c r="CP294" s="19" t="s">
        <v>185</v>
      </c>
      <c r="CQ294" s="19" t="s">
        <v>185</v>
      </c>
      <c r="CR294" s="19" t="s">
        <v>185</v>
      </c>
      <c r="CS294" s="19" t="s">
        <v>185</v>
      </c>
      <c r="CT294" s="19" t="s">
        <v>185</v>
      </c>
      <c r="CU294" s="19">
        <f t="shared" ref="CU294:CY294" si="337">if(CP294="Không",0,1)</f>
        <v>0</v>
      </c>
      <c r="CV294" s="19">
        <f t="shared" si="337"/>
        <v>0</v>
      </c>
      <c r="CW294" s="19">
        <f t="shared" si="337"/>
        <v>0</v>
      </c>
      <c r="CX294" s="19">
        <f t="shared" si="337"/>
        <v>0</v>
      </c>
      <c r="CY294" s="19">
        <f t="shared" si="337"/>
        <v>0</v>
      </c>
      <c r="CZ294" s="19" t="s">
        <v>185</v>
      </c>
      <c r="DA294" s="19">
        <f t="shared" si="25"/>
        <v>0</v>
      </c>
      <c r="DB294" s="19" t="s">
        <v>185</v>
      </c>
      <c r="DC294" s="19">
        <f t="shared" si="26"/>
        <v>0</v>
      </c>
      <c r="DD294" s="20"/>
      <c r="DE294" s="19" t="s">
        <v>185</v>
      </c>
      <c r="DF294" s="19">
        <f t="shared" si="27"/>
        <v>0</v>
      </c>
      <c r="DG294" s="19" t="s">
        <v>196</v>
      </c>
      <c r="DH294" s="19">
        <f t="shared" si="28"/>
        <v>0</v>
      </c>
      <c r="DI294" s="19" t="s">
        <v>185</v>
      </c>
      <c r="DJ294" s="19">
        <f t="shared" si="29"/>
        <v>0</v>
      </c>
      <c r="DK294" s="19" t="s">
        <v>197</v>
      </c>
      <c r="DL294" s="19">
        <f t="shared" si="30"/>
        <v>0</v>
      </c>
      <c r="DM294" s="20"/>
      <c r="DN294" s="19" t="str">
        <f t="shared" si="31"/>
        <v/>
      </c>
      <c r="DO294" s="20"/>
      <c r="DP294" s="19" t="s">
        <v>185</v>
      </c>
      <c r="DQ294" s="20">
        <f t="shared" si="32"/>
        <v>0</v>
      </c>
      <c r="DR294" s="20"/>
      <c r="DS294" s="19" t="s">
        <v>185</v>
      </c>
      <c r="DT294" s="20"/>
      <c r="DU294" s="19" t="s">
        <v>185</v>
      </c>
      <c r="DV294" s="20"/>
      <c r="DW294" s="20"/>
      <c r="DX294" s="20"/>
      <c r="DY294" s="20"/>
    </row>
    <row r="295">
      <c r="A295" s="18">
        <v>46007.89329861111</v>
      </c>
      <c r="B295" s="19" t="s">
        <v>337</v>
      </c>
      <c r="C295" s="19" t="s">
        <v>174</v>
      </c>
      <c r="D295" s="19">
        <f t="shared" si="2"/>
        <v>0</v>
      </c>
      <c r="E295" s="19" t="s">
        <v>476</v>
      </c>
      <c r="F295" s="19">
        <f>IFERROR(__xludf.DUMMYFUNCTION("LET(
  t, LOWER(TRIM(E295)),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295" s="19" t="s">
        <v>220</v>
      </c>
      <c r="H295" s="19">
        <f>IFERROR(__xludf.DUMMYFUNCTION("LET(
  t, LOWER(TRIM(G295)),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95" s="19" t="s">
        <v>182</v>
      </c>
      <c r="J295" s="19">
        <f>IFERROR(__xludf.DUMMYFUNCTION("LET(
  text, LOWER(I295),
  IFERROR(
    IFS(
      REGEXMATCH(text,""ở cùng gia đình|ở trọ cùng gia đình""), 0,
      REGEXMATCH(text,""thuê trọ""), 1,
      REGEXMATCH(text,""ở ktx""), 2,
      REGEXMATCH(text,""có nhà tại khu vực đang học|có nhà|ở riên"&amp;"g tại chung cư""), 3,
      REGEXMATCH(text,""ở nhà người quen""), 4
    ),
  -1)
)"),1.0)</f>
        <v>1</v>
      </c>
      <c r="K295" s="19" t="s">
        <v>202</v>
      </c>
      <c r="L295" s="19">
        <f>IFERROR(__xludf.DUMMYFUNCTION("LET(
  t, LOWER(TRIM(K295)),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95" s="19" t="s">
        <v>346</v>
      </c>
      <c r="N295" s="19">
        <f>IFERROR(__xludf.DUMMYFUNCTION("LET(
  t, LOWER(TRIM(M295)),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)"),1.0)</f>
        <v>1</v>
      </c>
      <c r="O295" s="19" t="s">
        <v>195</v>
      </c>
      <c r="P295" s="19">
        <f t="shared" si="3"/>
        <v>1</v>
      </c>
      <c r="Q295" s="19">
        <v>1.0</v>
      </c>
      <c r="R295" s="20">
        <f t="shared" si="318"/>
        <v>1</v>
      </c>
      <c r="S295" s="19" t="s">
        <v>203</v>
      </c>
      <c r="T295" s="19"/>
      <c r="U295" s="19" t="s">
        <v>224</v>
      </c>
      <c r="V295" s="20">
        <f>IFERROR(__xludf.DUMMYFUNCTION("IFERROR(REGEXEXTRACT(U295,""\d+"")*1, """")"),25.0)</f>
        <v>25</v>
      </c>
      <c r="W295" s="20">
        <f t="shared" si="5"/>
        <v>25</v>
      </c>
      <c r="X295" s="19">
        <v>5.0</v>
      </c>
      <c r="Y295" s="19">
        <v>1.0</v>
      </c>
      <c r="Z295" s="19" t="s">
        <v>185</v>
      </c>
      <c r="AA295" s="19"/>
      <c r="AB295" s="19" t="s">
        <v>185</v>
      </c>
      <c r="AC295" s="19" t="s">
        <v>185</v>
      </c>
      <c r="AD295" s="19" t="s">
        <v>186</v>
      </c>
      <c r="AE295" s="19" t="s">
        <v>185</v>
      </c>
      <c r="AF295" s="19" t="s">
        <v>206</v>
      </c>
      <c r="AG295" s="19" t="s">
        <v>188</v>
      </c>
      <c r="AH295" s="19" t="s">
        <v>188</v>
      </c>
      <c r="AI295" s="19" t="s">
        <v>239</v>
      </c>
      <c r="AJ295" s="19">
        <f t="shared" si="6"/>
        <v>0</v>
      </c>
      <c r="AK295" s="19" t="s">
        <v>238</v>
      </c>
      <c r="AL295" s="19">
        <f t="shared" si="7"/>
        <v>0</v>
      </c>
      <c r="AM295" s="19" t="s">
        <v>190</v>
      </c>
      <c r="AN295" s="19">
        <f t="shared" si="8"/>
        <v>0</v>
      </c>
      <c r="AO295" s="20"/>
      <c r="AP295" s="19">
        <v>1.0</v>
      </c>
      <c r="AQ295" s="19">
        <v>2.0</v>
      </c>
      <c r="AR295" s="19">
        <v>1.0</v>
      </c>
      <c r="AS295" s="19">
        <v>1.0</v>
      </c>
      <c r="AT295" s="19">
        <v>1.0</v>
      </c>
      <c r="AU295" s="19">
        <v>1.0</v>
      </c>
      <c r="AV295" s="19">
        <v>1.0</v>
      </c>
      <c r="AW295" s="19">
        <v>1.0</v>
      </c>
      <c r="AX295" s="19">
        <v>1.0</v>
      </c>
      <c r="AY295" s="19">
        <f t="shared" si="9"/>
        <v>10</v>
      </c>
      <c r="AZ295" s="19">
        <f t="shared" si="10"/>
        <v>1</v>
      </c>
      <c r="BA295" s="19">
        <f t="shared" si="11"/>
        <v>0</v>
      </c>
      <c r="BB295" s="19">
        <f t="shared" si="12"/>
        <v>0</v>
      </c>
      <c r="BC295" s="19">
        <v>2.0</v>
      </c>
      <c r="BD295" s="19">
        <v>1.0</v>
      </c>
      <c r="BE295" s="19">
        <v>1.0</v>
      </c>
      <c r="BF295" s="19">
        <v>1.0</v>
      </c>
      <c r="BG295" s="19">
        <v>1.0</v>
      </c>
      <c r="BH295" s="19">
        <v>1.0</v>
      </c>
      <c r="BI295" s="19">
        <v>1.0</v>
      </c>
      <c r="BJ295" s="19">
        <f t="shared" si="13"/>
        <v>8</v>
      </c>
      <c r="BK295" s="19">
        <f t="shared" si="14"/>
        <v>1</v>
      </c>
      <c r="BL295" s="19"/>
      <c r="BM295" s="19"/>
      <c r="BN295" s="19">
        <v>1.0</v>
      </c>
      <c r="BO295" s="19" t="s">
        <v>195</v>
      </c>
      <c r="BP295" s="19">
        <f t="shared" si="15"/>
        <v>1</v>
      </c>
      <c r="BQ295" s="19">
        <v>5.0</v>
      </c>
      <c r="BR295" s="19">
        <v>10.0</v>
      </c>
      <c r="BS295" s="19" t="s">
        <v>185</v>
      </c>
      <c r="BT295" s="20">
        <f t="shared" si="16"/>
        <v>0</v>
      </c>
      <c r="BU295" s="20"/>
      <c r="BV295" s="19">
        <v>3.0</v>
      </c>
      <c r="BW295" s="19" t="s">
        <v>185</v>
      </c>
      <c r="BX295" s="19" t="s">
        <v>191</v>
      </c>
      <c r="BY295" s="19" t="s">
        <v>185</v>
      </c>
      <c r="BZ295" s="19" t="s">
        <v>186</v>
      </c>
      <c r="CA295" s="19">
        <f t="shared" si="17"/>
        <v>1</v>
      </c>
      <c r="CB295" s="19" t="s">
        <v>186</v>
      </c>
      <c r="CC295" s="19">
        <f t="shared" si="18"/>
        <v>1</v>
      </c>
      <c r="CD295" s="19" t="s">
        <v>209</v>
      </c>
      <c r="CE295" s="19">
        <f t="shared" si="19"/>
        <v>1</v>
      </c>
      <c r="CF295" s="19" t="s">
        <v>192</v>
      </c>
      <c r="CG295" s="19">
        <f t="shared" si="20"/>
        <v>0</v>
      </c>
      <c r="CH295" s="19" t="s">
        <v>209</v>
      </c>
      <c r="CI295" s="19">
        <f t="shared" si="21"/>
        <v>1</v>
      </c>
      <c r="CJ295" s="19" t="s">
        <v>229</v>
      </c>
      <c r="CK295" s="19" t="s">
        <v>803</v>
      </c>
      <c r="CL295" s="19" t="s">
        <v>212</v>
      </c>
      <c r="CM295" s="19">
        <f t="shared" si="22"/>
        <v>6</v>
      </c>
      <c r="CN295" s="19" t="s">
        <v>185</v>
      </c>
      <c r="CO295" s="19">
        <f t="shared" si="23"/>
        <v>0</v>
      </c>
      <c r="CP295" s="19" t="s">
        <v>185</v>
      </c>
      <c r="CQ295" s="19" t="s">
        <v>185</v>
      </c>
      <c r="CR295" s="19" t="s">
        <v>185</v>
      </c>
      <c r="CS295" s="19" t="s">
        <v>185</v>
      </c>
      <c r="CT295" s="19" t="s">
        <v>185</v>
      </c>
      <c r="CU295" s="19">
        <f t="shared" ref="CU295:CY295" si="338">if(CP295="Không",0,1)</f>
        <v>0</v>
      </c>
      <c r="CV295" s="19">
        <f t="shared" si="338"/>
        <v>0</v>
      </c>
      <c r="CW295" s="19">
        <f t="shared" si="338"/>
        <v>0</v>
      </c>
      <c r="CX295" s="19">
        <f t="shared" si="338"/>
        <v>0</v>
      </c>
      <c r="CY295" s="19">
        <f t="shared" si="338"/>
        <v>0</v>
      </c>
      <c r="CZ295" s="19" t="s">
        <v>185</v>
      </c>
      <c r="DA295" s="19">
        <f t="shared" si="25"/>
        <v>0</v>
      </c>
      <c r="DB295" s="19" t="s">
        <v>185</v>
      </c>
      <c r="DC295" s="19">
        <f t="shared" si="26"/>
        <v>0</v>
      </c>
      <c r="DD295" s="20"/>
      <c r="DE295" s="19" t="s">
        <v>195</v>
      </c>
      <c r="DF295" s="19">
        <f t="shared" si="27"/>
        <v>1</v>
      </c>
      <c r="DG295" s="19" t="s">
        <v>196</v>
      </c>
      <c r="DH295" s="19">
        <f t="shared" si="28"/>
        <v>0</v>
      </c>
      <c r="DI295" s="19" t="s">
        <v>185</v>
      </c>
      <c r="DJ295" s="19">
        <f t="shared" si="29"/>
        <v>0</v>
      </c>
      <c r="DK295" s="19" t="s">
        <v>197</v>
      </c>
      <c r="DL295" s="19">
        <f t="shared" si="30"/>
        <v>0</v>
      </c>
      <c r="DM295" s="19" t="s">
        <v>216</v>
      </c>
      <c r="DN295" s="19">
        <f t="shared" si="31"/>
        <v>3.5</v>
      </c>
      <c r="DO295" s="19" t="s">
        <v>320</v>
      </c>
      <c r="DP295" s="19" t="s">
        <v>185</v>
      </c>
      <c r="DQ295" s="20">
        <f t="shared" si="32"/>
        <v>0</v>
      </c>
      <c r="DR295" s="20"/>
      <c r="DS295" s="19" t="s">
        <v>185</v>
      </c>
      <c r="DT295" s="20"/>
      <c r="DU295" s="19" t="s">
        <v>185</v>
      </c>
      <c r="DV295" s="20"/>
      <c r="DW295" s="20"/>
      <c r="DX295" s="20"/>
      <c r="DY295" s="20"/>
    </row>
    <row r="296">
      <c r="A296" s="18">
        <v>46007.89449074074</v>
      </c>
      <c r="B296" s="19" t="s">
        <v>390</v>
      </c>
      <c r="C296" s="19" t="s">
        <v>335</v>
      </c>
      <c r="D296" s="19">
        <f t="shared" si="2"/>
        <v>1</v>
      </c>
      <c r="E296" s="19" t="s">
        <v>804</v>
      </c>
      <c r="F296" s="19">
        <f>IFERROR(__xludf.DUMMYFUNCTION("LET(
  t, LOWER(TRIM(E296)),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96" s="19" t="s">
        <v>185</v>
      </c>
      <c r="H296" s="19">
        <f>IFERROR(__xludf.DUMMYFUNCTION("LET(
  t, LOWER(TRIM(G296)),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96" s="19" t="s">
        <v>276</v>
      </c>
      <c r="J296" s="19">
        <f>IFERROR(__xludf.DUMMYFUNCTION("LET(
  text, LOWER(I296),
  IFERROR(
    IFS(
      REGEXMATCH(text,""ở cùng gia đình|ở trọ cùng gia đình""), 0,
      REGEXMATCH(text,""thuê trọ""), 1,
      REGEXMATCH(text,""ở ktx""), 2,
      REGEXMATCH(text,""có nhà tại khu vực đang học|có nhà|ở riên"&amp;"g tại chung cư""), 3,
      REGEXMATCH(text,""ở nhà người quen""), 4
    ),
  -1)
)"),0.0)</f>
        <v>0</v>
      </c>
      <c r="K296" s="19" t="s">
        <v>202</v>
      </c>
      <c r="L296" s="19">
        <f>IFERROR(__xludf.DUMMYFUNCTION("LET(
  t, LOWER(TRIM(K296)),
  IFERROR(
    IFS(
      REGEXMATCH(t,""xuất\s*sắc""), 0,
      REGEXMATCH(t,""^giỏi$""), 1,
      REGEXMATCH(t,""^khá$""), 2,
      REGEXMATCH(t,""trung bình|bình thường|^4$""), 3,
      REGEXMATCH(t,""rớt""), 4,
      REGEX"&amp;"MATCH(t,""năm nhất|tân sinh viên|mới|chưa|không|sắp thi|chuẩn bị thi|kq|kết quả|chưa có|chưa biết""), 5,
      TRUE, 5
    ),
  5)
)"),3.0)</f>
        <v>3</v>
      </c>
      <c r="M296" s="19" t="s">
        <v>222</v>
      </c>
      <c r="N296" s="19">
        <f>IFERROR(__xludf.DUMMYFUNCTION("LET(
  t, LOWER(TRIM(M296)),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296" s="19" t="s">
        <v>185</v>
      </c>
      <c r="P296" s="19">
        <f t="shared" si="3"/>
        <v>0</v>
      </c>
      <c r="Q296" s="20"/>
      <c r="R296" s="20" t="str">
        <f t="shared" si="318"/>
        <v/>
      </c>
      <c r="S296" s="20"/>
      <c r="T296" s="20"/>
      <c r="U296" s="20"/>
      <c r="V296" s="20" t="str">
        <f>IFERROR(__xludf.DUMMYFUNCTION("IFERROR(REGEXEXTRACT(U296,""\d+"")*1, """")"),"")</f>
        <v/>
      </c>
      <c r="W296" s="20">
        <f t="shared" si="5"/>
        <v>0</v>
      </c>
      <c r="X296" s="20"/>
      <c r="Y296" s="20"/>
      <c r="Z296" s="19" t="s">
        <v>185</v>
      </c>
      <c r="AA296" s="19"/>
      <c r="AB296" s="19" t="s">
        <v>185</v>
      </c>
      <c r="AC296" s="19" t="s">
        <v>185</v>
      </c>
      <c r="AD296" s="19" t="s">
        <v>186</v>
      </c>
      <c r="AE296" s="19" t="s">
        <v>186</v>
      </c>
      <c r="AF296" s="19" t="s">
        <v>206</v>
      </c>
      <c r="AG296" s="19" t="s">
        <v>188</v>
      </c>
      <c r="AH296" s="19" t="s">
        <v>188</v>
      </c>
      <c r="AI296" s="19" t="s">
        <v>189</v>
      </c>
      <c r="AJ296" s="19">
        <f t="shared" si="6"/>
        <v>1</v>
      </c>
      <c r="AK296" s="19" t="s">
        <v>188</v>
      </c>
      <c r="AL296" s="19">
        <f t="shared" si="7"/>
        <v>1</v>
      </c>
      <c r="AM296" s="19" t="s">
        <v>228</v>
      </c>
      <c r="AN296" s="19">
        <f t="shared" si="8"/>
        <v>1</v>
      </c>
      <c r="AO296" s="20"/>
      <c r="AP296" s="19">
        <v>4.0</v>
      </c>
      <c r="AQ296" s="19">
        <v>2.0</v>
      </c>
      <c r="AR296" s="19">
        <v>4.0</v>
      </c>
      <c r="AS296" s="19">
        <v>2.0</v>
      </c>
      <c r="AT296" s="19">
        <v>1.0</v>
      </c>
      <c r="AU296" s="19">
        <v>2.0</v>
      </c>
      <c r="AV296" s="19">
        <v>3.0</v>
      </c>
      <c r="AW296" s="19">
        <v>4.0</v>
      </c>
      <c r="AX296" s="19">
        <v>2.0</v>
      </c>
      <c r="AY296" s="19">
        <f t="shared" si="9"/>
        <v>24</v>
      </c>
      <c r="AZ296" s="19">
        <f t="shared" si="10"/>
        <v>15</v>
      </c>
      <c r="BA296" s="19">
        <f t="shared" si="11"/>
        <v>1</v>
      </c>
      <c r="BB296" s="19">
        <f t="shared" si="12"/>
        <v>1</v>
      </c>
      <c r="BC296" s="19">
        <v>3.0</v>
      </c>
      <c r="BD296" s="19">
        <v>3.0</v>
      </c>
      <c r="BE296" s="19">
        <v>2.0</v>
      </c>
      <c r="BF296" s="19">
        <v>3.0</v>
      </c>
      <c r="BG296" s="19">
        <v>4.0</v>
      </c>
      <c r="BH296" s="19">
        <v>3.0</v>
      </c>
      <c r="BI296" s="19">
        <v>2.0</v>
      </c>
      <c r="BJ296" s="19">
        <f t="shared" si="13"/>
        <v>20</v>
      </c>
      <c r="BK296" s="19">
        <f t="shared" si="14"/>
        <v>13</v>
      </c>
      <c r="BL296" s="19"/>
      <c r="BM296" s="19"/>
      <c r="BN296" s="19">
        <v>3.0</v>
      </c>
      <c r="BO296" s="19" t="s">
        <v>195</v>
      </c>
      <c r="BP296" s="19">
        <f t="shared" si="15"/>
        <v>1</v>
      </c>
      <c r="BQ296" s="19">
        <v>2.0</v>
      </c>
      <c r="BR296" s="19">
        <v>10.0</v>
      </c>
      <c r="BS296" s="19" t="s">
        <v>195</v>
      </c>
      <c r="BT296" s="20">
        <f t="shared" si="16"/>
        <v>1</v>
      </c>
      <c r="BU296" s="19" t="s">
        <v>805</v>
      </c>
      <c r="BV296" s="19">
        <v>3.0</v>
      </c>
      <c r="BW296" s="19" t="s">
        <v>195</v>
      </c>
      <c r="BX296" s="19" t="s">
        <v>191</v>
      </c>
      <c r="BY296" s="19" t="s">
        <v>195</v>
      </c>
      <c r="BZ296" s="19" t="s">
        <v>186</v>
      </c>
      <c r="CA296" s="19">
        <f t="shared" si="17"/>
        <v>1</v>
      </c>
      <c r="CB296" s="19" t="s">
        <v>208</v>
      </c>
      <c r="CC296" s="19">
        <f t="shared" si="18"/>
        <v>2</v>
      </c>
      <c r="CD296" s="19" t="s">
        <v>209</v>
      </c>
      <c r="CE296" s="19">
        <f t="shared" si="19"/>
        <v>1</v>
      </c>
      <c r="CF296" s="19" t="s">
        <v>209</v>
      </c>
      <c r="CG296" s="19">
        <f t="shared" si="20"/>
        <v>1</v>
      </c>
      <c r="CH296" s="19" t="s">
        <v>209</v>
      </c>
      <c r="CI296" s="19">
        <f t="shared" si="21"/>
        <v>1</v>
      </c>
      <c r="CJ296" s="19" t="s">
        <v>806</v>
      </c>
      <c r="CK296" s="19" t="s">
        <v>185</v>
      </c>
      <c r="CL296" s="19" t="s">
        <v>807</v>
      </c>
      <c r="CM296" s="19">
        <f t="shared" si="22"/>
        <v>18</v>
      </c>
      <c r="CN296" s="19" t="s">
        <v>213</v>
      </c>
      <c r="CO296" s="19">
        <f t="shared" si="23"/>
        <v>1</v>
      </c>
      <c r="CP296" s="19" t="s">
        <v>195</v>
      </c>
      <c r="CQ296" s="19" t="s">
        <v>195</v>
      </c>
      <c r="CR296" s="19" t="s">
        <v>185</v>
      </c>
      <c r="CS296" s="19" t="s">
        <v>185</v>
      </c>
      <c r="CT296" s="19" t="s">
        <v>185</v>
      </c>
      <c r="CU296" s="19">
        <f t="shared" ref="CU296:CY296" si="339">if(CP296="Không",0,1)</f>
        <v>1</v>
      </c>
      <c r="CV296" s="19">
        <f t="shared" si="339"/>
        <v>1</v>
      </c>
      <c r="CW296" s="19">
        <f t="shared" si="339"/>
        <v>0</v>
      </c>
      <c r="CX296" s="19">
        <f t="shared" si="339"/>
        <v>0</v>
      </c>
      <c r="CY296" s="19">
        <f t="shared" si="339"/>
        <v>0</v>
      </c>
      <c r="CZ296" s="19" t="s">
        <v>195</v>
      </c>
      <c r="DA296" s="19">
        <f t="shared" si="25"/>
        <v>1</v>
      </c>
      <c r="DB296" s="19" t="s">
        <v>195</v>
      </c>
      <c r="DC296" s="19">
        <f t="shared" si="26"/>
        <v>1</v>
      </c>
      <c r="DD296" s="19" t="s">
        <v>711</v>
      </c>
      <c r="DE296" s="19" t="s">
        <v>185</v>
      </c>
      <c r="DF296" s="19">
        <f t="shared" si="27"/>
        <v>0</v>
      </c>
      <c r="DG296" s="19" t="s">
        <v>196</v>
      </c>
      <c r="DH296" s="19">
        <f t="shared" si="28"/>
        <v>0</v>
      </c>
      <c r="DI296" s="19" t="s">
        <v>185</v>
      </c>
      <c r="DJ296" s="19">
        <f t="shared" si="29"/>
        <v>0</v>
      </c>
      <c r="DK296" s="19" t="s">
        <v>197</v>
      </c>
      <c r="DL296" s="19">
        <f t="shared" si="30"/>
        <v>0</v>
      </c>
      <c r="DM296" s="20"/>
      <c r="DN296" s="19" t="str">
        <f t="shared" si="31"/>
        <v/>
      </c>
      <c r="DO296" s="20"/>
      <c r="DP296" s="19" t="s">
        <v>185</v>
      </c>
      <c r="DQ296" s="20">
        <f t="shared" si="32"/>
        <v>0</v>
      </c>
      <c r="DR296" s="20"/>
      <c r="DS296" s="19" t="s">
        <v>185</v>
      </c>
      <c r="DT296" s="20"/>
      <c r="DU296" s="19" t="s">
        <v>185</v>
      </c>
      <c r="DV296" s="20"/>
      <c r="DW296" s="20"/>
      <c r="DX296" s="20"/>
      <c r="DY296" s="20"/>
    </row>
    <row r="297">
      <c r="A297" s="18">
        <v>46007.894525462965</v>
      </c>
      <c r="B297" s="19" t="s">
        <v>300</v>
      </c>
      <c r="C297" s="19" t="s">
        <v>335</v>
      </c>
      <c r="D297" s="19">
        <f t="shared" si="2"/>
        <v>1</v>
      </c>
      <c r="E297" s="19" t="s">
        <v>328</v>
      </c>
      <c r="F297" s="19">
        <f>IFERROR(__xludf.DUMMYFUNCTION("LET(
  t, LOWER(TRIM(E297)),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297" s="19" t="s">
        <v>220</v>
      </c>
      <c r="H297" s="19">
        <f>IFERROR(__xludf.DUMMYFUNCTION("LET(
  t, LOWER(TRIM(G297)),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297" s="19" t="s">
        <v>182</v>
      </c>
      <c r="J297" s="19">
        <f>IFERROR(__xludf.DUMMYFUNCTION("LET(
  text, LOWER(I297),
  IFERROR(
    IFS(
      REGEXMATCH(text,""ở cùng gia đình|ở trọ cùng gia đình""), 0,
      REGEXMATCH(text,""thuê trọ""), 1,
      REGEXMATCH(text,""ở ktx""), 2,
      REGEXMATCH(text,""có nhà tại khu vực đang học|có nhà|ở riên"&amp;"g tại chung cư""), 3,
      REGEXMATCH(text,""ở nhà người quen""), 4
    ),
  -1)
)"),1.0)</f>
        <v>1</v>
      </c>
      <c r="K297" s="19" t="s">
        <v>183</v>
      </c>
      <c r="L297" s="19">
        <f>IFERROR(__xludf.DUMMYFUNCTION("LET(
  t, LOWER(TRIM(K297)),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97" s="19" t="s">
        <v>261</v>
      </c>
      <c r="N297" s="19">
        <f>IFERROR(__xludf.DUMMYFUNCTION("LET(
  t, LOWER(TRIM(M297)),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97" s="19" t="s">
        <v>195</v>
      </c>
      <c r="P297" s="19">
        <f t="shared" si="3"/>
        <v>1</v>
      </c>
      <c r="Q297" s="19">
        <v>3.0</v>
      </c>
      <c r="R297" s="20">
        <f t="shared" si="318"/>
        <v>3</v>
      </c>
      <c r="S297" s="19" t="s">
        <v>629</v>
      </c>
      <c r="T297" s="19"/>
      <c r="U297" s="19" t="s">
        <v>224</v>
      </c>
      <c r="V297" s="20">
        <f>IFERROR(__xludf.DUMMYFUNCTION("IFERROR(REGEXEXTRACT(U297,""\d+"")*1, """")"),25.0)</f>
        <v>25</v>
      </c>
      <c r="W297" s="20">
        <f t="shared" si="5"/>
        <v>25</v>
      </c>
      <c r="X297" s="21">
        <v>0.3</v>
      </c>
      <c r="Y297" s="21">
        <v>0.2</v>
      </c>
      <c r="Z297" s="19" t="s">
        <v>208</v>
      </c>
      <c r="AA297" s="19"/>
      <c r="AB297" s="19" t="s">
        <v>185</v>
      </c>
      <c r="AC297" s="19" t="s">
        <v>185</v>
      </c>
      <c r="AD297" s="19" t="s">
        <v>205</v>
      </c>
      <c r="AE297" s="19" t="s">
        <v>186</v>
      </c>
      <c r="AF297" s="19" t="s">
        <v>187</v>
      </c>
      <c r="AG297" s="19" t="s">
        <v>251</v>
      </c>
      <c r="AH297" s="19" t="s">
        <v>226</v>
      </c>
      <c r="AI297" s="19" t="s">
        <v>189</v>
      </c>
      <c r="AJ297" s="19">
        <f t="shared" si="6"/>
        <v>1</v>
      </c>
      <c r="AK297" s="19" t="s">
        <v>226</v>
      </c>
      <c r="AL297" s="19">
        <f t="shared" si="7"/>
        <v>2</v>
      </c>
      <c r="AM297" s="19" t="s">
        <v>190</v>
      </c>
      <c r="AN297" s="19">
        <f t="shared" si="8"/>
        <v>0</v>
      </c>
      <c r="AO297" s="20"/>
      <c r="AP297" s="19">
        <v>4.0</v>
      </c>
      <c r="AQ297" s="19">
        <v>4.0</v>
      </c>
      <c r="AR297" s="19">
        <v>4.0</v>
      </c>
      <c r="AS297" s="19">
        <v>4.0</v>
      </c>
      <c r="AT297" s="19">
        <v>4.0</v>
      </c>
      <c r="AU297" s="19">
        <v>4.0</v>
      </c>
      <c r="AV297" s="19">
        <v>3.0</v>
      </c>
      <c r="AW297" s="19">
        <v>2.0</v>
      </c>
      <c r="AX297" s="19">
        <v>3.0</v>
      </c>
      <c r="AY297" s="19">
        <f t="shared" si="9"/>
        <v>32</v>
      </c>
      <c r="AZ297" s="19">
        <f t="shared" si="10"/>
        <v>23</v>
      </c>
      <c r="BA297" s="19">
        <f t="shared" si="11"/>
        <v>1</v>
      </c>
      <c r="BB297" s="19">
        <f t="shared" si="12"/>
        <v>1</v>
      </c>
      <c r="BC297" s="19">
        <v>4.0</v>
      </c>
      <c r="BD297" s="19">
        <v>4.0</v>
      </c>
      <c r="BE297" s="19">
        <v>4.0</v>
      </c>
      <c r="BF297" s="19">
        <v>4.0</v>
      </c>
      <c r="BG297" s="19">
        <v>4.0</v>
      </c>
      <c r="BH297" s="19">
        <v>4.0</v>
      </c>
      <c r="BI297" s="19">
        <v>4.0</v>
      </c>
      <c r="BJ297" s="19">
        <f t="shared" si="13"/>
        <v>28</v>
      </c>
      <c r="BK297" s="19">
        <f t="shared" si="14"/>
        <v>21</v>
      </c>
      <c r="BL297" s="19"/>
      <c r="BM297" s="19"/>
      <c r="BN297" s="19">
        <v>1.0</v>
      </c>
      <c r="BO297" s="19" t="s">
        <v>185</v>
      </c>
      <c r="BP297" s="19">
        <f t="shared" si="15"/>
        <v>0</v>
      </c>
      <c r="BQ297" s="19">
        <v>1.0</v>
      </c>
      <c r="BR297" s="19">
        <v>0.0</v>
      </c>
      <c r="BS297" s="19" t="s">
        <v>195</v>
      </c>
      <c r="BT297" s="20">
        <f t="shared" si="16"/>
        <v>1</v>
      </c>
      <c r="BU297" s="19" t="s">
        <v>207</v>
      </c>
      <c r="BV297" s="19">
        <v>3.0</v>
      </c>
      <c r="BW297" s="19" t="s">
        <v>195</v>
      </c>
      <c r="BX297" s="19" t="s">
        <v>729</v>
      </c>
      <c r="BY297" s="19" t="s">
        <v>185</v>
      </c>
      <c r="BZ297" s="19" t="s">
        <v>208</v>
      </c>
      <c r="CA297" s="19">
        <f t="shared" si="17"/>
        <v>2</v>
      </c>
      <c r="CB297" s="19" t="s">
        <v>208</v>
      </c>
      <c r="CC297" s="19">
        <f t="shared" si="18"/>
        <v>2</v>
      </c>
      <c r="CD297" s="19" t="s">
        <v>208</v>
      </c>
      <c r="CE297" s="19">
        <f t="shared" si="19"/>
        <v>2</v>
      </c>
      <c r="CF297" s="19" t="s">
        <v>208</v>
      </c>
      <c r="CG297" s="19">
        <f t="shared" si="20"/>
        <v>2</v>
      </c>
      <c r="CH297" s="19" t="s">
        <v>208</v>
      </c>
      <c r="CI297" s="19">
        <f t="shared" si="21"/>
        <v>2</v>
      </c>
      <c r="CJ297" s="19" t="s">
        <v>229</v>
      </c>
      <c r="CK297" s="19" t="s">
        <v>808</v>
      </c>
      <c r="CL297" s="19" t="s">
        <v>212</v>
      </c>
      <c r="CM297" s="19">
        <f t="shared" si="22"/>
        <v>6</v>
      </c>
      <c r="CN297" s="19" t="s">
        <v>185</v>
      </c>
      <c r="CO297" s="19">
        <f t="shared" si="23"/>
        <v>0</v>
      </c>
      <c r="CP297" s="19" t="s">
        <v>185</v>
      </c>
      <c r="CQ297" s="19" t="s">
        <v>195</v>
      </c>
      <c r="CR297" s="19" t="s">
        <v>185</v>
      </c>
      <c r="CS297" s="19" t="s">
        <v>185</v>
      </c>
      <c r="CT297" s="19" t="s">
        <v>195</v>
      </c>
      <c r="CU297" s="19">
        <f t="shared" ref="CU297:CY297" si="340">if(CP297="Không",0,1)</f>
        <v>0</v>
      </c>
      <c r="CV297" s="19">
        <f t="shared" si="340"/>
        <v>1</v>
      </c>
      <c r="CW297" s="19">
        <f t="shared" si="340"/>
        <v>0</v>
      </c>
      <c r="CX297" s="19">
        <f t="shared" si="340"/>
        <v>0</v>
      </c>
      <c r="CY297" s="19">
        <f t="shared" si="340"/>
        <v>1</v>
      </c>
      <c r="CZ297" s="19" t="s">
        <v>185</v>
      </c>
      <c r="DA297" s="19">
        <f t="shared" si="25"/>
        <v>0</v>
      </c>
      <c r="DB297" s="19" t="s">
        <v>185</v>
      </c>
      <c r="DC297" s="19">
        <f t="shared" si="26"/>
        <v>0</v>
      </c>
      <c r="DD297" s="20"/>
      <c r="DE297" s="19" t="s">
        <v>195</v>
      </c>
      <c r="DF297" s="19">
        <f t="shared" si="27"/>
        <v>1</v>
      </c>
      <c r="DG297" s="19" t="s">
        <v>196</v>
      </c>
      <c r="DH297" s="19">
        <f t="shared" si="28"/>
        <v>0</v>
      </c>
      <c r="DI297" s="19" t="s">
        <v>185</v>
      </c>
      <c r="DJ297" s="19">
        <f t="shared" si="29"/>
        <v>0</v>
      </c>
      <c r="DK297" s="19" t="s">
        <v>197</v>
      </c>
      <c r="DL297" s="19">
        <f t="shared" si="30"/>
        <v>0</v>
      </c>
      <c r="DM297" s="19" t="s">
        <v>265</v>
      </c>
      <c r="DN297" s="19">
        <f t="shared" si="31"/>
        <v>5</v>
      </c>
      <c r="DO297" s="19" t="s">
        <v>809</v>
      </c>
      <c r="DP297" s="19" t="s">
        <v>185</v>
      </c>
      <c r="DQ297" s="20">
        <f t="shared" si="32"/>
        <v>0</v>
      </c>
      <c r="DR297" s="20"/>
      <c r="DS297" s="19" t="s">
        <v>195</v>
      </c>
      <c r="DT297" s="19" t="s">
        <v>285</v>
      </c>
      <c r="DU297" s="19" t="s">
        <v>185</v>
      </c>
      <c r="DV297" s="20"/>
      <c r="DW297" s="20"/>
      <c r="DX297" s="20"/>
      <c r="DY297" s="20"/>
    </row>
    <row r="298">
      <c r="A298" s="18">
        <v>46007.89518518518</v>
      </c>
      <c r="B298" s="19" t="s">
        <v>375</v>
      </c>
      <c r="C298" s="19" t="s">
        <v>335</v>
      </c>
      <c r="D298" s="19">
        <f t="shared" si="2"/>
        <v>1</v>
      </c>
      <c r="E298" s="19" t="s">
        <v>180</v>
      </c>
      <c r="F298" s="19">
        <f>IFERROR(__xludf.DUMMYFUNCTION("LET(
  t, LOWER(TRIM(E298)),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298" s="19" t="s">
        <v>185</v>
      </c>
      <c r="H298" s="19">
        <f>IFERROR(__xludf.DUMMYFUNCTION("LET(
  t, LOWER(TRIM(G298)),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98" s="19" t="s">
        <v>182</v>
      </c>
      <c r="J298" s="19">
        <f>IFERROR(__xludf.DUMMYFUNCTION("LET(
  text, LOWER(I298),
  IFERROR(
    IFS(
      REGEXMATCH(text,""ở cùng gia đình|ở trọ cùng gia đình""), 0,
      REGEXMATCH(text,""thuê trọ""), 1,
      REGEXMATCH(text,""ở ktx""), 2,
      REGEXMATCH(text,""có nhà tại khu vực đang học|có nhà|ở riên"&amp;"g tại chung cư""), 3,
      REGEXMATCH(text,""ở nhà người quen""), 4
    ),
  -1)
)"),1.0)</f>
        <v>1</v>
      </c>
      <c r="K298" s="19" t="s">
        <v>723</v>
      </c>
      <c r="L298" s="19">
        <f>IFERROR(__xludf.DUMMYFUNCTION("LET(
  t, LOWER(TRIM(K298)),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298" s="19" t="s">
        <v>261</v>
      </c>
      <c r="N298" s="19">
        <f>IFERROR(__xludf.DUMMYFUNCTION("LET(
  t, LOWER(TRIM(M298)),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98" s="19" t="s">
        <v>185</v>
      </c>
      <c r="P298" s="19">
        <f t="shared" si="3"/>
        <v>0</v>
      </c>
      <c r="Q298" s="20"/>
      <c r="R298" s="20" t="str">
        <f t="shared" si="318"/>
        <v/>
      </c>
      <c r="S298" s="20"/>
      <c r="T298" s="20"/>
      <c r="U298" s="20"/>
      <c r="V298" s="20" t="str">
        <f>IFERROR(__xludf.DUMMYFUNCTION("IFERROR(REGEXEXTRACT(U298,""\d+"")*1, """")"),"")</f>
        <v/>
      </c>
      <c r="W298" s="20">
        <f t="shared" si="5"/>
        <v>0</v>
      </c>
      <c r="X298" s="20"/>
      <c r="Y298" s="20"/>
      <c r="Z298" s="19" t="s">
        <v>208</v>
      </c>
      <c r="AA298" s="19"/>
      <c r="AB298" s="19" t="s">
        <v>185</v>
      </c>
      <c r="AC298" s="19" t="s">
        <v>185</v>
      </c>
      <c r="AD298" s="19" t="s">
        <v>205</v>
      </c>
      <c r="AE298" s="19" t="s">
        <v>225</v>
      </c>
      <c r="AF298" s="19" t="s">
        <v>187</v>
      </c>
      <c r="AG298" s="19" t="s">
        <v>226</v>
      </c>
      <c r="AH298" s="19" t="s">
        <v>188</v>
      </c>
      <c r="AI298" s="19" t="s">
        <v>189</v>
      </c>
      <c r="AJ298" s="19">
        <f t="shared" si="6"/>
        <v>1</v>
      </c>
      <c r="AK298" s="19" t="s">
        <v>251</v>
      </c>
      <c r="AL298" s="19">
        <f t="shared" si="7"/>
        <v>3</v>
      </c>
      <c r="AM298" s="19" t="s">
        <v>294</v>
      </c>
      <c r="AN298" s="19">
        <f t="shared" si="8"/>
        <v>2</v>
      </c>
      <c r="AO298" s="20"/>
      <c r="AP298" s="19">
        <v>4.0</v>
      </c>
      <c r="AQ298" s="19">
        <v>4.0</v>
      </c>
      <c r="AR298" s="19">
        <v>2.0</v>
      </c>
      <c r="AS298" s="19">
        <v>3.0</v>
      </c>
      <c r="AT298" s="19">
        <v>4.0</v>
      </c>
      <c r="AU298" s="19">
        <v>4.0</v>
      </c>
      <c r="AV298" s="19">
        <v>2.0</v>
      </c>
      <c r="AW298" s="19">
        <v>2.0</v>
      </c>
      <c r="AX298" s="19">
        <v>3.0</v>
      </c>
      <c r="AY298" s="19">
        <f t="shared" si="9"/>
        <v>28</v>
      </c>
      <c r="AZ298" s="19">
        <f t="shared" si="10"/>
        <v>19</v>
      </c>
      <c r="BA298" s="19">
        <f t="shared" si="11"/>
        <v>1</v>
      </c>
      <c r="BB298" s="19">
        <f t="shared" si="12"/>
        <v>1</v>
      </c>
      <c r="BC298" s="19">
        <v>3.0</v>
      </c>
      <c r="BD298" s="19">
        <v>3.0</v>
      </c>
      <c r="BE298" s="19">
        <v>4.0</v>
      </c>
      <c r="BF298" s="19">
        <v>3.0</v>
      </c>
      <c r="BG298" s="19">
        <v>2.0</v>
      </c>
      <c r="BH298" s="19">
        <v>2.0</v>
      </c>
      <c r="BI298" s="19">
        <v>3.0</v>
      </c>
      <c r="BJ298" s="19">
        <f t="shared" si="13"/>
        <v>20</v>
      </c>
      <c r="BK298" s="19">
        <f t="shared" si="14"/>
        <v>13</v>
      </c>
      <c r="BL298" s="19"/>
      <c r="BM298" s="19"/>
      <c r="BN298" s="19">
        <v>3.0</v>
      </c>
      <c r="BO298" s="19" t="s">
        <v>185</v>
      </c>
      <c r="BP298" s="19">
        <f t="shared" si="15"/>
        <v>0</v>
      </c>
      <c r="BQ298" s="19">
        <v>4.0</v>
      </c>
      <c r="BR298" s="19">
        <v>5.0</v>
      </c>
      <c r="BS298" s="19" t="s">
        <v>195</v>
      </c>
      <c r="BT298" s="20">
        <f t="shared" si="16"/>
        <v>1</v>
      </c>
      <c r="BU298" s="19" t="s">
        <v>207</v>
      </c>
      <c r="BV298" s="19">
        <v>3.0</v>
      </c>
      <c r="BW298" s="19" t="s">
        <v>195</v>
      </c>
      <c r="BX298" s="19" t="s">
        <v>191</v>
      </c>
      <c r="BY298" s="19" t="s">
        <v>195</v>
      </c>
      <c r="BZ298" s="19" t="s">
        <v>186</v>
      </c>
      <c r="CA298" s="19">
        <f t="shared" si="17"/>
        <v>1</v>
      </c>
      <c r="CB298" s="19" t="s">
        <v>186</v>
      </c>
      <c r="CC298" s="19">
        <f t="shared" si="18"/>
        <v>1</v>
      </c>
      <c r="CD298" s="19" t="s">
        <v>209</v>
      </c>
      <c r="CE298" s="19">
        <f t="shared" si="19"/>
        <v>1</v>
      </c>
      <c r="CF298" s="19" t="s">
        <v>208</v>
      </c>
      <c r="CG298" s="19">
        <f t="shared" si="20"/>
        <v>2</v>
      </c>
      <c r="CH298" s="19" t="s">
        <v>208</v>
      </c>
      <c r="CI298" s="19">
        <f t="shared" si="21"/>
        <v>2</v>
      </c>
      <c r="CJ298" s="19" t="s">
        <v>229</v>
      </c>
      <c r="CK298" s="19" t="s">
        <v>185</v>
      </c>
      <c r="CL298" s="19" t="s">
        <v>212</v>
      </c>
      <c r="CM298" s="19">
        <f t="shared" si="22"/>
        <v>6</v>
      </c>
      <c r="CN298" s="19" t="s">
        <v>213</v>
      </c>
      <c r="CO298" s="19">
        <f t="shared" si="23"/>
        <v>1</v>
      </c>
      <c r="CP298" s="19" t="s">
        <v>185</v>
      </c>
      <c r="CQ298" s="19" t="s">
        <v>185</v>
      </c>
      <c r="CR298" s="19" t="s">
        <v>185</v>
      </c>
      <c r="CS298" s="19" t="s">
        <v>185</v>
      </c>
      <c r="CT298" s="19" t="s">
        <v>185</v>
      </c>
      <c r="CU298" s="19">
        <f t="shared" ref="CU298:CY298" si="341">if(CP298="Không",0,1)</f>
        <v>0</v>
      </c>
      <c r="CV298" s="19">
        <f t="shared" si="341"/>
        <v>0</v>
      </c>
      <c r="CW298" s="19">
        <f t="shared" si="341"/>
        <v>0</v>
      </c>
      <c r="CX298" s="19">
        <f t="shared" si="341"/>
        <v>0</v>
      </c>
      <c r="CY298" s="19">
        <f t="shared" si="341"/>
        <v>0</v>
      </c>
      <c r="CZ298" s="19" t="s">
        <v>195</v>
      </c>
      <c r="DA298" s="19">
        <f t="shared" si="25"/>
        <v>1</v>
      </c>
      <c r="DB298" s="19" t="s">
        <v>195</v>
      </c>
      <c r="DC298" s="19">
        <f t="shared" si="26"/>
        <v>1</v>
      </c>
      <c r="DD298" s="19">
        <v>6.0</v>
      </c>
      <c r="DE298" s="19" t="s">
        <v>195</v>
      </c>
      <c r="DF298" s="19">
        <f t="shared" si="27"/>
        <v>1</v>
      </c>
      <c r="DG298" s="19" t="s">
        <v>196</v>
      </c>
      <c r="DH298" s="19">
        <f t="shared" si="28"/>
        <v>0</v>
      </c>
      <c r="DI298" s="19" t="s">
        <v>185</v>
      </c>
      <c r="DJ298" s="19">
        <f t="shared" si="29"/>
        <v>0</v>
      </c>
      <c r="DK298" s="19" t="s">
        <v>282</v>
      </c>
      <c r="DL298" s="19">
        <f t="shared" si="30"/>
        <v>1</v>
      </c>
      <c r="DM298" s="19" t="s">
        <v>216</v>
      </c>
      <c r="DN298" s="19">
        <f t="shared" si="31"/>
        <v>3.5</v>
      </c>
      <c r="DO298" s="19" t="s">
        <v>526</v>
      </c>
      <c r="DP298" s="19" t="s">
        <v>185</v>
      </c>
      <c r="DQ298" s="20">
        <f t="shared" si="32"/>
        <v>0</v>
      </c>
      <c r="DR298" s="20"/>
      <c r="DS298" s="19" t="s">
        <v>195</v>
      </c>
      <c r="DT298" s="19" t="s">
        <v>218</v>
      </c>
      <c r="DU298" s="19" t="s">
        <v>185</v>
      </c>
      <c r="DV298" s="20"/>
      <c r="DW298" s="20"/>
      <c r="DX298" s="20"/>
      <c r="DY298" s="20"/>
    </row>
    <row r="299">
      <c r="A299" s="18">
        <v>46007.89519675926</v>
      </c>
      <c r="B299" s="19" t="s">
        <v>433</v>
      </c>
      <c r="C299" s="19" t="s">
        <v>174</v>
      </c>
      <c r="D299" s="19">
        <f t="shared" si="2"/>
        <v>0</v>
      </c>
      <c r="E299" s="19" t="s">
        <v>264</v>
      </c>
      <c r="F299" s="19">
        <f>IFERROR(__xludf.DUMMYFUNCTION("LET(
  t, LOWER(TRIM(E299)),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299" s="19" t="s">
        <v>185</v>
      </c>
      <c r="H299" s="19">
        <f>IFERROR(__xludf.DUMMYFUNCTION("LET(
  t, LOWER(TRIM(G299)),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299" s="19" t="s">
        <v>182</v>
      </c>
      <c r="J299" s="19">
        <f>IFERROR(__xludf.DUMMYFUNCTION("LET(
  text, LOWER(I299),
  IFERROR(
    IFS(
      REGEXMATCH(text,""ở cùng gia đình|ở trọ cùng gia đình""), 0,
      REGEXMATCH(text,""thuê trọ""), 1,
      REGEXMATCH(text,""ở ktx""), 2,
      REGEXMATCH(text,""có nhà tại khu vực đang học|có nhà|ở riên"&amp;"g tại chung cư""), 3,
      REGEXMATCH(text,""ở nhà người quen""), 4
    ),
  -1)
)"),1.0)</f>
        <v>1</v>
      </c>
      <c r="K299" s="19" t="s">
        <v>183</v>
      </c>
      <c r="L299" s="19">
        <f>IFERROR(__xludf.DUMMYFUNCTION("LET(
  t, LOWER(TRIM(K299)),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299" s="19" t="s">
        <v>261</v>
      </c>
      <c r="N299" s="19">
        <f>IFERROR(__xludf.DUMMYFUNCTION("LET(
  t, LOWER(TRIM(M299)),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299" s="19" t="s">
        <v>195</v>
      </c>
      <c r="P299" s="19">
        <f t="shared" si="3"/>
        <v>1</v>
      </c>
      <c r="Q299" s="19">
        <v>1.0</v>
      </c>
      <c r="R299" s="20">
        <f t="shared" si="318"/>
        <v>1</v>
      </c>
      <c r="S299" s="19" t="s">
        <v>223</v>
      </c>
      <c r="T299" s="19"/>
      <c r="U299" s="19" t="s">
        <v>236</v>
      </c>
      <c r="V299" s="20">
        <f>IFERROR(__xludf.DUMMYFUNCTION("IFERROR(REGEXEXTRACT(U299,""\d+"")*1, """")"),40.0)</f>
        <v>40</v>
      </c>
      <c r="W299" s="20">
        <f t="shared" si="5"/>
        <v>40</v>
      </c>
      <c r="X299" s="19">
        <v>0.0</v>
      </c>
      <c r="Y299" s="19">
        <v>50.0</v>
      </c>
      <c r="Z299" s="19" t="s">
        <v>185</v>
      </c>
      <c r="AA299" s="19"/>
      <c r="AB299" s="19" t="s">
        <v>185</v>
      </c>
      <c r="AC299" s="19" t="s">
        <v>185</v>
      </c>
      <c r="AD299" s="19" t="s">
        <v>205</v>
      </c>
      <c r="AE299" s="19" t="s">
        <v>185</v>
      </c>
      <c r="AF299" s="19" t="s">
        <v>206</v>
      </c>
      <c r="AG299" s="19" t="s">
        <v>238</v>
      </c>
      <c r="AH299" s="19" t="s">
        <v>238</v>
      </c>
      <c r="AI299" s="19" t="s">
        <v>189</v>
      </c>
      <c r="AJ299" s="19">
        <f t="shared" si="6"/>
        <v>1</v>
      </c>
      <c r="AK299" s="19" t="s">
        <v>302</v>
      </c>
      <c r="AL299" s="19">
        <f t="shared" si="7"/>
        <v>-1</v>
      </c>
      <c r="AM299" s="19" t="s">
        <v>228</v>
      </c>
      <c r="AN299" s="19">
        <f t="shared" si="8"/>
        <v>1</v>
      </c>
      <c r="AO299" s="20"/>
      <c r="AP299" s="19">
        <v>1.0</v>
      </c>
      <c r="AQ299" s="19">
        <v>1.0</v>
      </c>
      <c r="AR299" s="19">
        <v>1.0</v>
      </c>
      <c r="AS299" s="19">
        <v>1.0</v>
      </c>
      <c r="AT299" s="19">
        <v>1.0</v>
      </c>
      <c r="AU299" s="19">
        <v>1.0</v>
      </c>
      <c r="AV299" s="19">
        <v>1.0</v>
      </c>
      <c r="AW299" s="19">
        <v>1.0</v>
      </c>
      <c r="AX299" s="19">
        <v>1.0</v>
      </c>
      <c r="AY299" s="19">
        <f t="shared" si="9"/>
        <v>9</v>
      </c>
      <c r="AZ299" s="19">
        <f t="shared" si="10"/>
        <v>0</v>
      </c>
      <c r="BA299" s="19">
        <f t="shared" si="11"/>
        <v>0</v>
      </c>
      <c r="BB299" s="19">
        <f t="shared" si="12"/>
        <v>0</v>
      </c>
      <c r="BC299" s="19">
        <v>1.0</v>
      </c>
      <c r="BD299" s="19">
        <v>1.0</v>
      </c>
      <c r="BE299" s="19">
        <v>1.0</v>
      </c>
      <c r="BF299" s="19">
        <v>1.0</v>
      </c>
      <c r="BG299" s="19">
        <v>1.0</v>
      </c>
      <c r="BH299" s="19">
        <v>1.0</v>
      </c>
      <c r="BI299" s="19">
        <v>1.0</v>
      </c>
      <c r="BJ299" s="19">
        <f t="shared" si="13"/>
        <v>7</v>
      </c>
      <c r="BK299" s="19">
        <f t="shared" si="14"/>
        <v>0</v>
      </c>
      <c r="BL299" s="19"/>
      <c r="BM299" s="19"/>
      <c r="BN299" s="19">
        <v>1.0</v>
      </c>
      <c r="BO299" s="19" t="s">
        <v>185</v>
      </c>
      <c r="BP299" s="19">
        <f t="shared" si="15"/>
        <v>0</v>
      </c>
      <c r="BQ299" s="19">
        <v>1.0</v>
      </c>
      <c r="BR299" s="19">
        <v>0.0</v>
      </c>
      <c r="BS299" s="19" t="s">
        <v>185</v>
      </c>
      <c r="BT299" s="20">
        <f t="shared" si="16"/>
        <v>0</v>
      </c>
      <c r="BU299" s="20"/>
      <c r="BV299" s="19">
        <v>3.0</v>
      </c>
      <c r="BW299" s="19" t="s">
        <v>185</v>
      </c>
      <c r="BX299" s="19" t="s">
        <v>191</v>
      </c>
      <c r="BY299" s="19" t="s">
        <v>185</v>
      </c>
      <c r="BZ299" s="19" t="s">
        <v>185</v>
      </c>
      <c r="CA299" s="19">
        <f t="shared" si="17"/>
        <v>0</v>
      </c>
      <c r="CB299" s="19" t="s">
        <v>185</v>
      </c>
      <c r="CC299" s="19">
        <f t="shared" si="18"/>
        <v>0</v>
      </c>
      <c r="CD299" s="19" t="s">
        <v>192</v>
      </c>
      <c r="CE299" s="19">
        <f t="shared" si="19"/>
        <v>0</v>
      </c>
      <c r="CF299" s="19" t="s">
        <v>192</v>
      </c>
      <c r="CG299" s="19">
        <f t="shared" si="20"/>
        <v>0</v>
      </c>
      <c r="CH299" s="19" t="s">
        <v>192</v>
      </c>
      <c r="CI299" s="19">
        <f t="shared" si="21"/>
        <v>0</v>
      </c>
      <c r="CJ299" s="19" t="s">
        <v>810</v>
      </c>
      <c r="CK299" s="19" t="s">
        <v>185</v>
      </c>
      <c r="CL299" s="19" t="s">
        <v>194</v>
      </c>
      <c r="CM299" s="19">
        <f t="shared" si="22"/>
        <v>3.5</v>
      </c>
      <c r="CN299" s="19" t="s">
        <v>185</v>
      </c>
      <c r="CO299" s="19">
        <f t="shared" si="23"/>
        <v>0</v>
      </c>
      <c r="CP299" s="19" t="s">
        <v>185</v>
      </c>
      <c r="CQ299" s="19" t="s">
        <v>185</v>
      </c>
      <c r="CR299" s="19" t="s">
        <v>185</v>
      </c>
      <c r="CS299" s="19" t="s">
        <v>185</v>
      </c>
      <c r="CT299" s="19" t="s">
        <v>185</v>
      </c>
      <c r="CU299" s="19">
        <f t="shared" ref="CU299:CY299" si="342">if(CP299="Không",0,1)</f>
        <v>0</v>
      </c>
      <c r="CV299" s="19">
        <f t="shared" si="342"/>
        <v>0</v>
      </c>
      <c r="CW299" s="19">
        <f t="shared" si="342"/>
        <v>0</v>
      </c>
      <c r="CX299" s="19">
        <f t="shared" si="342"/>
        <v>0</v>
      </c>
      <c r="CY299" s="19">
        <f t="shared" si="342"/>
        <v>0</v>
      </c>
      <c r="CZ299" s="19" t="s">
        <v>185</v>
      </c>
      <c r="DA299" s="19">
        <f t="shared" si="25"/>
        <v>0</v>
      </c>
      <c r="DB299" s="19" t="s">
        <v>185</v>
      </c>
      <c r="DC299" s="19">
        <f t="shared" si="26"/>
        <v>0</v>
      </c>
      <c r="DD299" s="20"/>
      <c r="DE299" s="19" t="s">
        <v>195</v>
      </c>
      <c r="DF299" s="19">
        <f t="shared" si="27"/>
        <v>1</v>
      </c>
      <c r="DG299" s="19" t="s">
        <v>196</v>
      </c>
      <c r="DH299" s="19">
        <f t="shared" si="28"/>
        <v>0</v>
      </c>
      <c r="DI299" s="19" t="s">
        <v>185</v>
      </c>
      <c r="DJ299" s="19">
        <f t="shared" si="29"/>
        <v>0</v>
      </c>
      <c r="DK299" s="19" t="s">
        <v>197</v>
      </c>
      <c r="DL299" s="19">
        <f t="shared" si="30"/>
        <v>0</v>
      </c>
      <c r="DM299" s="19" t="s">
        <v>198</v>
      </c>
      <c r="DN299" s="19">
        <f t="shared" si="31"/>
        <v>1.5</v>
      </c>
      <c r="DO299" s="19" t="s">
        <v>274</v>
      </c>
      <c r="DP299" s="19" t="s">
        <v>185</v>
      </c>
      <c r="DQ299" s="20">
        <f t="shared" si="32"/>
        <v>0</v>
      </c>
      <c r="DR299" s="20"/>
      <c r="DS299" s="19" t="s">
        <v>185</v>
      </c>
      <c r="DT299" s="20"/>
      <c r="DU299" s="19" t="s">
        <v>185</v>
      </c>
      <c r="DV299" s="20"/>
      <c r="DW299" s="20"/>
      <c r="DX299" s="20"/>
      <c r="DY299" s="20"/>
    </row>
    <row r="300">
      <c r="A300" s="18">
        <v>46007.895590277774</v>
      </c>
      <c r="B300" s="19" t="s">
        <v>390</v>
      </c>
      <c r="C300" s="19" t="s">
        <v>174</v>
      </c>
      <c r="D300" s="19">
        <f t="shared" si="2"/>
        <v>0</v>
      </c>
      <c r="E300" s="19" t="s">
        <v>346</v>
      </c>
      <c r="F300" s="19">
        <f>IFERROR(__xludf.DUMMYFUNCTION("LET(
  t, LOWER(TRIM(E300)),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00" s="19" t="s">
        <v>185</v>
      </c>
      <c r="H300" s="19">
        <f>IFERROR(__xludf.DUMMYFUNCTION("LET(
  t, LOWER(TRIM(G300)),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00" s="19" t="s">
        <v>276</v>
      </c>
      <c r="J300" s="19">
        <f>IFERROR(__xludf.DUMMYFUNCTION("LET(
  text, LOWER(I300),
  IFERROR(
    IFS(
      REGEXMATCH(text,""ở cùng gia đình|ở trọ cùng gia đình""), 0,
      REGEXMATCH(text,""thuê trọ""), 1,
      REGEXMATCH(text,""ở ktx""), 2,
      REGEXMATCH(text,""có nhà tại khu vực đang học|có nhà|ở riên"&amp;"g tại chung cư""), 3,
      REGEXMATCH(text,""ở nhà người quen""), 4
    ),
  -1)
)"),0.0)</f>
        <v>0</v>
      </c>
      <c r="K300" s="19" t="s">
        <v>248</v>
      </c>
      <c r="L300" s="19">
        <f>IFERROR(__xludf.DUMMYFUNCTION("LET(
  t, LOWER(TRIM(K300)),
  IFERROR(
    IFS(
      REGEXMATCH(t,""xuất\s*sắc""), 0,
      REGEXMATCH(t,""^giỏi$""), 1,
      REGEXMATCH(t,""^khá$""), 2,
      REGEXMATCH(t,""trung bình|bình thường|^4$""), 3,
      REGEXMATCH(t,""rớt""), 4,
      REGEX"&amp;"MATCH(t,""năm nhất|tân sinh viên|mới|chưa|không|sắp thi|chuẩn bị thi|kq|kết quả|chưa có|chưa biết""), 5,
      TRUE, 5
    ),
  5)
)"),4.0)</f>
        <v>4</v>
      </c>
      <c r="M300" s="19" t="s">
        <v>184</v>
      </c>
      <c r="N300" s="19">
        <f>IFERROR(__xludf.DUMMYFUNCTION("LET(
  t, LOWER(TRIM(M300)),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00" s="19" t="s">
        <v>185</v>
      </c>
      <c r="P300" s="19">
        <f t="shared" si="3"/>
        <v>0</v>
      </c>
      <c r="Q300" s="20"/>
      <c r="R300" s="20" t="str">
        <f t="shared" si="318"/>
        <v/>
      </c>
      <c r="S300" s="20"/>
      <c r="T300" s="20"/>
      <c r="U300" s="20"/>
      <c r="V300" s="20" t="str">
        <f>IFERROR(__xludf.DUMMYFUNCTION("IFERROR(REGEXEXTRACT(U300,""\d+"")*1, """")"),"")</f>
        <v/>
      </c>
      <c r="W300" s="20">
        <f t="shared" si="5"/>
        <v>0</v>
      </c>
      <c r="X300" s="20"/>
      <c r="Y300" s="20"/>
      <c r="Z300" s="19" t="s">
        <v>186</v>
      </c>
      <c r="AA300" s="19"/>
      <c r="AB300" s="19" t="s">
        <v>185</v>
      </c>
      <c r="AC300" s="19" t="s">
        <v>185</v>
      </c>
      <c r="AD300" s="19" t="s">
        <v>205</v>
      </c>
      <c r="AE300" s="19" t="s">
        <v>185</v>
      </c>
      <c r="AF300" s="19" t="s">
        <v>250</v>
      </c>
      <c r="AG300" s="19" t="s">
        <v>251</v>
      </c>
      <c r="AH300" s="19" t="s">
        <v>251</v>
      </c>
      <c r="AI300" s="19" t="s">
        <v>239</v>
      </c>
      <c r="AJ300" s="19">
        <f t="shared" si="6"/>
        <v>0</v>
      </c>
      <c r="AK300" s="19" t="s">
        <v>238</v>
      </c>
      <c r="AL300" s="19">
        <f t="shared" si="7"/>
        <v>0</v>
      </c>
      <c r="AM300" s="19" t="s">
        <v>190</v>
      </c>
      <c r="AN300" s="19">
        <f t="shared" si="8"/>
        <v>0</v>
      </c>
      <c r="AO300" s="20"/>
      <c r="AP300" s="19">
        <v>2.0</v>
      </c>
      <c r="AQ300" s="19">
        <v>2.0</v>
      </c>
      <c r="AR300" s="19">
        <v>4.0</v>
      </c>
      <c r="AS300" s="19">
        <v>4.0</v>
      </c>
      <c r="AT300" s="19">
        <v>1.0</v>
      </c>
      <c r="AU300" s="19">
        <v>2.0</v>
      </c>
      <c r="AV300" s="19">
        <v>1.0</v>
      </c>
      <c r="AW300" s="19">
        <v>4.0</v>
      </c>
      <c r="AX300" s="19">
        <v>1.0</v>
      </c>
      <c r="AY300" s="19">
        <f t="shared" si="9"/>
        <v>21</v>
      </c>
      <c r="AZ300" s="19">
        <f t="shared" si="10"/>
        <v>12</v>
      </c>
      <c r="BA300" s="19">
        <f t="shared" si="11"/>
        <v>1</v>
      </c>
      <c r="BB300" s="19">
        <f t="shared" si="12"/>
        <v>0</v>
      </c>
      <c r="BC300" s="19">
        <v>2.0</v>
      </c>
      <c r="BD300" s="19">
        <v>2.0</v>
      </c>
      <c r="BE300" s="19">
        <v>2.0</v>
      </c>
      <c r="BF300" s="19">
        <v>4.0</v>
      </c>
      <c r="BG300" s="19">
        <v>1.0</v>
      </c>
      <c r="BH300" s="19">
        <v>1.0</v>
      </c>
      <c r="BI300" s="19">
        <v>1.0</v>
      </c>
      <c r="BJ300" s="19">
        <f t="shared" si="13"/>
        <v>13</v>
      </c>
      <c r="BK300" s="19">
        <f t="shared" si="14"/>
        <v>6</v>
      </c>
      <c r="BL300" s="19"/>
      <c r="BM300" s="19"/>
      <c r="BN300" s="19">
        <v>5.0</v>
      </c>
      <c r="BO300" s="19" t="s">
        <v>195</v>
      </c>
      <c r="BP300" s="19">
        <f t="shared" si="15"/>
        <v>1</v>
      </c>
      <c r="BQ300" s="19">
        <v>2.0</v>
      </c>
      <c r="BR300" s="19">
        <v>5.0</v>
      </c>
      <c r="BS300" s="19" t="s">
        <v>195</v>
      </c>
      <c r="BT300" s="20">
        <f t="shared" si="16"/>
        <v>1</v>
      </c>
      <c r="BU300" s="19" t="s">
        <v>207</v>
      </c>
      <c r="BV300" s="19">
        <v>2.0</v>
      </c>
      <c r="BW300" s="19" t="s">
        <v>195</v>
      </c>
      <c r="BX300" s="19" t="s">
        <v>191</v>
      </c>
      <c r="BY300" s="19" t="s">
        <v>195</v>
      </c>
      <c r="BZ300" s="19" t="s">
        <v>185</v>
      </c>
      <c r="CA300" s="19">
        <f t="shared" si="17"/>
        <v>0</v>
      </c>
      <c r="CB300" s="19" t="s">
        <v>185</v>
      </c>
      <c r="CC300" s="19">
        <f t="shared" si="18"/>
        <v>0</v>
      </c>
      <c r="CD300" s="19" t="s">
        <v>192</v>
      </c>
      <c r="CE300" s="19">
        <f t="shared" si="19"/>
        <v>0</v>
      </c>
      <c r="CF300" s="19" t="s">
        <v>192</v>
      </c>
      <c r="CG300" s="19">
        <f t="shared" si="20"/>
        <v>0</v>
      </c>
      <c r="CH300" s="19" t="s">
        <v>208</v>
      </c>
      <c r="CI300" s="19">
        <f t="shared" si="21"/>
        <v>2</v>
      </c>
      <c r="CJ300" s="19" t="s">
        <v>262</v>
      </c>
      <c r="CK300" s="19" t="s">
        <v>185</v>
      </c>
      <c r="CL300" s="19" t="s">
        <v>212</v>
      </c>
      <c r="CM300" s="19">
        <f t="shared" si="22"/>
        <v>6</v>
      </c>
      <c r="CN300" s="19" t="s">
        <v>185</v>
      </c>
      <c r="CO300" s="19">
        <f t="shared" si="23"/>
        <v>0</v>
      </c>
      <c r="CP300" s="19" t="s">
        <v>185</v>
      </c>
      <c r="CQ300" s="19" t="s">
        <v>185</v>
      </c>
      <c r="CR300" s="19" t="s">
        <v>185</v>
      </c>
      <c r="CS300" s="19" t="s">
        <v>195</v>
      </c>
      <c r="CT300" s="19" t="s">
        <v>185</v>
      </c>
      <c r="CU300" s="19">
        <f t="shared" ref="CU300:CY300" si="343">if(CP300="Không",0,1)</f>
        <v>0</v>
      </c>
      <c r="CV300" s="19">
        <f t="shared" si="343"/>
        <v>0</v>
      </c>
      <c r="CW300" s="19">
        <f t="shared" si="343"/>
        <v>0</v>
      </c>
      <c r="CX300" s="19">
        <f t="shared" si="343"/>
        <v>1</v>
      </c>
      <c r="CY300" s="19">
        <f t="shared" si="343"/>
        <v>0</v>
      </c>
      <c r="CZ300" s="19" t="s">
        <v>185</v>
      </c>
      <c r="DA300" s="19">
        <f t="shared" si="25"/>
        <v>0</v>
      </c>
      <c r="DB300" s="19" t="s">
        <v>185</v>
      </c>
      <c r="DC300" s="19">
        <f t="shared" si="26"/>
        <v>0</v>
      </c>
      <c r="DD300" s="20"/>
      <c r="DE300" s="19" t="s">
        <v>185</v>
      </c>
      <c r="DF300" s="19">
        <f t="shared" si="27"/>
        <v>0</v>
      </c>
      <c r="DG300" s="19" t="s">
        <v>811</v>
      </c>
      <c r="DH300" s="19">
        <f t="shared" si="28"/>
        <v>1</v>
      </c>
      <c r="DI300" s="19" t="s">
        <v>185</v>
      </c>
      <c r="DJ300" s="19">
        <f t="shared" si="29"/>
        <v>0</v>
      </c>
      <c r="DK300" s="19" t="s">
        <v>197</v>
      </c>
      <c r="DL300" s="19">
        <f t="shared" si="30"/>
        <v>0</v>
      </c>
      <c r="DM300" s="20"/>
      <c r="DN300" s="19" t="str">
        <f t="shared" si="31"/>
        <v/>
      </c>
      <c r="DO300" s="20"/>
      <c r="DP300" s="19" t="s">
        <v>185</v>
      </c>
      <c r="DQ300" s="20">
        <f t="shared" si="32"/>
        <v>0</v>
      </c>
      <c r="DR300" s="20"/>
      <c r="DS300" s="19" t="s">
        <v>185</v>
      </c>
      <c r="DT300" s="20"/>
      <c r="DU300" s="19" t="s">
        <v>185</v>
      </c>
      <c r="DV300" s="20"/>
      <c r="DW300" s="20"/>
      <c r="DX300" s="20"/>
      <c r="DY300" s="20"/>
    </row>
    <row r="301">
      <c r="A301" s="18">
        <v>46007.895891203705</v>
      </c>
      <c r="B301" s="19" t="s">
        <v>812</v>
      </c>
      <c r="C301" s="19" t="s">
        <v>174</v>
      </c>
      <c r="D301" s="19">
        <f t="shared" si="2"/>
        <v>0</v>
      </c>
      <c r="E301" s="19" t="s">
        <v>180</v>
      </c>
      <c r="F301" s="19">
        <f>IFERROR(__xludf.DUMMYFUNCTION("LET(
  t, LOWER(TRIM(E301)),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01" s="19" t="s">
        <v>220</v>
      </c>
      <c r="H301" s="19">
        <f>IFERROR(__xludf.DUMMYFUNCTION("LET(
  t, LOWER(TRIM(G301)),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01" s="19" t="s">
        <v>276</v>
      </c>
      <c r="J301" s="19">
        <f>IFERROR(__xludf.DUMMYFUNCTION("LET(
  text, LOWER(I301),
  IFERROR(
    IFS(
      REGEXMATCH(text,""ở cùng gia đình|ở trọ cùng gia đình""), 0,
      REGEXMATCH(text,""thuê trọ""), 1,
      REGEXMATCH(text,""ở ktx""), 2,
      REGEXMATCH(text,""có nhà tại khu vực đang học|có nhà|ở riên"&amp;"g tại chung cư""), 3,
      REGEXMATCH(text,""ở nhà người quen""), 4
    ),
  -1)
)"),0.0)</f>
        <v>0</v>
      </c>
      <c r="K301" s="19" t="s">
        <v>202</v>
      </c>
      <c r="L301" s="19">
        <f>IFERROR(__xludf.DUMMYFUNCTION("LET(
  t, LOWER(TRIM(K301)),
  IFERROR(
    IFS(
      REGEXMATCH(t,""xuất\s*sắc""), 0,
      REGEXMATCH(t,""^giỏi$""), 1,
      REGEXMATCH(t,""^khá$""), 2,
      REGEXMATCH(t,""trung bình|bình thường|^4$""), 3,
      REGEXMATCH(t,""rớt""), 4,
      REGEX"&amp;"MATCH(t,""năm nhất|tân sinh viên|mới|chưa|không|sắp thi|chuẩn bị thi|kq|kết quả|chưa có|chưa biết""), 5,
      TRUE, 5
    ),
  5)
)"),3.0)</f>
        <v>3</v>
      </c>
      <c r="M301" s="19" t="s">
        <v>261</v>
      </c>
      <c r="N301" s="19">
        <f>IFERROR(__xludf.DUMMYFUNCTION("LET(
  t, LOWER(TRIM(M301)),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01" s="19" t="s">
        <v>185</v>
      </c>
      <c r="P301" s="19">
        <f t="shared" si="3"/>
        <v>0</v>
      </c>
      <c r="Q301" s="20"/>
      <c r="R301" s="20" t="str">
        <f t="shared" si="318"/>
        <v/>
      </c>
      <c r="S301" s="20"/>
      <c r="T301" s="20"/>
      <c r="U301" s="20"/>
      <c r="V301" s="20" t="str">
        <f>IFERROR(__xludf.DUMMYFUNCTION("IFERROR(REGEXEXTRACT(U301,""\d+"")*1, """")"),"")</f>
        <v/>
      </c>
      <c r="W301" s="20">
        <f t="shared" si="5"/>
        <v>0</v>
      </c>
      <c r="X301" s="20"/>
      <c r="Y301" s="20"/>
      <c r="Z301" s="19" t="s">
        <v>186</v>
      </c>
      <c r="AA301" s="19"/>
      <c r="AB301" s="19" t="s">
        <v>185</v>
      </c>
      <c r="AC301" s="19" t="s">
        <v>185</v>
      </c>
      <c r="AD301" s="19" t="s">
        <v>186</v>
      </c>
      <c r="AE301" s="19" t="s">
        <v>185</v>
      </c>
      <c r="AF301" s="19" t="s">
        <v>206</v>
      </c>
      <c r="AG301" s="19" t="s">
        <v>188</v>
      </c>
      <c r="AH301" s="19" t="s">
        <v>238</v>
      </c>
      <c r="AI301" s="19" t="s">
        <v>239</v>
      </c>
      <c r="AJ301" s="19">
        <f t="shared" si="6"/>
        <v>0</v>
      </c>
      <c r="AK301" s="19" t="s">
        <v>238</v>
      </c>
      <c r="AL301" s="19">
        <f t="shared" si="7"/>
        <v>0</v>
      </c>
      <c r="AM301" s="19" t="s">
        <v>190</v>
      </c>
      <c r="AN301" s="19">
        <f t="shared" si="8"/>
        <v>0</v>
      </c>
      <c r="AO301" s="20"/>
      <c r="AP301" s="19">
        <v>1.0</v>
      </c>
      <c r="AQ301" s="19">
        <v>1.0</v>
      </c>
      <c r="AR301" s="19">
        <v>1.0</v>
      </c>
      <c r="AS301" s="19">
        <v>1.0</v>
      </c>
      <c r="AT301" s="19">
        <v>1.0</v>
      </c>
      <c r="AU301" s="19">
        <v>1.0</v>
      </c>
      <c r="AV301" s="19">
        <v>1.0</v>
      </c>
      <c r="AW301" s="19">
        <v>1.0</v>
      </c>
      <c r="AX301" s="19">
        <v>1.0</v>
      </c>
      <c r="AY301" s="19">
        <f t="shared" si="9"/>
        <v>9</v>
      </c>
      <c r="AZ301" s="19">
        <f t="shared" si="10"/>
        <v>0</v>
      </c>
      <c r="BA301" s="19">
        <f t="shared" si="11"/>
        <v>0</v>
      </c>
      <c r="BB301" s="19">
        <f t="shared" si="12"/>
        <v>0</v>
      </c>
      <c r="BC301" s="19">
        <v>1.0</v>
      </c>
      <c r="BD301" s="19">
        <v>1.0</v>
      </c>
      <c r="BE301" s="19">
        <v>1.0</v>
      </c>
      <c r="BF301" s="19">
        <v>1.0</v>
      </c>
      <c r="BG301" s="19">
        <v>1.0</v>
      </c>
      <c r="BH301" s="19">
        <v>1.0</v>
      </c>
      <c r="BI301" s="19">
        <v>1.0</v>
      </c>
      <c r="BJ301" s="19">
        <f t="shared" si="13"/>
        <v>7</v>
      </c>
      <c r="BK301" s="19">
        <f t="shared" si="14"/>
        <v>0</v>
      </c>
      <c r="BL301" s="19"/>
      <c r="BM301" s="19"/>
      <c r="BN301" s="19">
        <v>4.0</v>
      </c>
      <c r="BO301" s="19" t="s">
        <v>195</v>
      </c>
      <c r="BP301" s="19">
        <f t="shared" si="15"/>
        <v>1</v>
      </c>
      <c r="BQ301" s="19">
        <v>2.0</v>
      </c>
      <c r="BR301" s="19">
        <v>2.0</v>
      </c>
      <c r="BS301" s="19" t="s">
        <v>185</v>
      </c>
      <c r="BT301" s="20">
        <f t="shared" si="16"/>
        <v>0</v>
      </c>
      <c r="BU301" s="20"/>
      <c r="BV301" s="19">
        <v>2.0</v>
      </c>
      <c r="BW301" s="19" t="s">
        <v>185</v>
      </c>
      <c r="BX301" s="19" t="s">
        <v>191</v>
      </c>
      <c r="BY301" s="19" t="s">
        <v>185</v>
      </c>
      <c r="BZ301" s="19" t="s">
        <v>186</v>
      </c>
      <c r="CA301" s="19">
        <f t="shared" si="17"/>
        <v>1</v>
      </c>
      <c r="CB301" s="19" t="s">
        <v>186</v>
      </c>
      <c r="CC301" s="19">
        <f t="shared" si="18"/>
        <v>1</v>
      </c>
      <c r="CD301" s="19" t="s">
        <v>209</v>
      </c>
      <c r="CE301" s="19">
        <f t="shared" si="19"/>
        <v>1</v>
      </c>
      <c r="CF301" s="19" t="s">
        <v>209</v>
      </c>
      <c r="CG301" s="19">
        <f t="shared" si="20"/>
        <v>1</v>
      </c>
      <c r="CH301" s="19" t="s">
        <v>209</v>
      </c>
      <c r="CI301" s="19">
        <f t="shared" si="21"/>
        <v>1</v>
      </c>
      <c r="CJ301" s="19" t="s">
        <v>229</v>
      </c>
      <c r="CK301" s="19" t="s">
        <v>185</v>
      </c>
      <c r="CL301" s="19" t="s">
        <v>241</v>
      </c>
      <c r="CM301" s="19">
        <f t="shared" si="22"/>
        <v>1.5</v>
      </c>
      <c r="CN301" s="19" t="s">
        <v>185</v>
      </c>
      <c r="CO301" s="19">
        <f t="shared" si="23"/>
        <v>0</v>
      </c>
      <c r="CP301" s="19" t="s">
        <v>185</v>
      </c>
      <c r="CQ301" s="19" t="s">
        <v>185</v>
      </c>
      <c r="CR301" s="19" t="s">
        <v>185</v>
      </c>
      <c r="CS301" s="19" t="s">
        <v>185</v>
      </c>
      <c r="CT301" s="19" t="s">
        <v>185</v>
      </c>
      <c r="CU301" s="19">
        <f t="shared" ref="CU301:CY301" si="344">if(CP301="Không",0,1)</f>
        <v>0</v>
      </c>
      <c r="CV301" s="19">
        <f t="shared" si="344"/>
        <v>0</v>
      </c>
      <c r="CW301" s="19">
        <f t="shared" si="344"/>
        <v>0</v>
      </c>
      <c r="CX301" s="19">
        <f t="shared" si="344"/>
        <v>0</v>
      </c>
      <c r="CY301" s="19">
        <f t="shared" si="344"/>
        <v>0</v>
      </c>
      <c r="CZ301" s="19" t="s">
        <v>185</v>
      </c>
      <c r="DA301" s="19">
        <f t="shared" si="25"/>
        <v>0</v>
      </c>
      <c r="DB301" s="19" t="s">
        <v>185</v>
      </c>
      <c r="DC301" s="19">
        <f t="shared" si="26"/>
        <v>0</v>
      </c>
      <c r="DD301" s="20"/>
      <c r="DE301" s="19" t="s">
        <v>185</v>
      </c>
      <c r="DF301" s="19">
        <f t="shared" si="27"/>
        <v>0</v>
      </c>
      <c r="DG301" s="19" t="s">
        <v>196</v>
      </c>
      <c r="DH301" s="19">
        <f t="shared" si="28"/>
        <v>0</v>
      </c>
      <c r="DI301" s="19" t="s">
        <v>185</v>
      </c>
      <c r="DJ301" s="19">
        <f t="shared" si="29"/>
        <v>0</v>
      </c>
      <c r="DK301" s="19" t="s">
        <v>197</v>
      </c>
      <c r="DL301" s="19">
        <f t="shared" si="30"/>
        <v>0</v>
      </c>
      <c r="DM301" s="20"/>
      <c r="DN301" s="19" t="str">
        <f t="shared" si="31"/>
        <v/>
      </c>
      <c r="DO301" s="20"/>
      <c r="DP301" s="19" t="s">
        <v>185</v>
      </c>
      <c r="DQ301" s="20">
        <f t="shared" si="32"/>
        <v>0</v>
      </c>
      <c r="DR301" s="20"/>
      <c r="DS301" s="19" t="s">
        <v>185</v>
      </c>
      <c r="DT301" s="20"/>
      <c r="DU301" s="19" t="s">
        <v>185</v>
      </c>
      <c r="DV301" s="20"/>
      <c r="DW301" s="20"/>
      <c r="DX301" s="20"/>
      <c r="DY301" s="20"/>
    </row>
    <row r="302">
      <c r="A302" s="18">
        <v>46007.895949074074</v>
      </c>
      <c r="B302" s="19" t="s">
        <v>390</v>
      </c>
      <c r="C302" s="19" t="s">
        <v>174</v>
      </c>
      <c r="D302" s="19">
        <f t="shared" si="2"/>
        <v>0</v>
      </c>
      <c r="E302" s="19" t="s">
        <v>813</v>
      </c>
      <c r="F302" s="19">
        <f>IFERROR(__xludf.DUMMYFUNCTION("LET(
  t, LOWER(TRIM(E302)),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302" s="19" t="s">
        <v>185</v>
      </c>
      <c r="H302" s="19">
        <f>IFERROR(__xludf.DUMMYFUNCTION("LET(
  t, LOWER(TRIM(G302)),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02" s="19" t="s">
        <v>182</v>
      </c>
      <c r="J302" s="19">
        <f>IFERROR(__xludf.DUMMYFUNCTION("LET(
  text, LOWER(I302),
  IFERROR(
    IFS(
      REGEXMATCH(text,""ở cùng gia đình|ở trọ cùng gia đình""), 0,
      REGEXMATCH(text,""thuê trọ""), 1,
      REGEXMATCH(text,""ở ktx""), 2,
      REGEXMATCH(text,""có nhà tại khu vực đang học|có nhà|ở riên"&amp;"g tại chung cư""), 3,
      REGEXMATCH(text,""ở nhà người quen""), 4
    ),
  -1)
)"),1.0)</f>
        <v>1</v>
      </c>
      <c r="K302" s="19" t="s">
        <v>183</v>
      </c>
      <c r="L302" s="19">
        <f>IFERROR(__xludf.DUMMYFUNCTION("LET(
  t, LOWER(TRIM(K302)),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02" s="19" t="s">
        <v>222</v>
      </c>
      <c r="N302" s="19">
        <f>IFERROR(__xludf.DUMMYFUNCTION("LET(
  t, LOWER(TRIM(M302)),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02" s="19" t="s">
        <v>185</v>
      </c>
      <c r="P302" s="19">
        <f t="shared" si="3"/>
        <v>0</v>
      </c>
      <c r="Q302" s="20"/>
      <c r="R302" s="20" t="str">
        <f t="shared" si="318"/>
        <v/>
      </c>
      <c r="S302" s="20"/>
      <c r="T302" s="20"/>
      <c r="U302" s="20"/>
      <c r="V302" s="20" t="str">
        <f>IFERROR(__xludf.DUMMYFUNCTION("IFERROR(REGEXEXTRACT(U302,""\d+"")*1, """")"),"")</f>
        <v/>
      </c>
      <c r="W302" s="20">
        <f t="shared" si="5"/>
        <v>0</v>
      </c>
      <c r="X302" s="20"/>
      <c r="Y302" s="20"/>
      <c r="Z302" s="19" t="s">
        <v>186</v>
      </c>
      <c r="AA302" s="19"/>
      <c r="AB302" s="19" t="s">
        <v>185</v>
      </c>
      <c r="AC302" s="19" t="s">
        <v>185</v>
      </c>
      <c r="AD302" s="19" t="s">
        <v>205</v>
      </c>
      <c r="AE302" s="19" t="s">
        <v>186</v>
      </c>
      <c r="AF302" s="19" t="s">
        <v>187</v>
      </c>
      <c r="AG302" s="19" t="s">
        <v>226</v>
      </c>
      <c r="AH302" s="19" t="s">
        <v>251</v>
      </c>
      <c r="AI302" s="19" t="s">
        <v>239</v>
      </c>
      <c r="AJ302" s="19">
        <f t="shared" si="6"/>
        <v>0</v>
      </c>
      <c r="AK302" s="19" t="s">
        <v>302</v>
      </c>
      <c r="AL302" s="19">
        <f t="shared" si="7"/>
        <v>-1</v>
      </c>
      <c r="AM302" s="19" t="s">
        <v>190</v>
      </c>
      <c r="AN302" s="19">
        <f t="shared" si="8"/>
        <v>0</v>
      </c>
      <c r="AO302" s="20"/>
      <c r="AP302" s="19">
        <v>3.0</v>
      </c>
      <c r="AQ302" s="19">
        <v>3.0</v>
      </c>
      <c r="AR302" s="19">
        <v>3.0</v>
      </c>
      <c r="AS302" s="19">
        <v>4.0</v>
      </c>
      <c r="AT302" s="19">
        <v>4.0</v>
      </c>
      <c r="AU302" s="19">
        <v>2.0</v>
      </c>
      <c r="AV302" s="19">
        <v>2.0</v>
      </c>
      <c r="AW302" s="19">
        <v>1.0</v>
      </c>
      <c r="AX302" s="19">
        <v>2.0</v>
      </c>
      <c r="AY302" s="19">
        <f t="shared" si="9"/>
        <v>24</v>
      </c>
      <c r="AZ302" s="19">
        <f t="shared" si="10"/>
        <v>15</v>
      </c>
      <c r="BA302" s="19">
        <f t="shared" si="11"/>
        <v>1</v>
      </c>
      <c r="BB302" s="19">
        <f t="shared" si="12"/>
        <v>1</v>
      </c>
      <c r="BC302" s="19">
        <v>2.0</v>
      </c>
      <c r="BD302" s="19">
        <v>3.0</v>
      </c>
      <c r="BE302" s="19">
        <v>3.0</v>
      </c>
      <c r="BF302" s="19">
        <v>2.0</v>
      </c>
      <c r="BG302" s="19">
        <v>1.0</v>
      </c>
      <c r="BH302" s="19">
        <v>1.0</v>
      </c>
      <c r="BI302" s="19">
        <v>2.0</v>
      </c>
      <c r="BJ302" s="19">
        <f t="shared" si="13"/>
        <v>14</v>
      </c>
      <c r="BK302" s="19">
        <f t="shared" si="14"/>
        <v>7</v>
      </c>
      <c r="BL302" s="19"/>
      <c r="BM302" s="19"/>
      <c r="BN302" s="19">
        <v>1.0</v>
      </c>
      <c r="BO302" s="19" t="s">
        <v>185</v>
      </c>
      <c r="BP302" s="19">
        <f t="shared" si="15"/>
        <v>0</v>
      </c>
      <c r="BQ302" s="19">
        <v>1.0</v>
      </c>
      <c r="BR302" s="19">
        <v>0.0</v>
      </c>
      <c r="BS302" s="19" t="s">
        <v>185</v>
      </c>
      <c r="BT302" s="20">
        <f t="shared" si="16"/>
        <v>0</v>
      </c>
      <c r="BU302" s="20"/>
      <c r="BV302" s="19">
        <v>2.0</v>
      </c>
      <c r="BW302" s="19" t="s">
        <v>195</v>
      </c>
      <c r="BX302" s="19" t="s">
        <v>191</v>
      </c>
      <c r="BY302" s="19" t="s">
        <v>195</v>
      </c>
      <c r="BZ302" s="19" t="s">
        <v>186</v>
      </c>
      <c r="CA302" s="19">
        <f t="shared" si="17"/>
        <v>1</v>
      </c>
      <c r="CB302" s="19" t="s">
        <v>186</v>
      </c>
      <c r="CC302" s="19">
        <f t="shared" si="18"/>
        <v>1</v>
      </c>
      <c r="CD302" s="19" t="s">
        <v>209</v>
      </c>
      <c r="CE302" s="19">
        <f t="shared" si="19"/>
        <v>1</v>
      </c>
      <c r="CF302" s="19" t="s">
        <v>209</v>
      </c>
      <c r="CG302" s="19">
        <f t="shared" si="20"/>
        <v>1</v>
      </c>
      <c r="CH302" s="19" t="s">
        <v>208</v>
      </c>
      <c r="CI302" s="19">
        <f t="shared" si="21"/>
        <v>2</v>
      </c>
      <c r="CJ302" s="19" t="s">
        <v>262</v>
      </c>
      <c r="CK302" s="19" t="s">
        <v>814</v>
      </c>
      <c r="CL302" s="19" t="s">
        <v>194</v>
      </c>
      <c r="CM302" s="19">
        <f t="shared" si="22"/>
        <v>3.5</v>
      </c>
      <c r="CN302" s="19" t="s">
        <v>185</v>
      </c>
      <c r="CO302" s="19">
        <f t="shared" si="23"/>
        <v>0</v>
      </c>
      <c r="CP302" s="19" t="s">
        <v>185</v>
      </c>
      <c r="CQ302" s="19" t="s">
        <v>185</v>
      </c>
      <c r="CR302" s="19" t="s">
        <v>185</v>
      </c>
      <c r="CS302" s="19" t="s">
        <v>185</v>
      </c>
      <c r="CT302" s="19" t="s">
        <v>185</v>
      </c>
      <c r="CU302" s="19">
        <f t="shared" ref="CU302:CY302" si="345">if(CP302="Không",0,1)</f>
        <v>0</v>
      </c>
      <c r="CV302" s="19">
        <f t="shared" si="345"/>
        <v>0</v>
      </c>
      <c r="CW302" s="19">
        <f t="shared" si="345"/>
        <v>0</v>
      </c>
      <c r="CX302" s="19">
        <f t="shared" si="345"/>
        <v>0</v>
      </c>
      <c r="CY302" s="19">
        <f t="shared" si="345"/>
        <v>0</v>
      </c>
      <c r="CZ302" s="19" t="s">
        <v>195</v>
      </c>
      <c r="DA302" s="19">
        <f t="shared" si="25"/>
        <v>1</v>
      </c>
      <c r="DB302" s="19" t="s">
        <v>185</v>
      </c>
      <c r="DC302" s="19">
        <f t="shared" si="26"/>
        <v>0</v>
      </c>
      <c r="DD302" s="20"/>
      <c r="DE302" s="19" t="s">
        <v>195</v>
      </c>
      <c r="DF302" s="19">
        <f t="shared" si="27"/>
        <v>1</v>
      </c>
      <c r="DG302" s="19" t="s">
        <v>815</v>
      </c>
      <c r="DH302" s="19">
        <f t="shared" si="28"/>
        <v>1</v>
      </c>
      <c r="DI302" s="19" t="s">
        <v>185</v>
      </c>
      <c r="DJ302" s="19">
        <f t="shared" si="29"/>
        <v>0</v>
      </c>
      <c r="DK302" s="19" t="s">
        <v>282</v>
      </c>
      <c r="DL302" s="19">
        <f t="shared" si="30"/>
        <v>1</v>
      </c>
      <c r="DM302" s="19" t="s">
        <v>216</v>
      </c>
      <c r="DN302" s="19">
        <f t="shared" si="31"/>
        <v>3.5</v>
      </c>
      <c r="DO302" s="19" t="s">
        <v>317</v>
      </c>
      <c r="DP302" s="19" t="s">
        <v>185</v>
      </c>
      <c r="DQ302" s="20">
        <f t="shared" si="32"/>
        <v>0</v>
      </c>
      <c r="DR302" s="20"/>
      <c r="DS302" s="19" t="s">
        <v>185</v>
      </c>
      <c r="DT302" s="20"/>
      <c r="DU302" s="19" t="s">
        <v>185</v>
      </c>
      <c r="DV302" s="20"/>
      <c r="DW302" s="20"/>
      <c r="DX302" s="20"/>
      <c r="DY302" s="20"/>
    </row>
    <row r="303">
      <c r="A303" s="18">
        <v>46007.896574074075</v>
      </c>
      <c r="B303" s="19" t="s">
        <v>394</v>
      </c>
      <c r="C303" s="19" t="s">
        <v>335</v>
      </c>
      <c r="D303" s="19">
        <f t="shared" si="2"/>
        <v>1</v>
      </c>
      <c r="E303" s="19" t="s">
        <v>180</v>
      </c>
      <c r="F303" s="19">
        <f>IFERROR(__xludf.DUMMYFUNCTION("LET(
  t, LOWER(TRIM(E303)),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03" s="19" t="s">
        <v>181</v>
      </c>
      <c r="H303" s="19">
        <f>IFERROR(__xludf.DUMMYFUNCTION("LET(
  t, LOWER(TRIM(G303)),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303" s="19" t="s">
        <v>276</v>
      </c>
      <c r="J303" s="19">
        <f>IFERROR(__xludf.DUMMYFUNCTION("LET(
  text, LOWER(I303),
  IFERROR(
    IFS(
      REGEXMATCH(text,""ở cùng gia đình|ở trọ cùng gia đình""), 0,
      REGEXMATCH(text,""thuê trọ""), 1,
      REGEXMATCH(text,""ở ktx""), 2,
      REGEXMATCH(text,""có nhà tại khu vực đang học|có nhà|ở riên"&amp;"g tại chung cư""), 3,
      REGEXMATCH(text,""ở nhà người quen""), 4
    ),
  -1)
)"),0.0)</f>
        <v>0</v>
      </c>
      <c r="K303" s="19" t="s">
        <v>816</v>
      </c>
      <c r="L303" s="19">
        <f>IFERROR(__xludf.DUMMYFUNCTION("LET(
  t, LOWER(TRIM(K303)),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03" s="19" t="s">
        <v>184</v>
      </c>
      <c r="N303" s="19">
        <f>IFERROR(__xludf.DUMMYFUNCTION("LET(
  t, LOWER(TRIM(M303)),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03" s="19" t="s">
        <v>185</v>
      </c>
      <c r="P303" s="19">
        <f t="shared" si="3"/>
        <v>0</v>
      </c>
      <c r="Q303" s="20"/>
      <c r="R303" s="20" t="str">
        <f t="shared" si="318"/>
        <v/>
      </c>
      <c r="S303" s="20"/>
      <c r="T303" s="20"/>
      <c r="U303" s="20"/>
      <c r="V303" s="20" t="str">
        <f>IFERROR(__xludf.DUMMYFUNCTION("IFERROR(REGEXEXTRACT(U303,""\d+"")*1, """")"),"")</f>
        <v/>
      </c>
      <c r="W303" s="20">
        <f t="shared" si="5"/>
        <v>0</v>
      </c>
      <c r="X303" s="20"/>
      <c r="Y303" s="20"/>
      <c r="Z303" s="19" t="s">
        <v>208</v>
      </c>
      <c r="AA303" s="19"/>
      <c r="AB303" s="19" t="s">
        <v>195</v>
      </c>
      <c r="AC303" s="19" t="s">
        <v>185</v>
      </c>
      <c r="AD303" s="19" t="s">
        <v>186</v>
      </c>
      <c r="AE303" s="19" t="s">
        <v>185</v>
      </c>
      <c r="AF303" s="19" t="s">
        <v>206</v>
      </c>
      <c r="AG303" s="19" t="s">
        <v>188</v>
      </c>
      <c r="AH303" s="19" t="s">
        <v>188</v>
      </c>
      <c r="AI303" s="19" t="s">
        <v>227</v>
      </c>
      <c r="AJ303" s="19">
        <f t="shared" si="6"/>
        <v>2</v>
      </c>
      <c r="AK303" s="19" t="s">
        <v>188</v>
      </c>
      <c r="AL303" s="19">
        <f t="shared" si="7"/>
        <v>1</v>
      </c>
      <c r="AM303" s="19" t="s">
        <v>228</v>
      </c>
      <c r="AN303" s="19">
        <f t="shared" si="8"/>
        <v>1</v>
      </c>
      <c r="AO303" s="20"/>
      <c r="AP303" s="19">
        <v>1.0</v>
      </c>
      <c r="AQ303" s="19">
        <v>2.0</v>
      </c>
      <c r="AR303" s="19">
        <v>2.0</v>
      </c>
      <c r="AS303" s="19">
        <v>2.0</v>
      </c>
      <c r="AT303" s="19">
        <v>2.0</v>
      </c>
      <c r="AU303" s="19">
        <v>2.0</v>
      </c>
      <c r="AV303" s="19">
        <v>1.0</v>
      </c>
      <c r="AW303" s="19">
        <v>1.0</v>
      </c>
      <c r="AX303" s="19">
        <v>2.0</v>
      </c>
      <c r="AY303" s="19">
        <f t="shared" si="9"/>
        <v>15</v>
      </c>
      <c r="AZ303" s="19">
        <f t="shared" si="10"/>
        <v>6</v>
      </c>
      <c r="BA303" s="19">
        <f t="shared" si="11"/>
        <v>0</v>
      </c>
      <c r="BB303" s="19">
        <f t="shared" si="12"/>
        <v>0</v>
      </c>
      <c r="BC303" s="19">
        <v>2.0</v>
      </c>
      <c r="BD303" s="19">
        <v>2.0</v>
      </c>
      <c r="BE303" s="19">
        <v>2.0</v>
      </c>
      <c r="BF303" s="19">
        <v>1.0</v>
      </c>
      <c r="BG303" s="19">
        <v>2.0</v>
      </c>
      <c r="BH303" s="19">
        <v>2.0</v>
      </c>
      <c r="BI303" s="19">
        <v>1.0</v>
      </c>
      <c r="BJ303" s="19">
        <f t="shared" si="13"/>
        <v>12</v>
      </c>
      <c r="BK303" s="19">
        <f t="shared" si="14"/>
        <v>5</v>
      </c>
      <c r="BL303" s="19"/>
      <c r="BM303" s="19"/>
      <c r="BN303" s="19">
        <v>1.0</v>
      </c>
      <c r="BO303" s="19" t="s">
        <v>185</v>
      </c>
      <c r="BP303" s="19">
        <f t="shared" si="15"/>
        <v>0</v>
      </c>
      <c r="BQ303" s="19">
        <v>3.0</v>
      </c>
      <c r="BR303" s="19">
        <v>0.0</v>
      </c>
      <c r="BS303" s="19" t="s">
        <v>195</v>
      </c>
      <c r="BT303" s="20">
        <f t="shared" si="16"/>
        <v>1</v>
      </c>
      <c r="BU303" s="19" t="s">
        <v>207</v>
      </c>
      <c r="BV303" s="19">
        <v>3.0</v>
      </c>
      <c r="BW303" s="19" t="s">
        <v>195</v>
      </c>
      <c r="BX303" s="19" t="s">
        <v>191</v>
      </c>
      <c r="BY303" s="19" t="s">
        <v>195</v>
      </c>
      <c r="BZ303" s="19" t="s">
        <v>186</v>
      </c>
      <c r="CA303" s="19">
        <f t="shared" si="17"/>
        <v>1</v>
      </c>
      <c r="CB303" s="19" t="s">
        <v>186</v>
      </c>
      <c r="CC303" s="19">
        <f t="shared" si="18"/>
        <v>1</v>
      </c>
      <c r="CD303" s="19" t="s">
        <v>209</v>
      </c>
      <c r="CE303" s="19">
        <f t="shared" si="19"/>
        <v>1</v>
      </c>
      <c r="CF303" s="19" t="s">
        <v>192</v>
      </c>
      <c r="CG303" s="19">
        <f t="shared" si="20"/>
        <v>0</v>
      </c>
      <c r="CH303" s="19" t="s">
        <v>192</v>
      </c>
      <c r="CI303" s="19">
        <f t="shared" si="21"/>
        <v>0</v>
      </c>
      <c r="CJ303" s="19" t="s">
        <v>229</v>
      </c>
      <c r="CK303" s="19" t="s">
        <v>185</v>
      </c>
      <c r="CL303" s="19" t="s">
        <v>241</v>
      </c>
      <c r="CM303" s="19">
        <f t="shared" si="22"/>
        <v>1.5</v>
      </c>
      <c r="CN303" s="19" t="s">
        <v>185</v>
      </c>
      <c r="CO303" s="19">
        <f t="shared" si="23"/>
        <v>0</v>
      </c>
      <c r="CP303" s="19" t="s">
        <v>195</v>
      </c>
      <c r="CQ303" s="19" t="s">
        <v>195</v>
      </c>
      <c r="CR303" s="19" t="s">
        <v>195</v>
      </c>
      <c r="CS303" s="19" t="s">
        <v>195</v>
      </c>
      <c r="CT303" s="19" t="s">
        <v>185</v>
      </c>
      <c r="CU303" s="19">
        <f t="shared" ref="CU303:CY303" si="346">if(CP303="Không",0,1)</f>
        <v>1</v>
      </c>
      <c r="CV303" s="19">
        <f t="shared" si="346"/>
        <v>1</v>
      </c>
      <c r="CW303" s="19">
        <f t="shared" si="346"/>
        <v>1</v>
      </c>
      <c r="CX303" s="19">
        <f t="shared" si="346"/>
        <v>1</v>
      </c>
      <c r="CY303" s="19">
        <f t="shared" si="346"/>
        <v>0</v>
      </c>
      <c r="CZ303" s="19" t="s">
        <v>185</v>
      </c>
      <c r="DA303" s="19">
        <f t="shared" si="25"/>
        <v>0</v>
      </c>
      <c r="DB303" s="19" t="s">
        <v>185</v>
      </c>
      <c r="DC303" s="19">
        <f t="shared" si="26"/>
        <v>0</v>
      </c>
      <c r="DD303" s="20"/>
      <c r="DE303" s="19" t="s">
        <v>185</v>
      </c>
      <c r="DF303" s="19">
        <f t="shared" si="27"/>
        <v>0</v>
      </c>
      <c r="DG303" s="19" t="s">
        <v>196</v>
      </c>
      <c r="DH303" s="19">
        <f t="shared" si="28"/>
        <v>0</v>
      </c>
      <c r="DI303" s="19" t="s">
        <v>185</v>
      </c>
      <c r="DJ303" s="19">
        <f t="shared" si="29"/>
        <v>0</v>
      </c>
      <c r="DK303" s="19" t="s">
        <v>197</v>
      </c>
      <c r="DL303" s="19">
        <f t="shared" si="30"/>
        <v>0</v>
      </c>
      <c r="DM303" s="20"/>
      <c r="DN303" s="19" t="str">
        <f t="shared" si="31"/>
        <v/>
      </c>
      <c r="DO303" s="20"/>
      <c r="DP303" s="19" t="s">
        <v>185</v>
      </c>
      <c r="DQ303" s="20">
        <f t="shared" si="32"/>
        <v>0</v>
      </c>
      <c r="DR303" s="20"/>
      <c r="DS303" s="19" t="s">
        <v>185</v>
      </c>
      <c r="DT303" s="20"/>
      <c r="DU303" s="19" t="s">
        <v>185</v>
      </c>
      <c r="DV303" s="20"/>
      <c r="DW303" s="20"/>
      <c r="DX303" s="20"/>
      <c r="DY303" s="20"/>
    </row>
    <row r="304">
      <c r="A304" s="18">
        <v>46007.896585648145</v>
      </c>
      <c r="B304" s="19" t="s">
        <v>390</v>
      </c>
      <c r="C304" s="19" t="s">
        <v>335</v>
      </c>
      <c r="D304" s="19">
        <f t="shared" si="2"/>
        <v>1</v>
      </c>
      <c r="E304" s="19" t="s">
        <v>180</v>
      </c>
      <c r="F304" s="19">
        <f>IFERROR(__xludf.DUMMYFUNCTION("LET(
  t, LOWER(TRIM(E304)),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04" s="19" t="s">
        <v>185</v>
      </c>
      <c r="H304" s="19">
        <f>IFERROR(__xludf.DUMMYFUNCTION("LET(
  t, LOWER(TRIM(G304)),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04" s="19" t="s">
        <v>182</v>
      </c>
      <c r="J304" s="19">
        <f>IFERROR(__xludf.DUMMYFUNCTION("LET(
  text, LOWER(I304),
  IFERROR(
    IFS(
      REGEXMATCH(text,""ở cùng gia đình|ở trọ cùng gia đình""), 0,
      REGEXMATCH(text,""thuê trọ""), 1,
      REGEXMATCH(text,""ở ktx""), 2,
      REGEXMATCH(text,""có nhà tại khu vực đang học|có nhà|ở riên"&amp;"g tại chung cư""), 3,
      REGEXMATCH(text,""ở nhà người quen""), 4
    ),
  -1)
)"),1.0)</f>
        <v>1</v>
      </c>
      <c r="K304" s="19" t="s">
        <v>628</v>
      </c>
      <c r="L304" s="19">
        <f>IFERROR(__xludf.DUMMYFUNCTION("LET(
  t, LOWER(TRIM(K304)),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04" s="19" t="s">
        <v>222</v>
      </c>
      <c r="N304" s="19">
        <f>IFERROR(__xludf.DUMMYFUNCTION("LET(
  t, LOWER(TRIM(M304)),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04" s="19" t="s">
        <v>185</v>
      </c>
      <c r="P304" s="19">
        <f t="shared" si="3"/>
        <v>0</v>
      </c>
      <c r="Q304" s="20"/>
      <c r="R304" s="20" t="str">
        <f t="shared" si="318"/>
        <v/>
      </c>
      <c r="S304" s="20"/>
      <c r="T304" s="20"/>
      <c r="U304" s="20"/>
      <c r="V304" s="20" t="str">
        <f>IFERROR(__xludf.DUMMYFUNCTION("IFERROR(REGEXEXTRACT(U304,""\d+"")*1, """")"),"")</f>
        <v/>
      </c>
      <c r="W304" s="20">
        <f t="shared" si="5"/>
        <v>0</v>
      </c>
      <c r="X304" s="20"/>
      <c r="Y304" s="20"/>
      <c r="Z304" s="19" t="s">
        <v>186</v>
      </c>
      <c r="AA304" s="19"/>
      <c r="AB304" s="19" t="s">
        <v>185</v>
      </c>
      <c r="AC304" s="19" t="s">
        <v>185</v>
      </c>
      <c r="AD304" s="19" t="s">
        <v>205</v>
      </c>
      <c r="AE304" s="19" t="s">
        <v>185</v>
      </c>
      <c r="AF304" s="19" t="s">
        <v>206</v>
      </c>
      <c r="AG304" s="19" t="s">
        <v>188</v>
      </c>
      <c r="AH304" s="19" t="s">
        <v>188</v>
      </c>
      <c r="AI304" s="19" t="s">
        <v>239</v>
      </c>
      <c r="AJ304" s="19">
        <f t="shared" si="6"/>
        <v>0</v>
      </c>
      <c r="AK304" s="19" t="s">
        <v>302</v>
      </c>
      <c r="AL304" s="19">
        <f t="shared" si="7"/>
        <v>-1</v>
      </c>
      <c r="AM304" s="19" t="s">
        <v>190</v>
      </c>
      <c r="AN304" s="19">
        <f t="shared" si="8"/>
        <v>0</v>
      </c>
      <c r="AO304" s="20"/>
      <c r="AP304" s="19">
        <v>1.0</v>
      </c>
      <c r="AQ304" s="19">
        <v>1.0</v>
      </c>
      <c r="AR304" s="19">
        <v>3.0</v>
      </c>
      <c r="AS304" s="19">
        <v>2.0</v>
      </c>
      <c r="AT304" s="19">
        <v>3.0</v>
      </c>
      <c r="AU304" s="19">
        <v>1.0</v>
      </c>
      <c r="AV304" s="19">
        <v>2.0</v>
      </c>
      <c r="AW304" s="19">
        <v>1.0</v>
      </c>
      <c r="AX304" s="19">
        <v>1.0</v>
      </c>
      <c r="AY304" s="19">
        <f t="shared" si="9"/>
        <v>15</v>
      </c>
      <c r="AZ304" s="19">
        <f t="shared" si="10"/>
        <v>6</v>
      </c>
      <c r="BA304" s="19">
        <f t="shared" si="11"/>
        <v>0</v>
      </c>
      <c r="BB304" s="19">
        <f t="shared" si="12"/>
        <v>0</v>
      </c>
      <c r="BC304" s="19">
        <v>2.0</v>
      </c>
      <c r="BD304" s="19">
        <v>1.0</v>
      </c>
      <c r="BE304" s="19">
        <v>1.0</v>
      </c>
      <c r="BF304" s="19">
        <v>1.0</v>
      </c>
      <c r="BG304" s="19">
        <v>1.0</v>
      </c>
      <c r="BH304" s="19">
        <v>1.0</v>
      </c>
      <c r="BI304" s="19">
        <v>1.0</v>
      </c>
      <c r="BJ304" s="19">
        <f t="shared" si="13"/>
        <v>8</v>
      </c>
      <c r="BK304" s="19">
        <f t="shared" si="14"/>
        <v>1</v>
      </c>
      <c r="BL304" s="19"/>
      <c r="BM304" s="19"/>
      <c r="BN304" s="19">
        <v>3.0</v>
      </c>
      <c r="BO304" s="19" t="s">
        <v>185</v>
      </c>
      <c r="BP304" s="19">
        <f t="shared" si="15"/>
        <v>0</v>
      </c>
      <c r="BQ304" s="19">
        <v>1.0</v>
      </c>
      <c r="BR304" s="19">
        <v>1.0</v>
      </c>
      <c r="BS304" s="19" t="s">
        <v>195</v>
      </c>
      <c r="BT304" s="20">
        <f t="shared" si="16"/>
        <v>1</v>
      </c>
      <c r="BU304" s="19" t="s">
        <v>185</v>
      </c>
      <c r="BV304" s="19">
        <v>3.0</v>
      </c>
      <c r="BW304" s="19" t="s">
        <v>195</v>
      </c>
      <c r="BX304" s="19" t="s">
        <v>378</v>
      </c>
      <c r="BY304" s="19" t="s">
        <v>195</v>
      </c>
      <c r="BZ304" s="19" t="s">
        <v>185</v>
      </c>
      <c r="CA304" s="19">
        <f t="shared" si="17"/>
        <v>0</v>
      </c>
      <c r="CB304" s="19" t="s">
        <v>185</v>
      </c>
      <c r="CC304" s="19">
        <f t="shared" si="18"/>
        <v>0</v>
      </c>
      <c r="CD304" s="19" t="s">
        <v>209</v>
      </c>
      <c r="CE304" s="19">
        <f t="shared" si="19"/>
        <v>1</v>
      </c>
      <c r="CF304" s="19" t="s">
        <v>192</v>
      </c>
      <c r="CG304" s="19">
        <f t="shared" si="20"/>
        <v>0</v>
      </c>
      <c r="CH304" s="19" t="s">
        <v>192</v>
      </c>
      <c r="CI304" s="19">
        <f t="shared" si="21"/>
        <v>0</v>
      </c>
      <c r="CJ304" s="19" t="s">
        <v>229</v>
      </c>
      <c r="CK304" s="19" t="s">
        <v>185</v>
      </c>
      <c r="CL304" s="19" t="s">
        <v>241</v>
      </c>
      <c r="CM304" s="19">
        <f t="shared" si="22"/>
        <v>1.5</v>
      </c>
      <c r="CN304" s="19" t="s">
        <v>213</v>
      </c>
      <c r="CO304" s="19">
        <f t="shared" si="23"/>
        <v>1</v>
      </c>
      <c r="CP304" s="19" t="s">
        <v>185</v>
      </c>
      <c r="CQ304" s="19" t="s">
        <v>185</v>
      </c>
      <c r="CR304" s="19" t="s">
        <v>185</v>
      </c>
      <c r="CS304" s="19" t="s">
        <v>185</v>
      </c>
      <c r="CT304" s="19" t="s">
        <v>185</v>
      </c>
      <c r="CU304" s="19">
        <f t="shared" ref="CU304:CY304" si="347">if(CP304="Không",0,1)</f>
        <v>0</v>
      </c>
      <c r="CV304" s="19">
        <f t="shared" si="347"/>
        <v>0</v>
      </c>
      <c r="CW304" s="19">
        <f t="shared" si="347"/>
        <v>0</v>
      </c>
      <c r="CX304" s="19">
        <f t="shared" si="347"/>
        <v>0</v>
      </c>
      <c r="CY304" s="19">
        <f t="shared" si="347"/>
        <v>0</v>
      </c>
      <c r="CZ304" s="19" t="s">
        <v>185</v>
      </c>
      <c r="DA304" s="19">
        <f t="shared" si="25"/>
        <v>0</v>
      </c>
      <c r="DB304" s="19" t="s">
        <v>185</v>
      </c>
      <c r="DC304" s="19">
        <f t="shared" si="26"/>
        <v>0</v>
      </c>
      <c r="DD304" s="20"/>
      <c r="DE304" s="19" t="s">
        <v>195</v>
      </c>
      <c r="DF304" s="19">
        <f t="shared" si="27"/>
        <v>1</v>
      </c>
      <c r="DG304" s="19" t="s">
        <v>196</v>
      </c>
      <c r="DH304" s="19">
        <f t="shared" si="28"/>
        <v>0</v>
      </c>
      <c r="DI304" s="19" t="s">
        <v>185</v>
      </c>
      <c r="DJ304" s="19">
        <f t="shared" si="29"/>
        <v>0</v>
      </c>
      <c r="DK304" s="19" t="s">
        <v>197</v>
      </c>
      <c r="DL304" s="19">
        <f t="shared" si="30"/>
        <v>0</v>
      </c>
      <c r="DM304" s="19" t="s">
        <v>303</v>
      </c>
      <c r="DN304" s="19">
        <f t="shared" si="31"/>
        <v>0.5</v>
      </c>
      <c r="DO304" s="19" t="s">
        <v>326</v>
      </c>
      <c r="DP304" s="19" t="s">
        <v>185</v>
      </c>
      <c r="DQ304" s="20">
        <f t="shared" si="32"/>
        <v>0</v>
      </c>
      <c r="DR304" s="20"/>
      <c r="DS304" s="19" t="s">
        <v>185</v>
      </c>
      <c r="DT304" s="20"/>
      <c r="DU304" s="19" t="s">
        <v>185</v>
      </c>
      <c r="DV304" s="20"/>
      <c r="DW304" s="20"/>
      <c r="DX304" s="20"/>
      <c r="DY304" s="20"/>
    </row>
    <row r="305">
      <c r="A305" s="18">
        <v>46007.89679398148</v>
      </c>
      <c r="B305" s="19" t="s">
        <v>390</v>
      </c>
      <c r="C305" s="19" t="s">
        <v>335</v>
      </c>
      <c r="D305" s="19">
        <f t="shared" si="2"/>
        <v>1</v>
      </c>
      <c r="E305" s="19" t="s">
        <v>328</v>
      </c>
      <c r="F305" s="19">
        <f>IFERROR(__xludf.DUMMYFUNCTION("LET(
  t, LOWER(TRIM(E305)),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05" s="19" t="s">
        <v>181</v>
      </c>
      <c r="H305" s="19">
        <f>IFERROR(__xludf.DUMMYFUNCTION("LET(
  t, LOWER(TRIM(G305)),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305" s="19" t="s">
        <v>276</v>
      </c>
      <c r="J305" s="19">
        <f>IFERROR(__xludf.DUMMYFUNCTION("LET(
  text, LOWER(I305),
  IFERROR(
    IFS(
      REGEXMATCH(text,""ở cùng gia đình|ở trọ cùng gia đình""), 0,
      REGEXMATCH(text,""thuê trọ""), 1,
      REGEXMATCH(text,""ở ktx""), 2,
      REGEXMATCH(text,""có nhà tại khu vực đang học|có nhà|ở riên"&amp;"g tại chung cư""), 3,
      REGEXMATCH(text,""ở nhà người quen""), 4
    ),
  -1)
)"),0.0)</f>
        <v>0</v>
      </c>
      <c r="K305" s="19" t="s">
        <v>221</v>
      </c>
      <c r="L305" s="19">
        <f>IFERROR(__xludf.DUMMYFUNCTION("LET(
  t, LOWER(TRIM(K305)),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05" s="19" t="s">
        <v>261</v>
      </c>
      <c r="N305" s="19">
        <f>IFERROR(__xludf.DUMMYFUNCTION("LET(
  t, LOWER(TRIM(M305)),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05" s="19" t="s">
        <v>195</v>
      </c>
      <c r="P305" s="19">
        <f t="shared" si="3"/>
        <v>1</v>
      </c>
      <c r="Q305" s="19">
        <v>2.0</v>
      </c>
      <c r="R305" s="20">
        <f t="shared" si="318"/>
        <v>2</v>
      </c>
      <c r="S305" s="19" t="s">
        <v>629</v>
      </c>
      <c r="T305" s="19"/>
      <c r="U305" s="19" t="s">
        <v>236</v>
      </c>
      <c r="V305" s="20">
        <f>IFERROR(__xludf.DUMMYFUNCTION("IFERROR(REGEXEXTRACT(U305,""\d+"")*1, """")"),40.0)</f>
        <v>40</v>
      </c>
      <c r="W305" s="20">
        <f t="shared" si="5"/>
        <v>40</v>
      </c>
      <c r="X305" s="19">
        <v>0.0</v>
      </c>
      <c r="Y305" s="19">
        <v>0.0</v>
      </c>
      <c r="Z305" s="19" t="s">
        <v>186</v>
      </c>
      <c r="AA305" s="19"/>
      <c r="AB305" s="19" t="s">
        <v>195</v>
      </c>
      <c r="AC305" s="19" t="s">
        <v>500</v>
      </c>
      <c r="AD305" s="19" t="s">
        <v>205</v>
      </c>
      <c r="AE305" s="19" t="s">
        <v>186</v>
      </c>
      <c r="AF305" s="19" t="s">
        <v>250</v>
      </c>
      <c r="AG305" s="19" t="s">
        <v>251</v>
      </c>
      <c r="AH305" s="19" t="s">
        <v>251</v>
      </c>
      <c r="AI305" s="19" t="s">
        <v>189</v>
      </c>
      <c r="AJ305" s="19">
        <f t="shared" si="6"/>
        <v>1</v>
      </c>
      <c r="AK305" s="19" t="s">
        <v>188</v>
      </c>
      <c r="AL305" s="19">
        <f t="shared" si="7"/>
        <v>1</v>
      </c>
      <c r="AM305" s="19" t="s">
        <v>228</v>
      </c>
      <c r="AN305" s="19">
        <f t="shared" si="8"/>
        <v>1</v>
      </c>
      <c r="AO305" s="20"/>
      <c r="AP305" s="19">
        <v>4.0</v>
      </c>
      <c r="AQ305" s="19">
        <v>4.0</v>
      </c>
      <c r="AR305" s="19">
        <v>4.0</v>
      </c>
      <c r="AS305" s="19">
        <v>4.0</v>
      </c>
      <c r="AT305" s="19">
        <v>4.0</v>
      </c>
      <c r="AU305" s="19">
        <v>4.0</v>
      </c>
      <c r="AV305" s="19">
        <v>2.0</v>
      </c>
      <c r="AW305" s="19">
        <v>3.0</v>
      </c>
      <c r="AX305" s="19">
        <v>4.0</v>
      </c>
      <c r="AY305" s="19">
        <f t="shared" si="9"/>
        <v>33</v>
      </c>
      <c r="AZ305" s="19">
        <f t="shared" si="10"/>
        <v>24</v>
      </c>
      <c r="BA305" s="19">
        <f t="shared" si="11"/>
        <v>1</v>
      </c>
      <c r="BB305" s="19">
        <f t="shared" si="12"/>
        <v>1</v>
      </c>
      <c r="BC305" s="19">
        <v>4.0</v>
      </c>
      <c r="BD305" s="19">
        <v>4.0</v>
      </c>
      <c r="BE305" s="19">
        <v>4.0</v>
      </c>
      <c r="BF305" s="19">
        <v>4.0</v>
      </c>
      <c r="BG305" s="19">
        <v>4.0</v>
      </c>
      <c r="BH305" s="19">
        <v>4.0</v>
      </c>
      <c r="BI305" s="19">
        <v>2.0</v>
      </c>
      <c r="BJ305" s="19">
        <f t="shared" si="13"/>
        <v>26</v>
      </c>
      <c r="BK305" s="19">
        <f t="shared" si="14"/>
        <v>19</v>
      </c>
      <c r="BL305" s="19"/>
      <c r="BM305" s="19"/>
      <c r="BN305" s="19">
        <v>5.0</v>
      </c>
      <c r="BO305" s="19" t="s">
        <v>185</v>
      </c>
      <c r="BP305" s="19">
        <f t="shared" si="15"/>
        <v>0</v>
      </c>
      <c r="BQ305" s="19">
        <v>6.0</v>
      </c>
      <c r="BR305" s="19">
        <v>2.0</v>
      </c>
      <c r="BS305" s="19" t="s">
        <v>195</v>
      </c>
      <c r="BT305" s="20">
        <f t="shared" si="16"/>
        <v>1</v>
      </c>
      <c r="BU305" s="19" t="s">
        <v>817</v>
      </c>
      <c r="BV305" s="19">
        <v>4.0</v>
      </c>
      <c r="BW305" s="19" t="s">
        <v>195</v>
      </c>
      <c r="BX305" s="19" t="s">
        <v>191</v>
      </c>
      <c r="BY305" s="19" t="s">
        <v>195</v>
      </c>
      <c r="BZ305" s="19" t="s">
        <v>186</v>
      </c>
      <c r="CA305" s="19">
        <f t="shared" si="17"/>
        <v>1</v>
      </c>
      <c r="CB305" s="19" t="s">
        <v>208</v>
      </c>
      <c r="CC305" s="19">
        <f t="shared" si="18"/>
        <v>2</v>
      </c>
      <c r="CD305" s="19" t="s">
        <v>209</v>
      </c>
      <c r="CE305" s="19">
        <f t="shared" si="19"/>
        <v>1</v>
      </c>
      <c r="CF305" s="19" t="s">
        <v>208</v>
      </c>
      <c r="CG305" s="19">
        <f t="shared" si="20"/>
        <v>2</v>
      </c>
      <c r="CH305" s="19" t="s">
        <v>209</v>
      </c>
      <c r="CI305" s="19">
        <f t="shared" si="21"/>
        <v>1</v>
      </c>
      <c r="CJ305" s="19" t="s">
        <v>210</v>
      </c>
      <c r="CK305" s="19" t="s">
        <v>185</v>
      </c>
      <c r="CL305" s="19" t="s">
        <v>241</v>
      </c>
      <c r="CM305" s="19">
        <f t="shared" si="22"/>
        <v>1.5</v>
      </c>
      <c r="CN305" s="19" t="s">
        <v>225</v>
      </c>
      <c r="CO305" s="19">
        <f t="shared" si="23"/>
        <v>2</v>
      </c>
      <c r="CP305" s="19" t="s">
        <v>185</v>
      </c>
      <c r="CQ305" s="19" t="s">
        <v>195</v>
      </c>
      <c r="CR305" s="19" t="s">
        <v>185</v>
      </c>
      <c r="CS305" s="19" t="s">
        <v>185</v>
      </c>
      <c r="CT305" s="19" t="s">
        <v>185</v>
      </c>
      <c r="CU305" s="19">
        <f t="shared" ref="CU305:CY305" si="348">if(CP305="Không",0,1)</f>
        <v>0</v>
      </c>
      <c r="CV305" s="19">
        <f t="shared" si="348"/>
        <v>1</v>
      </c>
      <c r="CW305" s="19">
        <f t="shared" si="348"/>
        <v>0</v>
      </c>
      <c r="CX305" s="19">
        <f t="shared" si="348"/>
        <v>0</v>
      </c>
      <c r="CY305" s="19">
        <f t="shared" si="348"/>
        <v>0</v>
      </c>
      <c r="CZ305" s="19" t="s">
        <v>185</v>
      </c>
      <c r="DA305" s="19">
        <f t="shared" si="25"/>
        <v>0</v>
      </c>
      <c r="DB305" s="19" t="s">
        <v>185</v>
      </c>
      <c r="DC305" s="19">
        <f t="shared" si="26"/>
        <v>0</v>
      </c>
      <c r="DD305" s="20"/>
      <c r="DE305" s="19" t="s">
        <v>185</v>
      </c>
      <c r="DF305" s="19">
        <f t="shared" si="27"/>
        <v>0</v>
      </c>
      <c r="DG305" s="19" t="s">
        <v>272</v>
      </c>
      <c r="DH305" s="19">
        <f t="shared" si="28"/>
        <v>1</v>
      </c>
      <c r="DI305" s="19" t="s">
        <v>818</v>
      </c>
      <c r="DJ305" s="19">
        <f t="shared" si="29"/>
        <v>1</v>
      </c>
      <c r="DK305" s="19" t="s">
        <v>257</v>
      </c>
      <c r="DL305" s="19">
        <f t="shared" si="30"/>
        <v>3</v>
      </c>
      <c r="DM305" s="20"/>
      <c r="DN305" s="19" t="str">
        <f t="shared" si="31"/>
        <v/>
      </c>
      <c r="DO305" s="20"/>
      <c r="DP305" s="19" t="s">
        <v>185</v>
      </c>
      <c r="DQ305" s="20">
        <f t="shared" si="32"/>
        <v>0</v>
      </c>
      <c r="DR305" s="20"/>
      <c r="DS305" s="19" t="s">
        <v>185</v>
      </c>
      <c r="DT305" s="20"/>
      <c r="DU305" s="19" t="s">
        <v>185</v>
      </c>
      <c r="DV305" s="20"/>
      <c r="DW305" s="20"/>
      <c r="DX305" s="20"/>
      <c r="DY305" s="20"/>
    </row>
    <row r="306">
      <c r="A306" s="18">
        <v>46007.89703703704</v>
      </c>
      <c r="B306" s="19" t="s">
        <v>219</v>
      </c>
      <c r="C306" s="19" t="s">
        <v>335</v>
      </c>
      <c r="D306" s="19">
        <f t="shared" si="2"/>
        <v>1</v>
      </c>
      <c r="E306" s="19" t="s">
        <v>180</v>
      </c>
      <c r="F306" s="19">
        <f>IFERROR(__xludf.DUMMYFUNCTION("LET(
  t, LOWER(TRIM(E306)),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06" s="19" t="s">
        <v>181</v>
      </c>
      <c r="H306" s="19">
        <f>IFERROR(__xludf.DUMMYFUNCTION("LET(
  t, LOWER(TRIM(G306)),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306" s="19" t="s">
        <v>276</v>
      </c>
      <c r="J306" s="19">
        <f>IFERROR(__xludf.DUMMYFUNCTION("LET(
  text, LOWER(I306),
  IFERROR(
    IFS(
      REGEXMATCH(text,""ở cùng gia đình|ở trọ cùng gia đình""), 0,
      REGEXMATCH(text,""thuê trọ""), 1,
      REGEXMATCH(text,""ở ktx""), 2,
      REGEXMATCH(text,""có nhà tại khu vực đang học|có nhà|ở riên"&amp;"g tại chung cư""), 3,
      REGEXMATCH(text,""ở nhà người quen""), 4
    ),
  -1)
)"),0.0)</f>
        <v>0</v>
      </c>
      <c r="K306" s="19" t="s">
        <v>183</v>
      </c>
      <c r="L306" s="19">
        <f>IFERROR(__xludf.DUMMYFUNCTION("LET(
  t, LOWER(TRIM(K306)),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06" s="19" t="s">
        <v>383</v>
      </c>
      <c r="N306" s="19">
        <f>IFERROR(__xludf.DUMMYFUNCTION("LET(
  t, LOWER(TRIM(M306)),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06" s="19" t="s">
        <v>195</v>
      </c>
      <c r="P306" s="19">
        <f t="shared" si="3"/>
        <v>1</v>
      </c>
      <c r="Q306" s="19">
        <v>1.0</v>
      </c>
      <c r="R306" s="20">
        <f t="shared" si="318"/>
        <v>1</v>
      </c>
      <c r="S306" s="19" t="s">
        <v>223</v>
      </c>
      <c r="T306" s="19"/>
      <c r="U306" s="19" t="s">
        <v>236</v>
      </c>
      <c r="V306" s="20">
        <f>IFERROR(__xludf.DUMMYFUNCTION("IFERROR(REGEXEXTRACT(U306,""\d+"")*1, """")"),40.0)</f>
        <v>40</v>
      </c>
      <c r="W306" s="20">
        <f t="shared" si="5"/>
        <v>40</v>
      </c>
      <c r="X306" s="21">
        <v>0.1</v>
      </c>
      <c r="Y306" s="21">
        <v>0.1</v>
      </c>
      <c r="Z306" s="19" t="s">
        <v>186</v>
      </c>
      <c r="AA306" s="19"/>
      <c r="AB306" s="19" t="s">
        <v>185</v>
      </c>
      <c r="AC306" s="19" t="s">
        <v>185</v>
      </c>
      <c r="AD306" s="19" t="s">
        <v>205</v>
      </c>
      <c r="AE306" s="19" t="s">
        <v>225</v>
      </c>
      <c r="AF306" s="19" t="s">
        <v>250</v>
      </c>
      <c r="AG306" s="19" t="s">
        <v>251</v>
      </c>
      <c r="AH306" s="19" t="s">
        <v>251</v>
      </c>
      <c r="AI306" s="19" t="s">
        <v>227</v>
      </c>
      <c r="AJ306" s="19">
        <f t="shared" si="6"/>
        <v>2</v>
      </c>
      <c r="AK306" s="19" t="s">
        <v>226</v>
      </c>
      <c r="AL306" s="19">
        <f t="shared" si="7"/>
        <v>2</v>
      </c>
      <c r="AM306" s="19" t="s">
        <v>190</v>
      </c>
      <c r="AN306" s="19">
        <f t="shared" si="8"/>
        <v>0</v>
      </c>
      <c r="AO306" s="20"/>
      <c r="AP306" s="19">
        <v>2.0</v>
      </c>
      <c r="AQ306" s="19">
        <v>2.0</v>
      </c>
      <c r="AR306" s="19">
        <v>1.0</v>
      </c>
      <c r="AS306" s="19">
        <v>2.0</v>
      </c>
      <c r="AT306" s="19">
        <v>1.0</v>
      </c>
      <c r="AU306" s="19">
        <v>4.0</v>
      </c>
      <c r="AV306" s="19">
        <v>2.0</v>
      </c>
      <c r="AW306" s="19">
        <v>2.0</v>
      </c>
      <c r="AX306" s="19">
        <v>2.0</v>
      </c>
      <c r="AY306" s="19">
        <f t="shared" si="9"/>
        <v>18</v>
      </c>
      <c r="AZ306" s="19">
        <f t="shared" si="10"/>
        <v>9</v>
      </c>
      <c r="BA306" s="19">
        <f t="shared" si="11"/>
        <v>0</v>
      </c>
      <c r="BB306" s="19">
        <f t="shared" si="12"/>
        <v>0</v>
      </c>
      <c r="BC306" s="19">
        <v>2.0</v>
      </c>
      <c r="BD306" s="19">
        <v>2.0</v>
      </c>
      <c r="BE306" s="19">
        <v>4.0</v>
      </c>
      <c r="BF306" s="19">
        <v>2.0</v>
      </c>
      <c r="BG306" s="19">
        <v>2.0</v>
      </c>
      <c r="BH306" s="19">
        <v>2.0</v>
      </c>
      <c r="BI306" s="19">
        <v>2.0</v>
      </c>
      <c r="BJ306" s="19">
        <f t="shared" si="13"/>
        <v>16</v>
      </c>
      <c r="BK306" s="19">
        <f t="shared" si="14"/>
        <v>9</v>
      </c>
      <c r="BL306" s="19"/>
      <c r="BM306" s="19"/>
      <c r="BN306" s="19">
        <v>5.0</v>
      </c>
      <c r="BO306" s="19" t="s">
        <v>195</v>
      </c>
      <c r="BP306" s="19">
        <f t="shared" si="15"/>
        <v>1</v>
      </c>
      <c r="BQ306" s="19">
        <v>6.0</v>
      </c>
      <c r="BR306" s="19">
        <v>10.0</v>
      </c>
      <c r="BS306" s="19" t="s">
        <v>195</v>
      </c>
      <c r="BT306" s="20">
        <f t="shared" si="16"/>
        <v>1</v>
      </c>
      <c r="BU306" s="19" t="s">
        <v>671</v>
      </c>
      <c r="BV306" s="19">
        <v>1.0</v>
      </c>
      <c r="BW306" s="19" t="s">
        <v>195</v>
      </c>
      <c r="BX306" s="19" t="s">
        <v>252</v>
      </c>
      <c r="BY306" s="19" t="s">
        <v>195</v>
      </c>
      <c r="BZ306" s="19" t="s">
        <v>208</v>
      </c>
      <c r="CA306" s="19">
        <f t="shared" si="17"/>
        <v>2</v>
      </c>
      <c r="CB306" s="19" t="s">
        <v>208</v>
      </c>
      <c r="CC306" s="19">
        <f t="shared" si="18"/>
        <v>2</v>
      </c>
      <c r="CD306" s="19" t="s">
        <v>208</v>
      </c>
      <c r="CE306" s="19">
        <f t="shared" si="19"/>
        <v>2</v>
      </c>
      <c r="CF306" s="19" t="s">
        <v>208</v>
      </c>
      <c r="CG306" s="19">
        <f t="shared" si="20"/>
        <v>2</v>
      </c>
      <c r="CH306" s="19" t="s">
        <v>208</v>
      </c>
      <c r="CI306" s="19">
        <f t="shared" si="21"/>
        <v>2</v>
      </c>
      <c r="CJ306" s="19" t="s">
        <v>415</v>
      </c>
      <c r="CK306" s="19" t="s">
        <v>185</v>
      </c>
      <c r="CL306" s="19" t="s">
        <v>194</v>
      </c>
      <c r="CM306" s="19">
        <f t="shared" si="22"/>
        <v>3.5</v>
      </c>
      <c r="CN306" s="19" t="s">
        <v>185</v>
      </c>
      <c r="CO306" s="19">
        <f t="shared" si="23"/>
        <v>0</v>
      </c>
      <c r="CP306" s="19" t="s">
        <v>195</v>
      </c>
      <c r="CQ306" s="19" t="s">
        <v>195</v>
      </c>
      <c r="CR306" s="19" t="s">
        <v>195</v>
      </c>
      <c r="CS306" s="19" t="s">
        <v>195</v>
      </c>
      <c r="CT306" s="19" t="s">
        <v>185</v>
      </c>
      <c r="CU306" s="19">
        <f t="shared" ref="CU306:CY306" si="349">if(CP306="Không",0,1)</f>
        <v>1</v>
      </c>
      <c r="CV306" s="19">
        <f t="shared" si="349"/>
        <v>1</v>
      </c>
      <c r="CW306" s="19">
        <f t="shared" si="349"/>
        <v>1</v>
      </c>
      <c r="CX306" s="19">
        <f t="shared" si="349"/>
        <v>1</v>
      </c>
      <c r="CY306" s="19">
        <f t="shared" si="349"/>
        <v>0</v>
      </c>
      <c r="CZ306" s="19" t="s">
        <v>195</v>
      </c>
      <c r="DA306" s="19">
        <f t="shared" si="25"/>
        <v>1</v>
      </c>
      <c r="DB306" s="19" t="s">
        <v>195</v>
      </c>
      <c r="DC306" s="19">
        <f t="shared" si="26"/>
        <v>1</v>
      </c>
      <c r="DD306" s="19" t="s">
        <v>506</v>
      </c>
      <c r="DE306" s="19" t="s">
        <v>185</v>
      </c>
      <c r="DF306" s="19">
        <f t="shared" si="27"/>
        <v>0</v>
      </c>
      <c r="DG306" s="19" t="s">
        <v>196</v>
      </c>
      <c r="DH306" s="19">
        <f t="shared" si="28"/>
        <v>0</v>
      </c>
      <c r="DI306" s="19" t="s">
        <v>185</v>
      </c>
      <c r="DJ306" s="19">
        <f t="shared" si="29"/>
        <v>0</v>
      </c>
      <c r="DK306" s="19" t="s">
        <v>197</v>
      </c>
      <c r="DL306" s="19">
        <f t="shared" si="30"/>
        <v>0</v>
      </c>
      <c r="DM306" s="20"/>
      <c r="DN306" s="19" t="str">
        <f t="shared" si="31"/>
        <v/>
      </c>
      <c r="DO306" s="20"/>
      <c r="DP306" s="19" t="s">
        <v>185</v>
      </c>
      <c r="DQ306" s="20">
        <f t="shared" si="32"/>
        <v>0</v>
      </c>
      <c r="DR306" s="20"/>
      <c r="DS306" s="19" t="s">
        <v>185</v>
      </c>
      <c r="DT306" s="20"/>
      <c r="DU306" s="19" t="s">
        <v>185</v>
      </c>
      <c r="DV306" s="20"/>
      <c r="DW306" s="20"/>
      <c r="DX306" s="20"/>
      <c r="DY306" s="20"/>
    </row>
    <row r="307">
      <c r="A307" s="18">
        <v>46007.89763888889</v>
      </c>
      <c r="B307" s="19" t="s">
        <v>359</v>
      </c>
      <c r="C307" s="19" t="s">
        <v>335</v>
      </c>
      <c r="D307" s="19">
        <f t="shared" si="2"/>
        <v>1</v>
      </c>
      <c r="E307" s="19" t="s">
        <v>180</v>
      </c>
      <c r="F307" s="19">
        <f>IFERROR(__xludf.DUMMYFUNCTION("LET(
  t, LOWER(TRIM(E307)),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07" s="19" t="s">
        <v>185</v>
      </c>
      <c r="H307" s="19">
        <f>IFERROR(__xludf.DUMMYFUNCTION("LET(
  t, LOWER(TRIM(G307)),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07" s="19" t="s">
        <v>182</v>
      </c>
      <c r="J307" s="19">
        <f>IFERROR(__xludf.DUMMYFUNCTION("LET(
  text, LOWER(I307),
  IFERROR(
    IFS(
      REGEXMATCH(text,""ở cùng gia đình|ở trọ cùng gia đình""), 0,
      REGEXMATCH(text,""thuê trọ""), 1,
      REGEXMATCH(text,""ở ktx""), 2,
      REGEXMATCH(text,""có nhà tại khu vực đang học|có nhà|ở riên"&amp;"g tại chung cư""), 3,
      REGEXMATCH(text,""ở nhà người quen""), 4
    ),
  -1)
)"),1.0)</f>
        <v>1</v>
      </c>
      <c r="K307" s="19" t="s">
        <v>628</v>
      </c>
      <c r="L307" s="19">
        <f>IFERROR(__xludf.DUMMYFUNCTION("LET(
  t, LOWER(TRIM(K307)),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07" s="19" t="s">
        <v>184</v>
      </c>
      <c r="N307" s="19">
        <f>IFERROR(__xludf.DUMMYFUNCTION("LET(
  t, LOWER(TRIM(M307)),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07" s="19" t="s">
        <v>195</v>
      </c>
      <c r="P307" s="19">
        <f t="shared" si="3"/>
        <v>1</v>
      </c>
      <c r="Q307" s="19">
        <v>1.0</v>
      </c>
      <c r="R307" s="20">
        <f t="shared" si="318"/>
        <v>1</v>
      </c>
      <c r="S307" s="19" t="s">
        <v>223</v>
      </c>
      <c r="T307" s="19"/>
      <c r="U307" s="19" t="s">
        <v>236</v>
      </c>
      <c r="V307" s="20">
        <f>IFERROR(__xludf.DUMMYFUNCTION("IFERROR(REGEXEXTRACT(U307,""\d+"")*1, """")"),40.0)</f>
        <v>40</v>
      </c>
      <c r="W307" s="20">
        <f t="shared" si="5"/>
        <v>40</v>
      </c>
      <c r="X307" s="19">
        <v>50.0</v>
      </c>
      <c r="Y307" s="19">
        <v>10.0</v>
      </c>
      <c r="Z307" s="19" t="s">
        <v>186</v>
      </c>
      <c r="AA307" s="19"/>
      <c r="AB307" s="19" t="s">
        <v>185</v>
      </c>
      <c r="AC307" s="19" t="s">
        <v>185</v>
      </c>
      <c r="AD307" s="19" t="s">
        <v>205</v>
      </c>
      <c r="AE307" s="19" t="s">
        <v>186</v>
      </c>
      <c r="AF307" s="19" t="s">
        <v>187</v>
      </c>
      <c r="AG307" s="19" t="s">
        <v>188</v>
      </c>
      <c r="AH307" s="19" t="s">
        <v>188</v>
      </c>
      <c r="AI307" s="19" t="s">
        <v>227</v>
      </c>
      <c r="AJ307" s="19">
        <f t="shared" si="6"/>
        <v>2</v>
      </c>
      <c r="AK307" s="19" t="s">
        <v>188</v>
      </c>
      <c r="AL307" s="19">
        <f t="shared" si="7"/>
        <v>1</v>
      </c>
      <c r="AM307" s="19" t="s">
        <v>190</v>
      </c>
      <c r="AN307" s="19">
        <f t="shared" si="8"/>
        <v>0</v>
      </c>
      <c r="AO307" s="20"/>
      <c r="AP307" s="19">
        <v>3.0</v>
      </c>
      <c r="AQ307" s="19">
        <v>4.0</v>
      </c>
      <c r="AR307" s="19">
        <v>3.0</v>
      </c>
      <c r="AS307" s="19">
        <v>4.0</v>
      </c>
      <c r="AT307" s="19">
        <v>4.0</v>
      </c>
      <c r="AU307" s="19">
        <v>3.0</v>
      </c>
      <c r="AV307" s="19">
        <v>3.0</v>
      </c>
      <c r="AW307" s="19">
        <v>3.0</v>
      </c>
      <c r="AX307" s="19">
        <v>1.0</v>
      </c>
      <c r="AY307" s="19">
        <f t="shared" si="9"/>
        <v>28</v>
      </c>
      <c r="AZ307" s="19">
        <f t="shared" si="10"/>
        <v>19</v>
      </c>
      <c r="BA307" s="19">
        <f t="shared" si="11"/>
        <v>1</v>
      </c>
      <c r="BB307" s="19">
        <f t="shared" si="12"/>
        <v>1</v>
      </c>
      <c r="BC307" s="19">
        <v>2.0</v>
      </c>
      <c r="BD307" s="19">
        <v>2.0</v>
      </c>
      <c r="BE307" s="19">
        <v>1.0</v>
      </c>
      <c r="BF307" s="19">
        <v>3.0</v>
      </c>
      <c r="BG307" s="19">
        <v>3.0</v>
      </c>
      <c r="BH307" s="19">
        <v>1.0</v>
      </c>
      <c r="BI307" s="19">
        <v>2.0</v>
      </c>
      <c r="BJ307" s="19">
        <f t="shared" si="13"/>
        <v>14</v>
      </c>
      <c r="BK307" s="19">
        <f t="shared" si="14"/>
        <v>7</v>
      </c>
      <c r="BL307" s="19"/>
      <c r="BM307" s="19"/>
      <c r="BN307" s="19">
        <v>4.0</v>
      </c>
      <c r="BO307" s="19" t="s">
        <v>185</v>
      </c>
      <c r="BP307" s="19">
        <f t="shared" si="15"/>
        <v>0</v>
      </c>
      <c r="BQ307" s="19">
        <v>4.0</v>
      </c>
      <c r="BR307" s="19">
        <v>5.0</v>
      </c>
      <c r="BS307" s="19" t="s">
        <v>185</v>
      </c>
      <c r="BT307" s="20">
        <f t="shared" si="16"/>
        <v>0</v>
      </c>
      <c r="BU307" s="20"/>
      <c r="BV307" s="19">
        <v>3.0</v>
      </c>
      <c r="BW307" s="19" t="s">
        <v>195</v>
      </c>
      <c r="BX307" s="19" t="s">
        <v>191</v>
      </c>
      <c r="BY307" s="19" t="s">
        <v>185</v>
      </c>
      <c r="BZ307" s="19" t="s">
        <v>186</v>
      </c>
      <c r="CA307" s="19">
        <f t="shared" si="17"/>
        <v>1</v>
      </c>
      <c r="CB307" s="19" t="s">
        <v>208</v>
      </c>
      <c r="CC307" s="19">
        <f t="shared" si="18"/>
        <v>2</v>
      </c>
      <c r="CD307" s="19" t="s">
        <v>209</v>
      </c>
      <c r="CE307" s="19">
        <f t="shared" si="19"/>
        <v>1</v>
      </c>
      <c r="CF307" s="19" t="s">
        <v>209</v>
      </c>
      <c r="CG307" s="19">
        <f t="shared" si="20"/>
        <v>1</v>
      </c>
      <c r="CH307" s="19" t="s">
        <v>192</v>
      </c>
      <c r="CI307" s="19">
        <f t="shared" si="21"/>
        <v>0</v>
      </c>
      <c r="CJ307" s="19" t="s">
        <v>292</v>
      </c>
      <c r="CK307" s="19" t="s">
        <v>279</v>
      </c>
      <c r="CL307" s="19" t="s">
        <v>212</v>
      </c>
      <c r="CM307" s="19">
        <f t="shared" si="22"/>
        <v>6</v>
      </c>
      <c r="CN307" s="19" t="s">
        <v>185</v>
      </c>
      <c r="CO307" s="19">
        <f t="shared" si="23"/>
        <v>0</v>
      </c>
      <c r="CP307" s="19" t="s">
        <v>185</v>
      </c>
      <c r="CQ307" s="19" t="s">
        <v>185</v>
      </c>
      <c r="CR307" s="19" t="s">
        <v>185</v>
      </c>
      <c r="CS307" s="19" t="s">
        <v>185</v>
      </c>
      <c r="CT307" s="19" t="s">
        <v>185</v>
      </c>
      <c r="CU307" s="19">
        <f t="shared" ref="CU307:CY307" si="350">if(CP307="Không",0,1)</f>
        <v>0</v>
      </c>
      <c r="CV307" s="19">
        <f t="shared" si="350"/>
        <v>0</v>
      </c>
      <c r="CW307" s="19">
        <f t="shared" si="350"/>
        <v>0</v>
      </c>
      <c r="CX307" s="19">
        <f t="shared" si="350"/>
        <v>0</v>
      </c>
      <c r="CY307" s="19">
        <f t="shared" si="350"/>
        <v>0</v>
      </c>
      <c r="CZ307" s="19" t="s">
        <v>185</v>
      </c>
      <c r="DA307" s="19">
        <f t="shared" si="25"/>
        <v>0</v>
      </c>
      <c r="DB307" s="19" t="s">
        <v>185</v>
      </c>
      <c r="DC307" s="19">
        <f t="shared" si="26"/>
        <v>0</v>
      </c>
      <c r="DD307" s="20"/>
      <c r="DE307" s="19" t="s">
        <v>195</v>
      </c>
      <c r="DF307" s="19">
        <f t="shared" si="27"/>
        <v>1</v>
      </c>
      <c r="DG307" s="19" t="s">
        <v>431</v>
      </c>
      <c r="DH307" s="19">
        <f t="shared" si="28"/>
        <v>1</v>
      </c>
      <c r="DI307" s="19" t="s">
        <v>185</v>
      </c>
      <c r="DJ307" s="19">
        <f t="shared" si="29"/>
        <v>0</v>
      </c>
      <c r="DK307" s="19" t="s">
        <v>197</v>
      </c>
      <c r="DL307" s="19">
        <f t="shared" si="30"/>
        <v>0</v>
      </c>
      <c r="DM307" s="19" t="s">
        <v>232</v>
      </c>
      <c r="DN307" s="19">
        <f t="shared" si="31"/>
        <v>2.5</v>
      </c>
      <c r="DO307" s="19" t="s">
        <v>454</v>
      </c>
      <c r="DP307" s="19" t="s">
        <v>185</v>
      </c>
      <c r="DQ307" s="20">
        <f t="shared" si="32"/>
        <v>0</v>
      </c>
      <c r="DR307" s="20"/>
      <c r="DS307" s="19" t="s">
        <v>185</v>
      </c>
      <c r="DT307" s="20"/>
      <c r="DU307" s="19" t="s">
        <v>185</v>
      </c>
      <c r="DV307" s="20"/>
      <c r="DW307" s="20"/>
      <c r="DX307" s="20"/>
      <c r="DY307" s="20"/>
    </row>
    <row r="308">
      <c r="A308" s="18">
        <v>46007.89796296296</v>
      </c>
      <c r="B308" s="19" t="s">
        <v>390</v>
      </c>
      <c r="C308" s="19" t="s">
        <v>174</v>
      </c>
      <c r="D308" s="19">
        <f t="shared" si="2"/>
        <v>0</v>
      </c>
      <c r="E308" s="19" t="s">
        <v>180</v>
      </c>
      <c r="F308" s="19">
        <f>IFERROR(__xludf.DUMMYFUNCTION("LET(
  t, LOWER(TRIM(E308)),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08" s="19" t="s">
        <v>185</v>
      </c>
      <c r="H308" s="19">
        <f>IFERROR(__xludf.DUMMYFUNCTION("LET(
  t, LOWER(TRIM(G308)),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08" s="19" t="s">
        <v>276</v>
      </c>
      <c r="J308" s="19">
        <f>IFERROR(__xludf.DUMMYFUNCTION("LET(
  text, LOWER(I308),
  IFERROR(
    IFS(
      REGEXMATCH(text,""ở cùng gia đình|ở trọ cùng gia đình""), 0,
      REGEXMATCH(text,""thuê trọ""), 1,
      REGEXMATCH(text,""ở ktx""), 2,
      REGEXMATCH(text,""có nhà tại khu vực đang học|có nhà|ở riên"&amp;"g tại chung cư""), 3,
      REGEXMATCH(text,""ở nhà người quen""), 4
    ),
  -1)
)"),0.0)</f>
        <v>0</v>
      </c>
      <c r="K308" s="19" t="s">
        <v>183</v>
      </c>
      <c r="L308" s="19">
        <f>IFERROR(__xludf.DUMMYFUNCTION("LET(
  t, LOWER(TRIM(K308)),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08" s="19" t="s">
        <v>222</v>
      </c>
      <c r="N308" s="19">
        <f>IFERROR(__xludf.DUMMYFUNCTION("LET(
  t, LOWER(TRIM(M308)),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08" s="19" t="s">
        <v>195</v>
      </c>
      <c r="P308" s="19">
        <f t="shared" si="3"/>
        <v>1</v>
      </c>
      <c r="Q308" s="19">
        <v>1.0</v>
      </c>
      <c r="R308" s="20">
        <f t="shared" si="318"/>
        <v>1</v>
      </c>
      <c r="S308" s="19" t="s">
        <v>223</v>
      </c>
      <c r="T308" s="19"/>
      <c r="U308" s="19" t="s">
        <v>224</v>
      </c>
      <c r="V308" s="20">
        <f>IFERROR(__xludf.DUMMYFUNCTION("IFERROR(REGEXEXTRACT(U308,""\d+"")*1, """")"),25.0)</f>
        <v>25</v>
      </c>
      <c r="W308" s="20">
        <f t="shared" si="5"/>
        <v>25</v>
      </c>
      <c r="X308" s="19">
        <v>50.0</v>
      </c>
      <c r="Y308" s="19">
        <v>0.0</v>
      </c>
      <c r="Z308" s="19" t="s">
        <v>186</v>
      </c>
      <c r="AA308" s="19"/>
      <c r="AB308" s="19" t="s">
        <v>195</v>
      </c>
      <c r="AC308" s="19" t="s">
        <v>286</v>
      </c>
      <c r="AD308" s="19" t="s">
        <v>205</v>
      </c>
      <c r="AE308" s="19" t="s">
        <v>185</v>
      </c>
      <c r="AF308" s="19" t="s">
        <v>187</v>
      </c>
      <c r="AG308" s="19" t="s">
        <v>226</v>
      </c>
      <c r="AH308" s="19" t="s">
        <v>238</v>
      </c>
      <c r="AI308" s="19" t="s">
        <v>239</v>
      </c>
      <c r="AJ308" s="19">
        <f t="shared" si="6"/>
        <v>0</v>
      </c>
      <c r="AK308" s="19" t="s">
        <v>302</v>
      </c>
      <c r="AL308" s="19">
        <f t="shared" si="7"/>
        <v>-1</v>
      </c>
      <c r="AM308" s="19" t="s">
        <v>190</v>
      </c>
      <c r="AN308" s="19">
        <f t="shared" si="8"/>
        <v>0</v>
      </c>
      <c r="AO308" s="20"/>
      <c r="AP308" s="19">
        <v>2.0</v>
      </c>
      <c r="AQ308" s="19">
        <v>2.0</v>
      </c>
      <c r="AR308" s="19">
        <v>2.0</v>
      </c>
      <c r="AS308" s="19">
        <v>2.0</v>
      </c>
      <c r="AT308" s="19">
        <v>1.0</v>
      </c>
      <c r="AU308" s="19">
        <v>3.0</v>
      </c>
      <c r="AV308" s="19">
        <v>2.0</v>
      </c>
      <c r="AW308" s="19">
        <v>1.0</v>
      </c>
      <c r="AX308" s="19">
        <v>1.0</v>
      </c>
      <c r="AY308" s="19">
        <f t="shared" si="9"/>
        <v>16</v>
      </c>
      <c r="AZ308" s="19">
        <f t="shared" si="10"/>
        <v>7</v>
      </c>
      <c r="BA308" s="19">
        <f t="shared" si="11"/>
        <v>0</v>
      </c>
      <c r="BB308" s="19">
        <f t="shared" si="12"/>
        <v>0</v>
      </c>
      <c r="BC308" s="19">
        <v>2.0</v>
      </c>
      <c r="BD308" s="19">
        <v>1.0</v>
      </c>
      <c r="BE308" s="19">
        <v>2.0</v>
      </c>
      <c r="BF308" s="19">
        <v>3.0</v>
      </c>
      <c r="BG308" s="19">
        <v>3.0</v>
      </c>
      <c r="BH308" s="19">
        <v>2.0</v>
      </c>
      <c r="BI308" s="19">
        <v>2.0</v>
      </c>
      <c r="BJ308" s="19">
        <f t="shared" si="13"/>
        <v>15</v>
      </c>
      <c r="BK308" s="19">
        <f t="shared" si="14"/>
        <v>8</v>
      </c>
      <c r="BL308" s="19"/>
      <c r="BM308" s="19"/>
      <c r="BN308" s="19">
        <v>1.0</v>
      </c>
      <c r="BO308" s="19" t="s">
        <v>185</v>
      </c>
      <c r="BP308" s="19">
        <f t="shared" si="15"/>
        <v>0</v>
      </c>
      <c r="BQ308" s="19">
        <v>1.0</v>
      </c>
      <c r="BR308" s="19">
        <v>0.0</v>
      </c>
      <c r="BS308" s="19" t="s">
        <v>195</v>
      </c>
      <c r="BT308" s="20">
        <f t="shared" si="16"/>
        <v>1</v>
      </c>
      <c r="BU308" s="19" t="s">
        <v>207</v>
      </c>
      <c r="BV308" s="19">
        <v>1.0</v>
      </c>
      <c r="BW308" s="19" t="s">
        <v>195</v>
      </c>
      <c r="BX308" s="19" t="s">
        <v>252</v>
      </c>
      <c r="BY308" s="19" t="s">
        <v>195</v>
      </c>
      <c r="BZ308" s="19" t="s">
        <v>208</v>
      </c>
      <c r="CA308" s="19">
        <f t="shared" si="17"/>
        <v>2</v>
      </c>
      <c r="CB308" s="19" t="s">
        <v>186</v>
      </c>
      <c r="CC308" s="19">
        <f t="shared" si="18"/>
        <v>1</v>
      </c>
      <c r="CD308" s="19" t="s">
        <v>209</v>
      </c>
      <c r="CE308" s="19">
        <f t="shared" si="19"/>
        <v>1</v>
      </c>
      <c r="CF308" s="19" t="s">
        <v>209</v>
      </c>
      <c r="CG308" s="19">
        <f t="shared" si="20"/>
        <v>1</v>
      </c>
      <c r="CH308" s="19" t="s">
        <v>209</v>
      </c>
      <c r="CI308" s="19">
        <f t="shared" si="21"/>
        <v>1</v>
      </c>
      <c r="CJ308" s="19" t="s">
        <v>193</v>
      </c>
      <c r="CK308" s="19" t="s">
        <v>185</v>
      </c>
      <c r="CL308" s="19" t="s">
        <v>194</v>
      </c>
      <c r="CM308" s="19">
        <f t="shared" si="22"/>
        <v>3.5</v>
      </c>
      <c r="CN308" s="19" t="s">
        <v>225</v>
      </c>
      <c r="CO308" s="19">
        <f t="shared" si="23"/>
        <v>2</v>
      </c>
      <c r="CP308" s="19" t="s">
        <v>195</v>
      </c>
      <c r="CQ308" s="19" t="s">
        <v>195</v>
      </c>
      <c r="CR308" s="19" t="s">
        <v>185</v>
      </c>
      <c r="CS308" s="19" t="s">
        <v>195</v>
      </c>
      <c r="CT308" s="19" t="s">
        <v>185</v>
      </c>
      <c r="CU308" s="19">
        <f t="shared" ref="CU308:CY308" si="351">if(CP308="Không",0,1)</f>
        <v>1</v>
      </c>
      <c r="CV308" s="19">
        <f t="shared" si="351"/>
        <v>1</v>
      </c>
      <c r="CW308" s="19">
        <f t="shared" si="351"/>
        <v>0</v>
      </c>
      <c r="CX308" s="19">
        <f t="shared" si="351"/>
        <v>1</v>
      </c>
      <c r="CY308" s="19">
        <f t="shared" si="351"/>
        <v>0</v>
      </c>
      <c r="CZ308" s="19" t="s">
        <v>185</v>
      </c>
      <c r="DA308" s="19">
        <f t="shared" si="25"/>
        <v>0</v>
      </c>
      <c r="DB308" s="19" t="s">
        <v>185</v>
      </c>
      <c r="DC308" s="19">
        <f t="shared" si="26"/>
        <v>0</v>
      </c>
      <c r="DD308" s="20"/>
      <c r="DE308" s="19" t="s">
        <v>195</v>
      </c>
      <c r="DF308" s="19">
        <f t="shared" si="27"/>
        <v>1</v>
      </c>
      <c r="DG308" s="19" t="s">
        <v>196</v>
      </c>
      <c r="DH308" s="19">
        <f t="shared" si="28"/>
        <v>0</v>
      </c>
      <c r="DI308" s="19" t="s">
        <v>362</v>
      </c>
      <c r="DJ308" s="19">
        <f t="shared" si="29"/>
        <v>1</v>
      </c>
      <c r="DK308" s="19" t="s">
        <v>197</v>
      </c>
      <c r="DL308" s="19">
        <f t="shared" si="30"/>
        <v>0</v>
      </c>
      <c r="DM308" s="19" t="s">
        <v>198</v>
      </c>
      <c r="DN308" s="19">
        <f t="shared" si="31"/>
        <v>1.5</v>
      </c>
      <c r="DO308" s="19" t="s">
        <v>317</v>
      </c>
      <c r="DP308" s="19" t="s">
        <v>185</v>
      </c>
      <c r="DQ308" s="20">
        <f t="shared" si="32"/>
        <v>0</v>
      </c>
      <c r="DR308" s="20"/>
      <c r="DS308" s="19" t="s">
        <v>185</v>
      </c>
      <c r="DT308" s="20"/>
      <c r="DU308" s="19" t="s">
        <v>185</v>
      </c>
      <c r="DV308" s="20"/>
      <c r="DW308" s="20"/>
      <c r="DX308" s="20"/>
      <c r="DY308" s="20"/>
    </row>
    <row r="309">
      <c r="A309" s="18">
        <v>46007.89837962963</v>
      </c>
      <c r="B309" s="19" t="s">
        <v>420</v>
      </c>
      <c r="C309" s="19" t="s">
        <v>174</v>
      </c>
      <c r="D309" s="19">
        <f t="shared" si="2"/>
        <v>0</v>
      </c>
      <c r="E309" s="19" t="s">
        <v>819</v>
      </c>
      <c r="F309" s="19">
        <f>IFERROR(__xludf.DUMMYFUNCTION("LET(
  t, LOWER(TRIM(E309)),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09" s="19" t="s">
        <v>181</v>
      </c>
      <c r="H309" s="19">
        <f>IFERROR(__xludf.DUMMYFUNCTION("LET(
  t, LOWER(TRIM(G309)),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309" s="19" t="s">
        <v>182</v>
      </c>
      <c r="J309" s="19">
        <f>IFERROR(__xludf.DUMMYFUNCTION("LET(
  text, LOWER(I309),
  IFERROR(
    IFS(
      REGEXMATCH(text,""ở cùng gia đình|ở trọ cùng gia đình""), 0,
      REGEXMATCH(text,""thuê trọ""), 1,
      REGEXMATCH(text,""ở ktx""), 2,
      REGEXMATCH(text,""có nhà tại khu vực đang học|có nhà|ở riên"&amp;"g tại chung cư""), 3,
      REGEXMATCH(text,""ở nhà người quen""), 4
    ),
  -1)
)"),1.0)</f>
        <v>1</v>
      </c>
      <c r="K309" s="19" t="s">
        <v>764</v>
      </c>
      <c r="L309" s="19">
        <f>IFERROR(__xludf.DUMMYFUNCTION("LET(
  t, LOWER(TRIM(K309)),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09" s="19" t="s">
        <v>185</v>
      </c>
      <c r="N309" s="19">
        <f>IFERROR(__xludf.DUMMYFUNCTION("LET(
  t, LOWER(TRIM(M309)),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09" s="19" t="s">
        <v>185</v>
      </c>
      <c r="P309" s="19">
        <f t="shared" si="3"/>
        <v>0</v>
      </c>
      <c r="Q309" s="20"/>
      <c r="R309" s="20" t="str">
        <f t="shared" si="318"/>
        <v/>
      </c>
      <c r="S309" s="20"/>
      <c r="T309" s="20"/>
      <c r="U309" s="20"/>
      <c r="V309" s="20" t="str">
        <f>IFERROR(__xludf.DUMMYFUNCTION("IFERROR(REGEXEXTRACT(U309,""\d+"")*1, """")"),"")</f>
        <v/>
      </c>
      <c r="W309" s="20">
        <f t="shared" si="5"/>
        <v>0</v>
      </c>
      <c r="X309" s="20"/>
      <c r="Y309" s="20"/>
      <c r="Z309" s="19" t="s">
        <v>186</v>
      </c>
      <c r="AA309" s="19"/>
      <c r="AB309" s="19" t="s">
        <v>185</v>
      </c>
      <c r="AC309" s="19" t="s">
        <v>185</v>
      </c>
      <c r="AD309" s="19" t="s">
        <v>205</v>
      </c>
      <c r="AE309" s="19" t="s">
        <v>186</v>
      </c>
      <c r="AF309" s="19" t="s">
        <v>206</v>
      </c>
      <c r="AG309" s="19" t="s">
        <v>226</v>
      </c>
      <c r="AH309" s="19" t="s">
        <v>238</v>
      </c>
      <c r="AI309" s="19" t="s">
        <v>239</v>
      </c>
      <c r="AJ309" s="19">
        <f t="shared" si="6"/>
        <v>0</v>
      </c>
      <c r="AK309" s="19" t="s">
        <v>238</v>
      </c>
      <c r="AL309" s="19">
        <f t="shared" si="7"/>
        <v>0</v>
      </c>
      <c r="AM309" s="19" t="s">
        <v>190</v>
      </c>
      <c r="AN309" s="19">
        <f t="shared" si="8"/>
        <v>0</v>
      </c>
      <c r="AO309" s="20"/>
      <c r="AP309" s="19">
        <v>2.0</v>
      </c>
      <c r="AQ309" s="19">
        <v>2.0</v>
      </c>
      <c r="AR309" s="19">
        <v>1.0</v>
      </c>
      <c r="AS309" s="19">
        <v>3.0</v>
      </c>
      <c r="AT309" s="19">
        <v>1.0</v>
      </c>
      <c r="AU309" s="19">
        <v>2.0</v>
      </c>
      <c r="AV309" s="19">
        <v>2.0</v>
      </c>
      <c r="AW309" s="19">
        <v>1.0</v>
      </c>
      <c r="AX309" s="19">
        <v>1.0</v>
      </c>
      <c r="AY309" s="19">
        <f t="shared" si="9"/>
        <v>15</v>
      </c>
      <c r="AZ309" s="19">
        <f t="shared" si="10"/>
        <v>6</v>
      </c>
      <c r="BA309" s="19">
        <f t="shared" si="11"/>
        <v>0</v>
      </c>
      <c r="BB309" s="19">
        <f t="shared" si="12"/>
        <v>0</v>
      </c>
      <c r="BC309" s="19">
        <v>2.0</v>
      </c>
      <c r="BD309" s="19">
        <v>1.0</v>
      </c>
      <c r="BE309" s="19">
        <v>2.0</v>
      </c>
      <c r="BF309" s="19">
        <v>1.0</v>
      </c>
      <c r="BG309" s="19">
        <v>2.0</v>
      </c>
      <c r="BH309" s="19">
        <v>1.0</v>
      </c>
      <c r="BI309" s="19">
        <v>1.0</v>
      </c>
      <c r="BJ309" s="19">
        <f t="shared" si="13"/>
        <v>10</v>
      </c>
      <c r="BK309" s="19">
        <f t="shared" si="14"/>
        <v>3</v>
      </c>
      <c r="BL309" s="19"/>
      <c r="BM309" s="19"/>
      <c r="BN309" s="19">
        <v>1.0</v>
      </c>
      <c r="BO309" s="19" t="s">
        <v>195</v>
      </c>
      <c r="BP309" s="19">
        <f t="shared" si="15"/>
        <v>1</v>
      </c>
      <c r="BQ309" s="19">
        <v>2.0</v>
      </c>
      <c r="BR309" s="19">
        <v>2.0</v>
      </c>
      <c r="BS309" s="19" t="s">
        <v>185</v>
      </c>
      <c r="BT309" s="20">
        <f t="shared" si="16"/>
        <v>0</v>
      </c>
      <c r="BU309" s="20"/>
      <c r="BV309" s="19">
        <v>3.0</v>
      </c>
      <c r="BW309" s="19" t="s">
        <v>195</v>
      </c>
      <c r="BX309" s="19" t="s">
        <v>191</v>
      </c>
      <c r="BY309" s="19" t="s">
        <v>185</v>
      </c>
      <c r="BZ309" s="19" t="s">
        <v>186</v>
      </c>
      <c r="CA309" s="19">
        <f t="shared" si="17"/>
        <v>1</v>
      </c>
      <c r="CB309" s="19" t="s">
        <v>186</v>
      </c>
      <c r="CC309" s="19">
        <f t="shared" si="18"/>
        <v>1</v>
      </c>
      <c r="CD309" s="19" t="s">
        <v>192</v>
      </c>
      <c r="CE309" s="19">
        <f t="shared" si="19"/>
        <v>0</v>
      </c>
      <c r="CF309" s="19" t="s">
        <v>192</v>
      </c>
      <c r="CG309" s="19">
        <f t="shared" si="20"/>
        <v>0</v>
      </c>
      <c r="CH309" s="19" t="s">
        <v>192</v>
      </c>
      <c r="CI309" s="19">
        <f t="shared" si="21"/>
        <v>0</v>
      </c>
      <c r="CJ309" s="19" t="s">
        <v>820</v>
      </c>
      <c r="CK309" s="19" t="s">
        <v>185</v>
      </c>
      <c r="CL309" s="19" t="s">
        <v>212</v>
      </c>
      <c r="CM309" s="19">
        <f t="shared" si="22"/>
        <v>6</v>
      </c>
      <c r="CN309" s="19" t="s">
        <v>185</v>
      </c>
      <c r="CO309" s="19">
        <f t="shared" si="23"/>
        <v>0</v>
      </c>
      <c r="CP309" s="19" t="s">
        <v>185</v>
      </c>
      <c r="CQ309" s="19" t="s">
        <v>185</v>
      </c>
      <c r="CR309" s="19" t="s">
        <v>185</v>
      </c>
      <c r="CS309" s="19" t="s">
        <v>185</v>
      </c>
      <c r="CT309" s="19" t="s">
        <v>185</v>
      </c>
      <c r="CU309" s="19">
        <f t="shared" ref="CU309:CY309" si="352">if(CP309="Không",0,1)</f>
        <v>0</v>
      </c>
      <c r="CV309" s="19">
        <f t="shared" si="352"/>
        <v>0</v>
      </c>
      <c r="CW309" s="19">
        <f t="shared" si="352"/>
        <v>0</v>
      </c>
      <c r="CX309" s="19">
        <f t="shared" si="352"/>
        <v>0</v>
      </c>
      <c r="CY309" s="19">
        <f t="shared" si="352"/>
        <v>0</v>
      </c>
      <c r="CZ309" s="19" t="s">
        <v>185</v>
      </c>
      <c r="DA309" s="19">
        <f t="shared" si="25"/>
        <v>0</v>
      </c>
      <c r="DB309" s="19" t="s">
        <v>185</v>
      </c>
      <c r="DC309" s="19">
        <f t="shared" si="26"/>
        <v>0</v>
      </c>
      <c r="DD309" s="20"/>
      <c r="DE309" s="19" t="s">
        <v>185</v>
      </c>
      <c r="DF309" s="19">
        <f t="shared" si="27"/>
        <v>0</v>
      </c>
      <c r="DG309" s="19" t="s">
        <v>821</v>
      </c>
      <c r="DH309" s="19">
        <f t="shared" si="28"/>
        <v>1</v>
      </c>
      <c r="DI309" s="19" t="s">
        <v>185</v>
      </c>
      <c r="DJ309" s="19">
        <f t="shared" si="29"/>
        <v>0</v>
      </c>
      <c r="DK309" s="19" t="s">
        <v>197</v>
      </c>
      <c r="DL309" s="19">
        <f t="shared" si="30"/>
        <v>0</v>
      </c>
      <c r="DM309" s="20"/>
      <c r="DN309" s="19" t="str">
        <f t="shared" si="31"/>
        <v/>
      </c>
      <c r="DO309" s="20"/>
      <c r="DP309" s="19" t="s">
        <v>185</v>
      </c>
      <c r="DQ309" s="20">
        <f t="shared" si="32"/>
        <v>0</v>
      </c>
      <c r="DR309" s="20"/>
      <c r="DS309" s="19" t="s">
        <v>185</v>
      </c>
      <c r="DT309" s="20"/>
      <c r="DU309" s="19" t="s">
        <v>185</v>
      </c>
      <c r="DV309" s="20"/>
      <c r="DW309" s="20"/>
      <c r="DX309" s="20"/>
      <c r="DY309" s="20"/>
    </row>
    <row r="310">
      <c r="A310" s="18">
        <v>46007.898518518516</v>
      </c>
      <c r="B310" s="19" t="s">
        <v>473</v>
      </c>
      <c r="C310" s="19" t="s">
        <v>335</v>
      </c>
      <c r="D310" s="19">
        <f t="shared" si="2"/>
        <v>1</v>
      </c>
      <c r="E310" s="19" t="s">
        <v>346</v>
      </c>
      <c r="F310" s="19">
        <f>IFERROR(__xludf.DUMMYFUNCTION("LET(
  t, LOWER(TRIM(E310)),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10" s="19" t="s">
        <v>185</v>
      </c>
      <c r="H310" s="19">
        <f>IFERROR(__xludf.DUMMYFUNCTION("LET(
  t, LOWER(TRIM(G310)),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10" s="19" t="s">
        <v>182</v>
      </c>
      <c r="J310" s="19">
        <f>IFERROR(__xludf.DUMMYFUNCTION("LET(
  text, LOWER(I310),
  IFERROR(
    IFS(
      REGEXMATCH(text,""ở cùng gia đình|ở trọ cùng gia đình""), 0,
      REGEXMATCH(text,""thuê trọ""), 1,
      REGEXMATCH(text,""ở ktx""), 2,
      REGEXMATCH(text,""có nhà tại khu vực đang học|có nhà|ở riên"&amp;"g tại chung cư""), 3,
      REGEXMATCH(text,""ở nhà người quen""), 4
    ),
  -1)
)"),1.0)</f>
        <v>1</v>
      </c>
      <c r="K310" s="19" t="s">
        <v>202</v>
      </c>
      <c r="L310" s="19">
        <f>IFERROR(__xludf.DUMMYFUNCTION("LET(
  t, LOWER(TRIM(K310)),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310" s="19" t="s">
        <v>383</v>
      </c>
      <c r="N310" s="19">
        <f>IFERROR(__xludf.DUMMYFUNCTION("LET(
  t, LOWER(TRIM(M310)),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10" s="19" t="s">
        <v>185</v>
      </c>
      <c r="P310" s="19">
        <f t="shared" si="3"/>
        <v>0</v>
      </c>
      <c r="Q310" s="20"/>
      <c r="R310" s="20" t="str">
        <f t="shared" si="318"/>
        <v/>
      </c>
      <c r="S310" s="20"/>
      <c r="T310" s="20"/>
      <c r="U310" s="20"/>
      <c r="V310" s="20" t="str">
        <f>IFERROR(__xludf.DUMMYFUNCTION("IFERROR(REGEXEXTRACT(U310,""\d+"")*1, """")"),"")</f>
        <v/>
      </c>
      <c r="W310" s="20">
        <f t="shared" si="5"/>
        <v>0</v>
      </c>
      <c r="X310" s="20"/>
      <c r="Y310" s="20"/>
      <c r="Z310" s="19" t="s">
        <v>185</v>
      </c>
      <c r="AA310" s="19"/>
      <c r="AB310" s="19" t="s">
        <v>185</v>
      </c>
      <c r="AC310" s="19" t="s">
        <v>185</v>
      </c>
      <c r="AD310" s="19" t="s">
        <v>205</v>
      </c>
      <c r="AE310" s="19" t="s">
        <v>186</v>
      </c>
      <c r="AF310" s="19" t="s">
        <v>187</v>
      </c>
      <c r="AG310" s="19" t="s">
        <v>188</v>
      </c>
      <c r="AH310" s="19" t="s">
        <v>188</v>
      </c>
      <c r="AI310" s="19" t="s">
        <v>239</v>
      </c>
      <c r="AJ310" s="19">
        <f t="shared" si="6"/>
        <v>0</v>
      </c>
      <c r="AK310" s="19" t="s">
        <v>238</v>
      </c>
      <c r="AL310" s="19">
        <f t="shared" si="7"/>
        <v>0</v>
      </c>
      <c r="AM310" s="19" t="s">
        <v>190</v>
      </c>
      <c r="AN310" s="19">
        <f t="shared" si="8"/>
        <v>0</v>
      </c>
      <c r="AO310" s="20"/>
      <c r="AP310" s="19">
        <v>2.0</v>
      </c>
      <c r="AQ310" s="19">
        <v>2.0</v>
      </c>
      <c r="AR310" s="19">
        <v>4.0</v>
      </c>
      <c r="AS310" s="19">
        <v>3.0</v>
      </c>
      <c r="AT310" s="19">
        <v>4.0</v>
      </c>
      <c r="AU310" s="19">
        <v>2.0</v>
      </c>
      <c r="AV310" s="19">
        <v>1.0</v>
      </c>
      <c r="AW310" s="19">
        <v>1.0</v>
      </c>
      <c r="AX310" s="19">
        <v>1.0</v>
      </c>
      <c r="AY310" s="19">
        <f t="shared" si="9"/>
        <v>20</v>
      </c>
      <c r="AZ310" s="19">
        <f t="shared" si="10"/>
        <v>11</v>
      </c>
      <c r="BA310" s="19">
        <f t="shared" si="11"/>
        <v>1</v>
      </c>
      <c r="BB310" s="19">
        <f t="shared" si="12"/>
        <v>0</v>
      </c>
      <c r="BC310" s="19">
        <v>1.0</v>
      </c>
      <c r="BD310" s="19">
        <v>1.0</v>
      </c>
      <c r="BE310" s="19">
        <v>2.0</v>
      </c>
      <c r="BF310" s="19">
        <v>2.0</v>
      </c>
      <c r="BG310" s="19">
        <v>3.0</v>
      </c>
      <c r="BH310" s="19">
        <v>1.0</v>
      </c>
      <c r="BI310" s="19">
        <v>2.0</v>
      </c>
      <c r="BJ310" s="19">
        <f t="shared" si="13"/>
        <v>12</v>
      </c>
      <c r="BK310" s="19">
        <f t="shared" si="14"/>
        <v>5</v>
      </c>
      <c r="BL310" s="19"/>
      <c r="BM310" s="19"/>
      <c r="BN310" s="19">
        <v>1.0</v>
      </c>
      <c r="BO310" s="19" t="s">
        <v>185</v>
      </c>
      <c r="BP310" s="19">
        <f t="shared" si="15"/>
        <v>0</v>
      </c>
      <c r="BQ310" s="19">
        <v>2.0</v>
      </c>
      <c r="BR310" s="19">
        <v>0.0</v>
      </c>
      <c r="BS310" s="19" t="s">
        <v>195</v>
      </c>
      <c r="BT310" s="20">
        <f t="shared" si="16"/>
        <v>1</v>
      </c>
      <c r="BU310" s="19" t="s">
        <v>207</v>
      </c>
      <c r="BV310" s="19">
        <v>3.0</v>
      </c>
      <c r="BW310" s="19" t="s">
        <v>195</v>
      </c>
      <c r="BX310" s="19" t="s">
        <v>191</v>
      </c>
      <c r="BY310" s="19" t="s">
        <v>185</v>
      </c>
      <c r="BZ310" s="19" t="s">
        <v>186</v>
      </c>
      <c r="CA310" s="19">
        <f t="shared" si="17"/>
        <v>1</v>
      </c>
      <c r="CB310" s="19" t="s">
        <v>186</v>
      </c>
      <c r="CC310" s="19">
        <f t="shared" si="18"/>
        <v>1</v>
      </c>
      <c r="CD310" s="19" t="s">
        <v>192</v>
      </c>
      <c r="CE310" s="19">
        <f t="shared" si="19"/>
        <v>0</v>
      </c>
      <c r="CF310" s="19" t="s">
        <v>192</v>
      </c>
      <c r="CG310" s="19">
        <f t="shared" si="20"/>
        <v>0</v>
      </c>
      <c r="CH310" s="19" t="s">
        <v>192</v>
      </c>
      <c r="CI310" s="19">
        <f t="shared" si="21"/>
        <v>0</v>
      </c>
      <c r="CJ310" s="19" t="s">
        <v>229</v>
      </c>
      <c r="CK310" s="19" t="s">
        <v>583</v>
      </c>
      <c r="CL310" s="19" t="s">
        <v>212</v>
      </c>
      <c r="CM310" s="19">
        <f t="shared" si="22"/>
        <v>6</v>
      </c>
      <c r="CN310" s="19" t="s">
        <v>185</v>
      </c>
      <c r="CO310" s="19">
        <f t="shared" si="23"/>
        <v>0</v>
      </c>
      <c r="CP310" s="19" t="s">
        <v>195</v>
      </c>
      <c r="CQ310" s="19" t="s">
        <v>195</v>
      </c>
      <c r="CR310" s="19" t="s">
        <v>185</v>
      </c>
      <c r="CS310" s="19" t="s">
        <v>185</v>
      </c>
      <c r="CT310" s="19" t="s">
        <v>185</v>
      </c>
      <c r="CU310" s="19">
        <f t="shared" ref="CU310:CY310" si="353">if(CP310="Không",0,1)</f>
        <v>1</v>
      </c>
      <c r="CV310" s="19">
        <f t="shared" si="353"/>
        <v>1</v>
      </c>
      <c r="CW310" s="19">
        <f t="shared" si="353"/>
        <v>0</v>
      </c>
      <c r="CX310" s="19">
        <f t="shared" si="353"/>
        <v>0</v>
      </c>
      <c r="CY310" s="19">
        <f t="shared" si="353"/>
        <v>0</v>
      </c>
      <c r="CZ310" s="19" t="s">
        <v>185</v>
      </c>
      <c r="DA310" s="19">
        <f t="shared" si="25"/>
        <v>0</v>
      </c>
      <c r="DB310" s="19" t="s">
        <v>185</v>
      </c>
      <c r="DC310" s="19">
        <f t="shared" si="26"/>
        <v>0</v>
      </c>
      <c r="DD310" s="20"/>
      <c r="DE310" s="19" t="s">
        <v>185</v>
      </c>
      <c r="DF310" s="19">
        <f t="shared" si="27"/>
        <v>0</v>
      </c>
      <c r="DG310" s="19" t="s">
        <v>196</v>
      </c>
      <c r="DH310" s="19">
        <f t="shared" si="28"/>
        <v>0</v>
      </c>
      <c r="DI310" s="19" t="s">
        <v>822</v>
      </c>
      <c r="DJ310" s="19">
        <f t="shared" si="29"/>
        <v>1</v>
      </c>
      <c r="DK310" s="19" t="s">
        <v>197</v>
      </c>
      <c r="DL310" s="19">
        <f t="shared" si="30"/>
        <v>0</v>
      </c>
      <c r="DM310" s="20"/>
      <c r="DN310" s="19" t="str">
        <f t="shared" si="31"/>
        <v/>
      </c>
      <c r="DO310" s="20"/>
      <c r="DP310" s="19" t="s">
        <v>185</v>
      </c>
      <c r="DQ310" s="20">
        <f t="shared" si="32"/>
        <v>0</v>
      </c>
      <c r="DR310" s="20"/>
      <c r="DS310" s="19" t="s">
        <v>185</v>
      </c>
      <c r="DT310" s="20"/>
      <c r="DU310" s="19" t="s">
        <v>185</v>
      </c>
      <c r="DV310" s="20"/>
      <c r="DW310" s="20"/>
      <c r="DX310" s="20"/>
      <c r="DY310" s="20"/>
    </row>
    <row r="311">
      <c r="A311" s="18">
        <v>46007.89855324074</v>
      </c>
      <c r="B311" s="19" t="s">
        <v>390</v>
      </c>
      <c r="C311" s="19" t="s">
        <v>335</v>
      </c>
      <c r="D311" s="19">
        <f t="shared" si="2"/>
        <v>1</v>
      </c>
      <c r="E311" s="19" t="s">
        <v>180</v>
      </c>
      <c r="F311" s="19">
        <f>IFERROR(__xludf.DUMMYFUNCTION("LET(
  t, LOWER(TRIM(E311)),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11" s="19" t="s">
        <v>185</v>
      </c>
      <c r="H311" s="19">
        <f>IFERROR(__xludf.DUMMYFUNCTION("LET(
  t, LOWER(TRIM(G311)),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11" s="19" t="s">
        <v>182</v>
      </c>
      <c r="J311" s="19">
        <f>IFERROR(__xludf.DUMMYFUNCTION("LET(
  text, LOWER(I311),
  IFERROR(
    IFS(
      REGEXMATCH(text,""ở cùng gia đình|ở trọ cùng gia đình""), 0,
      REGEXMATCH(text,""thuê trọ""), 1,
      REGEXMATCH(text,""ở ktx""), 2,
      REGEXMATCH(text,""có nhà tại khu vực đang học|có nhà|ở riên"&amp;"g tại chung cư""), 3,
      REGEXMATCH(text,""ở nhà người quen""), 4
    ),
  -1)
)"),1.0)</f>
        <v>1</v>
      </c>
      <c r="K311" s="19" t="s">
        <v>816</v>
      </c>
      <c r="L311" s="19">
        <f>IFERROR(__xludf.DUMMYFUNCTION("LET(
  t, LOWER(TRIM(K311)),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11" s="19" t="s">
        <v>383</v>
      </c>
      <c r="N311" s="19">
        <f>IFERROR(__xludf.DUMMYFUNCTION("LET(
  t, LOWER(TRIM(M311)),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11" s="19" t="s">
        <v>185</v>
      </c>
      <c r="P311" s="19">
        <f t="shared" si="3"/>
        <v>0</v>
      </c>
      <c r="Q311" s="20"/>
      <c r="R311" s="20" t="str">
        <f t="shared" si="318"/>
        <v/>
      </c>
      <c r="S311" s="20"/>
      <c r="T311" s="20"/>
      <c r="U311" s="20"/>
      <c r="V311" s="20" t="str">
        <f>IFERROR(__xludf.DUMMYFUNCTION("IFERROR(REGEXEXTRACT(U311,""\d+"")*1, """")"),"")</f>
        <v/>
      </c>
      <c r="W311" s="20">
        <f t="shared" si="5"/>
        <v>0</v>
      </c>
      <c r="X311" s="20"/>
      <c r="Y311" s="20"/>
      <c r="Z311" s="19" t="s">
        <v>186</v>
      </c>
      <c r="AA311" s="19"/>
      <c r="AB311" s="19" t="s">
        <v>185</v>
      </c>
      <c r="AC311" s="19" t="s">
        <v>185</v>
      </c>
      <c r="AD311" s="19" t="s">
        <v>186</v>
      </c>
      <c r="AE311" s="19" t="s">
        <v>185</v>
      </c>
      <c r="AF311" s="19" t="s">
        <v>206</v>
      </c>
      <c r="AG311" s="19" t="s">
        <v>188</v>
      </c>
      <c r="AH311" s="19" t="s">
        <v>238</v>
      </c>
      <c r="AI311" s="19" t="s">
        <v>227</v>
      </c>
      <c r="AJ311" s="19">
        <f t="shared" si="6"/>
        <v>2</v>
      </c>
      <c r="AK311" s="19" t="s">
        <v>188</v>
      </c>
      <c r="AL311" s="19">
        <f t="shared" si="7"/>
        <v>1</v>
      </c>
      <c r="AM311" s="19" t="s">
        <v>228</v>
      </c>
      <c r="AN311" s="19">
        <f t="shared" si="8"/>
        <v>1</v>
      </c>
      <c r="AO311" s="20"/>
      <c r="AP311" s="19">
        <v>2.0</v>
      </c>
      <c r="AQ311" s="19">
        <v>2.0</v>
      </c>
      <c r="AR311" s="19">
        <v>2.0</v>
      </c>
      <c r="AS311" s="19">
        <v>2.0</v>
      </c>
      <c r="AT311" s="19">
        <v>1.0</v>
      </c>
      <c r="AU311" s="19">
        <v>2.0</v>
      </c>
      <c r="AV311" s="19">
        <v>1.0</v>
      </c>
      <c r="AW311" s="19">
        <v>1.0</v>
      </c>
      <c r="AX311" s="19">
        <v>1.0</v>
      </c>
      <c r="AY311" s="19">
        <f t="shared" si="9"/>
        <v>14</v>
      </c>
      <c r="AZ311" s="19">
        <f t="shared" si="10"/>
        <v>5</v>
      </c>
      <c r="BA311" s="19">
        <f t="shared" si="11"/>
        <v>0</v>
      </c>
      <c r="BB311" s="19">
        <f t="shared" si="12"/>
        <v>0</v>
      </c>
      <c r="BC311" s="19">
        <v>1.0</v>
      </c>
      <c r="BD311" s="19">
        <v>2.0</v>
      </c>
      <c r="BE311" s="19">
        <v>2.0</v>
      </c>
      <c r="BF311" s="19">
        <v>1.0</v>
      </c>
      <c r="BG311" s="19">
        <v>1.0</v>
      </c>
      <c r="BH311" s="19">
        <v>1.0</v>
      </c>
      <c r="BI311" s="19">
        <v>2.0</v>
      </c>
      <c r="BJ311" s="19">
        <f t="shared" si="13"/>
        <v>10</v>
      </c>
      <c r="BK311" s="19">
        <f t="shared" si="14"/>
        <v>3</v>
      </c>
      <c r="BL311" s="19"/>
      <c r="BM311" s="19"/>
      <c r="BN311" s="19">
        <v>1.0</v>
      </c>
      <c r="BO311" s="19" t="s">
        <v>185</v>
      </c>
      <c r="BP311" s="19">
        <f t="shared" si="15"/>
        <v>0</v>
      </c>
      <c r="BQ311" s="19">
        <v>2.0</v>
      </c>
      <c r="BR311" s="19">
        <v>10.0</v>
      </c>
      <c r="BS311" s="19" t="s">
        <v>185</v>
      </c>
      <c r="BT311" s="20">
        <f t="shared" si="16"/>
        <v>0</v>
      </c>
      <c r="BU311" s="20"/>
      <c r="BV311" s="19">
        <v>3.0</v>
      </c>
      <c r="BW311" s="19" t="s">
        <v>195</v>
      </c>
      <c r="BX311" s="19" t="s">
        <v>191</v>
      </c>
      <c r="BY311" s="19" t="s">
        <v>185</v>
      </c>
      <c r="BZ311" s="19" t="s">
        <v>185</v>
      </c>
      <c r="CA311" s="19">
        <f t="shared" si="17"/>
        <v>0</v>
      </c>
      <c r="CB311" s="19" t="s">
        <v>186</v>
      </c>
      <c r="CC311" s="19">
        <f t="shared" si="18"/>
        <v>1</v>
      </c>
      <c r="CD311" s="19" t="s">
        <v>209</v>
      </c>
      <c r="CE311" s="19">
        <f t="shared" si="19"/>
        <v>1</v>
      </c>
      <c r="CF311" s="19" t="s">
        <v>192</v>
      </c>
      <c r="CG311" s="19">
        <f t="shared" si="20"/>
        <v>0</v>
      </c>
      <c r="CH311" s="19" t="s">
        <v>209</v>
      </c>
      <c r="CI311" s="19">
        <f t="shared" si="21"/>
        <v>1</v>
      </c>
      <c r="CJ311" s="19" t="s">
        <v>229</v>
      </c>
      <c r="CK311" s="19" t="s">
        <v>185</v>
      </c>
      <c r="CL311" s="19" t="s">
        <v>241</v>
      </c>
      <c r="CM311" s="19">
        <f t="shared" si="22"/>
        <v>1.5</v>
      </c>
      <c r="CN311" s="19" t="s">
        <v>213</v>
      </c>
      <c r="CO311" s="19">
        <f t="shared" si="23"/>
        <v>1</v>
      </c>
      <c r="CP311" s="19" t="s">
        <v>185</v>
      </c>
      <c r="CQ311" s="19" t="s">
        <v>185</v>
      </c>
      <c r="CR311" s="19" t="s">
        <v>185</v>
      </c>
      <c r="CS311" s="19" t="s">
        <v>185</v>
      </c>
      <c r="CT311" s="19" t="s">
        <v>185</v>
      </c>
      <c r="CU311" s="19">
        <f t="shared" ref="CU311:CY311" si="354">if(CP311="Không",0,1)</f>
        <v>0</v>
      </c>
      <c r="CV311" s="19">
        <f t="shared" si="354"/>
        <v>0</v>
      </c>
      <c r="CW311" s="19">
        <f t="shared" si="354"/>
        <v>0</v>
      </c>
      <c r="CX311" s="19">
        <f t="shared" si="354"/>
        <v>0</v>
      </c>
      <c r="CY311" s="19">
        <f t="shared" si="354"/>
        <v>0</v>
      </c>
      <c r="CZ311" s="19" t="s">
        <v>185</v>
      </c>
      <c r="DA311" s="19">
        <f t="shared" si="25"/>
        <v>0</v>
      </c>
      <c r="DB311" s="19" t="s">
        <v>185</v>
      </c>
      <c r="DC311" s="19">
        <f t="shared" si="26"/>
        <v>0</v>
      </c>
      <c r="DD311" s="20"/>
      <c r="DE311" s="19" t="s">
        <v>195</v>
      </c>
      <c r="DF311" s="19">
        <f t="shared" si="27"/>
        <v>1</v>
      </c>
      <c r="DG311" s="19" t="s">
        <v>196</v>
      </c>
      <c r="DH311" s="19">
        <f t="shared" si="28"/>
        <v>0</v>
      </c>
      <c r="DI311" s="19" t="s">
        <v>185</v>
      </c>
      <c r="DJ311" s="19">
        <f t="shared" si="29"/>
        <v>0</v>
      </c>
      <c r="DK311" s="19" t="s">
        <v>282</v>
      </c>
      <c r="DL311" s="19">
        <f t="shared" si="30"/>
        <v>1</v>
      </c>
      <c r="DM311" s="19" t="s">
        <v>198</v>
      </c>
      <c r="DN311" s="19">
        <f t="shared" si="31"/>
        <v>1.5</v>
      </c>
      <c r="DO311" s="19" t="s">
        <v>308</v>
      </c>
      <c r="DP311" s="19" t="s">
        <v>185</v>
      </c>
      <c r="DQ311" s="20">
        <f t="shared" si="32"/>
        <v>0</v>
      </c>
      <c r="DR311" s="20"/>
      <c r="DS311" s="19" t="s">
        <v>185</v>
      </c>
      <c r="DT311" s="20"/>
      <c r="DU311" s="19" t="s">
        <v>185</v>
      </c>
      <c r="DV311" s="20"/>
      <c r="DW311" s="20"/>
      <c r="DX311" s="20"/>
      <c r="DY311" s="20"/>
    </row>
    <row r="312">
      <c r="A312" s="18">
        <v>46007.89896990741</v>
      </c>
      <c r="B312" s="19" t="s">
        <v>390</v>
      </c>
      <c r="C312" s="19" t="s">
        <v>335</v>
      </c>
      <c r="D312" s="19">
        <f t="shared" si="2"/>
        <v>1</v>
      </c>
      <c r="E312" s="19" t="s">
        <v>180</v>
      </c>
      <c r="F312" s="19">
        <f>IFERROR(__xludf.DUMMYFUNCTION("LET(
  t, LOWER(TRIM(E312)),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12" s="19" t="s">
        <v>185</v>
      </c>
      <c r="H312" s="19">
        <f>IFERROR(__xludf.DUMMYFUNCTION("LET(
  t, LOWER(TRIM(G312)),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12" s="19" t="s">
        <v>276</v>
      </c>
      <c r="J312" s="19">
        <f>IFERROR(__xludf.DUMMYFUNCTION("LET(
  text, LOWER(I312),
  IFERROR(
    IFS(
      REGEXMATCH(text,""ở cùng gia đình|ở trọ cùng gia đình""), 0,
      REGEXMATCH(text,""thuê trọ""), 1,
      REGEXMATCH(text,""ở ktx""), 2,
      REGEXMATCH(text,""có nhà tại khu vực đang học|có nhà|ở riên"&amp;"g tại chung cư""), 3,
      REGEXMATCH(text,""ở nhà người quen""), 4
    ),
  -1)
)"),0.0)</f>
        <v>0</v>
      </c>
      <c r="K312" s="19" t="s">
        <v>183</v>
      </c>
      <c r="L312" s="19">
        <f>IFERROR(__xludf.DUMMYFUNCTION("LET(
  t, LOWER(TRIM(K312)),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12" s="19" t="s">
        <v>184</v>
      </c>
      <c r="N312" s="19">
        <f>IFERROR(__xludf.DUMMYFUNCTION("LET(
  t, LOWER(TRIM(M312)),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12" s="19" t="s">
        <v>185</v>
      </c>
      <c r="P312" s="19">
        <f t="shared" si="3"/>
        <v>0</v>
      </c>
      <c r="Q312" s="20"/>
      <c r="R312" s="20" t="str">
        <f t="shared" si="318"/>
        <v/>
      </c>
      <c r="S312" s="20"/>
      <c r="T312" s="20"/>
      <c r="U312" s="20"/>
      <c r="V312" s="20" t="str">
        <f>IFERROR(__xludf.DUMMYFUNCTION("IFERROR(REGEXEXTRACT(U312,""\d+"")*1, """")"),"")</f>
        <v/>
      </c>
      <c r="W312" s="20">
        <f t="shared" si="5"/>
        <v>0</v>
      </c>
      <c r="X312" s="20"/>
      <c r="Y312" s="20"/>
      <c r="Z312" s="19" t="s">
        <v>185</v>
      </c>
      <c r="AA312" s="19"/>
      <c r="AB312" s="19" t="s">
        <v>185</v>
      </c>
      <c r="AC312" s="19" t="s">
        <v>185</v>
      </c>
      <c r="AD312" s="19" t="s">
        <v>186</v>
      </c>
      <c r="AE312" s="19" t="s">
        <v>185</v>
      </c>
      <c r="AF312" s="19" t="s">
        <v>187</v>
      </c>
      <c r="AG312" s="19" t="s">
        <v>188</v>
      </c>
      <c r="AH312" s="19" t="s">
        <v>188</v>
      </c>
      <c r="AI312" s="19" t="s">
        <v>189</v>
      </c>
      <c r="AJ312" s="19">
        <f t="shared" si="6"/>
        <v>1</v>
      </c>
      <c r="AK312" s="19" t="s">
        <v>188</v>
      </c>
      <c r="AL312" s="19">
        <f t="shared" si="7"/>
        <v>1</v>
      </c>
      <c r="AM312" s="19" t="s">
        <v>190</v>
      </c>
      <c r="AN312" s="19">
        <f t="shared" si="8"/>
        <v>0</v>
      </c>
      <c r="AO312" s="20"/>
      <c r="AP312" s="19">
        <v>2.0</v>
      </c>
      <c r="AQ312" s="19">
        <v>2.0</v>
      </c>
      <c r="AR312" s="19">
        <v>1.0</v>
      </c>
      <c r="AS312" s="19">
        <v>2.0</v>
      </c>
      <c r="AT312" s="19">
        <v>1.0</v>
      </c>
      <c r="AU312" s="19">
        <v>1.0</v>
      </c>
      <c r="AV312" s="19">
        <v>2.0</v>
      </c>
      <c r="AW312" s="19">
        <v>1.0</v>
      </c>
      <c r="AX312" s="19">
        <v>1.0</v>
      </c>
      <c r="AY312" s="19">
        <f t="shared" si="9"/>
        <v>13</v>
      </c>
      <c r="AZ312" s="19">
        <f t="shared" si="10"/>
        <v>4</v>
      </c>
      <c r="BA312" s="19">
        <f t="shared" si="11"/>
        <v>0</v>
      </c>
      <c r="BB312" s="19">
        <f t="shared" si="12"/>
        <v>0</v>
      </c>
      <c r="BC312" s="19">
        <v>1.0</v>
      </c>
      <c r="BD312" s="19">
        <v>1.0</v>
      </c>
      <c r="BE312" s="19">
        <v>1.0</v>
      </c>
      <c r="BF312" s="19">
        <v>1.0</v>
      </c>
      <c r="BG312" s="19">
        <v>2.0</v>
      </c>
      <c r="BH312" s="19">
        <v>1.0</v>
      </c>
      <c r="BI312" s="19">
        <v>1.0</v>
      </c>
      <c r="BJ312" s="19">
        <f t="shared" si="13"/>
        <v>8</v>
      </c>
      <c r="BK312" s="19">
        <f t="shared" si="14"/>
        <v>1</v>
      </c>
      <c r="BL312" s="19"/>
      <c r="BM312" s="19"/>
      <c r="BN312" s="19">
        <v>3.0</v>
      </c>
      <c r="BO312" s="19" t="s">
        <v>195</v>
      </c>
      <c r="BP312" s="19">
        <f t="shared" si="15"/>
        <v>1</v>
      </c>
      <c r="BQ312" s="19">
        <v>2.0</v>
      </c>
      <c r="BR312" s="19">
        <v>0.0</v>
      </c>
      <c r="BS312" s="19" t="s">
        <v>185</v>
      </c>
      <c r="BT312" s="20">
        <f t="shared" si="16"/>
        <v>0</v>
      </c>
      <c r="BU312" s="20"/>
      <c r="BV312" s="19">
        <v>5.0</v>
      </c>
      <c r="BW312" s="19" t="s">
        <v>185</v>
      </c>
      <c r="BX312" s="19" t="s">
        <v>191</v>
      </c>
      <c r="BY312" s="19" t="s">
        <v>185</v>
      </c>
      <c r="BZ312" s="19" t="s">
        <v>185</v>
      </c>
      <c r="CA312" s="19">
        <f t="shared" si="17"/>
        <v>0</v>
      </c>
      <c r="CB312" s="19" t="s">
        <v>186</v>
      </c>
      <c r="CC312" s="19">
        <f t="shared" si="18"/>
        <v>1</v>
      </c>
      <c r="CD312" s="19" t="s">
        <v>209</v>
      </c>
      <c r="CE312" s="19">
        <f t="shared" si="19"/>
        <v>1</v>
      </c>
      <c r="CF312" s="19" t="s">
        <v>192</v>
      </c>
      <c r="CG312" s="19">
        <f t="shared" si="20"/>
        <v>0</v>
      </c>
      <c r="CH312" s="19" t="s">
        <v>192</v>
      </c>
      <c r="CI312" s="19">
        <f t="shared" si="21"/>
        <v>0</v>
      </c>
      <c r="CJ312" s="19" t="s">
        <v>229</v>
      </c>
      <c r="CK312" s="19" t="s">
        <v>185</v>
      </c>
      <c r="CL312" s="19" t="s">
        <v>212</v>
      </c>
      <c r="CM312" s="19">
        <f t="shared" si="22"/>
        <v>6</v>
      </c>
      <c r="CN312" s="19" t="s">
        <v>185</v>
      </c>
      <c r="CO312" s="19">
        <f t="shared" si="23"/>
        <v>0</v>
      </c>
      <c r="CP312" s="19" t="s">
        <v>185</v>
      </c>
      <c r="CQ312" s="19" t="s">
        <v>185</v>
      </c>
      <c r="CR312" s="19" t="s">
        <v>185</v>
      </c>
      <c r="CS312" s="19" t="s">
        <v>185</v>
      </c>
      <c r="CT312" s="19" t="s">
        <v>185</v>
      </c>
      <c r="CU312" s="19">
        <f t="shared" ref="CU312:CY312" si="355">if(CP312="Không",0,1)</f>
        <v>0</v>
      </c>
      <c r="CV312" s="19">
        <f t="shared" si="355"/>
        <v>0</v>
      </c>
      <c r="CW312" s="19">
        <f t="shared" si="355"/>
        <v>0</v>
      </c>
      <c r="CX312" s="19">
        <f t="shared" si="355"/>
        <v>0</v>
      </c>
      <c r="CY312" s="19">
        <f t="shared" si="355"/>
        <v>0</v>
      </c>
      <c r="CZ312" s="19" t="s">
        <v>185</v>
      </c>
      <c r="DA312" s="19">
        <f t="shared" si="25"/>
        <v>0</v>
      </c>
      <c r="DB312" s="19" t="s">
        <v>185</v>
      </c>
      <c r="DC312" s="19">
        <f t="shared" si="26"/>
        <v>0</v>
      </c>
      <c r="DD312" s="20"/>
      <c r="DE312" s="19" t="s">
        <v>185</v>
      </c>
      <c r="DF312" s="19">
        <f t="shared" si="27"/>
        <v>0</v>
      </c>
      <c r="DG312" s="19" t="s">
        <v>196</v>
      </c>
      <c r="DH312" s="19">
        <f t="shared" si="28"/>
        <v>0</v>
      </c>
      <c r="DI312" s="19" t="s">
        <v>185</v>
      </c>
      <c r="DJ312" s="19">
        <f t="shared" si="29"/>
        <v>0</v>
      </c>
      <c r="DK312" s="19" t="s">
        <v>197</v>
      </c>
      <c r="DL312" s="19">
        <f t="shared" si="30"/>
        <v>0</v>
      </c>
      <c r="DM312" s="20"/>
      <c r="DN312" s="19" t="str">
        <f t="shared" si="31"/>
        <v/>
      </c>
      <c r="DO312" s="20"/>
      <c r="DP312" s="19" t="s">
        <v>185</v>
      </c>
      <c r="DQ312" s="20">
        <f t="shared" si="32"/>
        <v>0</v>
      </c>
      <c r="DR312" s="20"/>
      <c r="DS312" s="19" t="s">
        <v>185</v>
      </c>
      <c r="DT312" s="20"/>
      <c r="DU312" s="19" t="s">
        <v>185</v>
      </c>
      <c r="DV312" s="20"/>
      <c r="DW312" s="20"/>
      <c r="DX312" s="20"/>
      <c r="DY312" s="20"/>
    </row>
    <row r="313">
      <c r="A313" s="18">
        <v>46007.8990625</v>
      </c>
      <c r="B313" s="19" t="s">
        <v>359</v>
      </c>
      <c r="C313" s="19" t="s">
        <v>335</v>
      </c>
      <c r="D313" s="19">
        <f t="shared" si="2"/>
        <v>1</v>
      </c>
      <c r="E313" s="19" t="s">
        <v>180</v>
      </c>
      <c r="F313" s="19">
        <f>IFERROR(__xludf.DUMMYFUNCTION("LET(
  t, LOWER(TRIM(E313)),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13" s="19" t="s">
        <v>185</v>
      </c>
      <c r="H313" s="19">
        <f>IFERROR(__xludf.DUMMYFUNCTION("LET(
  t, LOWER(TRIM(G313)),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13" s="19" t="s">
        <v>182</v>
      </c>
      <c r="J313" s="19">
        <f>IFERROR(__xludf.DUMMYFUNCTION("LET(
  text, LOWER(I313),
  IFERROR(
    IFS(
      REGEXMATCH(text,""ở cùng gia đình|ở trọ cùng gia đình""), 0,
      REGEXMATCH(text,""thuê trọ""), 1,
      REGEXMATCH(text,""ở ktx""), 2,
      REGEXMATCH(text,""có nhà tại khu vực đang học|có nhà|ở riên"&amp;"g tại chung cư""), 3,
      REGEXMATCH(text,""ở nhà người quen""), 4
    ),
  -1)
)"),1.0)</f>
        <v>1</v>
      </c>
      <c r="K313" s="19" t="s">
        <v>183</v>
      </c>
      <c r="L313" s="19">
        <f>IFERROR(__xludf.DUMMYFUNCTION("LET(
  t, LOWER(TRIM(K313)),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13" s="19" t="s">
        <v>184</v>
      </c>
      <c r="N313" s="19">
        <f>IFERROR(__xludf.DUMMYFUNCTION("LET(
  t, LOWER(TRIM(M313)),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13" s="19" t="s">
        <v>185</v>
      </c>
      <c r="P313" s="19">
        <f t="shared" si="3"/>
        <v>0</v>
      </c>
      <c r="Q313" s="20"/>
      <c r="R313" s="20" t="str">
        <f t="shared" si="318"/>
        <v/>
      </c>
      <c r="S313" s="20"/>
      <c r="T313" s="20"/>
      <c r="U313" s="20"/>
      <c r="V313" s="20" t="str">
        <f>IFERROR(__xludf.DUMMYFUNCTION("IFERROR(REGEXEXTRACT(U313,""\d+"")*1, """")"),"")</f>
        <v/>
      </c>
      <c r="W313" s="20">
        <f t="shared" si="5"/>
        <v>0</v>
      </c>
      <c r="X313" s="20"/>
      <c r="Y313" s="20"/>
      <c r="Z313" s="19" t="s">
        <v>186</v>
      </c>
      <c r="AA313" s="19"/>
      <c r="AB313" s="19" t="s">
        <v>185</v>
      </c>
      <c r="AC313" s="19" t="s">
        <v>185</v>
      </c>
      <c r="AD313" s="19" t="s">
        <v>205</v>
      </c>
      <c r="AE313" s="19" t="s">
        <v>185</v>
      </c>
      <c r="AF313" s="19" t="s">
        <v>206</v>
      </c>
      <c r="AG313" s="19" t="s">
        <v>188</v>
      </c>
      <c r="AH313" s="19" t="s">
        <v>226</v>
      </c>
      <c r="AI313" s="19" t="s">
        <v>239</v>
      </c>
      <c r="AJ313" s="19">
        <f t="shared" si="6"/>
        <v>0</v>
      </c>
      <c r="AK313" s="19" t="s">
        <v>302</v>
      </c>
      <c r="AL313" s="19">
        <f t="shared" si="7"/>
        <v>-1</v>
      </c>
      <c r="AM313" s="19" t="s">
        <v>190</v>
      </c>
      <c r="AN313" s="19">
        <f t="shared" si="8"/>
        <v>0</v>
      </c>
      <c r="AO313" s="20"/>
      <c r="AP313" s="19">
        <v>1.0</v>
      </c>
      <c r="AQ313" s="19">
        <v>1.0</v>
      </c>
      <c r="AR313" s="19">
        <v>2.0</v>
      </c>
      <c r="AS313" s="19">
        <v>1.0</v>
      </c>
      <c r="AT313" s="19">
        <v>2.0</v>
      </c>
      <c r="AU313" s="19">
        <v>1.0</v>
      </c>
      <c r="AV313" s="19">
        <v>2.0</v>
      </c>
      <c r="AW313" s="19">
        <v>1.0</v>
      </c>
      <c r="AX313" s="19">
        <v>1.0</v>
      </c>
      <c r="AY313" s="19">
        <f t="shared" si="9"/>
        <v>12</v>
      </c>
      <c r="AZ313" s="19">
        <f t="shared" si="10"/>
        <v>3</v>
      </c>
      <c r="BA313" s="19">
        <f t="shared" si="11"/>
        <v>0</v>
      </c>
      <c r="BB313" s="19">
        <f t="shared" si="12"/>
        <v>0</v>
      </c>
      <c r="BC313" s="19">
        <v>1.0</v>
      </c>
      <c r="BD313" s="19">
        <v>1.0</v>
      </c>
      <c r="BE313" s="19">
        <v>1.0</v>
      </c>
      <c r="BF313" s="19">
        <v>1.0</v>
      </c>
      <c r="BG313" s="19">
        <v>2.0</v>
      </c>
      <c r="BH313" s="19">
        <v>1.0</v>
      </c>
      <c r="BI313" s="19">
        <v>1.0</v>
      </c>
      <c r="BJ313" s="19">
        <f t="shared" si="13"/>
        <v>8</v>
      </c>
      <c r="BK313" s="19">
        <f t="shared" si="14"/>
        <v>1</v>
      </c>
      <c r="BL313" s="19"/>
      <c r="BM313" s="19"/>
      <c r="BN313" s="19">
        <v>3.0</v>
      </c>
      <c r="BO313" s="19" t="s">
        <v>185</v>
      </c>
      <c r="BP313" s="19">
        <f t="shared" si="15"/>
        <v>0</v>
      </c>
      <c r="BQ313" s="19">
        <v>4.0</v>
      </c>
      <c r="BR313" s="19">
        <v>0.0</v>
      </c>
      <c r="BS313" s="19" t="s">
        <v>195</v>
      </c>
      <c r="BT313" s="20">
        <f t="shared" si="16"/>
        <v>1</v>
      </c>
      <c r="BU313" s="19" t="s">
        <v>207</v>
      </c>
      <c r="BV313" s="19">
        <v>3.0</v>
      </c>
      <c r="BW313" s="19" t="s">
        <v>195</v>
      </c>
      <c r="BX313" s="19" t="s">
        <v>191</v>
      </c>
      <c r="BY313" s="19" t="s">
        <v>195</v>
      </c>
      <c r="BZ313" s="19" t="s">
        <v>186</v>
      </c>
      <c r="CA313" s="19">
        <f t="shared" si="17"/>
        <v>1</v>
      </c>
      <c r="CB313" s="19" t="s">
        <v>186</v>
      </c>
      <c r="CC313" s="19">
        <f t="shared" si="18"/>
        <v>1</v>
      </c>
      <c r="CD313" s="19" t="s">
        <v>208</v>
      </c>
      <c r="CE313" s="19">
        <f t="shared" si="19"/>
        <v>2</v>
      </c>
      <c r="CF313" s="19" t="s">
        <v>208</v>
      </c>
      <c r="CG313" s="19">
        <f t="shared" si="20"/>
        <v>2</v>
      </c>
      <c r="CH313" s="19" t="s">
        <v>209</v>
      </c>
      <c r="CI313" s="19">
        <f t="shared" si="21"/>
        <v>1</v>
      </c>
      <c r="CJ313" s="19" t="s">
        <v>229</v>
      </c>
      <c r="CK313" s="19" t="s">
        <v>185</v>
      </c>
      <c r="CL313" s="19" t="s">
        <v>212</v>
      </c>
      <c r="CM313" s="19">
        <f t="shared" si="22"/>
        <v>6</v>
      </c>
      <c r="CN313" s="19" t="s">
        <v>185</v>
      </c>
      <c r="CO313" s="19">
        <f t="shared" si="23"/>
        <v>0</v>
      </c>
      <c r="CP313" s="19" t="s">
        <v>185</v>
      </c>
      <c r="CQ313" s="19" t="s">
        <v>185</v>
      </c>
      <c r="CR313" s="19" t="s">
        <v>185</v>
      </c>
      <c r="CS313" s="19" t="s">
        <v>185</v>
      </c>
      <c r="CT313" s="19" t="s">
        <v>185</v>
      </c>
      <c r="CU313" s="19">
        <f t="shared" ref="CU313:CY313" si="356">if(CP313="Không",0,1)</f>
        <v>0</v>
      </c>
      <c r="CV313" s="19">
        <f t="shared" si="356"/>
        <v>0</v>
      </c>
      <c r="CW313" s="19">
        <f t="shared" si="356"/>
        <v>0</v>
      </c>
      <c r="CX313" s="19">
        <f t="shared" si="356"/>
        <v>0</v>
      </c>
      <c r="CY313" s="19">
        <f t="shared" si="356"/>
        <v>0</v>
      </c>
      <c r="CZ313" s="19" t="s">
        <v>185</v>
      </c>
      <c r="DA313" s="19">
        <f t="shared" si="25"/>
        <v>0</v>
      </c>
      <c r="DB313" s="19" t="s">
        <v>185</v>
      </c>
      <c r="DC313" s="19">
        <f t="shared" si="26"/>
        <v>0</v>
      </c>
      <c r="DD313" s="20"/>
      <c r="DE313" s="19" t="s">
        <v>195</v>
      </c>
      <c r="DF313" s="19">
        <f t="shared" si="27"/>
        <v>1</v>
      </c>
      <c r="DG313" s="19" t="s">
        <v>196</v>
      </c>
      <c r="DH313" s="19">
        <f t="shared" si="28"/>
        <v>0</v>
      </c>
      <c r="DI313" s="19" t="s">
        <v>185</v>
      </c>
      <c r="DJ313" s="19">
        <f t="shared" si="29"/>
        <v>0</v>
      </c>
      <c r="DK313" s="19" t="s">
        <v>197</v>
      </c>
      <c r="DL313" s="19">
        <f t="shared" si="30"/>
        <v>0</v>
      </c>
      <c r="DM313" s="19" t="s">
        <v>265</v>
      </c>
      <c r="DN313" s="19">
        <f t="shared" si="31"/>
        <v>5</v>
      </c>
      <c r="DO313" s="19" t="s">
        <v>326</v>
      </c>
      <c r="DP313" s="19" t="s">
        <v>185</v>
      </c>
      <c r="DQ313" s="20">
        <f t="shared" si="32"/>
        <v>0</v>
      </c>
      <c r="DR313" s="20"/>
      <c r="DS313" s="19" t="s">
        <v>185</v>
      </c>
      <c r="DT313" s="20"/>
      <c r="DU313" s="19" t="s">
        <v>185</v>
      </c>
      <c r="DV313" s="20"/>
      <c r="DW313" s="20"/>
      <c r="DX313" s="20"/>
      <c r="DY313" s="20"/>
    </row>
    <row r="314">
      <c r="A314" s="18">
        <v>46007.89915509259</v>
      </c>
      <c r="B314" s="19" t="s">
        <v>405</v>
      </c>
      <c r="C314" s="19" t="s">
        <v>335</v>
      </c>
      <c r="D314" s="19">
        <f t="shared" si="2"/>
        <v>1</v>
      </c>
      <c r="E314" s="19" t="s">
        <v>328</v>
      </c>
      <c r="F314" s="19">
        <f>IFERROR(__xludf.DUMMYFUNCTION("LET(
  t, LOWER(TRIM(E314)),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14" s="19" t="s">
        <v>220</v>
      </c>
      <c r="H314" s="19">
        <f>IFERROR(__xludf.DUMMYFUNCTION("LET(
  t, LOWER(TRIM(G314)),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14" s="19" t="s">
        <v>182</v>
      </c>
      <c r="J314" s="19">
        <f>IFERROR(__xludf.DUMMYFUNCTION("LET(
  text, LOWER(I314),
  IFERROR(
    IFS(
      REGEXMATCH(text,""ở cùng gia đình|ở trọ cùng gia đình""), 0,
      REGEXMATCH(text,""thuê trọ""), 1,
      REGEXMATCH(text,""ở ktx""), 2,
      REGEXMATCH(text,""có nhà tại khu vực đang học|có nhà|ở riên"&amp;"g tại chung cư""), 3,
      REGEXMATCH(text,""ở nhà người quen""), 4
    ),
  -1)
)"),1.0)</f>
        <v>1</v>
      </c>
      <c r="K314" s="19" t="s">
        <v>183</v>
      </c>
      <c r="L314" s="19">
        <f>IFERROR(__xludf.DUMMYFUNCTION("LET(
  t, LOWER(TRIM(K314)),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14" s="19" t="s">
        <v>222</v>
      </c>
      <c r="N314" s="19">
        <f>IFERROR(__xludf.DUMMYFUNCTION("LET(
  t, LOWER(TRIM(M314)),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14" s="19" t="s">
        <v>195</v>
      </c>
      <c r="P314" s="19">
        <f t="shared" si="3"/>
        <v>1</v>
      </c>
      <c r="Q314" s="22">
        <v>46056.0</v>
      </c>
      <c r="R314" s="19">
        <v>1.0</v>
      </c>
      <c r="S314" s="19" t="s">
        <v>678</v>
      </c>
      <c r="T314" s="19"/>
      <c r="U314" s="19" t="s">
        <v>224</v>
      </c>
      <c r="V314" s="20">
        <f>IFERROR(__xludf.DUMMYFUNCTION("IFERROR(REGEXEXTRACT(U314,""\d+"")*1, """")"),25.0)</f>
        <v>25</v>
      </c>
      <c r="W314" s="20">
        <f t="shared" si="5"/>
        <v>25</v>
      </c>
      <c r="X314" s="19">
        <v>100.0</v>
      </c>
      <c r="Y314" s="19">
        <v>10.0</v>
      </c>
      <c r="Z314" s="19" t="s">
        <v>186</v>
      </c>
      <c r="AA314" s="19"/>
      <c r="AB314" s="19" t="s">
        <v>185</v>
      </c>
      <c r="AC314" s="19" t="s">
        <v>286</v>
      </c>
      <c r="AD314" s="19" t="s">
        <v>186</v>
      </c>
      <c r="AE314" s="19" t="s">
        <v>185</v>
      </c>
      <c r="AF314" s="19" t="s">
        <v>187</v>
      </c>
      <c r="AG314" s="19" t="s">
        <v>188</v>
      </c>
      <c r="AH314" s="19" t="s">
        <v>188</v>
      </c>
      <c r="AI314" s="19" t="s">
        <v>239</v>
      </c>
      <c r="AJ314" s="19">
        <f t="shared" si="6"/>
        <v>0</v>
      </c>
      <c r="AK314" s="19" t="s">
        <v>302</v>
      </c>
      <c r="AL314" s="19">
        <f t="shared" si="7"/>
        <v>-1</v>
      </c>
      <c r="AM314" s="19" t="s">
        <v>190</v>
      </c>
      <c r="AN314" s="19">
        <f t="shared" si="8"/>
        <v>0</v>
      </c>
      <c r="AO314" s="20"/>
      <c r="AP314" s="19">
        <v>2.0</v>
      </c>
      <c r="AQ314" s="19">
        <v>2.0</v>
      </c>
      <c r="AR314" s="19">
        <v>2.0</v>
      </c>
      <c r="AS314" s="19">
        <v>2.0</v>
      </c>
      <c r="AT314" s="19">
        <v>1.0</v>
      </c>
      <c r="AU314" s="19">
        <v>2.0</v>
      </c>
      <c r="AV314" s="19">
        <v>1.0</v>
      </c>
      <c r="AW314" s="19">
        <v>1.0</v>
      </c>
      <c r="AX314" s="19">
        <v>1.0</v>
      </c>
      <c r="AY314" s="19">
        <f t="shared" si="9"/>
        <v>14</v>
      </c>
      <c r="AZ314" s="19">
        <f t="shared" si="10"/>
        <v>5</v>
      </c>
      <c r="BA314" s="19">
        <f t="shared" si="11"/>
        <v>0</v>
      </c>
      <c r="BB314" s="19">
        <f t="shared" si="12"/>
        <v>0</v>
      </c>
      <c r="BC314" s="19">
        <v>2.0</v>
      </c>
      <c r="BD314" s="19">
        <v>1.0</v>
      </c>
      <c r="BE314" s="19">
        <v>3.0</v>
      </c>
      <c r="BF314" s="19">
        <v>2.0</v>
      </c>
      <c r="BG314" s="19">
        <v>2.0</v>
      </c>
      <c r="BH314" s="19">
        <v>1.0</v>
      </c>
      <c r="BI314" s="19">
        <v>1.0</v>
      </c>
      <c r="BJ314" s="19">
        <f t="shared" si="13"/>
        <v>12</v>
      </c>
      <c r="BK314" s="19">
        <f t="shared" si="14"/>
        <v>5</v>
      </c>
      <c r="BL314" s="19"/>
      <c r="BM314" s="19"/>
      <c r="BN314" s="19">
        <v>1.0</v>
      </c>
      <c r="BO314" s="19" t="s">
        <v>185</v>
      </c>
      <c r="BP314" s="19">
        <f t="shared" si="15"/>
        <v>0</v>
      </c>
      <c r="BQ314" s="19">
        <v>1.0</v>
      </c>
      <c r="BR314" s="19">
        <v>0.0</v>
      </c>
      <c r="BS314" s="19" t="s">
        <v>185</v>
      </c>
      <c r="BT314" s="20">
        <f t="shared" si="16"/>
        <v>0</v>
      </c>
      <c r="BU314" s="20"/>
      <c r="BV314" s="19">
        <v>3.0</v>
      </c>
      <c r="BW314" s="19" t="s">
        <v>195</v>
      </c>
      <c r="BX314" s="19" t="s">
        <v>252</v>
      </c>
      <c r="BY314" s="19" t="s">
        <v>195</v>
      </c>
      <c r="BZ314" s="19" t="s">
        <v>186</v>
      </c>
      <c r="CA314" s="19">
        <f t="shared" si="17"/>
        <v>1</v>
      </c>
      <c r="CB314" s="19" t="s">
        <v>186</v>
      </c>
      <c r="CC314" s="19">
        <f t="shared" si="18"/>
        <v>1</v>
      </c>
      <c r="CD314" s="19" t="s">
        <v>208</v>
      </c>
      <c r="CE314" s="19">
        <f t="shared" si="19"/>
        <v>2</v>
      </c>
      <c r="CF314" s="19" t="s">
        <v>209</v>
      </c>
      <c r="CG314" s="19">
        <f t="shared" si="20"/>
        <v>1</v>
      </c>
      <c r="CH314" s="19" t="s">
        <v>209</v>
      </c>
      <c r="CI314" s="19">
        <f t="shared" si="21"/>
        <v>1</v>
      </c>
      <c r="CJ314" s="19" t="s">
        <v>415</v>
      </c>
      <c r="CK314" s="19" t="s">
        <v>743</v>
      </c>
      <c r="CL314" s="19" t="s">
        <v>241</v>
      </c>
      <c r="CM314" s="19">
        <f t="shared" si="22"/>
        <v>1.5</v>
      </c>
      <c r="CN314" s="19" t="s">
        <v>185</v>
      </c>
      <c r="CO314" s="19">
        <f t="shared" si="23"/>
        <v>0</v>
      </c>
      <c r="CP314" s="19" t="s">
        <v>185</v>
      </c>
      <c r="CQ314" s="19" t="s">
        <v>195</v>
      </c>
      <c r="CR314" s="19" t="s">
        <v>185</v>
      </c>
      <c r="CS314" s="19" t="s">
        <v>195</v>
      </c>
      <c r="CT314" s="19" t="s">
        <v>185</v>
      </c>
      <c r="CU314" s="19">
        <f t="shared" ref="CU314:CY314" si="357">if(CP314="Không",0,1)</f>
        <v>0</v>
      </c>
      <c r="CV314" s="19">
        <f t="shared" si="357"/>
        <v>1</v>
      </c>
      <c r="CW314" s="19">
        <f t="shared" si="357"/>
        <v>0</v>
      </c>
      <c r="CX314" s="19">
        <f t="shared" si="357"/>
        <v>1</v>
      </c>
      <c r="CY314" s="19">
        <f t="shared" si="357"/>
        <v>0</v>
      </c>
      <c r="CZ314" s="19" t="s">
        <v>185</v>
      </c>
      <c r="DA314" s="19">
        <f t="shared" si="25"/>
        <v>0</v>
      </c>
      <c r="DB314" s="19" t="s">
        <v>185</v>
      </c>
      <c r="DC314" s="19">
        <f t="shared" si="26"/>
        <v>0</v>
      </c>
      <c r="DD314" s="20"/>
      <c r="DE314" s="19" t="s">
        <v>195</v>
      </c>
      <c r="DF314" s="19">
        <f t="shared" si="27"/>
        <v>1</v>
      </c>
      <c r="DG314" s="19" t="s">
        <v>823</v>
      </c>
      <c r="DH314" s="19">
        <f t="shared" si="28"/>
        <v>1</v>
      </c>
      <c r="DI314" s="19" t="s">
        <v>185</v>
      </c>
      <c r="DJ314" s="19">
        <f t="shared" si="29"/>
        <v>0</v>
      </c>
      <c r="DK314" s="19" t="s">
        <v>197</v>
      </c>
      <c r="DL314" s="19">
        <f t="shared" si="30"/>
        <v>0</v>
      </c>
      <c r="DM314" s="19" t="s">
        <v>232</v>
      </c>
      <c r="DN314" s="19">
        <f t="shared" si="31"/>
        <v>2.5</v>
      </c>
      <c r="DO314" s="19" t="s">
        <v>454</v>
      </c>
      <c r="DP314" s="19" t="s">
        <v>185</v>
      </c>
      <c r="DQ314" s="20">
        <f t="shared" si="32"/>
        <v>0</v>
      </c>
      <c r="DR314" s="20"/>
      <c r="DS314" s="19" t="s">
        <v>185</v>
      </c>
      <c r="DT314" s="20"/>
      <c r="DU314" s="19" t="s">
        <v>185</v>
      </c>
      <c r="DV314" s="20"/>
      <c r="DW314" s="20"/>
      <c r="DX314" s="20"/>
      <c r="DY314" s="20"/>
    </row>
    <row r="315">
      <c r="A315" s="18">
        <v>46007.89939814815</v>
      </c>
      <c r="B315" s="19" t="s">
        <v>442</v>
      </c>
      <c r="C315" s="19" t="s">
        <v>335</v>
      </c>
      <c r="D315" s="19">
        <f t="shared" si="2"/>
        <v>1</v>
      </c>
      <c r="E315" s="19" t="s">
        <v>328</v>
      </c>
      <c r="F315" s="19">
        <f>IFERROR(__xludf.DUMMYFUNCTION("LET(
  t, LOWER(TRIM(E315)),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15" s="19" t="s">
        <v>185</v>
      </c>
      <c r="H315" s="19">
        <f>IFERROR(__xludf.DUMMYFUNCTION("LET(
  t, LOWER(TRIM(G315)),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15" s="19" t="s">
        <v>276</v>
      </c>
      <c r="J315" s="19">
        <f>IFERROR(__xludf.DUMMYFUNCTION("LET(
  text, LOWER(I315),
  IFERROR(
    IFS(
      REGEXMATCH(text,""ở cùng gia đình|ở trọ cùng gia đình""), 0,
      REGEXMATCH(text,""thuê trọ""), 1,
      REGEXMATCH(text,""ở ktx""), 2,
      REGEXMATCH(text,""có nhà tại khu vực đang học|có nhà|ở riên"&amp;"g tại chung cư""), 3,
      REGEXMATCH(text,""ở nhà người quen""), 4
    ),
  -1)
)"),0.0)</f>
        <v>0</v>
      </c>
      <c r="K315" s="19" t="s">
        <v>183</v>
      </c>
      <c r="L315" s="19">
        <f>IFERROR(__xludf.DUMMYFUNCTION("LET(
  t, LOWER(TRIM(K315)),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15" s="19" t="s">
        <v>261</v>
      </c>
      <c r="N315" s="19">
        <f>IFERROR(__xludf.DUMMYFUNCTION("LET(
  t, LOWER(TRIM(M315)),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15" s="19" t="s">
        <v>195</v>
      </c>
      <c r="P315" s="19">
        <f t="shared" si="3"/>
        <v>1</v>
      </c>
      <c r="Q315" s="19">
        <v>1.0</v>
      </c>
      <c r="R315" s="20">
        <f t="shared" ref="R315:R318" si="359">Q315</f>
        <v>1</v>
      </c>
      <c r="S315" s="19" t="s">
        <v>734</v>
      </c>
      <c r="T315" s="19"/>
      <c r="U315" s="19" t="s">
        <v>714</v>
      </c>
      <c r="V315" s="20" t="str">
        <f>IFERROR(__xludf.DUMMYFUNCTION("IFERROR(REGEXEXTRACT(U315,""\d+"")*1, """")"),"")</f>
        <v/>
      </c>
      <c r="W315" s="20">
        <f t="shared" si="5"/>
        <v>0</v>
      </c>
      <c r="X315" s="19">
        <v>0.0</v>
      </c>
      <c r="Y315" s="19">
        <v>0.0</v>
      </c>
      <c r="Z315" s="19" t="s">
        <v>185</v>
      </c>
      <c r="AA315" s="19"/>
      <c r="AB315" s="19" t="s">
        <v>185</v>
      </c>
      <c r="AC315" s="19" t="s">
        <v>185</v>
      </c>
      <c r="AD315" s="19" t="s">
        <v>205</v>
      </c>
      <c r="AE315" s="19" t="s">
        <v>225</v>
      </c>
      <c r="AF315" s="19" t="s">
        <v>206</v>
      </c>
      <c r="AG315" s="19" t="s">
        <v>188</v>
      </c>
      <c r="AH315" s="19" t="s">
        <v>251</v>
      </c>
      <c r="AI315" s="19" t="s">
        <v>227</v>
      </c>
      <c r="AJ315" s="19">
        <f t="shared" si="6"/>
        <v>2</v>
      </c>
      <c r="AK315" s="19" t="s">
        <v>251</v>
      </c>
      <c r="AL315" s="19">
        <f t="shared" si="7"/>
        <v>3</v>
      </c>
      <c r="AM315" s="19" t="s">
        <v>190</v>
      </c>
      <c r="AN315" s="19">
        <f t="shared" si="8"/>
        <v>0</v>
      </c>
      <c r="AO315" s="20"/>
      <c r="AP315" s="19">
        <v>2.0</v>
      </c>
      <c r="AQ315" s="19">
        <v>4.0</v>
      </c>
      <c r="AR315" s="19">
        <v>4.0</v>
      </c>
      <c r="AS315" s="19">
        <v>4.0</v>
      </c>
      <c r="AT315" s="19">
        <v>2.0</v>
      </c>
      <c r="AU315" s="19">
        <v>4.0</v>
      </c>
      <c r="AV315" s="19">
        <v>4.0</v>
      </c>
      <c r="AW315" s="19">
        <v>1.0</v>
      </c>
      <c r="AX315" s="19">
        <v>1.0</v>
      </c>
      <c r="AY315" s="19">
        <f t="shared" si="9"/>
        <v>26</v>
      </c>
      <c r="AZ315" s="19">
        <f t="shared" si="10"/>
        <v>17</v>
      </c>
      <c r="BA315" s="19">
        <f t="shared" si="11"/>
        <v>1</v>
      </c>
      <c r="BB315" s="19">
        <f t="shared" si="12"/>
        <v>1</v>
      </c>
      <c r="BC315" s="19">
        <v>2.0</v>
      </c>
      <c r="BD315" s="19">
        <v>2.0</v>
      </c>
      <c r="BE315" s="19">
        <v>3.0</v>
      </c>
      <c r="BF315" s="19">
        <v>2.0</v>
      </c>
      <c r="BG315" s="19">
        <v>1.0</v>
      </c>
      <c r="BH315" s="19">
        <v>1.0</v>
      </c>
      <c r="BI315" s="19">
        <v>1.0</v>
      </c>
      <c r="BJ315" s="19">
        <f t="shared" si="13"/>
        <v>12</v>
      </c>
      <c r="BK315" s="19">
        <f t="shared" si="14"/>
        <v>5</v>
      </c>
      <c r="BL315" s="19"/>
      <c r="BM315" s="19"/>
      <c r="BN315" s="19">
        <v>4.0</v>
      </c>
      <c r="BO315" s="19" t="s">
        <v>195</v>
      </c>
      <c r="BP315" s="19">
        <f t="shared" si="15"/>
        <v>1</v>
      </c>
      <c r="BQ315" s="19">
        <v>1.0</v>
      </c>
      <c r="BR315" s="19">
        <v>5.0</v>
      </c>
      <c r="BS315" s="19" t="s">
        <v>195</v>
      </c>
      <c r="BT315" s="20">
        <f t="shared" si="16"/>
        <v>1</v>
      </c>
      <c r="BU315" s="19" t="s">
        <v>443</v>
      </c>
      <c r="BV315" s="19">
        <v>2.0</v>
      </c>
      <c r="BW315" s="19" t="s">
        <v>195</v>
      </c>
      <c r="BX315" s="19" t="s">
        <v>191</v>
      </c>
      <c r="BY315" s="19" t="s">
        <v>195</v>
      </c>
      <c r="BZ315" s="19" t="s">
        <v>186</v>
      </c>
      <c r="CA315" s="19">
        <f t="shared" si="17"/>
        <v>1</v>
      </c>
      <c r="CB315" s="19" t="s">
        <v>208</v>
      </c>
      <c r="CC315" s="19">
        <f t="shared" si="18"/>
        <v>2</v>
      </c>
      <c r="CD315" s="19" t="s">
        <v>208</v>
      </c>
      <c r="CE315" s="19">
        <f t="shared" si="19"/>
        <v>2</v>
      </c>
      <c r="CF315" s="19" t="s">
        <v>208</v>
      </c>
      <c r="CG315" s="19">
        <f t="shared" si="20"/>
        <v>2</v>
      </c>
      <c r="CH315" s="19" t="s">
        <v>209</v>
      </c>
      <c r="CI315" s="19">
        <f t="shared" si="21"/>
        <v>1</v>
      </c>
      <c r="CJ315" s="19" t="s">
        <v>229</v>
      </c>
      <c r="CK315" s="19" t="s">
        <v>824</v>
      </c>
      <c r="CL315" s="19" t="s">
        <v>212</v>
      </c>
      <c r="CM315" s="19">
        <f t="shared" si="22"/>
        <v>6</v>
      </c>
      <c r="CN315" s="19" t="s">
        <v>213</v>
      </c>
      <c r="CO315" s="19">
        <f t="shared" si="23"/>
        <v>1</v>
      </c>
      <c r="CP315" s="19" t="s">
        <v>195</v>
      </c>
      <c r="CQ315" s="19" t="s">
        <v>195</v>
      </c>
      <c r="CR315" s="19" t="s">
        <v>185</v>
      </c>
      <c r="CS315" s="19" t="s">
        <v>195</v>
      </c>
      <c r="CT315" s="19" t="s">
        <v>185</v>
      </c>
      <c r="CU315" s="19">
        <f t="shared" ref="CU315:CY315" si="358">if(CP315="Không",0,1)</f>
        <v>1</v>
      </c>
      <c r="CV315" s="19">
        <f t="shared" si="358"/>
        <v>1</v>
      </c>
      <c r="CW315" s="19">
        <f t="shared" si="358"/>
        <v>0</v>
      </c>
      <c r="CX315" s="19">
        <f t="shared" si="358"/>
        <v>1</v>
      </c>
      <c r="CY315" s="19">
        <f t="shared" si="358"/>
        <v>0</v>
      </c>
      <c r="CZ315" s="19" t="s">
        <v>195</v>
      </c>
      <c r="DA315" s="19">
        <f t="shared" si="25"/>
        <v>1</v>
      </c>
      <c r="DB315" s="19" t="s">
        <v>185</v>
      </c>
      <c r="DC315" s="19">
        <f t="shared" si="26"/>
        <v>0</v>
      </c>
      <c r="DD315" s="20"/>
      <c r="DE315" s="19" t="s">
        <v>185</v>
      </c>
      <c r="DF315" s="19">
        <f t="shared" si="27"/>
        <v>0</v>
      </c>
      <c r="DG315" s="19" t="s">
        <v>196</v>
      </c>
      <c r="DH315" s="19">
        <f t="shared" si="28"/>
        <v>0</v>
      </c>
      <c r="DI315" s="19" t="s">
        <v>185</v>
      </c>
      <c r="DJ315" s="19">
        <f t="shared" si="29"/>
        <v>0</v>
      </c>
      <c r="DK315" s="19" t="s">
        <v>197</v>
      </c>
      <c r="DL315" s="19">
        <f t="shared" si="30"/>
        <v>0</v>
      </c>
      <c r="DM315" s="20"/>
      <c r="DN315" s="19" t="str">
        <f t="shared" si="31"/>
        <v/>
      </c>
      <c r="DO315" s="20"/>
      <c r="DP315" s="19" t="s">
        <v>185</v>
      </c>
      <c r="DQ315" s="20">
        <f t="shared" si="32"/>
        <v>0</v>
      </c>
      <c r="DR315" s="20"/>
      <c r="DS315" s="19" t="s">
        <v>185</v>
      </c>
      <c r="DT315" s="20"/>
      <c r="DU315" s="19" t="s">
        <v>185</v>
      </c>
      <c r="DV315" s="20"/>
      <c r="DW315" s="20"/>
      <c r="DX315" s="20"/>
      <c r="DY315" s="20"/>
    </row>
    <row r="316">
      <c r="A316" s="18">
        <v>46007.89945601852</v>
      </c>
      <c r="B316" s="19" t="s">
        <v>389</v>
      </c>
      <c r="C316" s="19" t="s">
        <v>335</v>
      </c>
      <c r="D316" s="19">
        <f t="shared" si="2"/>
        <v>1</v>
      </c>
      <c r="E316" s="19" t="s">
        <v>328</v>
      </c>
      <c r="F316" s="19">
        <f>IFERROR(__xludf.DUMMYFUNCTION("LET(
  t, LOWER(TRIM(E316)),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16" s="19" t="s">
        <v>185</v>
      </c>
      <c r="H316" s="19">
        <f>IFERROR(__xludf.DUMMYFUNCTION("LET(
  t, LOWER(TRIM(G316)),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16" s="19" t="s">
        <v>276</v>
      </c>
      <c r="J316" s="19">
        <f>IFERROR(__xludf.DUMMYFUNCTION("LET(
  text, LOWER(I316),
  IFERROR(
    IFS(
      REGEXMATCH(text,""ở cùng gia đình|ở trọ cùng gia đình""), 0,
      REGEXMATCH(text,""thuê trọ""), 1,
      REGEXMATCH(text,""ở ktx""), 2,
      REGEXMATCH(text,""có nhà tại khu vực đang học|có nhà|ở riên"&amp;"g tại chung cư""), 3,
      REGEXMATCH(text,""ở nhà người quen""), 4
    ),
  -1)
)"),0.0)</f>
        <v>0</v>
      </c>
      <c r="K316" s="19" t="s">
        <v>825</v>
      </c>
      <c r="L316" s="19">
        <f>IFERROR(__xludf.DUMMYFUNCTION("LET(
  t, LOWER(TRIM(K316)),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16" s="19" t="s">
        <v>196</v>
      </c>
      <c r="N316" s="19">
        <f>IFERROR(__xludf.DUMMYFUNCTION("LET(
  t, LOWER(TRIM(M316)),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16" s="19" t="s">
        <v>185</v>
      </c>
      <c r="P316" s="19">
        <f t="shared" si="3"/>
        <v>0</v>
      </c>
      <c r="Q316" s="20"/>
      <c r="R316" s="20" t="str">
        <f t="shared" si="359"/>
        <v/>
      </c>
      <c r="S316" s="20"/>
      <c r="T316" s="20"/>
      <c r="U316" s="20"/>
      <c r="V316" s="20" t="str">
        <f>IFERROR(__xludf.DUMMYFUNCTION("IFERROR(REGEXEXTRACT(U316,""\d+"")*1, """")"),"")</f>
        <v/>
      </c>
      <c r="W316" s="20">
        <f t="shared" si="5"/>
        <v>0</v>
      </c>
      <c r="X316" s="20"/>
      <c r="Y316" s="20"/>
      <c r="Z316" s="19" t="s">
        <v>186</v>
      </c>
      <c r="AA316" s="19"/>
      <c r="AB316" s="19" t="s">
        <v>185</v>
      </c>
      <c r="AC316" s="19" t="s">
        <v>185</v>
      </c>
      <c r="AD316" s="19" t="s">
        <v>205</v>
      </c>
      <c r="AE316" s="19" t="s">
        <v>186</v>
      </c>
      <c r="AF316" s="19" t="s">
        <v>250</v>
      </c>
      <c r="AG316" s="19" t="s">
        <v>226</v>
      </c>
      <c r="AH316" s="19" t="s">
        <v>226</v>
      </c>
      <c r="AI316" s="19" t="s">
        <v>331</v>
      </c>
      <c r="AJ316" s="19">
        <f t="shared" si="6"/>
        <v>3</v>
      </c>
      <c r="AK316" s="19" t="s">
        <v>251</v>
      </c>
      <c r="AL316" s="19">
        <f t="shared" si="7"/>
        <v>3</v>
      </c>
      <c r="AM316" s="19" t="s">
        <v>228</v>
      </c>
      <c r="AN316" s="19">
        <f t="shared" si="8"/>
        <v>1</v>
      </c>
      <c r="AO316" s="20"/>
      <c r="AP316" s="19">
        <v>1.0</v>
      </c>
      <c r="AQ316" s="19">
        <v>1.0</v>
      </c>
      <c r="AR316" s="19">
        <v>1.0</v>
      </c>
      <c r="AS316" s="19">
        <v>1.0</v>
      </c>
      <c r="AT316" s="19">
        <v>1.0</v>
      </c>
      <c r="AU316" s="19">
        <v>1.0</v>
      </c>
      <c r="AV316" s="19">
        <v>1.0</v>
      </c>
      <c r="AW316" s="19">
        <v>1.0</v>
      </c>
      <c r="AX316" s="19">
        <v>1.0</v>
      </c>
      <c r="AY316" s="19">
        <f t="shared" si="9"/>
        <v>9</v>
      </c>
      <c r="AZ316" s="19">
        <f t="shared" si="10"/>
        <v>0</v>
      </c>
      <c r="BA316" s="19">
        <f t="shared" si="11"/>
        <v>0</v>
      </c>
      <c r="BB316" s="19">
        <f t="shared" si="12"/>
        <v>0</v>
      </c>
      <c r="BC316" s="19">
        <v>1.0</v>
      </c>
      <c r="BD316" s="19">
        <v>1.0</v>
      </c>
      <c r="BE316" s="19">
        <v>1.0</v>
      </c>
      <c r="BF316" s="19">
        <v>1.0</v>
      </c>
      <c r="BG316" s="19">
        <v>1.0</v>
      </c>
      <c r="BH316" s="19">
        <v>1.0</v>
      </c>
      <c r="BI316" s="19">
        <v>1.0</v>
      </c>
      <c r="BJ316" s="19">
        <f t="shared" si="13"/>
        <v>7</v>
      </c>
      <c r="BK316" s="19">
        <f t="shared" si="14"/>
        <v>0</v>
      </c>
      <c r="BL316" s="19"/>
      <c r="BM316" s="19"/>
      <c r="BN316" s="19">
        <v>1.0</v>
      </c>
      <c r="BO316" s="19" t="s">
        <v>195</v>
      </c>
      <c r="BP316" s="19">
        <f t="shared" si="15"/>
        <v>1</v>
      </c>
      <c r="BQ316" s="19">
        <v>1.0</v>
      </c>
      <c r="BR316" s="19">
        <v>0.0</v>
      </c>
      <c r="BS316" s="19" t="s">
        <v>195</v>
      </c>
      <c r="BT316" s="20">
        <f t="shared" si="16"/>
        <v>1</v>
      </c>
      <c r="BU316" s="19" t="s">
        <v>443</v>
      </c>
      <c r="BV316" s="19">
        <v>1.0</v>
      </c>
      <c r="BW316" s="19" t="s">
        <v>195</v>
      </c>
      <c r="BX316" s="19" t="s">
        <v>191</v>
      </c>
      <c r="BY316" s="19" t="s">
        <v>195</v>
      </c>
      <c r="BZ316" s="19" t="s">
        <v>185</v>
      </c>
      <c r="CA316" s="19">
        <f t="shared" si="17"/>
        <v>0</v>
      </c>
      <c r="CB316" s="19" t="s">
        <v>186</v>
      </c>
      <c r="CC316" s="19">
        <f t="shared" si="18"/>
        <v>1</v>
      </c>
      <c r="CD316" s="19" t="s">
        <v>209</v>
      </c>
      <c r="CE316" s="19">
        <f t="shared" si="19"/>
        <v>1</v>
      </c>
      <c r="CF316" s="19" t="s">
        <v>209</v>
      </c>
      <c r="CG316" s="19">
        <f t="shared" si="20"/>
        <v>1</v>
      </c>
      <c r="CH316" s="19" t="s">
        <v>208</v>
      </c>
      <c r="CI316" s="19">
        <f t="shared" si="21"/>
        <v>2</v>
      </c>
      <c r="CJ316" s="19" t="s">
        <v>229</v>
      </c>
      <c r="CK316" s="19" t="s">
        <v>185</v>
      </c>
      <c r="CL316" s="19" t="s">
        <v>365</v>
      </c>
      <c r="CM316" s="19">
        <f t="shared" si="22"/>
        <v>0.33</v>
      </c>
      <c r="CN316" s="19" t="s">
        <v>213</v>
      </c>
      <c r="CO316" s="19">
        <f t="shared" si="23"/>
        <v>1</v>
      </c>
      <c r="CP316" s="19" t="s">
        <v>185</v>
      </c>
      <c r="CQ316" s="19" t="s">
        <v>185</v>
      </c>
      <c r="CR316" s="19" t="s">
        <v>185</v>
      </c>
      <c r="CS316" s="19" t="s">
        <v>195</v>
      </c>
      <c r="CT316" s="19" t="s">
        <v>185</v>
      </c>
      <c r="CU316" s="19">
        <f t="shared" ref="CU316:CY316" si="360">if(CP316="Không",0,1)</f>
        <v>0</v>
      </c>
      <c r="CV316" s="19">
        <f t="shared" si="360"/>
        <v>0</v>
      </c>
      <c r="CW316" s="19">
        <f t="shared" si="360"/>
        <v>0</v>
      </c>
      <c r="CX316" s="19">
        <f t="shared" si="360"/>
        <v>1</v>
      </c>
      <c r="CY316" s="19">
        <f t="shared" si="360"/>
        <v>0</v>
      </c>
      <c r="CZ316" s="19" t="s">
        <v>185</v>
      </c>
      <c r="DA316" s="19">
        <f t="shared" si="25"/>
        <v>0</v>
      </c>
      <c r="DB316" s="19" t="s">
        <v>185</v>
      </c>
      <c r="DC316" s="19">
        <f t="shared" si="26"/>
        <v>0</v>
      </c>
      <c r="DD316" s="20"/>
      <c r="DE316" s="19" t="s">
        <v>195</v>
      </c>
      <c r="DF316" s="19">
        <f t="shared" si="27"/>
        <v>1</v>
      </c>
      <c r="DG316" s="19" t="s">
        <v>196</v>
      </c>
      <c r="DH316" s="19">
        <f t="shared" si="28"/>
        <v>0</v>
      </c>
      <c r="DI316" s="19" t="s">
        <v>185</v>
      </c>
      <c r="DJ316" s="19">
        <f t="shared" si="29"/>
        <v>0</v>
      </c>
      <c r="DK316" s="19" t="s">
        <v>197</v>
      </c>
      <c r="DL316" s="19">
        <f t="shared" si="30"/>
        <v>0</v>
      </c>
      <c r="DM316" s="19" t="s">
        <v>198</v>
      </c>
      <c r="DN316" s="19">
        <f t="shared" si="31"/>
        <v>1.5</v>
      </c>
      <c r="DO316" s="19" t="s">
        <v>199</v>
      </c>
      <c r="DP316" s="19" t="s">
        <v>185</v>
      </c>
      <c r="DQ316" s="20">
        <f t="shared" si="32"/>
        <v>0</v>
      </c>
      <c r="DR316" s="20"/>
      <c r="DS316" s="19" t="s">
        <v>185</v>
      </c>
      <c r="DT316" s="20"/>
      <c r="DU316" s="19" t="s">
        <v>185</v>
      </c>
      <c r="DV316" s="20"/>
      <c r="DW316" s="20"/>
      <c r="DX316" s="20"/>
      <c r="DY316" s="20"/>
    </row>
    <row r="317">
      <c r="A317" s="18">
        <v>46007.899502314816</v>
      </c>
      <c r="B317" s="19" t="s">
        <v>309</v>
      </c>
      <c r="C317" s="19" t="s">
        <v>335</v>
      </c>
      <c r="D317" s="19">
        <f t="shared" si="2"/>
        <v>1</v>
      </c>
      <c r="E317" s="19" t="s">
        <v>235</v>
      </c>
      <c r="F317" s="19">
        <f>IFERROR(__xludf.DUMMYFUNCTION("LET(
  t, LOWER(TRIM(E317)),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17" s="19" t="s">
        <v>185</v>
      </c>
      <c r="H317" s="19">
        <f>IFERROR(__xludf.DUMMYFUNCTION("LET(
  t, LOWER(TRIM(G317)),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17" s="19" t="s">
        <v>182</v>
      </c>
      <c r="J317" s="19">
        <f>IFERROR(__xludf.DUMMYFUNCTION("LET(
  text, LOWER(I317),
  IFERROR(
    IFS(
      REGEXMATCH(text,""ở cùng gia đình|ở trọ cùng gia đình""), 0,
      REGEXMATCH(text,""thuê trọ""), 1,
      REGEXMATCH(text,""ở ktx""), 2,
      REGEXMATCH(text,""có nhà tại khu vực đang học|có nhà|ở riên"&amp;"g tại chung cư""), 3,
      REGEXMATCH(text,""ở nhà người quen""), 4
    ),
  -1)
)"),1.0)</f>
        <v>1</v>
      </c>
      <c r="K317" s="19" t="s">
        <v>202</v>
      </c>
      <c r="L317" s="19">
        <f>IFERROR(__xludf.DUMMYFUNCTION("LET(
  t, LOWER(TRIM(K317)),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317" s="19" t="s">
        <v>261</v>
      </c>
      <c r="N317" s="19">
        <f>IFERROR(__xludf.DUMMYFUNCTION("LET(
  t, LOWER(TRIM(M317)),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17" s="19" t="s">
        <v>185</v>
      </c>
      <c r="P317" s="19">
        <f t="shared" si="3"/>
        <v>0</v>
      </c>
      <c r="Q317" s="20"/>
      <c r="R317" s="20" t="str">
        <f t="shared" si="359"/>
        <v/>
      </c>
      <c r="S317" s="20"/>
      <c r="T317" s="20"/>
      <c r="U317" s="20"/>
      <c r="V317" s="20" t="str">
        <f>IFERROR(__xludf.DUMMYFUNCTION("IFERROR(REGEXEXTRACT(U317,""\d+"")*1, """")"),"")</f>
        <v/>
      </c>
      <c r="W317" s="20">
        <f t="shared" si="5"/>
        <v>0</v>
      </c>
      <c r="X317" s="20"/>
      <c r="Y317" s="20"/>
      <c r="Z317" s="19" t="s">
        <v>186</v>
      </c>
      <c r="AA317" s="19"/>
      <c r="AB317" s="19" t="s">
        <v>185</v>
      </c>
      <c r="AC317" s="19" t="s">
        <v>423</v>
      </c>
      <c r="AD317" s="19" t="s">
        <v>205</v>
      </c>
      <c r="AE317" s="19" t="s">
        <v>186</v>
      </c>
      <c r="AF317" s="19" t="s">
        <v>187</v>
      </c>
      <c r="AG317" s="19" t="s">
        <v>226</v>
      </c>
      <c r="AH317" s="19" t="s">
        <v>251</v>
      </c>
      <c r="AI317" s="19" t="s">
        <v>277</v>
      </c>
      <c r="AJ317" s="19">
        <f t="shared" si="6"/>
        <v>4</v>
      </c>
      <c r="AK317" s="19" t="s">
        <v>226</v>
      </c>
      <c r="AL317" s="19">
        <f t="shared" si="7"/>
        <v>2</v>
      </c>
      <c r="AM317" s="19" t="s">
        <v>190</v>
      </c>
      <c r="AN317" s="19">
        <f t="shared" si="8"/>
        <v>0</v>
      </c>
      <c r="AO317" s="20"/>
      <c r="AP317" s="19">
        <v>2.0</v>
      </c>
      <c r="AQ317" s="19">
        <v>3.0</v>
      </c>
      <c r="AR317" s="19">
        <v>3.0</v>
      </c>
      <c r="AS317" s="19">
        <v>2.0</v>
      </c>
      <c r="AT317" s="19">
        <v>3.0</v>
      </c>
      <c r="AU317" s="19">
        <v>4.0</v>
      </c>
      <c r="AV317" s="19">
        <v>2.0</v>
      </c>
      <c r="AW317" s="19">
        <v>1.0</v>
      </c>
      <c r="AX317" s="19">
        <v>2.0</v>
      </c>
      <c r="AY317" s="19">
        <f t="shared" si="9"/>
        <v>22</v>
      </c>
      <c r="AZ317" s="19">
        <f t="shared" si="10"/>
        <v>13</v>
      </c>
      <c r="BA317" s="19">
        <f t="shared" si="11"/>
        <v>1</v>
      </c>
      <c r="BB317" s="19">
        <f t="shared" si="12"/>
        <v>0</v>
      </c>
      <c r="BC317" s="19">
        <v>3.0</v>
      </c>
      <c r="BD317" s="19">
        <v>4.0</v>
      </c>
      <c r="BE317" s="19">
        <v>4.0</v>
      </c>
      <c r="BF317" s="19">
        <v>3.0</v>
      </c>
      <c r="BG317" s="19">
        <v>3.0</v>
      </c>
      <c r="BH317" s="19">
        <v>1.0</v>
      </c>
      <c r="BI317" s="19">
        <v>1.0</v>
      </c>
      <c r="BJ317" s="19">
        <f t="shared" si="13"/>
        <v>19</v>
      </c>
      <c r="BK317" s="19">
        <f t="shared" si="14"/>
        <v>12</v>
      </c>
      <c r="BL317" s="19"/>
      <c r="BM317" s="19"/>
      <c r="BN317" s="19">
        <v>3.0</v>
      </c>
      <c r="BO317" s="19" t="s">
        <v>195</v>
      </c>
      <c r="BP317" s="19">
        <f t="shared" si="15"/>
        <v>1</v>
      </c>
      <c r="BQ317" s="19">
        <v>1.0</v>
      </c>
      <c r="BR317" s="19">
        <v>10.0</v>
      </c>
      <c r="BS317" s="19" t="s">
        <v>195</v>
      </c>
      <c r="BT317" s="20">
        <f t="shared" si="16"/>
        <v>1</v>
      </c>
      <c r="BU317" s="19" t="s">
        <v>207</v>
      </c>
      <c r="BV317" s="19">
        <v>3.0</v>
      </c>
      <c r="BW317" s="19" t="s">
        <v>195</v>
      </c>
      <c r="BX317" s="19" t="s">
        <v>191</v>
      </c>
      <c r="BY317" s="19" t="s">
        <v>195</v>
      </c>
      <c r="BZ317" s="19" t="s">
        <v>208</v>
      </c>
      <c r="CA317" s="19">
        <f t="shared" si="17"/>
        <v>2</v>
      </c>
      <c r="CB317" s="19" t="s">
        <v>208</v>
      </c>
      <c r="CC317" s="19">
        <f t="shared" si="18"/>
        <v>2</v>
      </c>
      <c r="CD317" s="19" t="s">
        <v>208</v>
      </c>
      <c r="CE317" s="19">
        <f t="shared" si="19"/>
        <v>2</v>
      </c>
      <c r="CF317" s="19" t="s">
        <v>208</v>
      </c>
      <c r="CG317" s="19">
        <f t="shared" si="20"/>
        <v>2</v>
      </c>
      <c r="CH317" s="19" t="s">
        <v>208</v>
      </c>
      <c r="CI317" s="19">
        <f t="shared" si="21"/>
        <v>2</v>
      </c>
      <c r="CJ317" s="19" t="s">
        <v>229</v>
      </c>
      <c r="CK317" s="19" t="s">
        <v>808</v>
      </c>
      <c r="CL317" s="19" t="s">
        <v>212</v>
      </c>
      <c r="CM317" s="19">
        <f t="shared" si="22"/>
        <v>6</v>
      </c>
      <c r="CN317" s="19" t="s">
        <v>213</v>
      </c>
      <c r="CO317" s="19">
        <f t="shared" si="23"/>
        <v>1</v>
      </c>
      <c r="CP317" s="19" t="s">
        <v>195</v>
      </c>
      <c r="CQ317" s="19" t="s">
        <v>195</v>
      </c>
      <c r="CR317" s="19" t="s">
        <v>195</v>
      </c>
      <c r="CS317" s="19" t="s">
        <v>195</v>
      </c>
      <c r="CT317" s="19" t="s">
        <v>185</v>
      </c>
      <c r="CU317" s="19">
        <f t="shared" ref="CU317:CY317" si="361">if(CP317="Không",0,1)</f>
        <v>1</v>
      </c>
      <c r="CV317" s="19">
        <f t="shared" si="361"/>
        <v>1</v>
      </c>
      <c r="CW317" s="19">
        <f t="shared" si="361"/>
        <v>1</v>
      </c>
      <c r="CX317" s="19">
        <f t="shared" si="361"/>
        <v>1</v>
      </c>
      <c r="CY317" s="19">
        <f t="shared" si="361"/>
        <v>0</v>
      </c>
      <c r="CZ317" s="19" t="s">
        <v>195</v>
      </c>
      <c r="DA317" s="19">
        <f t="shared" si="25"/>
        <v>1</v>
      </c>
      <c r="DB317" s="19" t="s">
        <v>195</v>
      </c>
      <c r="DC317" s="19">
        <f t="shared" si="26"/>
        <v>1</v>
      </c>
      <c r="DD317" s="19" t="s">
        <v>826</v>
      </c>
      <c r="DE317" s="19" t="s">
        <v>195</v>
      </c>
      <c r="DF317" s="19">
        <f t="shared" si="27"/>
        <v>1</v>
      </c>
      <c r="DG317" s="19" t="s">
        <v>196</v>
      </c>
      <c r="DH317" s="19">
        <f t="shared" si="28"/>
        <v>0</v>
      </c>
      <c r="DI317" s="19" t="s">
        <v>185</v>
      </c>
      <c r="DJ317" s="19">
        <f t="shared" si="29"/>
        <v>0</v>
      </c>
      <c r="DK317" s="19" t="s">
        <v>197</v>
      </c>
      <c r="DL317" s="19">
        <f t="shared" si="30"/>
        <v>0</v>
      </c>
      <c r="DM317" s="19" t="s">
        <v>303</v>
      </c>
      <c r="DN317" s="19">
        <f t="shared" si="31"/>
        <v>0.5</v>
      </c>
      <c r="DO317" s="19" t="s">
        <v>779</v>
      </c>
      <c r="DP317" s="19" t="s">
        <v>185</v>
      </c>
      <c r="DQ317" s="20">
        <f t="shared" si="32"/>
        <v>0</v>
      </c>
      <c r="DR317" s="20"/>
      <c r="DS317" s="19" t="s">
        <v>195</v>
      </c>
      <c r="DT317" s="19" t="s">
        <v>285</v>
      </c>
      <c r="DU317" s="19" t="s">
        <v>185</v>
      </c>
      <c r="DV317" s="20"/>
      <c r="DW317" s="20"/>
      <c r="DX317" s="20"/>
      <c r="DY317" s="20"/>
    </row>
    <row r="318">
      <c r="A318" s="18">
        <v>46007.899722222224</v>
      </c>
      <c r="B318" s="19" t="s">
        <v>375</v>
      </c>
      <c r="C318" s="19" t="s">
        <v>335</v>
      </c>
      <c r="D318" s="19">
        <f t="shared" si="2"/>
        <v>1</v>
      </c>
      <c r="E318" s="19" t="s">
        <v>476</v>
      </c>
      <c r="F318" s="19">
        <f>IFERROR(__xludf.DUMMYFUNCTION("LET(
  t, LOWER(TRIM(E318)),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318" s="19" t="s">
        <v>185</v>
      </c>
      <c r="H318" s="19">
        <f>IFERROR(__xludf.DUMMYFUNCTION("LET(
  t, LOWER(TRIM(G318)),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18" s="19" t="s">
        <v>182</v>
      </c>
      <c r="J318" s="19">
        <f>IFERROR(__xludf.DUMMYFUNCTION("LET(
  text, LOWER(I318),
  IFERROR(
    IFS(
      REGEXMATCH(text,""ở cùng gia đình|ở trọ cùng gia đình""), 0,
      REGEXMATCH(text,""thuê trọ""), 1,
      REGEXMATCH(text,""ở ktx""), 2,
      REGEXMATCH(text,""có nhà tại khu vực đang học|có nhà|ở riên"&amp;"g tại chung cư""), 3,
      REGEXMATCH(text,""ở nhà người quen""), 4
    ),
  -1)
)"),1.0)</f>
        <v>1</v>
      </c>
      <c r="K318" s="19" t="s">
        <v>755</v>
      </c>
      <c r="L318" s="19">
        <f>IFERROR(__xludf.DUMMYFUNCTION("LET(
  t, LOWER(TRIM(K318)),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18" s="19" t="s">
        <v>222</v>
      </c>
      <c r="N318" s="19">
        <f>IFERROR(__xludf.DUMMYFUNCTION("LET(
  t, LOWER(TRIM(M318)),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18" s="19" t="s">
        <v>185</v>
      </c>
      <c r="P318" s="19">
        <f t="shared" si="3"/>
        <v>0</v>
      </c>
      <c r="Q318" s="20"/>
      <c r="R318" s="20" t="str">
        <f t="shared" si="359"/>
        <v/>
      </c>
      <c r="S318" s="20"/>
      <c r="T318" s="20"/>
      <c r="U318" s="20"/>
      <c r="V318" s="20" t="str">
        <f>IFERROR(__xludf.DUMMYFUNCTION("IFERROR(REGEXEXTRACT(U318,""\d+"")*1, """")"),"")</f>
        <v/>
      </c>
      <c r="W318" s="20">
        <f t="shared" si="5"/>
        <v>0</v>
      </c>
      <c r="X318" s="20"/>
      <c r="Y318" s="20"/>
      <c r="Z318" s="19" t="s">
        <v>186</v>
      </c>
      <c r="AA318" s="19"/>
      <c r="AB318" s="19" t="s">
        <v>185</v>
      </c>
      <c r="AC318" s="19" t="s">
        <v>185</v>
      </c>
      <c r="AD318" s="19" t="s">
        <v>205</v>
      </c>
      <c r="AE318" s="19" t="s">
        <v>186</v>
      </c>
      <c r="AF318" s="19" t="s">
        <v>187</v>
      </c>
      <c r="AG318" s="19" t="s">
        <v>188</v>
      </c>
      <c r="AH318" s="19" t="s">
        <v>188</v>
      </c>
      <c r="AI318" s="19" t="s">
        <v>239</v>
      </c>
      <c r="AJ318" s="19">
        <f t="shared" si="6"/>
        <v>0</v>
      </c>
      <c r="AK318" s="19" t="s">
        <v>238</v>
      </c>
      <c r="AL318" s="19">
        <f t="shared" si="7"/>
        <v>0</v>
      </c>
      <c r="AM318" s="19" t="s">
        <v>190</v>
      </c>
      <c r="AN318" s="19">
        <f t="shared" si="8"/>
        <v>0</v>
      </c>
      <c r="AO318" s="20"/>
      <c r="AP318" s="19">
        <v>2.0</v>
      </c>
      <c r="AQ318" s="19">
        <v>1.0</v>
      </c>
      <c r="AR318" s="19">
        <v>1.0</v>
      </c>
      <c r="AS318" s="19">
        <v>2.0</v>
      </c>
      <c r="AT318" s="19">
        <v>1.0</v>
      </c>
      <c r="AU318" s="19">
        <v>1.0</v>
      </c>
      <c r="AV318" s="19">
        <v>2.0</v>
      </c>
      <c r="AW318" s="19">
        <v>1.0</v>
      </c>
      <c r="AX318" s="19">
        <v>2.0</v>
      </c>
      <c r="AY318" s="19">
        <f t="shared" si="9"/>
        <v>13</v>
      </c>
      <c r="AZ318" s="19">
        <f t="shared" si="10"/>
        <v>4</v>
      </c>
      <c r="BA318" s="19">
        <f t="shared" si="11"/>
        <v>0</v>
      </c>
      <c r="BB318" s="19">
        <f t="shared" si="12"/>
        <v>0</v>
      </c>
      <c r="BC318" s="19">
        <v>1.0</v>
      </c>
      <c r="BD318" s="19">
        <v>1.0</v>
      </c>
      <c r="BE318" s="19">
        <v>2.0</v>
      </c>
      <c r="BF318" s="19">
        <v>2.0</v>
      </c>
      <c r="BG318" s="19">
        <v>1.0</v>
      </c>
      <c r="BH318" s="19">
        <v>1.0</v>
      </c>
      <c r="BI318" s="19">
        <v>1.0</v>
      </c>
      <c r="BJ318" s="19">
        <f t="shared" si="13"/>
        <v>9</v>
      </c>
      <c r="BK318" s="19">
        <f t="shared" si="14"/>
        <v>2</v>
      </c>
      <c r="BL318" s="19"/>
      <c r="BM318" s="19"/>
      <c r="BN318" s="19">
        <v>1.0</v>
      </c>
      <c r="BO318" s="19" t="s">
        <v>185</v>
      </c>
      <c r="BP318" s="19">
        <f t="shared" si="15"/>
        <v>0</v>
      </c>
      <c r="BQ318" s="19">
        <v>3.0</v>
      </c>
      <c r="BR318" s="19">
        <v>5.0</v>
      </c>
      <c r="BS318" s="19" t="s">
        <v>185</v>
      </c>
      <c r="BT318" s="20">
        <f t="shared" si="16"/>
        <v>0</v>
      </c>
      <c r="BU318" s="20"/>
      <c r="BV318" s="19">
        <v>2.0</v>
      </c>
      <c r="BW318" s="19" t="s">
        <v>195</v>
      </c>
      <c r="BX318" s="19" t="s">
        <v>191</v>
      </c>
      <c r="BY318" s="19" t="s">
        <v>195</v>
      </c>
      <c r="BZ318" s="19" t="s">
        <v>186</v>
      </c>
      <c r="CA318" s="19">
        <f t="shared" si="17"/>
        <v>1</v>
      </c>
      <c r="CB318" s="19" t="s">
        <v>186</v>
      </c>
      <c r="CC318" s="19">
        <f t="shared" si="18"/>
        <v>1</v>
      </c>
      <c r="CD318" s="19" t="s">
        <v>209</v>
      </c>
      <c r="CE318" s="19">
        <f t="shared" si="19"/>
        <v>1</v>
      </c>
      <c r="CF318" s="19" t="s">
        <v>209</v>
      </c>
      <c r="CG318" s="19">
        <f t="shared" si="20"/>
        <v>1</v>
      </c>
      <c r="CH318" s="19" t="s">
        <v>192</v>
      </c>
      <c r="CI318" s="19">
        <f t="shared" si="21"/>
        <v>0</v>
      </c>
      <c r="CJ318" s="19" t="s">
        <v>229</v>
      </c>
      <c r="CK318" s="19" t="s">
        <v>185</v>
      </c>
      <c r="CL318" s="19" t="s">
        <v>241</v>
      </c>
      <c r="CM318" s="19">
        <f t="shared" si="22"/>
        <v>1.5</v>
      </c>
      <c r="CN318" s="19" t="s">
        <v>185</v>
      </c>
      <c r="CO318" s="19">
        <f t="shared" si="23"/>
        <v>0</v>
      </c>
      <c r="CP318" s="19" t="s">
        <v>185</v>
      </c>
      <c r="CQ318" s="19" t="s">
        <v>185</v>
      </c>
      <c r="CR318" s="19" t="s">
        <v>185</v>
      </c>
      <c r="CS318" s="19" t="s">
        <v>185</v>
      </c>
      <c r="CT318" s="19" t="s">
        <v>185</v>
      </c>
      <c r="CU318" s="19">
        <f t="shared" ref="CU318:CY318" si="362">if(CP318="Không",0,1)</f>
        <v>0</v>
      </c>
      <c r="CV318" s="19">
        <f t="shared" si="362"/>
        <v>0</v>
      </c>
      <c r="CW318" s="19">
        <f t="shared" si="362"/>
        <v>0</v>
      </c>
      <c r="CX318" s="19">
        <f t="shared" si="362"/>
        <v>0</v>
      </c>
      <c r="CY318" s="19">
        <f t="shared" si="362"/>
        <v>0</v>
      </c>
      <c r="CZ318" s="19" t="s">
        <v>185</v>
      </c>
      <c r="DA318" s="19">
        <f t="shared" si="25"/>
        <v>0</v>
      </c>
      <c r="DB318" s="19" t="s">
        <v>185</v>
      </c>
      <c r="DC318" s="19">
        <f t="shared" si="26"/>
        <v>0</v>
      </c>
      <c r="DD318" s="20"/>
      <c r="DE318" s="19" t="s">
        <v>185</v>
      </c>
      <c r="DF318" s="19">
        <f t="shared" si="27"/>
        <v>0</v>
      </c>
      <c r="DG318" s="19" t="s">
        <v>196</v>
      </c>
      <c r="DH318" s="19">
        <f t="shared" si="28"/>
        <v>0</v>
      </c>
      <c r="DI318" s="19" t="s">
        <v>185</v>
      </c>
      <c r="DJ318" s="19">
        <f t="shared" si="29"/>
        <v>0</v>
      </c>
      <c r="DK318" s="19" t="s">
        <v>197</v>
      </c>
      <c r="DL318" s="19">
        <f t="shared" si="30"/>
        <v>0</v>
      </c>
      <c r="DM318" s="20"/>
      <c r="DN318" s="19" t="str">
        <f t="shared" si="31"/>
        <v/>
      </c>
      <c r="DO318" s="20"/>
      <c r="DP318" s="19" t="s">
        <v>185</v>
      </c>
      <c r="DQ318" s="20">
        <f t="shared" si="32"/>
        <v>0</v>
      </c>
      <c r="DR318" s="20"/>
      <c r="DS318" s="19" t="s">
        <v>185</v>
      </c>
      <c r="DT318" s="20"/>
      <c r="DU318" s="19" t="s">
        <v>185</v>
      </c>
      <c r="DV318" s="20"/>
      <c r="DW318" s="20"/>
      <c r="DX318" s="20"/>
      <c r="DY318" s="20"/>
    </row>
    <row r="319">
      <c r="A319" s="18">
        <v>46007.90070601852</v>
      </c>
      <c r="B319" s="19" t="s">
        <v>390</v>
      </c>
      <c r="C319" s="19" t="s">
        <v>335</v>
      </c>
      <c r="D319" s="19">
        <f t="shared" si="2"/>
        <v>1</v>
      </c>
      <c r="E319" s="19" t="s">
        <v>349</v>
      </c>
      <c r="F319" s="19">
        <f>IFERROR(__xludf.DUMMYFUNCTION("LET(
  t, LOWER(TRIM(E319)),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19" s="19" t="s">
        <v>220</v>
      </c>
      <c r="H319" s="19">
        <f>IFERROR(__xludf.DUMMYFUNCTION("LET(
  t, LOWER(TRIM(G319)),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19" s="19" t="s">
        <v>276</v>
      </c>
      <c r="J319" s="19">
        <f>IFERROR(__xludf.DUMMYFUNCTION("LET(
  text, LOWER(I319),
  IFERROR(
    IFS(
      REGEXMATCH(text,""ở cùng gia đình|ở trọ cùng gia đình""), 0,
      REGEXMATCH(text,""thuê trọ""), 1,
      REGEXMATCH(text,""ở ktx""), 2,
      REGEXMATCH(text,""có nhà tại khu vực đang học|có nhà|ở riên"&amp;"g tại chung cư""), 3,
      REGEXMATCH(text,""ở nhà người quen""), 4
    ),
  -1)
)"),0.0)</f>
        <v>0</v>
      </c>
      <c r="K319" s="19" t="s">
        <v>723</v>
      </c>
      <c r="L319" s="19">
        <f>IFERROR(__xludf.DUMMYFUNCTION("LET(
  t, LOWER(TRIM(K319)),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19" s="19" t="s">
        <v>222</v>
      </c>
      <c r="N319" s="19">
        <f>IFERROR(__xludf.DUMMYFUNCTION("LET(
  t, LOWER(TRIM(M319)),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19" s="19" t="s">
        <v>195</v>
      </c>
      <c r="P319" s="19">
        <f t="shared" si="3"/>
        <v>1</v>
      </c>
      <c r="Q319" s="19" t="s">
        <v>827</v>
      </c>
      <c r="R319" s="19">
        <v>0.0</v>
      </c>
      <c r="S319" s="19" t="s">
        <v>827</v>
      </c>
      <c r="T319" s="19"/>
      <c r="U319" s="19" t="s">
        <v>827</v>
      </c>
      <c r="V319" s="20" t="str">
        <f>IFERROR(__xludf.DUMMYFUNCTION("IFERROR(REGEXEXTRACT(U319,""\d+"")*1, """")"),"")</f>
        <v/>
      </c>
      <c r="W319" s="20">
        <f t="shared" si="5"/>
        <v>0</v>
      </c>
      <c r="X319" s="19">
        <v>0.0</v>
      </c>
      <c r="Y319" s="19">
        <v>1.0</v>
      </c>
      <c r="Z319" s="19" t="s">
        <v>185</v>
      </c>
      <c r="AA319" s="19"/>
      <c r="AB319" s="19" t="s">
        <v>185</v>
      </c>
      <c r="AC319" s="19" t="s">
        <v>185</v>
      </c>
      <c r="AD319" s="19" t="s">
        <v>186</v>
      </c>
      <c r="AE319" s="19" t="s">
        <v>185</v>
      </c>
      <c r="AF319" s="19" t="s">
        <v>237</v>
      </c>
      <c r="AG319" s="19" t="s">
        <v>188</v>
      </c>
      <c r="AH319" s="19" t="s">
        <v>251</v>
      </c>
      <c r="AI319" s="19" t="s">
        <v>189</v>
      </c>
      <c r="AJ319" s="19">
        <f t="shared" si="6"/>
        <v>1</v>
      </c>
      <c r="AK319" s="19" t="s">
        <v>251</v>
      </c>
      <c r="AL319" s="19">
        <f t="shared" si="7"/>
        <v>3</v>
      </c>
      <c r="AM319" s="19" t="s">
        <v>228</v>
      </c>
      <c r="AN319" s="19">
        <f t="shared" si="8"/>
        <v>1</v>
      </c>
      <c r="AO319" s="20"/>
      <c r="AP319" s="19">
        <v>4.0</v>
      </c>
      <c r="AQ319" s="19">
        <v>1.0</v>
      </c>
      <c r="AR319" s="19">
        <v>1.0</v>
      </c>
      <c r="AS319" s="19">
        <v>1.0</v>
      </c>
      <c r="AT319" s="19">
        <v>1.0</v>
      </c>
      <c r="AU319" s="19">
        <v>1.0</v>
      </c>
      <c r="AV319" s="19">
        <v>2.0</v>
      </c>
      <c r="AW319" s="19">
        <v>1.0</v>
      </c>
      <c r="AX319" s="19">
        <v>1.0</v>
      </c>
      <c r="AY319" s="19">
        <f t="shared" si="9"/>
        <v>13</v>
      </c>
      <c r="AZ319" s="19">
        <f t="shared" si="10"/>
        <v>4</v>
      </c>
      <c r="BA319" s="19">
        <f t="shared" si="11"/>
        <v>0</v>
      </c>
      <c r="BB319" s="19">
        <f t="shared" si="12"/>
        <v>0</v>
      </c>
      <c r="BC319" s="19">
        <v>2.0</v>
      </c>
      <c r="BD319" s="19">
        <v>1.0</v>
      </c>
      <c r="BE319" s="19">
        <v>2.0</v>
      </c>
      <c r="BF319" s="19">
        <v>2.0</v>
      </c>
      <c r="BG319" s="19">
        <v>1.0</v>
      </c>
      <c r="BH319" s="19">
        <v>1.0</v>
      </c>
      <c r="BI319" s="19">
        <v>1.0</v>
      </c>
      <c r="BJ319" s="19">
        <f t="shared" si="13"/>
        <v>10</v>
      </c>
      <c r="BK319" s="19">
        <f t="shared" si="14"/>
        <v>3</v>
      </c>
      <c r="BL319" s="19"/>
      <c r="BM319" s="19"/>
      <c r="BN319" s="19">
        <v>3.0</v>
      </c>
      <c r="BO319" s="19" t="s">
        <v>185</v>
      </c>
      <c r="BP319" s="19">
        <f t="shared" si="15"/>
        <v>0</v>
      </c>
      <c r="BQ319" s="19">
        <v>2.0</v>
      </c>
      <c r="BR319" s="19">
        <v>0.0</v>
      </c>
      <c r="BS319" s="19" t="s">
        <v>195</v>
      </c>
      <c r="BT319" s="20">
        <f t="shared" si="16"/>
        <v>1</v>
      </c>
      <c r="BU319" s="19" t="s">
        <v>828</v>
      </c>
      <c r="BV319" s="19">
        <v>3.0</v>
      </c>
      <c r="BW319" s="19" t="s">
        <v>185</v>
      </c>
      <c r="BX319" s="19" t="s">
        <v>191</v>
      </c>
      <c r="BY319" s="19" t="s">
        <v>185</v>
      </c>
      <c r="BZ319" s="19" t="s">
        <v>185</v>
      </c>
      <c r="CA319" s="19">
        <f t="shared" si="17"/>
        <v>0</v>
      </c>
      <c r="CB319" s="19" t="s">
        <v>185</v>
      </c>
      <c r="CC319" s="19">
        <f t="shared" si="18"/>
        <v>0</v>
      </c>
      <c r="CD319" s="19" t="s">
        <v>192</v>
      </c>
      <c r="CE319" s="19">
        <f t="shared" si="19"/>
        <v>0</v>
      </c>
      <c r="CF319" s="19" t="s">
        <v>192</v>
      </c>
      <c r="CG319" s="19">
        <f t="shared" si="20"/>
        <v>0</v>
      </c>
      <c r="CH319" s="19" t="s">
        <v>192</v>
      </c>
      <c r="CI319" s="19">
        <f t="shared" si="21"/>
        <v>0</v>
      </c>
      <c r="CJ319" s="19" t="s">
        <v>829</v>
      </c>
      <c r="CK319" s="19" t="s">
        <v>830</v>
      </c>
      <c r="CL319" s="19" t="s">
        <v>212</v>
      </c>
      <c r="CM319" s="19">
        <f t="shared" si="22"/>
        <v>6</v>
      </c>
      <c r="CN319" s="19" t="s">
        <v>225</v>
      </c>
      <c r="CO319" s="19">
        <f t="shared" si="23"/>
        <v>2</v>
      </c>
      <c r="CP319" s="19" t="s">
        <v>185</v>
      </c>
      <c r="CQ319" s="19" t="s">
        <v>195</v>
      </c>
      <c r="CR319" s="19" t="s">
        <v>185</v>
      </c>
      <c r="CS319" s="19" t="s">
        <v>195</v>
      </c>
      <c r="CT319" s="19" t="s">
        <v>185</v>
      </c>
      <c r="CU319" s="19">
        <f t="shared" ref="CU319:CY319" si="363">if(CP319="Không",0,1)</f>
        <v>0</v>
      </c>
      <c r="CV319" s="19">
        <f t="shared" si="363"/>
        <v>1</v>
      </c>
      <c r="CW319" s="19">
        <f t="shared" si="363"/>
        <v>0</v>
      </c>
      <c r="CX319" s="19">
        <f t="shared" si="363"/>
        <v>1</v>
      </c>
      <c r="CY319" s="19">
        <f t="shared" si="363"/>
        <v>0</v>
      </c>
      <c r="CZ319" s="19" t="s">
        <v>185</v>
      </c>
      <c r="DA319" s="19">
        <f t="shared" si="25"/>
        <v>0</v>
      </c>
      <c r="DB319" s="19" t="s">
        <v>185</v>
      </c>
      <c r="DC319" s="19">
        <f t="shared" si="26"/>
        <v>0</v>
      </c>
      <c r="DD319" s="20"/>
      <c r="DE319" s="19" t="s">
        <v>185</v>
      </c>
      <c r="DF319" s="19">
        <f t="shared" si="27"/>
        <v>0</v>
      </c>
      <c r="DG319" s="19" t="s">
        <v>196</v>
      </c>
      <c r="DH319" s="19">
        <f t="shared" si="28"/>
        <v>0</v>
      </c>
      <c r="DI319" s="19" t="s">
        <v>185</v>
      </c>
      <c r="DJ319" s="19">
        <f t="shared" si="29"/>
        <v>0</v>
      </c>
      <c r="DK319" s="19" t="s">
        <v>197</v>
      </c>
      <c r="DL319" s="19">
        <f t="shared" si="30"/>
        <v>0</v>
      </c>
      <c r="DM319" s="20"/>
      <c r="DN319" s="19" t="str">
        <f t="shared" si="31"/>
        <v/>
      </c>
      <c r="DO319" s="20"/>
      <c r="DP319" s="19" t="s">
        <v>185</v>
      </c>
      <c r="DQ319" s="20">
        <f t="shared" si="32"/>
        <v>0</v>
      </c>
      <c r="DR319" s="20"/>
      <c r="DS319" s="19" t="s">
        <v>185</v>
      </c>
      <c r="DT319" s="20"/>
      <c r="DU319" s="19" t="s">
        <v>185</v>
      </c>
      <c r="DV319" s="20"/>
      <c r="DW319" s="20"/>
      <c r="DX319" s="20"/>
      <c r="DY319" s="20"/>
    </row>
    <row r="320">
      <c r="A320" s="18">
        <v>46007.901087962964</v>
      </c>
      <c r="B320" s="19" t="s">
        <v>390</v>
      </c>
      <c r="C320" s="19" t="s">
        <v>335</v>
      </c>
      <c r="D320" s="19">
        <f t="shared" si="2"/>
        <v>1</v>
      </c>
      <c r="E320" s="19" t="s">
        <v>180</v>
      </c>
      <c r="F320" s="19">
        <f>IFERROR(__xludf.DUMMYFUNCTION("LET(
  t, LOWER(TRIM(E320)),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20" s="19" t="s">
        <v>185</v>
      </c>
      <c r="H320" s="19">
        <f>IFERROR(__xludf.DUMMYFUNCTION("LET(
  t, LOWER(TRIM(G320)),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20" s="19" t="s">
        <v>276</v>
      </c>
      <c r="J320" s="19">
        <f>IFERROR(__xludf.DUMMYFUNCTION("LET(
  text, LOWER(I320),
  IFERROR(
    IFS(
      REGEXMATCH(text,""ở cùng gia đình|ở trọ cùng gia đình""), 0,
      REGEXMATCH(text,""thuê trọ""), 1,
      REGEXMATCH(text,""ở ktx""), 2,
      REGEXMATCH(text,""có nhà tại khu vực đang học|có nhà|ở riên"&amp;"g tại chung cư""), 3,
      REGEXMATCH(text,""ở nhà người quen""), 4
    ),
  -1)
)"),0.0)</f>
        <v>0</v>
      </c>
      <c r="K320" s="19" t="s">
        <v>667</v>
      </c>
      <c r="L320" s="19">
        <f>IFERROR(__xludf.DUMMYFUNCTION("LET(
  t, LOWER(TRIM(K320)),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20" s="19" t="s">
        <v>222</v>
      </c>
      <c r="N320" s="19">
        <f>IFERROR(__xludf.DUMMYFUNCTION("LET(
  t, LOWER(TRIM(M320)),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20" s="19" t="s">
        <v>185</v>
      </c>
      <c r="P320" s="19">
        <f t="shared" si="3"/>
        <v>0</v>
      </c>
      <c r="Q320" s="20"/>
      <c r="R320" s="20" t="str">
        <f t="shared" ref="R320:R333" si="365">Q320</f>
        <v/>
      </c>
      <c r="S320" s="20"/>
      <c r="T320" s="20"/>
      <c r="U320" s="20"/>
      <c r="V320" s="20" t="str">
        <f>IFERROR(__xludf.DUMMYFUNCTION("IFERROR(REGEXEXTRACT(U320,""\d+"")*1, """")"),"")</f>
        <v/>
      </c>
      <c r="W320" s="20">
        <f t="shared" si="5"/>
        <v>0</v>
      </c>
      <c r="X320" s="20"/>
      <c r="Y320" s="20"/>
      <c r="Z320" s="19" t="s">
        <v>185</v>
      </c>
      <c r="AA320" s="19"/>
      <c r="AB320" s="19" t="s">
        <v>185</v>
      </c>
      <c r="AC320" s="19" t="s">
        <v>185</v>
      </c>
      <c r="AD320" s="19" t="s">
        <v>186</v>
      </c>
      <c r="AE320" s="19" t="s">
        <v>185</v>
      </c>
      <c r="AF320" s="19" t="s">
        <v>206</v>
      </c>
      <c r="AG320" s="19" t="s">
        <v>238</v>
      </c>
      <c r="AH320" s="19" t="s">
        <v>238</v>
      </c>
      <c r="AI320" s="19" t="s">
        <v>239</v>
      </c>
      <c r="AJ320" s="19">
        <f t="shared" si="6"/>
        <v>0</v>
      </c>
      <c r="AK320" s="19" t="s">
        <v>238</v>
      </c>
      <c r="AL320" s="19">
        <f t="shared" si="7"/>
        <v>0</v>
      </c>
      <c r="AM320" s="19" t="s">
        <v>190</v>
      </c>
      <c r="AN320" s="19">
        <f t="shared" si="8"/>
        <v>0</v>
      </c>
      <c r="AO320" s="20"/>
      <c r="AP320" s="19">
        <v>1.0</v>
      </c>
      <c r="AQ320" s="19">
        <v>1.0</v>
      </c>
      <c r="AR320" s="19">
        <v>1.0</v>
      </c>
      <c r="AS320" s="19">
        <v>1.0</v>
      </c>
      <c r="AT320" s="19">
        <v>1.0</v>
      </c>
      <c r="AU320" s="19">
        <v>1.0</v>
      </c>
      <c r="AV320" s="19">
        <v>1.0</v>
      </c>
      <c r="AW320" s="19">
        <v>1.0</v>
      </c>
      <c r="AX320" s="19">
        <v>1.0</v>
      </c>
      <c r="AY320" s="19">
        <f t="shared" si="9"/>
        <v>9</v>
      </c>
      <c r="AZ320" s="19">
        <f t="shared" si="10"/>
        <v>0</v>
      </c>
      <c r="BA320" s="19">
        <f t="shared" si="11"/>
        <v>0</v>
      </c>
      <c r="BB320" s="19">
        <f t="shared" si="12"/>
        <v>0</v>
      </c>
      <c r="BC320" s="19">
        <v>1.0</v>
      </c>
      <c r="BD320" s="19">
        <v>1.0</v>
      </c>
      <c r="BE320" s="19">
        <v>1.0</v>
      </c>
      <c r="BF320" s="19">
        <v>1.0</v>
      </c>
      <c r="BG320" s="19">
        <v>1.0</v>
      </c>
      <c r="BH320" s="19">
        <v>1.0</v>
      </c>
      <c r="BI320" s="19">
        <v>1.0</v>
      </c>
      <c r="BJ320" s="19">
        <f t="shared" si="13"/>
        <v>7</v>
      </c>
      <c r="BK320" s="19">
        <f t="shared" si="14"/>
        <v>0</v>
      </c>
      <c r="BL320" s="19"/>
      <c r="BM320" s="19"/>
      <c r="BN320" s="19">
        <v>1.0</v>
      </c>
      <c r="BO320" s="19" t="s">
        <v>185</v>
      </c>
      <c r="BP320" s="19">
        <f t="shared" si="15"/>
        <v>0</v>
      </c>
      <c r="BQ320" s="19">
        <v>2.0</v>
      </c>
      <c r="BR320" s="19">
        <v>0.0</v>
      </c>
      <c r="BS320" s="19" t="s">
        <v>185</v>
      </c>
      <c r="BT320" s="20">
        <f t="shared" si="16"/>
        <v>0</v>
      </c>
      <c r="BU320" s="20"/>
      <c r="BV320" s="19">
        <v>4.0</v>
      </c>
      <c r="BW320" s="19" t="s">
        <v>185</v>
      </c>
      <c r="BX320" s="19" t="s">
        <v>191</v>
      </c>
      <c r="BY320" s="19" t="s">
        <v>185</v>
      </c>
      <c r="BZ320" s="19" t="s">
        <v>185</v>
      </c>
      <c r="CA320" s="19">
        <f t="shared" si="17"/>
        <v>0</v>
      </c>
      <c r="CB320" s="19" t="s">
        <v>185</v>
      </c>
      <c r="CC320" s="19">
        <f t="shared" si="18"/>
        <v>0</v>
      </c>
      <c r="CD320" s="19" t="s">
        <v>192</v>
      </c>
      <c r="CE320" s="19">
        <f t="shared" si="19"/>
        <v>0</v>
      </c>
      <c r="CF320" s="19" t="s">
        <v>192</v>
      </c>
      <c r="CG320" s="19">
        <f t="shared" si="20"/>
        <v>0</v>
      </c>
      <c r="CH320" s="19" t="s">
        <v>192</v>
      </c>
      <c r="CI320" s="19">
        <f t="shared" si="21"/>
        <v>0</v>
      </c>
      <c r="CJ320" s="19" t="s">
        <v>229</v>
      </c>
      <c r="CK320" s="19" t="s">
        <v>185</v>
      </c>
      <c r="CL320" s="19" t="s">
        <v>365</v>
      </c>
      <c r="CM320" s="19">
        <f t="shared" si="22"/>
        <v>0.33</v>
      </c>
      <c r="CN320" s="19" t="s">
        <v>185</v>
      </c>
      <c r="CO320" s="19">
        <f t="shared" si="23"/>
        <v>0</v>
      </c>
      <c r="CP320" s="19" t="s">
        <v>185</v>
      </c>
      <c r="CQ320" s="19" t="s">
        <v>185</v>
      </c>
      <c r="CR320" s="19" t="s">
        <v>185</v>
      </c>
      <c r="CS320" s="19" t="s">
        <v>185</v>
      </c>
      <c r="CT320" s="19" t="s">
        <v>185</v>
      </c>
      <c r="CU320" s="19">
        <f t="shared" ref="CU320:CY320" si="364">if(CP320="Không",0,1)</f>
        <v>0</v>
      </c>
      <c r="CV320" s="19">
        <f t="shared" si="364"/>
        <v>0</v>
      </c>
      <c r="CW320" s="19">
        <f t="shared" si="364"/>
        <v>0</v>
      </c>
      <c r="CX320" s="19">
        <f t="shared" si="364"/>
        <v>0</v>
      </c>
      <c r="CY320" s="19">
        <f t="shared" si="364"/>
        <v>0</v>
      </c>
      <c r="CZ320" s="19" t="s">
        <v>185</v>
      </c>
      <c r="DA320" s="19">
        <f t="shared" si="25"/>
        <v>0</v>
      </c>
      <c r="DB320" s="19" t="s">
        <v>185</v>
      </c>
      <c r="DC320" s="19">
        <f t="shared" si="26"/>
        <v>0</v>
      </c>
      <c r="DD320" s="20"/>
      <c r="DE320" s="19" t="s">
        <v>185</v>
      </c>
      <c r="DF320" s="19">
        <f t="shared" si="27"/>
        <v>0</v>
      </c>
      <c r="DG320" s="19" t="s">
        <v>196</v>
      </c>
      <c r="DH320" s="19">
        <f t="shared" si="28"/>
        <v>0</v>
      </c>
      <c r="DI320" s="19" t="s">
        <v>185</v>
      </c>
      <c r="DJ320" s="19">
        <f t="shared" si="29"/>
        <v>0</v>
      </c>
      <c r="DK320" s="19" t="s">
        <v>197</v>
      </c>
      <c r="DL320" s="19">
        <f t="shared" si="30"/>
        <v>0</v>
      </c>
      <c r="DM320" s="20"/>
      <c r="DN320" s="19" t="str">
        <f t="shared" si="31"/>
        <v/>
      </c>
      <c r="DO320" s="20"/>
      <c r="DP320" s="19" t="s">
        <v>185</v>
      </c>
      <c r="DQ320" s="20">
        <f t="shared" si="32"/>
        <v>0</v>
      </c>
      <c r="DR320" s="20"/>
      <c r="DS320" s="19" t="s">
        <v>185</v>
      </c>
      <c r="DT320" s="20"/>
      <c r="DU320" s="19" t="s">
        <v>185</v>
      </c>
      <c r="DV320" s="20"/>
      <c r="DW320" s="20"/>
      <c r="DX320" s="20"/>
      <c r="DY320" s="20"/>
    </row>
    <row r="321">
      <c r="A321" s="18">
        <v>46007.9018287037</v>
      </c>
      <c r="B321" s="19" t="s">
        <v>359</v>
      </c>
      <c r="C321" s="19" t="s">
        <v>335</v>
      </c>
      <c r="D321" s="19">
        <f t="shared" si="2"/>
        <v>1</v>
      </c>
      <c r="E321" s="19" t="s">
        <v>609</v>
      </c>
      <c r="F321" s="19">
        <f>IFERROR(__xludf.DUMMYFUNCTION("LET(
  t, LOWER(TRIM(E321)),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21" s="19" t="s">
        <v>220</v>
      </c>
      <c r="H321" s="19">
        <f>IFERROR(__xludf.DUMMYFUNCTION("LET(
  t, LOWER(TRIM(G321)),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21" s="19" t="s">
        <v>182</v>
      </c>
      <c r="J321" s="19">
        <f>IFERROR(__xludf.DUMMYFUNCTION("LET(
  text, LOWER(I321),
  IFERROR(
    IFS(
      REGEXMATCH(text,""ở cùng gia đình|ở trọ cùng gia đình""), 0,
      REGEXMATCH(text,""thuê trọ""), 1,
      REGEXMATCH(text,""ở ktx""), 2,
      REGEXMATCH(text,""có nhà tại khu vực đang học|có nhà|ở riên"&amp;"g tại chung cư""), 3,
      REGEXMATCH(text,""ở nhà người quen""), 4
    ),
  -1)
)"),1.0)</f>
        <v>1</v>
      </c>
      <c r="K321" s="19" t="s">
        <v>628</v>
      </c>
      <c r="L321" s="19">
        <f>IFERROR(__xludf.DUMMYFUNCTION("LET(
  t, LOWER(TRIM(K321)),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21" s="19" t="s">
        <v>383</v>
      </c>
      <c r="N321" s="19">
        <f>IFERROR(__xludf.DUMMYFUNCTION("LET(
  t, LOWER(TRIM(M321)),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21" s="19" t="s">
        <v>185</v>
      </c>
      <c r="P321" s="19">
        <f t="shared" si="3"/>
        <v>0</v>
      </c>
      <c r="Q321" s="20"/>
      <c r="R321" s="20" t="str">
        <f t="shared" si="365"/>
        <v/>
      </c>
      <c r="S321" s="20"/>
      <c r="T321" s="20"/>
      <c r="U321" s="20"/>
      <c r="V321" s="20" t="str">
        <f>IFERROR(__xludf.DUMMYFUNCTION("IFERROR(REGEXEXTRACT(U321,""\d+"")*1, """")"),"")</f>
        <v/>
      </c>
      <c r="W321" s="20">
        <f t="shared" si="5"/>
        <v>0</v>
      </c>
      <c r="X321" s="20"/>
      <c r="Y321" s="20"/>
      <c r="Z321" s="19" t="s">
        <v>186</v>
      </c>
      <c r="AA321" s="19"/>
      <c r="AB321" s="19" t="s">
        <v>185</v>
      </c>
      <c r="AC321" s="19" t="s">
        <v>185</v>
      </c>
      <c r="AD321" s="19" t="s">
        <v>186</v>
      </c>
      <c r="AE321" s="19" t="s">
        <v>185</v>
      </c>
      <c r="AF321" s="19" t="s">
        <v>237</v>
      </c>
      <c r="AG321" s="19" t="s">
        <v>188</v>
      </c>
      <c r="AH321" s="19" t="s">
        <v>188</v>
      </c>
      <c r="AI321" s="19" t="s">
        <v>239</v>
      </c>
      <c r="AJ321" s="19">
        <f t="shared" si="6"/>
        <v>0</v>
      </c>
      <c r="AK321" s="19" t="s">
        <v>302</v>
      </c>
      <c r="AL321" s="19">
        <f t="shared" si="7"/>
        <v>-1</v>
      </c>
      <c r="AM321" s="19" t="s">
        <v>190</v>
      </c>
      <c r="AN321" s="19">
        <f t="shared" si="8"/>
        <v>0</v>
      </c>
      <c r="AO321" s="20"/>
      <c r="AP321" s="19">
        <v>2.0</v>
      </c>
      <c r="AQ321" s="19">
        <v>3.0</v>
      </c>
      <c r="AR321" s="19">
        <v>3.0</v>
      </c>
      <c r="AS321" s="19">
        <v>3.0</v>
      </c>
      <c r="AT321" s="19">
        <v>4.0</v>
      </c>
      <c r="AU321" s="19">
        <v>2.0</v>
      </c>
      <c r="AV321" s="19">
        <v>3.0</v>
      </c>
      <c r="AW321" s="19">
        <v>1.0</v>
      </c>
      <c r="AX321" s="19">
        <v>1.0</v>
      </c>
      <c r="AY321" s="19">
        <f t="shared" si="9"/>
        <v>22</v>
      </c>
      <c r="AZ321" s="19">
        <f t="shared" si="10"/>
        <v>13</v>
      </c>
      <c r="BA321" s="19">
        <f t="shared" si="11"/>
        <v>1</v>
      </c>
      <c r="BB321" s="19">
        <f t="shared" si="12"/>
        <v>0</v>
      </c>
      <c r="BC321" s="19">
        <v>4.0</v>
      </c>
      <c r="BD321" s="19">
        <v>4.0</v>
      </c>
      <c r="BE321" s="19">
        <v>4.0</v>
      </c>
      <c r="BF321" s="19">
        <v>3.0</v>
      </c>
      <c r="BG321" s="19">
        <v>4.0</v>
      </c>
      <c r="BH321" s="19">
        <v>2.0</v>
      </c>
      <c r="BI321" s="19">
        <v>2.0</v>
      </c>
      <c r="BJ321" s="19">
        <f t="shared" si="13"/>
        <v>23</v>
      </c>
      <c r="BK321" s="19">
        <f t="shared" si="14"/>
        <v>16</v>
      </c>
      <c r="BL321" s="19"/>
      <c r="BM321" s="19"/>
      <c r="BN321" s="19">
        <v>5.0</v>
      </c>
      <c r="BO321" s="19" t="s">
        <v>185</v>
      </c>
      <c r="BP321" s="19">
        <f t="shared" si="15"/>
        <v>0</v>
      </c>
      <c r="BQ321" s="19">
        <v>4.0</v>
      </c>
      <c r="BR321" s="19">
        <v>0.0</v>
      </c>
      <c r="BS321" s="19" t="s">
        <v>185</v>
      </c>
      <c r="BT321" s="20">
        <f t="shared" si="16"/>
        <v>0</v>
      </c>
      <c r="BU321" s="20"/>
      <c r="BV321" s="19">
        <v>4.0</v>
      </c>
      <c r="BW321" s="19" t="s">
        <v>185</v>
      </c>
      <c r="BX321" s="19" t="s">
        <v>191</v>
      </c>
      <c r="BY321" s="19" t="s">
        <v>185</v>
      </c>
      <c r="BZ321" s="19" t="s">
        <v>186</v>
      </c>
      <c r="CA321" s="19">
        <f t="shared" si="17"/>
        <v>1</v>
      </c>
      <c r="CB321" s="19" t="s">
        <v>186</v>
      </c>
      <c r="CC321" s="19">
        <f t="shared" si="18"/>
        <v>1</v>
      </c>
      <c r="CD321" s="19" t="s">
        <v>208</v>
      </c>
      <c r="CE321" s="19">
        <f t="shared" si="19"/>
        <v>2</v>
      </c>
      <c r="CF321" s="19" t="s">
        <v>209</v>
      </c>
      <c r="CG321" s="19">
        <f t="shared" si="20"/>
        <v>1</v>
      </c>
      <c r="CH321" s="19" t="s">
        <v>209</v>
      </c>
      <c r="CI321" s="19">
        <f t="shared" si="21"/>
        <v>1</v>
      </c>
      <c r="CJ321" s="19" t="s">
        <v>229</v>
      </c>
      <c r="CK321" s="19" t="s">
        <v>185</v>
      </c>
      <c r="CL321" s="19" t="s">
        <v>212</v>
      </c>
      <c r="CM321" s="19">
        <f t="shared" si="22"/>
        <v>6</v>
      </c>
      <c r="CN321" s="19" t="s">
        <v>213</v>
      </c>
      <c r="CO321" s="19">
        <f t="shared" si="23"/>
        <v>1</v>
      </c>
      <c r="CP321" s="19" t="s">
        <v>185</v>
      </c>
      <c r="CQ321" s="19" t="s">
        <v>185</v>
      </c>
      <c r="CR321" s="19" t="s">
        <v>185</v>
      </c>
      <c r="CS321" s="19" t="s">
        <v>185</v>
      </c>
      <c r="CT321" s="19" t="s">
        <v>185</v>
      </c>
      <c r="CU321" s="19">
        <f t="shared" ref="CU321:CY321" si="366">if(CP321="Không",0,1)</f>
        <v>0</v>
      </c>
      <c r="CV321" s="19">
        <f t="shared" si="366"/>
        <v>0</v>
      </c>
      <c r="CW321" s="19">
        <f t="shared" si="366"/>
        <v>0</v>
      </c>
      <c r="CX321" s="19">
        <f t="shared" si="366"/>
        <v>0</v>
      </c>
      <c r="CY321" s="19">
        <f t="shared" si="366"/>
        <v>0</v>
      </c>
      <c r="CZ321" s="19" t="s">
        <v>185</v>
      </c>
      <c r="DA321" s="19">
        <f t="shared" si="25"/>
        <v>0</v>
      </c>
      <c r="DB321" s="19" t="s">
        <v>185</v>
      </c>
      <c r="DC321" s="19">
        <f t="shared" si="26"/>
        <v>0</v>
      </c>
      <c r="DD321" s="20"/>
      <c r="DE321" s="19" t="s">
        <v>185</v>
      </c>
      <c r="DF321" s="19">
        <f t="shared" si="27"/>
        <v>0</v>
      </c>
      <c r="DG321" s="19" t="s">
        <v>431</v>
      </c>
      <c r="DH321" s="19">
        <f t="shared" si="28"/>
        <v>1</v>
      </c>
      <c r="DI321" s="19" t="s">
        <v>831</v>
      </c>
      <c r="DJ321" s="19">
        <f t="shared" si="29"/>
        <v>1</v>
      </c>
      <c r="DK321" s="19" t="s">
        <v>832</v>
      </c>
      <c r="DL321" s="19">
        <f t="shared" si="30"/>
        <v>0</v>
      </c>
      <c r="DM321" s="20"/>
      <c r="DN321" s="19" t="str">
        <f t="shared" si="31"/>
        <v/>
      </c>
      <c r="DO321" s="20"/>
      <c r="DP321" s="19" t="s">
        <v>185</v>
      </c>
      <c r="DQ321" s="20">
        <f t="shared" si="32"/>
        <v>0</v>
      </c>
      <c r="DR321" s="20"/>
      <c r="DS321" s="19" t="s">
        <v>195</v>
      </c>
      <c r="DT321" s="19" t="s">
        <v>285</v>
      </c>
      <c r="DU321" s="19" t="s">
        <v>185</v>
      </c>
      <c r="DV321" s="20"/>
      <c r="DW321" s="20"/>
      <c r="DX321" s="20"/>
      <c r="DY321" s="20"/>
    </row>
    <row r="322">
      <c r="A322" s="18">
        <v>46007.90311342593</v>
      </c>
      <c r="B322" s="19" t="s">
        <v>442</v>
      </c>
      <c r="C322" s="19" t="s">
        <v>335</v>
      </c>
      <c r="D322" s="19">
        <f t="shared" si="2"/>
        <v>1</v>
      </c>
      <c r="E322" s="19" t="s">
        <v>180</v>
      </c>
      <c r="F322" s="19">
        <f>IFERROR(__xludf.DUMMYFUNCTION("LET(
  t, LOWER(TRIM(E322)),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22" s="19" t="s">
        <v>185</v>
      </c>
      <c r="H322" s="19">
        <f>IFERROR(__xludf.DUMMYFUNCTION("LET(
  t, LOWER(TRIM(G322)),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22" s="19" t="s">
        <v>276</v>
      </c>
      <c r="J322" s="19">
        <f>IFERROR(__xludf.DUMMYFUNCTION("LET(
  text, LOWER(I322),
  IFERROR(
    IFS(
      REGEXMATCH(text,""ở cùng gia đình|ở trọ cùng gia đình""), 0,
      REGEXMATCH(text,""thuê trọ""), 1,
      REGEXMATCH(text,""ở ktx""), 2,
      REGEXMATCH(text,""có nhà tại khu vực đang học|có nhà|ở riên"&amp;"g tại chung cư""), 3,
      REGEXMATCH(text,""ở nhà người quen""), 4
    ),
  -1)
)"),0.0)</f>
        <v>0</v>
      </c>
      <c r="K322" s="19" t="s">
        <v>734</v>
      </c>
      <c r="L322" s="19">
        <f>IFERROR(__xludf.DUMMYFUNCTION("LET(
  t, LOWER(TRIM(K322)),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22" s="19" t="s">
        <v>261</v>
      </c>
      <c r="N322" s="19">
        <f>IFERROR(__xludf.DUMMYFUNCTION("LET(
  t, LOWER(TRIM(M322)),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22" s="19" t="s">
        <v>185</v>
      </c>
      <c r="P322" s="19">
        <f t="shared" si="3"/>
        <v>0</v>
      </c>
      <c r="Q322" s="20"/>
      <c r="R322" s="20" t="str">
        <f t="shared" si="365"/>
        <v/>
      </c>
      <c r="S322" s="20"/>
      <c r="T322" s="20"/>
      <c r="U322" s="20"/>
      <c r="V322" s="20" t="str">
        <f>IFERROR(__xludf.DUMMYFUNCTION("IFERROR(REGEXEXTRACT(U322,""\d+"")*1, """")"),"")</f>
        <v/>
      </c>
      <c r="W322" s="20">
        <f t="shared" si="5"/>
        <v>0</v>
      </c>
      <c r="X322" s="20"/>
      <c r="Y322" s="20"/>
      <c r="Z322" s="19" t="s">
        <v>186</v>
      </c>
      <c r="AA322" s="19"/>
      <c r="AB322" s="19" t="s">
        <v>185</v>
      </c>
      <c r="AC322" s="19" t="s">
        <v>185</v>
      </c>
      <c r="AD322" s="19" t="s">
        <v>186</v>
      </c>
      <c r="AE322" s="19" t="s">
        <v>185</v>
      </c>
      <c r="AF322" s="19" t="s">
        <v>206</v>
      </c>
      <c r="AG322" s="19" t="s">
        <v>188</v>
      </c>
      <c r="AH322" s="19" t="s">
        <v>188</v>
      </c>
      <c r="AI322" s="19" t="s">
        <v>239</v>
      </c>
      <c r="AJ322" s="19">
        <f t="shared" si="6"/>
        <v>0</v>
      </c>
      <c r="AK322" s="19" t="s">
        <v>302</v>
      </c>
      <c r="AL322" s="19">
        <f t="shared" si="7"/>
        <v>-1</v>
      </c>
      <c r="AM322" s="19" t="s">
        <v>190</v>
      </c>
      <c r="AN322" s="19">
        <f t="shared" si="8"/>
        <v>0</v>
      </c>
      <c r="AO322" s="20"/>
      <c r="AP322" s="19">
        <v>2.0</v>
      </c>
      <c r="AQ322" s="19">
        <v>2.0</v>
      </c>
      <c r="AR322" s="19">
        <v>3.0</v>
      </c>
      <c r="AS322" s="19">
        <v>3.0</v>
      </c>
      <c r="AT322" s="19">
        <v>3.0</v>
      </c>
      <c r="AU322" s="19">
        <v>2.0</v>
      </c>
      <c r="AV322" s="19">
        <v>2.0</v>
      </c>
      <c r="AW322" s="19">
        <v>1.0</v>
      </c>
      <c r="AX322" s="19">
        <v>2.0</v>
      </c>
      <c r="AY322" s="19">
        <f t="shared" si="9"/>
        <v>20</v>
      </c>
      <c r="AZ322" s="19">
        <f t="shared" si="10"/>
        <v>11</v>
      </c>
      <c r="BA322" s="19">
        <f t="shared" si="11"/>
        <v>1</v>
      </c>
      <c r="BB322" s="19">
        <f t="shared" si="12"/>
        <v>0</v>
      </c>
      <c r="BC322" s="19">
        <v>3.0</v>
      </c>
      <c r="BD322" s="19">
        <v>2.0</v>
      </c>
      <c r="BE322" s="19">
        <v>2.0</v>
      </c>
      <c r="BF322" s="19">
        <v>2.0</v>
      </c>
      <c r="BG322" s="19">
        <v>3.0</v>
      </c>
      <c r="BH322" s="19">
        <v>2.0</v>
      </c>
      <c r="BI322" s="19">
        <v>3.0</v>
      </c>
      <c r="BJ322" s="19">
        <f t="shared" si="13"/>
        <v>17</v>
      </c>
      <c r="BK322" s="19">
        <f t="shared" si="14"/>
        <v>10</v>
      </c>
      <c r="BL322" s="19"/>
      <c r="BM322" s="19"/>
      <c r="BN322" s="19">
        <v>4.0</v>
      </c>
      <c r="BO322" s="19" t="s">
        <v>185</v>
      </c>
      <c r="BP322" s="19">
        <f t="shared" si="15"/>
        <v>0</v>
      </c>
      <c r="BQ322" s="19">
        <v>4.0</v>
      </c>
      <c r="BR322" s="19">
        <v>0.0</v>
      </c>
      <c r="BS322" s="19" t="s">
        <v>195</v>
      </c>
      <c r="BT322" s="20">
        <f t="shared" si="16"/>
        <v>1</v>
      </c>
      <c r="BU322" s="19" t="s">
        <v>312</v>
      </c>
      <c r="BV322" s="19">
        <v>3.0</v>
      </c>
      <c r="BW322" s="19" t="s">
        <v>195</v>
      </c>
      <c r="BX322" s="19" t="s">
        <v>191</v>
      </c>
      <c r="BY322" s="19" t="s">
        <v>195</v>
      </c>
      <c r="BZ322" s="19" t="s">
        <v>186</v>
      </c>
      <c r="CA322" s="19">
        <f t="shared" si="17"/>
        <v>1</v>
      </c>
      <c r="CB322" s="19" t="s">
        <v>186</v>
      </c>
      <c r="CC322" s="19">
        <f t="shared" si="18"/>
        <v>1</v>
      </c>
      <c r="CD322" s="19" t="s">
        <v>209</v>
      </c>
      <c r="CE322" s="19">
        <f t="shared" si="19"/>
        <v>1</v>
      </c>
      <c r="CF322" s="19" t="s">
        <v>209</v>
      </c>
      <c r="CG322" s="19">
        <f t="shared" si="20"/>
        <v>1</v>
      </c>
      <c r="CH322" s="19" t="s">
        <v>209</v>
      </c>
      <c r="CI322" s="19">
        <f t="shared" si="21"/>
        <v>1</v>
      </c>
      <c r="CJ322" s="19" t="s">
        <v>229</v>
      </c>
      <c r="CK322" s="19" t="s">
        <v>808</v>
      </c>
      <c r="CL322" s="19" t="s">
        <v>194</v>
      </c>
      <c r="CM322" s="19">
        <f t="shared" si="22"/>
        <v>3.5</v>
      </c>
      <c r="CN322" s="19" t="s">
        <v>185</v>
      </c>
      <c r="CO322" s="19">
        <f t="shared" si="23"/>
        <v>0</v>
      </c>
      <c r="CP322" s="19" t="s">
        <v>185</v>
      </c>
      <c r="CQ322" s="19" t="s">
        <v>185</v>
      </c>
      <c r="CR322" s="19" t="s">
        <v>185</v>
      </c>
      <c r="CS322" s="19" t="s">
        <v>185</v>
      </c>
      <c r="CT322" s="19" t="s">
        <v>185</v>
      </c>
      <c r="CU322" s="19">
        <f t="shared" ref="CU322:CY322" si="367">if(CP322="Không",0,1)</f>
        <v>0</v>
      </c>
      <c r="CV322" s="19">
        <f t="shared" si="367"/>
        <v>0</v>
      </c>
      <c r="CW322" s="19">
        <f t="shared" si="367"/>
        <v>0</v>
      </c>
      <c r="CX322" s="19">
        <f t="shared" si="367"/>
        <v>0</v>
      </c>
      <c r="CY322" s="19">
        <f t="shared" si="367"/>
        <v>0</v>
      </c>
      <c r="CZ322" s="19" t="s">
        <v>185</v>
      </c>
      <c r="DA322" s="19">
        <f t="shared" si="25"/>
        <v>0</v>
      </c>
      <c r="DB322" s="19" t="s">
        <v>195</v>
      </c>
      <c r="DC322" s="19">
        <f t="shared" si="26"/>
        <v>1</v>
      </c>
      <c r="DD322" s="19" t="s">
        <v>368</v>
      </c>
      <c r="DE322" s="19" t="s">
        <v>185</v>
      </c>
      <c r="DF322" s="19">
        <f t="shared" si="27"/>
        <v>0</v>
      </c>
      <c r="DG322" s="19" t="s">
        <v>196</v>
      </c>
      <c r="DH322" s="19">
        <f t="shared" si="28"/>
        <v>0</v>
      </c>
      <c r="DI322" s="19" t="s">
        <v>185</v>
      </c>
      <c r="DJ322" s="19">
        <f t="shared" si="29"/>
        <v>0</v>
      </c>
      <c r="DK322" s="19" t="s">
        <v>197</v>
      </c>
      <c r="DL322" s="19">
        <f t="shared" si="30"/>
        <v>0</v>
      </c>
      <c r="DM322" s="20"/>
      <c r="DN322" s="19" t="str">
        <f t="shared" si="31"/>
        <v/>
      </c>
      <c r="DO322" s="20"/>
      <c r="DP322" s="19" t="s">
        <v>185</v>
      </c>
      <c r="DQ322" s="20">
        <f t="shared" si="32"/>
        <v>0</v>
      </c>
      <c r="DR322" s="20"/>
      <c r="DS322" s="19" t="s">
        <v>185</v>
      </c>
      <c r="DT322" s="20"/>
      <c r="DU322" s="19" t="s">
        <v>185</v>
      </c>
      <c r="DV322" s="20"/>
      <c r="DW322" s="20"/>
      <c r="DX322" s="20"/>
      <c r="DY322" s="20"/>
    </row>
    <row r="323">
      <c r="A323" s="18">
        <v>46007.90315972222</v>
      </c>
      <c r="B323" s="19" t="s">
        <v>246</v>
      </c>
      <c r="C323" s="19" t="s">
        <v>335</v>
      </c>
      <c r="D323" s="19">
        <f t="shared" si="2"/>
        <v>1</v>
      </c>
      <c r="E323" s="19" t="s">
        <v>833</v>
      </c>
      <c r="F323" s="19">
        <f>IFERROR(__xludf.DUMMYFUNCTION("LET(
  t, LOWER(TRIM(E323)),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23" s="19" t="s">
        <v>185</v>
      </c>
      <c r="H323" s="19">
        <f>IFERROR(__xludf.DUMMYFUNCTION("LET(
  t, LOWER(TRIM(G323)),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23" s="19" t="s">
        <v>276</v>
      </c>
      <c r="J323" s="19">
        <f>IFERROR(__xludf.DUMMYFUNCTION("LET(
  text, LOWER(I323),
  IFERROR(
    IFS(
      REGEXMATCH(text,""ở cùng gia đình|ở trọ cùng gia đình""), 0,
      REGEXMATCH(text,""thuê trọ""), 1,
      REGEXMATCH(text,""ở ktx""), 2,
      REGEXMATCH(text,""có nhà tại khu vực đang học|có nhà|ở riên"&amp;"g tại chung cư""), 3,
      REGEXMATCH(text,""ở nhà người quen""), 4
    ),
  -1)
)"),0.0)</f>
        <v>0</v>
      </c>
      <c r="K323" s="19" t="s">
        <v>834</v>
      </c>
      <c r="L323" s="19">
        <f>IFERROR(__xludf.DUMMYFUNCTION("LET(
  t, LOWER(TRIM(K323)),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23" s="19" t="s">
        <v>261</v>
      </c>
      <c r="N323" s="19">
        <f>IFERROR(__xludf.DUMMYFUNCTION("LET(
  t, LOWER(TRIM(M323)),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23" s="19" t="s">
        <v>185</v>
      </c>
      <c r="P323" s="19">
        <f t="shared" si="3"/>
        <v>0</v>
      </c>
      <c r="Q323" s="20"/>
      <c r="R323" s="20" t="str">
        <f t="shared" si="365"/>
        <v/>
      </c>
      <c r="S323" s="20"/>
      <c r="T323" s="20"/>
      <c r="U323" s="20"/>
      <c r="V323" s="20" t="str">
        <f>IFERROR(__xludf.DUMMYFUNCTION("IFERROR(REGEXEXTRACT(U323,""\d+"")*1, """")"),"")</f>
        <v/>
      </c>
      <c r="W323" s="20">
        <f t="shared" si="5"/>
        <v>0</v>
      </c>
      <c r="X323" s="20"/>
      <c r="Y323" s="20"/>
      <c r="Z323" s="19" t="s">
        <v>185</v>
      </c>
      <c r="AA323" s="19"/>
      <c r="AB323" s="19" t="s">
        <v>185</v>
      </c>
      <c r="AC323" s="19" t="s">
        <v>185</v>
      </c>
      <c r="AD323" s="19" t="s">
        <v>205</v>
      </c>
      <c r="AE323" s="19" t="s">
        <v>186</v>
      </c>
      <c r="AF323" s="19" t="s">
        <v>250</v>
      </c>
      <c r="AG323" s="19" t="s">
        <v>251</v>
      </c>
      <c r="AH323" s="19" t="s">
        <v>226</v>
      </c>
      <c r="AI323" s="19" t="s">
        <v>239</v>
      </c>
      <c r="AJ323" s="19">
        <f t="shared" si="6"/>
        <v>0</v>
      </c>
      <c r="AK323" s="19" t="s">
        <v>238</v>
      </c>
      <c r="AL323" s="19">
        <f t="shared" si="7"/>
        <v>0</v>
      </c>
      <c r="AM323" s="19" t="s">
        <v>190</v>
      </c>
      <c r="AN323" s="19">
        <f t="shared" si="8"/>
        <v>0</v>
      </c>
      <c r="AO323" s="20"/>
      <c r="AP323" s="19">
        <v>2.0</v>
      </c>
      <c r="AQ323" s="19">
        <v>2.0</v>
      </c>
      <c r="AR323" s="19">
        <v>2.0</v>
      </c>
      <c r="AS323" s="19">
        <v>2.0</v>
      </c>
      <c r="AT323" s="19">
        <v>2.0</v>
      </c>
      <c r="AU323" s="19">
        <v>2.0</v>
      </c>
      <c r="AV323" s="19">
        <v>2.0</v>
      </c>
      <c r="AW323" s="19">
        <v>2.0</v>
      </c>
      <c r="AX323" s="19">
        <v>1.0</v>
      </c>
      <c r="AY323" s="19">
        <f t="shared" si="9"/>
        <v>17</v>
      </c>
      <c r="AZ323" s="19">
        <f t="shared" si="10"/>
        <v>8</v>
      </c>
      <c r="BA323" s="19">
        <f t="shared" si="11"/>
        <v>0</v>
      </c>
      <c r="BB323" s="19">
        <f t="shared" si="12"/>
        <v>0</v>
      </c>
      <c r="BC323" s="19">
        <v>1.0</v>
      </c>
      <c r="BD323" s="19">
        <v>1.0</v>
      </c>
      <c r="BE323" s="19">
        <v>1.0</v>
      </c>
      <c r="BF323" s="19">
        <v>1.0</v>
      </c>
      <c r="BG323" s="19">
        <v>1.0</v>
      </c>
      <c r="BH323" s="19">
        <v>1.0</v>
      </c>
      <c r="BI323" s="19">
        <v>1.0</v>
      </c>
      <c r="BJ323" s="19">
        <f t="shared" si="13"/>
        <v>7</v>
      </c>
      <c r="BK323" s="19">
        <f t="shared" si="14"/>
        <v>0</v>
      </c>
      <c r="BL323" s="19"/>
      <c r="BM323" s="19"/>
      <c r="BN323" s="19">
        <v>1.0</v>
      </c>
      <c r="BO323" s="19" t="s">
        <v>195</v>
      </c>
      <c r="BP323" s="19">
        <f t="shared" si="15"/>
        <v>1</v>
      </c>
      <c r="BQ323" s="19">
        <v>1.0</v>
      </c>
      <c r="BR323" s="19">
        <v>0.0</v>
      </c>
      <c r="BS323" s="19" t="s">
        <v>185</v>
      </c>
      <c r="BT323" s="20">
        <f t="shared" si="16"/>
        <v>0</v>
      </c>
      <c r="BU323" s="20"/>
      <c r="BV323" s="19">
        <v>3.0</v>
      </c>
      <c r="BW323" s="19" t="s">
        <v>195</v>
      </c>
      <c r="BX323" s="19" t="s">
        <v>191</v>
      </c>
      <c r="BY323" s="19" t="s">
        <v>195</v>
      </c>
      <c r="BZ323" s="19" t="s">
        <v>208</v>
      </c>
      <c r="CA323" s="19">
        <f t="shared" si="17"/>
        <v>2</v>
      </c>
      <c r="CB323" s="19" t="s">
        <v>208</v>
      </c>
      <c r="CC323" s="19">
        <f t="shared" si="18"/>
        <v>2</v>
      </c>
      <c r="CD323" s="19" t="s">
        <v>209</v>
      </c>
      <c r="CE323" s="19">
        <f t="shared" si="19"/>
        <v>1</v>
      </c>
      <c r="CF323" s="19" t="s">
        <v>209</v>
      </c>
      <c r="CG323" s="19">
        <f t="shared" si="20"/>
        <v>1</v>
      </c>
      <c r="CH323" s="19" t="s">
        <v>192</v>
      </c>
      <c r="CI323" s="19">
        <f t="shared" si="21"/>
        <v>0</v>
      </c>
      <c r="CJ323" s="19" t="s">
        <v>210</v>
      </c>
      <c r="CK323" s="19" t="s">
        <v>185</v>
      </c>
      <c r="CL323" s="19" t="s">
        <v>212</v>
      </c>
      <c r="CM323" s="19">
        <f t="shared" si="22"/>
        <v>6</v>
      </c>
      <c r="CN323" s="19" t="s">
        <v>185</v>
      </c>
      <c r="CO323" s="19">
        <f t="shared" si="23"/>
        <v>0</v>
      </c>
      <c r="CP323" s="19" t="s">
        <v>185</v>
      </c>
      <c r="CQ323" s="19" t="s">
        <v>185</v>
      </c>
      <c r="CR323" s="19" t="s">
        <v>185</v>
      </c>
      <c r="CS323" s="19" t="s">
        <v>185</v>
      </c>
      <c r="CT323" s="19" t="s">
        <v>185</v>
      </c>
      <c r="CU323" s="19">
        <f t="shared" ref="CU323:CY323" si="368">if(CP323="Không",0,1)</f>
        <v>0</v>
      </c>
      <c r="CV323" s="19">
        <f t="shared" si="368"/>
        <v>0</v>
      </c>
      <c r="CW323" s="19">
        <f t="shared" si="368"/>
        <v>0</v>
      </c>
      <c r="CX323" s="19">
        <f t="shared" si="368"/>
        <v>0</v>
      </c>
      <c r="CY323" s="19">
        <f t="shared" si="368"/>
        <v>0</v>
      </c>
      <c r="CZ323" s="19" t="s">
        <v>185</v>
      </c>
      <c r="DA323" s="19">
        <f t="shared" si="25"/>
        <v>0</v>
      </c>
      <c r="DB323" s="19" t="s">
        <v>185</v>
      </c>
      <c r="DC323" s="19">
        <f t="shared" si="26"/>
        <v>0</v>
      </c>
      <c r="DD323" s="20"/>
      <c r="DE323" s="19" t="s">
        <v>185</v>
      </c>
      <c r="DF323" s="19">
        <f t="shared" si="27"/>
        <v>0</v>
      </c>
      <c r="DG323" s="19" t="s">
        <v>835</v>
      </c>
      <c r="DH323" s="19">
        <f t="shared" si="28"/>
        <v>1</v>
      </c>
      <c r="DI323" s="19" t="s">
        <v>185</v>
      </c>
      <c r="DJ323" s="19">
        <f t="shared" si="29"/>
        <v>0</v>
      </c>
      <c r="DK323" s="19" t="s">
        <v>197</v>
      </c>
      <c r="DL323" s="19">
        <f t="shared" si="30"/>
        <v>0</v>
      </c>
      <c r="DM323" s="20"/>
      <c r="DN323" s="19" t="str">
        <f t="shared" si="31"/>
        <v/>
      </c>
      <c r="DO323" s="20"/>
      <c r="DP323" s="19" t="s">
        <v>185</v>
      </c>
      <c r="DQ323" s="20">
        <f t="shared" si="32"/>
        <v>0</v>
      </c>
      <c r="DR323" s="20"/>
      <c r="DS323" s="19" t="s">
        <v>185</v>
      </c>
      <c r="DT323" s="20"/>
      <c r="DU323" s="19" t="s">
        <v>185</v>
      </c>
      <c r="DV323" s="20"/>
      <c r="DW323" s="20"/>
      <c r="DX323" s="20"/>
      <c r="DY323" s="20"/>
    </row>
    <row r="324">
      <c r="A324" s="18">
        <v>46007.90326388889</v>
      </c>
      <c r="B324" s="19" t="s">
        <v>309</v>
      </c>
      <c r="C324" s="19" t="s">
        <v>335</v>
      </c>
      <c r="D324" s="19">
        <f t="shared" si="2"/>
        <v>1</v>
      </c>
      <c r="E324" s="19" t="s">
        <v>180</v>
      </c>
      <c r="F324" s="19">
        <f>IFERROR(__xludf.DUMMYFUNCTION("LET(
  t, LOWER(TRIM(E324)),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24" s="19" t="s">
        <v>185</v>
      </c>
      <c r="H324" s="19">
        <f>IFERROR(__xludf.DUMMYFUNCTION("LET(
  t, LOWER(TRIM(G324)),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24" s="19" t="s">
        <v>182</v>
      </c>
      <c r="J324" s="19">
        <f>IFERROR(__xludf.DUMMYFUNCTION("LET(
  text, LOWER(I324),
  IFERROR(
    IFS(
      REGEXMATCH(text,""ở cùng gia đình|ở trọ cùng gia đình""), 0,
      REGEXMATCH(text,""thuê trọ""), 1,
      REGEXMATCH(text,""ở ktx""), 2,
      REGEXMATCH(text,""có nhà tại khu vực đang học|có nhà|ở riên"&amp;"g tại chung cư""), 3,
      REGEXMATCH(text,""ở nhà người quen""), 4
    ),
  -1)
)"),1.0)</f>
        <v>1</v>
      </c>
      <c r="K324" s="19" t="s">
        <v>649</v>
      </c>
      <c r="L324" s="19">
        <f>IFERROR(__xludf.DUMMYFUNCTION("LET(
  t, LOWER(TRIM(K324)),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24" s="19" t="s">
        <v>222</v>
      </c>
      <c r="N324" s="19">
        <f>IFERROR(__xludf.DUMMYFUNCTION("LET(
  t, LOWER(TRIM(M324)),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24" s="19" t="s">
        <v>185</v>
      </c>
      <c r="P324" s="19">
        <f t="shared" si="3"/>
        <v>0</v>
      </c>
      <c r="Q324" s="20"/>
      <c r="R324" s="20" t="str">
        <f t="shared" si="365"/>
        <v/>
      </c>
      <c r="S324" s="20"/>
      <c r="T324" s="20"/>
      <c r="U324" s="20"/>
      <c r="V324" s="20" t="str">
        <f>IFERROR(__xludf.DUMMYFUNCTION("IFERROR(REGEXEXTRACT(U324,""\d+"")*1, """")"),"")</f>
        <v/>
      </c>
      <c r="W324" s="20">
        <f t="shared" si="5"/>
        <v>0</v>
      </c>
      <c r="X324" s="20"/>
      <c r="Y324" s="20"/>
      <c r="Z324" s="19" t="s">
        <v>208</v>
      </c>
      <c r="AA324" s="19"/>
      <c r="AB324" s="19" t="s">
        <v>185</v>
      </c>
      <c r="AC324" s="19" t="s">
        <v>185</v>
      </c>
      <c r="AD324" s="19" t="s">
        <v>205</v>
      </c>
      <c r="AE324" s="19" t="s">
        <v>185</v>
      </c>
      <c r="AF324" s="19" t="s">
        <v>206</v>
      </c>
      <c r="AG324" s="19" t="s">
        <v>188</v>
      </c>
      <c r="AH324" s="19" t="s">
        <v>188</v>
      </c>
      <c r="AI324" s="19" t="s">
        <v>189</v>
      </c>
      <c r="AJ324" s="19">
        <f t="shared" si="6"/>
        <v>1</v>
      </c>
      <c r="AK324" s="19" t="s">
        <v>188</v>
      </c>
      <c r="AL324" s="19">
        <f t="shared" si="7"/>
        <v>1</v>
      </c>
      <c r="AM324" s="19" t="s">
        <v>228</v>
      </c>
      <c r="AN324" s="19">
        <f t="shared" si="8"/>
        <v>1</v>
      </c>
      <c r="AO324" s="20"/>
      <c r="AP324" s="19">
        <v>2.0</v>
      </c>
      <c r="AQ324" s="19">
        <v>2.0</v>
      </c>
      <c r="AR324" s="19">
        <v>2.0</v>
      </c>
      <c r="AS324" s="19">
        <v>2.0</v>
      </c>
      <c r="AT324" s="19">
        <v>2.0</v>
      </c>
      <c r="AU324" s="19">
        <v>2.0</v>
      </c>
      <c r="AV324" s="19">
        <v>2.0</v>
      </c>
      <c r="AW324" s="19">
        <v>2.0</v>
      </c>
      <c r="AX324" s="19">
        <v>2.0</v>
      </c>
      <c r="AY324" s="19">
        <f t="shared" si="9"/>
        <v>18</v>
      </c>
      <c r="AZ324" s="19">
        <f t="shared" si="10"/>
        <v>9</v>
      </c>
      <c r="BA324" s="19">
        <f t="shared" si="11"/>
        <v>0</v>
      </c>
      <c r="BB324" s="19">
        <f t="shared" si="12"/>
        <v>0</v>
      </c>
      <c r="BC324" s="19">
        <v>2.0</v>
      </c>
      <c r="BD324" s="19">
        <v>2.0</v>
      </c>
      <c r="BE324" s="19">
        <v>2.0</v>
      </c>
      <c r="BF324" s="19">
        <v>2.0</v>
      </c>
      <c r="BG324" s="19">
        <v>2.0</v>
      </c>
      <c r="BH324" s="19">
        <v>2.0</v>
      </c>
      <c r="BI324" s="19">
        <v>2.0</v>
      </c>
      <c r="BJ324" s="19">
        <f t="shared" si="13"/>
        <v>14</v>
      </c>
      <c r="BK324" s="19">
        <f t="shared" si="14"/>
        <v>7</v>
      </c>
      <c r="BL324" s="19"/>
      <c r="BM324" s="19"/>
      <c r="BN324" s="19">
        <v>3.0</v>
      </c>
      <c r="BO324" s="19" t="s">
        <v>185</v>
      </c>
      <c r="BP324" s="19">
        <f t="shared" si="15"/>
        <v>0</v>
      </c>
      <c r="BQ324" s="19">
        <v>4.0</v>
      </c>
      <c r="BR324" s="19" t="s">
        <v>836</v>
      </c>
      <c r="BS324" s="19" t="s">
        <v>195</v>
      </c>
      <c r="BT324" s="20">
        <f t="shared" si="16"/>
        <v>1</v>
      </c>
      <c r="BU324" s="19" t="s">
        <v>207</v>
      </c>
      <c r="BV324" s="19">
        <v>3.0</v>
      </c>
      <c r="BW324" s="19" t="s">
        <v>195</v>
      </c>
      <c r="BX324" s="19" t="s">
        <v>191</v>
      </c>
      <c r="BY324" s="19" t="s">
        <v>195</v>
      </c>
      <c r="BZ324" s="19" t="s">
        <v>186</v>
      </c>
      <c r="CA324" s="19">
        <f t="shared" si="17"/>
        <v>1</v>
      </c>
      <c r="CB324" s="19" t="s">
        <v>185</v>
      </c>
      <c r="CC324" s="19">
        <f t="shared" si="18"/>
        <v>0</v>
      </c>
      <c r="CD324" s="19" t="s">
        <v>209</v>
      </c>
      <c r="CE324" s="19">
        <f t="shared" si="19"/>
        <v>1</v>
      </c>
      <c r="CF324" s="19" t="s">
        <v>192</v>
      </c>
      <c r="CG324" s="19">
        <f t="shared" si="20"/>
        <v>0</v>
      </c>
      <c r="CH324" s="19" t="s">
        <v>192</v>
      </c>
      <c r="CI324" s="19">
        <f t="shared" si="21"/>
        <v>0</v>
      </c>
      <c r="CJ324" s="19" t="s">
        <v>229</v>
      </c>
      <c r="CK324" s="19" t="s">
        <v>279</v>
      </c>
      <c r="CL324" s="19" t="s">
        <v>194</v>
      </c>
      <c r="CM324" s="19">
        <f t="shared" si="22"/>
        <v>3.5</v>
      </c>
      <c r="CN324" s="19" t="s">
        <v>185</v>
      </c>
      <c r="CO324" s="19">
        <f t="shared" si="23"/>
        <v>0</v>
      </c>
      <c r="CP324" s="19" t="s">
        <v>185</v>
      </c>
      <c r="CQ324" s="19" t="s">
        <v>185</v>
      </c>
      <c r="CR324" s="19" t="s">
        <v>185</v>
      </c>
      <c r="CS324" s="19" t="s">
        <v>195</v>
      </c>
      <c r="CT324" s="19" t="s">
        <v>185</v>
      </c>
      <c r="CU324" s="19">
        <f t="shared" ref="CU324:CY324" si="369">if(CP324="Không",0,1)</f>
        <v>0</v>
      </c>
      <c r="CV324" s="19">
        <f t="shared" si="369"/>
        <v>0</v>
      </c>
      <c r="CW324" s="19">
        <f t="shared" si="369"/>
        <v>0</v>
      </c>
      <c r="CX324" s="19">
        <f t="shared" si="369"/>
        <v>1</v>
      </c>
      <c r="CY324" s="19">
        <f t="shared" si="369"/>
        <v>0</v>
      </c>
      <c r="CZ324" s="19" t="s">
        <v>185</v>
      </c>
      <c r="DA324" s="19">
        <f t="shared" si="25"/>
        <v>0</v>
      </c>
      <c r="DB324" s="19" t="s">
        <v>185</v>
      </c>
      <c r="DC324" s="19">
        <f t="shared" si="26"/>
        <v>0</v>
      </c>
      <c r="DD324" s="20"/>
      <c r="DE324" s="19" t="s">
        <v>195</v>
      </c>
      <c r="DF324" s="19">
        <f t="shared" si="27"/>
        <v>1</v>
      </c>
      <c r="DG324" s="19" t="s">
        <v>837</v>
      </c>
      <c r="DH324" s="19">
        <f t="shared" si="28"/>
        <v>1</v>
      </c>
      <c r="DI324" s="19" t="s">
        <v>185</v>
      </c>
      <c r="DJ324" s="19">
        <f t="shared" si="29"/>
        <v>0</v>
      </c>
      <c r="DK324" s="19" t="s">
        <v>197</v>
      </c>
      <c r="DL324" s="19">
        <f t="shared" si="30"/>
        <v>0</v>
      </c>
      <c r="DM324" s="19" t="s">
        <v>303</v>
      </c>
      <c r="DN324" s="19">
        <f t="shared" si="31"/>
        <v>0.5</v>
      </c>
      <c r="DO324" s="19" t="s">
        <v>304</v>
      </c>
      <c r="DP324" s="19" t="s">
        <v>195</v>
      </c>
      <c r="DQ324" s="20">
        <f t="shared" si="32"/>
        <v>1</v>
      </c>
      <c r="DR324" s="19" t="s">
        <v>490</v>
      </c>
      <c r="DS324" s="19" t="s">
        <v>185</v>
      </c>
      <c r="DT324" s="20"/>
      <c r="DU324" s="19" t="s">
        <v>185</v>
      </c>
      <c r="DV324" s="20"/>
      <c r="DW324" s="20"/>
      <c r="DX324" s="20"/>
      <c r="DY324" s="20"/>
    </row>
    <row r="325">
      <c r="A325" s="18">
        <v>46007.90375</v>
      </c>
      <c r="B325" s="19" t="s">
        <v>390</v>
      </c>
      <c r="C325" s="19" t="s">
        <v>174</v>
      </c>
      <c r="D325" s="19">
        <f t="shared" si="2"/>
        <v>0</v>
      </c>
      <c r="E325" s="19" t="s">
        <v>838</v>
      </c>
      <c r="F325" s="19">
        <f>IFERROR(__xludf.DUMMYFUNCTION("LET(
  t, LOWER(TRIM(E325)),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325" s="19" t="s">
        <v>220</v>
      </c>
      <c r="H325" s="19">
        <f>IFERROR(__xludf.DUMMYFUNCTION("LET(
  t, LOWER(TRIM(G325)),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25" s="19" t="s">
        <v>182</v>
      </c>
      <c r="J325" s="19">
        <f>IFERROR(__xludf.DUMMYFUNCTION("LET(
  text, LOWER(I325),
  IFERROR(
    IFS(
      REGEXMATCH(text,""ở cùng gia đình|ở trọ cùng gia đình""), 0,
      REGEXMATCH(text,""thuê trọ""), 1,
      REGEXMATCH(text,""ở ktx""), 2,
      REGEXMATCH(text,""có nhà tại khu vực đang học|có nhà|ở riên"&amp;"g tại chung cư""), 3,
      REGEXMATCH(text,""ở nhà người quen""), 4
    ),
  -1)
)"),1.0)</f>
        <v>1</v>
      </c>
      <c r="K325" s="19" t="s">
        <v>202</v>
      </c>
      <c r="L325" s="19">
        <f>IFERROR(__xludf.DUMMYFUNCTION("LET(
  t, LOWER(TRIM(K325)),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325" s="19" t="s">
        <v>222</v>
      </c>
      <c r="N325" s="19">
        <f>IFERROR(__xludf.DUMMYFUNCTION("LET(
  t, LOWER(TRIM(M325)),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25" s="19" t="s">
        <v>185</v>
      </c>
      <c r="P325" s="19">
        <f t="shared" si="3"/>
        <v>0</v>
      </c>
      <c r="Q325" s="20"/>
      <c r="R325" s="20" t="str">
        <f t="shared" si="365"/>
        <v/>
      </c>
      <c r="S325" s="20"/>
      <c r="T325" s="20"/>
      <c r="U325" s="20"/>
      <c r="V325" s="20" t="str">
        <f>IFERROR(__xludf.DUMMYFUNCTION("IFERROR(REGEXEXTRACT(U325,""\d+"")*1, """")"),"")</f>
        <v/>
      </c>
      <c r="W325" s="20">
        <f t="shared" si="5"/>
        <v>0</v>
      </c>
      <c r="X325" s="20"/>
      <c r="Y325" s="20"/>
      <c r="Z325" s="19" t="s">
        <v>186</v>
      </c>
      <c r="AA325" s="19"/>
      <c r="AB325" s="19" t="s">
        <v>185</v>
      </c>
      <c r="AC325" s="19" t="s">
        <v>185</v>
      </c>
      <c r="AD325" s="19" t="s">
        <v>186</v>
      </c>
      <c r="AE325" s="19" t="s">
        <v>185</v>
      </c>
      <c r="AF325" s="19" t="s">
        <v>206</v>
      </c>
      <c r="AG325" s="19" t="s">
        <v>188</v>
      </c>
      <c r="AH325" s="19" t="s">
        <v>188</v>
      </c>
      <c r="AI325" s="19" t="s">
        <v>189</v>
      </c>
      <c r="AJ325" s="19">
        <f t="shared" si="6"/>
        <v>1</v>
      </c>
      <c r="AK325" s="19" t="s">
        <v>188</v>
      </c>
      <c r="AL325" s="19">
        <f t="shared" si="7"/>
        <v>1</v>
      </c>
      <c r="AM325" s="19" t="s">
        <v>228</v>
      </c>
      <c r="AN325" s="19">
        <f t="shared" si="8"/>
        <v>1</v>
      </c>
      <c r="AO325" s="20"/>
      <c r="AP325" s="19">
        <v>2.0</v>
      </c>
      <c r="AQ325" s="19">
        <v>1.0</v>
      </c>
      <c r="AR325" s="19">
        <v>1.0</v>
      </c>
      <c r="AS325" s="19">
        <v>1.0</v>
      </c>
      <c r="AT325" s="19">
        <v>2.0</v>
      </c>
      <c r="AU325" s="19">
        <v>2.0</v>
      </c>
      <c r="AV325" s="19">
        <v>2.0</v>
      </c>
      <c r="AW325" s="19">
        <v>1.0</v>
      </c>
      <c r="AX325" s="19">
        <v>1.0</v>
      </c>
      <c r="AY325" s="19">
        <f t="shared" si="9"/>
        <v>13</v>
      </c>
      <c r="AZ325" s="19">
        <f t="shared" si="10"/>
        <v>4</v>
      </c>
      <c r="BA325" s="19">
        <f t="shared" si="11"/>
        <v>0</v>
      </c>
      <c r="BB325" s="19">
        <f t="shared" si="12"/>
        <v>0</v>
      </c>
      <c r="BC325" s="19">
        <v>1.0</v>
      </c>
      <c r="BD325" s="19">
        <v>2.0</v>
      </c>
      <c r="BE325" s="19">
        <v>2.0</v>
      </c>
      <c r="BF325" s="19">
        <v>2.0</v>
      </c>
      <c r="BG325" s="19">
        <v>2.0</v>
      </c>
      <c r="BH325" s="19">
        <v>2.0</v>
      </c>
      <c r="BI325" s="19">
        <v>3.0</v>
      </c>
      <c r="BJ325" s="19">
        <f t="shared" si="13"/>
        <v>14</v>
      </c>
      <c r="BK325" s="19">
        <f t="shared" si="14"/>
        <v>7</v>
      </c>
      <c r="BL325" s="19"/>
      <c r="BM325" s="19"/>
      <c r="BN325" s="19">
        <v>3.0</v>
      </c>
      <c r="BO325" s="19" t="s">
        <v>185</v>
      </c>
      <c r="BP325" s="19">
        <f t="shared" si="15"/>
        <v>0</v>
      </c>
      <c r="BQ325" s="19">
        <v>1.0</v>
      </c>
      <c r="BR325" s="19">
        <v>11.0</v>
      </c>
      <c r="BS325" s="19" t="s">
        <v>195</v>
      </c>
      <c r="BT325" s="20">
        <f t="shared" si="16"/>
        <v>1</v>
      </c>
      <c r="BU325" s="19" t="s">
        <v>322</v>
      </c>
      <c r="BV325" s="19">
        <v>3.0</v>
      </c>
      <c r="BW325" s="19" t="s">
        <v>195</v>
      </c>
      <c r="BX325" s="19" t="s">
        <v>191</v>
      </c>
      <c r="BY325" s="19" t="s">
        <v>195</v>
      </c>
      <c r="BZ325" s="19" t="s">
        <v>186</v>
      </c>
      <c r="CA325" s="19">
        <f t="shared" si="17"/>
        <v>1</v>
      </c>
      <c r="CB325" s="19" t="s">
        <v>186</v>
      </c>
      <c r="CC325" s="19">
        <f t="shared" si="18"/>
        <v>1</v>
      </c>
      <c r="CD325" s="19" t="s">
        <v>192</v>
      </c>
      <c r="CE325" s="19">
        <f t="shared" si="19"/>
        <v>0</v>
      </c>
      <c r="CF325" s="19" t="s">
        <v>192</v>
      </c>
      <c r="CG325" s="19">
        <f t="shared" si="20"/>
        <v>0</v>
      </c>
      <c r="CH325" s="19" t="s">
        <v>192</v>
      </c>
      <c r="CI325" s="19">
        <f t="shared" si="21"/>
        <v>0</v>
      </c>
      <c r="CJ325" s="19" t="s">
        <v>229</v>
      </c>
      <c r="CK325" s="19" t="s">
        <v>185</v>
      </c>
      <c r="CL325" s="19" t="s">
        <v>241</v>
      </c>
      <c r="CM325" s="19">
        <f t="shared" si="22"/>
        <v>1.5</v>
      </c>
      <c r="CN325" s="19" t="s">
        <v>213</v>
      </c>
      <c r="CO325" s="19">
        <f t="shared" si="23"/>
        <v>1</v>
      </c>
      <c r="CP325" s="19" t="s">
        <v>185</v>
      </c>
      <c r="CQ325" s="19" t="s">
        <v>195</v>
      </c>
      <c r="CR325" s="19" t="s">
        <v>185</v>
      </c>
      <c r="CS325" s="19" t="s">
        <v>195</v>
      </c>
      <c r="CT325" s="19" t="s">
        <v>185</v>
      </c>
      <c r="CU325" s="19">
        <f t="shared" ref="CU325:CY325" si="370">if(CP325="Không",0,1)</f>
        <v>0</v>
      </c>
      <c r="CV325" s="19">
        <f t="shared" si="370"/>
        <v>1</v>
      </c>
      <c r="CW325" s="19">
        <f t="shared" si="370"/>
        <v>0</v>
      </c>
      <c r="CX325" s="19">
        <f t="shared" si="370"/>
        <v>1</v>
      </c>
      <c r="CY325" s="19">
        <f t="shared" si="370"/>
        <v>0</v>
      </c>
      <c r="CZ325" s="19" t="s">
        <v>185</v>
      </c>
      <c r="DA325" s="19">
        <f t="shared" si="25"/>
        <v>0</v>
      </c>
      <c r="DB325" s="19" t="s">
        <v>185</v>
      </c>
      <c r="DC325" s="19">
        <f t="shared" si="26"/>
        <v>0</v>
      </c>
      <c r="DD325" s="20"/>
      <c r="DE325" s="19" t="s">
        <v>195</v>
      </c>
      <c r="DF325" s="19">
        <f t="shared" si="27"/>
        <v>1</v>
      </c>
      <c r="DG325" s="19" t="s">
        <v>196</v>
      </c>
      <c r="DH325" s="19">
        <f t="shared" si="28"/>
        <v>0</v>
      </c>
      <c r="DI325" s="19" t="s">
        <v>185</v>
      </c>
      <c r="DJ325" s="19">
        <f t="shared" si="29"/>
        <v>0</v>
      </c>
      <c r="DK325" s="19" t="s">
        <v>197</v>
      </c>
      <c r="DL325" s="19">
        <f t="shared" si="30"/>
        <v>0</v>
      </c>
      <c r="DM325" s="19" t="s">
        <v>232</v>
      </c>
      <c r="DN325" s="19">
        <f t="shared" si="31"/>
        <v>2.5</v>
      </c>
      <c r="DO325" s="19" t="s">
        <v>361</v>
      </c>
      <c r="DP325" s="19" t="s">
        <v>185</v>
      </c>
      <c r="DQ325" s="20">
        <f t="shared" si="32"/>
        <v>0</v>
      </c>
      <c r="DR325" s="20"/>
      <c r="DS325" s="19" t="s">
        <v>185</v>
      </c>
      <c r="DT325" s="20"/>
      <c r="DU325" s="19" t="s">
        <v>185</v>
      </c>
      <c r="DV325" s="20"/>
      <c r="DW325" s="20"/>
      <c r="DX325" s="20"/>
      <c r="DY325" s="20"/>
    </row>
    <row r="326">
      <c r="A326" s="18">
        <v>46007.90488425926</v>
      </c>
      <c r="B326" s="19" t="s">
        <v>337</v>
      </c>
      <c r="C326" s="19" t="s">
        <v>335</v>
      </c>
      <c r="D326" s="19">
        <f t="shared" si="2"/>
        <v>1</v>
      </c>
      <c r="E326" s="19" t="s">
        <v>180</v>
      </c>
      <c r="F326" s="19">
        <f>IFERROR(__xludf.DUMMYFUNCTION("LET(
  t, LOWER(TRIM(E326)),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26" s="19" t="s">
        <v>185</v>
      </c>
      <c r="H326" s="19">
        <f>IFERROR(__xludf.DUMMYFUNCTION("LET(
  t, LOWER(TRIM(G326)),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26" s="19" t="s">
        <v>182</v>
      </c>
      <c r="J326" s="19">
        <f>IFERROR(__xludf.DUMMYFUNCTION("LET(
  text, LOWER(I326),
  IFERROR(
    IFS(
      REGEXMATCH(text,""ở cùng gia đình|ở trọ cùng gia đình""), 0,
      REGEXMATCH(text,""thuê trọ""), 1,
      REGEXMATCH(text,""ở ktx""), 2,
      REGEXMATCH(text,""có nhà tại khu vực đang học|có nhà|ở riên"&amp;"g tại chung cư""), 3,
      REGEXMATCH(text,""ở nhà người quen""), 4
    ),
  -1)
)"),1.0)</f>
        <v>1</v>
      </c>
      <c r="K326" s="19" t="s">
        <v>221</v>
      </c>
      <c r="L326" s="19">
        <f>IFERROR(__xludf.DUMMYFUNCTION("LET(
  t, LOWER(TRIM(K326)),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26" s="19" t="s">
        <v>222</v>
      </c>
      <c r="N326" s="19">
        <f>IFERROR(__xludf.DUMMYFUNCTION("LET(
  t, LOWER(TRIM(M326)),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26" s="19" t="s">
        <v>195</v>
      </c>
      <c r="P326" s="19">
        <f t="shared" si="3"/>
        <v>1</v>
      </c>
      <c r="Q326" s="19">
        <v>1.0</v>
      </c>
      <c r="R326" s="20">
        <f t="shared" si="365"/>
        <v>1</v>
      </c>
      <c r="S326" s="19" t="s">
        <v>306</v>
      </c>
      <c r="T326" s="19"/>
      <c r="U326" s="19" t="s">
        <v>204</v>
      </c>
      <c r="V326" s="20">
        <f>IFERROR(__xludf.DUMMYFUNCTION("IFERROR(REGEXEXTRACT(U326,""\d+"")*1, """")"),15.0)</f>
        <v>15</v>
      </c>
      <c r="W326" s="20">
        <f t="shared" si="5"/>
        <v>15</v>
      </c>
      <c r="X326" s="19">
        <v>1.0</v>
      </c>
      <c r="Y326" s="19">
        <v>1.0</v>
      </c>
      <c r="Z326" s="19" t="s">
        <v>185</v>
      </c>
      <c r="AA326" s="19"/>
      <c r="AB326" s="19" t="s">
        <v>185</v>
      </c>
      <c r="AC326" s="19" t="s">
        <v>185</v>
      </c>
      <c r="AD326" s="19" t="s">
        <v>186</v>
      </c>
      <c r="AE326" s="19" t="s">
        <v>186</v>
      </c>
      <c r="AF326" s="19" t="s">
        <v>187</v>
      </c>
      <c r="AG326" s="19" t="s">
        <v>188</v>
      </c>
      <c r="AH326" s="19" t="s">
        <v>188</v>
      </c>
      <c r="AI326" s="19" t="s">
        <v>189</v>
      </c>
      <c r="AJ326" s="19">
        <f t="shared" si="6"/>
        <v>1</v>
      </c>
      <c r="AK326" s="19" t="s">
        <v>188</v>
      </c>
      <c r="AL326" s="19">
        <f t="shared" si="7"/>
        <v>1</v>
      </c>
      <c r="AM326" s="19" t="s">
        <v>228</v>
      </c>
      <c r="AN326" s="19">
        <f t="shared" si="8"/>
        <v>1</v>
      </c>
      <c r="AO326" s="20"/>
      <c r="AP326" s="19">
        <v>3.0</v>
      </c>
      <c r="AQ326" s="19">
        <v>2.0</v>
      </c>
      <c r="AR326" s="19">
        <v>4.0</v>
      </c>
      <c r="AS326" s="19">
        <v>4.0</v>
      </c>
      <c r="AT326" s="19">
        <v>4.0</v>
      </c>
      <c r="AU326" s="19">
        <v>1.0</v>
      </c>
      <c r="AV326" s="19">
        <v>4.0</v>
      </c>
      <c r="AW326" s="19">
        <v>3.0</v>
      </c>
      <c r="AX326" s="19">
        <v>1.0</v>
      </c>
      <c r="AY326" s="19">
        <f t="shared" si="9"/>
        <v>26</v>
      </c>
      <c r="AZ326" s="19">
        <f t="shared" si="10"/>
        <v>17</v>
      </c>
      <c r="BA326" s="19">
        <f t="shared" si="11"/>
        <v>1</v>
      </c>
      <c r="BB326" s="19">
        <f t="shared" si="12"/>
        <v>1</v>
      </c>
      <c r="BC326" s="19">
        <v>4.0</v>
      </c>
      <c r="BD326" s="19">
        <v>4.0</v>
      </c>
      <c r="BE326" s="19">
        <v>4.0</v>
      </c>
      <c r="BF326" s="19">
        <v>4.0</v>
      </c>
      <c r="BG326" s="19">
        <v>4.0</v>
      </c>
      <c r="BH326" s="19">
        <v>2.0</v>
      </c>
      <c r="BI326" s="19">
        <v>4.0</v>
      </c>
      <c r="BJ326" s="19">
        <f t="shared" si="13"/>
        <v>26</v>
      </c>
      <c r="BK326" s="19">
        <f t="shared" si="14"/>
        <v>19</v>
      </c>
      <c r="BL326" s="19"/>
      <c r="BM326" s="19"/>
      <c r="BN326" s="19">
        <v>1.0</v>
      </c>
      <c r="BO326" s="19" t="s">
        <v>185</v>
      </c>
      <c r="BP326" s="19">
        <f t="shared" si="15"/>
        <v>0</v>
      </c>
      <c r="BQ326" s="19">
        <v>1.0</v>
      </c>
      <c r="BR326" s="19">
        <v>10.0</v>
      </c>
      <c r="BS326" s="19" t="s">
        <v>195</v>
      </c>
      <c r="BT326" s="20">
        <f t="shared" si="16"/>
        <v>1</v>
      </c>
      <c r="BU326" s="19" t="s">
        <v>312</v>
      </c>
      <c r="BV326" s="19">
        <v>2.0</v>
      </c>
      <c r="BW326" s="19" t="s">
        <v>195</v>
      </c>
      <c r="BX326" s="19" t="s">
        <v>191</v>
      </c>
      <c r="BY326" s="19" t="s">
        <v>185</v>
      </c>
      <c r="BZ326" s="19" t="s">
        <v>186</v>
      </c>
      <c r="CA326" s="19">
        <f t="shared" si="17"/>
        <v>1</v>
      </c>
      <c r="CB326" s="19" t="s">
        <v>208</v>
      </c>
      <c r="CC326" s="19">
        <f t="shared" si="18"/>
        <v>2</v>
      </c>
      <c r="CD326" s="19" t="s">
        <v>209</v>
      </c>
      <c r="CE326" s="19">
        <f t="shared" si="19"/>
        <v>1</v>
      </c>
      <c r="CF326" s="19" t="s">
        <v>209</v>
      </c>
      <c r="CG326" s="19">
        <f t="shared" si="20"/>
        <v>1</v>
      </c>
      <c r="CH326" s="19" t="s">
        <v>208</v>
      </c>
      <c r="CI326" s="19">
        <f t="shared" si="21"/>
        <v>2</v>
      </c>
      <c r="CJ326" s="19" t="s">
        <v>292</v>
      </c>
      <c r="CK326" s="19" t="s">
        <v>336</v>
      </c>
      <c r="CL326" s="19" t="s">
        <v>212</v>
      </c>
      <c r="CM326" s="19">
        <f t="shared" si="22"/>
        <v>6</v>
      </c>
      <c r="CN326" s="19" t="s">
        <v>213</v>
      </c>
      <c r="CO326" s="19">
        <f t="shared" si="23"/>
        <v>1</v>
      </c>
      <c r="CP326" s="19" t="s">
        <v>185</v>
      </c>
      <c r="CQ326" s="19" t="s">
        <v>185</v>
      </c>
      <c r="CR326" s="19" t="s">
        <v>185</v>
      </c>
      <c r="CS326" s="19" t="s">
        <v>185</v>
      </c>
      <c r="CT326" s="19" t="s">
        <v>185</v>
      </c>
      <c r="CU326" s="19">
        <f t="shared" ref="CU326:CY326" si="371">if(CP326="Không",0,1)</f>
        <v>0</v>
      </c>
      <c r="CV326" s="19">
        <f t="shared" si="371"/>
        <v>0</v>
      </c>
      <c r="CW326" s="19">
        <f t="shared" si="371"/>
        <v>0</v>
      </c>
      <c r="CX326" s="19">
        <f t="shared" si="371"/>
        <v>0</v>
      </c>
      <c r="CY326" s="19">
        <f t="shared" si="371"/>
        <v>0</v>
      </c>
      <c r="CZ326" s="19" t="s">
        <v>185</v>
      </c>
      <c r="DA326" s="19">
        <f t="shared" si="25"/>
        <v>0</v>
      </c>
      <c r="DB326" s="19" t="s">
        <v>185</v>
      </c>
      <c r="DC326" s="19">
        <f t="shared" si="26"/>
        <v>0</v>
      </c>
      <c r="DD326" s="20"/>
      <c r="DE326" s="19" t="s">
        <v>185</v>
      </c>
      <c r="DF326" s="19">
        <f t="shared" si="27"/>
        <v>0</v>
      </c>
      <c r="DG326" s="19" t="s">
        <v>196</v>
      </c>
      <c r="DH326" s="19">
        <f t="shared" si="28"/>
        <v>0</v>
      </c>
      <c r="DI326" s="19" t="s">
        <v>185</v>
      </c>
      <c r="DJ326" s="19">
        <f t="shared" si="29"/>
        <v>0</v>
      </c>
      <c r="DK326" s="19" t="s">
        <v>197</v>
      </c>
      <c r="DL326" s="19">
        <f t="shared" si="30"/>
        <v>0</v>
      </c>
      <c r="DM326" s="20"/>
      <c r="DN326" s="19" t="str">
        <f t="shared" si="31"/>
        <v/>
      </c>
      <c r="DO326" s="20"/>
      <c r="DP326" s="19" t="s">
        <v>185</v>
      </c>
      <c r="DQ326" s="20">
        <f t="shared" si="32"/>
        <v>0</v>
      </c>
      <c r="DR326" s="20"/>
      <c r="DS326" s="19" t="s">
        <v>185</v>
      </c>
      <c r="DT326" s="20"/>
      <c r="DU326" s="19" t="s">
        <v>185</v>
      </c>
      <c r="DV326" s="20"/>
      <c r="DW326" s="20"/>
      <c r="DX326" s="20"/>
      <c r="DY326" s="20"/>
    </row>
    <row r="327">
      <c r="A327" s="18">
        <v>46007.905810185184</v>
      </c>
      <c r="B327" s="19" t="s">
        <v>300</v>
      </c>
      <c r="C327" s="19" t="s">
        <v>335</v>
      </c>
      <c r="D327" s="19">
        <f t="shared" si="2"/>
        <v>1</v>
      </c>
      <c r="E327" s="19" t="s">
        <v>180</v>
      </c>
      <c r="F327" s="19">
        <f>IFERROR(__xludf.DUMMYFUNCTION("LET(
  t, LOWER(TRIM(E327)),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27" s="19" t="s">
        <v>185</v>
      </c>
      <c r="H327" s="19">
        <f>IFERROR(__xludf.DUMMYFUNCTION("LET(
  t, LOWER(TRIM(G327)),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27" s="19" t="s">
        <v>182</v>
      </c>
      <c r="J327" s="19">
        <f>IFERROR(__xludf.DUMMYFUNCTION("LET(
  text, LOWER(I327),
  IFERROR(
    IFS(
      REGEXMATCH(text,""ở cùng gia đình|ở trọ cùng gia đình""), 0,
      REGEXMATCH(text,""thuê trọ""), 1,
      REGEXMATCH(text,""ở ktx""), 2,
      REGEXMATCH(text,""có nhà tại khu vực đang học|có nhà|ở riên"&amp;"g tại chung cư""), 3,
      REGEXMATCH(text,""ở nhà người quen""), 4
    ),
  -1)
)"),1.0)</f>
        <v>1</v>
      </c>
      <c r="K327" s="19" t="s">
        <v>183</v>
      </c>
      <c r="L327" s="19">
        <f>IFERROR(__xludf.DUMMYFUNCTION("LET(
  t, LOWER(TRIM(K327)),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27" s="19" t="s">
        <v>383</v>
      </c>
      <c r="N327" s="19">
        <f>IFERROR(__xludf.DUMMYFUNCTION("LET(
  t, LOWER(TRIM(M327)),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27" s="19" t="s">
        <v>185</v>
      </c>
      <c r="P327" s="19">
        <f t="shared" si="3"/>
        <v>0</v>
      </c>
      <c r="Q327" s="20"/>
      <c r="R327" s="20" t="str">
        <f t="shared" si="365"/>
        <v/>
      </c>
      <c r="S327" s="20"/>
      <c r="T327" s="20"/>
      <c r="U327" s="20"/>
      <c r="V327" s="20" t="str">
        <f>IFERROR(__xludf.DUMMYFUNCTION("IFERROR(REGEXEXTRACT(U327,""\d+"")*1, """")"),"")</f>
        <v/>
      </c>
      <c r="W327" s="20">
        <f t="shared" si="5"/>
        <v>0</v>
      </c>
      <c r="X327" s="20"/>
      <c r="Y327" s="20"/>
      <c r="Z327" s="19" t="s">
        <v>186</v>
      </c>
      <c r="AA327" s="19"/>
      <c r="AB327" s="19" t="s">
        <v>185</v>
      </c>
      <c r="AC327" s="19" t="s">
        <v>185</v>
      </c>
      <c r="AD327" s="19" t="s">
        <v>205</v>
      </c>
      <c r="AE327" s="19" t="s">
        <v>186</v>
      </c>
      <c r="AF327" s="19" t="s">
        <v>206</v>
      </c>
      <c r="AG327" s="19" t="s">
        <v>188</v>
      </c>
      <c r="AH327" s="19" t="s">
        <v>226</v>
      </c>
      <c r="AI327" s="19" t="s">
        <v>189</v>
      </c>
      <c r="AJ327" s="19">
        <f t="shared" si="6"/>
        <v>1</v>
      </c>
      <c r="AK327" s="19" t="s">
        <v>188</v>
      </c>
      <c r="AL327" s="19">
        <f t="shared" si="7"/>
        <v>1</v>
      </c>
      <c r="AM327" s="19" t="s">
        <v>228</v>
      </c>
      <c r="AN327" s="19">
        <f t="shared" si="8"/>
        <v>1</v>
      </c>
      <c r="AO327" s="20"/>
      <c r="AP327" s="19">
        <v>2.0</v>
      </c>
      <c r="AQ327" s="19">
        <v>2.0</v>
      </c>
      <c r="AR327" s="19">
        <v>2.0</v>
      </c>
      <c r="AS327" s="19">
        <v>2.0</v>
      </c>
      <c r="AT327" s="19">
        <v>2.0</v>
      </c>
      <c r="AU327" s="19">
        <v>4.0</v>
      </c>
      <c r="AV327" s="19">
        <v>2.0</v>
      </c>
      <c r="AW327" s="19">
        <v>1.0</v>
      </c>
      <c r="AX327" s="19">
        <v>1.0</v>
      </c>
      <c r="AY327" s="19">
        <f t="shared" si="9"/>
        <v>18</v>
      </c>
      <c r="AZ327" s="19">
        <f t="shared" si="10"/>
        <v>9</v>
      </c>
      <c r="BA327" s="19">
        <f t="shared" si="11"/>
        <v>0</v>
      </c>
      <c r="BB327" s="19">
        <f t="shared" si="12"/>
        <v>0</v>
      </c>
      <c r="BC327" s="19">
        <v>2.0</v>
      </c>
      <c r="BD327" s="19">
        <v>2.0</v>
      </c>
      <c r="BE327" s="19">
        <v>2.0</v>
      </c>
      <c r="BF327" s="19">
        <v>2.0</v>
      </c>
      <c r="BG327" s="19">
        <v>3.0</v>
      </c>
      <c r="BH327" s="19">
        <v>2.0</v>
      </c>
      <c r="BI327" s="19">
        <v>2.0</v>
      </c>
      <c r="BJ327" s="19">
        <f t="shared" si="13"/>
        <v>15</v>
      </c>
      <c r="BK327" s="19">
        <f t="shared" si="14"/>
        <v>8</v>
      </c>
      <c r="BL327" s="19"/>
      <c r="BM327" s="19"/>
      <c r="BN327" s="19">
        <v>5.0</v>
      </c>
      <c r="BO327" s="19" t="s">
        <v>195</v>
      </c>
      <c r="BP327" s="19">
        <f t="shared" si="15"/>
        <v>1</v>
      </c>
      <c r="BQ327" s="19">
        <v>5.0</v>
      </c>
      <c r="BR327" s="19">
        <v>0.0</v>
      </c>
      <c r="BS327" s="19" t="s">
        <v>195</v>
      </c>
      <c r="BT327" s="20">
        <f t="shared" si="16"/>
        <v>1</v>
      </c>
      <c r="BU327" s="19" t="s">
        <v>284</v>
      </c>
      <c r="BV327" s="19">
        <v>4.0</v>
      </c>
      <c r="BW327" s="19" t="s">
        <v>185</v>
      </c>
      <c r="BX327" s="19" t="s">
        <v>191</v>
      </c>
      <c r="BY327" s="19" t="s">
        <v>185</v>
      </c>
      <c r="BZ327" s="19" t="s">
        <v>186</v>
      </c>
      <c r="CA327" s="19">
        <f t="shared" si="17"/>
        <v>1</v>
      </c>
      <c r="CB327" s="19" t="s">
        <v>186</v>
      </c>
      <c r="CC327" s="19">
        <f t="shared" si="18"/>
        <v>1</v>
      </c>
      <c r="CD327" s="19" t="s">
        <v>209</v>
      </c>
      <c r="CE327" s="19">
        <f t="shared" si="19"/>
        <v>1</v>
      </c>
      <c r="CF327" s="19" t="s">
        <v>192</v>
      </c>
      <c r="CG327" s="19">
        <f t="shared" si="20"/>
        <v>0</v>
      </c>
      <c r="CH327" s="19" t="s">
        <v>192</v>
      </c>
      <c r="CI327" s="19">
        <f t="shared" si="21"/>
        <v>0</v>
      </c>
      <c r="CJ327" s="19" t="s">
        <v>229</v>
      </c>
      <c r="CK327" s="19" t="s">
        <v>185</v>
      </c>
      <c r="CL327" s="19" t="s">
        <v>194</v>
      </c>
      <c r="CM327" s="19">
        <f t="shared" si="22"/>
        <v>3.5</v>
      </c>
      <c r="CN327" s="19" t="s">
        <v>185</v>
      </c>
      <c r="CO327" s="19">
        <f t="shared" si="23"/>
        <v>0</v>
      </c>
      <c r="CP327" s="19" t="s">
        <v>185</v>
      </c>
      <c r="CQ327" s="19" t="s">
        <v>185</v>
      </c>
      <c r="CR327" s="19" t="s">
        <v>185</v>
      </c>
      <c r="CS327" s="19" t="s">
        <v>185</v>
      </c>
      <c r="CT327" s="19" t="s">
        <v>185</v>
      </c>
      <c r="CU327" s="19">
        <f t="shared" ref="CU327:CY327" si="372">if(CP327="Không",0,1)</f>
        <v>0</v>
      </c>
      <c r="CV327" s="19">
        <f t="shared" si="372"/>
        <v>0</v>
      </c>
      <c r="CW327" s="19">
        <f t="shared" si="372"/>
        <v>0</v>
      </c>
      <c r="CX327" s="19">
        <f t="shared" si="372"/>
        <v>0</v>
      </c>
      <c r="CY327" s="19">
        <f t="shared" si="372"/>
        <v>0</v>
      </c>
      <c r="CZ327" s="19" t="s">
        <v>195</v>
      </c>
      <c r="DA327" s="19">
        <f t="shared" si="25"/>
        <v>1</v>
      </c>
      <c r="DB327" s="19" t="s">
        <v>195</v>
      </c>
      <c r="DC327" s="19">
        <f t="shared" si="26"/>
        <v>1</v>
      </c>
      <c r="DD327" s="19" t="s">
        <v>839</v>
      </c>
      <c r="DE327" s="19" t="s">
        <v>185</v>
      </c>
      <c r="DF327" s="19">
        <f t="shared" si="27"/>
        <v>0</v>
      </c>
      <c r="DG327" s="19" t="s">
        <v>196</v>
      </c>
      <c r="DH327" s="19">
        <f t="shared" si="28"/>
        <v>0</v>
      </c>
      <c r="DI327" s="19" t="s">
        <v>185</v>
      </c>
      <c r="DJ327" s="19">
        <f t="shared" si="29"/>
        <v>0</v>
      </c>
      <c r="DK327" s="19" t="s">
        <v>197</v>
      </c>
      <c r="DL327" s="19">
        <f t="shared" si="30"/>
        <v>0</v>
      </c>
      <c r="DM327" s="20"/>
      <c r="DN327" s="19" t="str">
        <f t="shared" si="31"/>
        <v/>
      </c>
      <c r="DO327" s="20"/>
      <c r="DP327" s="19" t="s">
        <v>185</v>
      </c>
      <c r="DQ327" s="20">
        <f t="shared" si="32"/>
        <v>0</v>
      </c>
      <c r="DR327" s="20"/>
      <c r="DS327" s="19" t="s">
        <v>185</v>
      </c>
      <c r="DT327" s="20"/>
      <c r="DU327" s="19" t="s">
        <v>185</v>
      </c>
      <c r="DV327" s="20"/>
      <c r="DW327" s="20"/>
      <c r="DX327" s="20"/>
      <c r="DY327" s="20"/>
    </row>
    <row r="328">
      <c r="A328" s="18">
        <v>46007.906064814815</v>
      </c>
      <c r="B328" s="19" t="s">
        <v>550</v>
      </c>
      <c r="C328" s="19" t="s">
        <v>174</v>
      </c>
      <c r="D328" s="19">
        <f t="shared" si="2"/>
        <v>0</v>
      </c>
      <c r="E328" s="19" t="s">
        <v>346</v>
      </c>
      <c r="F328" s="19">
        <f>IFERROR(__xludf.DUMMYFUNCTION("LET(
  t, LOWER(TRIM(E328)),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28" s="19" t="s">
        <v>185</v>
      </c>
      <c r="H328" s="19">
        <f>IFERROR(__xludf.DUMMYFUNCTION("LET(
  t, LOWER(TRIM(G328)),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28" s="19" t="s">
        <v>276</v>
      </c>
      <c r="J328" s="19">
        <f>IFERROR(__xludf.DUMMYFUNCTION("LET(
  text, LOWER(I328),
  IFERROR(
    IFS(
      REGEXMATCH(text,""ở cùng gia đình|ở trọ cùng gia đình""), 0,
      REGEXMATCH(text,""thuê trọ""), 1,
      REGEXMATCH(text,""ở ktx""), 2,
      REGEXMATCH(text,""có nhà tại khu vực đang học|có nhà|ở riên"&amp;"g tại chung cư""), 3,
      REGEXMATCH(text,""ở nhà người quen""), 4
    ),
  -1)
)"),0.0)</f>
        <v>0</v>
      </c>
      <c r="K328" s="19" t="s">
        <v>723</v>
      </c>
      <c r="L328" s="19">
        <f>IFERROR(__xludf.DUMMYFUNCTION("LET(
  t, LOWER(TRIM(K328)),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28" s="19" t="s">
        <v>222</v>
      </c>
      <c r="N328" s="19">
        <f>IFERROR(__xludf.DUMMYFUNCTION("LET(
  t, LOWER(TRIM(M328)),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28" s="19" t="s">
        <v>185</v>
      </c>
      <c r="P328" s="19">
        <f t="shared" si="3"/>
        <v>0</v>
      </c>
      <c r="Q328" s="20"/>
      <c r="R328" s="20" t="str">
        <f t="shared" si="365"/>
        <v/>
      </c>
      <c r="S328" s="20"/>
      <c r="T328" s="20"/>
      <c r="U328" s="20"/>
      <c r="V328" s="20" t="str">
        <f>IFERROR(__xludf.DUMMYFUNCTION("IFERROR(REGEXEXTRACT(U328,""\d+"")*1, """")"),"")</f>
        <v/>
      </c>
      <c r="W328" s="20">
        <f t="shared" si="5"/>
        <v>0</v>
      </c>
      <c r="X328" s="20"/>
      <c r="Y328" s="20"/>
      <c r="Z328" s="19" t="s">
        <v>185</v>
      </c>
      <c r="AA328" s="19"/>
      <c r="AB328" s="19" t="s">
        <v>185</v>
      </c>
      <c r="AC328" s="19" t="s">
        <v>185</v>
      </c>
      <c r="AD328" s="19" t="s">
        <v>186</v>
      </c>
      <c r="AE328" s="19" t="s">
        <v>186</v>
      </c>
      <c r="AF328" s="19" t="s">
        <v>206</v>
      </c>
      <c r="AG328" s="19" t="s">
        <v>188</v>
      </c>
      <c r="AH328" s="19" t="s">
        <v>188</v>
      </c>
      <c r="AI328" s="19" t="s">
        <v>239</v>
      </c>
      <c r="AJ328" s="19">
        <f t="shared" si="6"/>
        <v>0</v>
      </c>
      <c r="AK328" s="19" t="s">
        <v>302</v>
      </c>
      <c r="AL328" s="19">
        <f t="shared" si="7"/>
        <v>-1</v>
      </c>
      <c r="AM328" s="19" t="s">
        <v>190</v>
      </c>
      <c r="AN328" s="19">
        <f t="shared" si="8"/>
        <v>0</v>
      </c>
      <c r="AO328" s="20"/>
      <c r="AP328" s="19">
        <v>2.0</v>
      </c>
      <c r="AQ328" s="19">
        <v>2.0</v>
      </c>
      <c r="AR328" s="19">
        <v>1.0</v>
      </c>
      <c r="AS328" s="19">
        <v>2.0</v>
      </c>
      <c r="AT328" s="19">
        <v>2.0</v>
      </c>
      <c r="AU328" s="19">
        <v>1.0</v>
      </c>
      <c r="AV328" s="19">
        <v>2.0</v>
      </c>
      <c r="AW328" s="19">
        <v>1.0</v>
      </c>
      <c r="AX328" s="19">
        <v>1.0</v>
      </c>
      <c r="AY328" s="19">
        <f t="shared" si="9"/>
        <v>14</v>
      </c>
      <c r="AZ328" s="19">
        <f t="shared" si="10"/>
        <v>5</v>
      </c>
      <c r="BA328" s="19">
        <f t="shared" si="11"/>
        <v>0</v>
      </c>
      <c r="BB328" s="19">
        <f t="shared" si="12"/>
        <v>0</v>
      </c>
      <c r="BC328" s="19">
        <v>2.0</v>
      </c>
      <c r="BD328" s="19">
        <v>2.0</v>
      </c>
      <c r="BE328" s="19">
        <v>2.0</v>
      </c>
      <c r="BF328" s="19">
        <v>1.0</v>
      </c>
      <c r="BG328" s="19">
        <v>3.0</v>
      </c>
      <c r="BH328" s="19">
        <v>1.0</v>
      </c>
      <c r="BI328" s="19">
        <v>1.0</v>
      </c>
      <c r="BJ328" s="19">
        <f t="shared" si="13"/>
        <v>12</v>
      </c>
      <c r="BK328" s="19">
        <f t="shared" si="14"/>
        <v>5</v>
      </c>
      <c r="BL328" s="19"/>
      <c r="BM328" s="19"/>
      <c r="BN328" s="19">
        <v>1.0</v>
      </c>
      <c r="BO328" s="19" t="s">
        <v>185</v>
      </c>
      <c r="BP328" s="19">
        <f t="shared" si="15"/>
        <v>0</v>
      </c>
      <c r="BQ328" s="19">
        <v>1.0</v>
      </c>
      <c r="BR328" s="19">
        <v>6.0</v>
      </c>
      <c r="BS328" s="19" t="s">
        <v>185</v>
      </c>
      <c r="BT328" s="20">
        <f t="shared" si="16"/>
        <v>0</v>
      </c>
      <c r="BU328" s="20"/>
      <c r="BV328" s="19">
        <v>3.0</v>
      </c>
      <c r="BW328" s="19" t="s">
        <v>185</v>
      </c>
      <c r="BX328" s="19" t="s">
        <v>191</v>
      </c>
      <c r="BY328" s="19" t="s">
        <v>195</v>
      </c>
      <c r="BZ328" s="19" t="s">
        <v>186</v>
      </c>
      <c r="CA328" s="19">
        <f t="shared" si="17"/>
        <v>1</v>
      </c>
      <c r="CB328" s="19" t="s">
        <v>186</v>
      </c>
      <c r="CC328" s="19">
        <f t="shared" si="18"/>
        <v>1</v>
      </c>
      <c r="CD328" s="19" t="s">
        <v>209</v>
      </c>
      <c r="CE328" s="19">
        <f t="shared" si="19"/>
        <v>1</v>
      </c>
      <c r="CF328" s="19" t="s">
        <v>209</v>
      </c>
      <c r="CG328" s="19">
        <f t="shared" si="20"/>
        <v>1</v>
      </c>
      <c r="CH328" s="19" t="s">
        <v>209</v>
      </c>
      <c r="CI328" s="19">
        <f t="shared" si="21"/>
        <v>1</v>
      </c>
      <c r="CJ328" s="19" t="s">
        <v>193</v>
      </c>
      <c r="CK328" s="19" t="s">
        <v>185</v>
      </c>
      <c r="CL328" s="19" t="s">
        <v>241</v>
      </c>
      <c r="CM328" s="19">
        <f t="shared" si="22"/>
        <v>1.5</v>
      </c>
      <c r="CN328" s="19" t="s">
        <v>185</v>
      </c>
      <c r="CO328" s="19">
        <f t="shared" si="23"/>
        <v>0</v>
      </c>
      <c r="CP328" s="19" t="s">
        <v>185</v>
      </c>
      <c r="CQ328" s="19" t="s">
        <v>185</v>
      </c>
      <c r="CR328" s="19" t="s">
        <v>185</v>
      </c>
      <c r="CS328" s="19" t="s">
        <v>185</v>
      </c>
      <c r="CT328" s="19" t="s">
        <v>185</v>
      </c>
      <c r="CU328" s="19">
        <f t="shared" ref="CU328:CY328" si="373">if(CP328="Không",0,1)</f>
        <v>0</v>
      </c>
      <c r="CV328" s="19">
        <f t="shared" si="373"/>
        <v>0</v>
      </c>
      <c r="CW328" s="19">
        <f t="shared" si="373"/>
        <v>0</v>
      </c>
      <c r="CX328" s="19">
        <f t="shared" si="373"/>
        <v>0</v>
      </c>
      <c r="CY328" s="19">
        <f t="shared" si="373"/>
        <v>0</v>
      </c>
      <c r="CZ328" s="19" t="s">
        <v>185</v>
      </c>
      <c r="DA328" s="19">
        <f t="shared" si="25"/>
        <v>0</v>
      </c>
      <c r="DB328" s="19" t="s">
        <v>185</v>
      </c>
      <c r="DC328" s="19">
        <f t="shared" si="26"/>
        <v>0</v>
      </c>
      <c r="DD328" s="20"/>
      <c r="DE328" s="19" t="s">
        <v>195</v>
      </c>
      <c r="DF328" s="19">
        <f t="shared" si="27"/>
        <v>1</v>
      </c>
      <c r="DG328" s="19" t="s">
        <v>196</v>
      </c>
      <c r="DH328" s="19">
        <f t="shared" si="28"/>
        <v>0</v>
      </c>
      <c r="DI328" s="19" t="s">
        <v>185</v>
      </c>
      <c r="DJ328" s="19">
        <f t="shared" si="29"/>
        <v>0</v>
      </c>
      <c r="DK328" s="19" t="s">
        <v>197</v>
      </c>
      <c r="DL328" s="19">
        <f t="shared" si="30"/>
        <v>0</v>
      </c>
      <c r="DM328" s="19" t="s">
        <v>198</v>
      </c>
      <c r="DN328" s="19">
        <f t="shared" si="31"/>
        <v>1.5</v>
      </c>
      <c r="DO328" s="19" t="s">
        <v>199</v>
      </c>
      <c r="DP328" s="19" t="s">
        <v>185</v>
      </c>
      <c r="DQ328" s="20">
        <f t="shared" si="32"/>
        <v>0</v>
      </c>
      <c r="DR328" s="20"/>
      <c r="DS328" s="19" t="s">
        <v>185</v>
      </c>
      <c r="DT328" s="20"/>
      <c r="DU328" s="19" t="s">
        <v>185</v>
      </c>
      <c r="DV328" s="20"/>
      <c r="DW328" s="20"/>
      <c r="DX328" s="20"/>
      <c r="DY328" s="20"/>
    </row>
    <row r="329">
      <c r="A329" s="18">
        <v>46007.906956018516</v>
      </c>
      <c r="B329" s="19" t="s">
        <v>633</v>
      </c>
      <c r="C329" s="19" t="s">
        <v>335</v>
      </c>
      <c r="D329" s="19">
        <f t="shared" si="2"/>
        <v>1</v>
      </c>
      <c r="E329" s="19" t="s">
        <v>180</v>
      </c>
      <c r="F329" s="19">
        <f>IFERROR(__xludf.DUMMYFUNCTION("LET(
  t, LOWER(TRIM(E329)),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29" s="19" t="s">
        <v>220</v>
      </c>
      <c r="H329" s="19">
        <f>IFERROR(__xludf.DUMMYFUNCTION("LET(
  t, LOWER(TRIM(G329)),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29" s="19" t="s">
        <v>201</v>
      </c>
      <c r="J329" s="19">
        <f>IFERROR(__xludf.DUMMYFUNCTION("LET(
  text, LOWER(I329),
  IFERROR(
    IFS(
      REGEXMATCH(text,""ở cùng gia đình|ở trọ cùng gia đình""), 0,
      REGEXMATCH(text,""thuê trọ""), 1,
      REGEXMATCH(text,""ở ktx""), 2,
      REGEXMATCH(text,""có nhà tại khu vực đang học|có nhà|ở riên"&amp;"g tại chung cư""), 3,
      REGEXMATCH(text,""ở nhà người quen""), 4
    ),
  -1)
)"),3.0)</f>
        <v>3</v>
      </c>
      <c r="K329" s="19" t="s">
        <v>183</v>
      </c>
      <c r="L329" s="19">
        <f>IFERROR(__xludf.DUMMYFUNCTION("LET(
  t, LOWER(TRIM(K329)),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29" s="19" t="s">
        <v>222</v>
      </c>
      <c r="N329" s="19">
        <f>IFERROR(__xludf.DUMMYFUNCTION("LET(
  t, LOWER(TRIM(M329)),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29" s="19" t="s">
        <v>185</v>
      </c>
      <c r="P329" s="19">
        <f t="shared" si="3"/>
        <v>0</v>
      </c>
      <c r="Q329" s="20"/>
      <c r="R329" s="20" t="str">
        <f t="shared" si="365"/>
        <v/>
      </c>
      <c r="S329" s="20"/>
      <c r="T329" s="20"/>
      <c r="U329" s="20"/>
      <c r="V329" s="20" t="str">
        <f>IFERROR(__xludf.DUMMYFUNCTION("IFERROR(REGEXEXTRACT(U329,""\d+"")*1, """")"),"")</f>
        <v/>
      </c>
      <c r="W329" s="20">
        <f t="shared" si="5"/>
        <v>0</v>
      </c>
      <c r="X329" s="20"/>
      <c r="Y329" s="20"/>
      <c r="Z329" s="19" t="s">
        <v>186</v>
      </c>
      <c r="AA329" s="19"/>
      <c r="AB329" s="19" t="s">
        <v>185</v>
      </c>
      <c r="AC329" s="19" t="s">
        <v>451</v>
      </c>
      <c r="AD329" s="19" t="s">
        <v>205</v>
      </c>
      <c r="AE329" s="19" t="s">
        <v>186</v>
      </c>
      <c r="AF329" s="19" t="s">
        <v>187</v>
      </c>
      <c r="AG329" s="19" t="s">
        <v>188</v>
      </c>
      <c r="AH329" s="19" t="s">
        <v>188</v>
      </c>
      <c r="AI329" s="19" t="s">
        <v>189</v>
      </c>
      <c r="AJ329" s="19">
        <f t="shared" si="6"/>
        <v>1</v>
      </c>
      <c r="AK329" s="19" t="s">
        <v>188</v>
      </c>
      <c r="AL329" s="19">
        <f t="shared" si="7"/>
        <v>1</v>
      </c>
      <c r="AM329" s="19" t="s">
        <v>190</v>
      </c>
      <c r="AN329" s="19">
        <f t="shared" si="8"/>
        <v>0</v>
      </c>
      <c r="AO329" s="20"/>
      <c r="AP329" s="19">
        <v>2.0</v>
      </c>
      <c r="AQ329" s="19">
        <v>1.0</v>
      </c>
      <c r="AR329" s="19">
        <v>2.0</v>
      </c>
      <c r="AS329" s="19">
        <v>4.0</v>
      </c>
      <c r="AT329" s="19">
        <v>2.0</v>
      </c>
      <c r="AU329" s="19">
        <v>3.0</v>
      </c>
      <c r="AV329" s="19">
        <v>2.0</v>
      </c>
      <c r="AW329" s="19">
        <v>1.0</v>
      </c>
      <c r="AX329" s="19">
        <v>1.0</v>
      </c>
      <c r="AY329" s="19">
        <f t="shared" si="9"/>
        <v>18</v>
      </c>
      <c r="AZ329" s="19">
        <f t="shared" si="10"/>
        <v>9</v>
      </c>
      <c r="BA329" s="19">
        <f t="shared" si="11"/>
        <v>0</v>
      </c>
      <c r="BB329" s="19">
        <f t="shared" si="12"/>
        <v>0</v>
      </c>
      <c r="BC329" s="19">
        <v>1.0</v>
      </c>
      <c r="BD329" s="19">
        <v>2.0</v>
      </c>
      <c r="BE329" s="19">
        <v>1.0</v>
      </c>
      <c r="BF329" s="19">
        <v>1.0</v>
      </c>
      <c r="BG329" s="19">
        <v>3.0</v>
      </c>
      <c r="BH329" s="19">
        <v>2.0</v>
      </c>
      <c r="BI329" s="19">
        <v>1.0</v>
      </c>
      <c r="BJ329" s="19">
        <f t="shared" si="13"/>
        <v>11</v>
      </c>
      <c r="BK329" s="19">
        <f t="shared" si="14"/>
        <v>4</v>
      </c>
      <c r="BL329" s="19"/>
      <c r="BM329" s="19"/>
      <c r="BN329" s="19">
        <v>3.0</v>
      </c>
      <c r="BO329" s="19" t="s">
        <v>195</v>
      </c>
      <c r="BP329" s="19">
        <f t="shared" si="15"/>
        <v>1</v>
      </c>
      <c r="BQ329" s="19">
        <v>2.0</v>
      </c>
      <c r="BR329" s="19">
        <v>5.0</v>
      </c>
      <c r="BS329" s="19" t="s">
        <v>195</v>
      </c>
      <c r="BT329" s="20">
        <f t="shared" si="16"/>
        <v>1</v>
      </c>
      <c r="BU329" s="19" t="s">
        <v>207</v>
      </c>
      <c r="BV329" s="19">
        <v>3.0</v>
      </c>
      <c r="BW329" s="19" t="s">
        <v>185</v>
      </c>
      <c r="BX329" s="19" t="s">
        <v>191</v>
      </c>
      <c r="BY329" s="19" t="s">
        <v>185</v>
      </c>
      <c r="BZ329" s="19" t="s">
        <v>186</v>
      </c>
      <c r="CA329" s="19">
        <f t="shared" si="17"/>
        <v>1</v>
      </c>
      <c r="CB329" s="19" t="s">
        <v>186</v>
      </c>
      <c r="CC329" s="19">
        <f t="shared" si="18"/>
        <v>1</v>
      </c>
      <c r="CD329" s="19" t="s">
        <v>192</v>
      </c>
      <c r="CE329" s="19">
        <f t="shared" si="19"/>
        <v>0</v>
      </c>
      <c r="CF329" s="19" t="s">
        <v>192</v>
      </c>
      <c r="CG329" s="19">
        <f t="shared" si="20"/>
        <v>0</v>
      </c>
      <c r="CH329" s="19" t="s">
        <v>209</v>
      </c>
      <c r="CI329" s="19">
        <f t="shared" si="21"/>
        <v>1</v>
      </c>
      <c r="CJ329" s="19" t="s">
        <v>229</v>
      </c>
      <c r="CK329" s="19" t="s">
        <v>291</v>
      </c>
      <c r="CL329" s="19" t="s">
        <v>212</v>
      </c>
      <c r="CM329" s="19">
        <f t="shared" si="22"/>
        <v>6</v>
      </c>
      <c r="CN329" s="19" t="s">
        <v>185</v>
      </c>
      <c r="CO329" s="19">
        <f t="shared" si="23"/>
        <v>0</v>
      </c>
      <c r="CP329" s="19" t="s">
        <v>185</v>
      </c>
      <c r="CQ329" s="19" t="s">
        <v>185</v>
      </c>
      <c r="CR329" s="19" t="s">
        <v>185</v>
      </c>
      <c r="CS329" s="19" t="s">
        <v>185</v>
      </c>
      <c r="CT329" s="19" t="s">
        <v>185</v>
      </c>
      <c r="CU329" s="19">
        <f t="shared" ref="CU329:CY329" si="374">if(CP329="Không",0,1)</f>
        <v>0</v>
      </c>
      <c r="CV329" s="19">
        <f t="shared" si="374"/>
        <v>0</v>
      </c>
      <c r="CW329" s="19">
        <f t="shared" si="374"/>
        <v>0</v>
      </c>
      <c r="CX329" s="19">
        <f t="shared" si="374"/>
        <v>0</v>
      </c>
      <c r="CY329" s="19">
        <f t="shared" si="374"/>
        <v>0</v>
      </c>
      <c r="CZ329" s="19" t="s">
        <v>185</v>
      </c>
      <c r="DA329" s="19">
        <f t="shared" si="25"/>
        <v>0</v>
      </c>
      <c r="DB329" s="19" t="s">
        <v>185</v>
      </c>
      <c r="DC329" s="19">
        <f t="shared" si="26"/>
        <v>0</v>
      </c>
      <c r="DD329" s="20"/>
      <c r="DE329" s="19" t="s">
        <v>185</v>
      </c>
      <c r="DF329" s="19">
        <f t="shared" si="27"/>
        <v>0</v>
      </c>
      <c r="DG329" s="19" t="s">
        <v>196</v>
      </c>
      <c r="DH329" s="19">
        <f t="shared" si="28"/>
        <v>0</v>
      </c>
      <c r="DI329" s="19" t="s">
        <v>185</v>
      </c>
      <c r="DJ329" s="19">
        <f t="shared" si="29"/>
        <v>0</v>
      </c>
      <c r="DK329" s="19" t="s">
        <v>197</v>
      </c>
      <c r="DL329" s="19">
        <f t="shared" si="30"/>
        <v>0</v>
      </c>
      <c r="DM329" s="20"/>
      <c r="DN329" s="19" t="str">
        <f t="shared" si="31"/>
        <v/>
      </c>
      <c r="DO329" s="20"/>
      <c r="DP329" s="19" t="s">
        <v>185</v>
      </c>
      <c r="DQ329" s="20">
        <f t="shared" si="32"/>
        <v>0</v>
      </c>
      <c r="DR329" s="20"/>
      <c r="DS329" s="19" t="s">
        <v>195</v>
      </c>
      <c r="DT329" s="19" t="s">
        <v>285</v>
      </c>
      <c r="DU329" s="19" t="s">
        <v>185</v>
      </c>
      <c r="DV329" s="20"/>
      <c r="DW329" s="20"/>
      <c r="DX329" s="20"/>
      <c r="DY329" s="20"/>
    </row>
    <row r="330">
      <c r="A330" s="18">
        <v>46007.90710648148</v>
      </c>
      <c r="B330" s="19" t="s">
        <v>390</v>
      </c>
      <c r="C330" s="19" t="s">
        <v>174</v>
      </c>
      <c r="D330" s="19">
        <f t="shared" si="2"/>
        <v>0</v>
      </c>
      <c r="E330" s="19" t="s">
        <v>335</v>
      </c>
      <c r="F330" s="19">
        <f>IFERROR(__xludf.DUMMYFUNCTION("LET(
  t, LOWER(TRIM(E330)),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330" s="19" t="s">
        <v>185</v>
      </c>
      <c r="H330" s="19">
        <f>IFERROR(__xludf.DUMMYFUNCTION("LET(
  t, LOWER(TRIM(G330)),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30" s="19" t="s">
        <v>276</v>
      </c>
      <c r="J330" s="19">
        <f>IFERROR(__xludf.DUMMYFUNCTION("LET(
  text, LOWER(I330),
  IFERROR(
    IFS(
      REGEXMATCH(text,""ở cùng gia đình|ở trọ cùng gia đình""), 0,
      REGEXMATCH(text,""thuê trọ""), 1,
      REGEXMATCH(text,""ở ktx""), 2,
      REGEXMATCH(text,""có nhà tại khu vực đang học|có nhà|ở riên"&amp;"g tại chung cư""), 3,
      REGEXMATCH(text,""ở nhà người quen""), 4
    ),
  -1)
)"),0.0)</f>
        <v>0</v>
      </c>
      <c r="K330" s="19" t="s">
        <v>196</v>
      </c>
      <c r="L330" s="19">
        <f>IFERROR(__xludf.DUMMYFUNCTION("LET(
  t, LOWER(TRIM(K330)),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30" s="19" t="s">
        <v>383</v>
      </c>
      <c r="N330" s="19">
        <f>IFERROR(__xludf.DUMMYFUNCTION("LET(
  t, LOWER(TRIM(M330)),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30" s="19" t="s">
        <v>185</v>
      </c>
      <c r="P330" s="19">
        <f t="shared" si="3"/>
        <v>0</v>
      </c>
      <c r="Q330" s="20"/>
      <c r="R330" s="20" t="str">
        <f t="shared" si="365"/>
        <v/>
      </c>
      <c r="S330" s="20"/>
      <c r="T330" s="20"/>
      <c r="U330" s="20"/>
      <c r="V330" s="20" t="str">
        <f>IFERROR(__xludf.DUMMYFUNCTION("IFERROR(REGEXEXTRACT(U330,""\d+"")*1, """")"),"")</f>
        <v/>
      </c>
      <c r="W330" s="20">
        <f t="shared" si="5"/>
        <v>0</v>
      </c>
      <c r="X330" s="20"/>
      <c r="Y330" s="20"/>
      <c r="Z330" s="19" t="s">
        <v>186</v>
      </c>
      <c r="AA330" s="19"/>
      <c r="AB330" s="19" t="s">
        <v>185</v>
      </c>
      <c r="AC330" s="19" t="s">
        <v>185</v>
      </c>
      <c r="AD330" s="19" t="s">
        <v>186</v>
      </c>
      <c r="AE330" s="19" t="s">
        <v>185</v>
      </c>
      <c r="AF330" s="19" t="s">
        <v>237</v>
      </c>
      <c r="AG330" s="19" t="s">
        <v>188</v>
      </c>
      <c r="AH330" s="19" t="s">
        <v>251</v>
      </c>
      <c r="AI330" s="19" t="s">
        <v>239</v>
      </c>
      <c r="AJ330" s="19">
        <f t="shared" si="6"/>
        <v>0</v>
      </c>
      <c r="AK330" s="19" t="s">
        <v>302</v>
      </c>
      <c r="AL330" s="19">
        <f t="shared" si="7"/>
        <v>-1</v>
      </c>
      <c r="AM330" s="19" t="s">
        <v>190</v>
      </c>
      <c r="AN330" s="19">
        <f t="shared" si="8"/>
        <v>0</v>
      </c>
      <c r="AO330" s="20"/>
      <c r="AP330" s="19">
        <v>4.0</v>
      </c>
      <c r="AQ330" s="19">
        <v>2.0</v>
      </c>
      <c r="AR330" s="19">
        <v>4.0</v>
      </c>
      <c r="AS330" s="19">
        <v>4.0</v>
      </c>
      <c r="AT330" s="19">
        <v>4.0</v>
      </c>
      <c r="AU330" s="19">
        <v>4.0</v>
      </c>
      <c r="AV330" s="19">
        <v>4.0</v>
      </c>
      <c r="AW330" s="19">
        <v>4.0</v>
      </c>
      <c r="AX330" s="19">
        <v>2.0</v>
      </c>
      <c r="AY330" s="19">
        <f t="shared" si="9"/>
        <v>32</v>
      </c>
      <c r="AZ330" s="19">
        <f t="shared" si="10"/>
        <v>23</v>
      </c>
      <c r="BA330" s="19">
        <f t="shared" si="11"/>
        <v>1</v>
      </c>
      <c r="BB330" s="19">
        <f t="shared" si="12"/>
        <v>1</v>
      </c>
      <c r="BC330" s="19">
        <v>2.0</v>
      </c>
      <c r="BD330" s="19">
        <v>2.0</v>
      </c>
      <c r="BE330" s="19">
        <v>4.0</v>
      </c>
      <c r="BF330" s="19">
        <v>4.0</v>
      </c>
      <c r="BG330" s="19">
        <v>2.0</v>
      </c>
      <c r="BH330" s="19">
        <v>2.0</v>
      </c>
      <c r="BI330" s="19">
        <v>2.0</v>
      </c>
      <c r="BJ330" s="19">
        <f t="shared" si="13"/>
        <v>18</v>
      </c>
      <c r="BK330" s="19">
        <f t="shared" si="14"/>
        <v>11</v>
      </c>
      <c r="BL330" s="19"/>
      <c r="BM330" s="19"/>
      <c r="BN330" s="19">
        <v>5.0</v>
      </c>
      <c r="BO330" s="19" t="s">
        <v>185</v>
      </c>
      <c r="BP330" s="19">
        <f t="shared" si="15"/>
        <v>0</v>
      </c>
      <c r="BQ330" s="19">
        <v>4.0</v>
      </c>
      <c r="BR330" s="19">
        <v>17.0</v>
      </c>
      <c r="BS330" s="19" t="s">
        <v>195</v>
      </c>
      <c r="BT330" s="20">
        <f t="shared" si="16"/>
        <v>1</v>
      </c>
      <c r="BU330" s="19" t="s">
        <v>207</v>
      </c>
      <c r="BV330" s="19">
        <v>3.0</v>
      </c>
      <c r="BW330" s="19" t="s">
        <v>185</v>
      </c>
      <c r="BX330" s="19" t="s">
        <v>191</v>
      </c>
      <c r="BY330" s="19" t="s">
        <v>185</v>
      </c>
      <c r="BZ330" s="19" t="s">
        <v>186</v>
      </c>
      <c r="CA330" s="19">
        <f t="shared" si="17"/>
        <v>1</v>
      </c>
      <c r="CB330" s="19" t="s">
        <v>186</v>
      </c>
      <c r="CC330" s="19">
        <f t="shared" si="18"/>
        <v>1</v>
      </c>
      <c r="CD330" s="19" t="s">
        <v>209</v>
      </c>
      <c r="CE330" s="19">
        <f t="shared" si="19"/>
        <v>1</v>
      </c>
      <c r="CF330" s="19" t="s">
        <v>208</v>
      </c>
      <c r="CG330" s="19">
        <f t="shared" si="20"/>
        <v>2</v>
      </c>
      <c r="CH330" s="19" t="s">
        <v>209</v>
      </c>
      <c r="CI330" s="19">
        <f t="shared" si="21"/>
        <v>1</v>
      </c>
      <c r="CJ330" s="19" t="s">
        <v>262</v>
      </c>
      <c r="CK330" s="19" t="s">
        <v>185</v>
      </c>
      <c r="CL330" s="19" t="s">
        <v>241</v>
      </c>
      <c r="CM330" s="19">
        <f t="shared" si="22"/>
        <v>1.5</v>
      </c>
      <c r="CN330" s="19" t="s">
        <v>185</v>
      </c>
      <c r="CO330" s="19">
        <f t="shared" si="23"/>
        <v>0</v>
      </c>
      <c r="CP330" s="19" t="s">
        <v>185</v>
      </c>
      <c r="CQ330" s="19" t="s">
        <v>185</v>
      </c>
      <c r="CR330" s="19" t="s">
        <v>185</v>
      </c>
      <c r="CS330" s="19" t="s">
        <v>185</v>
      </c>
      <c r="CT330" s="19" t="s">
        <v>185</v>
      </c>
      <c r="CU330" s="19">
        <f t="shared" ref="CU330:CY330" si="375">if(CP330="Không",0,1)</f>
        <v>0</v>
      </c>
      <c r="CV330" s="19">
        <f t="shared" si="375"/>
        <v>0</v>
      </c>
      <c r="CW330" s="19">
        <f t="shared" si="375"/>
        <v>0</v>
      </c>
      <c r="CX330" s="19">
        <f t="shared" si="375"/>
        <v>0</v>
      </c>
      <c r="CY330" s="19">
        <f t="shared" si="375"/>
        <v>0</v>
      </c>
      <c r="CZ330" s="19" t="s">
        <v>195</v>
      </c>
      <c r="DA330" s="19">
        <f t="shared" si="25"/>
        <v>1</v>
      </c>
      <c r="DB330" s="19" t="s">
        <v>185</v>
      </c>
      <c r="DC330" s="19">
        <f t="shared" si="26"/>
        <v>0</v>
      </c>
      <c r="DD330" s="20"/>
      <c r="DE330" s="19" t="s">
        <v>195</v>
      </c>
      <c r="DF330" s="19">
        <f t="shared" si="27"/>
        <v>1</v>
      </c>
      <c r="DG330" s="19" t="s">
        <v>840</v>
      </c>
      <c r="DH330" s="19">
        <f t="shared" si="28"/>
        <v>1</v>
      </c>
      <c r="DI330" s="19" t="s">
        <v>185</v>
      </c>
      <c r="DJ330" s="19">
        <f t="shared" si="29"/>
        <v>0</v>
      </c>
      <c r="DK330" s="19" t="s">
        <v>197</v>
      </c>
      <c r="DL330" s="19">
        <f t="shared" si="30"/>
        <v>0</v>
      </c>
      <c r="DM330" s="19" t="s">
        <v>198</v>
      </c>
      <c r="DN330" s="19">
        <f t="shared" si="31"/>
        <v>1.5</v>
      </c>
      <c r="DO330" s="19" t="s">
        <v>841</v>
      </c>
      <c r="DP330" s="19" t="s">
        <v>185</v>
      </c>
      <c r="DQ330" s="20">
        <f t="shared" si="32"/>
        <v>0</v>
      </c>
      <c r="DR330" s="20"/>
      <c r="DS330" s="19" t="s">
        <v>185</v>
      </c>
      <c r="DT330" s="20"/>
      <c r="DU330" s="19" t="s">
        <v>185</v>
      </c>
      <c r="DV330" s="20"/>
      <c r="DW330" s="20"/>
      <c r="DX330" s="20"/>
      <c r="DY330" s="20"/>
    </row>
    <row r="331">
      <c r="A331" s="18">
        <v>46007.90759259259</v>
      </c>
      <c r="B331" s="19" t="s">
        <v>390</v>
      </c>
      <c r="C331" s="19" t="s">
        <v>335</v>
      </c>
      <c r="D331" s="19">
        <f t="shared" si="2"/>
        <v>1</v>
      </c>
      <c r="E331" s="19" t="s">
        <v>180</v>
      </c>
      <c r="F331" s="19">
        <f>IFERROR(__xludf.DUMMYFUNCTION("LET(
  t, LOWER(TRIM(E331)),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31" s="19" t="s">
        <v>185</v>
      </c>
      <c r="H331" s="19">
        <f>IFERROR(__xludf.DUMMYFUNCTION("LET(
  t, LOWER(TRIM(G331)),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31" s="19" t="s">
        <v>182</v>
      </c>
      <c r="J331" s="19">
        <f>IFERROR(__xludf.DUMMYFUNCTION("LET(
  text, LOWER(I331),
  IFERROR(
    IFS(
      REGEXMATCH(text,""ở cùng gia đình|ở trọ cùng gia đình""), 0,
      REGEXMATCH(text,""thuê trọ""), 1,
      REGEXMATCH(text,""ở ktx""), 2,
      REGEXMATCH(text,""có nhà tại khu vực đang học|có nhà|ở riên"&amp;"g tại chung cư""), 3,
      REGEXMATCH(text,""ở nhà người quen""), 4
    ),
  -1)
)"),1.0)</f>
        <v>1</v>
      </c>
      <c r="K331" s="19" t="s">
        <v>813</v>
      </c>
      <c r="L331" s="19">
        <f>IFERROR(__xludf.DUMMYFUNCTION("LET(
  t, LOWER(TRIM(K331)),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31" s="19" t="s">
        <v>222</v>
      </c>
      <c r="N331" s="19">
        <f>IFERROR(__xludf.DUMMYFUNCTION("LET(
  t, LOWER(TRIM(M331)),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31" s="19" t="s">
        <v>185</v>
      </c>
      <c r="P331" s="19">
        <f t="shared" si="3"/>
        <v>0</v>
      </c>
      <c r="Q331" s="20"/>
      <c r="R331" s="20" t="str">
        <f t="shared" si="365"/>
        <v/>
      </c>
      <c r="S331" s="20"/>
      <c r="T331" s="20"/>
      <c r="U331" s="20"/>
      <c r="V331" s="20" t="str">
        <f>IFERROR(__xludf.DUMMYFUNCTION("IFERROR(REGEXEXTRACT(U331,""\d+"")*1, """")"),"")</f>
        <v/>
      </c>
      <c r="W331" s="20">
        <f t="shared" si="5"/>
        <v>0</v>
      </c>
      <c r="X331" s="20"/>
      <c r="Y331" s="20"/>
      <c r="Z331" s="19" t="s">
        <v>186</v>
      </c>
      <c r="AA331" s="19"/>
      <c r="AB331" s="19" t="s">
        <v>185</v>
      </c>
      <c r="AC331" s="19" t="s">
        <v>185</v>
      </c>
      <c r="AD331" s="19" t="s">
        <v>205</v>
      </c>
      <c r="AE331" s="19" t="s">
        <v>185</v>
      </c>
      <c r="AF331" s="19" t="s">
        <v>187</v>
      </c>
      <c r="AG331" s="19" t="s">
        <v>238</v>
      </c>
      <c r="AH331" s="19" t="s">
        <v>238</v>
      </c>
      <c r="AI331" s="19" t="s">
        <v>239</v>
      </c>
      <c r="AJ331" s="19">
        <f t="shared" si="6"/>
        <v>0</v>
      </c>
      <c r="AK331" s="19" t="s">
        <v>238</v>
      </c>
      <c r="AL331" s="19">
        <f t="shared" si="7"/>
        <v>0</v>
      </c>
      <c r="AM331" s="19" t="s">
        <v>190</v>
      </c>
      <c r="AN331" s="19">
        <f t="shared" si="8"/>
        <v>0</v>
      </c>
      <c r="AO331" s="20"/>
      <c r="AP331" s="19">
        <v>2.0</v>
      </c>
      <c r="AQ331" s="19">
        <v>2.0</v>
      </c>
      <c r="AR331" s="19">
        <v>1.0</v>
      </c>
      <c r="AS331" s="19">
        <v>2.0</v>
      </c>
      <c r="AT331" s="19">
        <v>1.0</v>
      </c>
      <c r="AU331" s="19">
        <v>1.0</v>
      </c>
      <c r="AV331" s="19">
        <v>1.0</v>
      </c>
      <c r="AW331" s="19">
        <v>1.0</v>
      </c>
      <c r="AX331" s="19">
        <v>1.0</v>
      </c>
      <c r="AY331" s="19">
        <f t="shared" si="9"/>
        <v>12</v>
      </c>
      <c r="AZ331" s="19">
        <f t="shared" si="10"/>
        <v>3</v>
      </c>
      <c r="BA331" s="19">
        <f t="shared" si="11"/>
        <v>0</v>
      </c>
      <c r="BB331" s="19">
        <f t="shared" si="12"/>
        <v>0</v>
      </c>
      <c r="BC331" s="19">
        <v>1.0</v>
      </c>
      <c r="BD331" s="19">
        <v>1.0</v>
      </c>
      <c r="BE331" s="19">
        <v>3.0</v>
      </c>
      <c r="BF331" s="19">
        <v>1.0</v>
      </c>
      <c r="BG331" s="19">
        <v>2.0</v>
      </c>
      <c r="BH331" s="19">
        <v>1.0</v>
      </c>
      <c r="BI331" s="19">
        <v>2.0</v>
      </c>
      <c r="BJ331" s="19">
        <f t="shared" si="13"/>
        <v>11</v>
      </c>
      <c r="BK331" s="19">
        <f t="shared" si="14"/>
        <v>4</v>
      </c>
      <c r="BL331" s="19"/>
      <c r="BM331" s="19"/>
      <c r="BN331" s="19">
        <v>3.0</v>
      </c>
      <c r="BO331" s="19" t="s">
        <v>185</v>
      </c>
      <c r="BP331" s="19">
        <f t="shared" si="15"/>
        <v>0</v>
      </c>
      <c r="BQ331" s="19">
        <v>4.0</v>
      </c>
      <c r="BR331" s="19">
        <v>0.0</v>
      </c>
      <c r="BS331" s="19" t="s">
        <v>185</v>
      </c>
      <c r="BT331" s="20">
        <f t="shared" si="16"/>
        <v>0</v>
      </c>
      <c r="BU331" s="20"/>
      <c r="BV331" s="19">
        <v>3.0</v>
      </c>
      <c r="BW331" s="19" t="s">
        <v>195</v>
      </c>
      <c r="BX331" s="19" t="s">
        <v>191</v>
      </c>
      <c r="BY331" s="19" t="s">
        <v>195</v>
      </c>
      <c r="BZ331" s="19" t="s">
        <v>186</v>
      </c>
      <c r="CA331" s="19">
        <f t="shared" si="17"/>
        <v>1</v>
      </c>
      <c r="CB331" s="19" t="s">
        <v>186</v>
      </c>
      <c r="CC331" s="19">
        <f t="shared" si="18"/>
        <v>1</v>
      </c>
      <c r="CD331" s="19" t="s">
        <v>192</v>
      </c>
      <c r="CE331" s="19">
        <f t="shared" si="19"/>
        <v>0</v>
      </c>
      <c r="CF331" s="19" t="s">
        <v>192</v>
      </c>
      <c r="CG331" s="19">
        <f t="shared" si="20"/>
        <v>0</v>
      </c>
      <c r="CH331" s="19" t="s">
        <v>192</v>
      </c>
      <c r="CI331" s="19">
        <f t="shared" si="21"/>
        <v>0</v>
      </c>
      <c r="CJ331" s="19" t="s">
        <v>229</v>
      </c>
      <c r="CK331" s="19" t="s">
        <v>808</v>
      </c>
      <c r="CL331" s="19" t="s">
        <v>212</v>
      </c>
      <c r="CM331" s="19">
        <f t="shared" si="22"/>
        <v>6</v>
      </c>
      <c r="CN331" s="19" t="s">
        <v>185</v>
      </c>
      <c r="CO331" s="19">
        <f t="shared" si="23"/>
        <v>0</v>
      </c>
      <c r="CP331" s="19" t="s">
        <v>185</v>
      </c>
      <c r="CQ331" s="19" t="s">
        <v>185</v>
      </c>
      <c r="CR331" s="19" t="s">
        <v>185</v>
      </c>
      <c r="CS331" s="19" t="s">
        <v>185</v>
      </c>
      <c r="CT331" s="19" t="s">
        <v>185</v>
      </c>
      <c r="CU331" s="19">
        <f t="shared" ref="CU331:CY331" si="376">if(CP331="Không",0,1)</f>
        <v>0</v>
      </c>
      <c r="CV331" s="19">
        <f t="shared" si="376"/>
        <v>0</v>
      </c>
      <c r="CW331" s="19">
        <f t="shared" si="376"/>
        <v>0</v>
      </c>
      <c r="CX331" s="19">
        <f t="shared" si="376"/>
        <v>0</v>
      </c>
      <c r="CY331" s="19">
        <f t="shared" si="376"/>
        <v>0</v>
      </c>
      <c r="CZ331" s="19" t="s">
        <v>185</v>
      </c>
      <c r="DA331" s="19">
        <f t="shared" si="25"/>
        <v>0</v>
      </c>
      <c r="DB331" s="19" t="s">
        <v>185</v>
      </c>
      <c r="DC331" s="19">
        <f t="shared" si="26"/>
        <v>0</v>
      </c>
      <c r="DD331" s="20"/>
      <c r="DE331" s="19" t="s">
        <v>185</v>
      </c>
      <c r="DF331" s="19">
        <f t="shared" si="27"/>
        <v>0</v>
      </c>
      <c r="DG331" s="19" t="s">
        <v>196</v>
      </c>
      <c r="DH331" s="19">
        <f t="shared" si="28"/>
        <v>0</v>
      </c>
      <c r="DI331" s="19" t="s">
        <v>185</v>
      </c>
      <c r="DJ331" s="19">
        <f t="shared" si="29"/>
        <v>0</v>
      </c>
      <c r="DK331" s="19" t="s">
        <v>197</v>
      </c>
      <c r="DL331" s="19">
        <f t="shared" si="30"/>
        <v>0</v>
      </c>
      <c r="DM331" s="20"/>
      <c r="DN331" s="19" t="str">
        <f t="shared" si="31"/>
        <v/>
      </c>
      <c r="DO331" s="20"/>
      <c r="DP331" s="19" t="s">
        <v>185</v>
      </c>
      <c r="DQ331" s="20">
        <f t="shared" si="32"/>
        <v>0</v>
      </c>
      <c r="DR331" s="20"/>
      <c r="DS331" s="19" t="s">
        <v>185</v>
      </c>
      <c r="DT331" s="20"/>
      <c r="DU331" s="19" t="s">
        <v>185</v>
      </c>
      <c r="DV331" s="20"/>
      <c r="DW331" s="20"/>
      <c r="DX331" s="20"/>
      <c r="DY331" s="20"/>
    </row>
    <row r="332">
      <c r="A332" s="18">
        <v>46007.9078125</v>
      </c>
      <c r="B332" s="19" t="s">
        <v>390</v>
      </c>
      <c r="C332" s="19" t="s">
        <v>335</v>
      </c>
      <c r="D332" s="19">
        <f t="shared" si="2"/>
        <v>1</v>
      </c>
      <c r="E332" s="19" t="s">
        <v>328</v>
      </c>
      <c r="F332" s="19">
        <f>IFERROR(__xludf.DUMMYFUNCTION("LET(
  t, LOWER(TRIM(E332)),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32" s="19" t="s">
        <v>220</v>
      </c>
      <c r="H332" s="19">
        <f>IFERROR(__xludf.DUMMYFUNCTION("LET(
  t, LOWER(TRIM(G332)),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32" s="19" t="s">
        <v>276</v>
      </c>
      <c r="J332" s="19">
        <f>IFERROR(__xludf.DUMMYFUNCTION("LET(
  text, LOWER(I332),
  IFERROR(
    IFS(
      REGEXMATCH(text,""ở cùng gia đình|ở trọ cùng gia đình""), 0,
      REGEXMATCH(text,""thuê trọ""), 1,
      REGEXMATCH(text,""ở ktx""), 2,
      REGEXMATCH(text,""có nhà tại khu vực đang học|có nhà|ở riên"&amp;"g tại chung cư""), 3,
      REGEXMATCH(text,""ở nhà người quen""), 4
    ),
  -1)
)"),0.0)</f>
        <v>0</v>
      </c>
      <c r="K332" s="19" t="s">
        <v>202</v>
      </c>
      <c r="L332" s="19">
        <f>IFERROR(__xludf.DUMMYFUNCTION("LET(
  t, LOWER(TRIM(K332)),
  IFERROR(
    IFS(
      REGEXMATCH(t,""xuất\s*sắc""), 0,
      REGEXMATCH(t,""^giỏi$""), 1,
      REGEXMATCH(t,""^khá$""), 2,
      REGEXMATCH(t,""trung bình|bình thường|^4$""), 3,
      REGEXMATCH(t,""rớt""), 4,
      REGEX"&amp;"MATCH(t,""năm nhất|tân sinh viên|mới|chưa|không|sắp thi|chuẩn bị thi|kq|kết quả|chưa có|chưa biết""), 5,
      TRUE, 5
    ),
  5)
)"),3.0)</f>
        <v>3</v>
      </c>
      <c r="M332" s="19" t="s">
        <v>222</v>
      </c>
      <c r="N332" s="19">
        <f>IFERROR(__xludf.DUMMYFUNCTION("LET(
  t, LOWER(TRIM(M332)),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32" s="19" t="s">
        <v>195</v>
      </c>
      <c r="P332" s="19">
        <f t="shared" si="3"/>
        <v>1</v>
      </c>
      <c r="Q332" s="19">
        <v>1.0</v>
      </c>
      <c r="R332" s="20">
        <f t="shared" si="365"/>
        <v>1</v>
      </c>
      <c r="S332" s="19" t="s">
        <v>223</v>
      </c>
      <c r="T332" s="19"/>
      <c r="U332" s="19" t="s">
        <v>307</v>
      </c>
      <c r="V332" s="20">
        <f>IFERROR(__xludf.DUMMYFUNCTION("IFERROR(REGEXEXTRACT(U332,""\d+"")*1, """")"),20.0)</f>
        <v>20</v>
      </c>
      <c r="W332" s="20">
        <f t="shared" si="5"/>
        <v>20</v>
      </c>
      <c r="X332" s="19">
        <v>20.0</v>
      </c>
      <c r="Y332" s="19">
        <v>0.0</v>
      </c>
      <c r="Z332" s="19" t="s">
        <v>186</v>
      </c>
      <c r="AA332" s="19"/>
      <c r="AB332" s="19" t="s">
        <v>185</v>
      </c>
      <c r="AC332" s="19" t="s">
        <v>451</v>
      </c>
      <c r="AD332" s="19" t="s">
        <v>205</v>
      </c>
      <c r="AE332" s="19" t="s">
        <v>186</v>
      </c>
      <c r="AF332" s="19" t="s">
        <v>206</v>
      </c>
      <c r="AG332" s="19" t="s">
        <v>188</v>
      </c>
      <c r="AH332" s="19" t="s">
        <v>188</v>
      </c>
      <c r="AI332" s="19" t="s">
        <v>227</v>
      </c>
      <c r="AJ332" s="19">
        <f t="shared" si="6"/>
        <v>2</v>
      </c>
      <c r="AK332" s="19" t="s">
        <v>188</v>
      </c>
      <c r="AL332" s="19">
        <f t="shared" si="7"/>
        <v>1</v>
      </c>
      <c r="AM332" s="19" t="s">
        <v>294</v>
      </c>
      <c r="AN332" s="19">
        <f t="shared" si="8"/>
        <v>2</v>
      </c>
      <c r="AO332" s="20"/>
      <c r="AP332" s="19">
        <v>2.0</v>
      </c>
      <c r="AQ332" s="19">
        <v>2.0</v>
      </c>
      <c r="AR332" s="19">
        <v>2.0</v>
      </c>
      <c r="AS332" s="19">
        <v>2.0</v>
      </c>
      <c r="AT332" s="19">
        <v>2.0</v>
      </c>
      <c r="AU332" s="19">
        <v>1.0</v>
      </c>
      <c r="AV332" s="19">
        <v>3.0</v>
      </c>
      <c r="AW332" s="19">
        <v>1.0</v>
      </c>
      <c r="AX332" s="19">
        <v>1.0</v>
      </c>
      <c r="AY332" s="19">
        <f t="shared" si="9"/>
        <v>16</v>
      </c>
      <c r="AZ332" s="19">
        <f t="shared" si="10"/>
        <v>7</v>
      </c>
      <c r="BA332" s="19">
        <f t="shared" si="11"/>
        <v>0</v>
      </c>
      <c r="BB332" s="19">
        <f t="shared" si="12"/>
        <v>0</v>
      </c>
      <c r="BC332" s="19">
        <v>2.0</v>
      </c>
      <c r="BD332" s="19">
        <v>1.0</v>
      </c>
      <c r="BE332" s="19">
        <v>2.0</v>
      </c>
      <c r="BF332" s="19">
        <v>1.0</v>
      </c>
      <c r="BG332" s="19">
        <v>2.0</v>
      </c>
      <c r="BH332" s="19">
        <v>1.0</v>
      </c>
      <c r="BI332" s="19">
        <v>2.0</v>
      </c>
      <c r="BJ332" s="19">
        <f t="shared" si="13"/>
        <v>11</v>
      </c>
      <c r="BK332" s="19">
        <f t="shared" si="14"/>
        <v>4</v>
      </c>
      <c r="BL332" s="19"/>
      <c r="BM332" s="19"/>
      <c r="BN332" s="19">
        <v>4.0</v>
      </c>
      <c r="BO332" s="19" t="s">
        <v>195</v>
      </c>
      <c r="BP332" s="19">
        <f t="shared" si="15"/>
        <v>1</v>
      </c>
      <c r="BQ332" s="19">
        <v>4.0</v>
      </c>
      <c r="BR332" s="19">
        <v>0.0</v>
      </c>
      <c r="BS332" s="19" t="s">
        <v>195</v>
      </c>
      <c r="BT332" s="20">
        <f t="shared" si="16"/>
        <v>1</v>
      </c>
      <c r="BU332" s="19" t="s">
        <v>296</v>
      </c>
      <c r="BV332" s="19">
        <v>3.0</v>
      </c>
      <c r="BW332" s="19" t="s">
        <v>195</v>
      </c>
      <c r="BX332" s="19" t="s">
        <v>191</v>
      </c>
      <c r="BY332" s="19" t="s">
        <v>195</v>
      </c>
      <c r="BZ332" s="19" t="s">
        <v>186</v>
      </c>
      <c r="CA332" s="19">
        <f t="shared" si="17"/>
        <v>1</v>
      </c>
      <c r="CB332" s="19" t="s">
        <v>186</v>
      </c>
      <c r="CC332" s="19">
        <f t="shared" si="18"/>
        <v>1</v>
      </c>
      <c r="CD332" s="19" t="s">
        <v>192</v>
      </c>
      <c r="CE332" s="19">
        <f t="shared" si="19"/>
        <v>0</v>
      </c>
      <c r="CF332" s="19" t="s">
        <v>192</v>
      </c>
      <c r="CG332" s="19">
        <f t="shared" si="20"/>
        <v>0</v>
      </c>
      <c r="CH332" s="19" t="s">
        <v>192</v>
      </c>
      <c r="CI332" s="19">
        <f t="shared" si="21"/>
        <v>0</v>
      </c>
      <c r="CJ332" s="19" t="s">
        <v>229</v>
      </c>
      <c r="CK332" s="19" t="s">
        <v>185</v>
      </c>
      <c r="CL332" s="19" t="s">
        <v>212</v>
      </c>
      <c r="CM332" s="19">
        <f t="shared" si="22"/>
        <v>6</v>
      </c>
      <c r="CN332" s="19" t="s">
        <v>185</v>
      </c>
      <c r="CO332" s="19">
        <f t="shared" si="23"/>
        <v>0</v>
      </c>
      <c r="CP332" s="19" t="s">
        <v>195</v>
      </c>
      <c r="CQ332" s="19" t="s">
        <v>195</v>
      </c>
      <c r="CR332" s="19" t="s">
        <v>185</v>
      </c>
      <c r="CS332" s="19" t="s">
        <v>185</v>
      </c>
      <c r="CT332" s="19" t="s">
        <v>185</v>
      </c>
      <c r="CU332" s="19">
        <f t="shared" ref="CU332:CY332" si="377">if(CP332="Không",0,1)</f>
        <v>1</v>
      </c>
      <c r="CV332" s="19">
        <f t="shared" si="377"/>
        <v>1</v>
      </c>
      <c r="CW332" s="19">
        <f t="shared" si="377"/>
        <v>0</v>
      </c>
      <c r="CX332" s="19">
        <f t="shared" si="377"/>
        <v>0</v>
      </c>
      <c r="CY332" s="19">
        <f t="shared" si="377"/>
        <v>0</v>
      </c>
      <c r="CZ332" s="19" t="s">
        <v>185</v>
      </c>
      <c r="DA332" s="19">
        <f t="shared" si="25"/>
        <v>0</v>
      </c>
      <c r="DB332" s="19" t="s">
        <v>185</v>
      </c>
      <c r="DC332" s="19">
        <f t="shared" si="26"/>
        <v>0</v>
      </c>
      <c r="DD332" s="20"/>
      <c r="DE332" s="19" t="s">
        <v>185</v>
      </c>
      <c r="DF332" s="19">
        <f t="shared" si="27"/>
        <v>0</v>
      </c>
      <c r="DG332" s="19" t="s">
        <v>196</v>
      </c>
      <c r="DH332" s="19">
        <f t="shared" si="28"/>
        <v>0</v>
      </c>
      <c r="DI332" s="19" t="s">
        <v>185</v>
      </c>
      <c r="DJ332" s="19">
        <f t="shared" si="29"/>
        <v>0</v>
      </c>
      <c r="DK332" s="19" t="s">
        <v>197</v>
      </c>
      <c r="DL332" s="19">
        <f t="shared" si="30"/>
        <v>0</v>
      </c>
      <c r="DM332" s="20"/>
      <c r="DN332" s="19" t="str">
        <f t="shared" si="31"/>
        <v/>
      </c>
      <c r="DO332" s="20"/>
      <c r="DP332" s="19" t="s">
        <v>185</v>
      </c>
      <c r="DQ332" s="20">
        <f t="shared" si="32"/>
        <v>0</v>
      </c>
      <c r="DR332" s="20"/>
      <c r="DS332" s="19" t="s">
        <v>185</v>
      </c>
      <c r="DT332" s="20"/>
      <c r="DU332" s="19" t="s">
        <v>185</v>
      </c>
      <c r="DV332" s="20"/>
      <c r="DW332" s="20"/>
      <c r="DX332" s="20"/>
      <c r="DY332" s="20"/>
    </row>
    <row r="333">
      <c r="A333" s="18">
        <v>46007.9084375</v>
      </c>
      <c r="B333" s="19" t="s">
        <v>390</v>
      </c>
      <c r="C333" s="19" t="s">
        <v>335</v>
      </c>
      <c r="D333" s="19">
        <f t="shared" si="2"/>
        <v>1</v>
      </c>
      <c r="E333" s="19" t="s">
        <v>328</v>
      </c>
      <c r="F333" s="19">
        <f>IFERROR(__xludf.DUMMYFUNCTION("LET(
  t, LOWER(TRIM(E333)),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33" s="19" t="s">
        <v>220</v>
      </c>
      <c r="H333" s="19">
        <f>IFERROR(__xludf.DUMMYFUNCTION("LET(
  t, LOWER(TRIM(G333)),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33" s="19" t="s">
        <v>182</v>
      </c>
      <c r="J333" s="19">
        <f>IFERROR(__xludf.DUMMYFUNCTION("LET(
  text, LOWER(I333),
  IFERROR(
    IFS(
      REGEXMATCH(text,""ở cùng gia đình|ở trọ cùng gia đình""), 0,
      REGEXMATCH(text,""thuê trọ""), 1,
      REGEXMATCH(text,""ở ktx""), 2,
      REGEXMATCH(text,""có nhà tại khu vực đang học|có nhà|ở riên"&amp;"g tại chung cư""), 3,
      REGEXMATCH(text,""ở nhà người quen""), 4
    ),
  -1)
)"),1.0)</f>
        <v>1</v>
      </c>
      <c r="K333" s="19" t="s">
        <v>183</v>
      </c>
      <c r="L333" s="19">
        <f>IFERROR(__xludf.DUMMYFUNCTION("LET(
  t, LOWER(TRIM(K333)),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33" s="19" t="s">
        <v>222</v>
      </c>
      <c r="N333" s="19">
        <f>IFERROR(__xludf.DUMMYFUNCTION("LET(
  t, LOWER(TRIM(M333)),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33" s="19" t="s">
        <v>185</v>
      </c>
      <c r="P333" s="19">
        <f t="shared" si="3"/>
        <v>0</v>
      </c>
      <c r="Q333" s="20"/>
      <c r="R333" s="20" t="str">
        <f t="shared" si="365"/>
        <v/>
      </c>
      <c r="S333" s="20"/>
      <c r="T333" s="20"/>
      <c r="U333" s="20"/>
      <c r="V333" s="20" t="str">
        <f>IFERROR(__xludf.DUMMYFUNCTION("IFERROR(REGEXEXTRACT(U333,""\d+"")*1, """")"),"")</f>
        <v/>
      </c>
      <c r="W333" s="20">
        <f t="shared" si="5"/>
        <v>0</v>
      </c>
      <c r="X333" s="20"/>
      <c r="Y333" s="20"/>
      <c r="Z333" s="19" t="s">
        <v>186</v>
      </c>
      <c r="AA333" s="19"/>
      <c r="AB333" s="19" t="s">
        <v>185</v>
      </c>
      <c r="AC333" s="19" t="s">
        <v>185</v>
      </c>
      <c r="AD333" s="19" t="s">
        <v>205</v>
      </c>
      <c r="AE333" s="19" t="s">
        <v>185</v>
      </c>
      <c r="AF333" s="19" t="s">
        <v>206</v>
      </c>
      <c r="AG333" s="19" t="s">
        <v>188</v>
      </c>
      <c r="AH333" s="19" t="s">
        <v>226</v>
      </c>
      <c r="AI333" s="19" t="s">
        <v>239</v>
      </c>
      <c r="AJ333" s="19">
        <f t="shared" si="6"/>
        <v>0</v>
      </c>
      <c r="AK333" s="19" t="s">
        <v>238</v>
      </c>
      <c r="AL333" s="19">
        <f t="shared" si="7"/>
        <v>0</v>
      </c>
      <c r="AM333" s="19" t="s">
        <v>190</v>
      </c>
      <c r="AN333" s="19">
        <f t="shared" si="8"/>
        <v>0</v>
      </c>
      <c r="AO333" s="20"/>
      <c r="AP333" s="19">
        <v>2.0</v>
      </c>
      <c r="AQ333" s="19">
        <v>2.0</v>
      </c>
      <c r="AR333" s="19">
        <v>1.0</v>
      </c>
      <c r="AS333" s="19">
        <v>1.0</v>
      </c>
      <c r="AT333" s="19">
        <v>1.0</v>
      </c>
      <c r="AU333" s="19">
        <v>1.0</v>
      </c>
      <c r="AV333" s="19">
        <v>2.0</v>
      </c>
      <c r="AW333" s="19">
        <v>1.0</v>
      </c>
      <c r="AX333" s="19">
        <v>1.0</v>
      </c>
      <c r="AY333" s="19">
        <f t="shared" si="9"/>
        <v>12</v>
      </c>
      <c r="AZ333" s="19">
        <f t="shared" si="10"/>
        <v>3</v>
      </c>
      <c r="BA333" s="19">
        <f t="shared" si="11"/>
        <v>0</v>
      </c>
      <c r="BB333" s="19">
        <f t="shared" si="12"/>
        <v>0</v>
      </c>
      <c r="BC333" s="19">
        <v>1.0</v>
      </c>
      <c r="BD333" s="19">
        <v>1.0</v>
      </c>
      <c r="BE333" s="19">
        <v>1.0</v>
      </c>
      <c r="BF333" s="19">
        <v>2.0</v>
      </c>
      <c r="BG333" s="19">
        <v>3.0</v>
      </c>
      <c r="BH333" s="19">
        <v>2.0</v>
      </c>
      <c r="BI333" s="19">
        <v>1.0</v>
      </c>
      <c r="BJ333" s="19">
        <f t="shared" si="13"/>
        <v>11</v>
      </c>
      <c r="BK333" s="19">
        <f t="shared" si="14"/>
        <v>4</v>
      </c>
      <c r="BL333" s="19"/>
      <c r="BM333" s="19"/>
      <c r="BN333" s="19">
        <v>4.0</v>
      </c>
      <c r="BO333" s="19" t="s">
        <v>195</v>
      </c>
      <c r="BP333" s="19">
        <f t="shared" si="15"/>
        <v>1</v>
      </c>
      <c r="BQ333" s="19">
        <v>4.0</v>
      </c>
      <c r="BR333" s="19">
        <v>2.0</v>
      </c>
      <c r="BS333" s="19" t="s">
        <v>195</v>
      </c>
      <c r="BT333" s="20">
        <f t="shared" si="16"/>
        <v>1</v>
      </c>
      <c r="BU333" s="19" t="s">
        <v>312</v>
      </c>
      <c r="BV333" s="19">
        <v>3.0</v>
      </c>
      <c r="BW333" s="19" t="s">
        <v>195</v>
      </c>
      <c r="BX333" s="19" t="s">
        <v>191</v>
      </c>
      <c r="BY333" s="19" t="s">
        <v>185</v>
      </c>
      <c r="BZ333" s="19" t="s">
        <v>186</v>
      </c>
      <c r="CA333" s="19">
        <f t="shared" si="17"/>
        <v>1</v>
      </c>
      <c r="CB333" s="19" t="s">
        <v>186</v>
      </c>
      <c r="CC333" s="19">
        <f t="shared" si="18"/>
        <v>1</v>
      </c>
      <c r="CD333" s="19" t="s">
        <v>209</v>
      </c>
      <c r="CE333" s="19">
        <f t="shared" si="19"/>
        <v>1</v>
      </c>
      <c r="CF333" s="19" t="s">
        <v>209</v>
      </c>
      <c r="CG333" s="19">
        <f t="shared" si="20"/>
        <v>1</v>
      </c>
      <c r="CH333" s="19" t="s">
        <v>209</v>
      </c>
      <c r="CI333" s="19">
        <f t="shared" si="21"/>
        <v>1</v>
      </c>
      <c r="CJ333" s="19" t="s">
        <v>229</v>
      </c>
      <c r="CK333" s="19" t="s">
        <v>263</v>
      </c>
      <c r="CL333" s="19" t="s">
        <v>194</v>
      </c>
      <c r="CM333" s="19">
        <f t="shared" si="22"/>
        <v>3.5</v>
      </c>
      <c r="CN333" s="19" t="s">
        <v>185</v>
      </c>
      <c r="CO333" s="19">
        <f t="shared" si="23"/>
        <v>0</v>
      </c>
      <c r="CP333" s="19" t="s">
        <v>185</v>
      </c>
      <c r="CQ333" s="19" t="s">
        <v>185</v>
      </c>
      <c r="CR333" s="19" t="s">
        <v>185</v>
      </c>
      <c r="CS333" s="19" t="s">
        <v>185</v>
      </c>
      <c r="CT333" s="19" t="s">
        <v>185</v>
      </c>
      <c r="CU333" s="19">
        <f t="shared" ref="CU333:CY333" si="378">if(CP333="Không",0,1)</f>
        <v>0</v>
      </c>
      <c r="CV333" s="19">
        <f t="shared" si="378"/>
        <v>0</v>
      </c>
      <c r="CW333" s="19">
        <f t="shared" si="378"/>
        <v>0</v>
      </c>
      <c r="CX333" s="19">
        <f t="shared" si="378"/>
        <v>0</v>
      </c>
      <c r="CY333" s="19">
        <f t="shared" si="378"/>
        <v>0</v>
      </c>
      <c r="CZ333" s="19" t="s">
        <v>185</v>
      </c>
      <c r="DA333" s="19">
        <f t="shared" si="25"/>
        <v>0</v>
      </c>
      <c r="DB333" s="19" t="s">
        <v>185</v>
      </c>
      <c r="DC333" s="19">
        <f t="shared" si="26"/>
        <v>0</v>
      </c>
      <c r="DD333" s="20"/>
      <c r="DE333" s="19" t="s">
        <v>185</v>
      </c>
      <c r="DF333" s="19">
        <f t="shared" si="27"/>
        <v>0</v>
      </c>
      <c r="DG333" s="19" t="s">
        <v>196</v>
      </c>
      <c r="DH333" s="19">
        <f t="shared" si="28"/>
        <v>0</v>
      </c>
      <c r="DI333" s="19" t="s">
        <v>185</v>
      </c>
      <c r="DJ333" s="19">
        <f t="shared" si="29"/>
        <v>0</v>
      </c>
      <c r="DK333" s="19" t="s">
        <v>197</v>
      </c>
      <c r="DL333" s="19">
        <f t="shared" si="30"/>
        <v>0</v>
      </c>
      <c r="DM333" s="20"/>
      <c r="DN333" s="19" t="str">
        <f t="shared" si="31"/>
        <v/>
      </c>
      <c r="DO333" s="20"/>
      <c r="DP333" s="19" t="s">
        <v>195</v>
      </c>
      <c r="DQ333" s="20">
        <f t="shared" si="32"/>
        <v>1</v>
      </c>
      <c r="DR333" s="19" t="s">
        <v>400</v>
      </c>
      <c r="DS333" s="19" t="s">
        <v>195</v>
      </c>
      <c r="DT333" s="19" t="s">
        <v>285</v>
      </c>
      <c r="DU333" s="19" t="s">
        <v>185</v>
      </c>
      <c r="DV333" s="20"/>
      <c r="DW333" s="20"/>
      <c r="DX333" s="20"/>
      <c r="DY333" s="20"/>
    </row>
    <row r="334">
      <c r="A334" s="18">
        <v>46007.90850694444</v>
      </c>
      <c r="B334" s="19" t="s">
        <v>394</v>
      </c>
      <c r="C334" s="19" t="s">
        <v>174</v>
      </c>
      <c r="D334" s="19">
        <f t="shared" si="2"/>
        <v>0</v>
      </c>
      <c r="E334" s="19" t="s">
        <v>328</v>
      </c>
      <c r="F334" s="19">
        <f>IFERROR(__xludf.DUMMYFUNCTION("LET(
  t, LOWER(TRIM(E334)),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34" s="19" t="s">
        <v>185</v>
      </c>
      <c r="H334" s="19">
        <f>IFERROR(__xludf.DUMMYFUNCTION("LET(
  t, LOWER(TRIM(G334)),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34" s="19" t="s">
        <v>276</v>
      </c>
      <c r="J334" s="19">
        <f>IFERROR(__xludf.DUMMYFUNCTION("LET(
  text, LOWER(I334),
  IFERROR(
    IFS(
      REGEXMATCH(text,""ở cùng gia đình|ở trọ cùng gia đình""), 0,
      REGEXMATCH(text,""thuê trọ""), 1,
      REGEXMATCH(text,""ở ktx""), 2,
      REGEXMATCH(text,""có nhà tại khu vực đang học|có nhà|ở riên"&amp;"g tại chung cư""), 3,
      REGEXMATCH(text,""ở nhà người quen""), 4
    ),
  -1)
)"),0.0)</f>
        <v>0</v>
      </c>
      <c r="K334" s="19" t="s">
        <v>221</v>
      </c>
      <c r="L334" s="19">
        <f>IFERROR(__xludf.DUMMYFUNCTION("LET(
  t, LOWER(TRIM(K334)),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34" s="19" t="s">
        <v>184</v>
      </c>
      <c r="N334" s="19">
        <f>IFERROR(__xludf.DUMMYFUNCTION("LET(
  t, LOWER(TRIM(M334)),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34" s="19" t="s">
        <v>195</v>
      </c>
      <c r="P334" s="19">
        <f t="shared" si="3"/>
        <v>1</v>
      </c>
      <c r="Q334" s="19" t="s">
        <v>842</v>
      </c>
      <c r="R334" s="19">
        <v>1.0</v>
      </c>
      <c r="S334" s="19" t="s">
        <v>843</v>
      </c>
      <c r="T334" s="19"/>
      <c r="U334" s="19" t="s">
        <v>236</v>
      </c>
      <c r="V334" s="20">
        <f>IFERROR(__xludf.DUMMYFUNCTION("IFERROR(REGEXEXTRACT(U334,""\d+"")*1, """")"),40.0)</f>
        <v>40</v>
      </c>
      <c r="W334" s="20">
        <f t="shared" si="5"/>
        <v>40</v>
      </c>
      <c r="X334" s="21">
        <v>1.0</v>
      </c>
      <c r="Y334" s="21">
        <v>0.01</v>
      </c>
      <c r="Z334" s="19" t="s">
        <v>185</v>
      </c>
      <c r="AA334" s="19"/>
      <c r="AB334" s="19" t="s">
        <v>195</v>
      </c>
      <c r="AC334" s="19" t="s">
        <v>185</v>
      </c>
      <c r="AD334" s="19" t="s">
        <v>185</v>
      </c>
      <c r="AE334" s="19" t="s">
        <v>185</v>
      </c>
      <c r="AF334" s="19" t="s">
        <v>250</v>
      </c>
      <c r="AG334" s="19" t="s">
        <v>188</v>
      </c>
      <c r="AH334" s="19" t="s">
        <v>251</v>
      </c>
      <c r="AI334" s="19" t="s">
        <v>227</v>
      </c>
      <c r="AJ334" s="19">
        <f t="shared" si="6"/>
        <v>2</v>
      </c>
      <c r="AK334" s="19" t="s">
        <v>188</v>
      </c>
      <c r="AL334" s="19">
        <f t="shared" si="7"/>
        <v>1</v>
      </c>
      <c r="AM334" s="19" t="s">
        <v>228</v>
      </c>
      <c r="AN334" s="19">
        <f t="shared" si="8"/>
        <v>1</v>
      </c>
      <c r="AO334" s="20"/>
      <c r="AP334" s="19">
        <v>3.0</v>
      </c>
      <c r="AQ334" s="19">
        <v>2.0</v>
      </c>
      <c r="AR334" s="19">
        <v>2.0</v>
      </c>
      <c r="AS334" s="19">
        <v>2.0</v>
      </c>
      <c r="AT334" s="19">
        <v>2.0</v>
      </c>
      <c r="AU334" s="19">
        <v>3.0</v>
      </c>
      <c r="AV334" s="19">
        <v>3.0</v>
      </c>
      <c r="AW334" s="19">
        <v>3.0</v>
      </c>
      <c r="AX334" s="19">
        <v>1.0</v>
      </c>
      <c r="AY334" s="19">
        <f t="shared" si="9"/>
        <v>21</v>
      </c>
      <c r="AZ334" s="19">
        <f t="shared" si="10"/>
        <v>12</v>
      </c>
      <c r="BA334" s="19">
        <f t="shared" si="11"/>
        <v>1</v>
      </c>
      <c r="BB334" s="19">
        <f t="shared" si="12"/>
        <v>0</v>
      </c>
      <c r="BC334" s="19">
        <v>2.0</v>
      </c>
      <c r="BD334" s="19">
        <v>2.0</v>
      </c>
      <c r="BE334" s="19">
        <v>3.0</v>
      </c>
      <c r="BF334" s="19">
        <v>1.0</v>
      </c>
      <c r="BG334" s="19">
        <v>4.0</v>
      </c>
      <c r="BH334" s="19">
        <v>1.0</v>
      </c>
      <c r="BI334" s="19">
        <v>3.0</v>
      </c>
      <c r="BJ334" s="19">
        <f t="shared" si="13"/>
        <v>16</v>
      </c>
      <c r="BK334" s="19">
        <f t="shared" si="14"/>
        <v>9</v>
      </c>
      <c r="BL334" s="19"/>
      <c r="BM334" s="19"/>
      <c r="BN334" s="19">
        <v>5.0</v>
      </c>
      <c r="BO334" s="19" t="s">
        <v>185</v>
      </c>
      <c r="BP334" s="19">
        <f t="shared" si="15"/>
        <v>0</v>
      </c>
      <c r="BQ334" s="19">
        <v>1.0</v>
      </c>
      <c r="BR334" s="19">
        <v>28.0</v>
      </c>
      <c r="BS334" s="19" t="s">
        <v>195</v>
      </c>
      <c r="BT334" s="20">
        <f t="shared" si="16"/>
        <v>1</v>
      </c>
      <c r="BU334" s="19" t="s">
        <v>844</v>
      </c>
      <c r="BV334" s="19">
        <v>3.0</v>
      </c>
      <c r="BW334" s="19" t="s">
        <v>195</v>
      </c>
      <c r="BX334" s="19" t="s">
        <v>191</v>
      </c>
      <c r="BY334" s="19" t="s">
        <v>185</v>
      </c>
      <c r="BZ334" s="19" t="s">
        <v>185</v>
      </c>
      <c r="CA334" s="19">
        <f t="shared" si="17"/>
        <v>0</v>
      </c>
      <c r="CB334" s="19" t="s">
        <v>186</v>
      </c>
      <c r="CC334" s="19">
        <f t="shared" si="18"/>
        <v>1</v>
      </c>
      <c r="CD334" s="19" t="s">
        <v>209</v>
      </c>
      <c r="CE334" s="19">
        <f t="shared" si="19"/>
        <v>1</v>
      </c>
      <c r="CF334" s="19" t="s">
        <v>209</v>
      </c>
      <c r="CG334" s="19">
        <f t="shared" si="20"/>
        <v>1</v>
      </c>
      <c r="CH334" s="19" t="s">
        <v>209</v>
      </c>
      <c r="CI334" s="19">
        <f t="shared" si="21"/>
        <v>1</v>
      </c>
      <c r="CJ334" s="19" t="s">
        <v>845</v>
      </c>
      <c r="CK334" s="19" t="s">
        <v>185</v>
      </c>
      <c r="CL334" s="19" t="s">
        <v>846</v>
      </c>
      <c r="CM334" s="19">
        <f t="shared" si="22"/>
        <v>18</v>
      </c>
      <c r="CN334" s="19" t="s">
        <v>213</v>
      </c>
      <c r="CO334" s="19">
        <f t="shared" si="23"/>
        <v>1</v>
      </c>
      <c r="CP334" s="19" t="s">
        <v>195</v>
      </c>
      <c r="CQ334" s="19" t="s">
        <v>195</v>
      </c>
      <c r="CR334" s="19" t="s">
        <v>195</v>
      </c>
      <c r="CS334" s="19" t="s">
        <v>195</v>
      </c>
      <c r="CT334" s="19" t="s">
        <v>195</v>
      </c>
      <c r="CU334" s="19">
        <f t="shared" ref="CU334:CY334" si="379">if(CP334="Không",0,1)</f>
        <v>1</v>
      </c>
      <c r="CV334" s="19">
        <f t="shared" si="379"/>
        <v>1</v>
      </c>
      <c r="CW334" s="19">
        <f t="shared" si="379"/>
        <v>1</v>
      </c>
      <c r="CX334" s="19">
        <f t="shared" si="379"/>
        <v>1</v>
      </c>
      <c r="CY334" s="19">
        <f t="shared" si="379"/>
        <v>1</v>
      </c>
      <c r="CZ334" s="19" t="s">
        <v>195</v>
      </c>
      <c r="DA334" s="19">
        <f t="shared" si="25"/>
        <v>1</v>
      </c>
      <c r="DB334" s="19" t="s">
        <v>185</v>
      </c>
      <c r="DC334" s="19">
        <f t="shared" si="26"/>
        <v>0</v>
      </c>
      <c r="DD334" s="20"/>
      <c r="DE334" s="19" t="s">
        <v>195</v>
      </c>
      <c r="DF334" s="19">
        <f t="shared" si="27"/>
        <v>1</v>
      </c>
      <c r="DG334" s="19" t="s">
        <v>196</v>
      </c>
      <c r="DH334" s="19">
        <f t="shared" si="28"/>
        <v>0</v>
      </c>
      <c r="DI334" s="19" t="s">
        <v>185</v>
      </c>
      <c r="DJ334" s="19">
        <f t="shared" si="29"/>
        <v>0</v>
      </c>
      <c r="DK334" s="19" t="s">
        <v>197</v>
      </c>
      <c r="DL334" s="19">
        <f t="shared" si="30"/>
        <v>0</v>
      </c>
      <c r="DM334" s="19" t="s">
        <v>198</v>
      </c>
      <c r="DN334" s="19">
        <f t="shared" si="31"/>
        <v>1.5</v>
      </c>
      <c r="DO334" s="19" t="s">
        <v>274</v>
      </c>
      <c r="DP334" s="19" t="s">
        <v>185</v>
      </c>
      <c r="DQ334" s="20">
        <f t="shared" si="32"/>
        <v>0</v>
      </c>
      <c r="DR334" s="20"/>
      <c r="DS334" s="19" t="s">
        <v>185</v>
      </c>
      <c r="DT334" s="20"/>
      <c r="DU334" s="19" t="s">
        <v>185</v>
      </c>
      <c r="DV334" s="20"/>
      <c r="DW334" s="20"/>
      <c r="DX334" s="20"/>
      <c r="DY334" s="20"/>
    </row>
    <row r="335">
      <c r="A335" s="18">
        <v>46007.90883101852</v>
      </c>
      <c r="B335" s="19" t="s">
        <v>390</v>
      </c>
      <c r="C335" s="19" t="s">
        <v>335</v>
      </c>
      <c r="D335" s="19">
        <f t="shared" si="2"/>
        <v>1</v>
      </c>
      <c r="E335" s="19" t="s">
        <v>235</v>
      </c>
      <c r="F335" s="19">
        <f>IFERROR(__xludf.DUMMYFUNCTION("LET(
  t, LOWER(TRIM(E335)),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35" s="19" t="s">
        <v>185</v>
      </c>
      <c r="H335" s="19">
        <f>IFERROR(__xludf.DUMMYFUNCTION("LET(
  t, LOWER(TRIM(G335)),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35" s="19" t="s">
        <v>310</v>
      </c>
      <c r="J335" s="19">
        <f>IFERROR(__xludf.DUMMYFUNCTION("LET(
  text, LOWER(I335),
  IFERROR(
    IFS(
      REGEXMATCH(text,""ở cùng gia đình|ở trọ cùng gia đình""), 0,
      REGEXMATCH(text,""thuê trọ""), 1,
      REGEXMATCH(text,""ở ktx""), 2,
      REGEXMATCH(text,""có nhà tại khu vực đang học|có nhà|ở riên"&amp;"g tại chung cư""), 3,
      REGEXMATCH(text,""ở nhà người quen""), 4
    ),
  -1)
)"),2.0)</f>
        <v>2</v>
      </c>
      <c r="K335" s="19" t="s">
        <v>183</v>
      </c>
      <c r="L335" s="19">
        <f>IFERROR(__xludf.DUMMYFUNCTION("LET(
  t, LOWER(TRIM(K335)),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35" s="19" t="s">
        <v>222</v>
      </c>
      <c r="N335" s="19">
        <f>IFERROR(__xludf.DUMMYFUNCTION("LET(
  t, LOWER(TRIM(M335)),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35" s="19" t="s">
        <v>185</v>
      </c>
      <c r="P335" s="19">
        <f t="shared" si="3"/>
        <v>0</v>
      </c>
      <c r="Q335" s="20"/>
      <c r="R335" s="20" t="str">
        <f t="shared" ref="R335:R346" si="381">Q335</f>
        <v/>
      </c>
      <c r="S335" s="20"/>
      <c r="T335" s="20"/>
      <c r="U335" s="20"/>
      <c r="V335" s="20" t="str">
        <f>IFERROR(__xludf.DUMMYFUNCTION("IFERROR(REGEXEXTRACT(U335,""\d+"")*1, """")"),"")</f>
        <v/>
      </c>
      <c r="W335" s="20">
        <f t="shared" si="5"/>
        <v>0</v>
      </c>
      <c r="X335" s="20"/>
      <c r="Y335" s="20"/>
      <c r="Z335" s="19" t="s">
        <v>185</v>
      </c>
      <c r="AA335" s="19"/>
      <c r="AB335" s="19" t="s">
        <v>185</v>
      </c>
      <c r="AC335" s="19" t="s">
        <v>185</v>
      </c>
      <c r="AD335" s="19" t="s">
        <v>186</v>
      </c>
      <c r="AE335" s="19" t="s">
        <v>185</v>
      </c>
      <c r="AF335" s="19" t="s">
        <v>206</v>
      </c>
      <c r="AG335" s="19" t="s">
        <v>188</v>
      </c>
      <c r="AH335" s="19" t="s">
        <v>188</v>
      </c>
      <c r="AI335" s="19" t="s">
        <v>189</v>
      </c>
      <c r="AJ335" s="19">
        <f t="shared" si="6"/>
        <v>1</v>
      </c>
      <c r="AK335" s="19" t="s">
        <v>238</v>
      </c>
      <c r="AL335" s="19">
        <f t="shared" si="7"/>
        <v>0</v>
      </c>
      <c r="AM335" s="19" t="s">
        <v>190</v>
      </c>
      <c r="AN335" s="19">
        <f t="shared" si="8"/>
        <v>0</v>
      </c>
      <c r="AO335" s="20"/>
      <c r="AP335" s="19">
        <v>1.0</v>
      </c>
      <c r="AQ335" s="19">
        <v>1.0</v>
      </c>
      <c r="AR335" s="19">
        <v>2.0</v>
      </c>
      <c r="AS335" s="19">
        <v>1.0</v>
      </c>
      <c r="AT335" s="19">
        <v>1.0</v>
      </c>
      <c r="AU335" s="19">
        <v>1.0</v>
      </c>
      <c r="AV335" s="19">
        <v>1.0</v>
      </c>
      <c r="AW335" s="19">
        <v>1.0</v>
      </c>
      <c r="AX335" s="19">
        <v>1.0</v>
      </c>
      <c r="AY335" s="19">
        <f t="shared" si="9"/>
        <v>10</v>
      </c>
      <c r="AZ335" s="19">
        <f t="shared" si="10"/>
        <v>1</v>
      </c>
      <c r="BA335" s="19">
        <f t="shared" si="11"/>
        <v>0</v>
      </c>
      <c r="BB335" s="19">
        <f t="shared" si="12"/>
        <v>0</v>
      </c>
      <c r="BC335" s="19">
        <v>1.0</v>
      </c>
      <c r="BD335" s="19">
        <v>1.0</v>
      </c>
      <c r="BE335" s="19">
        <v>1.0</v>
      </c>
      <c r="BF335" s="19">
        <v>1.0</v>
      </c>
      <c r="BG335" s="19">
        <v>1.0</v>
      </c>
      <c r="BH335" s="19">
        <v>1.0</v>
      </c>
      <c r="BI335" s="19">
        <v>1.0</v>
      </c>
      <c r="BJ335" s="19">
        <f t="shared" si="13"/>
        <v>7</v>
      </c>
      <c r="BK335" s="19">
        <f t="shared" si="14"/>
        <v>0</v>
      </c>
      <c r="BL335" s="19"/>
      <c r="BM335" s="19"/>
      <c r="BN335" s="19">
        <v>1.0</v>
      </c>
      <c r="BO335" s="19" t="s">
        <v>185</v>
      </c>
      <c r="BP335" s="19">
        <f t="shared" si="15"/>
        <v>0</v>
      </c>
      <c r="BQ335" s="19">
        <v>1.0</v>
      </c>
      <c r="BR335" s="19">
        <v>16.0</v>
      </c>
      <c r="BS335" s="19" t="s">
        <v>185</v>
      </c>
      <c r="BT335" s="20">
        <f t="shared" si="16"/>
        <v>0</v>
      </c>
      <c r="BU335" s="20"/>
      <c r="BV335" s="19">
        <v>3.0</v>
      </c>
      <c r="BW335" s="19" t="s">
        <v>185</v>
      </c>
      <c r="BX335" s="19" t="s">
        <v>191</v>
      </c>
      <c r="BY335" s="19" t="s">
        <v>185</v>
      </c>
      <c r="BZ335" s="19" t="s">
        <v>185</v>
      </c>
      <c r="CA335" s="19">
        <f t="shared" si="17"/>
        <v>0</v>
      </c>
      <c r="CB335" s="19" t="s">
        <v>185</v>
      </c>
      <c r="CC335" s="19">
        <f t="shared" si="18"/>
        <v>0</v>
      </c>
      <c r="CD335" s="19" t="s">
        <v>192</v>
      </c>
      <c r="CE335" s="19">
        <f t="shared" si="19"/>
        <v>0</v>
      </c>
      <c r="CF335" s="19" t="s">
        <v>192</v>
      </c>
      <c r="CG335" s="19">
        <f t="shared" si="20"/>
        <v>0</v>
      </c>
      <c r="CH335" s="19" t="s">
        <v>192</v>
      </c>
      <c r="CI335" s="19">
        <f t="shared" si="21"/>
        <v>0</v>
      </c>
      <c r="CJ335" s="19" t="s">
        <v>292</v>
      </c>
      <c r="CK335" s="19" t="s">
        <v>185</v>
      </c>
      <c r="CL335" s="19" t="s">
        <v>254</v>
      </c>
      <c r="CM335" s="19">
        <f t="shared" si="22"/>
        <v>0</v>
      </c>
      <c r="CN335" s="19" t="s">
        <v>213</v>
      </c>
      <c r="CO335" s="19">
        <f t="shared" si="23"/>
        <v>1</v>
      </c>
      <c r="CP335" s="19" t="s">
        <v>185</v>
      </c>
      <c r="CQ335" s="19" t="s">
        <v>195</v>
      </c>
      <c r="CR335" s="19" t="s">
        <v>185</v>
      </c>
      <c r="CS335" s="19" t="s">
        <v>185</v>
      </c>
      <c r="CT335" s="19" t="s">
        <v>185</v>
      </c>
      <c r="CU335" s="19">
        <f t="shared" ref="CU335:CY335" si="380">if(CP335="Không",0,1)</f>
        <v>0</v>
      </c>
      <c r="CV335" s="19">
        <f t="shared" si="380"/>
        <v>1</v>
      </c>
      <c r="CW335" s="19">
        <f t="shared" si="380"/>
        <v>0</v>
      </c>
      <c r="CX335" s="19">
        <f t="shared" si="380"/>
        <v>0</v>
      </c>
      <c r="CY335" s="19">
        <f t="shared" si="380"/>
        <v>0</v>
      </c>
      <c r="CZ335" s="19" t="s">
        <v>185</v>
      </c>
      <c r="DA335" s="19">
        <f t="shared" si="25"/>
        <v>0</v>
      </c>
      <c r="DB335" s="19" t="s">
        <v>185</v>
      </c>
      <c r="DC335" s="19">
        <f t="shared" si="26"/>
        <v>0</v>
      </c>
      <c r="DD335" s="20"/>
      <c r="DE335" s="19" t="s">
        <v>185</v>
      </c>
      <c r="DF335" s="19">
        <f t="shared" si="27"/>
        <v>0</v>
      </c>
      <c r="DG335" s="19" t="s">
        <v>196</v>
      </c>
      <c r="DH335" s="19">
        <f t="shared" si="28"/>
        <v>0</v>
      </c>
      <c r="DI335" s="19" t="s">
        <v>185</v>
      </c>
      <c r="DJ335" s="19">
        <f t="shared" si="29"/>
        <v>0</v>
      </c>
      <c r="DK335" s="19" t="s">
        <v>197</v>
      </c>
      <c r="DL335" s="19">
        <f t="shared" si="30"/>
        <v>0</v>
      </c>
      <c r="DM335" s="20"/>
      <c r="DN335" s="19" t="str">
        <f t="shared" si="31"/>
        <v/>
      </c>
      <c r="DO335" s="20"/>
      <c r="DP335" s="19" t="s">
        <v>185</v>
      </c>
      <c r="DQ335" s="20">
        <f t="shared" si="32"/>
        <v>0</v>
      </c>
      <c r="DR335" s="20"/>
      <c r="DS335" s="19" t="s">
        <v>185</v>
      </c>
      <c r="DT335" s="20"/>
      <c r="DU335" s="19" t="s">
        <v>185</v>
      </c>
      <c r="DV335" s="20"/>
      <c r="DW335" s="20"/>
      <c r="DX335" s="20"/>
      <c r="DY335" s="20"/>
    </row>
    <row r="336">
      <c r="A336" s="18">
        <v>46007.910208333335</v>
      </c>
      <c r="B336" s="19" t="s">
        <v>442</v>
      </c>
      <c r="C336" s="19" t="s">
        <v>335</v>
      </c>
      <c r="D336" s="19">
        <f t="shared" si="2"/>
        <v>1</v>
      </c>
      <c r="E336" s="19" t="s">
        <v>476</v>
      </c>
      <c r="F336" s="19">
        <f>IFERROR(__xludf.DUMMYFUNCTION("LET(
  t, LOWER(TRIM(E336)),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336" s="19" t="s">
        <v>185</v>
      </c>
      <c r="H336" s="19">
        <f>IFERROR(__xludf.DUMMYFUNCTION("LET(
  t, LOWER(TRIM(G336)),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36" s="19" t="s">
        <v>347</v>
      </c>
      <c r="J336" s="19">
        <f>IFERROR(__xludf.DUMMYFUNCTION("LET(
  text, LOWER(I336),
  IFERROR(
    IFS(
      REGEXMATCH(text,""ở cùng gia đình|ở trọ cùng gia đình""), 0,
      REGEXMATCH(text,""thuê trọ""), 1,
      REGEXMATCH(text,""ở ktx""), 2,
      REGEXMATCH(text,""có nhà tại khu vực đang học|có nhà|ở riên"&amp;"g tại chung cư""), 3,
      REGEXMATCH(text,""ở nhà người quen""), 4
    ),
  -1)
)"),4.0)</f>
        <v>4</v>
      </c>
      <c r="K336" s="19" t="s">
        <v>183</v>
      </c>
      <c r="L336" s="19">
        <f>IFERROR(__xludf.DUMMYFUNCTION("LET(
  t, LOWER(TRIM(K336)),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36" s="19" t="s">
        <v>222</v>
      </c>
      <c r="N336" s="19">
        <f>IFERROR(__xludf.DUMMYFUNCTION("LET(
  t, LOWER(TRIM(M336)),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36" s="19" t="s">
        <v>185</v>
      </c>
      <c r="P336" s="19">
        <f t="shared" si="3"/>
        <v>0</v>
      </c>
      <c r="Q336" s="20"/>
      <c r="R336" s="20" t="str">
        <f t="shared" si="381"/>
        <v/>
      </c>
      <c r="S336" s="20"/>
      <c r="T336" s="20"/>
      <c r="U336" s="20"/>
      <c r="V336" s="20" t="str">
        <f>IFERROR(__xludf.DUMMYFUNCTION("IFERROR(REGEXEXTRACT(U336,""\d+"")*1, """")"),"")</f>
        <v/>
      </c>
      <c r="W336" s="20">
        <f t="shared" si="5"/>
        <v>0</v>
      </c>
      <c r="X336" s="20"/>
      <c r="Y336" s="20"/>
      <c r="Z336" s="19" t="s">
        <v>186</v>
      </c>
      <c r="AA336" s="19"/>
      <c r="AB336" s="19" t="s">
        <v>185</v>
      </c>
      <c r="AC336" s="19" t="s">
        <v>185</v>
      </c>
      <c r="AD336" s="19" t="s">
        <v>186</v>
      </c>
      <c r="AE336" s="19" t="s">
        <v>185</v>
      </c>
      <c r="AF336" s="19" t="s">
        <v>206</v>
      </c>
      <c r="AG336" s="19" t="s">
        <v>188</v>
      </c>
      <c r="AH336" s="19" t="s">
        <v>238</v>
      </c>
      <c r="AI336" s="19" t="s">
        <v>189</v>
      </c>
      <c r="AJ336" s="19">
        <f t="shared" si="6"/>
        <v>1</v>
      </c>
      <c r="AK336" s="19" t="s">
        <v>238</v>
      </c>
      <c r="AL336" s="19">
        <f t="shared" si="7"/>
        <v>0</v>
      </c>
      <c r="AM336" s="19" t="s">
        <v>190</v>
      </c>
      <c r="AN336" s="19">
        <f t="shared" si="8"/>
        <v>0</v>
      </c>
      <c r="AO336" s="20"/>
      <c r="AP336" s="19">
        <v>1.0</v>
      </c>
      <c r="AQ336" s="19">
        <v>1.0</v>
      </c>
      <c r="AR336" s="19">
        <v>2.0</v>
      </c>
      <c r="AS336" s="19">
        <v>2.0</v>
      </c>
      <c r="AT336" s="19">
        <v>1.0</v>
      </c>
      <c r="AU336" s="19">
        <v>2.0</v>
      </c>
      <c r="AV336" s="19">
        <v>1.0</v>
      </c>
      <c r="AW336" s="19">
        <v>1.0</v>
      </c>
      <c r="AX336" s="19">
        <v>1.0</v>
      </c>
      <c r="AY336" s="19">
        <f t="shared" si="9"/>
        <v>12</v>
      </c>
      <c r="AZ336" s="19">
        <f t="shared" si="10"/>
        <v>3</v>
      </c>
      <c r="BA336" s="19">
        <f t="shared" si="11"/>
        <v>0</v>
      </c>
      <c r="BB336" s="19">
        <f t="shared" si="12"/>
        <v>0</v>
      </c>
      <c r="BC336" s="19">
        <v>2.0</v>
      </c>
      <c r="BD336" s="19">
        <v>1.0</v>
      </c>
      <c r="BE336" s="19">
        <v>2.0</v>
      </c>
      <c r="BF336" s="19">
        <v>1.0</v>
      </c>
      <c r="BG336" s="19">
        <v>1.0</v>
      </c>
      <c r="BH336" s="19">
        <v>2.0</v>
      </c>
      <c r="BI336" s="19">
        <v>1.0</v>
      </c>
      <c r="BJ336" s="19">
        <f t="shared" si="13"/>
        <v>10</v>
      </c>
      <c r="BK336" s="19">
        <f t="shared" si="14"/>
        <v>3</v>
      </c>
      <c r="BL336" s="19"/>
      <c r="BM336" s="19"/>
      <c r="BN336" s="19">
        <v>2.0</v>
      </c>
      <c r="BO336" s="19" t="s">
        <v>185</v>
      </c>
      <c r="BP336" s="19">
        <f t="shared" si="15"/>
        <v>0</v>
      </c>
      <c r="BQ336" s="19">
        <v>2.0</v>
      </c>
      <c r="BR336" s="19">
        <v>0.0</v>
      </c>
      <c r="BS336" s="19" t="s">
        <v>185</v>
      </c>
      <c r="BT336" s="20">
        <f t="shared" si="16"/>
        <v>0</v>
      </c>
      <c r="BU336" s="20"/>
      <c r="BV336" s="19">
        <v>4.0</v>
      </c>
      <c r="BW336" s="19" t="s">
        <v>185</v>
      </c>
      <c r="BX336" s="19" t="s">
        <v>191</v>
      </c>
      <c r="BY336" s="19" t="s">
        <v>185</v>
      </c>
      <c r="BZ336" s="19" t="s">
        <v>185</v>
      </c>
      <c r="CA336" s="19">
        <f t="shared" si="17"/>
        <v>0</v>
      </c>
      <c r="CB336" s="19" t="s">
        <v>185</v>
      </c>
      <c r="CC336" s="19">
        <f t="shared" si="18"/>
        <v>0</v>
      </c>
      <c r="CD336" s="19" t="s">
        <v>192</v>
      </c>
      <c r="CE336" s="19">
        <f t="shared" si="19"/>
        <v>0</v>
      </c>
      <c r="CF336" s="19" t="s">
        <v>192</v>
      </c>
      <c r="CG336" s="19">
        <f t="shared" si="20"/>
        <v>0</v>
      </c>
      <c r="CH336" s="19" t="s">
        <v>192</v>
      </c>
      <c r="CI336" s="19">
        <f t="shared" si="21"/>
        <v>0</v>
      </c>
      <c r="CJ336" s="19" t="s">
        <v>229</v>
      </c>
      <c r="CK336" s="19" t="s">
        <v>185</v>
      </c>
      <c r="CL336" s="19" t="s">
        <v>231</v>
      </c>
      <c r="CM336" s="19">
        <f t="shared" si="22"/>
        <v>0.75</v>
      </c>
      <c r="CN336" s="19" t="s">
        <v>185</v>
      </c>
      <c r="CO336" s="19">
        <f t="shared" si="23"/>
        <v>0</v>
      </c>
      <c r="CP336" s="19" t="s">
        <v>185</v>
      </c>
      <c r="CQ336" s="19" t="s">
        <v>185</v>
      </c>
      <c r="CR336" s="19" t="s">
        <v>185</v>
      </c>
      <c r="CS336" s="19" t="s">
        <v>185</v>
      </c>
      <c r="CT336" s="19" t="s">
        <v>185</v>
      </c>
      <c r="CU336" s="19">
        <f t="shared" ref="CU336:CY336" si="382">if(CP336="Không",0,1)</f>
        <v>0</v>
      </c>
      <c r="CV336" s="19">
        <f t="shared" si="382"/>
        <v>0</v>
      </c>
      <c r="CW336" s="19">
        <f t="shared" si="382"/>
        <v>0</v>
      </c>
      <c r="CX336" s="19">
        <f t="shared" si="382"/>
        <v>0</v>
      </c>
      <c r="CY336" s="19">
        <f t="shared" si="382"/>
        <v>0</v>
      </c>
      <c r="CZ336" s="19" t="s">
        <v>185</v>
      </c>
      <c r="DA336" s="19">
        <f t="shared" si="25"/>
        <v>0</v>
      </c>
      <c r="DB336" s="19" t="s">
        <v>185</v>
      </c>
      <c r="DC336" s="19">
        <f t="shared" si="26"/>
        <v>0</v>
      </c>
      <c r="DD336" s="20"/>
      <c r="DE336" s="19" t="s">
        <v>185</v>
      </c>
      <c r="DF336" s="19">
        <f t="shared" si="27"/>
        <v>0</v>
      </c>
      <c r="DG336" s="19" t="s">
        <v>196</v>
      </c>
      <c r="DH336" s="19">
        <f t="shared" si="28"/>
        <v>0</v>
      </c>
      <c r="DI336" s="19" t="s">
        <v>185</v>
      </c>
      <c r="DJ336" s="19">
        <f t="shared" si="29"/>
        <v>0</v>
      </c>
      <c r="DK336" s="19" t="s">
        <v>197</v>
      </c>
      <c r="DL336" s="19">
        <f t="shared" si="30"/>
        <v>0</v>
      </c>
      <c r="DM336" s="20"/>
      <c r="DN336" s="19" t="str">
        <f t="shared" si="31"/>
        <v/>
      </c>
      <c r="DO336" s="20"/>
      <c r="DP336" s="19" t="s">
        <v>185</v>
      </c>
      <c r="DQ336" s="20">
        <f t="shared" si="32"/>
        <v>0</v>
      </c>
      <c r="DR336" s="20"/>
      <c r="DS336" s="19" t="s">
        <v>185</v>
      </c>
      <c r="DT336" s="20"/>
      <c r="DU336" s="19" t="s">
        <v>185</v>
      </c>
      <c r="DV336" s="20"/>
      <c r="DW336" s="20"/>
      <c r="DX336" s="20"/>
      <c r="DY336" s="20"/>
    </row>
    <row r="337">
      <c r="A337" s="18">
        <v>46007.911203703705</v>
      </c>
      <c r="B337" s="19" t="s">
        <v>219</v>
      </c>
      <c r="C337" s="19" t="s">
        <v>174</v>
      </c>
      <c r="D337" s="19">
        <f t="shared" si="2"/>
        <v>0</v>
      </c>
      <c r="E337" s="19" t="s">
        <v>847</v>
      </c>
      <c r="F337" s="19">
        <f>IFERROR(__xludf.DUMMYFUNCTION("LET(
  t, LOWER(TRIM(E337)),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37" s="19" t="s">
        <v>185</v>
      </c>
      <c r="H337" s="19">
        <f>IFERROR(__xludf.DUMMYFUNCTION("LET(
  t, LOWER(TRIM(G337)),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37" s="19" t="s">
        <v>182</v>
      </c>
      <c r="J337" s="19">
        <f>IFERROR(__xludf.DUMMYFUNCTION("LET(
  text, LOWER(I337),
  IFERROR(
    IFS(
      REGEXMATCH(text,""ở cùng gia đình|ở trọ cùng gia đình""), 0,
      REGEXMATCH(text,""thuê trọ""), 1,
      REGEXMATCH(text,""ở ktx""), 2,
      REGEXMATCH(text,""có nhà tại khu vực đang học|có nhà|ở riên"&amp;"g tại chung cư""), 3,
      REGEXMATCH(text,""ở nhà người quen""), 4
    ),
  -1)
)"),1.0)</f>
        <v>1</v>
      </c>
      <c r="K337" s="19" t="s">
        <v>183</v>
      </c>
      <c r="L337" s="19">
        <f>IFERROR(__xludf.DUMMYFUNCTION("LET(
  t, LOWER(TRIM(K337)),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37" s="19" t="s">
        <v>222</v>
      </c>
      <c r="N337" s="19">
        <f>IFERROR(__xludf.DUMMYFUNCTION("LET(
  t, LOWER(TRIM(M337)),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37" s="19" t="s">
        <v>195</v>
      </c>
      <c r="P337" s="19">
        <f t="shared" si="3"/>
        <v>1</v>
      </c>
      <c r="Q337" s="19">
        <v>1.0</v>
      </c>
      <c r="R337" s="20">
        <f t="shared" si="381"/>
        <v>1</v>
      </c>
      <c r="S337" s="19" t="s">
        <v>223</v>
      </c>
      <c r="T337" s="19"/>
      <c r="U337" s="19" t="s">
        <v>224</v>
      </c>
      <c r="V337" s="20">
        <f>IFERROR(__xludf.DUMMYFUNCTION("IFERROR(REGEXEXTRACT(U337,""\d+"")*1, """")"),25.0)</f>
        <v>25</v>
      </c>
      <c r="W337" s="20">
        <f t="shared" si="5"/>
        <v>25</v>
      </c>
      <c r="X337" s="21">
        <v>0.3</v>
      </c>
      <c r="Y337" s="21">
        <v>0.1</v>
      </c>
      <c r="Z337" s="19" t="s">
        <v>185</v>
      </c>
      <c r="AA337" s="19"/>
      <c r="AB337" s="19" t="s">
        <v>185</v>
      </c>
      <c r="AC337" s="19" t="s">
        <v>185</v>
      </c>
      <c r="AD337" s="19" t="s">
        <v>186</v>
      </c>
      <c r="AE337" s="19" t="s">
        <v>185</v>
      </c>
      <c r="AF337" s="19" t="s">
        <v>237</v>
      </c>
      <c r="AG337" s="19" t="s">
        <v>188</v>
      </c>
      <c r="AH337" s="19" t="s">
        <v>238</v>
      </c>
      <c r="AI337" s="19" t="s">
        <v>239</v>
      </c>
      <c r="AJ337" s="19">
        <f t="shared" si="6"/>
        <v>0</v>
      </c>
      <c r="AK337" s="19" t="s">
        <v>238</v>
      </c>
      <c r="AL337" s="19">
        <f t="shared" si="7"/>
        <v>0</v>
      </c>
      <c r="AM337" s="19" t="s">
        <v>190</v>
      </c>
      <c r="AN337" s="19">
        <f t="shared" si="8"/>
        <v>0</v>
      </c>
      <c r="AO337" s="20"/>
      <c r="AP337" s="19">
        <v>2.0</v>
      </c>
      <c r="AQ337" s="19">
        <v>2.0</v>
      </c>
      <c r="AR337" s="19">
        <v>1.0</v>
      </c>
      <c r="AS337" s="19">
        <v>2.0</v>
      </c>
      <c r="AT337" s="19">
        <v>1.0</v>
      </c>
      <c r="AU337" s="19">
        <v>3.0</v>
      </c>
      <c r="AV337" s="19">
        <v>2.0</v>
      </c>
      <c r="AW337" s="19">
        <v>1.0</v>
      </c>
      <c r="AX337" s="19">
        <v>1.0</v>
      </c>
      <c r="AY337" s="19">
        <f t="shared" si="9"/>
        <v>15</v>
      </c>
      <c r="AZ337" s="19">
        <f t="shared" si="10"/>
        <v>6</v>
      </c>
      <c r="BA337" s="19">
        <f t="shared" si="11"/>
        <v>0</v>
      </c>
      <c r="BB337" s="19">
        <f t="shared" si="12"/>
        <v>0</v>
      </c>
      <c r="BC337" s="19">
        <v>2.0</v>
      </c>
      <c r="BD337" s="19">
        <v>1.0</v>
      </c>
      <c r="BE337" s="19">
        <v>2.0</v>
      </c>
      <c r="BF337" s="19">
        <v>2.0</v>
      </c>
      <c r="BG337" s="19">
        <v>3.0</v>
      </c>
      <c r="BH337" s="19">
        <v>2.0</v>
      </c>
      <c r="BI337" s="19">
        <v>2.0</v>
      </c>
      <c r="BJ337" s="19">
        <f t="shared" si="13"/>
        <v>14</v>
      </c>
      <c r="BK337" s="19">
        <f t="shared" si="14"/>
        <v>7</v>
      </c>
      <c r="BL337" s="19"/>
      <c r="BM337" s="19"/>
      <c r="BN337" s="19">
        <v>1.0</v>
      </c>
      <c r="BO337" s="19" t="s">
        <v>185</v>
      </c>
      <c r="BP337" s="19">
        <f t="shared" si="15"/>
        <v>0</v>
      </c>
      <c r="BQ337" s="19">
        <v>3.0</v>
      </c>
      <c r="BR337" s="19">
        <v>0.0</v>
      </c>
      <c r="BS337" s="19" t="s">
        <v>185</v>
      </c>
      <c r="BT337" s="20">
        <f t="shared" si="16"/>
        <v>0</v>
      </c>
      <c r="BU337" s="20"/>
      <c r="BV337" s="19">
        <v>2.0</v>
      </c>
      <c r="BW337" s="19" t="s">
        <v>185</v>
      </c>
      <c r="BX337" s="19" t="s">
        <v>191</v>
      </c>
      <c r="BY337" s="19" t="s">
        <v>185</v>
      </c>
      <c r="BZ337" s="19" t="s">
        <v>186</v>
      </c>
      <c r="CA337" s="19">
        <f t="shared" si="17"/>
        <v>1</v>
      </c>
      <c r="CB337" s="19" t="s">
        <v>208</v>
      </c>
      <c r="CC337" s="19">
        <f t="shared" si="18"/>
        <v>2</v>
      </c>
      <c r="CD337" s="19" t="s">
        <v>209</v>
      </c>
      <c r="CE337" s="19">
        <f t="shared" si="19"/>
        <v>1</v>
      </c>
      <c r="CF337" s="19" t="s">
        <v>209</v>
      </c>
      <c r="CG337" s="19">
        <f t="shared" si="20"/>
        <v>1</v>
      </c>
      <c r="CH337" s="19" t="s">
        <v>209</v>
      </c>
      <c r="CI337" s="19">
        <f t="shared" si="21"/>
        <v>1</v>
      </c>
      <c r="CJ337" s="19" t="s">
        <v>229</v>
      </c>
      <c r="CK337" s="19" t="s">
        <v>279</v>
      </c>
      <c r="CL337" s="19" t="s">
        <v>194</v>
      </c>
      <c r="CM337" s="19">
        <f t="shared" si="22"/>
        <v>3.5</v>
      </c>
      <c r="CN337" s="19" t="s">
        <v>213</v>
      </c>
      <c r="CO337" s="19">
        <f t="shared" si="23"/>
        <v>1</v>
      </c>
      <c r="CP337" s="19" t="s">
        <v>185</v>
      </c>
      <c r="CQ337" s="19" t="s">
        <v>185</v>
      </c>
      <c r="CR337" s="19" t="s">
        <v>185</v>
      </c>
      <c r="CS337" s="19" t="s">
        <v>185</v>
      </c>
      <c r="CT337" s="19" t="s">
        <v>185</v>
      </c>
      <c r="CU337" s="19">
        <f t="shared" ref="CU337:CY337" si="383">if(CP337="Không",0,1)</f>
        <v>0</v>
      </c>
      <c r="CV337" s="19">
        <f t="shared" si="383"/>
        <v>0</v>
      </c>
      <c r="CW337" s="19">
        <f t="shared" si="383"/>
        <v>0</v>
      </c>
      <c r="CX337" s="19">
        <f t="shared" si="383"/>
        <v>0</v>
      </c>
      <c r="CY337" s="19">
        <f t="shared" si="383"/>
        <v>0</v>
      </c>
      <c r="CZ337" s="19" t="s">
        <v>185</v>
      </c>
      <c r="DA337" s="19">
        <f t="shared" si="25"/>
        <v>0</v>
      </c>
      <c r="DB337" s="19" t="s">
        <v>185</v>
      </c>
      <c r="DC337" s="19">
        <f t="shared" si="26"/>
        <v>0</v>
      </c>
      <c r="DD337" s="20"/>
      <c r="DE337" s="19" t="s">
        <v>195</v>
      </c>
      <c r="DF337" s="19">
        <f t="shared" si="27"/>
        <v>1</v>
      </c>
      <c r="DG337" s="19" t="s">
        <v>196</v>
      </c>
      <c r="DH337" s="19">
        <f t="shared" si="28"/>
        <v>0</v>
      </c>
      <c r="DI337" s="19" t="s">
        <v>185</v>
      </c>
      <c r="DJ337" s="19">
        <f t="shared" si="29"/>
        <v>0</v>
      </c>
      <c r="DK337" s="19" t="s">
        <v>197</v>
      </c>
      <c r="DL337" s="19">
        <f t="shared" si="30"/>
        <v>0</v>
      </c>
      <c r="DM337" s="19" t="s">
        <v>232</v>
      </c>
      <c r="DN337" s="19">
        <f t="shared" si="31"/>
        <v>2.5</v>
      </c>
      <c r="DO337" s="19" t="s">
        <v>848</v>
      </c>
      <c r="DP337" s="19" t="s">
        <v>185</v>
      </c>
      <c r="DQ337" s="20">
        <f t="shared" si="32"/>
        <v>0</v>
      </c>
      <c r="DR337" s="20"/>
      <c r="DS337" s="19" t="s">
        <v>185</v>
      </c>
      <c r="DT337" s="20"/>
      <c r="DU337" s="19" t="s">
        <v>185</v>
      </c>
      <c r="DV337" s="20"/>
      <c r="DW337" s="20"/>
      <c r="DX337" s="20"/>
      <c r="DY337" s="20"/>
    </row>
    <row r="338">
      <c r="A338" s="18">
        <v>46007.91217592593</v>
      </c>
      <c r="B338" s="19" t="s">
        <v>172</v>
      </c>
      <c r="C338" s="19" t="s">
        <v>174</v>
      </c>
      <c r="D338" s="19">
        <f t="shared" si="2"/>
        <v>0</v>
      </c>
      <c r="E338" s="19" t="s">
        <v>267</v>
      </c>
      <c r="F338" s="19">
        <f>IFERROR(__xludf.DUMMYFUNCTION("LET(
  t, LOWER(TRIM(E338)),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338" s="19" t="s">
        <v>185</v>
      </c>
      <c r="H338" s="19">
        <f>IFERROR(__xludf.DUMMYFUNCTION("LET(
  t, LOWER(TRIM(G338)),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38" s="19" t="s">
        <v>201</v>
      </c>
      <c r="J338" s="19">
        <f>IFERROR(__xludf.DUMMYFUNCTION("LET(
  text, LOWER(I338),
  IFERROR(
    IFS(
      REGEXMATCH(text,""ở cùng gia đình|ở trọ cùng gia đình""), 0,
      REGEXMATCH(text,""thuê trọ""), 1,
      REGEXMATCH(text,""ở ktx""), 2,
      REGEXMATCH(text,""có nhà tại khu vực đang học|có nhà|ở riên"&amp;"g tại chung cư""), 3,
      REGEXMATCH(text,""ở nhà người quen""), 4
    ),
  -1)
)"),3.0)</f>
        <v>3</v>
      </c>
      <c r="K338" s="19" t="s">
        <v>202</v>
      </c>
      <c r="L338" s="19">
        <f>IFERROR(__xludf.DUMMYFUNCTION("LET(
  t, LOWER(TRIM(K338)),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338" s="19" t="s">
        <v>261</v>
      </c>
      <c r="N338" s="19">
        <f>IFERROR(__xludf.DUMMYFUNCTION("LET(
  t, LOWER(TRIM(M338)),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38" s="19" t="s">
        <v>185</v>
      </c>
      <c r="P338" s="19">
        <f t="shared" si="3"/>
        <v>0</v>
      </c>
      <c r="Q338" s="20"/>
      <c r="R338" s="20" t="str">
        <f t="shared" si="381"/>
        <v/>
      </c>
      <c r="S338" s="20"/>
      <c r="T338" s="20"/>
      <c r="U338" s="20"/>
      <c r="V338" s="20" t="str">
        <f>IFERROR(__xludf.DUMMYFUNCTION("IFERROR(REGEXEXTRACT(U338,""\d+"")*1, """")"),"")</f>
        <v/>
      </c>
      <c r="W338" s="20">
        <f t="shared" si="5"/>
        <v>0</v>
      </c>
      <c r="X338" s="20"/>
      <c r="Y338" s="20"/>
      <c r="Z338" s="19" t="s">
        <v>186</v>
      </c>
      <c r="AA338" s="19"/>
      <c r="AB338" s="19" t="s">
        <v>185</v>
      </c>
      <c r="AC338" s="19" t="s">
        <v>185</v>
      </c>
      <c r="AD338" s="19" t="s">
        <v>205</v>
      </c>
      <c r="AE338" s="19" t="s">
        <v>186</v>
      </c>
      <c r="AF338" s="19" t="s">
        <v>250</v>
      </c>
      <c r="AG338" s="19" t="s">
        <v>226</v>
      </c>
      <c r="AH338" s="19" t="s">
        <v>188</v>
      </c>
      <c r="AI338" s="19" t="s">
        <v>239</v>
      </c>
      <c r="AJ338" s="19">
        <f t="shared" si="6"/>
        <v>0</v>
      </c>
      <c r="AK338" s="19" t="s">
        <v>188</v>
      </c>
      <c r="AL338" s="19">
        <f t="shared" si="7"/>
        <v>1</v>
      </c>
      <c r="AM338" s="19" t="s">
        <v>228</v>
      </c>
      <c r="AN338" s="19">
        <f t="shared" si="8"/>
        <v>1</v>
      </c>
      <c r="AO338" s="20"/>
      <c r="AP338" s="19">
        <v>4.0</v>
      </c>
      <c r="AQ338" s="19">
        <v>3.0</v>
      </c>
      <c r="AR338" s="19">
        <v>4.0</v>
      </c>
      <c r="AS338" s="19">
        <v>4.0</v>
      </c>
      <c r="AT338" s="19">
        <v>2.0</v>
      </c>
      <c r="AU338" s="19">
        <v>4.0</v>
      </c>
      <c r="AV338" s="19">
        <v>2.0</v>
      </c>
      <c r="AW338" s="19">
        <v>1.0</v>
      </c>
      <c r="AX338" s="19">
        <v>1.0</v>
      </c>
      <c r="AY338" s="19">
        <f t="shared" si="9"/>
        <v>25</v>
      </c>
      <c r="AZ338" s="19">
        <f t="shared" si="10"/>
        <v>16</v>
      </c>
      <c r="BA338" s="19">
        <f t="shared" si="11"/>
        <v>1</v>
      </c>
      <c r="BB338" s="19">
        <f t="shared" si="12"/>
        <v>1</v>
      </c>
      <c r="BC338" s="19">
        <v>3.0</v>
      </c>
      <c r="BD338" s="19">
        <v>2.0</v>
      </c>
      <c r="BE338" s="19">
        <v>2.0</v>
      </c>
      <c r="BF338" s="19">
        <v>3.0</v>
      </c>
      <c r="BG338" s="19">
        <v>3.0</v>
      </c>
      <c r="BH338" s="19">
        <v>1.0</v>
      </c>
      <c r="BI338" s="19">
        <v>2.0</v>
      </c>
      <c r="BJ338" s="19">
        <f t="shared" si="13"/>
        <v>16</v>
      </c>
      <c r="BK338" s="19">
        <f t="shared" si="14"/>
        <v>9</v>
      </c>
      <c r="BL338" s="19"/>
      <c r="BM338" s="19"/>
      <c r="BN338" s="19">
        <v>1.0</v>
      </c>
      <c r="BO338" s="19" t="s">
        <v>185</v>
      </c>
      <c r="BP338" s="19">
        <f t="shared" si="15"/>
        <v>0</v>
      </c>
      <c r="BQ338" s="19">
        <v>1.0</v>
      </c>
      <c r="BR338" s="19">
        <v>0.0</v>
      </c>
      <c r="BS338" s="19" t="s">
        <v>185</v>
      </c>
      <c r="BT338" s="20">
        <f t="shared" si="16"/>
        <v>0</v>
      </c>
      <c r="BU338" s="20"/>
      <c r="BV338" s="19">
        <v>2.0</v>
      </c>
      <c r="BW338" s="19" t="s">
        <v>185</v>
      </c>
      <c r="BX338" s="19" t="s">
        <v>252</v>
      </c>
      <c r="BY338" s="19" t="s">
        <v>185</v>
      </c>
      <c r="BZ338" s="19" t="s">
        <v>186</v>
      </c>
      <c r="CA338" s="19">
        <f t="shared" si="17"/>
        <v>1</v>
      </c>
      <c r="CB338" s="19" t="s">
        <v>186</v>
      </c>
      <c r="CC338" s="19">
        <f t="shared" si="18"/>
        <v>1</v>
      </c>
      <c r="CD338" s="19" t="s">
        <v>192</v>
      </c>
      <c r="CE338" s="19">
        <f t="shared" si="19"/>
        <v>0</v>
      </c>
      <c r="CF338" s="19" t="s">
        <v>209</v>
      </c>
      <c r="CG338" s="19">
        <f t="shared" si="20"/>
        <v>1</v>
      </c>
      <c r="CH338" s="19" t="s">
        <v>192</v>
      </c>
      <c r="CI338" s="19">
        <f t="shared" si="21"/>
        <v>0</v>
      </c>
      <c r="CJ338" s="19" t="s">
        <v>210</v>
      </c>
      <c r="CK338" s="19" t="s">
        <v>279</v>
      </c>
      <c r="CL338" s="19" t="s">
        <v>212</v>
      </c>
      <c r="CM338" s="19">
        <f t="shared" si="22"/>
        <v>6</v>
      </c>
      <c r="CN338" s="19" t="s">
        <v>185</v>
      </c>
      <c r="CO338" s="19">
        <f t="shared" si="23"/>
        <v>0</v>
      </c>
      <c r="CP338" s="19" t="s">
        <v>185</v>
      </c>
      <c r="CQ338" s="19" t="s">
        <v>195</v>
      </c>
      <c r="CR338" s="19" t="s">
        <v>185</v>
      </c>
      <c r="CS338" s="19" t="s">
        <v>195</v>
      </c>
      <c r="CT338" s="19" t="s">
        <v>185</v>
      </c>
      <c r="CU338" s="19">
        <f t="shared" ref="CU338:CY338" si="384">if(CP338="Không",0,1)</f>
        <v>0</v>
      </c>
      <c r="CV338" s="19">
        <f t="shared" si="384"/>
        <v>1</v>
      </c>
      <c r="CW338" s="19">
        <f t="shared" si="384"/>
        <v>0</v>
      </c>
      <c r="CX338" s="19">
        <f t="shared" si="384"/>
        <v>1</v>
      </c>
      <c r="CY338" s="19">
        <f t="shared" si="384"/>
        <v>0</v>
      </c>
      <c r="CZ338" s="19" t="s">
        <v>185</v>
      </c>
      <c r="DA338" s="19">
        <f t="shared" si="25"/>
        <v>0</v>
      </c>
      <c r="DB338" s="19" t="s">
        <v>185</v>
      </c>
      <c r="DC338" s="19">
        <f t="shared" si="26"/>
        <v>0</v>
      </c>
      <c r="DD338" s="20"/>
      <c r="DE338" s="19" t="s">
        <v>185</v>
      </c>
      <c r="DF338" s="19">
        <f t="shared" si="27"/>
        <v>0</v>
      </c>
      <c r="DG338" s="19" t="s">
        <v>196</v>
      </c>
      <c r="DH338" s="19">
        <f t="shared" si="28"/>
        <v>0</v>
      </c>
      <c r="DI338" s="19" t="s">
        <v>185</v>
      </c>
      <c r="DJ338" s="19">
        <f t="shared" si="29"/>
        <v>0</v>
      </c>
      <c r="DK338" s="19" t="s">
        <v>197</v>
      </c>
      <c r="DL338" s="19">
        <f t="shared" si="30"/>
        <v>0</v>
      </c>
      <c r="DM338" s="20"/>
      <c r="DN338" s="19" t="str">
        <f t="shared" si="31"/>
        <v/>
      </c>
      <c r="DO338" s="20"/>
      <c r="DP338" s="19" t="s">
        <v>185</v>
      </c>
      <c r="DQ338" s="20">
        <f t="shared" si="32"/>
        <v>0</v>
      </c>
      <c r="DR338" s="20"/>
      <c r="DS338" s="19" t="s">
        <v>185</v>
      </c>
      <c r="DT338" s="20"/>
      <c r="DU338" s="19" t="s">
        <v>185</v>
      </c>
      <c r="DV338" s="20"/>
      <c r="DW338" s="20"/>
      <c r="DX338" s="20"/>
      <c r="DY338" s="20"/>
    </row>
    <row r="339">
      <c r="A339" s="18">
        <v>46007.91274305555</v>
      </c>
      <c r="B339" s="19" t="s">
        <v>172</v>
      </c>
      <c r="C339" s="19" t="s">
        <v>335</v>
      </c>
      <c r="D339" s="19">
        <f t="shared" si="2"/>
        <v>1</v>
      </c>
      <c r="E339" s="19" t="s">
        <v>180</v>
      </c>
      <c r="F339" s="19">
        <f>IFERROR(__xludf.DUMMYFUNCTION("LET(
  t, LOWER(TRIM(E339)),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39" s="19" t="s">
        <v>220</v>
      </c>
      <c r="H339" s="19">
        <f>IFERROR(__xludf.DUMMYFUNCTION("LET(
  t, LOWER(TRIM(G339)),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39" s="19" t="s">
        <v>310</v>
      </c>
      <c r="J339" s="19">
        <f>IFERROR(__xludf.DUMMYFUNCTION("LET(
  text, LOWER(I339),
  IFERROR(
    IFS(
      REGEXMATCH(text,""ở cùng gia đình|ở trọ cùng gia đình""), 0,
      REGEXMATCH(text,""thuê trọ""), 1,
      REGEXMATCH(text,""ở ktx""), 2,
      REGEXMATCH(text,""có nhà tại khu vực đang học|có nhà|ở riên"&amp;"g tại chung cư""), 3,
      REGEXMATCH(text,""ở nhà người quen""), 4
    ),
  -1)
)"),2.0)</f>
        <v>2</v>
      </c>
      <c r="K339" s="19" t="s">
        <v>183</v>
      </c>
      <c r="L339" s="19">
        <f>IFERROR(__xludf.DUMMYFUNCTION("LET(
  t, LOWER(TRIM(K339)),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39" s="19" t="s">
        <v>184</v>
      </c>
      <c r="N339" s="19">
        <f>IFERROR(__xludf.DUMMYFUNCTION("LET(
  t, LOWER(TRIM(M339)),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39" s="19" t="s">
        <v>185</v>
      </c>
      <c r="P339" s="19">
        <f t="shared" si="3"/>
        <v>0</v>
      </c>
      <c r="Q339" s="20"/>
      <c r="R339" s="20" t="str">
        <f t="shared" si="381"/>
        <v/>
      </c>
      <c r="S339" s="20"/>
      <c r="T339" s="20"/>
      <c r="U339" s="20"/>
      <c r="V339" s="20" t="str">
        <f>IFERROR(__xludf.DUMMYFUNCTION("IFERROR(REGEXEXTRACT(U339,""\d+"")*1, """")"),"")</f>
        <v/>
      </c>
      <c r="W339" s="20">
        <f t="shared" si="5"/>
        <v>0</v>
      </c>
      <c r="X339" s="20"/>
      <c r="Y339" s="20"/>
      <c r="Z339" s="19" t="s">
        <v>186</v>
      </c>
      <c r="AA339" s="19"/>
      <c r="AB339" s="19" t="s">
        <v>185</v>
      </c>
      <c r="AC339" s="19" t="s">
        <v>185</v>
      </c>
      <c r="AD339" s="19" t="s">
        <v>205</v>
      </c>
      <c r="AE339" s="19" t="s">
        <v>185</v>
      </c>
      <c r="AF339" s="19" t="s">
        <v>206</v>
      </c>
      <c r="AG339" s="19" t="s">
        <v>188</v>
      </c>
      <c r="AH339" s="19" t="s">
        <v>226</v>
      </c>
      <c r="AI339" s="19" t="s">
        <v>227</v>
      </c>
      <c r="AJ339" s="19">
        <f t="shared" si="6"/>
        <v>2</v>
      </c>
      <c r="AK339" s="19" t="s">
        <v>188</v>
      </c>
      <c r="AL339" s="19">
        <f t="shared" si="7"/>
        <v>1</v>
      </c>
      <c r="AM339" s="19" t="s">
        <v>294</v>
      </c>
      <c r="AN339" s="19">
        <f t="shared" si="8"/>
        <v>2</v>
      </c>
      <c r="AO339" s="20"/>
      <c r="AP339" s="19">
        <v>1.0</v>
      </c>
      <c r="AQ339" s="19">
        <v>2.0</v>
      </c>
      <c r="AR339" s="19">
        <v>4.0</v>
      </c>
      <c r="AS339" s="19">
        <v>2.0</v>
      </c>
      <c r="AT339" s="19">
        <v>2.0</v>
      </c>
      <c r="AU339" s="19">
        <v>2.0</v>
      </c>
      <c r="AV339" s="19">
        <v>2.0</v>
      </c>
      <c r="AW339" s="19">
        <v>3.0</v>
      </c>
      <c r="AX339" s="19">
        <v>1.0</v>
      </c>
      <c r="AY339" s="19">
        <f t="shared" si="9"/>
        <v>19</v>
      </c>
      <c r="AZ339" s="19">
        <f t="shared" si="10"/>
        <v>10</v>
      </c>
      <c r="BA339" s="19">
        <f t="shared" si="11"/>
        <v>1</v>
      </c>
      <c r="BB339" s="19">
        <f t="shared" si="12"/>
        <v>0</v>
      </c>
      <c r="BC339" s="19">
        <v>2.0</v>
      </c>
      <c r="BD339" s="19">
        <v>1.0</v>
      </c>
      <c r="BE339" s="19">
        <v>3.0</v>
      </c>
      <c r="BF339" s="19">
        <v>2.0</v>
      </c>
      <c r="BG339" s="19">
        <v>4.0</v>
      </c>
      <c r="BH339" s="19">
        <v>1.0</v>
      </c>
      <c r="BI339" s="19">
        <v>3.0</v>
      </c>
      <c r="BJ339" s="19">
        <f t="shared" si="13"/>
        <v>16</v>
      </c>
      <c r="BK339" s="19">
        <f t="shared" si="14"/>
        <v>9</v>
      </c>
      <c r="BL339" s="19"/>
      <c r="BM339" s="19"/>
      <c r="BN339" s="19">
        <v>5.0</v>
      </c>
      <c r="BO339" s="19" t="s">
        <v>195</v>
      </c>
      <c r="BP339" s="19">
        <f t="shared" si="15"/>
        <v>1</v>
      </c>
      <c r="BQ339" s="19">
        <v>3.0</v>
      </c>
      <c r="BR339" s="19">
        <v>6.0</v>
      </c>
      <c r="BS339" s="19" t="s">
        <v>195</v>
      </c>
      <c r="BT339" s="20">
        <f t="shared" si="16"/>
        <v>1</v>
      </c>
      <c r="BU339" s="19" t="s">
        <v>312</v>
      </c>
      <c r="BV339" s="19">
        <v>2.0</v>
      </c>
      <c r="BW339" s="19" t="s">
        <v>195</v>
      </c>
      <c r="BX339" s="19" t="s">
        <v>191</v>
      </c>
      <c r="BY339" s="19" t="s">
        <v>195</v>
      </c>
      <c r="BZ339" s="19" t="s">
        <v>186</v>
      </c>
      <c r="CA339" s="19">
        <f t="shared" si="17"/>
        <v>1</v>
      </c>
      <c r="CB339" s="19" t="s">
        <v>186</v>
      </c>
      <c r="CC339" s="19">
        <f t="shared" si="18"/>
        <v>1</v>
      </c>
      <c r="CD339" s="19" t="s">
        <v>208</v>
      </c>
      <c r="CE339" s="19">
        <f t="shared" si="19"/>
        <v>2</v>
      </c>
      <c r="CF339" s="19" t="s">
        <v>208</v>
      </c>
      <c r="CG339" s="19">
        <f t="shared" si="20"/>
        <v>2</v>
      </c>
      <c r="CH339" s="19" t="s">
        <v>208</v>
      </c>
      <c r="CI339" s="19">
        <f t="shared" si="21"/>
        <v>2</v>
      </c>
      <c r="CJ339" s="19" t="s">
        <v>415</v>
      </c>
      <c r="CK339" s="19" t="s">
        <v>253</v>
      </c>
      <c r="CL339" s="19" t="s">
        <v>212</v>
      </c>
      <c r="CM339" s="19">
        <f t="shared" si="22"/>
        <v>6</v>
      </c>
      <c r="CN339" s="19" t="s">
        <v>213</v>
      </c>
      <c r="CO339" s="19">
        <f t="shared" si="23"/>
        <v>1</v>
      </c>
      <c r="CP339" s="19" t="s">
        <v>185</v>
      </c>
      <c r="CQ339" s="19" t="s">
        <v>195</v>
      </c>
      <c r="CR339" s="19" t="s">
        <v>185</v>
      </c>
      <c r="CS339" s="19" t="s">
        <v>195</v>
      </c>
      <c r="CT339" s="19" t="s">
        <v>195</v>
      </c>
      <c r="CU339" s="19">
        <f t="shared" ref="CU339:CY339" si="385">if(CP339="Không",0,1)</f>
        <v>0</v>
      </c>
      <c r="CV339" s="19">
        <f t="shared" si="385"/>
        <v>1</v>
      </c>
      <c r="CW339" s="19">
        <f t="shared" si="385"/>
        <v>0</v>
      </c>
      <c r="CX339" s="19">
        <f t="shared" si="385"/>
        <v>1</v>
      </c>
      <c r="CY339" s="19">
        <f t="shared" si="385"/>
        <v>1</v>
      </c>
      <c r="CZ339" s="19" t="s">
        <v>185</v>
      </c>
      <c r="DA339" s="19">
        <f t="shared" si="25"/>
        <v>0</v>
      </c>
      <c r="DB339" s="19" t="s">
        <v>195</v>
      </c>
      <c r="DC339" s="19">
        <f t="shared" si="26"/>
        <v>1</v>
      </c>
      <c r="DD339" s="19">
        <v>12.0</v>
      </c>
      <c r="DE339" s="19" t="s">
        <v>185</v>
      </c>
      <c r="DF339" s="19">
        <f t="shared" si="27"/>
        <v>0</v>
      </c>
      <c r="DG339" s="19" t="s">
        <v>196</v>
      </c>
      <c r="DH339" s="19">
        <f t="shared" si="28"/>
        <v>0</v>
      </c>
      <c r="DI339" s="19" t="s">
        <v>185</v>
      </c>
      <c r="DJ339" s="19">
        <f t="shared" si="29"/>
        <v>0</v>
      </c>
      <c r="DK339" s="19" t="s">
        <v>197</v>
      </c>
      <c r="DL339" s="19">
        <f t="shared" si="30"/>
        <v>0</v>
      </c>
      <c r="DM339" s="20"/>
      <c r="DN339" s="19" t="str">
        <f t="shared" si="31"/>
        <v/>
      </c>
      <c r="DO339" s="20"/>
      <c r="DP339" s="19" t="s">
        <v>185</v>
      </c>
      <c r="DQ339" s="20">
        <f t="shared" si="32"/>
        <v>0</v>
      </c>
      <c r="DR339" s="20"/>
      <c r="DS339" s="19" t="s">
        <v>195</v>
      </c>
      <c r="DT339" s="19" t="s">
        <v>285</v>
      </c>
      <c r="DU339" s="19" t="s">
        <v>185</v>
      </c>
      <c r="DV339" s="20"/>
      <c r="DW339" s="20"/>
      <c r="DX339" s="20"/>
      <c r="DY339" s="20"/>
    </row>
    <row r="340">
      <c r="A340" s="18">
        <v>46007.91509259259</v>
      </c>
      <c r="B340" s="19" t="s">
        <v>390</v>
      </c>
      <c r="C340" s="19" t="s">
        <v>174</v>
      </c>
      <c r="D340" s="19">
        <f t="shared" si="2"/>
        <v>0</v>
      </c>
      <c r="E340" s="19" t="s">
        <v>346</v>
      </c>
      <c r="F340" s="19">
        <f>IFERROR(__xludf.DUMMYFUNCTION("LET(
  t, LOWER(TRIM(E340)),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40" s="19" t="s">
        <v>220</v>
      </c>
      <c r="H340" s="19">
        <f>IFERROR(__xludf.DUMMYFUNCTION("LET(
  t, LOWER(TRIM(G340)),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40" s="19" t="s">
        <v>182</v>
      </c>
      <c r="J340" s="19">
        <f>IFERROR(__xludf.DUMMYFUNCTION("LET(
  text, LOWER(I340),
  IFERROR(
    IFS(
      REGEXMATCH(text,""ở cùng gia đình|ở trọ cùng gia đình""), 0,
      REGEXMATCH(text,""thuê trọ""), 1,
      REGEXMATCH(text,""ở ktx""), 2,
      REGEXMATCH(text,""có nhà tại khu vực đang học|có nhà|ở riên"&amp;"g tại chung cư""), 3,
      REGEXMATCH(text,""ở nhà người quen""), 4
    ),
  -1)
)"),1.0)</f>
        <v>1</v>
      </c>
      <c r="K340" s="19" t="s">
        <v>221</v>
      </c>
      <c r="L340" s="19">
        <f>IFERROR(__xludf.DUMMYFUNCTION("LET(
  t, LOWER(TRIM(K340)),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40" s="19" t="s">
        <v>195</v>
      </c>
      <c r="N340" s="19">
        <f>IFERROR(__xludf.DUMMYFUNCTION("LET(
  t, LOWER(TRIM(M340)),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)"),0.0)</f>
        <v>0</v>
      </c>
      <c r="O340" s="19" t="s">
        <v>195</v>
      </c>
      <c r="P340" s="19">
        <f t="shared" si="3"/>
        <v>1</v>
      </c>
      <c r="Q340" s="19">
        <v>2.0</v>
      </c>
      <c r="R340" s="20">
        <f t="shared" si="381"/>
        <v>2</v>
      </c>
      <c r="S340" s="19" t="s">
        <v>849</v>
      </c>
      <c r="T340" s="19"/>
      <c r="U340" s="19" t="s">
        <v>204</v>
      </c>
      <c r="V340" s="20">
        <f>IFERROR(__xludf.DUMMYFUNCTION("IFERROR(REGEXEXTRACT(U340,""\d+"")*1, """")"),15.0)</f>
        <v>15</v>
      </c>
      <c r="W340" s="20">
        <f t="shared" si="5"/>
        <v>15</v>
      </c>
      <c r="X340" s="19">
        <v>100.0</v>
      </c>
      <c r="Y340" s="19">
        <v>0.0</v>
      </c>
      <c r="Z340" s="19" t="s">
        <v>208</v>
      </c>
      <c r="AA340" s="19"/>
      <c r="AB340" s="19" t="s">
        <v>185</v>
      </c>
      <c r="AC340" s="19" t="s">
        <v>185</v>
      </c>
      <c r="AD340" s="19" t="s">
        <v>205</v>
      </c>
      <c r="AE340" s="19" t="s">
        <v>225</v>
      </c>
      <c r="AF340" s="19" t="s">
        <v>250</v>
      </c>
      <c r="AG340" s="19" t="s">
        <v>251</v>
      </c>
      <c r="AH340" s="19" t="s">
        <v>188</v>
      </c>
      <c r="AI340" s="19" t="s">
        <v>227</v>
      </c>
      <c r="AJ340" s="19">
        <f t="shared" si="6"/>
        <v>2</v>
      </c>
      <c r="AK340" s="19" t="s">
        <v>188</v>
      </c>
      <c r="AL340" s="19">
        <f t="shared" si="7"/>
        <v>1</v>
      </c>
      <c r="AM340" s="19" t="s">
        <v>228</v>
      </c>
      <c r="AN340" s="19">
        <f t="shared" si="8"/>
        <v>1</v>
      </c>
      <c r="AO340" s="20"/>
      <c r="AP340" s="19">
        <v>2.0</v>
      </c>
      <c r="AQ340" s="19">
        <v>1.0</v>
      </c>
      <c r="AR340" s="19">
        <v>3.0</v>
      </c>
      <c r="AS340" s="19">
        <v>2.0</v>
      </c>
      <c r="AT340" s="19">
        <v>2.0</v>
      </c>
      <c r="AU340" s="19">
        <v>4.0</v>
      </c>
      <c r="AV340" s="19">
        <v>4.0</v>
      </c>
      <c r="AW340" s="19">
        <v>1.0</v>
      </c>
      <c r="AX340" s="19">
        <v>2.0</v>
      </c>
      <c r="AY340" s="19">
        <f t="shared" si="9"/>
        <v>21</v>
      </c>
      <c r="AZ340" s="19">
        <f t="shared" si="10"/>
        <v>12</v>
      </c>
      <c r="BA340" s="19">
        <f t="shared" si="11"/>
        <v>1</v>
      </c>
      <c r="BB340" s="19">
        <f t="shared" si="12"/>
        <v>0</v>
      </c>
      <c r="BC340" s="19">
        <v>2.0</v>
      </c>
      <c r="BD340" s="19">
        <v>2.0</v>
      </c>
      <c r="BE340" s="19">
        <v>2.0</v>
      </c>
      <c r="BF340" s="19">
        <v>2.0</v>
      </c>
      <c r="BG340" s="19">
        <v>3.0</v>
      </c>
      <c r="BH340" s="19">
        <v>2.0</v>
      </c>
      <c r="BI340" s="19">
        <v>2.0</v>
      </c>
      <c r="BJ340" s="19">
        <f t="shared" si="13"/>
        <v>15</v>
      </c>
      <c r="BK340" s="19">
        <f t="shared" si="14"/>
        <v>8</v>
      </c>
      <c r="BL340" s="19"/>
      <c r="BM340" s="19"/>
      <c r="BN340" s="19">
        <v>5.0</v>
      </c>
      <c r="BO340" s="19" t="s">
        <v>185</v>
      </c>
      <c r="BP340" s="19">
        <f t="shared" si="15"/>
        <v>0</v>
      </c>
      <c r="BQ340" s="19">
        <v>1.0</v>
      </c>
      <c r="BR340" s="19">
        <v>0.0</v>
      </c>
      <c r="BS340" s="19" t="s">
        <v>185</v>
      </c>
      <c r="BT340" s="20">
        <f t="shared" si="16"/>
        <v>0</v>
      </c>
      <c r="BU340" s="20"/>
      <c r="BV340" s="19">
        <v>3.0</v>
      </c>
      <c r="BW340" s="19" t="s">
        <v>195</v>
      </c>
      <c r="BX340" s="19" t="s">
        <v>510</v>
      </c>
      <c r="BY340" s="19" t="s">
        <v>195</v>
      </c>
      <c r="BZ340" s="19" t="s">
        <v>186</v>
      </c>
      <c r="CA340" s="19">
        <f t="shared" si="17"/>
        <v>1</v>
      </c>
      <c r="CB340" s="19" t="s">
        <v>186</v>
      </c>
      <c r="CC340" s="19">
        <f t="shared" si="18"/>
        <v>1</v>
      </c>
      <c r="CD340" s="19" t="s">
        <v>192</v>
      </c>
      <c r="CE340" s="19">
        <f t="shared" si="19"/>
        <v>0</v>
      </c>
      <c r="CF340" s="19" t="s">
        <v>192</v>
      </c>
      <c r="CG340" s="19">
        <f t="shared" si="20"/>
        <v>0</v>
      </c>
      <c r="CH340" s="19" t="s">
        <v>192</v>
      </c>
      <c r="CI340" s="19">
        <f t="shared" si="21"/>
        <v>0</v>
      </c>
      <c r="CJ340" s="19" t="s">
        <v>229</v>
      </c>
      <c r="CK340" s="19" t="s">
        <v>850</v>
      </c>
      <c r="CL340" s="19" t="s">
        <v>365</v>
      </c>
      <c r="CM340" s="19">
        <f t="shared" si="22"/>
        <v>0.33</v>
      </c>
      <c r="CN340" s="19" t="s">
        <v>185</v>
      </c>
      <c r="CO340" s="19">
        <f t="shared" si="23"/>
        <v>0</v>
      </c>
      <c r="CP340" s="19" t="s">
        <v>185</v>
      </c>
      <c r="CQ340" s="19" t="s">
        <v>185</v>
      </c>
      <c r="CR340" s="19" t="s">
        <v>185</v>
      </c>
      <c r="CS340" s="19" t="s">
        <v>185</v>
      </c>
      <c r="CT340" s="19" t="s">
        <v>185</v>
      </c>
      <c r="CU340" s="19">
        <f t="shared" ref="CU340:CY340" si="386">if(CP340="Không",0,1)</f>
        <v>0</v>
      </c>
      <c r="CV340" s="19">
        <f t="shared" si="386"/>
        <v>0</v>
      </c>
      <c r="CW340" s="19">
        <f t="shared" si="386"/>
        <v>0</v>
      </c>
      <c r="CX340" s="19">
        <f t="shared" si="386"/>
        <v>0</v>
      </c>
      <c r="CY340" s="19">
        <f t="shared" si="386"/>
        <v>0</v>
      </c>
      <c r="CZ340" s="19" t="s">
        <v>185</v>
      </c>
      <c r="DA340" s="19">
        <f t="shared" si="25"/>
        <v>0</v>
      </c>
      <c r="DB340" s="19" t="s">
        <v>185</v>
      </c>
      <c r="DC340" s="19">
        <f t="shared" si="26"/>
        <v>0</v>
      </c>
      <c r="DD340" s="20"/>
      <c r="DE340" s="19" t="s">
        <v>195</v>
      </c>
      <c r="DF340" s="19">
        <f t="shared" si="27"/>
        <v>1</v>
      </c>
      <c r="DG340" s="19" t="s">
        <v>851</v>
      </c>
      <c r="DH340" s="19">
        <f t="shared" si="28"/>
        <v>1</v>
      </c>
      <c r="DI340" s="19" t="s">
        <v>185</v>
      </c>
      <c r="DJ340" s="19">
        <f t="shared" si="29"/>
        <v>0</v>
      </c>
      <c r="DK340" s="19" t="s">
        <v>197</v>
      </c>
      <c r="DL340" s="19">
        <f t="shared" si="30"/>
        <v>0</v>
      </c>
      <c r="DM340" s="19" t="s">
        <v>232</v>
      </c>
      <c r="DN340" s="19">
        <f t="shared" si="31"/>
        <v>2.5</v>
      </c>
      <c r="DO340" s="19" t="s">
        <v>852</v>
      </c>
      <c r="DP340" s="19" t="s">
        <v>185</v>
      </c>
      <c r="DQ340" s="20">
        <f t="shared" si="32"/>
        <v>0</v>
      </c>
      <c r="DR340" s="20"/>
      <c r="DS340" s="19" t="s">
        <v>185</v>
      </c>
      <c r="DT340" s="20"/>
      <c r="DU340" s="19" t="s">
        <v>185</v>
      </c>
      <c r="DV340" s="20"/>
      <c r="DW340" s="20"/>
      <c r="DX340" s="20"/>
      <c r="DY340" s="20"/>
    </row>
    <row r="341">
      <c r="A341" s="18">
        <v>46007.91719907407</v>
      </c>
      <c r="B341" s="19" t="s">
        <v>390</v>
      </c>
      <c r="C341" s="19" t="s">
        <v>174</v>
      </c>
      <c r="D341" s="19">
        <f t="shared" si="2"/>
        <v>0</v>
      </c>
      <c r="E341" s="19" t="s">
        <v>180</v>
      </c>
      <c r="F341" s="19">
        <f>IFERROR(__xludf.DUMMYFUNCTION("LET(
  t, LOWER(TRIM(E341)),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41" s="19" t="s">
        <v>185</v>
      </c>
      <c r="H341" s="19">
        <f>IFERROR(__xludf.DUMMYFUNCTION("LET(
  t, LOWER(TRIM(G341)),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41" s="19" t="s">
        <v>276</v>
      </c>
      <c r="J341" s="19">
        <f>IFERROR(__xludf.DUMMYFUNCTION("LET(
  text, LOWER(I341),
  IFERROR(
    IFS(
      REGEXMATCH(text,""ở cùng gia đình|ở trọ cùng gia đình""), 0,
      REGEXMATCH(text,""thuê trọ""), 1,
      REGEXMATCH(text,""ở ktx""), 2,
      REGEXMATCH(text,""có nhà tại khu vực đang học|có nhà|ở riên"&amp;"g tại chung cư""), 3,
      REGEXMATCH(text,""ở nhà người quen""), 4
    ),
  -1)
)"),0.0)</f>
        <v>0</v>
      </c>
      <c r="K341" s="19" t="s">
        <v>853</v>
      </c>
      <c r="L341" s="19">
        <f>IFERROR(__xludf.DUMMYFUNCTION("LET(
  t, LOWER(TRIM(K341)),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41" s="19" t="s">
        <v>383</v>
      </c>
      <c r="N341" s="19">
        <f>IFERROR(__xludf.DUMMYFUNCTION("LET(
  t, LOWER(TRIM(M341)),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41" s="19" t="s">
        <v>185</v>
      </c>
      <c r="P341" s="19">
        <f t="shared" si="3"/>
        <v>0</v>
      </c>
      <c r="Q341" s="20"/>
      <c r="R341" s="20" t="str">
        <f t="shared" si="381"/>
        <v/>
      </c>
      <c r="S341" s="20"/>
      <c r="T341" s="20"/>
      <c r="U341" s="20"/>
      <c r="V341" s="20" t="str">
        <f>IFERROR(__xludf.DUMMYFUNCTION("IFERROR(REGEXEXTRACT(U341,""\d+"")*1, """")"),"")</f>
        <v/>
      </c>
      <c r="W341" s="20">
        <f t="shared" si="5"/>
        <v>0</v>
      </c>
      <c r="X341" s="20"/>
      <c r="Y341" s="20"/>
      <c r="Z341" s="19" t="s">
        <v>185</v>
      </c>
      <c r="AA341" s="19"/>
      <c r="AB341" s="19" t="s">
        <v>185</v>
      </c>
      <c r="AC341" s="19" t="s">
        <v>185</v>
      </c>
      <c r="AD341" s="19" t="s">
        <v>186</v>
      </c>
      <c r="AE341" s="19" t="s">
        <v>185</v>
      </c>
      <c r="AF341" s="19" t="s">
        <v>206</v>
      </c>
      <c r="AG341" s="19" t="s">
        <v>188</v>
      </c>
      <c r="AH341" s="19" t="s">
        <v>238</v>
      </c>
      <c r="AI341" s="19" t="s">
        <v>189</v>
      </c>
      <c r="AJ341" s="19">
        <f t="shared" si="6"/>
        <v>1</v>
      </c>
      <c r="AK341" s="19" t="s">
        <v>188</v>
      </c>
      <c r="AL341" s="19">
        <f t="shared" si="7"/>
        <v>1</v>
      </c>
      <c r="AM341" s="19" t="s">
        <v>190</v>
      </c>
      <c r="AN341" s="19">
        <f t="shared" si="8"/>
        <v>0</v>
      </c>
      <c r="AO341" s="20"/>
      <c r="AP341" s="19">
        <v>1.0</v>
      </c>
      <c r="AQ341" s="19">
        <v>1.0</v>
      </c>
      <c r="AR341" s="19">
        <v>1.0</v>
      </c>
      <c r="AS341" s="19">
        <v>2.0</v>
      </c>
      <c r="AT341" s="19">
        <v>1.0</v>
      </c>
      <c r="AU341" s="19">
        <v>3.0</v>
      </c>
      <c r="AV341" s="19">
        <v>1.0</v>
      </c>
      <c r="AW341" s="19">
        <v>1.0</v>
      </c>
      <c r="AX341" s="19">
        <v>1.0</v>
      </c>
      <c r="AY341" s="19">
        <f t="shared" si="9"/>
        <v>12</v>
      </c>
      <c r="AZ341" s="19">
        <f t="shared" si="10"/>
        <v>3</v>
      </c>
      <c r="BA341" s="19">
        <f t="shared" si="11"/>
        <v>0</v>
      </c>
      <c r="BB341" s="19">
        <f t="shared" si="12"/>
        <v>0</v>
      </c>
      <c r="BC341" s="19">
        <v>2.0</v>
      </c>
      <c r="BD341" s="19">
        <v>1.0</v>
      </c>
      <c r="BE341" s="19">
        <v>1.0</v>
      </c>
      <c r="BF341" s="19">
        <v>1.0</v>
      </c>
      <c r="BG341" s="19">
        <v>2.0</v>
      </c>
      <c r="BH341" s="19">
        <v>1.0</v>
      </c>
      <c r="BI341" s="19">
        <v>1.0</v>
      </c>
      <c r="BJ341" s="19">
        <f t="shared" si="13"/>
        <v>9</v>
      </c>
      <c r="BK341" s="19">
        <f t="shared" si="14"/>
        <v>2</v>
      </c>
      <c r="BL341" s="19"/>
      <c r="BM341" s="19"/>
      <c r="BN341" s="19">
        <v>2.0</v>
      </c>
      <c r="BO341" s="19" t="s">
        <v>185</v>
      </c>
      <c r="BP341" s="19">
        <f t="shared" si="15"/>
        <v>0</v>
      </c>
      <c r="BQ341" s="19">
        <v>1.0</v>
      </c>
      <c r="BR341" s="19">
        <v>0.0</v>
      </c>
      <c r="BS341" s="19" t="s">
        <v>185</v>
      </c>
      <c r="BT341" s="20">
        <f t="shared" si="16"/>
        <v>0</v>
      </c>
      <c r="BU341" s="20"/>
      <c r="BV341" s="19">
        <v>4.0</v>
      </c>
      <c r="BW341" s="19" t="s">
        <v>185</v>
      </c>
      <c r="BX341" s="19" t="s">
        <v>191</v>
      </c>
      <c r="BY341" s="19" t="s">
        <v>195</v>
      </c>
      <c r="BZ341" s="19" t="s">
        <v>186</v>
      </c>
      <c r="CA341" s="19">
        <f t="shared" si="17"/>
        <v>1</v>
      </c>
      <c r="CB341" s="19" t="s">
        <v>186</v>
      </c>
      <c r="CC341" s="19">
        <f t="shared" si="18"/>
        <v>1</v>
      </c>
      <c r="CD341" s="19" t="s">
        <v>209</v>
      </c>
      <c r="CE341" s="19">
        <f t="shared" si="19"/>
        <v>1</v>
      </c>
      <c r="CF341" s="19" t="s">
        <v>192</v>
      </c>
      <c r="CG341" s="19">
        <f t="shared" si="20"/>
        <v>0</v>
      </c>
      <c r="CH341" s="19" t="s">
        <v>192</v>
      </c>
      <c r="CI341" s="19">
        <f t="shared" si="21"/>
        <v>0</v>
      </c>
      <c r="CJ341" s="19" t="s">
        <v>229</v>
      </c>
      <c r="CK341" s="19" t="s">
        <v>185</v>
      </c>
      <c r="CL341" s="19" t="s">
        <v>241</v>
      </c>
      <c r="CM341" s="19">
        <f t="shared" si="22"/>
        <v>1.5</v>
      </c>
      <c r="CN341" s="19" t="s">
        <v>185</v>
      </c>
      <c r="CO341" s="19">
        <f t="shared" si="23"/>
        <v>0</v>
      </c>
      <c r="CP341" s="19" t="s">
        <v>185</v>
      </c>
      <c r="CQ341" s="19" t="s">
        <v>185</v>
      </c>
      <c r="CR341" s="19" t="s">
        <v>185</v>
      </c>
      <c r="CS341" s="19" t="s">
        <v>185</v>
      </c>
      <c r="CT341" s="19" t="s">
        <v>185</v>
      </c>
      <c r="CU341" s="19">
        <f t="shared" ref="CU341:CY341" si="387">if(CP341="Không",0,1)</f>
        <v>0</v>
      </c>
      <c r="CV341" s="19">
        <f t="shared" si="387"/>
        <v>0</v>
      </c>
      <c r="CW341" s="19">
        <f t="shared" si="387"/>
        <v>0</v>
      </c>
      <c r="CX341" s="19">
        <f t="shared" si="387"/>
        <v>0</v>
      </c>
      <c r="CY341" s="19">
        <f t="shared" si="387"/>
        <v>0</v>
      </c>
      <c r="CZ341" s="19" t="s">
        <v>185</v>
      </c>
      <c r="DA341" s="19">
        <f t="shared" si="25"/>
        <v>0</v>
      </c>
      <c r="DB341" s="19" t="s">
        <v>185</v>
      </c>
      <c r="DC341" s="19">
        <f t="shared" si="26"/>
        <v>0</v>
      </c>
      <c r="DD341" s="20"/>
      <c r="DE341" s="19" t="s">
        <v>195</v>
      </c>
      <c r="DF341" s="19">
        <f t="shared" si="27"/>
        <v>1</v>
      </c>
      <c r="DG341" s="19" t="s">
        <v>196</v>
      </c>
      <c r="DH341" s="19">
        <f t="shared" si="28"/>
        <v>0</v>
      </c>
      <c r="DI341" s="19" t="s">
        <v>185</v>
      </c>
      <c r="DJ341" s="19">
        <f t="shared" si="29"/>
        <v>0</v>
      </c>
      <c r="DK341" s="19" t="s">
        <v>197</v>
      </c>
      <c r="DL341" s="19">
        <f t="shared" si="30"/>
        <v>0</v>
      </c>
      <c r="DM341" s="19" t="s">
        <v>303</v>
      </c>
      <c r="DN341" s="19">
        <f t="shared" si="31"/>
        <v>0.5</v>
      </c>
      <c r="DO341" s="19" t="s">
        <v>854</v>
      </c>
      <c r="DP341" s="19" t="s">
        <v>185</v>
      </c>
      <c r="DQ341" s="20">
        <f t="shared" si="32"/>
        <v>0</v>
      </c>
      <c r="DR341" s="20"/>
      <c r="DS341" s="19" t="s">
        <v>185</v>
      </c>
      <c r="DT341" s="20"/>
      <c r="DU341" s="19" t="s">
        <v>185</v>
      </c>
      <c r="DV341" s="20"/>
      <c r="DW341" s="20"/>
      <c r="DX341" s="20"/>
      <c r="DY341" s="20"/>
    </row>
    <row r="342">
      <c r="A342" s="18">
        <v>46007.91751157407</v>
      </c>
      <c r="B342" s="19" t="s">
        <v>374</v>
      </c>
      <c r="C342" s="19" t="s">
        <v>335</v>
      </c>
      <c r="D342" s="19">
        <f t="shared" si="2"/>
        <v>1</v>
      </c>
      <c r="E342" s="19" t="s">
        <v>328</v>
      </c>
      <c r="F342" s="19">
        <f>IFERROR(__xludf.DUMMYFUNCTION("LET(
  t, LOWER(TRIM(E342)),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42" s="19" t="s">
        <v>185</v>
      </c>
      <c r="H342" s="19">
        <f>IFERROR(__xludf.DUMMYFUNCTION("LET(
  t, LOWER(TRIM(G342)),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42" s="19" t="s">
        <v>182</v>
      </c>
      <c r="J342" s="19">
        <f>IFERROR(__xludf.DUMMYFUNCTION("LET(
  text, LOWER(I342),
  IFERROR(
    IFS(
      REGEXMATCH(text,""ở cùng gia đình|ở trọ cùng gia đình""), 0,
      REGEXMATCH(text,""thuê trọ""), 1,
      REGEXMATCH(text,""ở ktx""), 2,
      REGEXMATCH(text,""có nhà tại khu vực đang học|có nhà|ở riên"&amp;"g tại chung cư""), 3,
      REGEXMATCH(text,""ở nhà người quen""), 4
    ),
  -1)
)"),1.0)</f>
        <v>1</v>
      </c>
      <c r="K342" s="19" t="s">
        <v>221</v>
      </c>
      <c r="L342" s="19">
        <f>IFERROR(__xludf.DUMMYFUNCTION("LET(
  t, LOWER(TRIM(K342)),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42" s="19" t="s">
        <v>222</v>
      </c>
      <c r="N342" s="19">
        <f>IFERROR(__xludf.DUMMYFUNCTION("LET(
  t, LOWER(TRIM(M342)),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42" s="19" t="s">
        <v>185</v>
      </c>
      <c r="P342" s="19">
        <f t="shared" si="3"/>
        <v>0</v>
      </c>
      <c r="Q342" s="20"/>
      <c r="R342" s="20" t="str">
        <f t="shared" si="381"/>
        <v/>
      </c>
      <c r="S342" s="20"/>
      <c r="T342" s="20"/>
      <c r="U342" s="20"/>
      <c r="V342" s="20" t="str">
        <f>IFERROR(__xludf.DUMMYFUNCTION("IFERROR(REGEXEXTRACT(U342,""\d+"")*1, """")"),"")</f>
        <v/>
      </c>
      <c r="W342" s="20">
        <f t="shared" si="5"/>
        <v>0</v>
      </c>
      <c r="X342" s="20"/>
      <c r="Y342" s="20"/>
      <c r="Z342" s="19" t="s">
        <v>208</v>
      </c>
      <c r="AA342" s="19"/>
      <c r="AB342" s="19" t="s">
        <v>185</v>
      </c>
      <c r="AC342" s="19" t="s">
        <v>185</v>
      </c>
      <c r="AD342" s="19" t="s">
        <v>205</v>
      </c>
      <c r="AE342" s="19" t="s">
        <v>186</v>
      </c>
      <c r="AF342" s="19" t="s">
        <v>250</v>
      </c>
      <c r="AG342" s="19" t="s">
        <v>226</v>
      </c>
      <c r="AH342" s="19" t="s">
        <v>226</v>
      </c>
      <c r="AI342" s="19" t="s">
        <v>189</v>
      </c>
      <c r="AJ342" s="19">
        <f t="shared" si="6"/>
        <v>1</v>
      </c>
      <c r="AK342" s="19" t="s">
        <v>238</v>
      </c>
      <c r="AL342" s="19">
        <f t="shared" si="7"/>
        <v>0</v>
      </c>
      <c r="AM342" s="19" t="s">
        <v>190</v>
      </c>
      <c r="AN342" s="19">
        <f t="shared" si="8"/>
        <v>0</v>
      </c>
      <c r="AO342" s="20"/>
      <c r="AP342" s="19">
        <v>3.0</v>
      </c>
      <c r="AQ342" s="19">
        <v>2.0</v>
      </c>
      <c r="AR342" s="19">
        <v>1.0</v>
      </c>
      <c r="AS342" s="19">
        <v>4.0</v>
      </c>
      <c r="AT342" s="19">
        <v>1.0</v>
      </c>
      <c r="AU342" s="19">
        <v>4.0</v>
      </c>
      <c r="AV342" s="19">
        <v>1.0</v>
      </c>
      <c r="AW342" s="19">
        <v>1.0</v>
      </c>
      <c r="AX342" s="19">
        <v>2.0</v>
      </c>
      <c r="AY342" s="19">
        <f t="shared" si="9"/>
        <v>19</v>
      </c>
      <c r="AZ342" s="19">
        <f t="shared" si="10"/>
        <v>10</v>
      </c>
      <c r="BA342" s="19">
        <f t="shared" si="11"/>
        <v>1</v>
      </c>
      <c r="BB342" s="19">
        <f t="shared" si="12"/>
        <v>0</v>
      </c>
      <c r="BC342" s="19">
        <v>3.0</v>
      </c>
      <c r="BD342" s="19">
        <v>3.0</v>
      </c>
      <c r="BE342" s="19">
        <v>4.0</v>
      </c>
      <c r="BF342" s="19">
        <v>1.0</v>
      </c>
      <c r="BG342" s="19">
        <v>3.0</v>
      </c>
      <c r="BH342" s="19">
        <v>1.0</v>
      </c>
      <c r="BI342" s="19">
        <v>1.0</v>
      </c>
      <c r="BJ342" s="19">
        <f t="shared" si="13"/>
        <v>16</v>
      </c>
      <c r="BK342" s="19">
        <f t="shared" si="14"/>
        <v>9</v>
      </c>
      <c r="BL342" s="19"/>
      <c r="BM342" s="19"/>
      <c r="BN342" s="19">
        <v>1.0</v>
      </c>
      <c r="BO342" s="19" t="s">
        <v>185</v>
      </c>
      <c r="BP342" s="19">
        <f t="shared" si="15"/>
        <v>0</v>
      </c>
      <c r="BQ342" s="19">
        <v>1.0</v>
      </c>
      <c r="BR342" s="19" t="s">
        <v>196</v>
      </c>
      <c r="BS342" s="19" t="s">
        <v>185</v>
      </c>
      <c r="BT342" s="20">
        <f t="shared" si="16"/>
        <v>0</v>
      </c>
      <c r="BU342" s="20"/>
      <c r="BV342" s="19">
        <v>2.0</v>
      </c>
      <c r="BW342" s="19" t="s">
        <v>195</v>
      </c>
      <c r="BX342" s="19" t="s">
        <v>191</v>
      </c>
      <c r="BY342" s="19" t="s">
        <v>195</v>
      </c>
      <c r="BZ342" s="19" t="s">
        <v>186</v>
      </c>
      <c r="CA342" s="19">
        <f t="shared" si="17"/>
        <v>1</v>
      </c>
      <c r="CB342" s="19" t="s">
        <v>208</v>
      </c>
      <c r="CC342" s="19">
        <f t="shared" si="18"/>
        <v>2</v>
      </c>
      <c r="CD342" s="19" t="s">
        <v>208</v>
      </c>
      <c r="CE342" s="19">
        <f t="shared" si="19"/>
        <v>2</v>
      </c>
      <c r="CF342" s="19" t="s">
        <v>208</v>
      </c>
      <c r="CG342" s="19">
        <f t="shared" si="20"/>
        <v>2</v>
      </c>
      <c r="CH342" s="19" t="s">
        <v>208</v>
      </c>
      <c r="CI342" s="19">
        <f t="shared" si="21"/>
        <v>2</v>
      </c>
      <c r="CJ342" s="19" t="s">
        <v>229</v>
      </c>
      <c r="CK342" s="19" t="s">
        <v>185</v>
      </c>
      <c r="CL342" s="19" t="s">
        <v>212</v>
      </c>
      <c r="CM342" s="19">
        <f t="shared" si="22"/>
        <v>6</v>
      </c>
      <c r="CN342" s="19" t="s">
        <v>185</v>
      </c>
      <c r="CO342" s="19">
        <f t="shared" si="23"/>
        <v>0</v>
      </c>
      <c r="CP342" s="19" t="s">
        <v>185</v>
      </c>
      <c r="CQ342" s="19" t="s">
        <v>185</v>
      </c>
      <c r="CR342" s="19" t="s">
        <v>185</v>
      </c>
      <c r="CS342" s="19" t="s">
        <v>185</v>
      </c>
      <c r="CT342" s="19" t="s">
        <v>185</v>
      </c>
      <c r="CU342" s="19">
        <f t="shared" ref="CU342:CY342" si="388">if(CP342="Không",0,1)</f>
        <v>0</v>
      </c>
      <c r="CV342" s="19">
        <f t="shared" si="388"/>
        <v>0</v>
      </c>
      <c r="CW342" s="19">
        <f t="shared" si="388"/>
        <v>0</v>
      </c>
      <c r="CX342" s="19">
        <f t="shared" si="388"/>
        <v>0</v>
      </c>
      <c r="CY342" s="19">
        <f t="shared" si="388"/>
        <v>0</v>
      </c>
      <c r="CZ342" s="19" t="s">
        <v>195</v>
      </c>
      <c r="DA342" s="19">
        <f t="shared" si="25"/>
        <v>1</v>
      </c>
      <c r="DB342" s="19" t="s">
        <v>185</v>
      </c>
      <c r="DC342" s="19">
        <f t="shared" si="26"/>
        <v>0</v>
      </c>
      <c r="DD342" s="20"/>
      <c r="DE342" s="19" t="s">
        <v>195</v>
      </c>
      <c r="DF342" s="19">
        <f t="shared" si="27"/>
        <v>1</v>
      </c>
      <c r="DG342" s="19" t="s">
        <v>196</v>
      </c>
      <c r="DH342" s="19">
        <f t="shared" si="28"/>
        <v>0</v>
      </c>
      <c r="DI342" s="19" t="s">
        <v>185</v>
      </c>
      <c r="DJ342" s="19">
        <f t="shared" si="29"/>
        <v>0</v>
      </c>
      <c r="DK342" s="19" t="s">
        <v>197</v>
      </c>
      <c r="DL342" s="19">
        <f t="shared" si="30"/>
        <v>0</v>
      </c>
      <c r="DM342" s="19" t="s">
        <v>232</v>
      </c>
      <c r="DN342" s="19">
        <f t="shared" si="31"/>
        <v>2.5</v>
      </c>
      <c r="DO342" s="19" t="s">
        <v>855</v>
      </c>
      <c r="DP342" s="19" t="s">
        <v>185</v>
      </c>
      <c r="DQ342" s="20">
        <f t="shared" si="32"/>
        <v>0</v>
      </c>
      <c r="DR342" s="20"/>
      <c r="DS342" s="19" t="s">
        <v>185</v>
      </c>
      <c r="DT342" s="20"/>
      <c r="DU342" s="19" t="s">
        <v>185</v>
      </c>
      <c r="DV342" s="20"/>
      <c r="DW342" s="20"/>
      <c r="DX342" s="20"/>
      <c r="DY342" s="20"/>
    </row>
    <row r="343">
      <c r="A343" s="18">
        <v>46007.91782407407</v>
      </c>
      <c r="B343" s="19" t="s">
        <v>390</v>
      </c>
      <c r="C343" s="19" t="s">
        <v>335</v>
      </c>
      <c r="D343" s="19">
        <f t="shared" si="2"/>
        <v>1</v>
      </c>
      <c r="E343" s="19" t="s">
        <v>856</v>
      </c>
      <c r="F343" s="19">
        <f>IFERROR(__xludf.DUMMYFUNCTION("LET(
  t, LOWER(TRIM(E343)),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)"),4.0)</f>
        <v>4</v>
      </c>
      <c r="G343" s="19" t="s">
        <v>185</v>
      </c>
      <c r="H343" s="19">
        <f>IFERROR(__xludf.DUMMYFUNCTION("LET(
  t, LOWER(TRIM(G343)),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43" s="19" t="s">
        <v>276</v>
      </c>
      <c r="J343" s="19">
        <f>IFERROR(__xludf.DUMMYFUNCTION("LET(
  text, LOWER(I343),
  IFERROR(
    IFS(
      REGEXMATCH(text,""ở cùng gia đình|ở trọ cùng gia đình""), 0,
      REGEXMATCH(text,""thuê trọ""), 1,
      REGEXMATCH(text,""ở ktx""), 2,
      REGEXMATCH(text,""có nhà tại khu vực đang học|có nhà|ở riên"&amp;"g tại chung cư""), 3,
      REGEXMATCH(text,""ở nhà người quen""), 4
    ),
  -1)
)"),0.0)</f>
        <v>0</v>
      </c>
      <c r="K343" s="19" t="s">
        <v>183</v>
      </c>
      <c r="L343" s="19">
        <f>IFERROR(__xludf.DUMMYFUNCTION("LET(
  t, LOWER(TRIM(K343)),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43" s="19" t="s">
        <v>261</v>
      </c>
      <c r="N343" s="19">
        <f>IFERROR(__xludf.DUMMYFUNCTION("LET(
  t, LOWER(TRIM(M343)),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43" s="19" t="s">
        <v>185</v>
      </c>
      <c r="P343" s="19">
        <f t="shared" si="3"/>
        <v>0</v>
      </c>
      <c r="Q343" s="20"/>
      <c r="R343" s="20" t="str">
        <f t="shared" si="381"/>
        <v/>
      </c>
      <c r="S343" s="20"/>
      <c r="T343" s="20"/>
      <c r="U343" s="20"/>
      <c r="V343" s="20" t="str">
        <f>IFERROR(__xludf.DUMMYFUNCTION("IFERROR(REGEXEXTRACT(U343,""\d+"")*1, """")"),"")</f>
        <v/>
      </c>
      <c r="W343" s="20">
        <f t="shared" si="5"/>
        <v>0</v>
      </c>
      <c r="X343" s="20"/>
      <c r="Y343" s="20"/>
      <c r="Z343" s="19" t="s">
        <v>185</v>
      </c>
      <c r="AA343" s="19"/>
      <c r="AB343" s="19" t="s">
        <v>185</v>
      </c>
      <c r="AC343" s="19" t="s">
        <v>185</v>
      </c>
      <c r="AD343" s="19" t="s">
        <v>205</v>
      </c>
      <c r="AE343" s="19" t="s">
        <v>186</v>
      </c>
      <c r="AF343" s="19" t="s">
        <v>187</v>
      </c>
      <c r="AG343" s="19" t="s">
        <v>226</v>
      </c>
      <c r="AH343" s="19" t="s">
        <v>251</v>
      </c>
      <c r="AI343" s="19" t="s">
        <v>239</v>
      </c>
      <c r="AJ343" s="19">
        <f t="shared" si="6"/>
        <v>0</v>
      </c>
      <c r="AK343" s="19" t="s">
        <v>302</v>
      </c>
      <c r="AL343" s="19">
        <f t="shared" si="7"/>
        <v>-1</v>
      </c>
      <c r="AM343" s="19" t="s">
        <v>857</v>
      </c>
      <c r="AN343" s="19">
        <f t="shared" si="8"/>
        <v>0</v>
      </c>
      <c r="AO343" s="20"/>
      <c r="AP343" s="19">
        <v>2.0</v>
      </c>
      <c r="AQ343" s="19">
        <v>2.0</v>
      </c>
      <c r="AR343" s="19">
        <v>3.0</v>
      </c>
      <c r="AS343" s="19">
        <v>3.0</v>
      </c>
      <c r="AT343" s="19">
        <v>1.0</v>
      </c>
      <c r="AU343" s="19">
        <v>4.0</v>
      </c>
      <c r="AV343" s="19">
        <v>3.0</v>
      </c>
      <c r="AW343" s="19">
        <v>2.0</v>
      </c>
      <c r="AX343" s="19">
        <v>3.0</v>
      </c>
      <c r="AY343" s="19">
        <f t="shared" si="9"/>
        <v>23</v>
      </c>
      <c r="AZ343" s="19">
        <f t="shared" si="10"/>
        <v>14</v>
      </c>
      <c r="BA343" s="19">
        <f t="shared" si="11"/>
        <v>1</v>
      </c>
      <c r="BB343" s="19">
        <f t="shared" si="12"/>
        <v>1</v>
      </c>
      <c r="BC343" s="19">
        <v>2.0</v>
      </c>
      <c r="BD343" s="19">
        <v>2.0</v>
      </c>
      <c r="BE343" s="19">
        <v>4.0</v>
      </c>
      <c r="BF343" s="19">
        <v>2.0</v>
      </c>
      <c r="BG343" s="19">
        <v>3.0</v>
      </c>
      <c r="BH343" s="19">
        <v>1.0</v>
      </c>
      <c r="BI343" s="19">
        <v>4.0</v>
      </c>
      <c r="BJ343" s="19">
        <f t="shared" si="13"/>
        <v>18</v>
      </c>
      <c r="BK343" s="19">
        <f t="shared" si="14"/>
        <v>11</v>
      </c>
      <c r="BL343" s="19"/>
      <c r="BM343" s="19"/>
      <c r="BN343" s="19">
        <v>4.0</v>
      </c>
      <c r="BO343" s="19" t="s">
        <v>195</v>
      </c>
      <c r="BP343" s="19">
        <f t="shared" si="15"/>
        <v>1</v>
      </c>
      <c r="BQ343" s="19">
        <v>5.0</v>
      </c>
      <c r="BR343" s="19" t="s">
        <v>858</v>
      </c>
      <c r="BS343" s="19" t="s">
        <v>195</v>
      </c>
      <c r="BT343" s="20">
        <f t="shared" si="16"/>
        <v>1</v>
      </c>
      <c r="BU343" s="19" t="s">
        <v>207</v>
      </c>
      <c r="BV343" s="19">
        <v>2.0</v>
      </c>
      <c r="BW343" s="19" t="s">
        <v>195</v>
      </c>
      <c r="BX343" s="19" t="s">
        <v>191</v>
      </c>
      <c r="BY343" s="19" t="s">
        <v>185</v>
      </c>
      <c r="BZ343" s="19" t="s">
        <v>186</v>
      </c>
      <c r="CA343" s="19">
        <f t="shared" si="17"/>
        <v>1</v>
      </c>
      <c r="CB343" s="19" t="s">
        <v>208</v>
      </c>
      <c r="CC343" s="19">
        <f t="shared" si="18"/>
        <v>2</v>
      </c>
      <c r="CD343" s="19" t="s">
        <v>209</v>
      </c>
      <c r="CE343" s="19">
        <f t="shared" si="19"/>
        <v>1</v>
      </c>
      <c r="CF343" s="19" t="s">
        <v>208</v>
      </c>
      <c r="CG343" s="19">
        <f t="shared" si="20"/>
        <v>2</v>
      </c>
      <c r="CH343" s="19" t="s">
        <v>209</v>
      </c>
      <c r="CI343" s="19">
        <f t="shared" si="21"/>
        <v>1</v>
      </c>
      <c r="CJ343" s="19" t="s">
        <v>859</v>
      </c>
      <c r="CK343" s="19" t="s">
        <v>279</v>
      </c>
      <c r="CL343" s="19" t="s">
        <v>194</v>
      </c>
      <c r="CM343" s="19">
        <f t="shared" si="22"/>
        <v>3.5</v>
      </c>
      <c r="CN343" s="19" t="s">
        <v>213</v>
      </c>
      <c r="CO343" s="19">
        <f t="shared" si="23"/>
        <v>1</v>
      </c>
      <c r="CP343" s="19" t="s">
        <v>185</v>
      </c>
      <c r="CQ343" s="19" t="s">
        <v>195</v>
      </c>
      <c r="CR343" s="19" t="s">
        <v>185</v>
      </c>
      <c r="CS343" s="19" t="s">
        <v>195</v>
      </c>
      <c r="CT343" s="19" t="s">
        <v>185</v>
      </c>
      <c r="CU343" s="19">
        <f t="shared" ref="CU343:CY343" si="389">if(CP343="Không",0,1)</f>
        <v>0</v>
      </c>
      <c r="CV343" s="19">
        <f t="shared" si="389"/>
        <v>1</v>
      </c>
      <c r="CW343" s="19">
        <f t="shared" si="389"/>
        <v>0</v>
      </c>
      <c r="CX343" s="19">
        <f t="shared" si="389"/>
        <v>1</v>
      </c>
      <c r="CY343" s="19">
        <f t="shared" si="389"/>
        <v>0</v>
      </c>
      <c r="CZ343" s="19" t="s">
        <v>195</v>
      </c>
      <c r="DA343" s="19">
        <f t="shared" si="25"/>
        <v>1</v>
      </c>
      <c r="DB343" s="19" t="s">
        <v>185</v>
      </c>
      <c r="DC343" s="19">
        <f t="shared" si="26"/>
        <v>0</v>
      </c>
      <c r="DD343" s="20"/>
      <c r="DE343" s="19" t="s">
        <v>185</v>
      </c>
      <c r="DF343" s="19">
        <f t="shared" si="27"/>
        <v>0</v>
      </c>
      <c r="DG343" s="19" t="s">
        <v>196</v>
      </c>
      <c r="DH343" s="19">
        <f t="shared" si="28"/>
        <v>0</v>
      </c>
      <c r="DI343" s="19" t="s">
        <v>185</v>
      </c>
      <c r="DJ343" s="19">
        <f t="shared" si="29"/>
        <v>0</v>
      </c>
      <c r="DK343" s="19" t="s">
        <v>197</v>
      </c>
      <c r="DL343" s="19">
        <f t="shared" si="30"/>
        <v>0</v>
      </c>
      <c r="DM343" s="20"/>
      <c r="DN343" s="19" t="str">
        <f t="shared" si="31"/>
        <v/>
      </c>
      <c r="DO343" s="20"/>
      <c r="DP343" s="19" t="s">
        <v>185</v>
      </c>
      <c r="DQ343" s="20">
        <f t="shared" si="32"/>
        <v>0</v>
      </c>
      <c r="DR343" s="20"/>
      <c r="DS343" s="19" t="s">
        <v>185</v>
      </c>
      <c r="DT343" s="20"/>
      <c r="DU343" s="19" t="s">
        <v>185</v>
      </c>
      <c r="DV343" s="20"/>
      <c r="DW343" s="20"/>
      <c r="DX343" s="20"/>
      <c r="DY343" s="20"/>
    </row>
    <row r="344">
      <c r="A344" s="18">
        <v>46007.918125</v>
      </c>
      <c r="B344" s="19" t="s">
        <v>420</v>
      </c>
      <c r="C344" s="19" t="s">
        <v>335</v>
      </c>
      <c r="D344" s="19">
        <f t="shared" si="2"/>
        <v>1</v>
      </c>
      <c r="E344" s="19" t="s">
        <v>476</v>
      </c>
      <c r="F344" s="19">
        <f>IFERROR(__xludf.DUMMYFUNCTION("LET(
  t, LOWER(TRIM(E344)),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344" s="19" t="s">
        <v>185</v>
      </c>
      <c r="H344" s="19">
        <f>IFERROR(__xludf.DUMMYFUNCTION("LET(
  t, LOWER(TRIM(G344)),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44" s="19" t="s">
        <v>276</v>
      </c>
      <c r="J344" s="19">
        <f>IFERROR(__xludf.DUMMYFUNCTION("LET(
  text, LOWER(I344),
  IFERROR(
    IFS(
      REGEXMATCH(text,""ở cùng gia đình|ở trọ cùng gia đình""), 0,
      REGEXMATCH(text,""thuê trọ""), 1,
      REGEXMATCH(text,""ở ktx""), 2,
      REGEXMATCH(text,""có nhà tại khu vực đang học|có nhà|ở riên"&amp;"g tại chung cư""), 3,
      REGEXMATCH(text,""ở nhà người quen""), 4
    ),
  -1)
)"),0.0)</f>
        <v>0</v>
      </c>
      <c r="K344" s="19" t="s">
        <v>860</v>
      </c>
      <c r="L344" s="19">
        <f>IFERROR(__xludf.DUMMYFUNCTION("LET(
  t, LOWER(TRIM(K344)),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44" s="19" t="s">
        <v>184</v>
      </c>
      <c r="N344" s="19">
        <f>IFERROR(__xludf.DUMMYFUNCTION("LET(
  t, LOWER(TRIM(M344)),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44" s="19" t="s">
        <v>185</v>
      </c>
      <c r="P344" s="19">
        <f t="shared" si="3"/>
        <v>0</v>
      </c>
      <c r="Q344" s="20"/>
      <c r="R344" s="20" t="str">
        <f t="shared" si="381"/>
        <v/>
      </c>
      <c r="S344" s="20"/>
      <c r="T344" s="20"/>
      <c r="U344" s="20"/>
      <c r="V344" s="20" t="str">
        <f>IFERROR(__xludf.DUMMYFUNCTION("IFERROR(REGEXEXTRACT(U344,""\d+"")*1, """")"),"")</f>
        <v/>
      </c>
      <c r="W344" s="20">
        <f t="shared" si="5"/>
        <v>0</v>
      </c>
      <c r="X344" s="20"/>
      <c r="Y344" s="20"/>
      <c r="Z344" s="19" t="s">
        <v>186</v>
      </c>
      <c r="AA344" s="19"/>
      <c r="AB344" s="19" t="s">
        <v>185</v>
      </c>
      <c r="AC344" s="19" t="s">
        <v>185</v>
      </c>
      <c r="AD344" s="19" t="s">
        <v>205</v>
      </c>
      <c r="AE344" s="19" t="s">
        <v>185</v>
      </c>
      <c r="AF344" s="19" t="s">
        <v>206</v>
      </c>
      <c r="AG344" s="19" t="s">
        <v>188</v>
      </c>
      <c r="AH344" s="19" t="s">
        <v>188</v>
      </c>
      <c r="AI344" s="19" t="s">
        <v>189</v>
      </c>
      <c r="AJ344" s="19">
        <f t="shared" si="6"/>
        <v>1</v>
      </c>
      <c r="AK344" s="19" t="s">
        <v>188</v>
      </c>
      <c r="AL344" s="19">
        <f t="shared" si="7"/>
        <v>1</v>
      </c>
      <c r="AM344" s="19" t="s">
        <v>190</v>
      </c>
      <c r="AN344" s="19">
        <f t="shared" si="8"/>
        <v>0</v>
      </c>
      <c r="AO344" s="20"/>
      <c r="AP344" s="19">
        <v>1.0</v>
      </c>
      <c r="AQ344" s="19">
        <v>1.0</v>
      </c>
      <c r="AR344" s="19">
        <v>1.0</v>
      </c>
      <c r="AS344" s="19">
        <v>1.0</v>
      </c>
      <c r="AT344" s="19">
        <v>1.0</v>
      </c>
      <c r="AU344" s="19">
        <v>1.0</v>
      </c>
      <c r="AV344" s="19">
        <v>1.0</v>
      </c>
      <c r="AW344" s="19">
        <v>1.0</v>
      </c>
      <c r="AX344" s="19">
        <v>1.0</v>
      </c>
      <c r="AY344" s="19">
        <f t="shared" si="9"/>
        <v>9</v>
      </c>
      <c r="AZ344" s="19">
        <f t="shared" si="10"/>
        <v>0</v>
      </c>
      <c r="BA344" s="19">
        <f t="shared" si="11"/>
        <v>0</v>
      </c>
      <c r="BB344" s="19">
        <f t="shared" si="12"/>
        <v>0</v>
      </c>
      <c r="BC344" s="19">
        <v>2.0</v>
      </c>
      <c r="BD344" s="19">
        <v>1.0</v>
      </c>
      <c r="BE344" s="19">
        <v>1.0</v>
      </c>
      <c r="BF344" s="19">
        <v>1.0</v>
      </c>
      <c r="BG344" s="19">
        <v>1.0</v>
      </c>
      <c r="BH344" s="19">
        <v>1.0</v>
      </c>
      <c r="BI344" s="19">
        <v>1.0</v>
      </c>
      <c r="BJ344" s="19">
        <f t="shared" si="13"/>
        <v>8</v>
      </c>
      <c r="BK344" s="19">
        <f t="shared" si="14"/>
        <v>1</v>
      </c>
      <c r="BL344" s="19"/>
      <c r="BM344" s="19"/>
      <c r="BN344" s="19">
        <v>1.0</v>
      </c>
      <c r="BO344" s="19" t="s">
        <v>185</v>
      </c>
      <c r="BP344" s="19">
        <f t="shared" si="15"/>
        <v>0</v>
      </c>
      <c r="BQ344" s="19">
        <v>2.0</v>
      </c>
      <c r="BR344" s="19">
        <v>1.0</v>
      </c>
      <c r="BS344" s="19" t="s">
        <v>185</v>
      </c>
      <c r="BT344" s="20">
        <f t="shared" si="16"/>
        <v>0</v>
      </c>
      <c r="BU344" s="20"/>
      <c r="BV344" s="19">
        <v>3.0</v>
      </c>
      <c r="BW344" s="19" t="s">
        <v>195</v>
      </c>
      <c r="BX344" s="19" t="s">
        <v>191</v>
      </c>
      <c r="BY344" s="19" t="s">
        <v>195</v>
      </c>
      <c r="BZ344" s="19" t="s">
        <v>186</v>
      </c>
      <c r="CA344" s="19">
        <f t="shared" si="17"/>
        <v>1</v>
      </c>
      <c r="CB344" s="19" t="s">
        <v>186</v>
      </c>
      <c r="CC344" s="19">
        <f t="shared" si="18"/>
        <v>1</v>
      </c>
      <c r="CD344" s="19" t="s">
        <v>209</v>
      </c>
      <c r="CE344" s="19">
        <f t="shared" si="19"/>
        <v>1</v>
      </c>
      <c r="CF344" s="19" t="s">
        <v>192</v>
      </c>
      <c r="CG344" s="19">
        <f t="shared" si="20"/>
        <v>0</v>
      </c>
      <c r="CH344" s="19" t="s">
        <v>192</v>
      </c>
      <c r="CI344" s="19">
        <f t="shared" si="21"/>
        <v>0</v>
      </c>
      <c r="CJ344" s="19" t="s">
        <v>229</v>
      </c>
      <c r="CK344" s="19" t="s">
        <v>185</v>
      </c>
      <c r="CL344" s="19" t="s">
        <v>194</v>
      </c>
      <c r="CM344" s="19">
        <f t="shared" si="22"/>
        <v>3.5</v>
      </c>
      <c r="CN344" s="19" t="s">
        <v>185</v>
      </c>
      <c r="CO344" s="19">
        <f t="shared" si="23"/>
        <v>0</v>
      </c>
      <c r="CP344" s="19" t="s">
        <v>185</v>
      </c>
      <c r="CQ344" s="19" t="s">
        <v>185</v>
      </c>
      <c r="CR344" s="19" t="s">
        <v>185</v>
      </c>
      <c r="CS344" s="19" t="s">
        <v>185</v>
      </c>
      <c r="CT344" s="19" t="s">
        <v>185</v>
      </c>
      <c r="CU344" s="19">
        <f t="shared" ref="CU344:CY344" si="390">if(CP344="Không",0,1)</f>
        <v>0</v>
      </c>
      <c r="CV344" s="19">
        <f t="shared" si="390"/>
        <v>0</v>
      </c>
      <c r="CW344" s="19">
        <f t="shared" si="390"/>
        <v>0</v>
      </c>
      <c r="CX344" s="19">
        <f t="shared" si="390"/>
        <v>0</v>
      </c>
      <c r="CY344" s="19">
        <f t="shared" si="390"/>
        <v>0</v>
      </c>
      <c r="CZ344" s="19" t="s">
        <v>185</v>
      </c>
      <c r="DA344" s="19">
        <f t="shared" si="25"/>
        <v>0</v>
      </c>
      <c r="DB344" s="19" t="s">
        <v>185</v>
      </c>
      <c r="DC344" s="19">
        <f t="shared" si="26"/>
        <v>0</v>
      </c>
      <c r="DD344" s="20"/>
      <c r="DE344" s="19" t="s">
        <v>195</v>
      </c>
      <c r="DF344" s="19">
        <f t="shared" si="27"/>
        <v>1</v>
      </c>
      <c r="DG344" s="19" t="s">
        <v>196</v>
      </c>
      <c r="DH344" s="19">
        <f t="shared" si="28"/>
        <v>0</v>
      </c>
      <c r="DI344" s="19" t="s">
        <v>185</v>
      </c>
      <c r="DJ344" s="19">
        <f t="shared" si="29"/>
        <v>0</v>
      </c>
      <c r="DK344" s="19" t="s">
        <v>197</v>
      </c>
      <c r="DL344" s="19">
        <f t="shared" si="30"/>
        <v>0</v>
      </c>
      <c r="DM344" s="19" t="s">
        <v>265</v>
      </c>
      <c r="DN344" s="19">
        <f t="shared" si="31"/>
        <v>5</v>
      </c>
      <c r="DO344" s="19" t="s">
        <v>326</v>
      </c>
      <c r="DP344" s="19" t="s">
        <v>185</v>
      </c>
      <c r="DQ344" s="20">
        <f t="shared" si="32"/>
        <v>0</v>
      </c>
      <c r="DR344" s="20"/>
      <c r="DS344" s="19" t="s">
        <v>185</v>
      </c>
      <c r="DT344" s="20"/>
      <c r="DU344" s="19" t="s">
        <v>185</v>
      </c>
      <c r="DV344" s="20"/>
      <c r="DW344" s="20"/>
      <c r="DX344" s="20"/>
      <c r="DY344" s="20"/>
    </row>
    <row r="345">
      <c r="A345" s="18">
        <v>46007.919120370374</v>
      </c>
      <c r="B345" s="19" t="s">
        <v>200</v>
      </c>
      <c r="C345" s="19" t="s">
        <v>174</v>
      </c>
      <c r="D345" s="19">
        <f t="shared" si="2"/>
        <v>0</v>
      </c>
      <c r="E345" s="19" t="s">
        <v>346</v>
      </c>
      <c r="F345" s="19">
        <f>IFERROR(__xludf.DUMMYFUNCTION("LET(
  t, LOWER(TRIM(E345)),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45" s="19" t="s">
        <v>185</v>
      </c>
      <c r="H345" s="19">
        <f>IFERROR(__xludf.DUMMYFUNCTION("LET(
  t, LOWER(TRIM(G345)),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45" s="19" t="s">
        <v>276</v>
      </c>
      <c r="J345" s="19">
        <f>IFERROR(__xludf.DUMMYFUNCTION("LET(
  text, LOWER(I345),
  IFERROR(
    IFS(
      REGEXMATCH(text,""ở cùng gia đình|ở trọ cùng gia đình""), 0,
      REGEXMATCH(text,""thuê trọ""), 1,
      REGEXMATCH(text,""ở ktx""), 2,
      REGEXMATCH(text,""có nhà tại khu vực đang học|có nhà|ở riên"&amp;"g tại chung cư""), 3,
      REGEXMATCH(text,""ở nhà người quen""), 4
    ),
  -1)
)"),0.0)</f>
        <v>0</v>
      </c>
      <c r="K345" s="19" t="s">
        <v>202</v>
      </c>
      <c r="L345" s="19">
        <f>IFERROR(__xludf.DUMMYFUNCTION("LET(
  t, LOWER(TRIM(K345)),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345" s="19" t="s">
        <v>261</v>
      </c>
      <c r="N345" s="19">
        <f>IFERROR(__xludf.DUMMYFUNCTION("LET(
  t, LOWER(TRIM(M345)),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45" s="19" t="s">
        <v>185</v>
      </c>
      <c r="P345" s="19">
        <f t="shared" si="3"/>
        <v>0</v>
      </c>
      <c r="Q345" s="20"/>
      <c r="R345" s="20" t="str">
        <f t="shared" si="381"/>
        <v/>
      </c>
      <c r="S345" s="20"/>
      <c r="T345" s="20"/>
      <c r="U345" s="20"/>
      <c r="V345" s="20" t="str">
        <f>IFERROR(__xludf.DUMMYFUNCTION("IFERROR(REGEXEXTRACT(U345,""\d+"")*1, """")"),"")</f>
        <v/>
      </c>
      <c r="W345" s="20">
        <f t="shared" si="5"/>
        <v>0</v>
      </c>
      <c r="X345" s="20"/>
      <c r="Y345" s="20"/>
      <c r="Z345" s="19" t="s">
        <v>208</v>
      </c>
      <c r="AA345" s="19"/>
      <c r="AB345" s="19" t="s">
        <v>185</v>
      </c>
      <c r="AC345" s="19" t="s">
        <v>185</v>
      </c>
      <c r="AD345" s="19" t="s">
        <v>205</v>
      </c>
      <c r="AE345" s="19" t="s">
        <v>225</v>
      </c>
      <c r="AF345" s="19" t="s">
        <v>206</v>
      </c>
      <c r="AG345" s="19" t="s">
        <v>188</v>
      </c>
      <c r="AH345" s="19" t="s">
        <v>188</v>
      </c>
      <c r="AI345" s="19" t="s">
        <v>239</v>
      </c>
      <c r="AJ345" s="19">
        <f t="shared" si="6"/>
        <v>0</v>
      </c>
      <c r="AK345" s="19" t="s">
        <v>238</v>
      </c>
      <c r="AL345" s="19">
        <f t="shared" si="7"/>
        <v>0</v>
      </c>
      <c r="AM345" s="19" t="s">
        <v>190</v>
      </c>
      <c r="AN345" s="19">
        <f t="shared" si="8"/>
        <v>0</v>
      </c>
      <c r="AO345" s="20"/>
      <c r="AP345" s="19">
        <v>3.0</v>
      </c>
      <c r="AQ345" s="19">
        <v>2.0</v>
      </c>
      <c r="AR345" s="19">
        <v>2.0</v>
      </c>
      <c r="AS345" s="19">
        <v>2.0</v>
      </c>
      <c r="AT345" s="19">
        <v>3.0</v>
      </c>
      <c r="AU345" s="19">
        <v>2.0</v>
      </c>
      <c r="AV345" s="19">
        <v>2.0</v>
      </c>
      <c r="AW345" s="19">
        <v>2.0</v>
      </c>
      <c r="AX345" s="19">
        <v>1.0</v>
      </c>
      <c r="AY345" s="19">
        <f t="shared" si="9"/>
        <v>19</v>
      </c>
      <c r="AZ345" s="19">
        <f t="shared" si="10"/>
        <v>10</v>
      </c>
      <c r="BA345" s="19">
        <f t="shared" si="11"/>
        <v>1</v>
      </c>
      <c r="BB345" s="19">
        <f t="shared" si="12"/>
        <v>0</v>
      </c>
      <c r="BC345" s="19">
        <v>3.0</v>
      </c>
      <c r="BD345" s="19">
        <v>2.0</v>
      </c>
      <c r="BE345" s="19">
        <v>3.0</v>
      </c>
      <c r="BF345" s="19">
        <v>2.0</v>
      </c>
      <c r="BG345" s="19">
        <v>2.0</v>
      </c>
      <c r="BH345" s="19">
        <v>2.0</v>
      </c>
      <c r="BI345" s="19">
        <v>3.0</v>
      </c>
      <c r="BJ345" s="19">
        <f t="shared" si="13"/>
        <v>17</v>
      </c>
      <c r="BK345" s="19">
        <f t="shared" si="14"/>
        <v>10</v>
      </c>
      <c r="BL345" s="19"/>
      <c r="BM345" s="19"/>
      <c r="BN345" s="19">
        <v>2.0</v>
      </c>
      <c r="BO345" s="19" t="s">
        <v>185</v>
      </c>
      <c r="BP345" s="19">
        <f t="shared" si="15"/>
        <v>0</v>
      </c>
      <c r="BQ345" s="19">
        <v>2.0</v>
      </c>
      <c r="BR345" s="19">
        <v>0.0</v>
      </c>
      <c r="BS345" s="19" t="s">
        <v>195</v>
      </c>
      <c r="BT345" s="20">
        <f t="shared" si="16"/>
        <v>1</v>
      </c>
      <c r="BU345" s="19" t="s">
        <v>312</v>
      </c>
      <c r="BV345" s="19">
        <v>3.0</v>
      </c>
      <c r="BW345" s="19" t="s">
        <v>195</v>
      </c>
      <c r="BX345" s="19" t="s">
        <v>191</v>
      </c>
      <c r="BY345" s="19" t="s">
        <v>195</v>
      </c>
      <c r="BZ345" s="19" t="s">
        <v>186</v>
      </c>
      <c r="CA345" s="19">
        <f t="shared" si="17"/>
        <v>1</v>
      </c>
      <c r="CB345" s="19" t="s">
        <v>185</v>
      </c>
      <c r="CC345" s="19">
        <f t="shared" si="18"/>
        <v>0</v>
      </c>
      <c r="CD345" s="19" t="s">
        <v>209</v>
      </c>
      <c r="CE345" s="19">
        <f t="shared" si="19"/>
        <v>1</v>
      </c>
      <c r="CF345" s="19" t="s">
        <v>209</v>
      </c>
      <c r="CG345" s="19">
        <f t="shared" si="20"/>
        <v>1</v>
      </c>
      <c r="CH345" s="19" t="s">
        <v>192</v>
      </c>
      <c r="CI345" s="19">
        <f t="shared" si="21"/>
        <v>0</v>
      </c>
      <c r="CJ345" s="19" t="s">
        <v>292</v>
      </c>
      <c r="CK345" s="19" t="s">
        <v>336</v>
      </c>
      <c r="CL345" s="19" t="s">
        <v>212</v>
      </c>
      <c r="CM345" s="19">
        <f t="shared" si="22"/>
        <v>6</v>
      </c>
      <c r="CN345" s="19" t="s">
        <v>185</v>
      </c>
      <c r="CO345" s="19">
        <f t="shared" si="23"/>
        <v>0</v>
      </c>
      <c r="CP345" s="19" t="s">
        <v>185</v>
      </c>
      <c r="CQ345" s="19" t="s">
        <v>185</v>
      </c>
      <c r="CR345" s="19" t="s">
        <v>185</v>
      </c>
      <c r="CS345" s="19" t="s">
        <v>195</v>
      </c>
      <c r="CT345" s="19" t="s">
        <v>185</v>
      </c>
      <c r="CU345" s="19">
        <f t="shared" ref="CU345:CY345" si="391">if(CP345="Không",0,1)</f>
        <v>0</v>
      </c>
      <c r="CV345" s="19">
        <f t="shared" si="391"/>
        <v>0</v>
      </c>
      <c r="CW345" s="19">
        <f t="shared" si="391"/>
        <v>0</v>
      </c>
      <c r="CX345" s="19">
        <f t="shared" si="391"/>
        <v>1</v>
      </c>
      <c r="CY345" s="19">
        <f t="shared" si="391"/>
        <v>0</v>
      </c>
      <c r="CZ345" s="19" t="s">
        <v>185</v>
      </c>
      <c r="DA345" s="19">
        <f t="shared" si="25"/>
        <v>0</v>
      </c>
      <c r="DB345" s="19" t="s">
        <v>185</v>
      </c>
      <c r="DC345" s="19">
        <f t="shared" si="26"/>
        <v>0</v>
      </c>
      <c r="DD345" s="20"/>
      <c r="DE345" s="19" t="s">
        <v>195</v>
      </c>
      <c r="DF345" s="19">
        <f t="shared" si="27"/>
        <v>1</v>
      </c>
      <c r="DG345" s="19" t="s">
        <v>196</v>
      </c>
      <c r="DH345" s="19">
        <f t="shared" si="28"/>
        <v>0</v>
      </c>
      <c r="DI345" s="19" t="s">
        <v>185</v>
      </c>
      <c r="DJ345" s="19">
        <f t="shared" si="29"/>
        <v>0</v>
      </c>
      <c r="DK345" s="19" t="s">
        <v>197</v>
      </c>
      <c r="DL345" s="19">
        <f t="shared" si="30"/>
        <v>0</v>
      </c>
      <c r="DM345" s="19" t="s">
        <v>303</v>
      </c>
      <c r="DN345" s="19">
        <f t="shared" si="31"/>
        <v>0.5</v>
      </c>
      <c r="DO345" s="19" t="s">
        <v>304</v>
      </c>
      <c r="DP345" s="19" t="s">
        <v>185</v>
      </c>
      <c r="DQ345" s="20">
        <f t="shared" si="32"/>
        <v>0</v>
      </c>
      <c r="DR345" s="20"/>
      <c r="DS345" s="19" t="s">
        <v>195</v>
      </c>
      <c r="DT345" s="19" t="s">
        <v>861</v>
      </c>
      <c r="DU345" s="19" t="s">
        <v>185</v>
      </c>
      <c r="DV345" s="20"/>
      <c r="DW345" s="20"/>
      <c r="DX345" s="20"/>
      <c r="DY345" s="20"/>
    </row>
    <row r="346">
      <c r="A346" s="18">
        <v>46007.91976851852</v>
      </c>
      <c r="B346" s="19" t="s">
        <v>357</v>
      </c>
      <c r="C346" s="19" t="s">
        <v>174</v>
      </c>
      <c r="D346" s="19">
        <f t="shared" si="2"/>
        <v>0</v>
      </c>
      <c r="E346" s="19" t="s">
        <v>492</v>
      </c>
      <c r="F346" s="19">
        <f>IFERROR(__xludf.DUMMYFUNCTION("LET(
  t, LOWER(TRIM(E346)),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)"),6.0)</f>
        <v>6</v>
      </c>
      <c r="G346" s="19" t="s">
        <v>360</v>
      </c>
      <c r="H346" s="19">
        <f>IFERROR(__xludf.DUMMYFUNCTION("LET(
  t, LOWER(TRIM(G346)),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)"),5.0)</f>
        <v>5</v>
      </c>
      <c r="I346" s="19" t="s">
        <v>182</v>
      </c>
      <c r="J346" s="19">
        <f>IFERROR(__xludf.DUMMYFUNCTION("LET(
  text, LOWER(I346),
  IFERROR(
    IFS(
      REGEXMATCH(text,""ở cùng gia đình|ở trọ cùng gia đình""), 0,
      REGEXMATCH(text,""thuê trọ""), 1,
      REGEXMATCH(text,""ở ktx""), 2,
      REGEXMATCH(text,""có nhà tại khu vực đang học|có nhà|ở riên"&amp;"g tại chung cư""), 3,
      REGEXMATCH(text,""ở nhà người quen""), 4
    ),
  -1)
)"),1.0)</f>
        <v>1</v>
      </c>
      <c r="K346" s="19" t="s">
        <v>183</v>
      </c>
      <c r="L346" s="19">
        <f>IFERROR(__xludf.DUMMYFUNCTION("LET(
  t, LOWER(TRIM(K346)),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46" s="19" t="s">
        <v>862</v>
      </c>
      <c r="N346" s="19">
        <f>IFERROR(__xludf.DUMMYFUNCTION("LET(
  t, LOWER(TRIM(M346)),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)"),0.0)</f>
        <v>0</v>
      </c>
      <c r="O346" s="19" t="s">
        <v>195</v>
      </c>
      <c r="P346" s="19">
        <f t="shared" si="3"/>
        <v>1</v>
      </c>
      <c r="Q346" s="19">
        <v>1.0</v>
      </c>
      <c r="R346" s="20">
        <f t="shared" si="381"/>
        <v>1</v>
      </c>
      <c r="S346" s="19" t="s">
        <v>223</v>
      </c>
      <c r="T346" s="19"/>
      <c r="U346" s="19" t="s">
        <v>204</v>
      </c>
      <c r="V346" s="20">
        <f>IFERROR(__xludf.DUMMYFUNCTION("IFERROR(REGEXEXTRACT(U346,""\d+"")*1, """")"),15.0)</f>
        <v>15</v>
      </c>
      <c r="W346" s="20">
        <f t="shared" si="5"/>
        <v>15</v>
      </c>
      <c r="X346" s="19" t="s">
        <v>863</v>
      </c>
      <c r="Y346" s="19">
        <v>10.0</v>
      </c>
      <c r="Z346" s="19" t="s">
        <v>208</v>
      </c>
      <c r="AA346" s="19"/>
      <c r="AB346" s="19" t="s">
        <v>195</v>
      </c>
      <c r="AC346" s="19" t="s">
        <v>864</v>
      </c>
      <c r="AD346" s="19" t="s">
        <v>186</v>
      </c>
      <c r="AE346" s="19" t="s">
        <v>186</v>
      </c>
      <c r="AF346" s="19" t="s">
        <v>206</v>
      </c>
      <c r="AG346" s="19" t="s">
        <v>188</v>
      </c>
      <c r="AH346" s="19" t="s">
        <v>188</v>
      </c>
      <c r="AI346" s="19" t="s">
        <v>227</v>
      </c>
      <c r="AJ346" s="19">
        <f t="shared" si="6"/>
        <v>2</v>
      </c>
      <c r="AK346" s="19" t="s">
        <v>226</v>
      </c>
      <c r="AL346" s="19">
        <f t="shared" si="7"/>
        <v>2</v>
      </c>
      <c r="AM346" s="19" t="s">
        <v>190</v>
      </c>
      <c r="AN346" s="19">
        <f t="shared" si="8"/>
        <v>0</v>
      </c>
      <c r="AO346" s="20"/>
      <c r="AP346" s="19">
        <v>2.0</v>
      </c>
      <c r="AQ346" s="19">
        <v>2.0</v>
      </c>
      <c r="AR346" s="19">
        <v>3.0</v>
      </c>
      <c r="AS346" s="19">
        <v>3.0</v>
      </c>
      <c r="AT346" s="19">
        <v>2.0</v>
      </c>
      <c r="AU346" s="19">
        <v>2.0</v>
      </c>
      <c r="AV346" s="19">
        <v>1.0</v>
      </c>
      <c r="AW346" s="19">
        <v>1.0</v>
      </c>
      <c r="AX346" s="19">
        <v>2.0</v>
      </c>
      <c r="AY346" s="19">
        <f t="shared" si="9"/>
        <v>18</v>
      </c>
      <c r="AZ346" s="19">
        <f t="shared" si="10"/>
        <v>9</v>
      </c>
      <c r="BA346" s="19">
        <f t="shared" si="11"/>
        <v>0</v>
      </c>
      <c r="BB346" s="19">
        <f t="shared" si="12"/>
        <v>0</v>
      </c>
      <c r="BC346" s="19">
        <v>2.0</v>
      </c>
      <c r="BD346" s="19">
        <v>2.0</v>
      </c>
      <c r="BE346" s="19">
        <v>3.0</v>
      </c>
      <c r="BF346" s="19">
        <v>2.0</v>
      </c>
      <c r="BG346" s="19">
        <v>2.0</v>
      </c>
      <c r="BH346" s="19">
        <v>2.0</v>
      </c>
      <c r="BI346" s="19">
        <v>2.0</v>
      </c>
      <c r="BJ346" s="19">
        <f t="shared" si="13"/>
        <v>15</v>
      </c>
      <c r="BK346" s="19">
        <f t="shared" si="14"/>
        <v>8</v>
      </c>
      <c r="BL346" s="19"/>
      <c r="BM346" s="19"/>
      <c r="BN346" s="19">
        <v>3.0</v>
      </c>
      <c r="BO346" s="19" t="s">
        <v>195</v>
      </c>
      <c r="BP346" s="19">
        <f t="shared" si="15"/>
        <v>1</v>
      </c>
      <c r="BQ346" s="19">
        <v>4.0</v>
      </c>
      <c r="BR346" s="19">
        <v>0.0</v>
      </c>
      <c r="BS346" s="19" t="s">
        <v>195</v>
      </c>
      <c r="BT346" s="20">
        <f t="shared" si="16"/>
        <v>1</v>
      </c>
      <c r="BU346" s="19" t="s">
        <v>322</v>
      </c>
      <c r="BV346" s="19">
        <v>2.0</v>
      </c>
      <c r="BW346" s="19" t="s">
        <v>195</v>
      </c>
      <c r="BX346" s="19" t="s">
        <v>378</v>
      </c>
      <c r="BY346" s="19" t="s">
        <v>195</v>
      </c>
      <c r="BZ346" s="19" t="s">
        <v>186</v>
      </c>
      <c r="CA346" s="19">
        <f t="shared" si="17"/>
        <v>1</v>
      </c>
      <c r="CB346" s="19" t="s">
        <v>186</v>
      </c>
      <c r="CC346" s="19">
        <f t="shared" si="18"/>
        <v>1</v>
      </c>
      <c r="CD346" s="19" t="s">
        <v>209</v>
      </c>
      <c r="CE346" s="19">
        <f t="shared" si="19"/>
        <v>1</v>
      </c>
      <c r="CF346" s="19" t="s">
        <v>209</v>
      </c>
      <c r="CG346" s="19">
        <f t="shared" si="20"/>
        <v>1</v>
      </c>
      <c r="CH346" s="19" t="s">
        <v>209</v>
      </c>
      <c r="CI346" s="19">
        <f t="shared" si="21"/>
        <v>1</v>
      </c>
      <c r="CJ346" s="19" t="s">
        <v>865</v>
      </c>
      <c r="CK346" s="19" t="s">
        <v>866</v>
      </c>
      <c r="CL346" s="19" t="s">
        <v>241</v>
      </c>
      <c r="CM346" s="19">
        <f t="shared" si="22"/>
        <v>1.5</v>
      </c>
      <c r="CN346" s="19" t="s">
        <v>225</v>
      </c>
      <c r="CO346" s="19">
        <f t="shared" si="23"/>
        <v>2</v>
      </c>
      <c r="CP346" s="19" t="s">
        <v>195</v>
      </c>
      <c r="CQ346" s="19" t="s">
        <v>195</v>
      </c>
      <c r="CR346" s="19" t="s">
        <v>195</v>
      </c>
      <c r="CS346" s="19" t="s">
        <v>195</v>
      </c>
      <c r="CT346" s="19" t="s">
        <v>195</v>
      </c>
      <c r="CU346" s="19">
        <f t="shared" ref="CU346:CY346" si="392">if(CP346="Không",0,1)</f>
        <v>1</v>
      </c>
      <c r="CV346" s="19">
        <f t="shared" si="392"/>
        <v>1</v>
      </c>
      <c r="CW346" s="19">
        <f t="shared" si="392"/>
        <v>1</v>
      </c>
      <c r="CX346" s="19">
        <f t="shared" si="392"/>
        <v>1</v>
      </c>
      <c r="CY346" s="19">
        <f t="shared" si="392"/>
        <v>1</v>
      </c>
      <c r="CZ346" s="19" t="s">
        <v>185</v>
      </c>
      <c r="DA346" s="19">
        <f t="shared" si="25"/>
        <v>0</v>
      </c>
      <c r="DB346" s="19" t="s">
        <v>185</v>
      </c>
      <c r="DC346" s="19">
        <f t="shared" si="26"/>
        <v>0</v>
      </c>
      <c r="DD346" s="20"/>
      <c r="DE346" s="19" t="s">
        <v>195</v>
      </c>
      <c r="DF346" s="19">
        <f t="shared" si="27"/>
        <v>1</v>
      </c>
      <c r="DG346" s="19" t="s">
        <v>196</v>
      </c>
      <c r="DH346" s="19">
        <f t="shared" si="28"/>
        <v>0</v>
      </c>
      <c r="DI346" s="19" t="s">
        <v>355</v>
      </c>
      <c r="DJ346" s="19">
        <f t="shared" si="29"/>
        <v>1</v>
      </c>
      <c r="DK346" s="19" t="s">
        <v>197</v>
      </c>
      <c r="DL346" s="19">
        <f t="shared" si="30"/>
        <v>0</v>
      </c>
      <c r="DM346" s="19" t="s">
        <v>303</v>
      </c>
      <c r="DN346" s="19">
        <f t="shared" si="31"/>
        <v>0.5</v>
      </c>
      <c r="DO346" s="19" t="s">
        <v>554</v>
      </c>
      <c r="DP346" s="19" t="s">
        <v>185</v>
      </c>
      <c r="DQ346" s="20">
        <f t="shared" si="32"/>
        <v>0</v>
      </c>
      <c r="DR346" s="20"/>
      <c r="DS346" s="19" t="s">
        <v>195</v>
      </c>
      <c r="DT346" s="19" t="s">
        <v>218</v>
      </c>
      <c r="DU346" s="19" t="s">
        <v>185</v>
      </c>
      <c r="DV346" s="20"/>
      <c r="DW346" s="20"/>
      <c r="DX346" s="20"/>
      <c r="DY346" s="20"/>
    </row>
    <row r="347">
      <c r="A347" s="18">
        <v>46007.92128472222</v>
      </c>
      <c r="B347" s="19" t="s">
        <v>390</v>
      </c>
      <c r="C347" s="19" t="s">
        <v>335</v>
      </c>
      <c r="D347" s="19">
        <f t="shared" si="2"/>
        <v>1</v>
      </c>
      <c r="E347" s="19" t="s">
        <v>180</v>
      </c>
      <c r="F347" s="19">
        <f>IFERROR(__xludf.DUMMYFUNCTION("LET(
  t, LOWER(TRIM(E347)),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47" s="19" t="s">
        <v>220</v>
      </c>
      <c r="H347" s="19">
        <f>IFERROR(__xludf.DUMMYFUNCTION("LET(
  t, LOWER(TRIM(G347)),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47" s="19" t="s">
        <v>182</v>
      </c>
      <c r="J347" s="19">
        <f>IFERROR(__xludf.DUMMYFUNCTION("LET(
  text, LOWER(I347),
  IFERROR(
    IFS(
      REGEXMATCH(text,""ở cùng gia đình|ở trọ cùng gia đình""), 0,
      REGEXMATCH(text,""thuê trọ""), 1,
      REGEXMATCH(text,""ở ktx""), 2,
      REGEXMATCH(text,""có nhà tại khu vực đang học|có nhà|ở riên"&amp;"g tại chung cư""), 3,
      REGEXMATCH(text,""ở nhà người quen""), 4
    ),
  -1)
)"),1.0)</f>
        <v>1</v>
      </c>
      <c r="K347" s="19" t="s">
        <v>698</v>
      </c>
      <c r="L347" s="19">
        <f>IFERROR(__xludf.DUMMYFUNCTION("LET(
  t, LOWER(TRIM(K347)),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47" s="19" t="s">
        <v>222</v>
      </c>
      <c r="N347" s="19">
        <f>IFERROR(__xludf.DUMMYFUNCTION("LET(
  t, LOWER(TRIM(M347)),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47" s="19" t="s">
        <v>195</v>
      </c>
      <c r="P347" s="19">
        <f t="shared" si="3"/>
        <v>1</v>
      </c>
      <c r="Q347" s="19" t="s">
        <v>867</v>
      </c>
      <c r="R347" s="19">
        <v>1.0</v>
      </c>
      <c r="S347" s="19" t="s">
        <v>223</v>
      </c>
      <c r="T347" s="19"/>
      <c r="U347" s="19" t="s">
        <v>236</v>
      </c>
      <c r="V347" s="20">
        <f>IFERROR(__xludf.DUMMYFUNCTION("IFERROR(REGEXEXTRACT(U347,""\d+"")*1, """")"),40.0)</f>
        <v>40</v>
      </c>
      <c r="W347" s="20">
        <f t="shared" si="5"/>
        <v>40</v>
      </c>
      <c r="X347" s="19">
        <v>20.0</v>
      </c>
      <c r="Y347" s="19">
        <v>20.0</v>
      </c>
      <c r="Z347" s="19" t="s">
        <v>185</v>
      </c>
      <c r="AA347" s="19"/>
      <c r="AB347" s="19" t="s">
        <v>185</v>
      </c>
      <c r="AC347" s="19" t="s">
        <v>185</v>
      </c>
      <c r="AD347" s="19" t="s">
        <v>186</v>
      </c>
      <c r="AE347" s="19" t="s">
        <v>185</v>
      </c>
      <c r="AF347" s="19" t="s">
        <v>237</v>
      </c>
      <c r="AG347" s="19" t="s">
        <v>238</v>
      </c>
      <c r="AH347" s="19" t="s">
        <v>188</v>
      </c>
      <c r="AI347" s="19" t="s">
        <v>239</v>
      </c>
      <c r="AJ347" s="19">
        <f t="shared" si="6"/>
        <v>0</v>
      </c>
      <c r="AK347" s="19" t="s">
        <v>188</v>
      </c>
      <c r="AL347" s="19">
        <f t="shared" si="7"/>
        <v>1</v>
      </c>
      <c r="AM347" s="19" t="s">
        <v>190</v>
      </c>
      <c r="AN347" s="19">
        <f t="shared" si="8"/>
        <v>0</v>
      </c>
      <c r="AO347" s="20"/>
      <c r="AP347" s="19">
        <v>2.0</v>
      </c>
      <c r="AQ347" s="19">
        <v>2.0</v>
      </c>
      <c r="AR347" s="19">
        <v>2.0</v>
      </c>
      <c r="AS347" s="19">
        <v>2.0</v>
      </c>
      <c r="AT347" s="19">
        <v>2.0</v>
      </c>
      <c r="AU347" s="19">
        <v>1.0</v>
      </c>
      <c r="AV347" s="19">
        <v>1.0</v>
      </c>
      <c r="AW347" s="19">
        <v>1.0</v>
      </c>
      <c r="AX347" s="19">
        <v>1.0</v>
      </c>
      <c r="AY347" s="19">
        <f t="shared" si="9"/>
        <v>14</v>
      </c>
      <c r="AZ347" s="19">
        <f t="shared" si="10"/>
        <v>5</v>
      </c>
      <c r="BA347" s="19">
        <f t="shared" si="11"/>
        <v>0</v>
      </c>
      <c r="BB347" s="19">
        <f t="shared" si="12"/>
        <v>0</v>
      </c>
      <c r="BC347" s="19">
        <v>1.0</v>
      </c>
      <c r="BD347" s="19">
        <v>1.0</v>
      </c>
      <c r="BE347" s="19">
        <v>1.0</v>
      </c>
      <c r="BF347" s="19">
        <v>1.0</v>
      </c>
      <c r="BG347" s="19">
        <v>1.0</v>
      </c>
      <c r="BH347" s="19">
        <v>2.0</v>
      </c>
      <c r="BI347" s="19">
        <v>2.0</v>
      </c>
      <c r="BJ347" s="19">
        <f t="shared" si="13"/>
        <v>9</v>
      </c>
      <c r="BK347" s="19">
        <f t="shared" si="14"/>
        <v>2</v>
      </c>
      <c r="BL347" s="19"/>
      <c r="BM347" s="19"/>
      <c r="BN347" s="19">
        <v>3.0</v>
      </c>
      <c r="BO347" s="19" t="s">
        <v>195</v>
      </c>
      <c r="BP347" s="19">
        <f t="shared" si="15"/>
        <v>1</v>
      </c>
      <c r="BQ347" s="19">
        <v>2.0</v>
      </c>
      <c r="BR347" s="19">
        <v>10.0</v>
      </c>
      <c r="BS347" s="19" t="s">
        <v>185</v>
      </c>
      <c r="BT347" s="20">
        <f t="shared" si="16"/>
        <v>0</v>
      </c>
      <c r="BU347" s="20"/>
      <c r="BV347" s="19">
        <v>5.0</v>
      </c>
      <c r="BW347" s="19" t="s">
        <v>185</v>
      </c>
      <c r="BX347" s="19" t="s">
        <v>191</v>
      </c>
      <c r="BY347" s="19" t="s">
        <v>185</v>
      </c>
      <c r="BZ347" s="19" t="s">
        <v>186</v>
      </c>
      <c r="CA347" s="19">
        <f t="shared" si="17"/>
        <v>1</v>
      </c>
      <c r="CB347" s="19" t="s">
        <v>186</v>
      </c>
      <c r="CC347" s="19">
        <f t="shared" si="18"/>
        <v>1</v>
      </c>
      <c r="CD347" s="19" t="s">
        <v>192</v>
      </c>
      <c r="CE347" s="19">
        <f t="shared" si="19"/>
        <v>0</v>
      </c>
      <c r="CF347" s="19" t="s">
        <v>192</v>
      </c>
      <c r="CG347" s="19">
        <f t="shared" si="20"/>
        <v>0</v>
      </c>
      <c r="CH347" s="19" t="s">
        <v>192</v>
      </c>
      <c r="CI347" s="19">
        <f t="shared" si="21"/>
        <v>0</v>
      </c>
      <c r="CJ347" s="19" t="s">
        <v>262</v>
      </c>
      <c r="CK347" s="19" t="s">
        <v>313</v>
      </c>
      <c r="CL347" s="19" t="s">
        <v>212</v>
      </c>
      <c r="CM347" s="19">
        <f t="shared" si="22"/>
        <v>6</v>
      </c>
      <c r="CN347" s="19" t="s">
        <v>185</v>
      </c>
      <c r="CO347" s="19">
        <f t="shared" si="23"/>
        <v>0</v>
      </c>
      <c r="CP347" s="19" t="s">
        <v>185</v>
      </c>
      <c r="CQ347" s="19" t="s">
        <v>185</v>
      </c>
      <c r="CR347" s="19" t="s">
        <v>185</v>
      </c>
      <c r="CS347" s="19" t="s">
        <v>185</v>
      </c>
      <c r="CT347" s="19" t="s">
        <v>185</v>
      </c>
      <c r="CU347" s="19">
        <f t="shared" ref="CU347:CY347" si="393">if(CP347="Không",0,1)</f>
        <v>0</v>
      </c>
      <c r="CV347" s="19">
        <f t="shared" si="393"/>
        <v>0</v>
      </c>
      <c r="CW347" s="19">
        <f t="shared" si="393"/>
        <v>0</v>
      </c>
      <c r="CX347" s="19">
        <f t="shared" si="393"/>
        <v>0</v>
      </c>
      <c r="CY347" s="19">
        <f t="shared" si="393"/>
        <v>0</v>
      </c>
      <c r="CZ347" s="19" t="s">
        <v>185</v>
      </c>
      <c r="DA347" s="19">
        <f t="shared" si="25"/>
        <v>0</v>
      </c>
      <c r="DB347" s="19" t="s">
        <v>185</v>
      </c>
      <c r="DC347" s="19">
        <f t="shared" si="26"/>
        <v>0</v>
      </c>
      <c r="DD347" s="20"/>
      <c r="DE347" s="19" t="s">
        <v>195</v>
      </c>
      <c r="DF347" s="19">
        <f t="shared" si="27"/>
        <v>1</v>
      </c>
      <c r="DG347" s="19" t="s">
        <v>196</v>
      </c>
      <c r="DH347" s="19">
        <f t="shared" si="28"/>
        <v>0</v>
      </c>
      <c r="DI347" s="19" t="s">
        <v>185</v>
      </c>
      <c r="DJ347" s="19">
        <f t="shared" si="29"/>
        <v>0</v>
      </c>
      <c r="DK347" s="19" t="s">
        <v>197</v>
      </c>
      <c r="DL347" s="19">
        <f t="shared" si="30"/>
        <v>0</v>
      </c>
      <c r="DM347" s="19" t="s">
        <v>198</v>
      </c>
      <c r="DN347" s="19">
        <f t="shared" si="31"/>
        <v>1.5</v>
      </c>
      <c r="DO347" s="19" t="s">
        <v>602</v>
      </c>
      <c r="DP347" s="19" t="s">
        <v>185</v>
      </c>
      <c r="DQ347" s="20">
        <f t="shared" si="32"/>
        <v>0</v>
      </c>
      <c r="DR347" s="20"/>
      <c r="DS347" s="19" t="s">
        <v>185</v>
      </c>
      <c r="DT347" s="20"/>
      <c r="DU347" s="19" t="s">
        <v>185</v>
      </c>
      <c r="DV347" s="20"/>
      <c r="DW347" s="20"/>
      <c r="DX347" s="20"/>
      <c r="DY347" s="20"/>
    </row>
    <row r="348">
      <c r="A348" s="18">
        <v>46007.921377314815</v>
      </c>
      <c r="B348" s="19" t="s">
        <v>316</v>
      </c>
      <c r="C348" s="19" t="s">
        <v>174</v>
      </c>
      <c r="D348" s="19">
        <f t="shared" si="2"/>
        <v>0</v>
      </c>
      <c r="E348" s="19" t="s">
        <v>349</v>
      </c>
      <c r="F348" s="19">
        <f>IFERROR(__xludf.DUMMYFUNCTION("LET(
  t, LOWER(TRIM(E348)),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48" s="19" t="s">
        <v>220</v>
      </c>
      <c r="H348" s="19">
        <f>IFERROR(__xludf.DUMMYFUNCTION("LET(
  t, LOWER(TRIM(G348)),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48" s="19" t="s">
        <v>182</v>
      </c>
      <c r="J348" s="19">
        <f>IFERROR(__xludf.DUMMYFUNCTION("LET(
  text, LOWER(I348),
  IFERROR(
    IFS(
      REGEXMATCH(text,""ở cùng gia đình|ở trọ cùng gia đình""), 0,
      REGEXMATCH(text,""thuê trọ""), 1,
      REGEXMATCH(text,""ở ktx""), 2,
      REGEXMATCH(text,""có nhà tại khu vực đang học|có nhà|ở riên"&amp;"g tại chung cư""), 3,
      REGEXMATCH(text,""ở nhà người quen""), 4
    ),
  -1)
)"),1.0)</f>
        <v>1</v>
      </c>
      <c r="K348" s="19" t="s">
        <v>221</v>
      </c>
      <c r="L348" s="19">
        <f>IFERROR(__xludf.DUMMYFUNCTION("LET(
  t, LOWER(TRIM(K348)),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48" s="19" t="s">
        <v>222</v>
      </c>
      <c r="N348" s="19">
        <f>IFERROR(__xludf.DUMMYFUNCTION("LET(
  t, LOWER(TRIM(M348)),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48" s="19" t="s">
        <v>185</v>
      </c>
      <c r="P348" s="19">
        <f t="shared" si="3"/>
        <v>0</v>
      </c>
      <c r="Q348" s="20"/>
      <c r="R348" s="20" t="str">
        <f t="shared" ref="R348:R362" si="395">Q348</f>
        <v/>
      </c>
      <c r="S348" s="20"/>
      <c r="T348" s="20"/>
      <c r="U348" s="20"/>
      <c r="V348" s="20" t="str">
        <f>IFERROR(__xludf.DUMMYFUNCTION("IFERROR(REGEXEXTRACT(U348,""\d+"")*1, """")"),"")</f>
        <v/>
      </c>
      <c r="W348" s="20">
        <f t="shared" si="5"/>
        <v>0</v>
      </c>
      <c r="X348" s="20"/>
      <c r="Y348" s="20"/>
      <c r="Z348" s="19" t="s">
        <v>186</v>
      </c>
      <c r="AA348" s="19"/>
      <c r="AB348" s="19" t="s">
        <v>195</v>
      </c>
      <c r="AC348" s="19" t="s">
        <v>185</v>
      </c>
      <c r="AD348" s="19" t="s">
        <v>205</v>
      </c>
      <c r="AE348" s="19" t="s">
        <v>186</v>
      </c>
      <c r="AF348" s="19" t="s">
        <v>187</v>
      </c>
      <c r="AG348" s="19" t="s">
        <v>251</v>
      </c>
      <c r="AH348" s="19" t="s">
        <v>251</v>
      </c>
      <c r="AI348" s="19" t="s">
        <v>239</v>
      </c>
      <c r="AJ348" s="19">
        <f t="shared" si="6"/>
        <v>0</v>
      </c>
      <c r="AK348" s="19" t="s">
        <v>238</v>
      </c>
      <c r="AL348" s="19">
        <f t="shared" si="7"/>
        <v>0</v>
      </c>
      <c r="AM348" s="19" t="s">
        <v>190</v>
      </c>
      <c r="AN348" s="19">
        <f t="shared" si="8"/>
        <v>0</v>
      </c>
      <c r="AO348" s="20"/>
      <c r="AP348" s="19">
        <v>2.0</v>
      </c>
      <c r="AQ348" s="19">
        <v>3.0</v>
      </c>
      <c r="AR348" s="19">
        <v>3.0</v>
      </c>
      <c r="AS348" s="19">
        <v>3.0</v>
      </c>
      <c r="AT348" s="19">
        <v>2.0</v>
      </c>
      <c r="AU348" s="19">
        <v>3.0</v>
      </c>
      <c r="AV348" s="19">
        <v>3.0</v>
      </c>
      <c r="AW348" s="19">
        <v>2.0</v>
      </c>
      <c r="AX348" s="19">
        <v>3.0</v>
      </c>
      <c r="AY348" s="19">
        <f t="shared" si="9"/>
        <v>24</v>
      </c>
      <c r="AZ348" s="19">
        <f t="shared" si="10"/>
        <v>15</v>
      </c>
      <c r="BA348" s="19">
        <f t="shared" si="11"/>
        <v>1</v>
      </c>
      <c r="BB348" s="19">
        <f t="shared" si="12"/>
        <v>1</v>
      </c>
      <c r="BC348" s="19">
        <v>3.0</v>
      </c>
      <c r="BD348" s="19">
        <v>3.0</v>
      </c>
      <c r="BE348" s="19">
        <v>3.0</v>
      </c>
      <c r="BF348" s="19">
        <v>3.0</v>
      </c>
      <c r="BG348" s="19">
        <v>4.0</v>
      </c>
      <c r="BH348" s="19">
        <v>3.0</v>
      </c>
      <c r="BI348" s="19">
        <v>3.0</v>
      </c>
      <c r="BJ348" s="19">
        <f t="shared" si="13"/>
        <v>22</v>
      </c>
      <c r="BK348" s="19">
        <f t="shared" si="14"/>
        <v>15</v>
      </c>
      <c r="BL348" s="19"/>
      <c r="BM348" s="19"/>
      <c r="BN348" s="19">
        <v>4.0</v>
      </c>
      <c r="BO348" s="19" t="s">
        <v>195</v>
      </c>
      <c r="BP348" s="19">
        <f t="shared" si="15"/>
        <v>1</v>
      </c>
      <c r="BQ348" s="19">
        <v>5.0</v>
      </c>
      <c r="BR348" s="19">
        <v>2.0</v>
      </c>
      <c r="BS348" s="19" t="s">
        <v>185</v>
      </c>
      <c r="BT348" s="20">
        <f t="shared" si="16"/>
        <v>0</v>
      </c>
      <c r="BU348" s="20"/>
      <c r="BV348" s="19">
        <v>3.0</v>
      </c>
      <c r="BW348" s="19" t="s">
        <v>195</v>
      </c>
      <c r="BX348" s="19" t="s">
        <v>191</v>
      </c>
      <c r="BY348" s="19" t="s">
        <v>195</v>
      </c>
      <c r="BZ348" s="19" t="s">
        <v>208</v>
      </c>
      <c r="CA348" s="19">
        <f t="shared" si="17"/>
        <v>2</v>
      </c>
      <c r="CB348" s="19" t="s">
        <v>208</v>
      </c>
      <c r="CC348" s="19">
        <f t="shared" si="18"/>
        <v>2</v>
      </c>
      <c r="CD348" s="19" t="s">
        <v>208</v>
      </c>
      <c r="CE348" s="19">
        <f t="shared" si="19"/>
        <v>2</v>
      </c>
      <c r="CF348" s="19" t="s">
        <v>209</v>
      </c>
      <c r="CG348" s="19">
        <f t="shared" si="20"/>
        <v>1</v>
      </c>
      <c r="CH348" s="19" t="s">
        <v>209</v>
      </c>
      <c r="CI348" s="19">
        <f t="shared" si="21"/>
        <v>1</v>
      </c>
      <c r="CJ348" s="19" t="s">
        <v>229</v>
      </c>
      <c r="CK348" s="19" t="s">
        <v>185</v>
      </c>
      <c r="CL348" s="19" t="s">
        <v>241</v>
      </c>
      <c r="CM348" s="19">
        <f t="shared" si="22"/>
        <v>1.5</v>
      </c>
      <c r="CN348" s="19" t="s">
        <v>185</v>
      </c>
      <c r="CO348" s="19">
        <f t="shared" si="23"/>
        <v>0</v>
      </c>
      <c r="CP348" s="19" t="s">
        <v>185</v>
      </c>
      <c r="CQ348" s="19" t="s">
        <v>195</v>
      </c>
      <c r="CR348" s="19" t="s">
        <v>185</v>
      </c>
      <c r="CS348" s="19" t="s">
        <v>195</v>
      </c>
      <c r="CT348" s="19" t="s">
        <v>185</v>
      </c>
      <c r="CU348" s="19">
        <f t="shared" ref="CU348:CY348" si="394">if(CP348="Không",0,1)</f>
        <v>0</v>
      </c>
      <c r="CV348" s="19">
        <f t="shared" si="394"/>
        <v>1</v>
      </c>
      <c r="CW348" s="19">
        <f t="shared" si="394"/>
        <v>0</v>
      </c>
      <c r="CX348" s="19">
        <f t="shared" si="394"/>
        <v>1</v>
      </c>
      <c r="CY348" s="19">
        <f t="shared" si="394"/>
        <v>0</v>
      </c>
      <c r="CZ348" s="19" t="s">
        <v>185</v>
      </c>
      <c r="DA348" s="19">
        <f t="shared" si="25"/>
        <v>0</v>
      </c>
      <c r="DB348" s="19" t="s">
        <v>195</v>
      </c>
      <c r="DC348" s="19">
        <f t="shared" si="26"/>
        <v>1</v>
      </c>
      <c r="DD348" s="19" t="s">
        <v>868</v>
      </c>
      <c r="DE348" s="19" t="s">
        <v>185</v>
      </c>
      <c r="DF348" s="19">
        <f t="shared" si="27"/>
        <v>0</v>
      </c>
      <c r="DG348" s="19" t="s">
        <v>196</v>
      </c>
      <c r="DH348" s="19">
        <f t="shared" si="28"/>
        <v>0</v>
      </c>
      <c r="DI348" s="19" t="s">
        <v>185</v>
      </c>
      <c r="DJ348" s="19">
        <f t="shared" si="29"/>
        <v>0</v>
      </c>
      <c r="DK348" s="19" t="s">
        <v>197</v>
      </c>
      <c r="DL348" s="19">
        <f t="shared" si="30"/>
        <v>0</v>
      </c>
      <c r="DM348" s="20"/>
      <c r="DN348" s="19" t="str">
        <f t="shared" si="31"/>
        <v/>
      </c>
      <c r="DO348" s="20"/>
      <c r="DP348" s="19" t="s">
        <v>185</v>
      </c>
      <c r="DQ348" s="20">
        <f t="shared" si="32"/>
        <v>0</v>
      </c>
      <c r="DR348" s="20"/>
      <c r="DS348" s="19" t="s">
        <v>185</v>
      </c>
      <c r="DT348" s="20"/>
      <c r="DU348" s="19" t="s">
        <v>185</v>
      </c>
      <c r="DV348" s="20"/>
      <c r="DW348" s="20"/>
      <c r="DX348" s="20"/>
      <c r="DY348" s="20"/>
    </row>
    <row r="349">
      <c r="A349" s="18">
        <v>46007.922685185185</v>
      </c>
      <c r="B349" s="19" t="s">
        <v>219</v>
      </c>
      <c r="C349" s="19" t="s">
        <v>335</v>
      </c>
      <c r="D349" s="19">
        <f t="shared" si="2"/>
        <v>1</v>
      </c>
      <c r="E349" s="19" t="s">
        <v>346</v>
      </c>
      <c r="F349" s="19">
        <f>IFERROR(__xludf.DUMMYFUNCTION("LET(
  t, LOWER(TRIM(E349)),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49" s="19" t="s">
        <v>185</v>
      </c>
      <c r="H349" s="19">
        <f>IFERROR(__xludf.DUMMYFUNCTION("LET(
  t, LOWER(TRIM(G349)),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49" s="19" t="s">
        <v>276</v>
      </c>
      <c r="J349" s="19">
        <f>IFERROR(__xludf.DUMMYFUNCTION("LET(
  text, LOWER(I349),
  IFERROR(
    IFS(
      REGEXMATCH(text,""ở cùng gia đình|ở trọ cùng gia đình""), 0,
      REGEXMATCH(text,""thuê trọ""), 1,
      REGEXMATCH(text,""ở ktx""), 2,
      REGEXMATCH(text,""có nhà tại khu vực đang học|có nhà|ở riên"&amp;"g tại chung cư""), 3,
      REGEXMATCH(text,""ở nhà người quen""), 4
    ),
  -1)
)"),0.0)</f>
        <v>0</v>
      </c>
      <c r="K349" s="19" t="s">
        <v>183</v>
      </c>
      <c r="L349" s="19">
        <f>IFERROR(__xludf.DUMMYFUNCTION("LET(
  t, LOWER(TRIM(K349)),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49" s="19" t="s">
        <v>383</v>
      </c>
      <c r="N349" s="19">
        <f>IFERROR(__xludf.DUMMYFUNCTION("LET(
  t, LOWER(TRIM(M349)),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49" s="19" t="s">
        <v>185</v>
      </c>
      <c r="P349" s="19">
        <f t="shared" si="3"/>
        <v>0</v>
      </c>
      <c r="Q349" s="20"/>
      <c r="R349" s="20" t="str">
        <f t="shared" si="395"/>
        <v/>
      </c>
      <c r="S349" s="20"/>
      <c r="T349" s="20"/>
      <c r="U349" s="20"/>
      <c r="V349" s="20" t="str">
        <f>IFERROR(__xludf.DUMMYFUNCTION("IFERROR(REGEXEXTRACT(U349,""\d+"")*1, """")"),"")</f>
        <v/>
      </c>
      <c r="W349" s="20">
        <f t="shared" si="5"/>
        <v>0</v>
      </c>
      <c r="X349" s="20"/>
      <c r="Y349" s="20"/>
      <c r="Z349" s="19" t="s">
        <v>186</v>
      </c>
      <c r="AA349" s="19"/>
      <c r="AB349" s="19" t="s">
        <v>185</v>
      </c>
      <c r="AC349" s="19" t="s">
        <v>185</v>
      </c>
      <c r="AD349" s="19" t="s">
        <v>205</v>
      </c>
      <c r="AE349" s="19" t="s">
        <v>225</v>
      </c>
      <c r="AF349" s="19" t="s">
        <v>187</v>
      </c>
      <c r="AG349" s="19" t="s">
        <v>226</v>
      </c>
      <c r="AH349" s="19" t="s">
        <v>226</v>
      </c>
      <c r="AI349" s="19" t="s">
        <v>189</v>
      </c>
      <c r="AJ349" s="19">
        <f t="shared" si="6"/>
        <v>1</v>
      </c>
      <c r="AK349" s="19" t="s">
        <v>226</v>
      </c>
      <c r="AL349" s="19">
        <f t="shared" si="7"/>
        <v>2</v>
      </c>
      <c r="AM349" s="19" t="s">
        <v>190</v>
      </c>
      <c r="AN349" s="19">
        <f t="shared" si="8"/>
        <v>0</v>
      </c>
      <c r="AO349" s="20"/>
      <c r="AP349" s="19">
        <v>4.0</v>
      </c>
      <c r="AQ349" s="19">
        <v>2.0</v>
      </c>
      <c r="AR349" s="19">
        <v>1.0</v>
      </c>
      <c r="AS349" s="19">
        <v>3.0</v>
      </c>
      <c r="AT349" s="19">
        <v>2.0</v>
      </c>
      <c r="AU349" s="19">
        <v>3.0</v>
      </c>
      <c r="AV349" s="19">
        <v>3.0</v>
      </c>
      <c r="AW349" s="19">
        <v>1.0</v>
      </c>
      <c r="AX349" s="19">
        <v>1.0</v>
      </c>
      <c r="AY349" s="19">
        <f t="shared" si="9"/>
        <v>20</v>
      </c>
      <c r="AZ349" s="19">
        <f t="shared" si="10"/>
        <v>11</v>
      </c>
      <c r="BA349" s="19">
        <f t="shared" si="11"/>
        <v>1</v>
      </c>
      <c r="BB349" s="19">
        <f t="shared" si="12"/>
        <v>0</v>
      </c>
      <c r="BC349" s="19">
        <v>2.0</v>
      </c>
      <c r="BD349" s="19">
        <v>2.0</v>
      </c>
      <c r="BE349" s="19">
        <v>1.0</v>
      </c>
      <c r="BF349" s="19">
        <v>2.0</v>
      </c>
      <c r="BG349" s="19">
        <v>2.0</v>
      </c>
      <c r="BH349" s="19">
        <v>2.0</v>
      </c>
      <c r="BI349" s="19">
        <v>2.0</v>
      </c>
      <c r="BJ349" s="19">
        <f t="shared" si="13"/>
        <v>13</v>
      </c>
      <c r="BK349" s="19">
        <f t="shared" si="14"/>
        <v>6</v>
      </c>
      <c r="BL349" s="19"/>
      <c r="BM349" s="19"/>
      <c r="BN349" s="19">
        <v>2.0</v>
      </c>
      <c r="BO349" s="19" t="s">
        <v>185</v>
      </c>
      <c r="BP349" s="19">
        <f t="shared" si="15"/>
        <v>0</v>
      </c>
      <c r="BQ349" s="19">
        <v>1.0</v>
      </c>
      <c r="BR349" s="19">
        <v>15.0</v>
      </c>
      <c r="BS349" s="19" t="s">
        <v>195</v>
      </c>
      <c r="BT349" s="20">
        <f t="shared" si="16"/>
        <v>1</v>
      </c>
      <c r="BU349" s="19" t="s">
        <v>207</v>
      </c>
      <c r="BV349" s="19">
        <v>2.0</v>
      </c>
      <c r="BW349" s="19" t="s">
        <v>195</v>
      </c>
      <c r="BX349" s="19" t="s">
        <v>191</v>
      </c>
      <c r="BY349" s="19" t="s">
        <v>195</v>
      </c>
      <c r="BZ349" s="19" t="s">
        <v>208</v>
      </c>
      <c r="CA349" s="19">
        <f t="shared" si="17"/>
        <v>2</v>
      </c>
      <c r="CB349" s="19" t="s">
        <v>208</v>
      </c>
      <c r="CC349" s="19">
        <f t="shared" si="18"/>
        <v>2</v>
      </c>
      <c r="CD349" s="19" t="s">
        <v>208</v>
      </c>
      <c r="CE349" s="19">
        <f t="shared" si="19"/>
        <v>2</v>
      </c>
      <c r="CF349" s="19" t="s">
        <v>209</v>
      </c>
      <c r="CG349" s="19">
        <f t="shared" si="20"/>
        <v>1</v>
      </c>
      <c r="CH349" s="19" t="s">
        <v>208</v>
      </c>
      <c r="CI349" s="19">
        <f t="shared" si="21"/>
        <v>2</v>
      </c>
      <c r="CJ349" s="19" t="s">
        <v>292</v>
      </c>
      <c r="CK349" s="19" t="s">
        <v>185</v>
      </c>
      <c r="CL349" s="19" t="s">
        <v>212</v>
      </c>
      <c r="CM349" s="19">
        <f t="shared" si="22"/>
        <v>6</v>
      </c>
      <c r="CN349" s="19" t="s">
        <v>213</v>
      </c>
      <c r="CO349" s="19">
        <f t="shared" si="23"/>
        <v>1</v>
      </c>
      <c r="CP349" s="19" t="s">
        <v>185</v>
      </c>
      <c r="CQ349" s="19" t="s">
        <v>185</v>
      </c>
      <c r="CR349" s="19" t="s">
        <v>185</v>
      </c>
      <c r="CS349" s="19" t="s">
        <v>185</v>
      </c>
      <c r="CT349" s="19" t="s">
        <v>185</v>
      </c>
      <c r="CU349" s="19">
        <f t="shared" ref="CU349:CY349" si="396">if(CP349="Không",0,1)</f>
        <v>0</v>
      </c>
      <c r="CV349" s="19">
        <f t="shared" si="396"/>
        <v>0</v>
      </c>
      <c r="CW349" s="19">
        <f t="shared" si="396"/>
        <v>0</v>
      </c>
      <c r="CX349" s="19">
        <f t="shared" si="396"/>
        <v>0</v>
      </c>
      <c r="CY349" s="19">
        <f t="shared" si="396"/>
        <v>0</v>
      </c>
      <c r="CZ349" s="19" t="s">
        <v>185</v>
      </c>
      <c r="DA349" s="19">
        <f t="shared" si="25"/>
        <v>0</v>
      </c>
      <c r="DB349" s="19" t="s">
        <v>185</v>
      </c>
      <c r="DC349" s="19">
        <f t="shared" si="26"/>
        <v>0</v>
      </c>
      <c r="DD349" s="20"/>
      <c r="DE349" s="19" t="s">
        <v>195</v>
      </c>
      <c r="DF349" s="19">
        <f t="shared" si="27"/>
        <v>1</v>
      </c>
      <c r="DG349" s="19" t="s">
        <v>196</v>
      </c>
      <c r="DH349" s="19">
        <f t="shared" si="28"/>
        <v>0</v>
      </c>
      <c r="DI349" s="19" t="s">
        <v>273</v>
      </c>
      <c r="DJ349" s="19">
        <f t="shared" si="29"/>
        <v>1</v>
      </c>
      <c r="DK349" s="19" t="s">
        <v>197</v>
      </c>
      <c r="DL349" s="19">
        <f t="shared" si="30"/>
        <v>0</v>
      </c>
      <c r="DM349" s="19" t="s">
        <v>303</v>
      </c>
      <c r="DN349" s="19">
        <f t="shared" si="31"/>
        <v>0.5</v>
      </c>
      <c r="DO349" s="19" t="s">
        <v>326</v>
      </c>
      <c r="DP349" s="19" t="s">
        <v>185</v>
      </c>
      <c r="DQ349" s="20">
        <f t="shared" si="32"/>
        <v>0</v>
      </c>
      <c r="DR349" s="20"/>
      <c r="DS349" s="19" t="s">
        <v>185</v>
      </c>
      <c r="DT349" s="20"/>
      <c r="DU349" s="19" t="s">
        <v>185</v>
      </c>
      <c r="DV349" s="20"/>
      <c r="DW349" s="20"/>
      <c r="DX349" s="20"/>
      <c r="DY349" s="20"/>
    </row>
    <row r="350">
      <c r="A350" s="18">
        <v>46007.92275462963</v>
      </c>
      <c r="B350" s="19" t="s">
        <v>390</v>
      </c>
      <c r="C350" s="19" t="s">
        <v>335</v>
      </c>
      <c r="D350" s="19">
        <f t="shared" si="2"/>
        <v>1</v>
      </c>
      <c r="E350" s="19" t="s">
        <v>180</v>
      </c>
      <c r="F350" s="19">
        <f>IFERROR(__xludf.DUMMYFUNCTION("LET(
  t, LOWER(TRIM(E350)),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50" s="19" t="s">
        <v>185</v>
      </c>
      <c r="H350" s="19">
        <f>IFERROR(__xludf.DUMMYFUNCTION("LET(
  t, LOWER(TRIM(G350)),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50" s="19" t="s">
        <v>276</v>
      </c>
      <c r="J350" s="19">
        <f>IFERROR(__xludf.DUMMYFUNCTION("LET(
  text, LOWER(I350),
  IFERROR(
    IFS(
      REGEXMATCH(text,""ở cùng gia đình|ở trọ cùng gia đình""), 0,
      REGEXMATCH(text,""thuê trọ""), 1,
      REGEXMATCH(text,""ở ktx""), 2,
      REGEXMATCH(text,""có nhà tại khu vực đang học|có nhà|ở riên"&amp;"g tại chung cư""), 3,
      REGEXMATCH(text,""ở nhà người quen""), 4
    ),
  -1)
)"),0.0)</f>
        <v>0</v>
      </c>
      <c r="K350" s="19" t="s">
        <v>183</v>
      </c>
      <c r="L350" s="19">
        <f>IFERROR(__xludf.DUMMYFUNCTION("LET(
  t, LOWER(TRIM(K350)),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50" s="19" t="s">
        <v>261</v>
      </c>
      <c r="N350" s="19">
        <f>IFERROR(__xludf.DUMMYFUNCTION("LET(
  t, LOWER(TRIM(M350)),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50" s="19" t="s">
        <v>185</v>
      </c>
      <c r="P350" s="19">
        <f t="shared" si="3"/>
        <v>0</v>
      </c>
      <c r="Q350" s="20"/>
      <c r="R350" s="20" t="str">
        <f t="shared" si="395"/>
        <v/>
      </c>
      <c r="S350" s="20"/>
      <c r="T350" s="20"/>
      <c r="U350" s="20"/>
      <c r="V350" s="20" t="str">
        <f>IFERROR(__xludf.DUMMYFUNCTION("IFERROR(REGEXEXTRACT(U350,""\d+"")*1, """")"),"")</f>
        <v/>
      </c>
      <c r="W350" s="20">
        <f t="shared" si="5"/>
        <v>0</v>
      </c>
      <c r="X350" s="20"/>
      <c r="Y350" s="20"/>
      <c r="Z350" s="19" t="s">
        <v>186</v>
      </c>
      <c r="AA350" s="19"/>
      <c r="AB350" s="19" t="s">
        <v>195</v>
      </c>
      <c r="AC350" s="19" t="s">
        <v>185</v>
      </c>
      <c r="AD350" s="19" t="s">
        <v>205</v>
      </c>
      <c r="AE350" s="19" t="s">
        <v>186</v>
      </c>
      <c r="AF350" s="19" t="s">
        <v>250</v>
      </c>
      <c r="AG350" s="19" t="s">
        <v>251</v>
      </c>
      <c r="AH350" s="19" t="s">
        <v>226</v>
      </c>
      <c r="AI350" s="19" t="s">
        <v>227</v>
      </c>
      <c r="AJ350" s="19">
        <f t="shared" si="6"/>
        <v>2</v>
      </c>
      <c r="AK350" s="19" t="s">
        <v>188</v>
      </c>
      <c r="AL350" s="19">
        <f t="shared" si="7"/>
        <v>1</v>
      </c>
      <c r="AM350" s="19" t="s">
        <v>190</v>
      </c>
      <c r="AN350" s="19">
        <f t="shared" si="8"/>
        <v>0</v>
      </c>
      <c r="AO350" s="20"/>
      <c r="AP350" s="19">
        <v>4.0</v>
      </c>
      <c r="AQ350" s="19">
        <v>4.0</v>
      </c>
      <c r="AR350" s="19">
        <v>4.0</v>
      </c>
      <c r="AS350" s="19">
        <v>4.0</v>
      </c>
      <c r="AT350" s="19">
        <v>4.0</v>
      </c>
      <c r="AU350" s="19">
        <v>4.0</v>
      </c>
      <c r="AV350" s="19">
        <v>3.0</v>
      </c>
      <c r="AW350" s="19">
        <v>4.0</v>
      </c>
      <c r="AX350" s="19">
        <v>2.0</v>
      </c>
      <c r="AY350" s="19">
        <f t="shared" si="9"/>
        <v>33</v>
      </c>
      <c r="AZ350" s="19">
        <f t="shared" si="10"/>
        <v>24</v>
      </c>
      <c r="BA350" s="19">
        <f t="shared" si="11"/>
        <v>1</v>
      </c>
      <c r="BB350" s="19">
        <f t="shared" si="12"/>
        <v>1</v>
      </c>
      <c r="BC350" s="19">
        <v>4.0</v>
      </c>
      <c r="BD350" s="19">
        <v>4.0</v>
      </c>
      <c r="BE350" s="19">
        <v>4.0</v>
      </c>
      <c r="BF350" s="19">
        <v>4.0</v>
      </c>
      <c r="BG350" s="19">
        <v>4.0</v>
      </c>
      <c r="BH350" s="19">
        <v>4.0</v>
      </c>
      <c r="BI350" s="19">
        <v>4.0</v>
      </c>
      <c r="BJ350" s="19">
        <f t="shared" si="13"/>
        <v>28</v>
      </c>
      <c r="BK350" s="19">
        <f t="shared" si="14"/>
        <v>21</v>
      </c>
      <c r="BL350" s="19"/>
      <c r="BM350" s="19"/>
      <c r="BN350" s="19">
        <v>5.0</v>
      </c>
      <c r="BO350" s="19" t="s">
        <v>195</v>
      </c>
      <c r="BP350" s="19">
        <f t="shared" si="15"/>
        <v>1</v>
      </c>
      <c r="BQ350" s="19">
        <v>2.0</v>
      </c>
      <c r="BR350" s="19">
        <v>28.0</v>
      </c>
      <c r="BS350" s="19" t="s">
        <v>195</v>
      </c>
      <c r="BT350" s="20">
        <f t="shared" si="16"/>
        <v>1</v>
      </c>
      <c r="BU350" s="19" t="s">
        <v>207</v>
      </c>
      <c r="BV350" s="19">
        <v>2.0</v>
      </c>
      <c r="BW350" s="19" t="s">
        <v>195</v>
      </c>
      <c r="BX350" s="19" t="s">
        <v>191</v>
      </c>
      <c r="BY350" s="19" t="s">
        <v>185</v>
      </c>
      <c r="BZ350" s="19" t="s">
        <v>208</v>
      </c>
      <c r="CA350" s="19">
        <f t="shared" si="17"/>
        <v>2</v>
      </c>
      <c r="CB350" s="19" t="s">
        <v>208</v>
      </c>
      <c r="CC350" s="19">
        <f t="shared" si="18"/>
        <v>2</v>
      </c>
      <c r="CD350" s="19" t="s">
        <v>208</v>
      </c>
      <c r="CE350" s="19">
        <f t="shared" si="19"/>
        <v>2</v>
      </c>
      <c r="CF350" s="19" t="s">
        <v>208</v>
      </c>
      <c r="CG350" s="19">
        <f t="shared" si="20"/>
        <v>2</v>
      </c>
      <c r="CH350" s="19" t="s">
        <v>208</v>
      </c>
      <c r="CI350" s="19">
        <f t="shared" si="21"/>
        <v>2</v>
      </c>
      <c r="CJ350" s="19" t="s">
        <v>666</v>
      </c>
      <c r="CK350" s="19" t="s">
        <v>291</v>
      </c>
      <c r="CL350" s="19" t="s">
        <v>212</v>
      </c>
      <c r="CM350" s="19">
        <f t="shared" si="22"/>
        <v>6</v>
      </c>
      <c r="CN350" s="19" t="s">
        <v>213</v>
      </c>
      <c r="CO350" s="19">
        <f t="shared" si="23"/>
        <v>1</v>
      </c>
      <c r="CP350" s="19" t="s">
        <v>185</v>
      </c>
      <c r="CQ350" s="19" t="s">
        <v>195</v>
      </c>
      <c r="CR350" s="19" t="s">
        <v>185</v>
      </c>
      <c r="CS350" s="19" t="s">
        <v>195</v>
      </c>
      <c r="CT350" s="19" t="s">
        <v>185</v>
      </c>
      <c r="CU350" s="19">
        <f t="shared" ref="CU350:CY350" si="397">if(CP350="Không",0,1)</f>
        <v>0</v>
      </c>
      <c r="CV350" s="19">
        <f t="shared" si="397"/>
        <v>1</v>
      </c>
      <c r="CW350" s="19">
        <f t="shared" si="397"/>
        <v>0</v>
      </c>
      <c r="CX350" s="19">
        <f t="shared" si="397"/>
        <v>1</v>
      </c>
      <c r="CY350" s="19">
        <f t="shared" si="397"/>
        <v>0</v>
      </c>
      <c r="CZ350" s="19" t="s">
        <v>195</v>
      </c>
      <c r="DA350" s="19">
        <f t="shared" si="25"/>
        <v>1</v>
      </c>
      <c r="DB350" s="19" t="s">
        <v>195</v>
      </c>
      <c r="DC350" s="19">
        <f t="shared" si="26"/>
        <v>1</v>
      </c>
      <c r="DD350" s="19" t="s">
        <v>869</v>
      </c>
      <c r="DE350" s="19" t="s">
        <v>185</v>
      </c>
      <c r="DF350" s="19">
        <f t="shared" si="27"/>
        <v>0</v>
      </c>
      <c r="DG350" s="19" t="s">
        <v>431</v>
      </c>
      <c r="DH350" s="19">
        <f t="shared" si="28"/>
        <v>1</v>
      </c>
      <c r="DI350" s="19" t="s">
        <v>870</v>
      </c>
      <c r="DJ350" s="19">
        <f t="shared" si="29"/>
        <v>1</v>
      </c>
      <c r="DK350" s="19" t="s">
        <v>197</v>
      </c>
      <c r="DL350" s="19">
        <f t="shared" si="30"/>
        <v>0</v>
      </c>
      <c r="DM350" s="20"/>
      <c r="DN350" s="19" t="str">
        <f t="shared" si="31"/>
        <v/>
      </c>
      <c r="DO350" s="20"/>
      <c r="DP350" s="19" t="s">
        <v>185</v>
      </c>
      <c r="DQ350" s="20">
        <f t="shared" si="32"/>
        <v>0</v>
      </c>
      <c r="DR350" s="20"/>
      <c r="DS350" s="19" t="s">
        <v>185</v>
      </c>
      <c r="DT350" s="20"/>
      <c r="DU350" s="19" t="s">
        <v>185</v>
      </c>
      <c r="DV350" s="20"/>
      <c r="DW350" s="20"/>
      <c r="DX350" s="20"/>
      <c r="DY350" s="20"/>
    </row>
    <row r="351">
      <c r="A351" s="18">
        <v>46007.9246875</v>
      </c>
      <c r="B351" s="19" t="s">
        <v>418</v>
      </c>
      <c r="C351" s="19" t="s">
        <v>335</v>
      </c>
      <c r="D351" s="19">
        <f t="shared" si="2"/>
        <v>1</v>
      </c>
      <c r="E351" s="19" t="s">
        <v>180</v>
      </c>
      <c r="F351" s="19">
        <f>IFERROR(__xludf.DUMMYFUNCTION("LET(
  t, LOWER(TRIM(E351)),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51" s="19" t="s">
        <v>220</v>
      </c>
      <c r="H351" s="19">
        <f>IFERROR(__xludf.DUMMYFUNCTION("LET(
  t, LOWER(TRIM(G351)),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51" s="19" t="s">
        <v>310</v>
      </c>
      <c r="J351" s="19">
        <f>IFERROR(__xludf.DUMMYFUNCTION("LET(
  text, LOWER(I351),
  IFERROR(
    IFS(
      REGEXMATCH(text,""ở cùng gia đình|ở trọ cùng gia đình""), 0,
      REGEXMATCH(text,""thuê trọ""), 1,
      REGEXMATCH(text,""ở ktx""), 2,
      REGEXMATCH(text,""có nhà tại khu vực đang học|có nhà|ở riên"&amp;"g tại chung cư""), 3,
      REGEXMATCH(text,""ở nhà người quen""), 4
    ),
  -1)
)"),2.0)</f>
        <v>2</v>
      </c>
      <c r="K351" s="19" t="s">
        <v>183</v>
      </c>
      <c r="L351" s="19">
        <f>IFERROR(__xludf.DUMMYFUNCTION("LET(
  t, LOWER(TRIM(K351)),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51" s="19" t="s">
        <v>261</v>
      </c>
      <c r="N351" s="19">
        <f>IFERROR(__xludf.DUMMYFUNCTION("LET(
  t, LOWER(TRIM(M351)),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51" s="19" t="s">
        <v>185</v>
      </c>
      <c r="P351" s="19">
        <f t="shared" si="3"/>
        <v>0</v>
      </c>
      <c r="Q351" s="20"/>
      <c r="R351" s="20" t="str">
        <f t="shared" si="395"/>
        <v/>
      </c>
      <c r="S351" s="20"/>
      <c r="T351" s="20"/>
      <c r="U351" s="20"/>
      <c r="V351" s="20" t="str">
        <f>IFERROR(__xludf.DUMMYFUNCTION("IFERROR(REGEXEXTRACT(U351,""\d+"")*1, """")"),"")</f>
        <v/>
      </c>
      <c r="W351" s="20">
        <f t="shared" si="5"/>
        <v>0</v>
      </c>
      <c r="X351" s="20"/>
      <c r="Y351" s="20"/>
      <c r="Z351" s="19" t="s">
        <v>186</v>
      </c>
      <c r="AA351" s="19"/>
      <c r="AB351" s="19" t="s">
        <v>185</v>
      </c>
      <c r="AC351" s="19" t="s">
        <v>423</v>
      </c>
      <c r="AD351" s="19" t="s">
        <v>205</v>
      </c>
      <c r="AE351" s="19" t="s">
        <v>186</v>
      </c>
      <c r="AF351" s="19" t="s">
        <v>187</v>
      </c>
      <c r="AG351" s="19" t="s">
        <v>251</v>
      </c>
      <c r="AH351" s="19" t="s">
        <v>226</v>
      </c>
      <c r="AI351" s="19" t="s">
        <v>331</v>
      </c>
      <c r="AJ351" s="19">
        <f t="shared" si="6"/>
        <v>3</v>
      </c>
      <c r="AK351" s="19" t="s">
        <v>251</v>
      </c>
      <c r="AL351" s="19">
        <f t="shared" si="7"/>
        <v>3</v>
      </c>
      <c r="AM351" s="19" t="s">
        <v>228</v>
      </c>
      <c r="AN351" s="19">
        <f t="shared" si="8"/>
        <v>1</v>
      </c>
      <c r="AO351" s="20"/>
      <c r="AP351" s="19">
        <v>3.0</v>
      </c>
      <c r="AQ351" s="19">
        <v>3.0</v>
      </c>
      <c r="AR351" s="19">
        <v>4.0</v>
      </c>
      <c r="AS351" s="19">
        <v>4.0</v>
      </c>
      <c r="AT351" s="19">
        <v>4.0</v>
      </c>
      <c r="AU351" s="19">
        <v>4.0</v>
      </c>
      <c r="AV351" s="19">
        <v>4.0</v>
      </c>
      <c r="AW351" s="19">
        <v>4.0</v>
      </c>
      <c r="AX351" s="19">
        <v>4.0</v>
      </c>
      <c r="AY351" s="19">
        <f t="shared" si="9"/>
        <v>34</v>
      </c>
      <c r="AZ351" s="19">
        <f t="shared" si="10"/>
        <v>25</v>
      </c>
      <c r="BA351" s="19">
        <f t="shared" si="11"/>
        <v>1</v>
      </c>
      <c r="BB351" s="19">
        <f t="shared" si="12"/>
        <v>1</v>
      </c>
      <c r="BC351" s="19">
        <v>4.0</v>
      </c>
      <c r="BD351" s="19">
        <v>4.0</v>
      </c>
      <c r="BE351" s="19">
        <v>4.0</v>
      </c>
      <c r="BF351" s="19">
        <v>4.0</v>
      </c>
      <c r="BG351" s="19">
        <v>4.0</v>
      </c>
      <c r="BH351" s="19">
        <v>2.0</v>
      </c>
      <c r="BI351" s="19">
        <v>4.0</v>
      </c>
      <c r="BJ351" s="19">
        <f t="shared" si="13"/>
        <v>26</v>
      </c>
      <c r="BK351" s="19">
        <f t="shared" si="14"/>
        <v>19</v>
      </c>
      <c r="BL351" s="19"/>
      <c r="BM351" s="19"/>
      <c r="BN351" s="19">
        <v>4.0</v>
      </c>
      <c r="BO351" s="19" t="s">
        <v>195</v>
      </c>
      <c r="BP351" s="19">
        <f t="shared" si="15"/>
        <v>1</v>
      </c>
      <c r="BQ351" s="19">
        <v>3.0</v>
      </c>
      <c r="BR351" s="19">
        <v>0.0</v>
      </c>
      <c r="BS351" s="19" t="s">
        <v>195</v>
      </c>
      <c r="BT351" s="20">
        <f t="shared" si="16"/>
        <v>1</v>
      </c>
      <c r="BU351" s="19" t="s">
        <v>322</v>
      </c>
      <c r="BV351" s="19">
        <v>3.0</v>
      </c>
      <c r="BW351" s="19" t="s">
        <v>195</v>
      </c>
      <c r="BX351" s="19" t="s">
        <v>191</v>
      </c>
      <c r="BY351" s="19" t="s">
        <v>185</v>
      </c>
      <c r="BZ351" s="19" t="s">
        <v>186</v>
      </c>
      <c r="CA351" s="19">
        <f t="shared" si="17"/>
        <v>1</v>
      </c>
      <c r="CB351" s="19" t="s">
        <v>208</v>
      </c>
      <c r="CC351" s="19">
        <f t="shared" si="18"/>
        <v>2</v>
      </c>
      <c r="CD351" s="19" t="s">
        <v>208</v>
      </c>
      <c r="CE351" s="19">
        <f t="shared" si="19"/>
        <v>2</v>
      </c>
      <c r="CF351" s="19" t="s">
        <v>208</v>
      </c>
      <c r="CG351" s="19">
        <f t="shared" si="20"/>
        <v>2</v>
      </c>
      <c r="CH351" s="19" t="s">
        <v>208</v>
      </c>
      <c r="CI351" s="19">
        <f t="shared" si="21"/>
        <v>2</v>
      </c>
      <c r="CJ351" s="19" t="s">
        <v>292</v>
      </c>
      <c r="CK351" s="19" t="s">
        <v>611</v>
      </c>
      <c r="CL351" s="19" t="s">
        <v>241</v>
      </c>
      <c r="CM351" s="19">
        <f t="shared" si="22"/>
        <v>1.5</v>
      </c>
      <c r="CN351" s="19" t="s">
        <v>225</v>
      </c>
      <c r="CO351" s="19">
        <f t="shared" si="23"/>
        <v>2</v>
      </c>
      <c r="CP351" s="19" t="s">
        <v>195</v>
      </c>
      <c r="CQ351" s="19" t="s">
        <v>195</v>
      </c>
      <c r="CR351" s="19" t="s">
        <v>195</v>
      </c>
      <c r="CS351" s="19" t="s">
        <v>195</v>
      </c>
      <c r="CT351" s="19" t="s">
        <v>195</v>
      </c>
      <c r="CU351" s="19">
        <f t="shared" ref="CU351:CY351" si="398">if(CP351="Không",0,1)</f>
        <v>1</v>
      </c>
      <c r="CV351" s="19">
        <f t="shared" si="398"/>
        <v>1</v>
      </c>
      <c r="CW351" s="19">
        <f t="shared" si="398"/>
        <v>1</v>
      </c>
      <c r="CX351" s="19">
        <f t="shared" si="398"/>
        <v>1</v>
      </c>
      <c r="CY351" s="19">
        <f t="shared" si="398"/>
        <v>1</v>
      </c>
      <c r="CZ351" s="19" t="s">
        <v>195</v>
      </c>
      <c r="DA351" s="19">
        <f t="shared" si="25"/>
        <v>1</v>
      </c>
      <c r="DB351" s="19" t="s">
        <v>195</v>
      </c>
      <c r="DC351" s="19">
        <f t="shared" si="26"/>
        <v>1</v>
      </c>
      <c r="DD351" s="19">
        <v>1.0</v>
      </c>
      <c r="DE351" s="19" t="s">
        <v>185</v>
      </c>
      <c r="DF351" s="19">
        <f t="shared" si="27"/>
        <v>0</v>
      </c>
      <c r="DG351" s="19" t="s">
        <v>196</v>
      </c>
      <c r="DH351" s="19">
        <f t="shared" si="28"/>
        <v>0</v>
      </c>
      <c r="DI351" s="19" t="s">
        <v>369</v>
      </c>
      <c r="DJ351" s="19">
        <f t="shared" si="29"/>
        <v>1</v>
      </c>
      <c r="DK351" s="19" t="s">
        <v>445</v>
      </c>
      <c r="DL351" s="19">
        <f t="shared" si="30"/>
        <v>2</v>
      </c>
      <c r="DM351" s="20"/>
      <c r="DN351" s="19" t="str">
        <f t="shared" si="31"/>
        <v/>
      </c>
      <c r="DO351" s="20"/>
      <c r="DP351" s="19" t="s">
        <v>195</v>
      </c>
      <c r="DQ351" s="20">
        <f t="shared" si="32"/>
        <v>1</v>
      </c>
      <c r="DR351" s="19" t="s">
        <v>284</v>
      </c>
      <c r="DS351" s="19" t="s">
        <v>185</v>
      </c>
      <c r="DT351" s="20"/>
      <c r="DU351" s="19" t="s">
        <v>185</v>
      </c>
      <c r="DV351" s="20"/>
      <c r="DW351" s="20"/>
      <c r="DX351" s="20"/>
      <c r="DY351" s="20"/>
    </row>
    <row r="352">
      <c r="A352" s="18">
        <v>46007.924780092595</v>
      </c>
      <c r="B352" s="19" t="s">
        <v>289</v>
      </c>
      <c r="C352" s="19" t="s">
        <v>335</v>
      </c>
      <c r="D352" s="19">
        <f t="shared" si="2"/>
        <v>1</v>
      </c>
      <c r="E352" s="19" t="s">
        <v>335</v>
      </c>
      <c r="F352" s="19">
        <f>IFERROR(__xludf.DUMMYFUNCTION("LET(
  t, LOWER(TRIM(E352)),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352" s="19" t="s">
        <v>185</v>
      </c>
      <c r="H352" s="19">
        <f>IFERROR(__xludf.DUMMYFUNCTION("LET(
  t, LOWER(TRIM(G352)),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52" s="19" t="s">
        <v>182</v>
      </c>
      <c r="J352" s="19">
        <f>IFERROR(__xludf.DUMMYFUNCTION("LET(
  text, LOWER(I352),
  IFERROR(
    IFS(
      REGEXMATCH(text,""ở cùng gia đình|ở trọ cùng gia đình""), 0,
      REGEXMATCH(text,""thuê trọ""), 1,
      REGEXMATCH(text,""ở ktx""), 2,
      REGEXMATCH(text,""có nhà tại khu vực đang học|có nhà|ở riên"&amp;"g tại chung cư""), 3,
      REGEXMATCH(text,""ở nhà người quen""), 4
    ),
  -1)
)"),1.0)</f>
        <v>1</v>
      </c>
      <c r="K352" s="19" t="s">
        <v>221</v>
      </c>
      <c r="L352" s="19">
        <f>IFERROR(__xludf.DUMMYFUNCTION("LET(
  t, LOWER(TRIM(K352)),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52" s="19" t="s">
        <v>222</v>
      </c>
      <c r="N352" s="19">
        <f>IFERROR(__xludf.DUMMYFUNCTION("LET(
  t, LOWER(TRIM(M352)),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52" s="19" t="s">
        <v>195</v>
      </c>
      <c r="P352" s="19">
        <f t="shared" si="3"/>
        <v>1</v>
      </c>
      <c r="Q352" s="19">
        <v>1.0</v>
      </c>
      <c r="R352" s="20">
        <f t="shared" si="395"/>
        <v>1</v>
      </c>
      <c r="S352" s="19" t="s">
        <v>223</v>
      </c>
      <c r="T352" s="19"/>
      <c r="U352" s="19" t="s">
        <v>224</v>
      </c>
      <c r="V352" s="20">
        <f>IFERROR(__xludf.DUMMYFUNCTION("IFERROR(REGEXEXTRACT(U352,""\d+"")*1, """")"),25.0)</f>
        <v>25</v>
      </c>
      <c r="W352" s="20">
        <f t="shared" si="5"/>
        <v>25</v>
      </c>
      <c r="X352" s="21">
        <v>0.1</v>
      </c>
      <c r="Y352" s="19">
        <v>0.0</v>
      </c>
      <c r="Z352" s="19" t="s">
        <v>186</v>
      </c>
      <c r="AA352" s="19"/>
      <c r="AB352" s="19" t="s">
        <v>195</v>
      </c>
      <c r="AC352" s="19" t="s">
        <v>185</v>
      </c>
      <c r="AD352" s="19" t="s">
        <v>205</v>
      </c>
      <c r="AE352" s="19" t="s">
        <v>186</v>
      </c>
      <c r="AF352" s="19" t="s">
        <v>206</v>
      </c>
      <c r="AG352" s="19" t="s">
        <v>188</v>
      </c>
      <c r="AH352" s="19" t="s">
        <v>238</v>
      </c>
      <c r="AI352" s="19" t="s">
        <v>227</v>
      </c>
      <c r="AJ352" s="19">
        <f t="shared" si="6"/>
        <v>2</v>
      </c>
      <c r="AK352" s="19" t="s">
        <v>188</v>
      </c>
      <c r="AL352" s="19">
        <f t="shared" si="7"/>
        <v>1</v>
      </c>
      <c r="AM352" s="19" t="s">
        <v>228</v>
      </c>
      <c r="AN352" s="19">
        <f t="shared" si="8"/>
        <v>1</v>
      </c>
      <c r="AO352" s="20"/>
      <c r="AP352" s="19">
        <v>3.0</v>
      </c>
      <c r="AQ352" s="19">
        <v>2.0</v>
      </c>
      <c r="AR352" s="19">
        <v>1.0</v>
      </c>
      <c r="AS352" s="19">
        <v>2.0</v>
      </c>
      <c r="AT352" s="19">
        <v>4.0</v>
      </c>
      <c r="AU352" s="19">
        <v>3.0</v>
      </c>
      <c r="AV352" s="19">
        <v>4.0</v>
      </c>
      <c r="AW352" s="19">
        <v>1.0</v>
      </c>
      <c r="AX352" s="19">
        <v>1.0</v>
      </c>
      <c r="AY352" s="19">
        <f t="shared" si="9"/>
        <v>21</v>
      </c>
      <c r="AZ352" s="19">
        <f t="shared" si="10"/>
        <v>12</v>
      </c>
      <c r="BA352" s="19">
        <f t="shared" si="11"/>
        <v>1</v>
      </c>
      <c r="BB352" s="19">
        <f t="shared" si="12"/>
        <v>0</v>
      </c>
      <c r="BC352" s="19">
        <v>2.0</v>
      </c>
      <c r="BD352" s="19">
        <v>1.0</v>
      </c>
      <c r="BE352" s="19">
        <v>1.0</v>
      </c>
      <c r="BF352" s="19">
        <v>1.0</v>
      </c>
      <c r="BG352" s="19">
        <v>4.0</v>
      </c>
      <c r="BH352" s="19">
        <v>1.0</v>
      </c>
      <c r="BI352" s="19">
        <v>2.0</v>
      </c>
      <c r="BJ352" s="19">
        <f t="shared" si="13"/>
        <v>12</v>
      </c>
      <c r="BK352" s="19">
        <f t="shared" si="14"/>
        <v>5</v>
      </c>
      <c r="BL352" s="19"/>
      <c r="BM352" s="19"/>
      <c r="BN352" s="19">
        <v>5.0</v>
      </c>
      <c r="BO352" s="19" t="s">
        <v>195</v>
      </c>
      <c r="BP352" s="19">
        <f t="shared" si="15"/>
        <v>1</v>
      </c>
      <c r="BQ352" s="19">
        <v>5.0</v>
      </c>
      <c r="BR352" s="19">
        <v>18.0</v>
      </c>
      <c r="BS352" s="19" t="s">
        <v>195</v>
      </c>
      <c r="BT352" s="20">
        <f t="shared" si="16"/>
        <v>1</v>
      </c>
      <c r="BU352" s="19" t="s">
        <v>312</v>
      </c>
      <c r="BV352" s="19">
        <v>3.0</v>
      </c>
      <c r="BW352" s="19" t="s">
        <v>195</v>
      </c>
      <c r="BX352" s="19" t="s">
        <v>191</v>
      </c>
      <c r="BY352" s="19" t="s">
        <v>195</v>
      </c>
      <c r="BZ352" s="19" t="s">
        <v>208</v>
      </c>
      <c r="CA352" s="19">
        <f t="shared" si="17"/>
        <v>2</v>
      </c>
      <c r="CB352" s="19" t="s">
        <v>208</v>
      </c>
      <c r="CC352" s="19">
        <f t="shared" si="18"/>
        <v>2</v>
      </c>
      <c r="CD352" s="19" t="s">
        <v>208</v>
      </c>
      <c r="CE352" s="19">
        <f t="shared" si="19"/>
        <v>2</v>
      </c>
      <c r="CF352" s="19" t="s">
        <v>208</v>
      </c>
      <c r="CG352" s="19">
        <f t="shared" si="20"/>
        <v>2</v>
      </c>
      <c r="CH352" s="19" t="s">
        <v>209</v>
      </c>
      <c r="CI352" s="19">
        <f t="shared" si="21"/>
        <v>1</v>
      </c>
      <c r="CJ352" s="19" t="s">
        <v>292</v>
      </c>
      <c r="CK352" s="19" t="s">
        <v>185</v>
      </c>
      <c r="CL352" s="19" t="s">
        <v>212</v>
      </c>
      <c r="CM352" s="19">
        <f t="shared" si="22"/>
        <v>6</v>
      </c>
      <c r="CN352" s="19" t="s">
        <v>213</v>
      </c>
      <c r="CO352" s="19">
        <f t="shared" si="23"/>
        <v>1</v>
      </c>
      <c r="CP352" s="19" t="s">
        <v>185</v>
      </c>
      <c r="CQ352" s="19" t="s">
        <v>185</v>
      </c>
      <c r="CR352" s="19" t="s">
        <v>185</v>
      </c>
      <c r="CS352" s="19" t="s">
        <v>185</v>
      </c>
      <c r="CT352" s="19" t="s">
        <v>185</v>
      </c>
      <c r="CU352" s="19">
        <f t="shared" ref="CU352:CY352" si="399">if(CP352="Không",0,1)</f>
        <v>0</v>
      </c>
      <c r="CV352" s="19">
        <f t="shared" si="399"/>
        <v>0</v>
      </c>
      <c r="CW352" s="19">
        <f t="shared" si="399"/>
        <v>0</v>
      </c>
      <c r="CX352" s="19">
        <f t="shared" si="399"/>
        <v>0</v>
      </c>
      <c r="CY352" s="19">
        <f t="shared" si="399"/>
        <v>0</v>
      </c>
      <c r="CZ352" s="19" t="s">
        <v>185</v>
      </c>
      <c r="DA352" s="19">
        <f t="shared" si="25"/>
        <v>0</v>
      </c>
      <c r="DB352" s="19" t="s">
        <v>185</v>
      </c>
      <c r="DC352" s="19">
        <f t="shared" si="26"/>
        <v>0</v>
      </c>
      <c r="DD352" s="20"/>
      <c r="DE352" s="19" t="s">
        <v>185</v>
      </c>
      <c r="DF352" s="19">
        <f t="shared" si="27"/>
        <v>0</v>
      </c>
      <c r="DG352" s="19" t="s">
        <v>272</v>
      </c>
      <c r="DH352" s="19">
        <f t="shared" si="28"/>
        <v>1</v>
      </c>
      <c r="DI352" s="19" t="s">
        <v>871</v>
      </c>
      <c r="DJ352" s="19">
        <f t="shared" si="29"/>
        <v>1</v>
      </c>
      <c r="DK352" s="19" t="s">
        <v>197</v>
      </c>
      <c r="DL352" s="19">
        <f t="shared" si="30"/>
        <v>0</v>
      </c>
      <c r="DM352" s="20"/>
      <c r="DN352" s="19" t="str">
        <f t="shared" si="31"/>
        <v/>
      </c>
      <c r="DO352" s="20"/>
      <c r="DP352" s="19" t="s">
        <v>195</v>
      </c>
      <c r="DQ352" s="20">
        <f t="shared" si="32"/>
        <v>1</v>
      </c>
      <c r="DR352" s="19" t="s">
        <v>400</v>
      </c>
      <c r="DS352" s="19" t="s">
        <v>185</v>
      </c>
      <c r="DT352" s="20"/>
      <c r="DU352" s="19" t="s">
        <v>185</v>
      </c>
      <c r="DV352" s="20"/>
      <c r="DW352" s="20"/>
      <c r="DX352" s="20"/>
      <c r="DY352" s="20"/>
    </row>
    <row r="353">
      <c r="A353" s="18">
        <v>46007.92568287037</v>
      </c>
      <c r="B353" s="19" t="s">
        <v>309</v>
      </c>
      <c r="C353" s="19" t="s">
        <v>335</v>
      </c>
      <c r="D353" s="19">
        <f t="shared" si="2"/>
        <v>1</v>
      </c>
      <c r="E353" s="19" t="s">
        <v>872</v>
      </c>
      <c r="F353" s="19">
        <f>IFERROR(__xludf.DUMMYFUNCTION("LET(
  t, LOWER(TRIM(E353)),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353" s="19" t="s">
        <v>185</v>
      </c>
      <c r="H353" s="19">
        <f>IFERROR(__xludf.DUMMYFUNCTION("LET(
  t, LOWER(TRIM(G353)),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53" s="19" t="s">
        <v>182</v>
      </c>
      <c r="J353" s="19">
        <f>IFERROR(__xludf.DUMMYFUNCTION("LET(
  text, LOWER(I353),
  IFERROR(
    IFS(
      REGEXMATCH(text,""ở cùng gia đình|ở trọ cùng gia đình""), 0,
      REGEXMATCH(text,""thuê trọ""), 1,
      REGEXMATCH(text,""ở ktx""), 2,
      REGEXMATCH(text,""có nhà tại khu vực đang học|có nhà|ở riên"&amp;"g tại chung cư""), 3,
      REGEXMATCH(text,""ở nhà người quen""), 4
    ),
  -1)
)"),1.0)</f>
        <v>1</v>
      </c>
      <c r="K353" s="19" t="s">
        <v>873</v>
      </c>
      <c r="L353" s="19">
        <f>IFERROR(__xludf.DUMMYFUNCTION("LET(
  t, LOWER(TRIM(K353)),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53" s="19" t="s">
        <v>874</v>
      </c>
      <c r="N353" s="19">
        <f>IFERROR(__xludf.DUMMYFUNCTION("LET(
  t, LOWER(TRIM(M353)),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)"),1.0)</f>
        <v>1</v>
      </c>
      <c r="O353" s="19" t="s">
        <v>185</v>
      </c>
      <c r="P353" s="19">
        <f t="shared" si="3"/>
        <v>0</v>
      </c>
      <c r="Q353" s="20"/>
      <c r="R353" s="20" t="str">
        <f t="shared" si="395"/>
        <v/>
      </c>
      <c r="S353" s="20"/>
      <c r="T353" s="20"/>
      <c r="U353" s="20"/>
      <c r="V353" s="20" t="str">
        <f>IFERROR(__xludf.DUMMYFUNCTION("IFERROR(REGEXEXTRACT(U353,""\d+"")*1, """")"),"")</f>
        <v/>
      </c>
      <c r="W353" s="20">
        <f t="shared" si="5"/>
        <v>0</v>
      </c>
      <c r="X353" s="20"/>
      <c r="Y353" s="20"/>
      <c r="Z353" s="19" t="s">
        <v>186</v>
      </c>
      <c r="AA353" s="19"/>
      <c r="AB353" s="19" t="s">
        <v>185</v>
      </c>
      <c r="AC353" s="19" t="s">
        <v>185</v>
      </c>
      <c r="AD353" s="19" t="s">
        <v>186</v>
      </c>
      <c r="AE353" s="19" t="s">
        <v>185</v>
      </c>
      <c r="AF353" s="19" t="s">
        <v>250</v>
      </c>
      <c r="AG353" s="19" t="s">
        <v>251</v>
      </c>
      <c r="AH353" s="19" t="s">
        <v>188</v>
      </c>
      <c r="AI353" s="19" t="s">
        <v>189</v>
      </c>
      <c r="AJ353" s="19">
        <f t="shared" si="6"/>
        <v>1</v>
      </c>
      <c r="AK353" s="19" t="s">
        <v>188</v>
      </c>
      <c r="AL353" s="19">
        <f t="shared" si="7"/>
        <v>1</v>
      </c>
      <c r="AM353" s="19" t="s">
        <v>228</v>
      </c>
      <c r="AN353" s="19">
        <f t="shared" si="8"/>
        <v>1</v>
      </c>
      <c r="AO353" s="20"/>
      <c r="AP353" s="19">
        <v>2.0</v>
      </c>
      <c r="AQ353" s="19">
        <v>2.0</v>
      </c>
      <c r="AR353" s="19">
        <v>4.0</v>
      </c>
      <c r="AS353" s="19">
        <v>3.0</v>
      </c>
      <c r="AT353" s="19">
        <v>2.0</v>
      </c>
      <c r="AU353" s="19">
        <v>2.0</v>
      </c>
      <c r="AV353" s="19">
        <v>1.0</v>
      </c>
      <c r="AW353" s="19">
        <v>1.0</v>
      </c>
      <c r="AX353" s="19">
        <v>1.0</v>
      </c>
      <c r="AY353" s="19">
        <f t="shared" si="9"/>
        <v>18</v>
      </c>
      <c r="AZ353" s="19">
        <f t="shared" si="10"/>
        <v>9</v>
      </c>
      <c r="BA353" s="19">
        <f t="shared" si="11"/>
        <v>0</v>
      </c>
      <c r="BB353" s="19">
        <f t="shared" si="12"/>
        <v>0</v>
      </c>
      <c r="BC353" s="19">
        <v>2.0</v>
      </c>
      <c r="BD353" s="19">
        <v>2.0</v>
      </c>
      <c r="BE353" s="19">
        <v>3.0</v>
      </c>
      <c r="BF353" s="19">
        <v>2.0</v>
      </c>
      <c r="BG353" s="19">
        <v>2.0</v>
      </c>
      <c r="BH353" s="19">
        <v>1.0</v>
      </c>
      <c r="BI353" s="19">
        <v>2.0</v>
      </c>
      <c r="BJ353" s="19">
        <f t="shared" si="13"/>
        <v>14</v>
      </c>
      <c r="BK353" s="19">
        <f t="shared" si="14"/>
        <v>7</v>
      </c>
      <c r="BL353" s="19"/>
      <c r="BM353" s="19"/>
      <c r="BN353" s="19">
        <v>3.0</v>
      </c>
      <c r="BO353" s="19" t="s">
        <v>185</v>
      </c>
      <c r="BP353" s="19">
        <f t="shared" si="15"/>
        <v>0</v>
      </c>
      <c r="BQ353" s="19">
        <v>2.0</v>
      </c>
      <c r="BR353" s="19">
        <v>0.0</v>
      </c>
      <c r="BS353" s="19" t="s">
        <v>185</v>
      </c>
      <c r="BT353" s="20">
        <f t="shared" si="16"/>
        <v>0</v>
      </c>
      <c r="BU353" s="20"/>
      <c r="BV353" s="19">
        <v>4.0</v>
      </c>
      <c r="BW353" s="19" t="s">
        <v>195</v>
      </c>
      <c r="BX353" s="19" t="s">
        <v>191</v>
      </c>
      <c r="BY353" s="19" t="s">
        <v>185</v>
      </c>
      <c r="BZ353" s="19" t="s">
        <v>186</v>
      </c>
      <c r="CA353" s="19">
        <f t="shared" si="17"/>
        <v>1</v>
      </c>
      <c r="CB353" s="19" t="s">
        <v>186</v>
      </c>
      <c r="CC353" s="19">
        <f t="shared" si="18"/>
        <v>1</v>
      </c>
      <c r="CD353" s="19" t="s">
        <v>192</v>
      </c>
      <c r="CE353" s="19">
        <f t="shared" si="19"/>
        <v>0</v>
      </c>
      <c r="CF353" s="19" t="s">
        <v>209</v>
      </c>
      <c r="CG353" s="19">
        <f t="shared" si="20"/>
        <v>1</v>
      </c>
      <c r="CH353" s="19" t="s">
        <v>192</v>
      </c>
      <c r="CI353" s="19">
        <f t="shared" si="21"/>
        <v>0</v>
      </c>
      <c r="CJ353" s="19" t="s">
        <v>229</v>
      </c>
      <c r="CK353" s="19" t="s">
        <v>875</v>
      </c>
      <c r="CL353" s="19" t="s">
        <v>194</v>
      </c>
      <c r="CM353" s="19">
        <f t="shared" si="22"/>
        <v>3.5</v>
      </c>
      <c r="CN353" s="19" t="s">
        <v>185</v>
      </c>
      <c r="CO353" s="19">
        <f t="shared" si="23"/>
        <v>0</v>
      </c>
      <c r="CP353" s="19" t="s">
        <v>185</v>
      </c>
      <c r="CQ353" s="19" t="s">
        <v>195</v>
      </c>
      <c r="CR353" s="19" t="s">
        <v>185</v>
      </c>
      <c r="CS353" s="19" t="s">
        <v>195</v>
      </c>
      <c r="CT353" s="19" t="s">
        <v>195</v>
      </c>
      <c r="CU353" s="19">
        <f t="shared" ref="CU353:CY353" si="400">if(CP353="Không",0,1)</f>
        <v>0</v>
      </c>
      <c r="CV353" s="19">
        <f t="shared" si="400"/>
        <v>1</v>
      </c>
      <c r="CW353" s="19">
        <f t="shared" si="400"/>
        <v>0</v>
      </c>
      <c r="CX353" s="19">
        <f t="shared" si="400"/>
        <v>1</v>
      </c>
      <c r="CY353" s="19">
        <f t="shared" si="400"/>
        <v>1</v>
      </c>
      <c r="CZ353" s="19" t="s">
        <v>185</v>
      </c>
      <c r="DA353" s="19">
        <f t="shared" si="25"/>
        <v>0</v>
      </c>
      <c r="DB353" s="19" t="s">
        <v>185</v>
      </c>
      <c r="DC353" s="19">
        <f t="shared" si="26"/>
        <v>0</v>
      </c>
      <c r="DD353" s="20"/>
      <c r="DE353" s="19" t="s">
        <v>195</v>
      </c>
      <c r="DF353" s="19">
        <f t="shared" si="27"/>
        <v>1</v>
      </c>
      <c r="DG353" s="19" t="s">
        <v>876</v>
      </c>
      <c r="DH353" s="19">
        <f t="shared" si="28"/>
        <v>1</v>
      </c>
      <c r="DI353" s="19" t="s">
        <v>185</v>
      </c>
      <c r="DJ353" s="19">
        <f t="shared" si="29"/>
        <v>0</v>
      </c>
      <c r="DK353" s="19" t="s">
        <v>197</v>
      </c>
      <c r="DL353" s="19">
        <f t="shared" si="30"/>
        <v>0</v>
      </c>
      <c r="DM353" s="19" t="s">
        <v>303</v>
      </c>
      <c r="DN353" s="19">
        <f t="shared" si="31"/>
        <v>0.5</v>
      </c>
      <c r="DO353" s="19" t="s">
        <v>304</v>
      </c>
      <c r="DP353" s="19" t="s">
        <v>185</v>
      </c>
      <c r="DQ353" s="20">
        <f t="shared" si="32"/>
        <v>0</v>
      </c>
      <c r="DR353" s="20"/>
      <c r="DS353" s="19" t="s">
        <v>185</v>
      </c>
      <c r="DT353" s="20"/>
      <c r="DU353" s="19" t="s">
        <v>185</v>
      </c>
      <c r="DV353" s="20"/>
      <c r="DW353" s="20"/>
      <c r="DX353" s="20"/>
      <c r="DY353" s="20"/>
    </row>
    <row r="354">
      <c r="A354" s="18">
        <v>46007.92649305556</v>
      </c>
      <c r="B354" s="19" t="s">
        <v>390</v>
      </c>
      <c r="C354" s="19" t="s">
        <v>174</v>
      </c>
      <c r="D354" s="19">
        <f t="shared" si="2"/>
        <v>0</v>
      </c>
      <c r="E354" s="19" t="s">
        <v>180</v>
      </c>
      <c r="F354" s="19">
        <f>IFERROR(__xludf.DUMMYFUNCTION("LET(
  t, LOWER(TRIM(E354)),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54" s="19" t="s">
        <v>185</v>
      </c>
      <c r="H354" s="19">
        <f>IFERROR(__xludf.DUMMYFUNCTION("LET(
  t, LOWER(TRIM(G354)),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54" s="19" t="s">
        <v>182</v>
      </c>
      <c r="J354" s="19">
        <f>IFERROR(__xludf.DUMMYFUNCTION("LET(
  text, LOWER(I354),
  IFERROR(
    IFS(
      REGEXMATCH(text,""ở cùng gia đình|ở trọ cùng gia đình""), 0,
      REGEXMATCH(text,""thuê trọ""), 1,
      REGEXMATCH(text,""ở ktx""), 2,
      REGEXMATCH(text,""có nhà tại khu vực đang học|có nhà|ở riên"&amp;"g tại chung cư""), 3,
      REGEXMATCH(text,""ở nhà người quen""), 4
    ),
  -1)
)"),1.0)</f>
        <v>1</v>
      </c>
      <c r="K354" s="19" t="s">
        <v>877</v>
      </c>
      <c r="L354" s="19">
        <f>IFERROR(__xludf.DUMMYFUNCTION("LET(
  t, LOWER(TRIM(K354)),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54" s="19" t="s">
        <v>222</v>
      </c>
      <c r="N354" s="19">
        <f>IFERROR(__xludf.DUMMYFUNCTION("LET(
  t, LOWER(TRIM(M354)),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54" s="19" t="s">
        <v>185</v>
      </c>
      <c r="P354" s="19">
        <f t="shared" si="3"/>
        <v>0</v>
      </c>
      <c r="Q354" s="20"/>
      <c r="R354" s="20" t="str">
        <f t="shared" si="395"/>
        <v/>
      </c>
      <c r="S354" s="20"/>
      <c r="T354" s="20"/>
      <c r="U354" s="20"/>
      <c r="V354" s="20" t="str">
        <f>IFERROR(__xludf.DUMMYFUNCTION("IFERROR(REGEXEXTRACT(U354,""\d+"")*1, """")"),"")</f>
        <v/>
      </c>
      <c r="W354" s="20">
        <f t="shared" si="5"/>
        <v>0</v>
      </c>
      <c r="X354" s="20"/>
      <c r="Y354" s="20"/>
      <c r="Z354" s="19" t="s">
        <v>185</v>
      </c>
      <c r="AA354" s="19"/>
      <c r="AB354" s="19" t="s">
        <v>185</v>
      </c>
      <c r="AC354" s="19" t="s">
        <v>185</v>
      </c>
      <c r="AD354" s="19" t="s">
        <v>186</v>
      </c>
      <c r="AE354" s="19" t="s">
        <v>185</v>
      </c>
      <c r="AF354" s="19" t="s">
        <v>187</v>
      </c>
      <c r="AG354" s="19" t="s">
        <v>188</v>
      </c>
      <c r="AH354" s="19" t="s">
        <v>226</v>
      </c>
      <c r="AI354" s="19" t="s">
        <v>189</v>
      </c>
      <c r="AJ354" s="19">
        <f t="shared" si="6"/>
        <v>1</v>
      </c>
      <c r="AK354" s="19" t="s">
        <v>188</v>
      </c>
      <c r="AL354" s="19">
        <f t="shared" si="7"/>
        <v>1</v>
      </c>
      <c r="AM354" s="19" t="s">
        <v>228</v>
      </c>
      <c r="AN354" s="19">
        <f t="shared" si="8"/>
        <v>1</v>
      </c>
      <c r="AO354" s="20"/>
      <c r="AP354" s="19">
        <v>1.0</v>
      </c>
      <c r="AQ354" s="19">
        <v>1.0</v>
      </c>
      <c r="AR354" s="19">
        <v>1.0</v>
      </c>
      <c r="AS354" s="19">
        <v>2.0</v>
      </c>
      <c r="AT354" s="19">
        <v>1.0</v>
      </c>
      <c r="AU354" s="19">
        <v>1.0</v>
      </c>
      <c r="AV354" s="19">
        <v>1.0</v>
      </c>
      <c r="AW354" s="19">
        <v>1.0</v>
      </c>
      <c r="AX354" s="19">
        <v>1.0</v>
      </c>
      <c r="AY354" s="19">
        <f t="shared" si="9"/>
        <v>10</v>
      </c>
      <c r="AZ354" s="19">
        <f t="shared" si="10"/>
        <v>1</v>
      </c>
      <c r="BA354" s="19">
        <f t="shared" si="11"/>
        <v>0</v>
      </c>
      <c r="BB354" s="19">
        <f t="shared" si="12"/>
        <v>0</v>
      </c>
      <c r="BC354" s="19">
        <v>1.0</v>
      </c>
      <c r="BD354" s="19">
        <v>1.0</v>
      </c>
      <c r="BE354" s="19">
        <v>1.0</v>
      </c>
      <c r="BF354" s="19">
        <v>1.0</v>
      </c>
      <c r="BG354" s="19">
        <v>2.0</v>
      </c>
      <c r="BH354" s="19">
        <v>1.0</v>
      </c>
      <c r="BI354" s="19">
        <v>1.0</v>
      </c>
      <c r="BJ354" s="19">
        <f t="shared" si="13"/>
        <v>8</v>
      </c>
      <c r="BK354" s="19">
        <f t="shared" si="14"/>
        <v>1</v>
      </c>
      <c r="BL354" s="19"/>
      <c r="BM354" s="19"/>
      <c r="BN354" s="19">
        <v>1.0</v>
      </c>
      <c r="BO354" s="19" t="s">
        <v>185</v>
      </c>
      <c r="BP354" s="19">
        <f t="shared" si="15"/>
        <v>0</v>
      </c>
      <c r="BQ354" s="19">
        <v>1.0</v>
      </c>
      <c r="BR354" s="19">
        <v>0.0</v>
      </c>
      <c r="BS354" s="19" t="s">
        <v>185</v>
      </c>
      <c r="BT354" s="20">
        <f t="shared" si="16"/>
        <v>0</v>
      </c>
      <c r="BU354" s="20"/>
      <c r="BV354" s="19">
        <v>2.0</v>
      </c>
      <c r="BW354" s="19" t="s">
        <v>185</v>
      </c>
      <c r="BX354" s="19" t="s">
        <v>191</v>
      </c>
      <c r="BY354" s="19" t="s">
        <v>185</v>
      </c>
      <c r="BZ354" s="19" t="s">
        <v>185</v>
      </c>
      <c r="CA354" s="19">
        <f t="shared" si="17"/>
        <v>0</v>
      </c>
      <c r="CB354" s="19" t="s">
        <v>186</v>
      </c>
      <c r="CC354" s="19">
        <f t="shared" si="18"/>
        <v>1</v>
      </c>
      <c r="CD354" s="19" t="s">
        <v>192</v>
      </c>
      <c r="CE354" s="19">
        <f t="shared" si="19"/>
        <v>0</v>
      </c>
      <c r="CF354" s="19" t="s">
        <v>192</v>
      </c>
      <c r="CG354" s="19">
        <f t="shared" si="20"/>
        <v>0</v>
      </c>
      <c r="CH354" s="19" t="s">
        <v>192</v>
      </c>
      <c r="CI354" s="19">
        <f t="shared" si="21"/>
        <v>0</v>
      </c>
      <c r="CJ354" s="19" t="s">
        <v>229</v>
      </c>
      <c r="CK354" s="19" t="s">
        <v>185</v>
      </c>
      <c r="CL354" s="19" t="s">
        <v>231</v>
      </c>
      <c r="CM354" s="19">
        <f t="shared" si="22"/>
        <v>0.75</v>
      </c>
      <c r="CN354" s="19" t="s">
        <v>213</v>
      </c>
      <c r="CO354" s="19">
        <f t="shared" si="23"/>
        <v>1</v>
      </c>
      <c r="CP354" s="19" t="s">
        <v>185</v>
      </c>
      <c r="CQ354" s="19" t="s">
        <v>185</v>
      </c>
      <c r="CR354" s="19" t="s">
        <v>185</v>
      </c>
      <c r="CS354" s="19" t="s">
        <v>185</v>
      </c>
      <c r="CT354" s="19" t="s">
        <v>185</v>
      </c>
      <c r="CU354" s="19">
        <f t="shared" ref="CU354:CY354" si="401">if(CP354="Không",0,1)</f>
        <v>0</v>
      </c>
      <c r="CV354" s="19">
        <f t="shared" si="401"/>
        <v>0</v>
      </c>
      <c r="CW354" s="19">
        <f t="shared" si="401"/>
        <v>0</v>
      </c>
      <c r="CX354" s="19">
        <f t="shared" si="401"/>
        <v>0</v>
      </c>
      <c r="CY354" s="19">
        <f t="shared" si="401"/>
        <v>0</v>
      </c>
      <c r="CZ354" s="19" t="s">
        <v>185</v>
      </c>
      <c r="DA354" s="19">
        <f t="shared" si="25"/>
        <v>0</v>
      </c>
      <c r="DB354" s="19" t="s">
        <v>185</v>
      </c>
      <c r="DC354" s="19">
        <f t="shared" si="26"/>
        <v>0</v>
      </c>
      <c r="DD354" s="20"/>
      <c r="DE354" s="19" t="s">
        <v>195</v>
      </c>
      <c r="DF354" s="19">
        <f t="shared" si="27"/>
        <v>1</v>
      </c>
      <c r="DG354" s="19" t="s">
        <v>196</v>
      </c>
      <c r="DH354" s="19">
        <f t="shared" si="28"/>
        <v>0</v>
      </c>
      <c r="DI354" s="19" t="s">
        <v>273</v>
      </c>
      <c r="DJ354" s="19">
        <f t="shared" si="29"/>
        <v>1</v>
      </c>
      <c r="DK354" s="19" t="s">
        <v>197</v>
      </c>
      <c r="DL354" s="19">
        <f t="shared" si="30"/>
        <v>0</v>
      </c>
      <c r="DM354" s="19" t="s">
        <v>198</v>
      </c>
      <c r="DN354" s="19">
        <f t="shared" si="31"/>
        <v>1.5</v>
      </c>
      <c r="DO354" s="19" t="s">
        <v>878</v>
      </c>
      <c r="DP354" s="19" t="s">
        <v>185</v>
      </c>
      <c r="DQ354" s="20">
        <f t="shared" si="32"/>
        <v>0</v>
      </c>
      <c r="DR354" s="20"/>
      <c r="DS354" s="19" t="s">
        <v>185</v>
      </c>
      <c r="DT354" s="20"/>
      <c r="DU354" s="19" t="s">
        <v>185</v>
      </c>
      <c r="DV354" s="20"/>
      <c r="DW354" s="20"/>
      <c r="DX354" s="20"/>
      <c r="DY354" s="20"/>
    </row>
    <row r="355">
      <c r="A355" s="18">
        <v>46007.927835648145</v>
      </c>
      <c r="B355" s="19" t="s">
        <v>442</v>
      </c>
      <c r="C355" s="19" t="s">
        <v>174</v>
      </c>
      <c r="D355" s="19">
        <f t="shared" si="2"/>
        <v>0</v>
      </c>
      <c r="E355" s="19" t="s">
        <v>267</v>
      </c>
      <c r="F355" s="19">
        <f>IFERROR(__xludf.DUMMYFUNCTION("LET(
  t, LOWER(TRIM(E355)),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355" s="19" t="s">
        <v>185</v>
      </c>
      <c r="H355" s="19">
        <f>IFERROR(__xludf.DUMMYFUNCTION("LET(
  t, LOWER(TRIM(G355)),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55" s="19" t="s">
        <v>276</v>
      </c>
      <c r="J355" s="19">
        <f>IFERROR(__xludf.DUMMYFUNCTION("LET(
  text, LOWER(I355),
  IFERROR(
    IFS(
      REGEXMATCH(text,""ở cùng gia đình|ở trọ cùng gia đình""), 0,
      REGEXMATCH(text,""thuê trọ""), 1,
      REGEXMATCH(text,""ở ktx""), 2,
      REGEXMATCH(text,""có nhà tại khu vực đang học|có nhà|ở riên"&amp;"g tại chung cư""), 3,
      REGEXMATCH(text,""ở nhà người quen""), 4
    ),
  -1)
)"),0.0)</f>
        <v>0</v>
      </c>
      <c r="K355" s="19" t="s">
        <v>879</v>
      </c>
      <c r="L355" s="19">
        <f>IFERROR(__xludf.DUMMYFUNCTION("LET(
  t, LOWER(TRIM(K355)),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55" s="19" t="s">
        <v>222</v>
      </c>
      <c r="N355" s="19">
        <f>IFERROR(__xludf.DUMMYFUNCTION("LET(
  t, LOWER(TRIM(M355)),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55" s="19" t="s">
        <v>185</v>
      </c>
      <c r="P355" s="19">
        <f t="shared" si="3"/>
        <v>0</v>
      </c>
      <c r="Q355" s="20"/>
      <c r="R355" s="20" t="str">
        <f t="shared" si="395"/>
        <v/>
      </c>
      <c r="S355" s="20"/>
      <c r="T355" s="20"/>
      <c r="U355" s="20"/>
      <c r="V355" s="20" t="str">
        <f>IFERROR(__xludf.DUMMYFUNCTION("IFERROR(REGEXEXTRACT(U355,""\d+"")*1, """")"),"")</f>
        <v/>
      </c>
      <c r="W355" s="20">
        <f t="shared" si="5"/>
        <v>0</v>
      </c>
      <c r="X355" s="20"/>
      <c r="Y355" s="20"/>
      <c r="Z355" s="19" t="s">
        <v>185</v>
      </c>
      <c r="AA355" s="19"/>
      <c r="AB355" s="19" t="s">
        <v>185</v>
      </c>
      <c r="AC355" s="19" t="s">
        <v>525</v>
      </c>
      <c r="AD355" s="19" t="s">
        <v>205</v>
      </c>
      <c r="AE355" s="19" t="s">
        <v>186</v>
      </c>
      <c r="AF355" s="19" t="s">
        <v>187</v>
      </c>
      <c r="AG355" s="19" t="s">
        <v>226</v>
      </c>
      <c r="AH355" s="19" t="s">
        <v>251</v>
      </c>
      <c r="AI355" s="19" t="s">
        <v>239</v>
      </c>
      <c r="AJ355" s="19">
        <f t="shared" si="6"/>
        <v>0</v>
      </c>
      <c r="AK355" s="19" t="s">
        <v>302</v>
      </c>
      <c r="AL355" s="19">
        <f t="shared" si="7"/>
        <v>-1</v>
      </c>
      <c r="AM355" s="19" t="s">
        <v>190</v>
      </c>
      <c r="AN355" s="19">
        <f t="shared" si="8"/>
        <v>0</v>
      </c>
      <c r="AO355" s="20"/>
      <c r="AP355" s="19">
        <v>3.0</v>
      </c>
      <c r="AQ355" s="19">
        <v>4.0</v>
      </c>
      <c r="AR355" s="19">
        <v>4.0</v>
      </c>
      <c r="AS355" s="19">
        <v>4.0</v>
      </c>
      <c r="AT355" s="19">
        <v>2.0</v>
      </c>
      <c r="AU355" s="19">
        <v>4.0</v>
      </c>
      <c r="AV355" s="19">
        <v>3.0</v>
      </c>
      <c r="AW355" s="19">
        <v>2.0</v>
      </c>
      <c r="AX355" s="19">
        <v>2.0</v>
      </c>
      <c r="AY355" s="19">
        <f t="shared" si="9"/>
        <v>28</v>
      </c>
      <c r="AZ355" s="19">
        <f t="shared" si="10"/>
        <v>19</v>
      </c>
      <c r="BA355" s="19">
        <f t="shared" si="11"/>
        <v>1</v>
      </c>
      <c r="BB355" s="19">
        <f t="shared" si="12"/>
        <v>1</v>
      </c>
      <c r="BC355" s="19">
        <v>3.0</v>
      </c>
      <c r="BD355" s="19">
        <v>4.0</v>
      </c>
      <c r="BE355" s="19">
        <v>4.0</v>
      </c>
      <c r="BF355" s="19">
        <v>3.0</v>
      </c>
      <c r="BG355" s="19">
        <v>3.0</v>
      </c>
      <c r="BH355" s="19">
        <v>2.0</v>
      </c>
      <c r="BI355" s="19">
        <v>2.0</v>
      </c>
      <c r="BJ355" s="19">
        <f t="shared" si="13"/>
        <v>21</v>
      </c>
      <c r="BK355" s="19">
        <f t="shared" si="14"/>
        <v>14</v>
      </c>
      <c r="BL355" s="19"/>
      <c r="BM355" s="19"/>
      <c r="BN355" s="19">
        <v>3.0</v>
      </c>
      <c r="BO355" s="19" t="s">
        <v>185</v>
      </c>
      <c r="BP355" s="19">
        <f t="shared" si="15"/>
        <v>0</v>
      </c>
      <c r="BQ355" s="19">
        <v>1.0</v>
      </c>
      <c r="BR355" s="19">
        <v>0.0</v>
      </c>
      <c r="BS355" s="19" t="s">
        <v>195</v>
      </c>
      <c r="BT355" s="20">
        <f t="shared" si="16"/>
        <v>1</v>
      </c>
      <c r="BU355" s="19" t="s">
        <v>880</v>
      </c>
      <c r="BV355" s="19">
        <v>3.0</v>
      </c>
      <c r="BW355" s="19" t="s">
        <v>195</v>
      </c>
      <c r="BX355" s="19" t="s">
        <v>191</v>
      </c>
      <c r="BY355" s="19" t="s">
        <v>195</v>
      </c>
      <c r="BZ355" s="19" t="s">
        <v>186</v>
      </c>
      <c r="CA355" s="19">
        <f t="shared" si="17"/>
        <v>1</v>
      </c>
      <c r="CB355" s="19" t="s">
        <v>208</v>
      </c>
      <c r="CC355" s="19">
        <f t="shared" si="18"/>
        <v>2</v>
      </c>
      <c r="CD355" s="19" t="s">
        <v>208</v>
      </c>
      <c r="CE355" s="19">
        <f t="shared" si="19"/>
        <v>2</v>
      </c>
      <c r="CF355" s="19" t="s">
        <v>208</v>
      </c>
      <c r="CG355" s="19">
        <f t="shared" si="20"/>
        <v>2</v>
      </c>
      <c r="CH355" s="19" t="s">
        <v>208</v>
      </c>
      <c r="CI355" s="19">
        <f t="shared" si="21"/>
        <v>2</v>
      </c>
      <c r="CJ355" s="19" t="s">
        <v>229</v>
      </c>
      <c r="CK355" s="19" t="s">
        <v>830</v>
      </c>
      <c r="CL355" s="19" t="s">
        <v>212</v>
      </c>
      <c r="CM355" s="19">
        <f t="shared" si="22"/>
        <v>6</v>
      </c>
      <c r="CN355" s="19" t="s">
        <v>185</v>
      </c>
      <c r="CO355" s="19">
        <f t="shared" si="23"/>
        <v>0</v>
      </c>
      <c r="CP355" s="19" t="s">
        <v>195</v>
      </c>
      <c r="CQ355" s="19" t="s">
        <v>195</v>
      </c>
      <c r="CR355" s="19" t="s">
        <v>195</v>
      </c>
      <c r="CS355" s="19" t="s">
        <v>195</v>
      </c>
      <c r="CT355" s="19" t="s">
        <v>185</v>
      </c>
      <c r="CU355" s="19">
        <f t="shared" ref="CU355:CY355" si="402">if(CP355="Không",0,1)</f>
        <v>1</v>
      </c>
      <c r="CV355" s="19">
        <f t="shared" si="402"/>
        <v>1</v>
      </c>
      <c r="CW355" s="19">
        <f t="shared" si="402"/>
        <v>1</v>
      </c>
      <c r="CX355" s="19">
        <f t="shared" si="402"/>
        <v>1</v>
      </c>
      <c r="CY355" s="19">
        <f t="shared" si="402"/>
        <v>0</v>
      </c>
      <c r="CZ355" s="19" t="s">
        <v>185</v>
      </c>
      <c r="DA355" s="19">
        <f t="shared" si="25"/>
        <v>0</v>
      </c>
      <c r="DB355" s="19" t="s">
        <v>195</v>
      </c>
      <c r="DC355" s="19">
        <f t="shared" si="26"/>
        <v>1</v>
      </c>
      <c r="DD355" s="19">
        <v>16.0</v>
      </c>
      <c r="DE355" s="19" t="s">
        <v>185</v>
      </c>
      <c r="DF355" s="19">
        <f t="shared" si="27"/>
        <v>0</v>
      </c>
      <c r="DG355" s="19" t="s">
        <v>214</v>
      </c>
      <c r="DH355" s="19">
        <f t="shared" si="28"/>
        <v>1</v>
      </c>
      <c r="DI355" s="19" t="s">
        <v>881</v>
      </c>
      <c r="DJ355" s="19">
        <f t="shared" si="29"/>
        <v>1</v>
      </c>
      <c r="DK355" s="19" t="s">
        <v>197</v>
      </c>
      <c r="DL355" s="19">
        <f t="shared" si="30"/>
        <v>0</v>
      </c>
      <c r="DM355" s="20"/>
      <c r="DN355" s="19" t="str">
        <f t="shared" si="31"/>
        <v/>
      </c>
      <c r="DO355" s="20"/>
      <c r="DP355" s="19" t="s">
        <v>185</v>
      </c>
      <c r="DQ355" s="20">
        <f t="shared" si="32"/>
        <v>0</v>
      </c>
      <c r="DR355" s="20"/>
      <c r="DS355" s="19" t="s">
        <v>185</v>
      </c>
      <c r="DT355" s="20"/>
      <c r="DU355" s="19" t="s">
        <v>185</v>
      </c>
      <c r="DV355" s="20"/>
      <c r="DW355" s="20"/>
      <c r="DX355" s="20"/>
      <c r="DY355" s="20"/>
    </row>
    <row r="356">
      <c r="A356" s="18">
        <v>46007.927881944444</v>
      </c>
      <c r="B356" s="19" t="s">
        <v>219</v>
      </c>
      <c r="C356" s="19" t="s">
        <v>335</v>
      </c>
      <c r="D356" s="19">
        <f t="shared" si="2"/>
        <v>1</v>
      </c>
      <c r="E356" s="19" t="s">
        <v>196</v>
      </c>
      <c r="F356" s="19">
        <f>IFERROR(__xludf.DUMMYFUNCTION("LET(
  t, LOWER(TRIM(E356)),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356" s="19" t="s">
        <v>882</v>
      </c>
      <c r="H356" s="19">
        <f>IFERROR(__xludf.DUMMYFUNCTION("LET(
  t, LOWER(TRIM(G356)),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56" s="19" t="s">
        <v>182</v>
      </c>
      <c r="J356" s="19">
        <f>IFERROR(__xludf.DUMMYFUNCTION("LET(
  text, LOWER(I356),
  IFERROR(
    IFS(
      REGEXMATCH(text,""ở cùng gia đình|ở trọ cùng gia đình""), 0,
      REGEXMATCH(text,""thuê trọ""), 1,
      REGEXMATCH(text,""ở ktx""), 2,
      REGEXMATCH(text,""có nhà tại khu vực đang học|có nhà|ở riên"&amp;"g tại chung cư""), 3,
      REGEXMATCH(text,""ở nhà người quen""), 4
    ),
  -1)
)"),1.0)</f>
        <v>1</v>
      </c>
      <c r="K356" s="19" t="s">
        <v>183</v>
      </c>
      <c r="L356" s="19">
        <f>IFERROR(__xludf.DUMMYFUNCTION("LET(
  t, LOWER(TRIM(K356)),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56" s="19" t="s">
        <v>261</v>
      </c>
      <c r="N356" s="19">
        <f>IFERROR(__xludf.DUMMYFUNCTION("LET(
  t, LOWER(TRIM(M356)),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56" s="19" t="s">
        <v>185</v>
      </c>
      <c r="P356" s="19">
        <f t="shared" si="3"/>
        <v>0</v>
      </c>
      <c r="Q356" s="20"/>
      <c r="R356" s="20" t="str">
        <f t="shared" si="395"/>
        <v/>
      </c>
      <c r="S356" s="20"/>
      <c r="T356" s="20"/>
      <c r="U356" s="20"/>
      <c r="V356" s="20" t="str">
        <f>IFERROR(__xludf.DUMMYFUNCTION("IFERROR(REGEXEXTRACT(U356,""\d+"")*1, """")"),"")</f>
        <v/>
      </c>
      <c r="W356" s="20">
        <f t="shared" si="5"/>
        <v>0</v>
      </c>
      <c r="X356" s="20"/>
      <c r="Y356" s="20"/>
      <c r="Z356" s="19" t="s">
        <v>186</v>
      </c>
      <c r="AA356" s="19"/>
      <c r="AB356" s="19" t="s">
        <v>185</v>
      </c>
      <c r="AC356" s="19" t="s">
        <v>185</v>
      </c>
      <c r="AD356" s="19" t="s">
        <v>205</v>
      </c>
      <c r="AE356" s="19" t="s">
        <v>186</v>
      </c>
      <c r="AF356" s="19" t="s">
        <v>206</v>
      </c>
      <c r="AG356" s="19" t="s">
        <v>188</v>
      </c>
      <c r="AH356" s="19" t="s">
        <v>188</v>
      </c>
      <c r="AI356" s="19" t="s">
        <v>189</v>
      </c>
      <c r="AJ356" s="19">
        <f t="shared" si="6"/>
        <v>1</v>
      </c>
      <c r="AK356" s="19" t="s">
        <v>188</v>
      </c>
      <c r="AL356" s="19">
        <f t="shared" si="7"/>
        <v>1</v>
      </c>
      <c r="AM356" s="19" t="s">
        <v>228</v>
      </c>
      <c r="AN356" s="19">
        <f t="shared" si="8"/>
        <v>1</v>
      </c>
      <c r="AO356" s="20"/>
      <c r="AP356" s="19">
        <v>2.0</v>
      </c>
      <c r="AQ356" s="19">
        <v>1.0</v>
      </c>
      <c r="AR356" s="19">
        <v>2.0</v>
      </c>
      <c r="AS356" s="19">
        <v>2.0</v>
      </c>
      <c r="AT356" s="19">
        <v>2.0</v>
      </c>
      <c r="AU356" s="19">
        <v>2.0</v>
      </c>
      <c r="AV356" s="19">
        <v>2.0</v>
      </c>
      <c r="AW356" s="19">
        <v>1.0</v>
      </c>
      <c r="AX356" s="19">
        <v>2.0</v>
      </c>
      <c r="AY356" s="19">
        <f t="shared" si="9"/>
        <v>16</v>
      </c>
      <c r="AZ356" s="19">
        <f t="shared" si="10"/>
        <v>7</v>
      </c>
      <c r="BA356" s="19">
        <f t="shared" si="11"/>
        <v>0</v>
      </c>
      <c r="BB356" s="19">
        <f t="shared" si="12"/>
        <v>0</v>
      </c>
      <c r="BC356" s="19">
        <v>2.0</v>
      </c>
      <c r="BD356" s="19">
        <v>1.0</v>
      </c>
      <c r="BE356" s="19">
        <v>2.0</v>
      </c>
      <c r="BF356" s="19">
        <v>2.0</v>
      </c>
      <c r="BG356" s="19">
        <v>1.0</v>
      </c>
      <c r="BH356" s="19">
        <v>1.0</v>
      </c>
      <c r="BI356" s="19">
        <v>1.0</v>
      </c>
      <c r="BJ356" s="19">
        <f t="shared" si="13"/>
        <v>10</v>
      </c>
      <c r="BK356" s="19">
        <f t="shared" si="14"/>
        <v>3</v>
      </c>
      <c r="BL356" s="19"/>
      <c r="BM356" s="19"/>
      <c r="BN356" s="19">
        <v>3.0</v>
      </c>
      <c r="BO356" s="19" t="s">
        <v>195</v>
      </c>
      <c r="BP356" s="19">
        <f t="shared" si="15"/>
        <v>1</v>
      </c>
      <c r="BQ356" s="19">
        <v>4.0</v>
      </c>
      <c r="BR356" s="19" t="s">
        <v>368</v>
      </c>
      <c r="BS356" s="19" t="s">
        <v>195</v>
      </c>
      <c r="BT356" s="20">
        <f t="shared" si="16"/>
        <v>1</v>
      </c>
      <c r="BU356" s="19" t="s">
        <v>322</v>
      </c>
      <c r="BV356" s="19">
        <v>3.0</v>
      </c>
      <c r="BW356" s="19" t="s">
        <v>195</v>
      </c>
      <c r="BX356" s="19" t="s">
        <v>191</v>
      </c>
      <c r="BY356" s="19" t="s">
        <v>185</v>
      </c>
      <c r="BZ356" s="19" t="s">
        <v>208</v>
      </c>
      <c r="CA356" s="19">
        <f t="shared" si="17"/>
        <v>2</v>
      </c>
      <c r="CB356" s="19" t="s">
        <v>208</v>
      </c>
      <c r="CC356" s="19">
        <f t="shared" si="18"/>
        <v>2</v>
      </c>
      <c r="CD356" s="19" t="s">
        <v>209</v>
      </c>
      <c r="CE356" s="19">
        <f t="shared" si="19"/>
        <v>1</v>
      </c>
      <c r="CF356" s="19" t="s">
        <v>192</v>
      </c>
      <c r="CG356" s="19">
        <f t="shared" si="20"/>
        <v>0</v>
      </c>
      <c r="CH356" s="19" t="s">
        <v>209</v>
      </c>
      <c r="CI356" s="19">
        <f t="shared" si="21"/>
        <v>1</v>
      </c>
      <c r="CJ356" s="19" t="s">
        <v>229</v>
      </c>
      <c r="CK356" s="19" t="s">
        <v>185</v>
      </c>
      <c r="CL356" s="19" t="s">
        <v>194</v>
      </c>
      <c r="CM356" s="19">
        <f t="shared" si="22"/>
        <v>3.5</v>
      </c>
      <c r="CN356" s="19" t="s">
        <v>213</v>
      </c>
      <c r="CO356" s="19">
        <f t="shared" si="23"/>
        <v>1</v>
      </c>
      <c r="CP356" s="19" t="s">
        <v>185</v>
      </c>
      <c r="CQ356" s="19" t="s">
        <v>195</v>
      </c>
      <c r="CR356" s="19" t="s">
        <v>185</v>
      </c>
      <c r="CS356" s="19" t="s">
        <v>185</v>
      </c>
      <c r="CT356" s="19" t="s">
        <v>185</v>
      </c>
      <c r="CU356" s="19">
        <f t="shared" ref="CU356:CY356" si="403">if(CP356="Không",0,1)</f>
        <v>0</v>
      </c>
      <c r="CV356" s="19">
        <f t="shared" si="403"/>
        <v>1</v>
      </c>
      <c r="CW356" s="19">
        <f t="shared" si="403"/>
        <v>0</v>
      </c>
      <c r="CX356" s="19">
        <f t="shared" si="403"/>
        <v>0</v>
      </c>
      <c r="CY356" s="19">
        <f t="shared" si="403"/>
        <v>0</v>
      </c>
      <c r="CZ356" s="19" t="s">
        <v>185</v>
      </c>
      <c r="DA356" s="19">
        <f t="shared" si="25"/>
        <v>0</v>
      </c>
      <c r="DB356" s="19" t="s">
        <v>185</v>
      </c>
      <c r="DC356" s="19">
        <f t="shared" si="26"/>
        <v>0</v>
      </c>
      <c r="DD356" s="20"/>
      <c r="DE356" s="19" t="s">
        <v>185</v>
      </c>
      <c r="DF356" s="19">
        <f t="shared" si="27"/>
        <v>0</v>
      </c>
      <c r="DG356" s="19" t="s">
        <v>883</v>
      </c>
      <c r="DH356" s="19">
        <f t="shared" si="28"/>
        <v>1</v>
      </c>
      <c r="DI356" s="19" t="s">
        <v>185</v>
      </c>
      <c r="DJ356" s="19">
        <f t="shared" si="29"/>
        <v>0</v>
      </c>
      <c r="DK356" s="19" t="s">
        <v>197</v>
      </c>
      <c r="DL356" s="19">
        <f t="shared" si="30"/>
        <v>0</v>
      </c>
      <c r="DM356" s="20"/>
      <c r="DN356" s="19" t="str">
        <f t="shared" si="31"/>
        <v/>
      </c>
      <c r="DO356" s="20"/>
      <c r="DP356" s="19" t="s">
        <v>185</v>
      </c>
      <c r="DQ356" s="20">
        <f t="shared" si="32"/>
        <v>0</v>
      </c>
      <c r="DR356" s="20"/>
      <c r="DS356" s="19" t="s">
        <v>185</v>
      </c>
      <c r="DT356" s="20"/>
      <c r="DU356" s="19" t="s">
        <v>185</v>
      </c>
      <c r="DV356" s="20"/>
      <c r="DW356" s="20"/>
      <c r="DX356" s="20"/>
      <c r="DY356" s="20"/>
    </row>
    <row r="357">
      <c r="A357" s="18">
        <v>46007.92905092592</v>
      </c>
      <c r="B357" s="19" t="s">
        <v>390</v>
      </c>
      <c r="C357" s="19" t="s">
        <v>335</v>
      </c>
      <c r="D357" s="19">
        <f t="shared" si="2"/>
        <v>1</v>
      </c>
      <c r="E357" s="19" t="s">
        <v>180</v>
      </c>
      <c r="F357" s="19">
        <f>IFERROR(__xludf.DUMMYFUNCTION("LET(
  t, LOWER(TRIM(E357)),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57" s="19" t="s">
        <v>185</v>
      </c>
      <c r="H357" s="19">
        <f>IFERROR(__xludf.DUMMYFUNCTION("LET(
  t, LOWER(TRIM(G357)),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57" s="19" t="s">
        <v>201</v>
      </c>
      <c r="J357" s="19">
        <f>IFERROR(__xludf.DUMMYFUNCTION("LET(
  text, LOWER(I357),
  IFERROR(
    IFS(
      REGEXMATCH(text,""ở cùng gia đình|ở trọ cùng gia đình""), 0,
      REGEXMATCH(text,""thuê trọ""), 1,
      REGEXMATCH(text,""ở ktx""), 2,
      REGEXMATCH(text,""có nhà tại khu vực đang học|có nhà|ở riên"&amp;"g tại chung cư""), 3,
      REGEXMATCH(text,""ở nhà người quen""), 4
    ),
  -1)
)"),3.0)</f>
        <v>3</v>
      </c>
      <c r="K357" s="19" t="s">
        <v>221</v>
      </c>
      <c r="L357" s="19">
        <f>IFERROR(__xludf.DUMMYFUNCTION("LET(
  t, LOWER(TRIM(K357)),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57" s="19" t="s">
        <v>222</v>
      </c>
      <c r="N357" s="19">
        <f>IFERROR(__xludf.DUMMYFUNCTION("LET(
  t, LOWER(TRIM(M357)),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57" s="19" t="s">
        <v>185</v>
      </c>
      <c r="P357" s="19">
        <f t="shared" si="3"/>
        <v>0</v>
      </c>
      <c r="Q357" s="20"/>
      <c r="R357" s="20" t="str">
        <f t="shared" si="395"/>
        <v/>
      </c>
      <c r="S357" s="20"/>
      <c r="T357" s="20"/>
      <c r="U357" s="20"/>
      <c r="V357" s="20" t="str">
        <f>IFERROR(__xludf.DUMMYFUNCTION("IFERROR(REGEXEXTRACT(U357,""\d+"")*1, """")"),"")</f>
        <v/>
      </c>
      <c r="W357" s="20">
        <f t="shared" si="5"/>
        <v>0</v>
      </c>
      <c r="X357" s="20"/>
      <c r="Y357" s="20"/>
      <c r="Z357" s="19" t="s">
        <v>208</v>
      </c>
      <c r="AA357" s="19"/>
      <c r="AB357" s="19" t="s">
        <v>195</v>
      </c>
      <c r="AC357" s="19" t="s">
        <v>286</v>
      </c>
      <c r="AD357" s="19" t="s">
        <v>205</v>
      </c>
      <c r="AE357" s="19" t="s">
        <v>185</v>
      </c>
      <c r="AF357" s="19" t="s">
        <v>206</v>
      </c>
      <c r="AG357" s="19" t="s">
        <v>226</v>
      </c>
      <c r="AH357" s="19" t="s">
        <v>251</v>
      </c>
      <c r="AI357" s="19" t="s">
        <v>239</v>
      </c>
      <c r="AJ357" s="19">
        <f t="shared" si="6"/>
        <v>0</v>
      </c>
      <c r="AK357" s="19" t="s">
        <v>226</v>
      </c>
      <c r="AL357" s="19">
        <f t="shared" si="7"/>
        <v>2</v>
      </c>
      <c r="AM357" s="19" t="s">
        <v>190</v>
      </c>
      <c r="AN357" s="19">
        <f t="shared" si="8"/>
        <v>0</v>
      </c>
      <c r="AO357" s="20"/>
      <c r="AP357" s="19">
        <v>2.0</v>
      </c>
      <c r="AQ357" s="19">
        <v>2.0</v>
      </c>
      <c r="AR357" s="19">
        <v>2.0</v>
      </c>
      <c r="AS357" s="19">
        <v>2.0</v>
      </c>
      <c r="AT357" s="19">
        <v>2.0</v>
      </c>
      <c r="AU357" s="19">
        <v>2.0</v>
      </c>
      <c r="AV357" s="19">
        <v>2.0</v>
      </c>
      <c r="AW357" s="19">
        <v>2.0</v>
      </c>
      <c r="AX357" s="19">
        <v>2.0</v>
      </c>
      <c r="AY357" s="19">
        <f t="shared" si="9"/>
        <v>18</v>
      </c>
      <c r="AZ357" s="19">
        <f t="shared" si="10"/>
        <v>9</v>
      </c>
      <c r="BA357" s="19">
        <f t="shared" si="11"/>
        <v>0</v>
      </c>
      <c r="BB357" s="19">
        <f t="shared" si="12"/>
        <v>0</v>
      </c>
      <c r="BC357" s="19">
        <v>2.0</v>
      </c>
      <c r="BD357" s="19">
        <v>2.0</v>
      </c>
      <c r="BE357" s="19">
        <v>2.0</v>
      </c>
      <c r="BF357" s="19">
        <v>2.0</v>
      </c>
      <c r="BG357" s="19">
        <v>2.0</v>
      </c>
      <c r="BH357" s="19">
        <v>2.0</v>
      </c>
      <c r="BI357" s="19">
        <v>2.0</v>
      </c>
      <c r="BJ357" s="19">
        <f t="shared" si="13"/>
        <v>14</v>
      </c>
      <c r="BK357" s="19">
        <f t="shared" si="14"/>
        <v>7</v>
      </c>
      <c r="BL357" s="19"/>
      <c r="BM357" s="19"/>
      <c r="BN357" s="19">
        <v>4.0</v>
      </c>
      <c r="BO357" s="19" t="s">
        <v>185</v>
      </c>
      <c r="BP357" s="19">
        <f t="shared" si="15"/>
        <v>0</v>
      </c>
      <c r="BQ357" s="19">
        <v>4.0</v>
      </c>
      <c r="BR357" s="19">
        <v>7.0</v>
      </c>
      <c r="BS357" s="19" t="s">
        <v>195</v>
      </c>
      <c r="BT357" s="20">
        <f t="shared" si="16"/>
        <v>1</v>
      </c>
      <c r="BU357" s="19" t="s">
        <v>312</v>
      </c>
      <c r="BV357" s="19">
        <v>1.0</v>
      </c>
      <c r="BW357" s="19" t="s">
        <v>195</v>
      </c>
      <c r="BX357" s="19" t="s">
        <v>191</v>
      </c>
      <c r="BY357" s="19" t="s">
        <v>195</v>
      </c>
      <c r="BZ357" s="19" t="s">
        <v>186</v>
      </c>
      <c r="CA357" s="19">
        <f t="shared" si="17"/>
        <v>1</v>
      </c>
      <c r="CB357" s="19" t="s">
        <v>186</v>
      </c>
      <c r="CC357" s="19">
        <f t="shared" si="18"/>
        <v>1</v>
      </c>
      <c r="CD357" s="19" t="s">
        <v>209</v>
      </c>
      <c r="CE357" s="19">
        <f t="shared" si="19"/>
        <v>1</v>
      </c>
      <c r="CF357" s="19" t="s">
        <v>209</v>
      </c>
      <c r="CG357" s="19">
        <f t="shared" si="20"/>
        <v>1</v>
      </c>
      <c r="CH357" s="19" t="s">
        <v>209</v>
      </c>
      <c r="CI357" s="19">
        <f t="shared" si="21"/>
        <v>1</v>
      </c>
      <c r="CJ357" s="19" t="s">
        <v>292</v>
      </c>
      <c r="CK357" s="19" t="s">
        <v>279</v>
      </c>
      <c r="CL357" s="19" t="s">
        <v>194</v>
      </c>
      <c r="CM357" s="19">
        <f t="shared" si="22"/>
        <v>3.5</v>
      </c>
      <c r="CN357" s="19" t="s">
        <v>185</v>
      </c>
      <c r="CO357" s="19">
        <f t="shared" si="23"/>
        <v>0</v>
      </c>
      <c r="CP357" s="19" t="s">
        <v>195</v>
      </c>
      <c r="CQ357" s="19" t="s">
        <v>195</v>
      </c>
      <c r="CR357" s="19" t="s">
        <v>185</v>
      </c>
      <c r="CS357" s="19" t="s">
        <v>195</v>
      </c>
      <c r="CT357" s="19" t="s">
        <v>185</v>
      </c>
      <c r="CU357" s="19">
        <f t="shared" ref="CU357:CY357" si="404">if(CP357="Không",0,1)</f>
        <v>1</v>
      </c>
      <c r="CV357" s="19">
        <f t="shared" si="404"/>
        <v>1</v>
      </c>
      <c r="CW357" s="19">
        <f t="shared" si="404"/>
        <v>0</v>
      </c>
      <c r="CX357" s="19">
        <f t="shared" si="404"/>
        <v>1</v>
      </c>
      <c r="CY357" s="19">
        <f t="shared" si="404"/>
        <v>0</v>
      </c>
      <c r="CZ357" s="19" t="s">
        <v>185</v>
      </c>
      <c r="DA357" s="19">
        <f t="shared" si="25"/>
        <v>0</v>
      </c>
      <c r="DB357" s="19" t="s">
        <v>195</v>
      </c>
      <c r="DC357" s="19">
        <f t="shared" si="26"/>
        <v>1</v>
      </c>
      <c r="DD357" s="19" t="s">
        <v>196</v>
      </c>
      <c r="DE357" s="19" t="s">
        <v>195</v>
      </c>
      <c r="DF357" s="19">
        <f t="shared" si="27"/>
        <v>1</v>
      </c>
      <c r="DG357" s="19" t="s">
        <v>214</v>
      </c>
      <c r="DH357" s="19">
        <f t="shared" si="28"/>
        <v>1</v>
      </c>
      <c r="DI357" s="19" t="s">
        <v>185</v>
      </c>
      <c r="DJ357" s="19">
        <f t="shared" si="29"/>
        <v>0</v>
      </c>
      <c r="DK357" s="19" t="s">
        <v>282</v>
      </c>
      <c r="DL357" s="19">
        <f t="shared" si="30"/>
        <v>1</v>
      </c>
      <c r="DM357" s="19" t="s">
        <v>198</v>
      </c>
      <c r="DN357" s="19">
        <f t="shared" si="31"/>
        <v>1.5</v>
      </c>
      <c r="DO357" s="19" t="s">
        <v>304</v>
      </c>
      <c r="DP357" s="19" t="s">
        <v>185</v>
      </c>
      <c r="DQ357" s="20">
        <f t="shared" si="32"/>
        <v>0</v>
      </c>
      <c r="DR357" s="20"/>
      <c r="DS357" s="19" t="s">
        <v>185</v>
      </c>
      <c r="DT357" s="20"/>
      <c r="DU357" s="19" t="s">
        <v>185</v>
      </c>
      <c r="DV357" s="20"/>
      <c r="DW357" s="20"/>
      <c r="DX357" s="20"/>
      <c r="DY357" s="20"/>
    </row>
    <row r="358">
      <c r="A358" s="18">
        <v>46007.929456018515</v>
      </c>
      <c r="B358" s="19" t="s">
        <v>390</v>
      </c>
      <c r="C358" s="19" t="s">
        <v>174</v>
      </c>
      <c r="D358" s="19">
        <f t="shared" si="2"/>
        <v>0</v>
      </c>
      <c r="E358" s="19" t="s">
        <v>884</v>
      </c>
      <c r="F358" s="19">
        <f>IFERROR(__xludf.DUMMYFUNCTION("LET(
  t, LOWER(TRIM(E358)),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58" s="19" t="s">
        <v>181</v>
      </c>
      <c r="H358" s="19">
        <f>IFERROR(__xludf.DUMMYFUNCTION("LET(
  t, LOWER(TRIM(G358)),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358" s="19" t="s">
        <v>201</v>
      </c>
      <c r="J358" s="19">
        <f>IFERROR(__xludf.DUMMYFUNCTION("LET(
  text, LOWER(I358),
  IFERROR(
    IFS(
      REGEXMATCH(text,""ở cùng gia đình|ở trọ cùng gia đình""), 0,
      REGEXMATCH(text,""thuê trọ""), 1,
      REGEXMATCH(text,""ở ktx""), 2,
      REGEXMATCH(text,""có nhà tại khu vực đang học|có nhà|ở riên"&amp;"g tại chung cư""), 3,
      REGEXMATCH(text,""ở nhà người quen""), 4
    ),
  -1)
)"),3.0)</f>
        <v>3</v>
      </c>
      <c r="K358" s="19" t="s">
        <v>183</v>
      </c>
      <c r="L358" s="19">
        <f>IFERROR(__xludf.DUMMYFUNCTION("LET(
  t, LOWER(TRIM(K358)),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58" s="19" t="s">
        <v>222</v>
      </c>
      <c r="N358" s="19">
        <f>IFERROR(__xludf.DUMMYFUNCTION("LET(
  t, LOWER(TRIM(M358)),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58" s="19" t="s">
        <v>185</v>
      </c>
      <c r="P358" s="19">
        <f t="shared" si="3"/>
        <v>0</v>
      </c>
      <c r="Q358" s="20"/>
      <c r="R358" s="20" t="str">
        <f t="shared" si="395"/>
        <v/>
      </c>
      <c r="S358" s="20"/>
      <c r="T358" s="20"/>
      <c r="U358" s="20"/>
      <c r="V358" s="20" t="str">
        <f>IFERROR(__xludf.DUMMYFUNCTION("IFERROR(REGEXEXTRACT(U358,""\d+"")*1, """")"),"")</f>
        <v/>
      </c>
      <c r="W358" s="20">
        <f t="shared" si="5"/>
        <v>0</v>
      </c>
      <c r="X358" s="20"/>
      <c r="Y358" s="20"/>
      <c r="Z358" s="19" t="s">
        <v>185</v>
      </c>
      <c r="AA358" s="19"/>
      <c r="AB358" s="19" t="s">
        <v>185</v>
      </c>
      <c r="AC358" s="19" t="s">
        <v>185</v>
      </c>
      <c r="AD358" s="19" t="s">
        <v>186</v>
      </c>
      <c r="AE358" s="19" t="s">
        <v>186</v>
      </c>
      <c r="AF358" s="19" t="s">
        <v>206</v>
      </c>
      <c r="AG358" s="19" t="s">
        <v>238</v>
      </c>
      <c r="AH358" s="19" t="s">
        <v>226</v>
      </c>
      <c r="AI358" s="19" t="s">
        <v>227</v>
      </c>
      <c r="AJ358" s="19">
        <f t="shared" si="6"/>
        <v>2</v>
      </c>
      <c r="AK358" s="19" t="s">
        <v>302</v>
      </c>
      <c r="AL358" s="19">
        <f t="shared" si="7"/>
        <v>-1</v>
      </c>
      <c r="AM358" s="19" t="s">
        <v>228</v>
      </c>
      <c r="AN358" s="19">
        <f t="shared" si="8"/>
        <v>1</v>
      </c>
      <c r="AO358" s="20"/>
      <c r="AP358" s="19">
        <v>2.0</v>
      </c>
      <c r="AQ358" s="19">
        <v>1.0</v>
      </c>
      <c r="AR358" s="19">
        <v>3.0</v>
      </c>
      <c r="AS358" s="19">
        <v>3.0</v>
      </c>
      <c r="AT358" s="19">
        <v>1.0</v>
      </c>
      <c r="AU358" s="19">
        <v>2.0</v>
      </c>
      <c r="AV358" s="19">
        <v>1.0</v>
      </c>
      <c r="AW358" s="19">
        <v>3.0</v>
      </c>
      <c r="AX358" s="19">
        <v>2.0</v>
      </c>
      <c r="AY358" s="19">
        <f t="shared" si="9"/>
        <v>18</v>
      </c>
      <c r="AZ358" s="19">
        <f t="shared" si="10"/>
        <v>9</v>
      </c>
      <c r="BA358" s="19">
        <f t="shared" si="11"/>
        <v>0</v>
      </c>
      <c r="BB358" s="19">
        <f t="shared" si="12"/>
        <v>0</v>
      </c>
      <c r="BC358" s="19">
        <v>3.0</v>
      </c>
      <c r="BD358" s="19">
        <v>2.0</v>
      </c>
      <c r="BE358" s="19">
        <v>2.0</v>
      </c>
      <c r="BF358" s="19">
        <v>4.0</v>
      </c>
      <c r="BG358" s="19">
        <v>3.0</v>
      </c>
      <c r="BH358" s="19">
        <v>1.0</v>
      </c>
      <c r="BI358" s="19">
        <v>3.0</v>
      </c>
      <c r="BJ358" s="19">
        <f t="shared" si="13"/>
        <v>18</v>
      </c>
      <c r="BK358" s="19">
        <f t="shared" si="14"/>
        <v>11</v>
      </c>
      <c r="BL358" s="19"/>
      <c r="BM358" s="19"/>
      <c r="BN358" s="19">
        <v>1.0</v>
      </c>
      <c r="BO358" s="19" t="s">
        <v>185</v>
      </c>
      <c r="BP358" s="19">
        <f t="shared" si="15"/>
        <v>0</v>
      </c>
      <c r="BQ358" s="19">
        <v>1.0</v>
      </c>
      <c r="BR358" s="19">
        <v>0.0</v>
      </c>
      <c r="BS358" s="19" t="s">
        <v>195</v>
      </c>
      <c r="BT358" s="20">
        <f t="shared" si="16"/>
        <v>1</v>
      </c>
      <c r="BU358" s="19" t="s">
        <v>885</v>
      </c>
      <c r="BV358" s="19">
        <v>4.0</v>
      </c>
      <c r="BW358" s="19" t="s">
        <v>185</v>
      </c>
      <c r="BX358" s="19" t="s">
        <v>191</v>
      </c>
      <c r="BY358" s="19" t="s">
        <v>185</v>
      </c>
      <c r="BZ358" s="19" t="s">
        <v>185</v>
      </c>
      <c r="CA358" s="19">
        <f t="shared" si="17"/>
        <v>0</v>
      </c>
      <c r="CB358" s="19" t="s">
        <v>185</v>
      </c>
      <c r="CC358" s="19">
        <f t="shared" si="18"/>
        <v>0</v>
      </c>
      <c r="CD358" s="19" t="s">
        <v>209</v>
      </c>
      <c r="CE358" s="19">
        <f t="shared" si="19"/>
        <v>1</v>
      </c>
      <c r="CF358" s="19" t="s">
        <v>209</v>
      </c>
      <c r="CG358" s="19">
        <f t="shared" si="20"/>
        <v>1</v>
      </c>
      <c r="CH358" s="19" t="s">
        <v>209</v>
      </c>
      <c r="CI358" s="19">
        <f t="shared" si="21"/>
        <v>1</v>
      </c>
      <c r="CJ358" s="19" t="s">
        <v>262</v>
      </c>
      <c r="CK358" s="19" t="s">
        <v>886</v>
      </c>
      <c r="CL358" s="19" t="s">
        <v>241</v>
      </c>
      <c r="CM358" s="19">
        <f t="shared" si="22"/>
        <v>1.5</v>
      </c>
      <c r="CN358" s="19" t="s">
        <v>185</v>
      </c>
      <c r="CO358" s="19">
        <f t="shared" si="23"/>
        <v>0</v>
      </c>
      <c r="CP358" s="19" t="s">
        <v>185</v>
      </c>
      <c r="CQ358" s="19" t="s">
        <v>185</v>
      </c>
      <c r="CR358" s="19" t="s">
        <v>185</v>
      </c>
      <c r="CS358" s="19" t="s">
        <v>185</v>
      </c>
      <c r="CT358" s="19" t="s">
        <v>185</v>
      </c>
      <c r="CU358" s="19">
        <f t="shared" ref="CU358:CY358" si="405">if(CP358="Không",0,1)</f>
        <v>0</v>
      </c>
      <c r="CV358" s="19">
        <f t="shared" si="405"/>
        <v>0</v>
      </c>
      <c r="CW358" s="19">
        <f t="shared" si="405"/>
        <v>0</v>
      </c>
      <c r="CX358" s="19">
        <f t="shared" si="405"/>
        <v>0</v>
      </c>
      <c r="CY358" s="19">
        <f t="shared" si="405"/>
        <v>0</v>
      </c>
      <c r="CZ358" s="19" t="s">
        <v>185</v>
      </c>
      <c r="DA358" s="19">
        <f t="shared" si="25"/>
        <v>0</v>
      </c>
      <c r="DB358" s="19" t="s">
        <v>185</v>
      </c>
      <c r="DC358" s="19">
        <f t="shared" si="26"/>
        <v>0</v>
      </c>
      <c r="DD358" s="20"/>
      <c r="DE358" s="19" t="s">
        <v>195</v>
      </c>
      <c r="DF358" s="19">
        <f t="shared" si="27"/>
        <v>1</v>
      </c>
      <c r="DG358" s="19" t="s">
        <v>214</v>
      </c>
      <c r="DH358" s="19">
        <f t="shared" si="28"/>
        <v>1</v>
      </c>
      <c r="DI358" s="19" t="s">
        <v>185</v>
      </c>
      <c r="DJ358" s="19">
        <f t="shared" si="29"/>
        <v>0</v>
      </c>
      <c r="DK358" s="19" t="s">
        <v>197</v>
      </c>
      <c r="DL358" s="19">
        <f t="shared" si="30"/>
        <v>0</v>
      </c>
      <c r="DM358" s="19" t="s">
        <v>232</v>
      </c>
      <c r="DN358" s="19">
        <f t="shared" si="31"/>
        <v>2.5</v>
      </c>
      <c r="DO358" s="19" t="s">
        <v>454</v>
      </c>
      <c r="DP358" s="19" t="s">
        <v>185</v>
      </c>
      <c r="DQ358" s="20">
        <f t="shared" si="32"/>
        <v>0</v>
      </c>
      <c r="DR358" s="20"/>
      <c r="DS358" s="19" t="s">
        <v>185</v>
      </c>
      <c r="DT358" s="20"/>
      <c r="DU358" s="19" t="s">
        <v>185</v>
      </c>
      <c r="DV358" s="20"/>
      <c r="DW358" s="20"/>
      <c r="DX358" s="20"/>
      <c r="DY358" s="20"/>
    </row>
    <row r="359">
      <c r="A359" s="18">
        <v>46007.929930555554</v>
      </c>
      <c r="B359" s="19" t="s">
        <v>390</v>
      </c>
      <c r="C359" s="19" t="s">
        <v>335</v>
      </c>
      <c r="D359" s="19">
        <f t="shared" si="2"/>
        <v>1</v>
      </c>
      <c r="E359" s="19" t="s">
        <v>180</v>
      </c>
      <c r="F359" s="19">
        <f>IFERROR(__xludf.DUMMYFUNCTION("LET(
  t, LOWER(TRIM(E359)),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59" s="19" t="s">
        <v>185</v>
      </c>
      <c r="H359" s="19">
        <f>IFERROR(__xludf.DUMMYFUNCTION("LET(
  t, LOWER(TRIM(G359)),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59" s="19" t="s">
        <v>276</v>
      </c>
      <c r="J359" s="19">
        <f>IFERROR(__xludf.DUMMYFUNCTION("LET(
  text, LOWER(I359),
  IFERROR(
    IFS(
      REGEXMATCH(text,""ở cùng gia đình|ở trọ cùng gia đình""), 0,
      REGEXMATCH(text,""thuê trọ""), 1,
      REGEXMATCH(text,""ở ktx""), 2,
      REGEXMATCH(text,""có nhà tại khu vực đang học|có nhà|ở riên"&amp;"g tại chung cư""), 3,
      REGEXMATCH(text,""ở nhà người quen""), 4
    ),
  -1)
)"),0.0)</f>
        <v>0</v>
      </c>
      <c r="K359" s="19" t="s">
        <v>183</v>
      </c>
      <c r="L359" s="19">
        <f>IFERROR(__xludf.DUMMYFUNCTION("LET(
  t, LOWER(TRIM(K359)),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59" s="19" t="s">
        <v>222</v>
      </c>
      <c r="N359" s="19">
        <f>IFERROR(__xludf.DUMMYFUNCTION("LET(
  t, LOWER(TRIM(M359)),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59" s="19" t="s">
        <v>185</v>
      </c>
      <c r="P359" s="19">
        <f t="shared" si="3"/>
        <v>0</v>
      </c>
      <c r="Q359" s="20"/>
      <c r="R359" s="20" t="str">
        <f t="shared" si="395"/>
        <v/>
      </c>
      <c r="S359" s="20"/>
      <c r="T359" s="20"/>
      <c r="U359" s="20"/>
      <c r="V359" s="20" t="str">
        <f>IFERROR(__xludf.DUMMYFUNCTION("IFERROR(REGEXEXTRACT(U359,""\d+"")*1, """")"),"")</f>
        <v/>
      </c>
      <c r="W359" s="20">
        <f t="shared" si="5"/>
        <v>0</v>
      </c>
      <c r="X359" s="20"/>
      <c r="Y359" s="20"/>
      <c r="Z359" s="19" t="s">
        <v>185</v>
      </c>
      <c r="AA359" s="19"/>
      <c r="AB359" s="19" t="s">
        <v>185</v>
      </c>
      <c r="AC359" s="19" t="s">
        <v>185</v>
      </c>
      <c r="AD359" s="19" t="s">
        <v>205</v>
      </c>
      <c r="AE359" s="19" t="s">
        <v>185</v>
      </c>
      <c r="AF359" s="19" t="s">
        <v>187</v>
      </c>
      <c r="AG359" s="19" t="s">
        <v>188</v>
      </c>
      <c r="AH359" s="19" t="s">
        <v>251</v>
      </c>
      <c r="AI359" s="19" t="s">
        <v>239</v>
      </c>
      <c r="AJ359" s="19">
        <f t="shared" si="6"/>
        <v>0</v>
      </c>
      <c r="AK359" s="19" t="s">
        <v>238</v>
      </c>
      <c r="AL359" s="19">
        <f t="shared" si="7"/>
        <v>0</v>
      </c>
      <c r="AM359" s="19" t="s">
        <v>190</v>
      </c>
      <c r="AN359" s="19">
        <f t="shared" si="8"/>
        <v>0</v>
      </c>
      <c r="AO359" s="20"/>
      <c r="AP359" s="19">
        <v>4.0</v>
      </c>
      <c r="AQ359" s="19">
        <v>4.0</v>
      </c>
      <c r="AR359" s="19">
        <v>4.0</v>
      </c>
      <c r="AS359" s="19">
        <v>4.0</v>
      </c>
      <c r="AT359" s="19">
        <v>4.0</v>
      </c>
      <c r="AU359" s="19">
        <v>4.0</v>
      </c>
      <c r="AV359" s="19">
        <v>4.0</v>
      </c>
      <c r="AW359" s="19">
        <v>3.0</v>
      </c>
      <c r="AX359" s="19">
        <v>3.0</v>
      </c>
      <c r="AY359" s="19">
        <f t="shared" si="9"/>
        <v>34</v>
      </c>
      <c r="AZ359" s="19">
        <f t="shared" si="10"/>
        <v>25</v>
      </c>
      <c r="BA359" s="19">
        <f t="shared" si="11"/>
        <v>1</v>
      </c>
      <c r="BB359" s="19">
        <f t="shared" si="12"/>
        <v>1</v>
      </c>
      <c r="BC359" s="19">
        <v>4.0</v>
      </c>
      <c r="BD359" s="19">
        <v>4.0</v>
      </c>
      <c r="BE359" s="19">
        <v>4.0</v>
      </c>
      <c r="BF359" s="19">
        <v>4.0</v>
      </c>
      <c r="BG359" s="19">
        <v>4.0</v>
      </c>
      <c r="BH359" s="19">
        <v>3.0</v>
      </c>
      <c r="BI359" s="19">
        <v>4.0</v>
      </c>
      <c r="BJ359" s="19">
        <f t="shared" si="13"/>
        <v>27</v>
      </c>
      <c r="BK359" s="19">
        <f t="shared" si="14"/>
        <v>20</v>
      </c>
      <c r="BL359" s="19"/>
      <c r="BM359" s="19"/>
      <c r="BN359" s="19">
        <v>4.0</v>
      </c>
      <c r="BO359" s="19" t="s">
        <v>195</v>
      </c>
      <c r="BP359" s="19">
        <f t="shared" si="15"/>
        <v>1</v>
      </c>
      <c r="BQ359" s="19">
        <v>5.0</v>
      </c>
      <c r="BR359" s="19">
        <v>7.0</v>
      </c>
      <c r="BS359" s="19" t="s">
        <v>195</v>
      </c>
      <c r="BT359" s="20">
        <f t="shared" si="16"/>
        <v>1</v>
      </c>
      <c r="BU359" s="19" t="s">
        <v>296</v>
      </c>
      <c r="BV359" s="19">
        <v>2.0</v>
      </c>
      <c r="BW359" s="19" t="s">
        <v>195</v>
      </c>
      <c r="BX359" s="19" t="s">
        <v>191</v>
      </c>
      <c r="BY359" s="19" t="s">
        <v>185</v>
      </c>
      <c r="BZ359" s="19" t="s">
        <v>208</v>
      </c>
      <c r="CA359" s="19">
        <f t="shared" si="17"/>
        <v>2</v>
      </c>
      <c r="CB359" s="19" t="s">
        <v>208</v>
      </c>
      <c r="CC359" s="19">
        <f t="shared" si="18"/>
        <v>2</v>
      </c>
      <c r="CD359" s="19" t="s">
        <v>208</v>
      </c>
      <c r="CE359" s="19">
        <f t="shared" si="19"/>
        <v>2</v>
      </c>
      <c r="CF359" s="19" t="s">
        <v>208</v>
      </c>
      <c r="CG359" s="19">
        <f t="shared" si="20"/>
        <v>2</v>
      </c>
      <c r="CH359" s="19" t="s">
        <v>208</v>
      </c>
      <c r="CI359" s="19">
        <f t="shared" si="21"/>
        <v>2</v>
      </c>
      <c r="CJ359" s="19" t="s">
        <v>229</v>
      </c>
      <c r="CK359" s="19" t="s">
        <v>291</v>
      </c>
      <c r="CL359" s="19" t="s">
        <v>212</v>
      </c>
      <c r="CM359" s="19">
        <f t="shared" si="22"/>
        <v>6</v>
      </c>
      <c r="CN359" s="19" t="s">
        <v>185</v>
      </c>
      <c r="CO359" s="19">
        <f t="shared" si="23"/>
        <v>0</v>
      </c>
      <c r="CP359" s="19" t="s">
        <v>195</v>
      </c>
      <c r="CQ359" s="19" t="s">
        <v>195</v>
      </c>
      <c r="CR359" s="19" t="s">
        <v>185</v>
      </c>
      <c r="CS359" s="19" t="s">
        <v>195</v>
      </c>
      <c r="CT359" s="19" t="s">
        <v>185</v>
      </c>
      <c r="CU359" s="19">
        <f t="shared" ref="CU359:CY359" si="406">if(CP359="Không",0,1)</f>
        <v>1</v>
      </c>
      <c r="CV359" s="19">
        <f t="shared" si="406"/>
        <v>1</v>
      </c>
      <c r="CW359" s="19">
        <f t="shared" si="406"/>
        <v>0</v>
      </c>
      <c r="CX359" s="19">
        <f t="shared" si="406"/>
        <v>1</v>
      </c>
      <c r="CY359" s="19">
        <f t="shared" si="406"/>
        <v>0</v>
      </c>
      <c r="CZ359" s="19" t="s">
        <v>195</v>
      </c>
      <c r="DA359" s="19">
        <f t="shared" si="25"/>
        <v>1</v>
      </c>
      <c r="DB359" s="19" t="s">
        <v>195</v>
      </c>
      <c r="DC359" s="19">
        <f t="shared" si="26"/>
        <v>1</v>
      </c>
      <c r="DD359" s="19" t="s">
        <v>887</v>
      </c>
      <c r="DE359" s="19" t="s">
        <v>195</v>
      </c>
      <c r="DF359" s="19">
        <f t="shared" si="27"/>
        <v>1</v>
      </c>
      <c r="DG359" s="19" t="s">
        <v>196</v>
      </c>
      <c r="DH359" s="19">
        <f t="shared" si="28"/>
        <v>0</v>
      </c>
      <c r="DI359" s="19" t="s">
        <v>185</v>
      </c>
      <c r="DJ359" s="19">
        <f t="shared" si="29"/>
        <v>0</v>
      </c>
      <c r="DK359" s="19" t="s">
        <v>197</v>
      </c>
      <c r="DL359" s="19">
        <f t="shared" si="30"/>
        <v>0</v>
      </c>
      <c r="DM359" s="19" t="s">
        <v>265</v>
      </c>
      <c r="DN359" s="19">
        <f t="shared" si="31"/>
        <v>5</v>
      </c>
      <c r="DO359" s="19" t="s">
        <v>388</v>
      </c>
      <c r="DP359" s="19" t="s">
        <v>195</v>
      </c>
      <c r="DQ359" s="20">
        <f t="shared" si="32"/>
        <v>1</v>
      </c>
      <c r="DR359" s="19" t="s">
        <v>490</v>
      </c>
      <c r="DS359" s="19" t="s">
        <v>185</v>
      </c>
      <c r="DT359" s="20"/>
      <c r="DU359" s="19" t="s">
        <v>185</v>
      </c>
      <c r="DV359" s="20"/>
      <c r="DW359" s="20"/>
      <c r="DX359" s="20"/>
      <c r="DY359" s="20"/>
    </row>
    <row r="360">
      <c r="A360" s="18">
        <v>46007.93016203704</v>
      </c>
      <c r="B360" s="19" t="s">
        <v>390</v>
      </c>
      <c r="C360" s="19" t="s">
        <v>174</v>
      </c>
      <c r="D360" s="19">
        <f t="shared" si="2"/>
        <v>0</v>
      </c>
      <c r="E360" s="19" t="s">
        <v>267</v>
      </c>
      <c r="F360" s="19">
        <f>IFERROR(__xludf.DUMMYFUNCTION("LET(
  t, LOWER(TRIM(E360)),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360" s="19" t="s">
        <v>185</v>
      </c>
      <c r="H360" s="19">
        <f>IFERROR(__xludf.DUMMYFUNCTION("LET(
  t, LOWER(TRIM(G360)),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60" s="19" t="s">
        <v>276</v>
      </c>
      <c r="J360" s="19">
        <f>IFERROR(__xludf.DUMMYFUNCTION("LET(
  text, LOWER(I360),
  IFERROR(
    IFS(
      REGEXMATCH(text,""ở cùng gia đình|ở trọ cùng gia đình""), 0,
      REGEXMATCH(text,""thuê trọ""), 1,
      REGEXMATCH(text,""ở ktx""), 2,
      REGEXMATCH(text,""có nhà tại khu vực đang học|có nhà|ở riên"&amp;"g tại chung cư""), 3,
      REGEXMATCH(text,""ở nhà người quen""), 4
    ),
  -1)
)"),0.0)</f>
        <v>0</v>
      </c>
      <c r="K360" s="19" t="s">
        <v>183</v>
      </c>
      <c r="L360" s="19">
        <f>IFERROR(__xludf.DUMMYFUNCTION("LET(
  t, LOWER(TRIM(K360)),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60" s="19" t="s">
        <v>222</v>
      </c>
      <c r="N360" s="19">
        <f>IFERROR(__xludf.DUMMYFUNCTION("LET(
  t, LOWER(TRIM(M360)),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60" s="19" t="s">
        <v>185</v>
      </c>
      <c r="P360" s="19">
        <f t="shared" si="3"/>
        <v>0</v>
      </c>
      <c r="Q360" s="20"/>
      <c r="R360" s="20" t="str">
        <f t="shared" si="395"/>
        <v/>
      </c>
      <c r="S360" s="20"/>
      <c r="T360" s="20"/>
      <c r="U360" s="20"/>
      <c r="V360" s="20" t="str">
        <f>IFERROR(__xludf.DUMMYFUNCTION("IFERROR(REGEXEXTRACT(U360,""\d+"")*1, """")"),"")</f>
        <v/>
      </c>
      <c r="W360" s="20">
        <f t="shared" si="5"/>
        <v>0</v>
      </c>
      <c r="X360" s="20"/>
      <c r="Y360" s="20"/>
      <c r="Z360" s="19" t="s">
        <v>186</v>
      </c>
      <c r="AA360" s="19"/>
      <c r="AB360" s="19" t="s">
        <v>185</v>
      </c>
      <c r="AC360" s="19" t="s">
        <v>451</v>
      </c>
      <c r="AD360" s="19" t="s">
        <v>205</v>
      </c>
      <c r="AE360" s="19" t="s">
        <v>186</v>
      </c>
      <c r="AF360" s="19" t="s">
        <v>187</v>
      </c>
      <c r="AG360" s="19" t="s">
        <v>226</v>
      </c>
      <c r="AH360" s="19" t="s">
        <v>226</v>
      </c>
      <c r="AI360" s="19" t="s">
        <v>189</v>
      </c>
      <c r="AJ360" s="19">
        <f t="shared" si="6"/>
        <v>1</v>
      </c>
      <c r="AK360" s="19" t="s">
        <v>188</v>
      </c>
      <c r="AL360" s="19">
        <f t="shared" si="7"/>
        <v>1</v>
      </c>
      <c r="AM360" s="19" t="s">
        <v>294</v>
      </c>
      <c r="AN360" s="19">
        <f t="shared" si="8"/>
        <v>2</v>
      </c>
      <c r="AO360" s="20"/>
      <c r="AP360" s="19">
        <v>3.0</v>
      </c>
      <c r="AQ360" s="19">
        <v>3.0</v>
      </c>
      <c r="AR360" s="19">
        <v>1.0</v>
      </c>
      <c r="AS360" s="19">
        <v>3.0</v>
      </c>
      <c r="AT360" s="19">
        <v>2.0</v>
      </c>
      <c r="AU360" s="19">
        <v>3.0</v>
      </c>
      <c r="AV360" s="19">
        <v>4.0</v>
      </c>
      <c r="AW360" s="19">
        <v>4.0</v>
      </c>
      <c r="AX360" s="19">
        <v>2.0</v>
      </c>
      <c r="AY360" s="19">
        <f t="shared" si="9"/>
        <v>25</v>
      </c>
      <c r="AZ360" s="19">
        <f t="shared" si="10"/>
        <v>16</v>
      </c>
      <c r="BA360" s="19">
        <f t="shared" si="11"/>
        <v>1</v>
      </c>
      <c r="BB360" s="19">
        <f t="shared" si="12"/>
        <v>1</v>
      </c>
      <c r="BC360" s="19">
        <v>3.0</v>
      </c>
      <c r="BD360" s="19">
        <v>2.0</v>
      </c>
      <c r="BE360" s="19">
        <v>3.0</v>
      </c>
      <c r="BF360" s="19">
        <v>2.0</v>
      </c>
      <c r="BG360" s="19">
        <v>2.0</v>
      </c>
      <c r="BH360" s="19">
        <v>4.0</v>
      </c>
      <c r="BI360" s="19">
        <v>2.0</v>
      </c>
      <c r="BJ360" s="19">
        <f t="shared" si="13"/>
        <v>18</v>
      </c>
      <c r="BK360" s="19">
        <f t="shared" si="14"/>
        <v>11</v>
      </c>
      <c r="BL360" s="19"/>
      <c r="BM360" s="19"/>
      <c r="BN360" s="19">
        <v>3.0</v>
      </c>
      <c r="BO360" s="19" t="s">
        <v>185</v>
      </c>
      <c r="BP360" s="19">
        <f t="shared" si="15"/>
        <v>0</v>
      </c>
      <c r="BQ360" s="19">
        <v>3.0</v>
      </c>
      <c r="BR360" s="19">
        <v>2.0</v>
      </c>
      <c r="BS360" s="19" t="s">
        <v>185</v>
      </c>
      <c r="BT360" s="20">
        <f t="shared" si="16"/>
        <v>0</v>
      </c>
      <c r="BU360" s="20"/>
      <c r="BV360" s="19">
        <v>3.0</v>
      </c>
      <c r="BW360" s="19" t="s">
        <v>195</v>
      </c>
      <c r="BX360" s="19" t="s">
        <v>191</v>
      </c>
      <c r="BY360" s="19" t="s">
        <v>195</v>
      </c>
      <c r="BZ360" s="19" t="s">
        <v>186</v>
      </c>
      <c r="CA360" s="19">
        <f t="shared" si="17"/>
        <v>1</v>
      </c>
      <c r="CB360" s="19" t="s">
        <v>186</v>
      </c>
      <c r="CC360" s="19">
        <f t="shared" si="18"/>
        <v>1</v>
      </c>
      <c r="CD360" s="19" t="s">
        <v>208</v>
      </c>
      <c r="CE360" s="19">
        <f t="shared" si="19"/>
        <v>2</v>
      </c>
      <c r="CF360" s="19" t="s">
        <v>208</v>
      </c>
      <c r="CG360" s="19">
        <f t="shared" si="20"/>
        <v>2</v>
      </c>
      <c r="CH360" s="19" t="s">
        <v>209</v>
      </c>
      <c r="CI360" s="19">
        <f t="shared" si="21"/>
        <v>1</v>
      </c>
      <c r="CJ360" s="19" t="s">
        <v>262</v>
      </c>
      <c r="CK360" s="19" t="s">
        <v>313</v>
      </c>
      <c r="CL360" s="19" t="s">
        <v>212</v>
      </c>
      <c r="CM360" s="19">
        <f t="shared" si="22"/>
        <v>6</v>
      </c>
      <c r="CN360" s="19" t="s">
        <v>185</v>
      </c>
      <c r="CO360" s="19">
        <f t="shared" si="23"/>
        <v>0</v>
      </c>
      <c r="CP360" s="19" t="s">
        <v>195</v>
      </c>
      <c r="CQ360" s="19" t="s">
        <v>185</v>
      </c>
      <c r="CR360" s="19" t="s">
        <v>185</v>
      </c>
      <c r="CS360" s="19" t="s">
        <v>195</v>
      </c>
      <c r="CT360" s="19" t="s">
        <v>185</v>
      </c>
      <c r="CU360" s="19">
        <f t="shared" ref="CU360:CY360" si="407">if(CP360="Không",0,1)</f>
        <v>1</v>
      </c>
      <c r="CV360" s="19">
        <f t="shared" si="407"/>
        <v>0</v>
      </c>
      <c r="CW360" s="19">
        <f t="shared" si="407"/>
        <v>0</v>
      </c>
      <c r="CX360" s="19">
        <f t="shared" si="407"/>
        <v>1</v>
      </c>
      <c r="CY360" s="19">
        <f t="shared" si="407"/>
        <v>0</v>
      </c>
      <c r="CZ360" s="19" t="s">
        <v>185</v>
      </c>
      <c r="DA360" s="19">
        <f t="shared" si="25"/>
        <v>0</v>
      </c>
      <c r="DB360" s="19" t="s">
        <v>195</v>
      </c>
      <c r="DC360" s="19">
        <f t="shared" si="26"/>
        <v>1</v>
      </c>
      <c r="DD360" s="19" t="s">
        <v>481</v>
      </c>
      <c r="DE360" s="19" t="s">
        <v>195</v>
      </c>
      <c r="DF360" s="19">
        <f t="shared" si="27"/>
        <v>1</v>
      </c>
      <c r="DG360" s="19" t="s">
        <v>196</v>
      </c>
      <c r="DH360" s="19">
        <f t="shared" si="28"/>
        <v>0</v>
      </c>
      <c r="DI360" s="19" t="s">
        <v>185</v>
      </c>
      <c r="DJ360" s="19">
        <f t="shared" si="29"/>
        <v>0</v>
      </c>
      <c r="DK360" s="19" t="s">
        <v>197</v>
      </c>
      <c r="DL360" s="19">
        <f t="shared" si="30"/>
        <v>0</v>
      </c>
      <c r="DM360" s="19" t="s">
        <v>303</v>
      </c>
      <c r="DN360" s="19">
        <f t="shared" si="31"/>
        <v>0.5</v>
      </c>
      <c r="DO360" s="19" t="s">
        <v>526</v>
      </c>
      <c r="DP360" s="19" t="s">
        <v>185</v>
      </c>
      <c r="DQ360" s="20">
        <f t="shared" si="32"/>
        <v>0</v>
      </c>
      <c r="DR360" s="20"/>
      <c r="DS360" s="19" t="s">
        <v>185</v>
      </c>
      <c r="DT360" s="20"/>
      <c r="DU360" s="19" t="s">
        <v>185</v>
      </c>
      <c r="DV360" s="20"/>
      <c r="DW360" s="20"/>
      <c r="DX360" s="20"/>
      <c r="DY360" s="20"/>
    </row>
    <row r="361">
      <c r="A361" s="18">
        <v>46007.93460648148</v>
      </c>
      <c r="B361" s="19" t="s">
        <v>309</v>
      </c>
      <c r="C361" s="19" t="s">
        <v>174</v>
      </c>
      <c r="D361" s="19">
        <f t="shared" si="2"/>
        <v>0</v>
      </c>
      <c r="E361" s="19" t="s">
        <v>180</v>
      </c>
      <c r="F361" s="19">
        <f>IFERROR(__xludf.DUMMYFUNCTION("LET(
  t, LOWER(TRIM(E361)),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61" s="19" t="s">
        <v>185</v>
      </c>
      <c r="H361" s="19">
        <f>IFERROR(__xludf.DUMMYFUNCTION("LET(
  t, LOWER(TRIM(G361)),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61" s="19" t="s">
        <v>182</v>
      </c>
      <c r="J361" s="19">
        <f>IFERROR(__xludf.DUMMYFUNCTION("LET(
  text, LOWER(I361),
  IFERROR(
    IFS(
      REGEXMATCH(text,""ở cùng gia đình|ở trọ cùng gia đình""), 0,
      REGEXMATCH(text,""thuê trọ""), 1,
      REGEXMATCH(text,""ở ktx""), 2,
      REGEXMATCH(text,""có nhà tại khu vực đang học|có nhà|ở riên"&amp;"g tại chung cư""), 3,
      REGEXMATCH(text,""ở nhà người quen""), 4
    ),
  -1)
)"),1.0)</f>
        <v>1</v>
      </c>
      <c r="K361" s="19" t="s">
        <v>183</v>
      </c>
      <c r="L361" s="19">
        <f>IFERROR(__xludf.DUMMYFUNCTION("LET(
  t, LOWER(TRIM(K361)),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61" s="19" t="s">
        <v>261</v>
      </c>
      <c r="N361" s="19">
        <f>IFERROR(__xludf.DUMMYFUNCTION("LET(
  t, LOWER(TRIM(M361)),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61" s="19" t="s">
        <v>185</v>
      </c>
      <c r="P361" s="19">
        <f t="shared" si="3"/>
        <v>0</v>
      </c>
      <c r="Q361" s="20"/>
      <c r="R361" s="20" t="str">
        <f t="shared" si="395"/>
        <v/>
      </c>
      <c r="S361" s="20"/>
      <c r="T361" s="20"/>
      <c r="U361" s="20"/>
      <c r="V361" s="20" t="str">
        <f>IFERROR(__xludf.DUMMYFUNCTION("IFERROR(REGEXEXTRACT(U361,""\d+"")*1, """")"),"")</f>
        <v/>
      </c>
      <c r="W361" s="20">
        <f t="shared" si="5"/>
        <v>0</v>
      </c>
      <c r="X361" s="20"/>
      <c r="Y361" s="20"/>
      <c r="Z361" s="19" t="s">
        <v>208</v>
      </c>
      <c r="AA361" s="19"/>
      <c r="AB361" s="19" t="s">
        <v>185</v>
      </c>
      <c r="AC361" s="19" t="s">
        <v>423</v>
      </c>
      <c r="AD361" s="19" t="s">
        <v>205</v>
      </c>
      <c r="AE361" s="19" t="s">
        <v>225</v>
      </c>
      <c r="AF361" s="19" t="s">
        <v>250</v>
      </c>
      <c r="AG361" s="19" t="s">
        <v>251</v>
      </c>
      <c r="AH361" s="19" t="s">
        <v>251</v>
      </c>
      <c r="AI361" s="19" t="s">
        <v>277</v>
      </c>
      <c r="AJ361" s="19">
        <f t="shared" si="6"/>
        <v>4</v>
      </c>
      <c r="AK361" s="19" t="s">
        <v>302</v>
      </c>
      <c r="AL361" s="19">
        <f t="shared" si="7"/>
        <v>-1</v>
      </c>
      <c r="AM361" s="19" t="s">
        <v>190</v>
      </c>
      <c r="AN361" s="19">
        <f t="shared" si="8"/>
        <v>0</v>
      </c>
      <c r="AO361" s="20"/>
      <c r="AP361" s="19">
        <v>4.0</v>
      </c>
      <c r="AQ361" s="19">
        <v>4.0</v>
      </c>
      <c r="AR361" s="19">
        <v>4.0</v>
      </c>
      <c r="AS361" s="19">
        <v>4.0</v>
      </c>
      <c r="AT361" s="19">
        <v>4.0</v>
      </c>
      <c r="AU361" s="19">
        <v>4.0</v>
      </c>
      <c r="AV361" s="19">
        <v>4.0</v>
      </c>
      <c r="AW361" s="19">
        <v>4.0</v>
      </c>
      <c r="AX361" s="19">
        <v>4.0</v>
      </c>
      <c r="AY361" s="19">
        <f t="shared" si="9"/>
        <v>36</v>
      </c>
      <c r="AZ361" s="19">
        <f t="shared" si="10"/>
        <v>27</v>
      </c>
      <c r="BA361" s="19">
        <f t="shared" si="11"/>
        <v>1</v>
      </c>
      <c r="BB361" s="19">
        <f t="shared" si="12"/>
        <v>1</v>
      </c>
      <c r="BC361" s="19">
        <v>4.0</v>
      </c>
      <c r="BD361" s="19">
        <v>4.0</v>
      </c>
      <c r="BE361" s="19">
        <v>4.0</v>
      </c>
      <c r="BF361" s="19">
        <v>4.0</v>
      </c>
      <c r="BG361" s="19">
        <v>4.0</v>
      </c>
      <c r="BH361" s="19">
        <v>4.0</v>
      </c>
      <c r="BI361" s="19">
        <v>4.0</v>
      </c>
      <c r="BJ361" s="19">
        <f t="shared" si="13"/>
        <v>28</v>
      </c>
      <c r="BK361" s="19">
        <f t="shared" si="14"/>
        <v>21</v>
      </c>
      <c r="BL361" s="19"/>
      <c r="BM361" s="19"/>
      <c r="BN361" s="19">
        <v>5.0</v>
      </c>
      <c r="BO361" s="19" t="s">
        <v>185</v>
      </c>
      <c r="BP361" s="19">
        <f t="shared" si="15"/>
        <v>0</v>
      </c>
      <c r="BQ361" s="19">
        <v>6.0</v>
      </c>
      <c r="BR361" s="19">
        <v>16.0</v>
      </c>
      <c r="BS361" s="19" t="s">
        <v>195</v>
      </c>
      <c r="BT361" s="20">
        <f t="shared" si="16"/>
        <v>1</v>
      </c>
      <c r="BU361" s="19" t="s">
        <v>245</v>
      </c>
      <c r="BV361" s="19">
        <v>1.0</v>
      </c>
      <c r="BW361" s="19" t="s">
        <v>195</v>
      </c>
      <c r="BX361" s="19" t="s">
        <v>191</v>
      </c>
      <c r="BY361" s="19" t="s">
        <v>195</v>
      </c>
      <c r="BZ361" s="19" t="s">
        <v>208</v>
      </c>
      <c r="CA361" s="19">
        <f t="shared" si="17"/>
        <v>2</v>
      </c>
      <c r="CB361" s="19" t="s">
        <v>208</v>
      </c>
      <c r="CC361" s="19">
        <f t="shared" si="18"/>
        <v>2</v>
      </c>
      <c r="CD361" s="19" t="s">
        <v>208</v>
      </c>
      <c r="CE361" s="19">
        <f t="shared" si="19"/>
        <v>2</v>
      </c>
      <c r="CF361" s="19" t="s">
        <v>208</v>
      </c>
      <c r="CG361" s="19">
        <f t="shared" si="20"/>
        <v>2</v>
      </c>
      <c r="CH361" s="19" t="s">
        <v>208</v>
      </c>
      <c r="CI361" s="19">
        <f t="shared" si="21"/>
        <v>2</v>
      </c>
      <c r="CJ361" s="19" t="s">
        <v>229</v>
      </c>
      <c r="CK361" s="19" t="s">
        <v>240</v>
      </c>
      <c r="CL361" s="19" t="s">
        <v>241</v>
      </c>
      <c r="CM361" s="19">
        <f t="shared" si="22"/>
        <v>1.5</v>
      </c>
      <c r="CN361" s="19" t="s">
        <v>225</v>
      </c>
      <c r="CO361" s="19">
        <f t="shared" si="23"/>
        <v>2</v>
      </c>
      <c r="CP361" s="19" t="s">
        <v>195</v>
      </c>
      <c r="CQ361" s="19" t="s">
        <v>195</v>
      </c>
      <c r="CR361" s="19" t="s">
        <v>195</v>
      </c>
      <c r="CS361" s="19" t="s">
        <v>195</v>
      </c>
      <c r="CT361" s="19" t="s">
        <v>195</v>
      </c>
      <c r="CU361" s="19">
        <f t="shared" ref="CU361:CY361" si="408">if(CP361="Không",0,1)</f>
        <v>1</v>
      </c>
      <c r="CV361" s="19">
        <f t="shared" si="408"/>
        <v>1</v>
      </c>
      <c r="CW361" s="19">
        <f t="shared" si="408"/>
        <v>1</v>
      </c>
      <c r="CX361" s="19">
        <f t="shared" si="408"/>
        <v>1</v>
      </c>
      <c r="CY361" s="19">
        <f t="shared" si="408"/>
        <v>1</v>
      </c>
      <c r="CZ361" s="19" t="s">
        <v>195</v>
      </c>
      <c r="DA361" s="19">
        <f t="shared" si="25"/>
        <v>1</v>
      </c>
      <c r="DB361" s="19" t="s">
        <v>195</v>
      </c>
      <c r="DC361" s="19">
        <f t="shared" si="26"/>
        <v>1</v>
      </c>
      <c r="DD361" s="19" t="s">
        <v>888</v>
      </c>
      <c r="DE361" s="19" t="s">
        <v>195</v>
      </c>
      <c r="DF361" s="19">
        <f t="shared" si="27"/>
        <v>1</v>
      </c>
      <c r="DG361" s="19" t="s">
        <v>889</v>
      </c>
      <c r="DH361" s="19">
        <f t="shared" si="28"/>
        <v>1</v>
      </c>
      <c r="DI361" s="19" t="s">
        <v>185</v>
      </c>
      <c r="DJ361" s="19">
        <f t="shared" si="29"/>
        <v>0</v>
      </c>
      <c r="DK361" s="19" t="s">
        <v>197</v>
      </c>
      <c r="DL361" s="19">
        <f t="shared" si="30"/>
        <v>0</v>
      </c>
      <c r="DM361" s="19" t="s">
        <v>265</v>
      </c>
      <c r="DN361" s="19">
        <f t="shared" si="31"/>
        <v>5</v>
      </c>
      <c r="DO361" s="19" t="s">
        <v>890</v>
      </c>
      <c r="DP361" s="19" t="s">
        <v>185</v>
      </c>
      <c r="DQ361" s="20">
        <f t="shared" si="32"/>
        <v>0</v>
      </c>
      <c r="DR361" s="20"/>
      <c r="DS361" s="19" t="s">
        <v>185</v>
      </c>
      <c r="DT361" s="20"/>
      <c r="DU361" s="19" t="s">
        <v>185</v>
      </c>
      <c r="DV361" s="20"/>
      <c r="DW361" s="20"/>
      <c r="DX361" s="20"/>
      <c r="DY361" s="20"/>
    </row>
    <row r="362">
      <c r="A362" s="18">
        <v>46007.934699074074</v>
      </c>
      <c r="B362" s="19" t="s">
        <v>405</v>
      </c>
      <c r="C362" s="19" t="s">
        <v>335</v>
      </c>
      <c r="D362" s="19">
        <f t="shared" si="2"/>
        <v>1</v>
      </c>
      <c r="E362" s="19" t="s">
        <v>476</v>
      </c>
      <c r="F362" s="19">
        <f>IFERROR(__xludf.DUMMYFUNCTION("LET(
  t, LOWER(TRIM(E362)),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362" s="19" t="s">
        <v>185</v>
      </c>
      <c r="H362" s="19">
        <f>IFERROR(__xludf.DUMMYFUNCTION("LET(
  t, LOWER(TRIM(G362)),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62" s="19" t="s">
        <v>182</v>
      </c>
      <c r="J362" s="19">
        <f>IFERROR(__xludf.DUMMYFUNCTION("LET(
  text, LOWER(I362),
  IFERROR(
    IFS(
      REGEXMATCH(text,""ở cùng gia đình|ở trọ cùng gia đình""), 0,
      REGEXMATCH(text,""thuê trọ""), 1,
      REGEXMATCH(text,""ở ktx""), 2,
      REGEXMATCH(text,""có nhà tại khu vực đang học|có nhà|ở riên"&amp;"g tại chung cư""), 3,
      REGEXMATCH(text,""ở nhà người quen""), 4
    ),
  -1)
)"),1.0)</f>
        <v>1</v>
      </c>
      <c r="K362" s="19" t="s">
        <v>183</v>
      </c>
      <c r="L362" s="19">
        <f>IFERROR(__xludf.DUMMYFUNCTION("LET(
  t, LOWER(TRIM(K362)),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62" s="19" t="s">
        <v>222</v>
      </c>
      <c r="N362" s="19">
        <f>IFERROR(__xludf.DUMMYFUNCTION("LET(
  t, LOWER(TRIM(M362)),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62" s="19" t="s">
        <v>195</v>
      </c>
      <c r="P362" s="19">
        <f t="shared" si="3"/>
        <v>1</v>
      </c>
      <c r="Q362" s="19">
        <v>1.0</v>
      </c>
      <c r="R362" s="20">
        <f t="shared" si="395"/>
        <v>1</v>
      </c>
      <c r="S362" s="19" t="s">
        <v>223</v>
      </c>
      <c r="T362" s="19"/>
      <c r="U362" s="19" t="s">
        <v>236</v>
      </c>
      <c r="V362" s="20">
        <f>IFERROR(__xludf.DUMMYFUNCTION("IFERROR(REGEXEXTRACT(U362,""\d+"")*1, """")"),40.0)</f>
        <v>40</v>
      </c>
      <c r="W362" s="20">
        <f t="shared" si="5"/>
        <v>40</v>
      </c>
      <c r="X362" s="19">
        <v>0.0</v>
      </c>
      <c r="Y362" s="19">
        <v>2.0</v>
      </c>
      <c r="Z362" s="19" t="s">
        <v>185</v>
      </c>
      <c r="AA362" s="19"/>
      <c r="AB362" s="19" t="s">
        <v>185</v>
      </c>
      <c r="AC362" s="19" t="s">
        <v>185</v>
      </c>
      <c r="AD362" s="19" t="s">
        <v>205</v>
      </c>
      <c r="AE362" s="19" t="s">
        <v>185</v>
      </c>
      <c r="AF362" s="19" t="s">
        <v>237</v>
      </c>
      <c r="AG362" s="19" t="s">
        <v>238</v>
      </c>
      <c r="AH362" s="19" t="s">
        <v>188</v>
      </c>
      <c r="AI362" s="19" t="s">
        <v>239</v>
      </c>
      <c r="AJ362" s="19">
        <f t="shared" si="6"/>
        <v>0</v>
      </c>
      <c r="AK362" s="19" t="s">
        <v>238</v>
      </c>
      <c r="AL362" s="19">
        <f t="shared" si="7"/>
        <v>0</v>
      </c>
      <c r="AM362" s="19" t="s">
        <v>190</v>
      </c>
      <c r="AN362" s="19">
        <f t="shared" si="8"/>
        <v>0</v>
      </c>
      <c r="AO362" s="20"/>
      <c r="AP362" s="19">
        <v>1.0</v>
      </c>
      <c r="AQ362" s="19">
        <v>1.0</v>
      </c>
      <c r="AR362" s="19">
        <v>1.0</v>
      </c>
      <c r="AS362" s="19">
        <v>1.0</v>
      </c>
      <c r="AT362" s="19">
        <v>1.0</v>
      </c>
      <c r="AU362" s="19">
        <v>1.0</v>
      </c>
      <c r="AV362" s="19">
        <v>1.0</v>
      </c>
      <c r="AW362" s="19">
        <v>1.0</v>
      </c>
      <c r="AX362" s="19">
        <v>1.0</v>
      </c>
      <c r="AY362" s="19">
        <f t="shared" si="9"/>
        <v>9</v>
      </c>
      <c r="AZ362" s="19">
        <f t="shared" si="10"/>
        <v>0</v>
      </c>
      <c r="BA362" s="19">
        <f t="shared" si="11"/>
        <v>0</v>
      </c>
      <c r="BB362" s="19">
        <f t="shared" si="12"/>
        <v>0</v>
      </c>
      <c r="BC362" s="19">
        <v>1.0</v>
      </c>
      <c r="BD362" s="19">
        <v>1.0</v>
      </c>
      <c r="BE362" s="19">
        <v>2.0</v>
      </c>
      <c r="BF362" s="19">
        <v>1.0</v>
      </c>
      <c r="BG362" s="19">
        <v>1.0</v>
      </c>
      <c r="BH362" s="19">
        <v>1.0</v>
      </c>
      <c r="BI362" s="19">
        <v>1.0</v>
      </c>
      <c r="BJ362" s="19">
        <f t="shared" si="13"/>
        <v>8</v>
      </c>
      <c r="BK362" s="19">
        <f t="shared" si="14"/>
        <v>1</v>
      </c>
      <c r="BL362" s="19"/>
      <c r="BM362" s="19"/>
      <c r="BN362" s="19">
        <v>3.0</v>
      </c>
      <c r="BO362" s="19" t="s">
        <v>185</v>
      </c>
      <c r="BP362" s="19">
        <f t="shared" si="15"/>
        <v>0</v>
      </c>
      <c r="BQ362" s="19">
        <v>1.0</v>
      </c>
      <c r="BR362" s="19" t="s">
        <v>891</v>
      </c>
      <c r="BS362" s="19" t="s">
        <v>185</v>
      </c>
      <c r="BT362" s="20">
        <f t="shared" si="16"/>
        <v>0</v>
      </c>
      <c r="BU362" s="20"/>
      <c r="BV362" s="19">
        <v>4.0</v>
      </c>
      <c r="BW362" s="19" t="s">
        <v>185</v>
      </c>
      <c r="BX362" s="19" t="s">
        <v>191</v>
      </c>
      <c r="BY362" s="19" t="s">
        <v>185</v>
      </c>
      <c r="BZ362" s="19" t="s">
        <v>186</v>
      </c>
      <c r="CA362" s="19">
        <f t="shared" si="17"/>
        <v>1</v>
      </c>
      <c r="CB362" s="19" t="s">
        <v>186</v>
      </c>
      <c r="CC362" s="19">
        <f t="shared" si="18"/>
        <v>1</v>
      </c>
      <c r="CD362" s="19" t="s">
        <v>192</v>
      </c>
      <c r="CE362" s="19">
        <f t="shared" si="19"/>
        <v>0</v>
      </c>
      <c r="CF362" s="19" t="s">
        <v>192</v>
      </c>
      <c r="CG362" s="19">
        <f t="shared" si="20"/>
        <v>0</v>
      </c>
      <c r="CH362" s="19" t="s">
        <v>192</v>
      </c>
      <c r="CI362" s="19">
        <f t="shared" si="21"/>
        <v>0</v>
      </c>
      <c r="CJ362" s="19" t="s">
        <v>229</v>
      </c>
      <c r="CK362" s="19" t="s">
        <v>185</v>
      </c>
      <c r="CL362" s="19" t="s">
        <v>194</v>
      </c>
      <c r="CM362" s="19">
        <f t="shared" si="22"/>
        <v>3.5</v>
      </c>
      <c r="CN362" s="19" t="s">
        <v>185</v>
      </c>
      <c r="CO362" s="19">
        <f t="shared" si="23"/>
        <v>0</v>
      </c>
      <c r="CP362" s="19" t="s">
        <v>185</v>
      </c>
      <c r="CQ362" s="19" t="s">
        <v>185</v>
      </c>
      <c r="CR362" s="19" t="s">
        <v>185</v>
      </c>
      <c r="CS362" s="19" t="s">
        <v>185</v>
      </c>
      <c r="CT362" s="19" t="s">
        <v>185</v>
      </c>
      <c r="CU362" s="19">
        <f t="shared" ref="CU362:CY362" si="409">if(CP362="Không",0,1)</f>
        <v>0</v>
      </c>
      <c r="CV362" s="19">
        <f t="shared" si="409"/>
        <v>0</v>
      </c>
      <c r="CW362" s="19">
        <f t="shared" si="409"/>
        <v>0</v>
      </c>
      <c r="CX362" s="19">
        <f t="shared" si="409"/>
        <v>0</v>
      </c>
      <c r="CY362" s="19">
        <f t="shared" si="409"/>
        <v>0</v>
      </c>
      <c r="CZ362" s="19" t="s">
        <v>185</v>
      </c>
      <c r="DA362" s="19">
        <f t="shared" si="25"/>
        <v>0</v>
      </c>
      <c r="DB362" s="19" t="s">
        <v>185</v>
      </c>
      <c r="DC362" s="19">
        <f t="shared" si="26"/>
        <v>0</v>
      </c>
      <c r="DD362" s="20"/>
      <c r="DE362" s="19" t="s">
        <v>195</v>
      </c>
      <c r="DF362" s="19">
        <f t="shared" si="27"/>
        <v>1</v>
      </c>
      <c r="DG362" s="19" t="s">
        <v>196</v>
      </c>
      <c r="DH362" s="19">
        <f t="shared" si="28"/>
        <v>0</v>
      </c>
      <c r="DI362" s="19" t="s">
        <v>185</v>
      </c>
      <c r="DJ362" s="19">
        <f t="shared" si="29"/>
        <v>0</v>
      </c>
      <c r="DK362" s="19" t="s">
        <v>197</v>
      </c>
      <c r="DL362" s="19">
        <f t="shared" si="30"/>
        <v>0</v>
      </c>
      <c r="DM362" s="19" t="s">
        <v>198</v>
      </c>
      <c r="DN362" s="19">
        <f t="shared" si="31"/>
        <v>1.5</v>
      </c>
      <c r="DO362" s="19" t="s">
        <v>324</v>
      </c>
      <c r="DP362" s="19" t="s">
        <v>185</v>
      </c>
      <c r="DQ362" s="20">
        <f t="shared" si="32"/>
        <v>0</v>
      </c>
      <c r="DR362" s="20"/>
      <c r="DS362" s="19" t="s">
        <v>185</v>
      </c>
      <c r="DT362" s="20"/>
      <c r="DU362" s="19" t="s">
        <v>185</v>
      </c>
      <c r="DV362" s="20"/>
      <c r="DW362" s="20"/>
      <c r="DX362" s="20"/>
      <c r="DY362" s="20"/>
    </row>
    <row r="363">
      <c r="A363" s="18">
        <v>46007.935011574074</v>
      </c>
      <c r="B363" s="19" t="s">
        <v>390</v>
      </c>
      <c r="C363" s="19" t="s">
        <v>174</v>
      </c>
      <c r="D363" s="19">
        <f t="shared" si="2"/>
        <v>0</v>
      </c>
      <c r="E363" s="19" t="s">
        <v>892</v>
      </c>
      <c r="F363" s="19">
        <f>IFERROR(__xludf.DUMMYFUNCTION("LET(
  t, LOWER(TRIM(E363)),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63" s="19" t="s">
        <v>185</v>
      </c>
      <c r="H363" s="19">
        <f>IFERROR(__xludf.DUMMYFUNCTION("LET(
  t, LOWER(TRIM(G363)),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63" s="19" t="s">
        <v>276</v>
      </c>
      <c r="J363" s="19">
        <f>IFERROR(__xludf.DUMMYFUNCTION("LET(
  text, LOWER(I363),
  IFERROR(
    IFS(
      REGEXMATCH(text,""ở cùng gia đình|ở trọ cùng gia đình""), 0,
      REGEXMATCH(text,""thuê trọ""), 1,
      REGEXMATCH(text,""ở ktx""), 2,
      REGEXMATCH(text,""có nhà tại khu vực đang học|có nhà|ở riên"&amp;"g tại chung cư""), 3,
      REGEXMATCH(text,""ở nhà người quen""), 4
    ),
  -1)
)"),0.0)</f>
        <v>0</v>
      </c>
      <c r="K363" s="19" t="s">
        <v>183</v>
      </c>
      <c r="L363" s="19">
        <f>IFERROR(__xludf.DUMMYFUNCTION("LET(
  t, LOWER(TRIM(K363)),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63" s="19" t="s">
        <v>184</v>
      </c>
      <c r="N363" s="19">
        <f>IFERROR(__xludf.DUMMYFUNCTION("LET(
  t, LOWER(TRIM(M363)),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63" s="19" t="s">
        <v>195</v>
      </c>
      <c r="P363" s="19">
        <f t="shared" si="3"/>
        <v>1</v>
      </c>
      <c r="Q363" s="19" t="s">
        <v>893</v>
      </c>
      <c r="R363" s="19">
        <v>1.0</v>
      </c>
      <c r="S363" s="19" t="s">
        <v>678</v>
      </c>
      <c r="T363" s="19"/>
      <c r="U363" s="19" t="s">
        <v>204</v>
      </c>
      <c r="V363" s="20">
        <f>IFERROR(__xludf.DUMMYFUNCTION("IFERROR(REGEXEXTRACT(U363,""\d+"")*1, """")"),15.0)</f>
        <v>15</v>
      </c>
      <c r="W363" s="20">
        <f t="shared" si="5"/>
        <v>15</v>
      </c>
      <c r="X363" s="21">
        <v>0.1</v>
      </c>
      <c r="Y363" s="21">
        <v>0.1</v>
      </c>
      <c r="Z363" s="19" t="s">
        <v>186</v>
      </c>
      <c r="AA363" s="19"/>
      <c r="AB363" s="19" t="s">
        <v>185</v>
      </c>
      <c r="AC363" s="19" t="s">
        <v>185</v>
      </c>
      <c r="AD363" s="19" t="s">
        <v>205</v>
      </c>
      <c r="AE363" s="19" t="s">
        <v>186</v>
      </c>
      <c r="AF363" s="19" t="s">
        <v>187</v>
      </c>
      <c r="AG363" s="19" t="s">
        <v>188</v>
      </c>
      <c r="AH363" s="19" t="s">
        <v>188</v>
      </c>
      <c r="AI363" s="19" t="s">
        <v>189</v>
      </c>
      <c r="AJ363" s="19">
        <f t="shared" si="6"/>
        <v>1</v>
      </c>
      <c r="AK363" s="19" t="s">
        <v>226</v>
      </c>
      <c r="AL363" s="19">
        <f t="shared" si="7"/>
        <v>2</v>
      </c>
      <c r="AM363" s="19" t="s">
        <v>294</v>
      </c>
      <c r="AN363" s="19">
        <f t="shared" si="8"/>
        <v>2</v>
      </c>
      <c r="AO363" s="20"/>
      <c r="AP363" s="19">
        <v>2.0</v>
      </c>
      <c r="AQ363" s="19">
        <v>2.0</v>
      </c>
      <c r="AR363" s="19">
        <v>3.0</v>
      </c>
      <c r="AS363" s="19">
        <v>3.0</v>
      </c>
      <c r="AT363" s="19">
        <v>2.0</v>
      </c>
      <c r="AU363" s="19">
        <v>3.0</v>
      </c>
      <c r="AV363" s="19">
        <v>1.0</v>
      </c>
      <c r="AW363" s="19">
        <v>1.0</v>
      </c>
      <c r="AX363" s="19">
        <v>1.0</v>
      </c>
      <c r="AY363" s="19">
        <f t="shared" si="9"/>
        <v>18</v>
      </c>
      <c r="AZ363" s="19">
        <f t="shared" si="10"/>
        <v>9</v>
      </c>
      <c r="BA363" s="19">
        <f t="shared" si="11"/>
        <v>0</v>
      </c>
      <c r="BB363" s="19">
        <f t="shared" si="12"/>
        <v>0</v>
      </c>
      <c r="BC363" s="19">
        <v>1.0</v>
      </c>
      <c r="BD363" s="19">
        <v>3.0</v>
      </c>
      <c r="BE363" s="19">
        <v>1.0</v>
      </c>
      <c r="BF363" s="19">
        <v>1.0</v>
      </c>
      <c r="BG363" s="19">
        <v>2.0</v>
      </c>
      <c r="BH363" s="19">
        <v>1.0</v>
      </c>
      <c r="BI363" s="19">
        <v>2.0</v>
      </c>
      <c r="BJ363" s="19">
        <f t="shared" si="13"/>
        <v>11</v>
      </c>
      <c r="BK363" s="19">
        <f t="shared" si="14"/>
        <v>4</v>
      </c>
      <c r="BL363" s="19"/>
      <c r="BM363" s="19"/>
      <c r="BN363" s="19">
        <v>1.0</v>
      </c>
      <c r="BO363" s="19" t="s">
        <v>185</v>
      </c>
      <c r="BP363" s="19">
        <f t="shared" si="15"/>
        <v>0</v>
      </c>
      <c r="BQ363" s="19">
        <v>1.0</v>
      </c>
      <c r="BR363" s="19">
        <v>0.0</v>
      </c>
      <c r="BS363" s="19" t="s">
        <v>185</v>
      </c>
      <c r="BT363" s="20">
        <f t="shared" si="16"/>
        <v>0</v>
      </c>
      <c r="BU363" s="20"/>
      <c r="BV363" s="19">
        <v>2.0</v>
      </c>
      <c r="BW363" s="19" t="s">
        <v>195</v>
      </c>
      <c r="BX363" s="19" t="s">
        <v>634</v>
      </c>
      <c r="BY363" s="19" t="s">
        <v>195</v>
      </c>
      <c r="BZ363" s="19" t="s">
        <v>186</v>
      </c>
      <c r="CA363" s="19">
        <f t="shared" si="17"/>
        <v>1</v>
      </c>
      <c r="CB363" s="19" t="s">
        <v>186</v>
      </c>
      <c r="CC363" s="19">
        <f t="shared" si="18"/>
        <v>1</v>
      </c>
      <c r="CD363" s="19" t="s">
        <v>209</v>
      </c>
      <c r="CE363" s="19">
        <f t="shared" si="19"/>
        <v>1</v>
      </c>
      <c r="CF363" s="19" t="s">
        <v>192</v>
      </c>
      <c r="CG363" s="19">
        <f t="shared" si="20"/>
        <v>0</v>
      </c>
      <c r="CH363" s="19" t="s">
        <v>192</v>
      </c>
      <c r="CI363" s="19">
        <f t="shared" si="21"/>
        <v>0</v>
      </c>
      <c r="CJ363" s="19" t="s">
        <v>193</v>
      </c>
      <c r="CK363" s="19" t="s">
        <v>488</v>
      </c>
      <c r="CL363" s="19" t="s">
        <v>194</v>
      </c>
      <c r="CM363" s="19">
        <f t="shared" si="22"/>
        <v>3.5</v>
      </c>
      <c r="CN363" s="19" t="s">
        <v>185</v>
      </c>
      <c r="CO363" s="19">
        <f t="shared" si="23"/>
        <v>0</v>
      </c>
      <c r="CP363" s="19" t="s">
        <v>185</v>
      </c>
      <c r="CQ363" s="19" t="s">
        <v>195</v>
      </c>
      <c r="CR363" s="19" t="s">
        <v>185</v>
      </c>
      <c r="CS363" s="19" t="s">
        <v>195</v>
      </c>
      <c r="CT363" s="19" t="s">
        <v>185</v>
      </c>
      <c r="CU363" s="19">
        <f t="shared" ref="CU363:CY363" si="410">if(CP363="Không",0,1)</f>
        <v>0</v>
      </c>
      <c r="CV363" s="19">
        <f t="shared" si="410"/>
        <v>1</v>
      </c>
      <c r="CW363" s="19">
        <f t="shared" si="410"/>
        <v>0</v>
      </c>
      <c r="CX363" s="19">
        <f t="shared" si="410"/>
        <v>1</v>
      </c>
      <c r="CY363" s="19">
        <f t="shared" si="410"/>
        <v>0</v>
      </c>
      <c r="CZ363" s="19" t="s">
        <v>185</v>
      </c>
      <c r="DA363" s="19">
        <f t="shared" si="25"/>
        <v>0</v>
      </c>
      <c r="DB363" s="19" t="s">
        <v>185</v>
      </c>
      <c r="DC363" s="19">
        <f t="shared" si="26"/>
        <v>0</v>
      </c>
      <c r="DD363" s="20"/>
      <c r="DE363" s="19" t="s">
        <v>185</v>
      </c>
      <c r="DF363" s="19">
        <f t="shared" si="27"/>
        <v>0</v>
      </c>
      <c r="DG363" s="19" t="s">
        <v>894</v>
      </c>
      <c r="DH363" s="19">
        <f t="shared" si="28"/>
        <v>1</v>
      </c>
      <c r="DI363" s="19" t="s">
        <v>355</v>
      </c>
      <c r="DJ363" s="19">
        <f t="shared" si="29"/>
        <v>1</v>
      </c>
      <c r="DK363" s="19" t="s">
        <v>257</v>
      </c>
      <c r="DL363" s="19">
        <f t="shared" si="30"/>
        <v>3</v>
      </c>
      <c r="DM363" s="20"/>
      <c r="DN363" s="19" t="str">
        <f t="shared" si="31"/>
        <v/>
      </c>
      <c r="DO363" s="20"/>
      <c r="DP363" s="19" t="s">
        <v>185</v>
      </c>
      <c r="DQ363" s="20">
        <f t="shared" si="32"/>
        <v>0</v>
      </c>
      <c r="DR363" s="20"/>
      <c r="DS363" s="19" t="s">
        <v>195</v>
      </c>
      <c r="DT363" s="19" t="s">
        <v>285</v>
      </c>
      <c r="DU363" s="19" t="s">
        <v>185</v>
      </c>
      <c r="DV363" s="20"/>
      <c r="DW363" s="20"/>
      <c r="DX363" s="20"/>
      <c r="DY363" s="20"/>
    </row>
    <row r="364">
      <c r="A364" s="18">
        <v>46007.93503472222</v>
      </c>
      <c r="B364" s="19" t="s">
        <v>219</v>
      </c>
      <c r="C364" s="19" t="s">
        <v>335</v>
      </c>
      <c r="D364" s="19">
        <f t="shared" si="2"/>
        <v>1</v>
      </c>
      <c r="E364" s="19" t="s">
        <v>180</v>
      </c>
      <c r="F364" s="19">
        <f>IFERROR(__xludf.DUMMYFUNCTION("LET(
  t, LOWER(TRIM(E364)),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64" s="19" t="s">
        <v>181</v>
      </c>
      <c r="H364" s="19">
        <f>IFERROR(__xludf.DUMMYFUNCTION("LET(
  t, LOWER(TRIM(G364)),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364" s="19" t="s">
        <v>276</v>
      </c>
      <c r="J364" s="19">
        <f>IFERROR(__xludf.DUMMYFUNCTION("LET(
  text, LOWER(I364),
  IFERROR(
    IFS(
      REGEXMATCH(text,""ở cùng gia đình|ở trọ cùng gia đình""), 0,
      REGEXMATCH(text,""thuê trọ""), 1,
      REGEXMATCH(text,""ở ktx""), 2,
      REGEXMATCH(text,""có nhà tại khu vực đang học|có nhà|ở riên"&amp;"g tại chung cư""), 3,
      REGEXMATCH(text,""ở nhà người quen""), 4
    ),
  -1)
)"),0.0)</f>
        <v>0</v>
      </c>
      <c r="K364" s="19" t="s">
        <v>221</v>
      </c>
      <c r="L364" s="19">
        <f>IFERROR(__xludf.DUMMYFUNCTION("LET(
  t, LOWER(TRIM(K364)),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64" s="19" t="s">
        <v>222</v>
      </c>
      <c r="N364" s="19">
        <f>IFERROR(__xludf.DUMMYFUNCTION("LET(
  t, LOWER(TRIM(M364)),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64" s="19" t="s">
        <v>185</v>
      </c>
      <c r="P364" s="19">
        <f t="shared" si="3"/>
        <v>0</v>
      </c>
      <c r="Q364" s="20"/>
      <c r="R364" s="20" t="str">
        <f t="shared" ref="R364:R381" si="412">Q364</f>
        <v/>
      </c>
      <c r="S364" s="20"/>
      <c r="T364" s="20"/>
      <c r="U364" s="20"/>
      <c r="V364" s="20" t="str">
        <f>IFERROR(__xludf.DUMMYFUNCTION("IFERROR(REGEXEXTRACT(U364,""\d+"")*1, """")"),"")</f>
        <v/>
      </c>
      <c r="W364" s="20">
        <f t="shared" si="5"/>
        <v>0</v>
      </c>
      <c r="X364" s="20"/>
      <c r="Y364" s="20"/>
      <c r="Z364" s="19" t="s">
        <v>208</v>
      </c>
      <c r="AA364" s="19"/>
      <c r="AB364" s="19" t="s">
        <v>195</v>
      </c>
      <c r="AC364" s="19" t="s">
        <v>286</v>
      </c>
      <c r="AD364" s="19" t="s">
        <v>205</v>
      </c>
      <c r="AE364" s="19" t="s">
        <v>185</v>
      </c>
      <c r="AF364" s="19" t="s">
        <v>206</v>
      </c>
      <c r="AG364" s="19" t="s">
        <v>188</v>
      </c>
      <c r="AH364" s="19" t="s">
        <v>251</v>
      </c>
      <c r="AI364" s="19" t="s">
        <v>277</v>
      </c>
      <c r="AJ364" s="19">
        <f t="shared" si="6"/>
        <v>4</v>
      </c>
      <c r="AK364" s="19" t="s">
        <v>226</v>
      </c>
      <c r="AL364" s="19">
        <f t="shared" si="7"/>
        <v>2</v>
      </c>
      <c r="AM364" s="19" t="s">
        <v>190</v>
      </c>
      <c r="AN364" s="19">
        <f t="shared" si="8"/>
        <v>0</v>
      </c>
      <c r="AO364" s="20"/>
      <c r="AP364" s="19">
        <v>1.0</v>
      </c>
      <c r="AQ364" s="19">
        <v>4.0</v>
      </c>
      <c r="AR364" s="19">
        <v>4.0</v>
      </c>
      <c r="AS364" s="19">
        <v>4.0</v>
      </c>
      <c r="AT364" s="19">
        <v>4.0</v>
      </c>
      <c r="AU364" s="19">
        <v>3.0</v>
      </c>
      <c r="AV364" s="19">
        <v>4.0</v>
      </c>
      <c r="AW364" s="19">
        <v>4.0</v>
      </c>
      <c r="AX364" s="19">
        <v>2.0</v>
      </c>
      <c r="AY364" s="19">
        <f t="shared" si="9"/>
        <v>30</v>
      </c>
      <c r="AZ364" s="19">
        <f t="shared" si="10"/>
        <v>21</v>
      </c>
      <c r="BA364" s="19">
        <f t="shared" si="11"/>
        <v>1</v>
      </c>
      <c r="BB364" s="19">
        <f t="shared" si="12"/>
        <v>1</v>
      </c>
      <c r="BC364" s="19">
        <v>4.0</v>
      </c>
      <c r="BD364" s="19">
        <v>4.0</v>
      </c>
      <c r="BE364" s="19">
        <v>4.0</v>
      </c>
      <c r="BF364" s="19">
        <v>4.0</v>
      </c>
      <c r="BG364" s="19">
        <v>4.0</v>
      </c>
      <c r="BH364" s="19">
        <v>4.0</v>
      </c>
      <c r="BI364" s="19">
        <v>4.0</v>
      </c>
      <c r="BJ364" s="19">
        <f t="shared" si="13"/>
        <v>28</v>
      </c>
      <c r="BK364" s="19">
        <f t="shared" si="14"/>
        <v>21</v>
      </c>
      <c r="BL364" s="19"/>
      <c r="BM364" s="19"/>
      <c r="BN364" s="19">
        <v>4.0</v>
      </c>
      <c r="BO364" s="19" t="s">
        <v>195</v>
      </c>
      <c r="BP364" s="19">
        <f t="shared" si="15"/>
        <v>1</v>
      </c>
      <c r="BQ364" s="19">
        <v>2.0</v>
      </c>
      <c r="BR364" s="19">
        <v>14.0</v>
      </c>
      <c r="BS364" s="19" t="s">
        <v>195</v>
      </c>
      <c r="BT364" s="20">
        <f t="shared" si="16"/>
        <v>1</v>
      </c>
      <c r="BU364" s="19" t="s">
        <v>207</v>
      </c>
      <c r="BV364" s="19">
        <v>2.0</v>
      </c>
      <c r="BW364" s="19" t="s">
        <v>195</v>
      </c>
      <c r="BX364" s="19" t="s">
        <v>191</v>
      </c>
      <c r="BY364" s="19" t="s">
        <v>185</v>
      </c>
      <c r="BZ364" s="19" t="s">
        <v>186</v>
      </c>
      <c r="CA364" s="19">
        <f t="shared" si="17"/>
        <v>1</v>
      </c>
      <c r="CB364" s="19" t="s">
        <v>186</v>
      </c>
      <c r="CC364" s="19">
        <f t="shared" si="18"/>
        <v>1</v>
      </c>
      <c r="CD364" s="19" t="s">
        <v>209</v>
      </c>
      <c r="CE364" s="19">
        <f t="shared" si="19"/>
        <v>1</v>
      </c>
      <c r="CF364" s="19" t="s">
        <v>209</v>
      </c>
      <c r="CG364" s="19">
        <f t="shared" si="20"/>
        <v>1</v>
      </c>
      <c r="CH364" s="19" t="s">
        <v>209</v>
      </c>
      <c r="CI364" s="19">
        <f t="shared" si="21"/>
        <v>1</v>
      </c>
      <c r="CJ364" s="19" t="s">
        <v>262</v>
      </c>
      <c r="CK364" s="19" t="s">
        <v>291</v>
      </c>
      <c r="CL364" s="19" t="s">
        <v>194</v>
      </c>
      <c r="CM364" s="19">
        <f t="shared" si="22"/>
        <v>3.5</v>
      </c>
      <c r="CN364" s="19" t="s">
        <v>225</v>
      </c>
      <c r="CO364" s="19">
        <f t="shared" si="23"/>
        <v>2</v>
      </c>
      <c r="CP364" s="19" t="s">
        <v>195</v>
      </c>
      <c r="CQ364" s="19" t="s">
        <v>195</v>
      </c>
      <c r="CR364" s="19" t="s">
        <v>195</v>
      </c>
      <c r="CS364" s="19" t="s">
        <v>195</v>
      </c>
      <c r="CT364" s="19" t="s">
        <v>185</v>
      </c>
      <c r="CU364" s="19">
        <f t="shared" ref="CU364:CY364" si="411">if(CP364="Không",0,1)</f>
        <v>1</v>
      </c>
      <c r="CV364" s="19">
        <f t="shared" si="411"/>
        <v>1</v>
      </c>
      <c r="CW364" s="19">
        <f t="shared" si="411"/>
        <v>1</v>
      </c>
      <c r="CX364" s="19">
        <f t="shared" si="411"/>
        <v>1</v>
      </c>
      <c r="CY364" s="19">
        <f t="shared" si="411"/>
        <v>0</v>
      </c>
      <c r="CZ364" s="19" t="s">
        <v>195</v>
      </c>
      <c r="DA364" s="19">
        <f t="shared" si="25"/>
        <v>1</v>
      </c>
      <c r="DB364" s="19" t="s">
        <v>195</v>
      </c>
      <c r="DC364" s="19">
        <f t="shared" si="26"/>
        <v>1</v>
      </c>
      <c r="DD364" s="19" t="s">
        <v>895</v>
      </c>
      <c r="DE364" s="19" t="s">
        <v>195</v>
      </c>
      <c r="DF364" s="19">
        <f t="shared" si="27"/>
        <v>1</v>
      </c>
      <c r="DG364" s="19" t="s">
        <v>196</v>
      </c>
      <c r="DH364" s="19">
        <f t="shared" si="28"/>
        <v>0</v>
      </c>
      <c r="DI364" s="19" t="s">
        <v>425</v>
      </c>
      <c r="DJ364" s="19">
        <f t="shared" si="29"/>
        <v>1</v>
      </c>
      <c r="DK364" s="19" t="s">
        <v>445</v>
      </c>
      <c r="DL364" s="19">
        <f t="shared" si="30"/>
        <v>2</v>
      </c>
      <c r="DM364" s="19" t="s">
        <v>303</v>
      </c>
      <c r="DN364" s="19">
        <f t="shared" si="31"/>
        <v>0.5</v>
      </c>
      <c r="DO364" s="19" t="s">
        <v>326</v>
      </c>
      <c r="DP364" s="19" t="s">
        <v>185</v>
      </c>
      <c r="DQ364" s="20">
        <f t="shared" si="32"/>
        <v>0</v>
      </c>
      <c r="DR364" s="20"/>
      <c r="DS364" s="19" t="s">
        <v>195</v>
      </c>
      <c r="DT364" s="19" t="s">
        <v>285</v>
      </c>
      <c r="DU364" s="19" t="s">
        <v>185</v>
      </c>
      <c r="DV364" s="20"/>
      <c r="DW364" s="20"/>
      <c r="DX364" s="20"/>
      <c r="DY364" s="20"/>
    </row>
    <row r="365">
      <c r="A365" s="18">
        <v>46007.9350462963</v>
      </c>
      <c r="B365" s="19" t="s">
        <v>394</v>
      </c>
      <c r="C365" s="19" t="s">
        <v>335</v>
      </c>
      <c r="D365" s="19">
        <f t="shared" si="2"/>
        <v>1</v>
      </c>
      <c r="E365" s="19" t="s">
        <v>180</v>
      </c>
      <c r="F365" s="19">
        <f>IFERROR(__xludf.DUMMYFUNCTION("LET(
  t, LOWER(TRIM(E365)),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65" s="19" t="s">
        <v>185</v>
      </c>
      <c r="H365" s="19">
        <f>IFERROR(__xludf.DUMMYFUNCTION("LET(
  t, LOWER(TRIM(G365)),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65" s="19" t="s">
        <v>182</v>
      </c>
      <c r="J365" s="19">
        <f>IFERROR(__xludf.DUMMYFUNCTION("LET(
  text, LOWER(I365),
  IFERROR(
    IFS(
      REGEXMATCH(text,""ở cùng gia đình|ở trọ cùng gia đình""), 0,
      REGEXMATCH(text,""thuê trọ""), 1,
      REGEXMATCH(text,""ở ktx""), 2,
      REGEXMATCH(text,""có nhà tại khu vực đang học|có nhà|ở riên"&amp;"g tại chung cư""), 3,
      REGEXMATCH(text,""ở nhà người quen""), 4
    ),
  -1)
)"),1.0)</f>
        <v>1</v>
      </c>
      <c r="K365" s="19" t="s">
        <v>832</v>
      </c>
      <c r="L365" s="19">
        <f>IFERROR(__xludf.DUMMYFUNCTION("LET(
  t, LOWER(TRIM(K365)),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65" s="19" t="s">
        <v>896</v>
      </c>
      <c r="N365" s="19">
        <f>IFERROR(__xludf.DUMMYFUNCTION("LET(
  t, LOWER(TRIM(M365)),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)"),1.0)</f>
        <v>1</v>
      </c>
      <c r="O365" s="19" t="s">
        <v>185</v>
      </c>
      <c r="P365" s="19">
        <f t="shared" si="3"/>
        <v>0</v>
      </c>
      <c r="Q365" s="20"/>
      <c r="R365" s="20" t="str">
        <f t="shared" si="412"/>
        <v/>
      </c>
      <c r="S365" s="20"/>
      <c r="T365" s="20"/>
      <c r="U365" s="20"/>
      <c r="V365" s="20" t="str">
        <f>IFERROR(__xludf.DUMMYFUNCTION("IFERROR(REGEXEXTRACT(U365,""\d+"")*1, """")"),"")</f>
        <v/>
      </c>
      <c r="W365" s="20">
        <f t="shared" si="5"/>
        <v>0</v>
      </c>
      <c r="X365" s="20"/>
      <c r="Y365" s="20"/>
      <c r="Z365" s="19" t="s">
        <v>186</v>
      </c>
      <c r="AA365" s="19"/>
      <c r="AB365" s="19" t="s">
        <v>185</v>
      </c>
      <c r="AC365" s="19" t="s">
        <v>185</v>
      </c>
      <c r="AD365" s="19" t="s">
        <v>186</v>
      </c>
      <c r="AE365" s="19" t="s">
        <v>185</v>
      </c>
      <c r="AF365" s="19" t="s">
        <v>206</v>
      </c>
      <c r="AG365" s="19" t="s">
        <v>188</v>
      </c>
      <c r="AH365" s="19" t="s">
        <v>188</v>
      </c>
      <c r="AI365" s="19" t="s">
        <v>239</v>
      </c>
      <c r="AJ365" s="19">
        <f t="shared" si="6"/>
        <v>0</v>
      </c>
      <c r="AK365" s="19" t="s">
        <v>302</v>
      </c>
      <c r="AL365" s="19">
        <f t="shared" si="7"/>
        <v>-1</v>
      </c>
      <c r="AM365" s="19" t="s">
        <v>897</v>
      </c>
      <c r="AN365" s="19">
        <f t="shared" si="8"/>
        <v>0</v>
      </c>
      <c r="AO365" s="20"/>
      <c r="AP365" s="19">
        <v>4.0</v>
      </c>
      <c r="AQ365" s="19">
        <v>2.0</v>
      </c>
      <c r="AR365" s="19">
        <v>4.0</v>
      </c>
      <c r="AS365" s="19">
        <v>2.0</v>
      </c>
      <c r="AT365" s="19">
        <v>4.0</v>
      </c>
      <c r="AU365" s="19">
        <v>2.0</v>
      </c>
      <c r="AV365" s="19">
        <v>4.0</v>
      </c>
      <c r="AW365" s="19">
        <v>2.0</v>
      </c>
      <c r="AX365" s="19">
        <v>1.0</v>
      </c>
      <c r="AY365" s="19">
        <f t="shared" si="9"/>
        <v>25</v>
      </c>
      <c r="AZ365" s="19">
        <f t="shared" si="10"/>
        <v>16</v>
      </c>
      <c r="BA365" s="19">
        <f t="shared" si="11"/>
        <v>1</v>
      </c>
      <c r="BB365" s="19">
        <f t="shared" si="12"/>
        <v>1</v>
      </c>
      <c r="BC365" s="19">
        <v>2.0</v>
      </c>
      <c r="BD365" s="19">
        <v>2.0</v>
      </c>
      <c r="BE365" s="19">
        <v>2.0</v>
      </c>
      <c r="BF365" s="19">
        <v>4.0</v>
      </c>
      <c r="BG365" s="19">
        <v>3.0</v>
      </c>
      <c r="BH365" s="19">
        <v>2.0</v>
      </c>
      <c r="BI365" s="19">
        <v>1.0</v>
      </c>
      <c r="BJ365" s="19">
        <f t="shared" si="13"/>
        <v>16</v>
      </c>
      <c r="BK365" s="19">
        <f t="shared" si="14"/>
        <v>9</v>
      </c>
      <c r="BL365" s="19"/>
      <c r="BM365" s="19"/>
      <c r="BN365" s="19">
        <v>1.0</v>
      </c>
      <c r="BO365" s="19" t="s">
        <v>185</v>
      </c>
      <c r="BP365" s="19">
        <f t="shared" si="15"/>
        <v>0</v>
      </c>
      <c r="BQ365" s="19">
        <v>2.0</v>
      </c>
      <c r="BR365" s="19">
        <v>0.0</v>
      </c>
      <c r="BS365" s="19" t="s">
        <v>185</v>
      </c>
      <c r="BT365" s="20">
        <f t="shared" si="16"/>
        <v>0</v>
      </c>
      <c r="BU365" s="20"/>
      <c r="BV365" s="19">
        <v>2.0</v>
      </c>
      <c r="BW365" s="19" t="s">
        <v>185</v>
      </c>
      <c r="BX365" s="19" t="s">
        <v>191</v>
      </c>
      <c r="BY365" s="19" t="s">
        <v>185</v>
      </c>
      <c r="BZ365" s="19" t="s">
        <v>186</v>
      </c>
      <c r="CA365" s="19">
        <f t="shared" si="17"/>
        <v>1</v>
      </c>
      <c r="CB365" s="19" t="s">
        <v>208</v>
      </c>
      <c r="CC365" s="19">
        <f t="shared" si="18"/>
        <v>2</v>
      </c>
      <c r="CD365" s="19" t="s">
        <v>209</v>
      </c>
      <c r="CE365" s="19">
        <f t="shared" si="19"/>
        <v>1</v>
      </c>
      <c r="CF365" s="19" t="s">
        <v>209</v>
      </c>
      <c r="CG365" s="19">
        <f t="shared" si="20"/>
        <v>1</v>
      </c>
      <c r="CH365" s="19" t="s">
        <v>208</v>
      </c>
      <c r="CI365" s="19">
        <f t="shared" si="21"/>
        <v>2</v>
      </c>
      <c r="CJ365" s="19" t="s">
        <v>898</v>
      </c>
      <c r="CK365" s="19" t="s">
        <v>185</v>
      </c>
      <c r="CL365" s="19" t="s">
        <v>212</v>
      </c>
      <c r="CM365" s="19">
        <f t="shared" si="22"/>
        <v>6</v>
      </c>
      <c r="CN365" s="19" t="s">
        <v>185</v>
      </c>
      <c r="CO365" s="19">
        <f t="shared" si="23"/>
        <v>0</v>
      </c>
      <c r="CP365" s="19" t="s">
        <v>185</v>
      </c>
      <c r="CQ365" s="19" t="s">
        <v>195</v>
      </c>
      <c r="CR365" s="19" t="s">
        <v>185</v>
      </c>
      <c r="CS365" s="19" t="s">
        <v>185</v>
      </c>
      <c r="CT365" s="19" t="s">
        <v>185</v>
      </c>
      <c r="CU365" s="19">
        <f t="shared" ref="CU365:CY365" si="413">if(CP365="Không",0,1)</f>
        <v>0</v>
      </c>
      <c r="CV365" s="19">
        <f t="shared" si="413"/>
        <v>1</v>
      </c>
      <c r="CW365" s="19">
        <f t="shared" si="413"/>
        <v>0</v>
      </c>
      <c r="CX365" s="19">
        <f t="shared" si="413"/>
        <v>0</v>
      </c>
      <c r="CY365" s="19">
        <f t="shared" si="413"/>
        <v>0</v>
      </c>
      <c r="CZ365" s="19" t="s">
        <v>185</v>
      </c>
      <c r="DA365" s="19">
        <f t="shared" si="25"/>
        <v>0</v>
      </c>
      <c r="DB365" s="19" t="s">
        <v>185</v>
      </c>
      <c r="DC365" s="19">
        <f t="shared" si="26"/>
        <v>0</v>
      </c>
      <c r="DD365" s="20"/>
      <c r="DE365" s="19" t="s">
        <v>185</v>
      </c>
      <c r="DF365" s="19">
        <f t="shared" si="27"/>
        <v>0</v>
      </c>
      <c r="DG365" s="19" t="s">
        <v>196</v>
      </c>
      <c r="DH365" s="19">
        <f t="shared" si="28"/>
        <v>0</v>
      </c>
      <c r="DI365" s="19" t="s">
        <v>185</v>
      </c>
      <c r="DJ365" s="19">
        <f t="shared" si="29"/>
        <v>0</v>
      </c>
      <c r="DK365" s="19" t="s">
        <v>197</v>
      </c>
      <c r="DL365" s="19">
        <f t="shared" si="30"/>
        <v>0</v>
      </c>
      <c r="DM365" s="20"/>
      <c r="DN365" s="19" t="str">
        <f t="shared" si="31"/>
        <v/>
      </c>
      <c r="DO365" s="20"/>
      <c r="DP365" s="19" t="s">
        <v>185</v>
      </c>
      <c r="DQ365" s="20">
        <f t="shared" si="32"/>
        <v>0</v>
      </c>
      <c r="DR365" s="20"/>
      <c r="DS365" s="19" t="s">
        <v>185</v>
      </c>
      <c r="DT365" s="20"/>
      <c r="DU365" s="19" t="s">
        <v>185</v>
      </c>
      <c r="DV365" s="20"/>
      <c r="DW365" s="20"/>
      <c r="DX365" s="20"/>
      <c r="DY365" s="20"/>
    </row>
    <row r="366">
      <c r="A366" s="18">
        <v>46007.93651620371</v>
      </c>
      <c r="B366" s="19" t="s">
        <v>399</v>
      </c>
      <c r="C366" s="19" t="s">
        <v>174</v>
      </c>
      <c r="D366" s="19">
        <f t="shared" si="2"/>
        <v>0</v>
      </c>
      <c r="E366" s="19" t="s">
        <v>235</v>
      </c>
      <c r="F366" s="19">
        <f>IFERROR(__xludf.DUMMYFUNCTION("LET(
  t, LOWER(TRIM(E366)),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66" s="19" t="s">
        <v>185</v>
      </c>
      <c r="H366" s="19">
        <f>IFERROR(__xludf.DUMMYFUNCTION("LET(
  t, LOWER(TRIM(G366)),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66" s="19" t="s">
        <v>182</v>
      </c>
      <c r="J366" s="19">
        <f>IFERROR(__xludf.DUMMYFUNCTION("LET(
  text, LOWER(I366),
  IFERROR(
    IFS(
      REGEXMATCH(text,""ở cùng gia đình|ở trọ cùng gia đình""), 0,
      REGEXMATCH(text,""thuê trọ""), 1,
      REGEXMATCH(text,""ở ktx""), 2,
      REGEXMATCH(text,""có nhà tại khu vực đang học|có nhà|ở riên"&amp;"g tại chung cư""), 3,
      REGEXMATCH(text,""ở nhà người quen""), 4
    ),
  -1)
)"),1.0)</f>
        <v>1</v>
      </c>
      <c r="K366" s="19" t="s">
        <v>221</v>
      </c>
      <c r="L366" s="19">
        <f>IFERROR(__xludf.DUMMYFUNCTION("LET(
  t, LOWER(TRIM(K366)),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66" s="19" t="s">
        <v>222</v>
      </c>
      <c r="N366" s="19">
        <f>IFERROR(__xludf.DUMMYFUNCTION("LET(
  t, LOWER(TRIM(M366)),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66" s="19" t="s">
        <v>185</v>
      </c>
      <c r="P366" s="19">
        <f t="shared" si="3"/>
        <v>0</v>
      </c>
      <c r="Q366" s="20"/>
      <c r="R366" s="20" t="str">
        <f t="shared" si="412"/>
        <v/>
      </c>
      <c r="S366" s="20"/>
      <c r="T366" s="20"/>
      <c r="U366" s="20"/>
      <c r="V366" s="20" t="str">
        <f>IFERROR(__xludf.DUMMYFUNCTION("IFERROR(REGEXEXTRACT(U366,""\d+"")*1, """")"),"")</f>
        <v/>
      </c>
      <c r="W366" s="20">
        <f t="shared" si="5"/>
        <v>0</v>
      </c>
      <c r="X366" s="20"/>
      <c r="Y366" s="20"/>
      <c r="Z366" s="19" t="s">
        <v>186</v>
      </c>
      <c r="AA366" s="19"/>
      <c r="AB366" s="19" t="s">
        <v>185</v>
      </c>
      <c r="AC366" s="19" t="s">
        <v>185</v>
      </c>
      <c r="AD366" s="19" t="s">
        <v>205</v>
      </c>
      <c r="AE366" s="19" t="s">
        <v>185</v>
      </c>
      <c r="AF366" s="19" t="s">
        <v>250</v>
      </c>
      <c r="AG366" s="19" t="s">
        <v>226</v>
      </c>
      <c r="AH366" s="19" t="s">
        <v>188</v>
      </c>
      <c r="AI366" s="19" t="s">
        <v>227</v>
      </c>
      <c r="AJ366" s="19">
        <f t="shared" si="6"/>
        <v>2</v>
      </c>
      <c r="AK366" s="19" t="s">
        <v>251</v>
      </c>
      <c r="AL366" s="19">
        <f t="shared" si="7"/>
        <v>3</v>
      </c>
      <c r="AM366" s="19" t="s">
        <v>228</v>
      </c>
      <c r="AN366" s="19">
        <f t="shared" si="8"/>
        <v>1</v>
      </c>
      <c r="AO366" s="20"/>
      <c r="AP366" s="19">
        <v>4.0</v>
      </c>
      <c r="AQ366" s="19">
        <v>3.0</v>
      </c>
      <c r="AR366" s="19">
        <v>4.0</v>
      </c>
      <c r="AS366" s="19">
        <v>4.0</v>
      </c>
      <c r="AT366" s="19">
        <v>4.0</v>
      </c>
      <c r="AU366" s="19">
        <v>4.0</v>
      </c>
      <c r="AV366" s="19">
        <v>4.0</v>
      </c>
      <c r="AW366" s="19">
        <v>4.0</v>
      </c>
      <c r="AX366" s="19">
        <v>4.0</v>
      </c>
      <c r="AY366" s="19">
        <f t="shared" si="9"/>
        <v>35</v>
      </c>
      <c r="AZ366" s="19">
        <f t="shared" si="10"/>
        <v>26</v>
      </c>
      <c r="BA366" s="19">
        <f t="shared" si="11"/>
        <v>1</v>
      </c>
      <c r="BB366" s="19">
        <f t="shared" si="12"/>
        <v>1</v>
      </c>
      <c r="BC366" s="19">
        <v>3.0</v>
      </c>
      <c r="BD366" s="19">
        <v>3.0</v>
      </c>
      <c r="BE366" s="19">
        <v>4.0</v>
      </c>
      <c r="BF366" s="19">
        <v>2.0</v>
      </c>
      <c r="BG366" s="19">
        <v>3.0</v>
      </c>
      <c r="BH366" s="19">
        <v>4.0</v>
      </c>
      <c r="BI366" s="19">
        <v>4.0</v>
      </c>
      <c r="BJ366" s="19">
        <f t="shared" si="13"/>
        <v>23</v>
      </c>
      <c r="BK366" s="19">
        <f t="shared" si="14"/>
        <v>16</v>
      </c>
      <c r="BL366" s="19"/>
      <c r="BM366" s="19"/>
      <c r="BN366" s="19">
        <v>5.0</v>
      </c>
      <c r="BO366" s="19" t="s">
        <v>195</v>
      </c>
      <c r="BP366" s="19">
        <f t="shared" si="15"/>
        <v>1</v>
      </c>
      <c r="BQ366" s="19">
        <v>6.0</v>
      </c>
      <c r="BR366" s="19">
        <v>17.0</v>
      </c>
      <c r="BS366" s="19" t="s">
        <v>195</v>
      </c>
      <c r="BT366" s="20">
        <f t="shared" si="16"/>
        <v>1</v>
      </c>
      <c r="BU366" s="19" t="s">
        <v>312</v>
      </c>
      <c r="BV366" s="19">
        <v>3.0</v>
      </c>
      <c r="BW366" s="19" t="s">
        <v>195</v>
      </c>
      <c r="BX366" s="19" t="s">
        <v>191</v>
      </c>
      <c r="BY366" s="19" t="s">
        <v>195</v>
      </c>
      <c r="BZ366" s="19" t="s">
        <v>208</v>
      </c>
      <c r="CA366" s="19">
        <f t="shared" si="17"/>
        <v>2</v>
      </c>
      <c r="CB366" s="19" t="s">
        <v>208</v>
      </c>
      <c r="CC366" s="19">
        <f t="shared" si="18"/>
        <v>2</v>
      </c>
      <c r="CD366" s="19" t="s">
        <v>209</v>
      </c>
      <c r="CE366" s="19">
        <f t="shared" si="19"/>
        <v>1</v>
      </c>
      <c r="CF366" s="19" t="s">
        <v>208</v>
      </c>
      <c r="CG366" s="19">
        <f t="shared" si="20"/>
        <v>2</v>
      </c>
      <c r="CH366" s="19" t="s">
        <v>209</v>
      </c>
      <c r="CI366" s="19">
        <f t="shared" si="21"/>
        <v>1</v>
      </c>
      <c r="CJ366" s="19" t="s">
        <v>229</v>
      </c>
      <c r="CK366" s="19" t="s">
        <v>899</v>
      </c>
      <c r="CL366" s="19" t="s">
        <v>212</v>
      </c>
      <c r="CM366" s="19">
        <f t="shared" si="22"/>
        <v>6</v>
      </c>
      <c r="CN366" s="19" t="s">
        <v>185</v>
      </c>
      <c r="CO366" s="19">
        <f t="shared" si="23"/>
        <v>0</v>
      </c>
      <c r="CP366" s="19" t="s">
        <v>185</v>
      </c>
      <c r="CQ366" s="19" t="s">
        <v>195</v>
      </c>
      <c r="CR366" s="19" t="s">
        <v>185</v>
      </c>
      <c r="CS366" s="19" t="s">
        <v>195</v>
      </c>
      <c r="CT366" s="19" t="s">
        <v>195</v>
      </c>
      <c r="CU366" s="19">
        <f t="shared" ref="CU366:CY366" si="414">if(CP366="Không",0,1)</f>
        <v>0</v>
      </c>
      <c r="CV366" s="19">
        <f t="shared" si="414"/>
        <v>1</v>
      </c>
      <c r="CW366" s="19">
        <f t="shared" si="414"/>
        <v>0</v>
      </c>
      <c r="CX366" s="19">
        <f t="shared" si="414"/>
        <v>1</v>
      </c>
      <c r="CY366" s="19">
        <f t="shared" si="414"/>
        <v>1</v>
      </c>
      <c r="CZ366" s="19" t="s">
        <v>195</v>
      </c>
      <c r="DA366" s="19">
        <f t="shared" si="25"/>
        <v>1</v>
      </c>
      <c r="DB366" s="19" t="s">
        <v>195</v>
      </c>
      <c r="DC366" s="19">
        <f t="shared" si="26"/>
        <v>1</v>
      </c>
      <c r="DD366" s="19" t="s">
        <v>900</v>
      </c>
      <c r="DE366" s="19" t="s">
        <v>195</v>
      </c>
      <c r="DF366" s="19">
        <f t="shared" si="27"/>
        <v>1</v>
      </c>
      <c r="DG366" s="19" t="s">
        <v>196</v>
      </c>
      <c r="DH366" s="19">
        <f t="shared" si="28"/>
        <v>0</v>
      </c>
      <c r="DI366" s="19" t="s">
        <v>901</v>
      </c>
      <c r="DJ366" s="19">
        <f t="shared" si="29"/>
        <v>1</v>
      </c>
      <c r="DK366" s="19" t="s">
        <v>197</v>
      </c>
      <c r="DL366" s="19">
        <f t="shared" si="30"/>
        <v>0</v>
      </c>
      <c r="DM366" s="19" t="s">
        <v>198</v>
      </c>
      <c r="DN366" s="19">
        <f t="shared" si="31"/>
        <v>1.5</v>
      </c>
      <c r="DO366" s="19" t="s">
        <v>622</v>
      </c>
      <c r="DP366" s="19" t="s">
        <v>185</v>
      </c>
      <c r="DQ366" s="20">
        <f t="shared" si="32"/>
        <v>0</v>
      </c>
      <c r="DR366" s="20"/>
      <c r="DS366" s="19" t="s">
        <v>185</v>
      </c>
      <c r="DT366" s="20"/>
      <c r="DU366" s="19" t="s">
        <v>185</v>
      </c>
      <c r="DV366" s="20"/>
      <c r="DW366" s="20"/>
      <c r="DX366" s="20"/>
      <c r="DY366" s="20"/>
    </row>
    <row r="367">
      <c r="A367" s="18">
        <v>46007.94020833333</v>
      </c>
      <c r="B367" s="19" t="s">
        <v>390</v>
      </c>
      <c r="C367" s="19" t="s">
        <v>335</v>
      </c>
      <c r="D367" s="19">
        <f t="shared" si="2"/>
        <v>1</v>
      </c>
      <c r="E367" s="19" t="s">
        <v>328</v>
      </c>
      <c r="F367" s="19">
        <f>IFERROR(__xludf.DUMMYFUNCTION("LET(
  t, LOWER(TRIM(E367)),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67" s="19" t="s">
        <v>181</v>
      </c>
      <c r="H367" s="19">
        <f>IFERROR(__xludf.DUMMYFUNCTION("LET(
  t, LOWER(TRIM(G367)),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367" s="19" t="s">
        <v>276</v>
      </c>
      <c r="J367" s="19">
        <f>IFERROR(__xludf.DUMMYFUNCTION("LET(
  text, LOWER(I367),
  IFERROR(
    IFS(
      REGEXMATCH(text,""ở cùng gia đình|ở trọ cùng gia đình""), 0,
      REGEXMATCH(text,""thuê trọ""), 1,
      REGEXMATCH(text,""ở ktx""), 2,
      REGEXMATCH(text,""có nhà tại khu vực đang học|có nhà|ở riên"&amp;"g tại chung cư""), 3,
      REGEXMATCH(text,""ở nhà người quen""), 4
    ),
  -1)
)"),0.0)</f>
        <v>0</v>
      </c>
      <c r="K367" s="19" t="s">
        <v>202</v>
      </c>
      <c r="L367" s="19">
        <f>IFERROR(__xludf.DUMMYFUNCTION("LET(
  t, LOWER(TRIM(K367)),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367" s="19" t="s">
        <v>222</v>
      </c>
      <c r="N367" s="19">
        <f>IFERROR(__xludf.DUMMYFUNCTION("LET(
  t, LOWER(TRIM(M367)),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67" s="19" t="s">
        <v>195</v>
      </c>
      <c r="P367" s="19">
        <f t="shared" si="3"/>
        <v>1</v>
      </c>
      <c r="Q367" s="19">
        <v>1.0</v>
      </c>
      <c r="R367" s="20">
        <f t="shared" si="412"/>
        <v>1</v>
      </c>
      <c r="S367" s="19" t="s">
        <v>223</v>
      </c>
      <c r="T367" s="19"/>
      <c r="U367" s="19" t="s">
        <v>236</v>
      </c>
      <c r="V367" s="20">
        <f>IFERROR(__xludf.DUMMYFUNCTION("IFERROR(REGEXEXTRACT(U367,""\d+"")*1, """")"),40.0)</f>
        <v>40</v>
      </c>
      <c r="W367" s="20">
        <f t="shared" si="5"/>
        <v>40</v>
      </c>
      <c r="X367" s="21">
        <v>0.8</v>
      </c>
      <c r="Y367" s="21">
        <v>0.0</v>
      </c>
      <c r="Z367" s="19" t="s">
        <v>185</v>
      </c>
      <c r="AA367" s="19"/>
      <c r="AB367" s="19" t="s">
        <v>185</v>
      </c>
      <c r="AC367" s="19" t="s">
        <v>185</v>
      </c>
      <c r="AD367" s="19" t="s">
        <v>205</v>
      </c>
      <c r="AE367" s="19" t="s">
        <v>185</v>
      </c>
      <c r="AF367" s="19" t="s">
        <v>206</v>
      </c>
      <c r="AG367" s="19" t="s">
        <v>226</v>
      </c>
      <c r="AH367" s="19" t="s">
        <v>226</v>
      </c>
      <c r="AI367" s="19" t="s">
        <v>227</v>
      </c>
      <c r="AJ367" s="19">
        <f t="shared" si="6"/>
        <v>2</v>
      </c>
      <c r="AK367" s="19" t="s">
        <v>188</v>
      </c>
      <c r="AL367" s="19">
        <f t="shared" si="7"/>
        <v>1</v>
      </c>
      <c r="AM367" s="19" t="s">
        <v>190</v>
      </c>
      <c r="AN367" s="19">
        <f t="shared" si="8"/>
        <v>0</v>
      </c>
      <c r="AO367" s="20"/>
      <c r="AP367" s="19">
        <v>3.0</v>
      </c>
      <c r="AQ367" s="19">
        <v>3.0</v>
      </c>
      <c r="AR367" s="19">
        <v>3.0</v>
      </c>
      <c r="AS367" s="19">
        <v>3.0</v>
      </c>
      <c r="AT367" s="19">
        <v>3.0</v>
      </c>
      <c r="AU367" s="19">
        <v>4.0</v>
      </c>
      <c r="AV367" s="19">
        <v>3.0</v>
      </c>
      <c r="AW367" s="19">
        <v>3.0</v>
      </c>
      <c r="AX367" s="19">
        <v>3.0</v>
      </c>
      <c r="AY367" s="19">
        <f t="shared" si="9"/>
        <v>28</v>
      </c>
      <c r="AZ367" s="19">
        <f t="shared" si="10"/>
        <v>19</v>
      </c>
      <c r="BA367" s="19">
        <f t="shared" si="11"/>
        <v>1</v>
      </c>
      <c r="BB367" s="19">
        <f t="shared" si="12"/>
        <v>1</v>
      </c>
      <c r="BC367" s="19">
        <v>4.0</v>
      </c>
      <c r="BD367" s="19">
        <v>3.0</v>
      </c>
      <c r="BE367" s="19">
        <v>3.0</v>
      </c>
      <c r="BF367" s="19">
        <v>3.0</v>
      </c>
      <c r="BG367" s="19">
        <v>3.0</v>
      </c>
      <c r="BH367" s="19">
        <v>3.0</v>
      </c>
      <c r="BI367" s="19">
        <v>3.0</v>
      </c>
      <c r="BJ367" s="19">
        <f t="shared" si="13"/>
        <v>22</v>
      </c>
      <c r="BK367" s="19">
        <f t="shared" si="14"/>
        <v>15</v>
      </c>
      <c r="BL367" s="19"/>
      <c r="BM367" s="19"/>
      <c r="BN367" s="19">
        <v>5.0</v>
      </c>
      <c r="BO367" s="19" t="s">
        <v>195</v>
      </c>
      <c r="BP367" s="19">
        <f t="shared" si="15"/>
        <v>1</v>
      </c>
      <c r="BQ367" s="19">
        <v>5.0</v>
      </c>
      <c r="BR367" s="19">
        <v>5.0</v>
      </c>
      <c r="BS367" s="19" t="s">
        <v>195</v>
      </c>
      <c r="BT367" s="20">
        <f t="shared" si="16"/>
        <v>1</v>
      </c>
      <c r="BU367" s="19" t="s">
        <v>332</v>
      </c>
      <c r="BV367" s="19">
        <v>1.0</v>
      </c>
      <c r="BW367" s="19" t="s">
        <v>195</v>
      </c>
      <c r="BX367" s="19" t="s">
        <v>252</v>
      </c>
      <c r="BY367" s="19" t="s">
        <v>195</v>
      </c>
      <c r="BZ367" s="19" t="s">
        <v>208</v>
      </c>
      <c r="CA367" s="19">
        <f t="shared" si="17"/>
        <v>2</v>
      </c>
      <c r="CB367" s="19" t="s">
        <v>208</v>
      </c>
      <c r="CC367" s="19">
        <f t="shared" si="18"/>
        <v>2</v>
      </c>
      <c r="CD367" s="19" t="s">
        <v>209</v>
      </c>
      <c r="CE367" s="19">
        <f t="shared" si="19"/>
        <v>1</v>
      </c>
      <c r="CF367" s="19" t="s">
        <v>208</v>
      </c>
      <c r="CG367" s="19">
        <f t="shared" si="20"/>
        <v>2</v>
      </c>
      <c r="CH367" s="19" t="s">
        <v>209</v>
      </c>
      <c r="CI367" s="19">
        <f t="shared" si="21"/>
        <v>1</v>
      </c>
      <c r="CJ367" s="19" t="s">
        <v>193</v>
      </c>
      <c r="CK367" s="19" t="s">
        <v>185</v>
      </c>
      <c r="CL367" s="19" t="s">
        <v>241</v>
      </c>
      <c r="CM367" s="19">
        <f t="shared" si="22"/>
        <v>1.5</v>
      </c>
      <c r="CN367" s="19" t="s">
        <v>213</v>
      </c>
      <c r="CO367" s="19">
        <f t="shared" si="23"/>
        <v>1</v>
      </c>
      <c r="CP367" s="19" t="s">
        <v>185</v>
      </c>
      <c r="CQ367" s="19" t="s">
        <v>195</v>
      </c>
      <c r="CR367" s="19" t="s">
        <v>195</v>
      </c>
      <c r="CS367" s="19" t="s">
        <v>195</v>
      </c>
      <c r="CT367" s="19" t="s">
        <v>185</v>
      </c>
      <c r="CU367" s="19">
        <f t="shared" ref="CU367:CY367" si="415">if(CP367="Không",0,1)</f>
        <v>0</v>
      </c>
      <c r="CV367" s="19">
        <f t="shared" si="415"/>
        <v>1</v>
      </c>
      <c r="CW367" s="19">
        <f t="shared" si="415"/>
        <v>1</v>
      </c>
      <c r="CX367" s="19">
        <f t="shared" si="415"/>
        <v>1</v>
      </c>
      <c r="CY367" s="19">
        <f t="shared" si="415"/>
        <v>0</v>
      </c>
      <c r="CZ367" s="19" t="s">
        <v>195</v>
      </c>
      <c r="DA367" s="19">
        <f t="shared" si="25"/>
        <v>1</v>
      </c>
      <c r="DB367" s="19" t="s">
        <v>195</v>
      </c>
      <c r="DC367" s="19">
        <f t="shared" si="26"/>
        <v>1</v>
      </c>
      <c r="DD367" s="19" t="s">
        <v>902</v>
      </c>
      <c r="DE367" s="19" t="s">
        <v>195</v>
      </c>
      <c r="DF367" s="19">
        <f t="shared" si="27"/>
        <v>1</v>
      </c>
      <c r="DG367" s="19" t="s">
        <v>903</v>
      </c>
      <c r="DH367" s="19">
        <f t="shared" si="28"/>
        <v>1</v>
      </c>
      <c r="DI367" s="19" t="s">
        <v>185</v>
      </c>
      <c r="DJ367" s="19">
        <f t="shared" si="29"/>
        <v>0</v>
      </c>
      <c r="DK367" s="19" t="s">
        <v>282</v>
      </c>
      <c r="DL367" s="19">
        <f t="shared" si="30"/>
        <v>1</v>
      </c>
      <c r="DM367" s="19" t="s">
        <v>303</v>
      </c>
      <c r="DN367" s="19">
        <f t="shared" si="31"/>
        <v>0.5</v>
      </c>
      <c r="DO367" s="19" t="s">
        <v>326</v>
      </c>
      <c r="DP367" s="19" t="s">
        <v>185</v>
      </c>
      <c r="DQ367" s="20">
        <f t="shared" si="32"/>
        <v>0</v>
      </c>
      <c r="DR367" s="20"/>
      <c r="DS367" s="19" t="s">
        <v>185</v>
      </c>
      <c r="DT367" s="20"/>
      <c r="DU367" s="19" t="s">
        <v>185</v>
      </c>
      <c r="DV367" s="20"/>
      <c r="DW367" s="20"/>
      <c r="DX367" s="20"/>
      <c r="DY367" s="20"/>
    </row>
    <row r="368">
      <c r="A368" s="18">
        <v>46007.94037037037</v>
      </c>
      <c r="B368" s="19" t="s">
        <v>337</v>
      </c>
      <c r="C368" s="19" t="s">
        <v>335</v>
      </c>
      <c r="D368" s="19">
        <f t="shared" si="2"/>
        <v>1</v>
      </c>
      <c r="E368" s="19" t="s">
        <v>328</v>
      </c>
      <c r="F368" s="19">
        <f>IFERROR(__xludf.DUMMYFUNCTION("LET(
  t, LOWER(TRIM(E368)),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68" s="19" t="s">
        <v>185</v>
      </c>
      <c r="H368" s="19">
        <f>IFERROR(__xludf.DUMMYFUNCTION("LET(
  t, LOWER(TRIM(G368)),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68" s="19" t="s">
        <v>182</v>
      </c>
      <c r="J368" s="19">
        <f>IFERROR(__xludf.DUMMYFUNCTION("LET(
  text, LOWER(I368),
  IFERROR(
    IFS(
      REGEXMATCH(text,""ở cùng gia đình|ở trọ cùng gia đình""), 0,
      REGEXMATCH(text,""thuê trọ""), 1,
      REGEXMATCH(text,""ở ktx""), 2,
      REGEXMATCH(text,""có nhà tại khu vực đang học|có nhà|ở riên"&amp;"g tại chung cư""), 3,
      REGEXMATCH(text,""ở nhà người quen""), 4
    ),
  -1)
)"),1.0)</f>
        <v>1</v>
      </c>
      <c r="K368" s="19" t="s">
        <v>221</v>
      </c>
      <c r="L368" s="19">
        <f>IFERROR(__xludf.DUMMYFUNCTION("LET(
  t, LOWER(TRIM(K368)),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68" s="19" t="s">
        <v>222</v>
      </c>
      <c r="N368" s="19">
        <f>IFERROR(__xludf.DUMMYFUNCTION("LET(
  t, LOWER(TRIM(M368)),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68" s="19" t="s">
        <v>195</v>
      </c>
      <c r="P368" s="19">
        <f t="shared" si="3"/>
        <v>1</v>
      </c>
      <c r="Q368" s="19">
        <v>1.0</v>
      </c>
      <c r="R368" s="20">
        <f t="shared" si="412"/>
        <v>1</v>
      </c>
      <c r="S368" s="19" t="s">
        <v>301</v>
      </c>
      <c r="T368" s="19"/>
      <c r="U368" s="19" t="s">
        <v>204</v>
      </c>
      <c r="V368" s="20">
        <f>IFERROR(__xludf.DUMMYFUNCTION("IFERROR(REGEXEXTRACT(U368,""\d+"")*1, """")"),15.0)</f>
        <v>15</v>
      </c>
      <c r="W368" s="20">
        <f t="shared" si="5"/>
        <v>15</v>
      </c>
      <c r="X368" s="21">
        <v>0.3</v>
      </c>
      <c r="Y368" s="21">
        <v>0.1</v>
      </c>
      <c r="Z368" s="19" t="s">
        <v>186</v>
      </c>
      <c r="AA368" s="19"/>
      <c r="AB368" s="19" t="s">
        <v>185</v>
      </c>
      <c r="AC368" s="19" t="s">
        <v>185</v>
      </c>
      <c r="AD368" s="19" t="s">
        <v>205</v>
      </c>
      <c r="AE368" s="19" t="s">
        <v>185</v>
      </c>
      <c r="AF368" s="19" t="s">
        <v>206</v>
      </c>
      <c r="AG368" s="19" t="s">
        <v>188</v>
      </c>
      <c r="AH368" s="19" t="s">
        <v>188</v>
      </c>
      <c r="AI368" s="19" t="s">
        <v>189</v>
      </c>
      <c r="AJ368" s="19">
        <f t="shared" si="6"/>
        <v>1</v>
      </c>
      <c r="AK368" s="19" t="s">
        <v>188</v>
      </c>
      <c r="AL368" s="19">
        <f t="shared" si="7"/>
        <v>1</v>
      </c>
      <c r="AM368" s="19" t="s">
        <v>228</v>
      </c>
      <c r="AN368" s="19">
        <f t="shared" si="8"/>
        <v>1</v>
      </c>
      <c r="AO368" s="20"/>
      <c r="AP368" s="19">
        <v>2.0</v>
      </c>
      <c r="AQ368" s="19">
        <v>2.0</v>
      </c>
      <c r="AR368" s="19">
        <v>2.0</v>
      </c>
      <c r="AS368" s="19">
        <v>2.0</v>
      </c>
      <c r="AT368" s="19">
        <v>2.0</v>
      </c>
      <c r="AU368" s="19">
        <v>2.0</v>
      </c>
      <c r="AV368" s="19">
        <v>2.0</v>
      </c>
      <c r="AW368" s="19">
        <v>2.0</v>
      </c>
      <c r="AX368" s="19">
        <v>2.0</v>
      </c>
      <c r="AY368" s="19">
        <f t="shared" si="9"/>
        <v>18</v>
      </c>
      <c r="AZ368" s="19">
        <f t="shared" si="10"/>
        <v>9</v>
      </c>
      <c r="BA368" s="19">
        <f t="shared" si="11"/>
        <v>0</v>
      </c>
      <c r="BB368" s="19">
        <f t="shared" si="12"/>
        <v>0</v>
      </c>
      <c r="BC368" s="19">
        <v>2.0</v>
      </c>
      <c r="BD368" s="19">
        <v>2.0</v>
      </c>
      <c r="BE368" s="19">
        <v>2.0</v>
      </c>
      <c r="BF368" s="19">
        <v>2.0</v>
      </c>
      <c r="BG368" s="19">
        <v>2.0</v>
      </c>
      <c r="BH368" s="19">
        <v>2.0</v>
      </c>
      <c r="BI368" s="19">
        <v>2.0</v>
      </c>
      <c r="BJ368" s="19">
        <f t="shared" si="13"/>
        <v>14</v>
      </c>
      <c r="BK368" s="19">
        <f t="shared" si="14"/>
        <v>7</v>
      </c>
      <c r="BL368" s="19"/>
      <c r="BM368" s="19"/>
      <c r="BN368" s="19">
        <v>2.0</v>
      </c>
      <c r="BO368" s="19" t="s">
        <v>185</v>
      </c>
      <c r="BP368" s="19">
        <f t="shared" si="15"/>
        <v>0</v>
      </c>
      <c r="BQ368" s="19">
        <v>4.0</v>
      </c>
      <c r="BR368" s="19">
        <v>13.0</v>
      </c>
      <c r="BS368" s="19" t="s">
        <v>195</v>
      </c>
      <c r="BT368" s="20">
        <f t="shared" si="16"/>
        <v>1</v>
      </c>
      <c r="BU368" s="19" t="s">
        <v>245</v>
      </c>
      <c r="BV368" s="19">
        <v>2.0</v>
      </c>
      <c r="BW368" s="19" t="s">
        <v>195</v>
      </c>
      <c r="BX368" s="19" t="s">
        <v>191</v>
      </c>
      <c r="BY368" s="19" t="s">
        <v>195</v>
      </c>
      <c r="BZ368" s="19" t="s">
        <v>186</v>
      </c>
      <c r="CA368" s="19">
        <f t="shared" si="17"/>
        <v>1</v>
      </c>
      <c r="CB368" s="19" t="s">
        <v>186</v>
      </c>
      <c r="CC368" s="19">
        <f t="shared" si="18"/>
        <v>1</v>
      </c>
      <c r="CD368" s="19" t="s">
        <v>209</v>
      </c>
      <c r="CE368" s="19">
        <f t="shared" si="19"/>
        <v>1</v>
      </c>
      <c r="CF368" s="19" t="s">
        <v>209</v>
      </c>
      <c r="CG368" s="19">
        <f t="shared" si="20"/>
        <v>1</v>
      </c>
      <c r="CH368" s="19" t="s">
        <v>209</v>
      </c>
      <c r="CI368" s="19">
        <f t="shared" si="21"/>
        <v>1</v>
      </c>
      <c r="CJ368" s="19" t="s">
        <v>229</v>
      </c>
      <c r="CK368" s="19" t="s">
        <v>185</v>
      </c>
      <c r="CL368" s="19" t="s">
        <v>365</v>
      </c>
      <c r="CM368" s="19">
        <f t="shared" si="22"/>
        <v>0.33</v>
      </c>
      <c r="CN368" s="19" t="s">
        <v>185</v>
      </c>
      <c r="CO368" s="19">
        <f t="shared" si="23"/>
        <v>0</v>
      </c>
      <c r="CP368" s="19" t="s">
        <v>185</v>
      </c>
      <c r="CQ368" s="19" t="s">
        <v>195</v>
      </c>
      <c r="CR368" s="19" t="s">
        <v>185</v>
      </c>
      <c r="CS368" s="19" t="s">
        <v>195</v>
      </c>
      <c r="CT368" s="19" t="s">
        <v>185</v>
      </c>
      <c r="CU368" s="19">
        <f t="shared" ref="CU368:CY368" si="416">if(CP368="Không",0,1)</f>
        <v>0</v>
      </c>
      <c r="CV368" s="19">
        <f t="shared" si="416"/>
        <v>1</v>
      </c>
      <c r="CW368" s="19">
        <f t="shared" si="416"/>
        <v>0</v>
      </c>
      <c r="CX368" s="19">
        <f t="shared" si="416"/>
        <v>1</v>
      </c>
      <c r="CY368" s="19">
        <f t="shared" si="416"/>
        <v>0</v>
      </c>
      <c r="CZ368" s="19" t="s">
        <v>185</v>
      </c>
      <c r="DA368" s="19">
        <f t="shared" si="25"/>
        <v>0</v>
      </c>
      <c r="DB368" s="19" t="s">
        <v>185</v>
      </c>
      <c r="DC368" s="19">
        <f t="shared" si="26"/>
        <v>0</v>
      </c>
      <c r="DD368" s="20"/>
      <c r="DE368" s="19" t="s">
        <v>185</v>
      </c>
      <c r="DF368" s="19">
        <f t="shared" si="27"/>
        <v>0</v>
      </c>
      <c r="DG368" s="19" t="s">
        <v>196</v>
      </c>
      <c r="DH368" s="19">
        <f t="shared" si="28"/>
        <v>0</v>
      </c>
      <c r="DI368" s="19" t="s">
        <v>185</v>
      </c>
      <c r="DJ368" s="19">
        <f t="shared" si="29"/>
        <v>0</v>
      </c>
      <c r="DK368" s="19" t="s">
        <v>197</v>
      </c>
      <c r="DL368" s="19">
        <f t="shared" si="30"/>
        <v>0</v>
      </c>
      <c r="DM368" s="20"/>
      <c r="DN368" s="19" t="str">
        <f t="shared" si="31"/>
        <v/>
      </c>
      <c r="DO368" s="20"/>
      <c r="DP368" s="19" t="s">
        <v>185</v>
      </c>
      <c r="DQ368" s="20">
        <f t="shared" si="32"/>
        <v>0</v>
      </c>
      <c r="DR368" s="20"/>
      <c r="DS368" s="19" t="s">
        <v>185</v>
      </c>
      <c r="DT368" s="20"/>
      <c r="DU368" s="19" t="s">
        <v>185</v>
      </c>
      <c r="DV368" s="20"/>
      <c r="DW368" s="20"/>
      <c r="DX368" s="20"/>
      <c r="DY368" s="20"/>
    </row>
    <row r="369">
      <c r="A369" s="18">
        <v>46007.94162037037</v>
      </c>
      <c r="B369" s="19" t="s">
        <v>652</v>
      </c>
      <c r="C369" s="19" t="s">
        <v>335</v>
      </c>
      <c r="D369" s="19">
        <f t="shared" si="2"/>
        <v>1</v>
      </c>
      <c r="E369" s="19" t="s">
        <v>335</v>
      </c>
      <c r="F369" s="19">
        <f>IFERROR(__xludf.DUMMYFUNCTION("LET(
  t, LOWER(TRIM(E369)),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369" s="19" t="s">
        <v>185</v>
      </c>
      <c r="H369" s="19">
        <f>IFERROR(__xludf.DUMMYFUNCTION("LET(
  t, LOWER(TRIM(G369)),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69" s="19" t="s">
        <v>276</v>
      </c>
      <c r="J369" s="19">
        <f>IFERROR(__xludf.DUMMYFUNCTION("LET(
  text, LOWER(I369),
  IFERROR(
    IFS(
      REGEXMATCH(text,""ở cùng gia đình|ở trọ cùng gia đình""), 0,
      REGEXMATCH(text,""thuê trọ""), 1,
      REGEXMATCH(text,""ở ktx""), 2,
      REGEXMATCH(text,""có nhà tại khu vực đang học|có nhà|ở riên"&amp;"g tại chung cư""), 3,
      REGEXMATCH(text,""ở nhà người quen""), 4
    ),
  -1)
)"),0.0)</f>
        <v>0</v>
      </c>
      <c r="K369" s="19" t="s">
        <v>904</v>
      </c>
      <c r="L369" s="19">
        <f>IFERROR(__xludf.DUMMYFUNCTION("LET(
  t, LOWER(TRIM(K369)),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69" s="19" t="s">
        <v>222</v>
      </c>
      <c r="N369" s="19">
        <f>IFERROR(__xludf.DUMMYFUNCTION("LET(
  t, LOWER(TRIM(M369)),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69" s="19" t="s">
        <v>195</v>
      </c>
      <c r="P369" s="19">
        <f t="shared" si="3"/>
        <v>1</v>
      </c>
      <c r="Q369" s="19">
        <v>1.0</v>
      </c>
      <c r="R369" s="20">
        <f t="shared" si="412"/>
        <v>1</v>
      </c>
      <c r="S369" s="19" t="s">
        <v>223</v>
      </c>
      <c r="T369" s="19"/>
      <c r="U369" s="19" t="s">
        <v>224</v>
      </c>
      <c r="V369" s="20">
        <f>IFERROR(__xludf.DUMMYFUNCTION("IFERROR(REGEXEXTRACT(U369,""\d+"")*1, """")"),25.0)</f>
        <v>25</v>
      </c>
      <c r="W369" s="20">
        <f t="shared" si="5"/>
        <v>25</v>
      </c>
      <c r="X369" s="19" t="s">
        <v>667</v>
      </c>
      <c r="Y369" s="19">
        <v>1.0</v>
      </c>
      <c r="Z369" s="19" t="s">
        <v>186</v>
      </c>
      <c r="AA369" s="19"/>
      <c r="AB369" s="19" t="s">
        <v>185</v>
      </c>
      <c r="AC369" s="19" t="s">
        <v>185</v>
      </c>
      <c r="AD369" s="19" t="s">
        <v>205</v>
      </c>
      <c r="AE369" s="19" t="s">
        <v>185</v>
      </c>
      <c r="AF369" s="19" t="s">
        <v>187</v>
      </c>
      <c r="AG369" s="19" t="s">
        <v>251</v>
      </c>
      <c r="AH369" s="19" t="s">
        <v>226</v>
      </c>
      <c r="AI369" s="19" t="s">
        <v>239</v>
      </c>
      <c r="AJ369" s="19">
        <f t="shared" si="6"/>
        <v>0</v>
      </c>
      <c r="AK369" s="19" t="s">
        <v>302</v>
      </c>
      <c r="AL369" s="19">
        <f t="shared" si="7"/>
        <v>-1</v>
      </c>
      <c r="AM369" s="19" t="s">
        <v>190</v>
      </c>
      <c r="AN369" s="19">
        <f t="shared" si="8"/>
        <v>0</v>
      </c>
      <c r="AO369" s="20"/>
      <c r="AP369" s="19">
        <v>1.0</v>
      </c>
      <c r="AQ369" s="19">
        <v>1.0</v>
      </c>
      <c r="AR369" s="19">
        <v>1.0</v>
      </c>
      <c r="AS369" s="19">
        <v>1.0</v>
      </c>
      <c r="AT369" s="19">
        <v>1.0</v>
      </c>
      <c r="AU369" s="19">
        <v>4.0</v>
      </c>
      <c r="AV369" s="19">
        <v>1.0</v>
      </c>
      <c r="AW369" s="19">
        <v>1.0</v>
      </c>
      <c r="AX369" s="19">
        <v>1.0</v>
      </c>
      <c r="AY369" s="19">
        <f t="shared" si="9"/>
        <v>12</v>
      </c>
      <c r="AZ369" s="19">
        <f t="shared" si="10"/>
        <v>3</v>
      </c>
      <c r="BA369" s="19">
        <f t="shared" si="11"/>
        <v>0</v>
      </c>
      <c r="BB369" s="19">
        <f t="shared" si="12"/>
        <v>0</v>
      </c>
      <c r="BC369" s="19">
        <v>1.0</v>
      </c>
      <c r="BD369" s="19">
        <v>1.0</v>
      </c>
      <c r="BE369" s="19">
        <v>1.0</v>
      </c>
      <c r="BF369" s="19">
        <v>1.0</v>
      </c>
      <c r="BG369" s="19">
        <v>1.0</v>
      </c>
      <c r="BH369" s="19">
        <v>1.0</v>
      </c>
      <c r="BI369" s="19">
        <v>1.0</v>
      </c>
      <c r="BJ369" s="19">
        <f t="shared" si="13"/>
        <v>7</v>
      </c>
      <c r="BK369" s="19">
        <f t="shared" si="14"/>
        <v>0</v>
      </c>
      <c r="BL369" s="19"/>
      <c r="BM369" s="19"/>
      <c r="BN369" s="19">
        <v>1.0</v>
      </c>
      <c r="BO369" s="19" t="s">
        <v>195</v>
      </c>
      <c r="BP369" s="19">
        <f t="shared" si="15"/>
        <v>1</v>
      </c>
      <c r="BQ369" s="19">
        <v>4.0</v>
      </c>
      <c r="BR369" s="19">
        <v>9.0</v>
      </c>
      <c r="BS369" s="19" t="s">
        <v>195</v>
      </c>
      <c r="BT369" s="20">
        <f t="shared" si="16"/>
        <v>1</v>
      </c>
      <c r="BU369" s="19" t="s">
        <v>207</v>
      </c>
      <c r="BV369" s="19">
        <v>3.0</v>
      </c>
      <c r="BW369" s="19" t="s">
        <v>195</v>
      </c>
      <c r="BX369" s="19" t="s">
        <v>191</v>
      </c>
      <c r="BY369" s="19" t="s">
        <v>195</v>
      </c>
      <c r="BZ369" s="19" t="s">
        <v>186</v>
      </c>
      <c r="CA369" s="19">
        <f t="shared" si="17"/>
        <v>1</v>
      </c>
      <c r="CB369" s="19" t="s">
        <v>208</v>
      </c>
      <c r="CC369" s="19">
        <f t="shared" si="18"/>
        <v>2</v>
      </c>
      <c r="CD369" s="19" t="s">
        <v>209</v>
      </c>
      <c r="CE369" s="19">
        <f t="shared" si="19"/>
        <v>1</v>
      </c>
      <c r="CF369" s="19" t="s">
        <v>209</v>
      </c>
      <c r="CG369" s="19">
        <f t="shared" si="20"/>
        <v>1</v>
      </c>
      <c r="CH369" s="19" t="s">
        <v>209</v>
      </c>
      <c r="CI369" s="19">
        <f t="shared" si="21"/>
        <v>1</v>
      </c>
      <c r="CJ369" s="19" t="s">
        <v>229</v>
      </c>
      <c r="CK369" s="19" t="s">
        <v>185</v>
      </c>
      <c r="CL369" s="19" t="s">
        <v>241</v>
      </c>
      <c r="CM369" s="19">
        <f t="shared" si="22"/>
        <v>1.5</v>
      </c>
      <c r="CN369" s="19" t="s">
        <v>185</v>
      </c>
      <c r="CO369" s="19">
        <f t="shared" si="23"/>
        <v>0</v>
      </c>
      <c r="CP369" s="19" t="s">
        <v>195</v>
      </c>
      <c r="CQ369" s="19" t="s">
        <v>195</v>
      </c>
      <c r="CR369" s="19" t="s">
        <v>185</v>
      </c>
      <c r="CS369" s="19" t="s">
        <v>195</v>
      </c>
      <c r="CT369" s="19" t="s">
        <v>185</v>
      </c>
      <c r="CU369" s="19">
        <f t="shared" ref="CU369:CY369" si="417">if(CP369="Không",0,1)</f>
        <v>1</v>
      </c>
      <c r="CV369" s="19">
        <f t="shared" si="417"/>
        <v>1</v>
      </c>
      <c r="CW369" s="19">
        <f t="shared" si="417"/>
        <v>0</v>
      </c>
      <c r="CX369" s="19">
        <f t="shared" si="417"/>
        <v>1</v>
      </c>
      <c r="CY369" s="19">
        <f t="shared" si="417"/>
        <v>0</v>
      </c>
      <c r="CZ369" s="19" t="s">
        <v>185</v>
      </c>
      <c r="DA369" s="19">
        <f t="shared" si="25"/>
        <v>0</v>
      </c>
      <c r="DB369" s="19" t="s">
        <v>195</v>
      </c>
      <c r="DC369" s="19">
        <f t="shared" si="26"/>
        <v>1</v>
      </c>
      <c r="DD369" s="19" t="s">
        <v>709</v>
      </c>
      <c r="DE369" s="19" t="s">
        <v>185</v>
      </c>
      <c r="DF369" s="19">
        <f t="shared" si="27"/>
        <v>0</v>
      </c>
      <c r="DG369" s="19" t="s">
        <v>196</v>
      </c>
      <c r="DH369" s="19">
        <f t="shared" si="28"/>
        <v>0</v>
      </c>
      <c r="DI369" s="19" t="s">
        <v>185</v>
      </c>
      <c r="DJ369" s="19">
        <f t="shared" si="29"/>
        <v>0</v>
      </c>
      <c r="DK369" s="19" t="s">
        <v>197</v>
      </c>
      <c r="DL369" s="19">
        <f t="shared" si="30"/>
        <v>0</v>
      </c>
      <c r="DM369" s="20"/>
      <c r="DN369" s="19" t="str">
        <f t="shared" si="31"/>
        <v/>
      </c>
      <c r="DO369" s="20"/>
      <c r="DP369" s="19" t="s">
        <v>185</v>
      </c>
      <c r="DQ369" s="20">
        <f t="shared" si="32"/>
        <v>0</v>
      </c>
      <c r="DR369" s="20"/>
      <c r="DS369" s="19" t="s">
        <v>185</v>
      </c>
      <c r="DT369" s="20"/>
      <c r="DU369" s="19" t="s">
        <v>185</v>
      </c>
      <c r="DV369" s="20"/>
      <c r="DW369" s="20"/>
      <c r="DX369" s="20"/>
      <c r="DY369" s="20"/>
    </row>
    <row r="370">
      <c r="A370" s="18">
        <v>46007.94268518518</v>
      </c>
      <c r="B370" s="19" t="s">
        <v>420</v>
      </c>
      <c r="C370" s="19" t="s">
        <v>335</v>
      </c>
      <c r="D370" s="19">
        <f t="shared" si="2"/>
        <v>1</v>
      </c>
      <c r="E370" s="19" t="s">
        <v>180</v>
      </c>
      <c r="F370" s="19">
        <f>IFERROR(__xludf.DUMMYFUNCTION("LET(
  t, LOWER(TRIM(E370)),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70" s="19" t="s">
        <v>185</v>
      </c>
      <c r="H370" s="19">
        <f>IFERROR(__xludf.DUMMYFUNCTION("LET(
  t, LOWER(TRIM(G370)),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70" s="19" t="s">
        <v>347</v>
      </c>
      <c r="J370" s="19">
        <f>IFERROR(__xludf.DUMMYFUNCTION("LET(
  text, LOWER(I370),
  IFERROR(
    IFS(
      REGEXMATCH(text,""ở cùng gia đình|ở trọ cùng gia đình""), 0,
      REGEXMATCH(text,""thuê trọ""), 1,
      REGEXMATCH(text,""ở ktx""), 2,
      REGEXMATCH(text,""có nhà tại khu vực đang học|có nhà|ở riên"&amp;"g tại chung cư""), 3,
      REGEXMATCH(text,""ở nhà người quen""), 4
    ),
  -1)
)"),4.0)</f>
        <v>4</v>
      </c>
      <c r="K370" s="19" t="s">
        <v>183</v>
      </c>
      <c r="L370" s="19">
        <f>IFERROR(__xludf.DUMMYFUNCTION("LET(
  t, LOWER(TRIM(K370)),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70" s="19" t="s">
        <v>383</v>
      </c>
      <c r="N370" s="19">
        <f>IFERROR(__xludf.DUMMYFUNCTION("LET(
  t, LOWER(TRIM(M370)),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70" s="19" t="s">
        <v>195</v>
      </c>
      <c r="P370" s="19">
        <f t="shared" si="3"/>
        <v>1</v>
      </c>
      <c r="Q370" s="19">
        <v>1.0</v>
      </c>
      <c r="R370" s="20">
        <f t="shared" si="412"/>
        <v>1</v>
      </c>
      <c r="S370" s="19" t="s">
        <v>306</v>
      </c>
      <c r="T370" s="19"/>
      <c r="U370" s="19" t="s">
        <v>204</v>
      </c>
      <c r="V370" s="20">
        <f>IFERROR(__xludf.DUMMYFUNCTION("IFERROR(REGEXEXTRACT(U370,""\d+"")*1, """")"),15.0)</f>
        <v>15</v>
      </c>
      <c r="W370" s="20">
        <f t="shared" si="5"/>
        <v>15</v>
      </c>
      <c r="X370" s="19">
        <v>80.0</v>
      </c>
      <c r="Y370" s="19">
        <v>10.0</v>
      </c>
      <c r="Z370" s="19" t="s">
        <v>186</v>
      </c>
      <c r="AA370" s="19"/>
      <c r="AB370" s="19" t="s">
        <v>185</v>
      </c>
      <c r="AC370" s="19" t="s">
        <v>185</v>
      </c>
      <c r="AD370" s="19" t="s">
        <v>205</v>
      </c>
      <c r="AE370" s="19" t="s">
        <v>186</v>
      </c>
      <c r="AF370" s="19" t="s">
        <v>187</v>
      </c>
      <c r="AG370" s="19" t="s">
        <v>188</v>
      </c>
      <c r="AH370" s="19" t="s">
        <v>188</v>
      </c>
      <c r="AI370" s="19" t="s">
        <v>189</v>
      </c>
      <c r="AJ370" s="19">
        <f t="shared" si="6"/>
        <v>1</v>
      </c>
      <c r="AK370" s="19" t="s">
        <v>188</v>
      </c>
      <c r="AL370" s="19">
        <f t="shared" si="7"/>
        <v>1</v>
      </c>
      <c r="AM370" s="19" t="s">
        <v>294</v>
      </c>
      <c r="AN370" s="19">
        <f t="shared" si="8"/>
        <v>2</v>
      </c>
      <c r="AO370" s="20"/>
      <c r="AP370" s="19">
        <v>2.0</v>
      </c>
      <c r="AQ370" s="19">
        <v>1.0</v>
      </c>
      <c r="AR370" s="19">
        <v>4.0</v>
      </c>
      <c r="AS370" s="19">
        <v>2.0</v>
      </c>
      <c r="AT370" s="19">
        <v>1.0</v>
      </c>
      <c r="AU370" s="19">
        <v>2.0</v>
      </c>
      <c r="AV370" s="19">
        <v>3.0</v>
      </c>
      <c r="AW370" s="19">
        <v>1.0</v>
      </c>
      <c r="AX370" s="19">
        <v>1.0</v>
      </c>
      <c r="AY370" s="19">
        <f t="shared" si="9"/>
        <v>17</v>
      </c>
      <c r="AZ370" s="19">
        <f t="shared" si="10"/>
        <v>8</v>
      </c>
      <c r="BA370" s="19">
        <f t="shared" si="11"/>
        <v>0</v>
      </c>
      <c r="BB370" s="19">
        <f t="shared" si="12"/>
        <v>0</v>
      </c>
      <c r="BC370" s="19">
        <v>1.0</v>
      </c>
      <c r="BD370" s="19">
        <v>1.0</v>
      </c>
      <c r="BE370" s="19">
        <v>1.0</v>
      </c>
      <c r="BF370" s="19">
        <v>1.0</v>
      </c>
      <c r="BG370" s="19">
        <v>1.0</v>
      </c>
      <c r="BH370" s="19">
        <v>1.0</v>
      </c>
      <c r="BI370" s="19">
        <v>1.0</v>
      </c>
      <c r="BJ370" s="19">
        <f t="shared" si="13"/>
        <v>7</v>
      </c>
      <c r="BK370" s="19">
        <f t="shared" si="14"/>
        <v>0</v>
      </c>
      <c r="BL370" s="19"/>
      <c r="BM370" s="19"/>
      <c r="BN370" s="19">
        <v>1.0</v>
      </c>
      <c r="BO370" s="19" t="s">
        <v>185</v>
      </c>
      <c r="BP370" s="19">
        <f t="shared" si="15"/>
        <v>0</v>
      </c>
      <c r="BQ370" s="19">
        <v>4.0</v>
      </c>
      <c r="BR370" s="19">
        <v>1.0</v>
      </c>
      <c r="BS370" s="19" t="s">
        <v>185</v>
      </c>
      <c r="BT370" s="20">
        <f t="shared" si="16"/>
        <v>0</v>
      </c>
      <c r="BU370" s="20"/>
      <c r="BV370" s="19">
        <v>2.0</v>
      </c>
      <c r="BW370" s="19" t="s">
        <v>195</v>
      </c>
      <c r="BX370" s="19" t="s">
        <v>191</v>
      </c>
      <c r="BY370" s="19" t="s">
        <v>195</v>
      </c>
      <c r="BZ370" s="19" t="s">
        <v>186</v>
      </c>
      <c r="CA370" s="19">
        <f t="shared" si="17"/>
        <v>1</v>
      </c>
      <c r="CB370" s="19" t="s">
        <v>208</v>
      </c>
      <c r="CC370" s="19">
        <f t="shared" si="18"/>
        <v>2</v>
      </c>
      <c r="CD370" s="19" t="s">
        <v>209</v>
      </c>
      <c r="CE370" s="19">
        <f t="shared" si="19"/>
        <v>1</v>
      </c>
      <c r="CF370" s="19" t="s">
        <v>209</v>
      </c>
      <c r="CG370" s="19">
        <f t="shared" si="20"/>
        <v>1</v>
      </c>
      <c r="CH370" s="19" t="s">
        <v>192</v>
      </c>
      <c r="CI370" s="19">
        <f t="shared" si="21"/>
        <v>0</v>
      </c>
      <c r="CJ370" s="19" t="s">
        <v>292</v>
      </c>
      <c r="CK370" s="19" t="s">
        <v>185</v>
      </c>
      <c r="CL370" s="19" t="s">
        <v>194</v>
      </c>
      <c r="CM370" s="19">
        <f t="shared" si="22"/>
        <v>3.5</v>
      </c>
      <c r="CN370" s="19" t="s">
        <v>213</v>
      </c>
      <c r="CO370" s="19">
        <f t="shared" si="23"/>
        <v>1</v>
      </c>
      <c r="CP370" s="19" t="s">
        <v>185</v>
      </c>
      <c r="CQ370" s="19" t="s">
        <v>185</v>
      </c>
      <c r="CR370" s="19" t="s">
        <v>185</v>
      </c>
      <c r="CS370" s="19" t="s">
        <v>185</v>
      </c>
      <c r="CT370" s="19" t="s">
        <v>185</v>
      </c>
      <c r="CU370" s="19">
        <f t="shared" ref="CU370:CY370" si="418">if(CP370="Không",0,1)</f>
        <v>0</v>
      </c>
      <c r="CV370" s="19">
        <f t="shared" si="418"/>
        <v>0</v>
      </c>
      <c r="CW370" s="19">
        <f t="shared" si="418"/>
        <v>0</v>
      </c>
      <c r="CX370" s="19">
        <f t="shared" si="418"/>
        <v>0</v>
      </c>
      <c r="CY370" s="19">
        <f t="shared" si="418"/>
        <v>0</v>
      </c>
      <c r="CZ370" s="19" t="s">
        <v>185</v>
      </c>
      <c r="DA370" s="19">
        <f t="shared" si="25"/>
        <v>0</v>
      </c>
      <c r="DB370" s="19" t="s">
        <v>185</v>
      </c>
      <c r="DC370" s="19">
        <f t="shared" si="26"/>
        <v>0</v>
      </c>
      <c r="DD370" s="20"/>
      <c r="DE370" s="19" t="s">
        <v>185</v>
      </c>
      <c r="DF370" s="19">
        <f t="shared" si="27"/>
        <v>0</v>
      </c>
      <c r="DG370" s="19" t="s">
        <v>196</v>
      </c>
      <c r="DH370" s="19">
        <f t="shared" si="28"/>
        <v>0</v>
      </c>
      <c r="DI370" s="19" t="s">
        <v>185</v>
      </c>
      <c r="DJ370" s="19">
        <f t="shared" si="29"/>
        <v>0</v>
      </c>
      <c r="DK370" s="19" t="s">
        <v>197</v>
      </c>
      <c r="DL370" s="19">
        <f t="shared" si="30"/>
        <v>0</v>
      </c>
      <c r="DM370" s="20"/>
      <c r="DN370" s="19" t="str">
        <f t="shared" si="31"/>
        <v/>
      </c>
      <c r="DO370" s="20"/>
      <c r="DP370" s="19" t="s">
        <v>185</v>
      </c>
      <c r="DQ370" s="20">
        <f t="shared" si="32"/>
        <v>0</v>
      </c>
      <c r="DR370" s="20"/>
      <c r="DS370" s="19" t="s">
        <v>185</v>
      </c>
      <c r="DT370" s="20"/>
      <c r="DU370" s="19" t="s">
        <v>185</v>
      </c>
      <c r="DV370" s="20"/>
      <c r="DW370" s="20"/>
      <c r="DX370" s="20"/>
      <c r="DY370" s="20"/>
    </row>
    <row r="371">
      <c r="A371" s="18">
        <v>46007.946122685185</v>
      </c>
      <c r="B371" s="19" t="s">
        <v>219</v>
      </c>
      <c r="C371" s="19" t="s">
        <v>174</v>
      </c>
      <c r="D371" s="19">
        <f t="shared" si="2"/>
        <v>0</v>
      </c>
      <c r="E371" s="19" t="s">
        <v>180</v>
      </c>
      <c r="F371" s="19">
        <f>IFERROR(__xludf.DUMMYFUNCTION("LET(
  t, LOWER(TRIM(E371)),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71" s="19" t="s">
        <v>185</v>
      </c>
      <c r="H371" s="19">
        <f>IFERROR(__xludf.DUMMYFUNCTION("LET(
  t, LOWER(TRIM(G371)),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71" s="19" t="s">
        <v>276</v>
      </c>
      <c r="J371" s="19">
        <f>IFERROR(__xludf.DUMMYFUNCTION("LET(
  text, LOWER(I371),
  IFERROR(
    IFS(
      REGEXMATCH(text,""ở cùng gia đình|ở trọ cùng gia đình""), 0,
      REGEXMATCH(text,""thuê trọ""), 1,
      REGEXMATCH(text,""ở ktx""), 2,
      REGEXMATCH(text,""có nhà tại khu vực đang học|có nhà|ở riên"&amp;"g tại chung cư""), 3,
      REGEXMATCH(text,""ở nhà người quen""), 4
    ),
  -1)
)"),0.0)</f>
        <v>0</v>
      </c>
      <c r="K371" s="19" t="s">
        <v>905</v>
      </c>
      <c r="L371" s="19">
        <f>IFERROR(__xludf.DUMMYFUNCTION("LET(
  t, LOWER(TRIM(K371)),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71" s="19" t="s">
        <v>222</v>
      </c>
      <c r="N371" s="19">
        <f>IFERROR(__xludf.DUMMYFUNCTION("LET(
  t, LOWER(TRIM(M371)),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71" s="19" t="s">
        <v>195</v>
      </c>
      <c r="P371" s="19">
        <f t="shared" si="3"/>
        <v>1</v>
      </c>
      <c r="Q371" s="19">
        <v>1.0</v>
      </c>
      <c r="R371" s="20">
        <f t="shared" si="412"/>
        <v>1</v>
      </c>
      <c r="S371" s="19" t="s">
        <v>223</v>
      </c>
      <c r="T371" s="19"/>
      <c r="U371" s="19" t="s">
        <v>307</v>
      </c>
      <c r="V371" s="20">
        <f>IFERROR(__xludf.DUMMYFUNCTION("IFERROR(REGEXEXTRACT(U371,""\d+"")*1, """")"),20.0)</f>
        <v>20</v>
      </c>
      <c r="W371" s="20">
        <f t="shared" si="5"/>
        <v>20</v>
      </c>
      <c r="X371" s="19">
        <v>50.0</v>
      </c>
      <c r="Y371" s="19">
        <v>25.0</v>
      </c>
      <c r="Z371" s="19" t="s">
        <v>186</v>
      </c>
      <c r="AA371" s="19"/>
      <c r="AB371" s="19" t="s">
        <v>185</v>
      </c>
      <c r="AC371" s="19" t="s">
        <v>185</v>
      </c>
      <c r="AD371" s="19" t="s">
        <v>186</v>
      </c>
      <c r="AE371" s="19" t="s">
        <v>186</v>
      </c>
      <c r="AF371" s="19" t="s">
        <v>237</v>
      </c>
      <c r="AG371" s="19" t="s">
        <v>188</v>
      </c>
      <c r="AH371" s="19" t="s">
        <v>188</v>
      </c>
      <c r="AI371" s="19" t="s">
        <v>239</v>
      </c>
      <c r="AJ371" s="19">
        <f t="shared" si="6"/>
        <v>0</v>
      </c>
      <c r="AK371" s="19" t="s">
        <v>188</v>
      </c>
      <c r="AL371" s="19">
        <f t="shared" si="7"/>
        <v>1</v>
      </c>
      <c r="AM371" s="19" t="s">
        <v>190</v>
      </c>
      <c r="AN371" s="19">
        <f t="shared" si="8"/>
        <v>0</v>
      </c>
      <c r="AO371" s="20"/>
      <c r="AP371" s="19">
        <v>2.0</v>
      </c>
      <c r="AQ371" s="19">
        <v>2.0</v>
      </c>
      <c r="AR371" s="19">
        <v>2.0</v>
      </c>
      <c r="AS371" s="19">
        <v>2.0</v>
      </c>
      <c r="AT371" s="19">
        <v>1.0</v>
      </c>
      <c r="AU371" s="19">
        <v>2.0</v>
      </c>
      <c r="AV371" s="19">
        <v>3.0</v>
      </c>
      <c r="AW371" s="19">
        <v>2.0</v>
      </c>
      <c r="AX371" s="19">
        <v>1.0</v>
      </c>
      <c r="AY371" s="19">
        <f t="shared" si="9"/>
        <v>17</v>
      </c>
      <c r="AZ371" s="19">
        <f t="shared" si="10"/>
        <v>8</v>
      </c>
      <c r="BA371" s="19">
        <f t="shared" si="11"/>
        <v>0</v>
      </c>
      <c r="BB371" s="19">
        <f t="shared" si="12"/>
        <v>0</v>
      </c>
      <c r="BC371" s="19">
        <v>1.0</v>
      </c>
      <c r="BD371" s="19">
        <v>1.0</v>
      </c>
      <c r="BE371" s="19">
        <v>2.0</v>
      </c>
      <c r="BF371" s="19">
        <v>2.0</v>
      </c>
      <c r="BG371" s="19">
        <v>3.0</v>
      </c>
      <c r="BH371" s="19">
        <v>2.0</v>
      </c>
      <c r="BI371" s="19">
        <v>2.0</v>
      </c>
      <c r="BJ371" s="19">
        <f t="shared" si="13"/>
        <v>13</v>
      </c>
      <c r="BK371" s="19">
        <f t="shared" si="14"/>
        <v>6</v>
      </c>
      <c r="BL371" s="19"/>
      <c r="BM371" s="19"/>
      <c r="BN371" s="19">
        <v>1.0</v>
      </c>
      <c r="BO371" s="19" t="s">
        <v>185</v>
      </c>
      <c r="BP371" s="19">
        <f t="shared" si="15"/>
        <v>0</v>
      </c>
      <c r="BQ371" s="19">
        <v>2.0</v>
      </c>
      <c r="BR371" s="19">
        <v>5.0</v>
      </c>
      <c r="BS371" s="19" t="s">
        <v>195</v>
      </c>
      <c r="BT371" s="20">
        <f t="shared" si="16"/>
        <v>1</v>
      </c>
      <c r="BU371" s="19" t="s">
        <v>207</v>
      </c>
      <c r="BV371" s="19">
        <v>2.0</v>
      </c>
      <c r="BW371" s="19" t="s">
        <v>195</v>
      </c>
      <c r="BX371" s="19" t="s">
        <v>191</v>
      </c>
      <c r="BY371" s="19" t="s">
        <v>195</v>
      </c>
      <c r="BZ371" s="19" t="s">
        <v>185</v>
      </c>
      <c r="CA371" s="19">
        <f t="shared" si="17"/>
        <v>0</v>
      </c>
      <c r="CB371" s="19" t="s">
        <v>186</v>
      </c>
      <c r="CC371" s="19">
        <f t="shared" si="18"/>
        <v>1</v>
      </c>
      <c r="CD371" s="19" t="s">
        <v>209</v>
      </c>
      <c r="CE371" s="19">
        <f t="shared" si="19"/>
        <v>1</v>
      </c>
      <c r="CF371" s="19" t="s">
        <v>209</v>
      </c>
      <c r="CG371" s="19">
        <f t="shared" si="20"/>
        <v>1</v>
      </c>
      <c r="CH371" s="19" t="s">
        <v>209</v>
      </c>
      <c r="CI371" s="19">
        <f t="shared" si="21"/>
        <v>1</v>
      </c>
      <c r="CJ371" s="19" t="s">
        <v>262</v>
      </c>
      <c r="CK371" s="19" t="s">
        <v>185</v>
      </c>
      <c r="CL371" s="19" t="s">
        <v>194</v>
      </c>
      <c r="CM371" s="19">
        <f t="shared" si="22"/>
        <v>3.5</v>
      </c>
      <c r="CN371" s="19" t="s">
        <v>213</v>
      </c>
      <c r="CO371" s="19">
        <f t="shared" si="23"/>
        <v>1</v>
      </c>
      <c r="CP371" s="19" t="s">
        <v>195</v>
      </c>
      <c r="CQ371" s="19" t="s">
        <v>185</v>
      </c>
      <c r="CR371" s="19" t="s">
        <v>185</v>
      </c>
      <c r="CS371" s="19" t="s">
        <v>185</v>
      </c>
      <c r="CT371" s="19" t="s">
        <v>185</v>
      </c>
      <c r="CU371" s="19">
        <f t="shared" ref="CU371:CY371" si="419">if(CP371="Không",0,1)</f>
        <v>1</v>
      </c>
      <c r="CV371" s="19">
        <f t="shared" si="419"/>
        <v>0</v>
      </c>
      <c r="CW371" s="19">
        <f t="shared" si="419"/>
        <v>0</v>
      </c>
      <c r="CX371" s="19">
        <f t="shared" si="419"/>
        <v>0</v>
      </c>
      <c r="CY371" s="19">
        <f t="shared" si="419"/>
        <v>0</v>
      </c>
      <c r="CZ371" s="19" t="s">
        <v>195</v>
      </c>
      <c r="DA371" s="19">
        <f t="shared" si="25"/>
        <v>1</v>
      </c>
      <c r="DB371" s="19" t="s">
        <v>185</v>
      </c>
      <c r="DC371" s="19">
        <f t="shared" si="26"/>
        <v>0</v>
      </c>
      <c r="DD371" s="20"/>
      <c r="DE371" s="19" t="s">
        <v>195</v>
      </c>
      <c r="DF371" s="19">
        <f t="shared" si="27"/>
        <v>1</v>
      </c>
      <c r="DG371" s="19" t="s">
        <v>196</v>
      </c>
      <c r="DH371" s="19">
        <f t="shared" si="28"/>
        <v>0</v>
      </c>
      <c r="DI371" s="19" t="s">
        <v>185</v>
      </c>
      <c r="DJ371" s="19">
        <f t="shared" si="29"/>
        <v>0</v>
      </c>
      <c r="DK371" s="19" t="s">
        <v>197</v>
      </c>
      <c r="DL371" s="19">
        <f t="shared" si="30"/>
        <v>0</v>
      </c>
      <c r="DM371" s="19" t="s">
        <v>906</v>
      </c>
      <c r="DN371" s="19" t="str">
        <f t="shared" si="31"/>
        <v/>
      </c>
      <c r="DO371" s="19" t="s">
        <v>907</v>
      </c>
      <c r="DP371" s="19" t="s">
        <v>185</v>
      </c>
      <c r="DQ371" s="20">
        <f t="shared" si="32"/>
        <v>0</v>
      </c>
      <c r="DR371" s="20"/>
      <c r="DS371" s="19" t="s">
        <v>185</v>
      </c>
      <c r="DT371" s="20"/>
      <c r="DU371" s="19" t="s">
        <v>185</v>
      </c>
      <c r="DV371" s="20"/>
      <c r="DW371" s="20"/>
      <c r="DX371" s="20"/>
      <c r="DY371" s="20"/>
    </row>
    <row r="372">
      <c r="A372" s="18">
        <v>46007.94939814815</v>
      </c>
      <c r="B372" s="19" t="s">
        <v>309</v>
      </c>
      <c r="C372" s="19" t="s">
        <v>335</v>
      </c>
      <c r="D372" s="19">
        <f t="shared" si="2"/>
        <v>1</v>
      </c>
      <c r="E372" s="19" t="s">
        <v>763</v>
      </c>
      <c r="F372" s="19">
        <f>IFERROR(__xludf.DUMMYFUNCTION("LET(
  t, LOWER(TRIM(E372)),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72" s="19" t="s">
        <v>185</v>
      </c>
      <c r="H372" s="19">
        <f>IFERROR(__xludf.DUMMYFUNCTION("LET(
  t, LOWER(TRIM(G372)),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72" s="19" t="s">
        <v>182</v>
      </c>
      <c r="J372" s="19">
        <f>IFERROR(__xludf.DUMMYFUNCTION("LET(
  text, LOWER(I372),
  IFERROR(
    IFS(
      REGEXMATCH(text,""ở cùng gia đình|ở trọ cùng gia đình""), 0,
      REGEXMATCH(text,""thuê trọ""), 1,
      REGEXMATCH(text,""ở ktx""), 2,
      REGEXMATCH(text,""có nhà tại khu vực đang học|có nhà|ở riên"&amp;"g tại chung cư""), 3,
      REGEXMATCH(text,""ở nhà người quen""), 4
    ),
  -1)
)"),1.0)</f>
        <v>1</v>
      </c>
      <c r="K372" s="19" t="s">
        <v>183</v>
      </c>
      <c r="L372" s="19">
        <f>IFERROR(__xludf.DUMMYFUNCTION("LET(
  t, LOWER(TRIM(K372)),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72" s="19" t="s">
        <v>222</v>
      </c>
      <c r="N372" s="19">
        <f>IFERROR(__xludf.DUMMYFUNCTION("LET(
  t, LOWER(TRIM(M372)),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72" s="19" t="s">
        <v>185</v>
      </c>
      <c r="P372" s="19">
        <f t="shared" si="3"/>
        <v>0</v>
      </c>
      <c r="Q372" s="20"/>
      <c r="R372" s="20" t="str">
        <f t="shared" si="412"/>
        <v/>
      </c>
      <c r="S372" s="20"/>
      <c r="T372" s="20"/>
      <c r="U372" s="20"/>
      <c r="V372" s="20" t="str">
        <f>IFERROR(__xludf.DUMMYFUNCTION("IFERROR(REGEXEXTRACT(U372,""\d+"")*1, """")"),"")</f>
        <v/>
      </c>
      <c r="W372" s="20">
        <f t="shared" si="5"/>
        <v>0</v>
      </c>
      <c r="X372" s="20"/>
      <c r="Y372" s="20"/>
      <c r="Z372" s="19" t="s">
        <v>186</v>
      </c>
      <c r="AA372" s="19"/>
      <c r="AB372" s="19" t="s">
        <v>185</v>
      </c>
      <c r="AC372" s="19" t="s">
        <v>185</v>
      </c>
      <c r="AD372" s="19" t="s">
        <v>186</v>
      </c>
      <c r="AE372" s="19" t="s">
        <v>185</v>
      </c>
      <c r="AF372" s="19" t="s">
        <v>206</v>
      </c>
      <c r="AG372" s="19" t="s">
        <v>238</v>
      </c>
      <c r="AH372" s="19" t="s">
        <v>188</v>
      </c>
      <c r="AI372" s="19" t="s">
        <v>239</v>
      </c>
      <c r="AJ372" s="19">
        <f t="shared" si="6"/>
        <v>0</v>
      </c>
      <c r="AK372" s="19" t="s">
        <v>188</v>
      </c>
      <c r="AL372" s="19">
        <f t="shared" si="7"/>
        <v>1</v>
      </c>
      <c r="AM372" s="19" t="s">
        <v>908</v>
      </c>
      <c r="AN372" s="19">
        <f t="shared" si="8"/>
        <v>0</v>
      </c>
      <c r="AO372" s="20"/>
      <c r="AP372" s="19">
        <v>2.0</v>
      </c>
      <c r="AQ372" s="19">
        <v>2.0</v>
      </c>
      <c r="AR372" s="19">
        <v>1.0</v>
      </c>
      <c r="AS372" s="19">
        <v>1.0</v>
      </c>
      <c r="AT372" s="19">
        <v>2.0</v>
      </c>
      <c r="AU372" s="19">
        <v>1.0</v>
      </c>
      <c r="AV372" s="19">
        <v>2.0</v>
      </c>
      <c r="AW372" s="19">
        <v>1.0</v>
      </c>
      <c r="AX372" s="19">
        <v>1.0</v>
      </c>
      <c r="AY372" s="19">
        <f t="shared" si="9"/>
        <v>13</v>
      </c>
      <c r="AZ372" s="19">
        <f t="shared" si="10"/>
        <v>4</v>
      </c>
      <c r="BA372" s="19">
        <f t="shared" si="11"/>
        <v>0</v>
      </c>
      <c r="BB372" s="19">
        <f t="shared" si="12"/>
        <v>0</v>
      </c>
      <c r="BC372" s="19">
        <v>1.0</v>
      </c>
      <c r="BD372" s="19">
        <v>1.0</v>
      </c>
      <c r="BE372" s="19">
        <v>1.0</v>
      </c>
      <c r="BF372" s="19">
        <v>2.0</v>
      </c>
      <c r="BG372" s="19">
        <v>2.0</v>
      </c>
      <c r="BH372" s="19">
        <v>1.0</v>
      </c>
      <c r="BI372" s="19">
        <v>1.0</v>
      </c>
      <c r="BJ372" s="19">
        <f t="shared" si="13"/>
        <v>9</v>
      </c>
      <c r="BK372" s="19">
        <f t="shared" si="14"/>
        <v>2</v>
      </c>
      <c r="BL372" s="19"/>
      <c r="BM372" s="19"/>
      <c r="BN372" s="19">
        <v>3.0</v>
      </c>
      <c r="BO372" s="19" t="s">
        <v>185</v>
      </c>
      <c r="BP372" s="19">
        <f t="shared" si="15"/>
        <v>0</v>
      </c>
      <c r="BQ372" s="19">
        <v>4.0</v>
      </c>
      <c r="BR372" s="19" t="s">
        <v>909</v>
      </c>
      <c r="BS372" s="19" t="s">
        <v>195</v>
      </c>
      <c r="BT372" s="20">
        <f t="shared" si="16"/>
        <v>1</v>
      </c>
      <c r="BU372" s="19" t="s">
        <v>296</v>
      </c>
      <c r="BV372" s="19">
        <v>3.0</v>
      </c>
      <c r="BW372" s="19" t="s">
        <v>195</v>
      </c>
      <c r="BX372" s="19" t="s">
        <v>191</v>
      </c>
      <c r="BY372" s="19" t="s">
        <v>195</v>
      </c>
      <c r="BZ372" s="19" t="s">
        <v>186</v>
      </c>
      <c r="CA372" s="19">
        <f t="shared" si="17"/>
        <v>1</v>
      </c>
      <c r="CB372" s="19" t="s">
        <v>185</v>
      </c>
      <c r="CC372" s="19">
        <f t="shared" si="18"/>
        <v>0</v>
      </c>
      <c r="CD372" s="19" t="s">
        <v>209</v>
      </c>
      <c r="CE372" s="19">
        <f t="shared" si="19"/>
        <v>1</v>
      </c>
      <c r="CF372" s="19" t="s">
        <v>192</v>
      </c>
      <c r="CG372" s="19">
        <f t="shared" si="20"/>
        <v>0</v>
      </c>
      <c r="CH372" s="19" t="s">
        <v>192</v>
      </c>
      <c r="CI372" s="19">
        <f t="shared" si="21"/>
        <v>0</v>
      </c>
      <c r="CJ372" s="19" t="s">
        <v>229</v>
      </c>
      <c r="CK372" s="19" t="s">
        <v>319</v>
      </c>
      <c r="CL372" s="19" t="s">
        <v>194</v>
      </c>
      <c r="CM372" s="19">
        <f t="shared" si="22"/>
        <v>3.5</v>
      </c>
      <c r="CN372" s="19" t="s">
        <v>185</v>
      </c>
      <c r="CO372" s="19">
        <f t="shared" si="23"/>
        <v>0</v>
      </c>
      <c r="CP372" s="19" t="s">
        <v>185</v>
      </c>
      <c r="CQ372" s="19" t="s">
        <v>185</v>
      </c>
      <c r="CR372" s="19" t="s">
        <v>185</v>
      </c>
      <c r="CS372" s="19" t="s">
        <v>185</v>
      </c>
      <c r="CT372" s="19" t="s">
        <v>185</v>
      </c>
      <c r="CU372" s="19">
        <f t="shared" ref="CU372:CY372" si="420">if(CP372="Không",0,1)</f>
        <v>0</v>
      </c>
      <c r="CV372" s="19">
        <f t="shared" si="420"/>
        <v>0</v>
      </c>
      <c r="CW372" s="19">
        <f t="shared" si="420"/>
        <v>0</v>
      </c>
      <c r="CX372" s="19">
        <f t="shared" si="420"/>
        <v>0</v>
      </c>
      <c r="CY372" s="19">
        <f t="shared" si="420"/>
        <v>0</v>
      </c>
      <c r="CZ372" s="19" t="s">
        <v>185</v>
      </c>
      <c r="DA372" s="19">
        <f t="shared" si="25"/>
        <v>0</v>
      </c>
      <c r="DB372" s="19" t="s">
        <v>185</v>
      </c>
      <c r="DC372" s="19">
        <f t="shared" si="26"/>
        <v>0</v>
      </c>
      <c r="DD372" s="20"/>
      <c r="DE372" s="19" t="s">
        <v>195</v>
      </c>
      <c r="DF372" s="19">
        <f t="shared" si="27"/>
        <v>1</v>
      </c>
      <c r="DG372" s="19" t="s">
        <v>272</v>
      </c>
      <c r="DH372" s="19">
        <f t="shared" si="28"/>
        <v>1</v>
      </c>
      <c r="DI372" s="19" t="s">
        <v>185</v>
      </c>
      <c r="DJ372" s="19">
        <f t="shared" si="29"/>
        <v>0</v>
      </c>
      <c r="DK372" s="19" t="s">
        <v>282</v>
      </c>
      <c r="DL372" s="19">
        <f t="shared" si="30"/>
        <v>1</v>
      </c>
      <c r="DM372" s="19" t="s">
        <v>303</v>
      </c>
      <c r="DN372" s="19">
        <f t="shared" si="31"/>
        <v>0.5</v>
      </c>
      <c r="DO372" s="19" t="s">
        <v>304</v>
      </c>
      <c r="DP372" s="19" t="s">
        <v>185</v>
      </c>
      <c r="DQ372" s="20">
        <f t="shared" si="32"/>
        <v>0</v>
      </c>
      <c r="DR372" s="20"/>
      <c r="DS372" s="19" t="s">
        <v>185</v>
      </c>
      <c r="DT372" s="20"/>
      <c r="DU372" s="19" t="s">
        <v>185</v>
      </c>
      <c r="DV372" s="20"/>
      <c r="DW372" s="20"/>
      <c r="DX372" s="20"/>
      <c r="DY372" s="20"/>
    </row>
    <row r="373">
      <c r="A373" s="18">
        <v>46007.95274305555</v>
      </c>
      <c r="B373" s="19" t="s">
        <v>487</v>
      </c>
      <c r="C373" s="19" t="s">
        <v>335</v>
      </c>
      <c r="D373" s="19">
        <f t="shared" si="2"/>
        <v>1</v>
      </c>
      <c r="E373" s="19" t="s">
        <v>180</v>
      </c>
      <c r="F373" s="19">
        <f>IFERROR(__xludf.DUMMYFUNCTION("LET(
  t, LOWER(TRIM(E373)),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73" s="19" t="s">
        <v>185</v>
      </c>
      <c r="H373" s="19">
        <f>IFERROR(__xludf.DUMMYFUNCTION("LET(
  t, LOWER(TRIM(G373)),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73" s="19" t="s">
        <v>310</v>
      </c>
      <c r="J373" s="19">
        <f>IFERROR(__xludf.DUMMYFUNCTION("LET(
  text, LOWER(I373),
  IFERROR(
    IFS(
      REGEXMATCH(text,""ở cùng gia đình|ở trọ cùng gia đình""), 0,
      REGEXMATCH(text,""thuê trọ""), 1,
      REGEXMATCH(text,""ở ktx""), 2,
      REGEXMATCH(text,""có nhà tại khu vực đang học|có nhà|ở riên"&amp;"g tại chung cư""), 3,
      REGEXMATCH(text,""ở nhà người quen""), 4
    ),
  -1)
)"),2.0)</f>
        <v>2</v>
      </c>
      <c r="K373" s="19" t="s">
        <v>183</v>
      </c>
      <c r="L373" s="19">
        <f>IFERROR(__xludf.DUMMYFUNCTION("LET(
  t, LOWER(TRIM(K373)),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73" s="19" t="s">
        <v>222</v>
      </c>
      <c r="N373" s="19">
        <f>IFERROR(__xludf.DUMMYFUNCTION("LET(
  t, LOWER(TRIM(M373)),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73" s="19" t="s">
        <v>185</v>
      </c>
      <c r="P373" s="19">
        <f t="shared" si="3"/>
        <v>0</v>
      </c>
      <c r="Q373" s="20"/>
      <c r="R373" s="20" t="str">
        <f t="shared" si="412"/>
        <v/>
      </c>
      <c r="S373" s="20"/>
      <c r="T373" s="20"/>
      <c r="U373" s="20"/>
      <c r="V373" s="20" t="str">
        <f>IFERROR(__xludf.DUMMYFUNCTION("IFERROR(REGEXEXTRACT(U373,""\d+"")*1, """")"),"")</f>
        <v/>
      </c>
      <c r="W373" s="20">
        <f t="shared" si="5"/>
        <v>0</v>
      </c>
      <c r="X373" s="20"/>
      <c r="Y373" s="20"/>
      <c r="Z373" s="19" t="s">
        <v>186</v>
      </c>
      <c r="AA373" s="19"/>
      <c r="AB373" s="19" t="s">
        <v>185</v>
      </c>
      <c r="AC373" s="19" t="s">
        <v>185</v>
      </c>
      <c r="AD373" s="19" t="s">
        <v>205</v>
      </c>
      <c r="AE373" s="19" t="s">
        <v>186</v>
      </c>
      <c r="AF373" s="19" t="s">
        <v>187</v>
      </c>
      <c r="AG373" s="19" t="s">
        <v>188</v>
      </c>
      <c r="AH373" s="19" t="s">
        <v>188</v>
      </c>
      <c r="AI373" s="19" t="s">
        <v>239</v>
      </c>
      <c r="AJ373" s="19">
        <f t="shared" si="6"/>
        <v>0</v>
      </c>
      <c r="AK373" s="19" t="s">
        <v>238</v>
      </c>
      <c r="AL373" s="19">
        <f t="shared" si="7"/>
        <v>0</v>
      </c>
      <c r="AM373" s="19" t="s">
        <v>190</v>
      </c>
      <c r="AN373" s="19">
        <f t="shared" si="8"/>
        <v>0</v>
      </c>
      <c r="AO373" s="20"/>
      <c r="AP373" s="19">
        <v>2.0</v>
      </c>
      <c r="AQ373" s="19">
        <v>1.0</v>
      </c>
      <c r="AR373" s="19">
        <v>4.0</v>
      </c>
      <c r="AS373" s="19">
        <v>4.0</v>
      </c>
      <c r="AT373" s="19">
        <v>3.0</v>
      </c>
      <c r="AU373" s="19">
        <v>2.0</v>
      </c>
      <c r="AV373" s="19">
        <v>3.0</v>
      </c>
      <c r="AW373" s="19">
        <v>1.0</v>
      </c>
      <c r="AX373" s="19">
        <v>1.0</v>
      </c>
      <c r="AY373" s="19">
        <f t="shared" si="9"/>
        <v>21</v>
      </c>
      <c r="AZ373" s="19">
        <f t="shared" si="10"/>
        <v>12</v>
      </c>
      <c r="BA373" s="19">
        <f t="shared" si="11"/>
        <v>1</v>
      </c>
      <c r="BB373" s="19">
        <f t="shared" si="12"/>
        <v>0</v>
      </c>
      <c r="BC373" s="19">
        <v>2.0</v>
      </c>
      <c r="BD373" s="19">
        <v>1.0</v>
      </c>
      <c r="BE373" s="19">
        <v>2.0</v>
      </c>
      <c r="BF373" s="19">
        <v>1.0</v>
      </c>
      <c r="BG373" s="19">
        <v>3.0</v>
      </c>
      <c r="BH373" s="19">
        <v>1.0</v>
      </c>
      <c r="BI373" s="19">
        <v>4.0</v>
      </c>
      <c r="BJ373" s="19">
        <f t="shared" si="13"/>
        <v>14</v>
      </c>
      <c r="BK373" s="19">
        <f t="shared" si="14"/>
        <v>7</v>
      </c>
      <c r="BL373" s="19"/>
      <c r="BM373" s="19"/>
      <c r="BN373" s="19">
        <v>1.0</v>
      </c>
      <c r="BO373" s="19" t="s">
        <v>185</v>
      </c>
      <c r="BP373" s="19">
        <f t="shared" si="15"/>
        <v>0</v>
      </c>
      <c r="BQ373" s="19">
        <v>1.0</v>
      </c>
      <c r="BR373" s="19" t="s">
        <v>910</v>
      </c>
      <c r="BS373" s="19" t="s">
        <v>195</v>
      </c>
      <c r="BT373" s="20">
        <f t="shared" si="16"/>
        <v>1</v>
      </c>
      <c r="BU373" s="19" t="s">
        <v>207</v>
      </c>
      <c r="BV373" s="19">
        <v>3.0</v>
      </c>
      <c r="BW373" s="19" t="s">
        <v>195</v>
      </c>
      <c r="BX373" s="19" t="s">
        <v>191</v>
      </c>
      <c r="BY373" s="19" t="s">
        <v>185</v>
      </c>
      <c r="BZ373" s="19" t="s">
        <v>186</v>
      </c>
      <c r="CA373" s="19">
        <f t="shared" si="17"/>
        <v>1</v>
      </c>
      <c r="CB373" s="19" t="s">
        <v>186</v>
      </c>
      <c r="CC373" s="19">
        <f t="shared" si="18"/>
        <v>1</v>
      </c>
      <c r="CD373" s="19" t="s">
        <v>192</v>
      </c>
      <c r="CE373" s="19">
        <f t="shared" si="19"/>
        <v>0</v>
      </c>
      <c r="CF373" s="19" t="s">
        <v>192</v>
      </c>
      <c r="CG373" s="19">
        <f t="shared" si="20"/>
        <v>0</v>
      </c>
      <c r="CH373" s="19" t="s">
        <v>209</v>
      </c>
      <c r="CI373" s="19">
        <f t="shared" si="21"/>
        <v>1</v>
      </c>
      <c r="CJ373" s="19" t="s">
        <v>229</v>
      </c>
      <c r="CK373" s="19" t="s">
        <v>911</v>
      </c>
      <c r="CL373" s="19" t="s">
        <v>212</v>
      </c>
      <c r="CM373" s="19">
        <f t="shared" si="22"/>
        <v>6</v>
      </c>
      <c r="CN373" s="19" t="s">
        <v>185</v>
      </c>
      <c r="CO373" s="19">
        <f t="shared" si="23"/>
        <v>0</v>
      </c>
      <c r="CP373" s="19" t="s">
        <v>185</v>
      </c>
      <c r="CQ373" s="19" t="s">
        <v>185</v>
      </c>
      <c r="CR373" s="19" t="s">
        <v>185</v>
      </c>
      <c r="CS373" s="19" t="s">
        <v>185</v>
      </c>
      <c r="CT373" s="19" t="s">
        <v>185</v>
      </c>
      <c r="CU373" s="19">
        <f t="shared" ref="CU373:CY373" si="421">if(CP373="Không",0,1)</f>
        <v>0</v>
      </c>
      <c r="CV373" s="19">
        <f t="shared" si="421"/>
        <v>0</v>
      </c>
      <c r="CW373" s="19">
        <f t="shared" si="421"/>
        <v>0</v>
      </c>
      <c r="CX373" s="19">
        <f t="shared" si="421"/>
        <v>0</v>
      </c>
      <c r="CY373" s="19">
        <f t="shared" si="421"/>
        <v>0</v>
      </c>
      <c r="CZ373" s="19" t="s">
        <v>185</v>
      </c>
      <c r="DA373" s="19">
        <f t="shared" si="25"/>
        <v>0</v>
      </c>
      <c r="DB373" s="19" t="s">
        <v>185</v>
      </c>
      <c r="DC373" s="19">
        <f t="shared" si="26"/>
        <v>0</v>
      </c>
      <c r="DD373" s="20"/>
      <c r="DE373" s="19" t="s">
        <v>185</v>
      </c>
      <c r="DF373" s="19">
        <f t="shared" si="27"/>
        <v>0</v>
      </c>
      <c r="DG373" s="19" t="s">
        <v>196</v>
      </c>
      <c r="DH373" s="19">
        <f t="shared" si="28"/>
        <v>0</v>
      </c>
      <c r="DI373" s="19" t="s">
        <v>185</v>
      </c>
      <c r="DJ373" s="19">
        <f t="shared" si="29"/>
        <v>0</v>
      </c>
      <c r="DK373" s="19" t="s">
        <v>197</v>
      </c>
      <c r="DL373" s="19">
        <f t="shared" si="30"/>
        <v>0</v>
      </c>
      <c r="DM373" s="20"/>
      <c r="DN373" s="19" t="str">
        <f t="shared" si="31"/>
        <v/>
      </c>
      <c r="DO373" s="20"/>
      <c r="DP373" s="19" t="s">
        <v>185</v>
      </c>
      <c r="DQ373" s="20">
        <f t="shared" si="32"/>
        <v>0</v>
      </c>
      <c r="DR373" s="20"/>
      <c r="DS373" s="19" t="s">
        <v>185</v>
      </c>
      <c r="DT373" s="20"/>
      <c r="DU373" s="19" t="s">
        <v>185</v>
      </c>
      <c r="DV373" s="20"/>
      <c r="DW373" s="20"/>
      <c r="DX373" s="20"/>
      <c r="DY373" s="20"/>
    </row>
    <row r="374">
      <c r="A374" s="18">
        <v>46007.95474537037</v>
      </c>
      <c r="B374" s="19" t="s">
        <v>172</v>
      </c>
      <c r="C374" s="19" t="s">
        <v>174</v>
      </c>
      <c r="D374" s="19">
        <f t="shared" si="2"/>
        <v>0</v>
      </c>
      <c r="E374" s="19" t="s">
        <v>328</v>
      </c>
      <c r="F374" s="19">
        <f>IFERROR(__xludf.DUMMYFUNCTION("LET(
  t, LOWER(TRIM(E374)),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74" s="19" t="s">
        <v>185</v>
      </c>
      <c r="H374" s="19">
        <f>IFERROR(__xludf.DUMMYFUNCTION("LET(
  t, LOWER(TRIM(G374)),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74" s="19" t="s">
        <v>182</v>
      </c>
      <c r="J374" s="19">
        <f>IFERROR(__xludf.DUMMYFUNCTION("LET(
  text, LOWER(I374),
  IFERROR(
    IFS(
      REGEXMATCH(text,""ở cùng gia đình|ở trọ cùng gia đình""), 0,
      REGEXMATCH(text,""thuê trọ""), 1,
      REGEXMATCH(text,""ở ktx""), 2,
      REGEXMATCH(text,""có nhà tại khu vực đang học|có nhà|ở riên"&amp;"g tại chung cư""), 3,
      REGEXMATCH(text,""ở nhà người quen""), 4
    ),
  -1)
)"),1.0)</f>
        <v>1</v>
      </c>
      <c r="K374" s="19" t="s">
        <v>183</v>
      </c>
      <c r="L374" s="19">
        <f>IFERROR(__xludf.DUMMYFUNCTION("LET(
  t, LOWER(TRIM(K374)),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74" s="19" t="s">
        <v>222</v>
      </c>
      <c r="N374" s="19">
        <f>IFERROR(__xludf.DUMMYFUNCTION("LET(
  t, LOWER(TRIM(M374)),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74" s="19" t="s">
        <v>185</v>
      </c>
      <c r="P374" s="19">
        <f t="shared" si="3"/>
        <v>0</v>
      </c>
      <c r="Q374" s="20"/>
      <c r="R374" s="20" t="str">
        <f t="shared" si="412"/>
        <v/>
      </c>
      <c r="S374" s="20"/>
      <c r="T374" s="20"/>
      <c r="U374" s="20"/>
      <c r="V374" s="20" t="str">
        <f>IFERROR(__xludf.DUMMYFUNCTION("IFERROR(REGEXEXTRACT(U374,""\d+"")*1, """")"),"")</f>
        <v/>
      </c>
      <c r="W374" s="20">
        <f t="shared" si="5"/>
        <v>0</v>
      </c>
      <c r="X374" s="20"/>
      <c r="Y374" s="20"/>
      <c r="Z374" s="19" t="s">
        <v>186</v>
      </c>
      <c r="AA374" s="19"/>
      <c r="AB374" s="19" t="s">
        <v>185</v>
      </c>
      <c r="AC374" s="19" t="s">
        <v>353</v>
      </c>
      <c r="AD374" s="19" t="s">
        <v>205</v>
      </c>
      <c r="AE374" s="19" t="s">
        <v>185</v>
      </c>
      <c r="AF374" s="19" t="s">
        <v>187</v>
      </c>
      <c r="AG374" s="19" t="s">
        <v>226</v>
      </c>
      <c r="AH374" s="19" t="s">
        <v>188</v>
      </c>
      <c r="AI374" s="19" t="s">
        <v>239</v>
      </c>
      <c r="AJ374" s="19">
        <f t="shared" si="6"/>
        <v>0</v>
      </c>
      <c r="AK374" s="19" t="s">
        <v>188</v>
      </c>
      <c r="AL374" s="19">
        <f t="shared" si="7"/>
        <v>1</v>
      </c>
      <c r="AM374" s="19" t="s">
        <v>190</v>
      </c>
      <c r="AN374" s="19">
        <f t="shared" si="8"/>
        <v>0</v>
      </c>
      <c r="AO374" s="20"/>
      <c r="AP374" s="19">
        <v>3.0</v>
      </c>
      <c r="AQ374" s="19">
        <v>3.0</v>
      </c>
      <c r="AR374" s="19">
        <v>3.0</v>
      </c>
      <c r="AS374" s="19">
        <v>3.0</v>
      </c>
      <c r="AT374" s="19">
        <v>2.0</v>
      </c>
      <c r="AU374" s="19">
        <v>4.0</v>
      </c>
      <c r="AV374" s="19">
        <v>2.0</v>
      </c>
      <c r="AW374" s="19">
        <v>2.0</v>
      </c>
      <c r="AX374" s="19">
        <v>2.0</v>
      </c>
      <c r="AY374" s="19">
        <f t="shared" si="9"/>
        <v>24</v>
      </c>
      <c r="AZ374" s="19">
        <f t="shared" si="10"/>
        <v>15</v>
      </c>
      <c r="BA374" s="19">
        <f t="shared" si="11"/>
        <v>1</v>
      </c>
      <c r="BB374" s="19">
        <f t="shared" si="12"/>
        <v>1</v>
      </c>
      <c r="BC374" s="19">
        <v>3.0</v>
      </c>
      <c r="BD374" s="19">
        <v>3.0</v>
      </c>
      <c r="BE374" s="19">
        <v>4.0</v>
      </c>
      <c r="BF374" s="19">
        <v>3.0</v>
      </c>
      <c r="BG374" s="19">
        <v>2.0</v>
      </c>
      <c r="BH374" s="19">
        <v>2.0</v>
      </c>
      <c r="BI374" s="19">
        <v>4.0</v>
      </c>
      <c r="BJ374" s="19">
        <f t="shared" si="13"/>
        <v>21</v>
      </c>
      <c r="BK374" s="19">
        <f t="shared" si="14"/>
        <v>14</v>
      </c>
      <c r="BL374" s="19"/>
      <c r="BM374" s="19"/>
      <c r="BN374" s="19">
        <v>4.0</v>
      </c>
      <c r="BO374" s="19" t="s">
        <v>195</v>
      </c>
      <c r="BP374" s="19">
        <f t="shared" si="15"/>
        <v>1</v>
      </c>
      <c r="BQ374" s="19">
        <v>3.0</v>
      </c>
      <c r="BR374" s="19">
        <v>15.0</v>
      </c>
      <c r="BS374" s="19" t="s">
        <v>195</v>
      </c>
      <c r="BT374" s="20">
        <f t="shared" si="16"/>
        <v>1</v>
      </c>
      <c r="BU374" s="19" t="s">
        <v>207</v>
      </c>
      <c r="BV374" s="19">
        <v>1.0</v>
      </c>
      <c r="BW374" s="19" t="s">
        <v>195</v>
      </c>
      <c r="BX374" s="19" t="s">
        <v>191</v>
      </c>
      <c r="BY374" s="19" t="s">
        <v>195</v>
      </c>
      <c r="BZ374" s="19" t="s">
        <v>186</v>
      </c>
      <c r="CA374" s="19">
        <f t="shared" si="17"/>
        <v>1</v>
      </c>
      <c r="CB374" s="19" t="s">
        <v>208</v>
      </c>
      <c r="CC374" s="19">
        <f t="shared" si="18"/>
        <v>2</v>
      </c>
      <c r="CD374" s="19" t="s">
        <v>208</v>
      </c>
      <c r="CE374" s="19">
        <f t="shared" si="19"/>
        <v>2</v>
      </c>
      <c r="CF374" s="19" t="s">
        <v>208</v>
      </c>
      <c r="CG374" s="19">
        <f t="shared" si="20"/>
        <v>2</v>
      </c>
      <c r="CH374" s="19" t="s">
        <v>208</v>
      </c>
      <c r="CI374" s="19">
        <f t="shared" si="21"/>
        <v>2</v>
      </c>
      <c r="CJ374" s="19" t="s">
        <v>292</v>
      </c>
      <c r="CK374" s="19" t="s">
        <v>424</v>
      </c>
      <c r="CL374" s="19" t="s">
        <v>194</v>
      </c>
      <c r="CM374" s="19">
        <f t="shared" si="22"/>
        <v>3.5</v>
      </c>
      <c r="CN374" s="19" t="s">
        <v>213</v>
      </c>
      <c r="CO374" s="19">
        <f t="shared" si="23"/>
        <v>1</v>
      </c>
      <c r="CP374" s="19" t="s">
        <v>185</v>
      </c>
      <c r="CQ374" s="19" t="s">
        <v>185</v>
      </c>
      <c r="CR374" s="19" t="s">
        <v>185</v>
      </c>
      <c r="CS374" s="19" t="s">
        <v>185</v>
      </c>
      <c r="CT374" s="19" t="s">
        <v>185</v>
      </c>
      <c r="CU374" s="19">
        <f t="shared" ref="CU374:CY374" si="422">if(CP374="Không",0,1)</f>
        <v>0</v>
      </c>
      <c r="CV374" s="19">
        <f t="shared" si="422"/>
        <v>0</v>
      </c>
      <c r="CW374" s="19">
        <f t="shared" si="422"/>
        <v>0</v>
      </c>
      <c r="CX374" s="19">
        <f t="shared" si="422"/>
        <v>0</v>
      </c>
      <c r="CY374" s="19">
        <f t="shared" si="422"/>
        <v>0</v>
      </c>
      <c r="CZ374" s="19" t="s">
        <v>185</v>
      </c>
      <c r="DA374" s="19">
        <f t="shared" si="25"/>
        <v>0</v>
      </c>
      <c r="DB374" s="19" t="s">
        <v>185</v>
      </c>
      <c r="DC374" s="19">
        <f t="shared" si="26"/>
        <v>0</v>
      </c>
      <c r="DD374" s="20"/>
      <c r="DE374" s="19" t="s">
        <v>195</v>
      </c>
      <c r="DF374" s="19">
        <f t="shared" si="27"/>
        <v>1</v>
      </c>
      <c r="DG374" s="19" t="s">
        <v>912</v>
      </c>
      <c r="DH374" s="19">
        <f t="shared" si="28"/>
        <v>1</v>
      </c>
      <c r="DI374" s="19" t="s">
        <v>913</v>
      </c>
      <c r="DJ374" s="19">
        <f t="shared" si="29"/>
        <v>1</v>
      </c>
      <c r="DK374" s="19" t="s">
        <v>197</v>
      </c>
      <c r="DL374" s="19">
        <f t="shared" si="30"/>
        <v>0</v>
      </c>
      <c r="DM374" s="19" t="s">
        <v>198</v>
      </c>
      <c r="DN374" s="19">
        <f t="shared" si="31"/>
        <v>1.5</v>
      </c>
      <c r="DO374" s="19" t="s">
        <v>317</v>
      </c>
      <c r="DP374" s="19" t="s">
        <v>185</v>
      </c>
      <c r="DQ374" s="20">
        <f t="shared" si="32"/>
        <v>0</v>
      </c>
      <c r="DR374" s="20"/>
      <c r="DS374" s="19" t="s">
        <v>185</v>
      </c>
      <c r="DT374" s="20"/>
      <c r="DU374" s="19" t="s">
        <v>185</v>
      </c>
      <c r="DV374" s="20"/>
      <c r="DW374" s="20"/>
      <c r="DX374" s="20"/>
      <c r="DY374" s="20"/>
    </row>
    <row r="375">
      <c r="A375" s="18">
        <v>46007.95553240741</v>
      </c>
      <c r="B375" s="19" t="s">
        <v>390</v>
      </c>
      <c r="C375" s="19" t="s">
        <v>335</v>
      </c>
      <c r="D375" s="19">
        <f t="shared" si="2"/>
        <v>1</v>
      </c>
      <c r="E375" s="19" t="s">
        <v>914</v>
      </c>
      <c r="F375" s="19">
        <f>IFERROR(__xludf.DUMMYFUNCTION("LET(
  t, LOWER(TRIM(E375)),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75" s="19" t="s">
        <v>185</v>
      </c>
      <c r="H375" s="19">
        <f>IFERROR(__xludf.DUMMYFUNCTION("LET(
  t, LOWER(TRIM(G375)),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75" s="19" t="s">
        <v>276</v>
      </c>
      <c r="J375" s="19">
        <f>IFERROR(__xludf.DUMMYFUNCTION("LET(
  text, LOWER(I375),
  IFERROR(
    IFS(
      REGEXMATCH(text,""ở cùng gia đình|ở trọ cùng gia đình""), 0,
      REGEXMATCH(text,""thuê trọ""), 1,
      REGEXMATCH(text,""ở ktx""), 2,
      REGEXMATCH(text,""có nhà tại khu vực đang học|có nhà|ở riên"&amp;"g tại chung cư""), 3,
      REGEXMATCH(text,""ở nhà người quen""), 4
    ),
  -1)
)"),0.0)</f>
        <v>0</v>
      </c>
      <c r="K375" s="19" t="s">
        <v>202</v>
      </c>
      <c r="L375" s="19">
        <f>IFERROR(__xludf.DUMMYFUNCTION("LET(
  t, LOWER(TRIM(K375)),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375" s="19" t="s">
        <v>383</v>
      </c>
      <c r="N375" s="19">
        <f>IFERROR(__xludf.DUMMYFUNCTION("LET(
  t, LOWER(TRIM(M375)),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75" s="19" t="s">
        <v>195</v>
      </c>
      <c r="P375" s="19">
        <f t="shared" si="3"/>
        <v>1</v>
      </c>
      <c r="Q375" s="19">
        <v>2.0</v>
      </c>
      <c r="R375" s="20">
        <f t="shared" si="412"/>
        <v>2</v>
      </c>
      <c r="S375" s="19" t="s">
        <v>306</v>
      </c>
      <c r="T375" s="19"/>
      <c r="U375" s="19" t="s">
        <v>915</v>
      </c>
      <c r="V375" s="20">
        <f>IFERROR(__xludf.DUMMYFUNCTION("IFERROR(REGEXEXTRACT(U375,""\d+"")*1, """")"),10.0)</f>
        <v>10</v>
      </c>
      <c r="W375" s="20">
        <f t="shared" si="5"/>
        <v>10</v>
      </c>
      <c r="X375" s="19">
        <v>2.0</v>
      </c>
      <c r="Y375" s="19">
        <v>3.0</v>
      </c>
      <c r="Z375" s="19" t="s">
        <v>186</v>
      </c>
      <c r="AA375" s="19"/>
      <c r="AB375" s="19" t="s">
        <v>185</v>
      </c>
      <c r="AC375" s="19" t="s">
        <v>185</v>
      </c>
      <c r="AD375" s="19" t="s">
        <v>186</v>
      </c>
      <c r="AE375" s="19" t="s">
        <v>185</v>
      </c>
      <c r="AF375" s="19" t="s">
        <v>187</v>
      </c>
      <c r="AG375" s="19" t="s">
        <v>226</v>
      </c>
      <c r="AH375" s="19" t="s">
        <v>238</v>
      </c>
      <c r="AI375" s="19" t="s">
        <v>239</v>
      </c>
      <c r="AJ375" s="19">
        <f t="shared" si="6"/>
        <v>0</v>
      </c>
      <c r="AK375" s="19" t="s">
        <v>238</v>
      </c>
      <c r="AL375" s="19">
        <f t="shared" si="7"/>
        <v>0</v>
      </c>
      <c r="AM375" s="19" t="s">
        <v>190</v>
      </c>
      <c r="AN375" s="19">
        <f t="shared" si="8"/>
        <v>0</v>
      </c>
      <c r="AO375" s="20"/>
      <c r="AP375" s="19">
        <v>1.0</v>
      </c>
      <c r="AQ375" s="19">
        <v>2.0</v>
      </c>
      <c r="AR375" s="19">
        <v>1.0</v>
      </c>
      <c r="AS375" s="19">
        <v>2.0</v>
      </c>
      <c r="AT375" s="19">
        <v>1.0</v>
      </c>
      <c r="AU375" s="19">
        <v>2.0</v>
      </c>
      <c r="AV375" s="19">
        <v>2.0</v>
      </c>
      <c r="AW375" s="19">
        <v>1.0</v>
      </c>
      <c r="AX375" s="19">
        <v>1.0</v>
      </c>
      <c r="AY375" s="19">
        <f t="shared" si="9"/>
        <v>13</v>
      </c>
      <c r="AZ375" s="19">
        <f t="shared" si="10"/>
        <v>4</v>
      </c>
      <c r="BA375" s="19">
        <f t="shared" si="11"/>
        <v>0</v>
      </c>
      <c r="BB375" s="19">
        <f t="shared" si="12"/>
        <v>0</v>
      </c>
      <c r="BC375" s="19">
        <v>2.0</v>
      </c>
      <c r="BD375" s="19">
        <v>1.0</v>
      </c>
      <c r="BE375" s="19">
        <v>2.0</v>
      </c>
      <c r="BF375" s="19">
        <v>1.0</v>
      </c>
      <c r="BG375" s="19">
        <v>3.0</v>
      </c>
      <c r="BH375" s="19">
        <v>1.0</v>
      </c>
      <c r="BI375" s="19">
        <v>1.0</v>
      </c>
      <c r="BJ375" s="19">
        <f t="shared" si="13"/>
        <v>11</v>
      </c>
      <c r="BK375" s="19">
        <f t="shared" si="14"/>
        <v>4</v>
      </c>
      <c r="BL375" s="19"/>
      <c r="BM375" s="19"/>
      <c r="BN375" s="19">
        <v>1.0</v>
      </c>
      <c r="BO375" s="19" t="s">
        <v>185</v>
      </c>
      <c r="BP375" s="19">
        <f t="shared" si="15"/>
        <v>0</v>
      </c>
      <c r="BQ375" s="19">
        <v>1.0</v>
      </c>
      <c r="BR375" s="19">
        <v>2.0</v>
      </c>
      <c r="BS375" s="19" t="s">
        <v>185</v>
      </c>
      <c r="BT375" s="20">
        <f t="shared" si="16"/>
        <v>0</v>
      </c>
      <c r="BU375" s="20"/>
      <c r="BV375" s="19">
        <v>4.0</v>
      </c>
      <c r="BW375" s="19" t="s">
        <v>195</v>
      </c>
      <c r="BX375" s="19" t="s">
        <v>191</v>
      </c>
      <c r="BY375" s="19" t="s">
        <v>185</v>
      </c>
      <c r="BZ375" s="19" t="s">
        <v>186</v>
      </c>
      <c r="CA375" s="19">
        <f t="shared" si="17"/>
        <v>1</v>
      </c>
      <c r="CB375" s="19" t="s">
        <v>186</v>
      </c>
      <c r="CC375" s="19">
        <f t="shared" si="18"/>
        <v>1</v>
      </c>
      <c r="CD375" s="19" t="s">
        <v>192</v>
      </c>
      <c r="CE375" s="19">
        <f t="shared" si="19"/>
        <v>0</v>
      </c>
      <c r="CF375" s="19" t="s">
        <v>209</v>
      </c>
      <c r="CG375" s="19">
        <f t="shared" si="20"/>
        <v>1</v>
      </c>
      <c r="CH375" s="19" t="s">
        <v>192</v>
      </c>
      <c r="CI375" s="19">
        <f t="shared" si="21"/>
        <v>0</v>
      </c>
      <c r="CJ375" s="19" t="s">
        <v>229</v>
      </c>
      <c r="CK375" s="19" t="s">
        <v>185</v>
      </c>
      <c r="CL375" s="19" t="s">
        <v>194</v>
      </c>
      <c r="CM375" s="19">
        <f t="shared" si="22"/>
        <v>3.5</v>
      </c>
      <c r="CN375" s="19" t="s">
        <v>185</v>
      </c>
      <c r="CO375" s="19">
        <f t="shared" si="23"/>
        <v>0</v>
      </c>
      <c r="CP375" s="19" t="s">
        <v>185</v>
      </c>
      <c r="CQ375" s="19" t="s">
        <v>185</v>
      </c>
      <c r="CR375" s="19" t="s">
        <v>185</v>
      </c>
      <c r="CS375" s="19" t="s">
        <v>185</v>
      </c>
      <c r="CT375" s="19" t="s">
        <v>185</v>
      </c>
      <c r="CU375" s="19">
        <f t="shared" ref="CU375:CY375" si="423">if(CP375="Không",0,1)</f>
        <v>0</v>
      </c>
      <c r="CV375" s="19">
        <f t="shared" si="423"/>
        <v>0</v>
      </c>
      <c r="CW375" s="19">
        <f t="shared" si="423"/>
        <v>0</v>
      </c>
      <c r="CX375" s="19">
        <f t="shared" si="423"/>
        <v>0</v>
      </c>
      <c r="CY375" s="19">
        <f t="shared" si="423"/>
        <v>0</v>
      </c>
      <c r="CZ375" s="19" t="s">
        <v>185</v>
      </c>
      <c r="DA375" s="19">
        <f t="shared" si="25"/>
        <v>0</v>
      </c>
      <c r="DB375" s="19" t="s">
        <v>185</v>
      </c>
      <c r="DC375" s="19">
        <f t="shared" si="26"/>
        <v>0</v>
      </c>
      <c r="DD375" s="20"/>
      <c r="DE375" s="19" t="s">
        <v>195</v>
      </c>
      <c r="DF375" s="19">
        <f t="shared" si="27"/>
        <v>1</v>
      </c>
      <c r="DG375" s="19" t="s">
        <v>196</v>
      </c>
      <c r="DH375" s="19">
        <f t="shared" si="28"/>
        <v>0</v>
      </c>
      <c r="DI375" s="19" t="s">
        <v>185</v>
      </c>
      <c r="DJ375" s="19">
        <f t="shared" si="29"/>
        <v>0</v>
      </c>
      <c r="DK375" s="19" t="s">
        <v>197</v>
      </c>
      <c r="DL375" s="19">
        <f t="shared" si="30"/>
        <v>0</v>
      </c>
      <c r="DM375" s="19" t="s">
        <v>265</v>
      </c>
      <c r="DN375" s="19">
        <f t="shared" si="31"/>
        <v>5</v>
      </c>
      <c r="DO375" s="19" t="s">
        <v>916</v>
      </c>
      <c r="DP375" s="19" t="s">
        <v>185</v>
      </c>
      <c r="DQ375" s="20">
        <f t="shared" si="32"/>
        <v>0</v>
      </c>
      <c r="DR375" s="20"/>
      <c r="DS375" s="19" t="s">
        <v>185</v>
      </c>
      <c r="DT375" s="20"/>
      <c r="DU375" s="19" t="s">
        <v>185</v>
      </c>
      <c r="DV375" s="20"/>
      <c r="DW375" s="20"/>
      <c r="DX375" s="20"/>
      <c r="DY375" s="20"/>
    </row>
    <row r="376">
      <c r="A376" s="18">
        <v>46007.96215277778</v>
      </c>
      <c r="B376" s="19" t="s">
        <v>172</v>
      </c>
      <c r="C376" s="19" t="s">
        <v>335</v>
      </c>
      <c r="D376" s="19">
        <f t="shared" si="2"/>
        <v>1</v>
      </c>
      <c r="E376" s="19" t="s">
        <v>476</v>
      </c>
      <c r="F376" s="19">
        <f>IFERROR(__xludf.DUMMYFUNCTION("LET(
  t, LOWER(TRIM(E376)),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376" s="19" t="s">
        <v>185</v>
      </c>
      <c r="H376" s="19">
        <f>IFERROR(__xludf.DUMMYFUNCTION("LET(
  t, LOWER(TRIM(G376)),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76" s="19" t="s">
        <v>276</v>
      </c>
      <c r="J376" s="19">
        <f>IFERROR(__xludf.DUMMYFUNCTION("LET(
  text, LOWER(I376),
  IFERROR(
    IFS(
      REGEXMATCH(text,""ở cùng gia đình|ở trọ cùng gia đình""), 0,
      REGEXMATCH(text,""thuê trọ""), 1,
      REGEXMATCH(text,""ở ktx""), 2,
      REGEXMATCH(text,""có nhà tại khu vực đang học|có nhà|ở riên"&amp;"g tại chung cư""), 3,
      REGEXMATCH(text,""ở nhà người quen""), 4
    ),
  -1)
)"),0.0)</f>
        <v>0</v>
      </c>
      <c r="K376" s="19" t="s">
        <v>183</v>
      </c>
      <c r="L376" s="19">
        <f>IFERROR(__xludf.DUMMYFUNCTION("LET(
  t, LOWER(TRIM(K376)),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76" s="19" t="s">
        <v>222</v>
      </c>
      <c r="N376" s="19">
        <f>IFERROR(__xludf.DUMMYFUNCTION("LET(
  t, LOWER(TRIM(M376)),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76" s="19" t="s">
        <v>185</v>
      </c>
      <c r="P376" s="19">
        <f t="shared" si="3"/>
        <v>0</v>
      </c>
      <c r="Q376" s="20"/>
      <c r="R376" s="20" t="str">
        <f t="shared" si="412"/>
        <v/>
      </c>
      <c r="S376" s="20"/>
      <c r="T376" s="20"/>
      <c r="U376" s="20"/>
      <c r="V376" s="20" t="str">
        <f>IFERROR(__xludf.DUMMYFUNCTION("IFERROR(REGEXEXTRACT(U376,""\d+"")*1, """")"),"")</f>
        <v/>
      </c>
      <c r="W376" s="20">
        <f t="shared" si="5"/>
        <v>0</v>
      </c>
      <c r="X376" s="20"/>
      <c r="Y376" s="20"/>
      <c r="Z376" s="19" t="s">
        <v>185</v>
      </c>
      <c r="AA376" s="19"/>
      <c r="AB376" s="19" t="s">
        <v>185</v>
      </c>
      <c r="AC376" s="19" t="s">
        <v>185</v>
      </c>
      <c r="AD376" s="19" t="s">
        <v>186</v>
      </c>
      <c r="AE376" s="19" t="s">
        <v>185</v>
      </c>
      <c r="AF376" s="19" t="s">
        <v>237</v>
      </c>
      <c r="AG376" s="19" t="s">
        <v>238</v>
      </c>
      <c r="AH376" s="19" t="s">
        <v>226</v>
      </c>
      <c r="AI376" s="19" t="s">
        <v>227</v>
      </c>
      <c r="AJ376" s="19">
        <f t="shared" si="6"/>
        <v>2</v>
      </c>
      <c r="AK376" s="19" t="s">
        <v>188</v>
      </c>
      <c r="AL376" s="19">
        <f t="shared" si="7"/>
        <v>1</v>
      </c>
      <c r="AM376" s="19" t="s">
        <v>228</v>
      </c>
      <c r="AN376" s="19">
        <f t="shared" si="8"/>
        <v>1</v>
      </c>
      <c r="AO376" s="20"/>
      <c r="AP376" s="19">
        <v>2.0</v>
      </c>
      <c r="AQ376" s="19">
        <v>2.0</v>
      </c>
      <c r="AR376" s="19">
        <v>3.0</v>
      </c>
      <c r="AS376" s="19">
        <v>2.0</v>
      </c>
      <c r="AT376" s="19">
        <v>2.0</v>
      </c>
      <c r="AU376" s="19">
        <v>2.0</v>
      </c>
      <c r="AV376" s="19">
        <v>4.0</v>
      </c>
      <c r="AW376" s="19">
        <v>1.0</v>
      </c>
      <c r="AX376" s="19">
        <v>1.0</v>
      </c>
      <c r="AY376" s="19">
        <f t="shared" si="9"/>
        <v>19</v>
      </c>
      <c r="AZ376" s="19">
        <f t="shared" si="10"/>
        <v>10</v>
      </c>
      <c r="BA376" s="19">
        <f t="shared" si="11"/>
        <v>1</v>
      </c>
      <c r="BB376" s="19">
        <f t="shared" si="12"/>
        <v>0</v>
      </c>
      <c r="BC376" s="19">
        <v>1.0</v>
      </c>
      <c r="BD376" s="19">
        <v>1.0</v>
      </c>
      <c r="BE376" s="19">
        <v>1.0</v>
      </c>
      <c r="BF376" s="19">
        <v>1.0</v>
      </c>
      <c r="BG376" s="19">
        <v>3.0</v>
      </c>
      <c r="BH376" s="19">
        <v>1.0</v>
      </c>
      <c r="BI376" s="19">
        <v>1.0</v>
      </c>
      <c r="BJ376" s="19">
        <f t="shared" si="13"/>
        <v>9</v>
      </c>
      <c r="BK376" s="19">
        <f t="shared" si="14"/>
        <v>2</v>
      </c>
      <c r="BL376" s="19"/>
      <c r="BM376" s="19"/>
      <c r="BN376" s="19">
        <v>5.0</v>
      </c>
      <c r="BO376" s="19" t="s">
        <v>185</v>
      </c>
      <c r="BP376" s="19">
        <f t="shared" si="15"/>
        <v>0</v>
      </c>
      <c r="BQ376" s="19">
        <v>2.0</v>
      </c>
      <c r="BR376" s="19" t="s">
        <v>917</v>
      </c>
      <c r="BS376" s="19" t="s">
        <v>195</v>
      </c>
      <c r="BT376" s="20">
        <f t="shared" si="16"/>
        <v>1</v>
      </c>
      <c r="BU376" s="19" t="s">
        <v>332</v>
      </c>
      <c r="BV376" s="19">
        <v>4.0</v>
      </c>
      <c r="BW376" s="19" t="s">
        <v>185</v>
      </c>
      <c r="BX376" s="19" t="s">
        <v>191</v>
      </c>
      <c r="BY376" s="19" t="s">
        <v>195</v>
      </c>
      <c r="BZ376" s="19" t="s">
        <v>185</v>
      </c>
      <c r="CA376" s="19">
        <f t="shared" si="17"/>
        <v>0</v>
      </c>
      <c r="CB376" s="19" t="s">
        <v>186</v>
      </c>
      <c r="CC376" s="19">
        <f t="shared" si="18"/>
        <v>1</v>
      </c>
      <c r="CD376" s="19" t="s">
        <v>192</v>
      </c>
      <c r="CE376" s="19">
        <f t="shared" si="19"/>
        <v>0</v>
      </c>
      <c r="CF376" s="19" t="s">
        <v>208</v>
      </c>
      <c r="CG376" s="19">
        <f t="shared" si="20"/>
        <v>2</v>
      </c>
      <c r="CH376" s="19" t="s">
        <v>192</v>
      </c>
      <c r="CI376" s="19">
        <f t="shared" si="21"/>
        <v>0</v>
      </c>
      <c r="CJ376" s="19" t="s">
        <v>292</v>
      </c>
      <c r="CK376" s="19" t="s">
        <v>185</v>
      </c>
      <c r="CL376" s="19" t="s">
        <v>212</v>
      </c>
      <c r="CM376" s="19">
        <f t="shared" si="22"/>
        <v>6</v>
      </c>
      <c r="CN376" s="19" t="s">
        <v>185</v>
      </c>
      <c r="CO376" s="19">
        <f t="shared" si="23"/>
        <v>0</v>
      </c>
      <c r="CP376" s="19" t="s">
        <v>185</v>
      </c>
      <c r="CQ376" s="19" t="s">
        <v>185</v>
      </c>
      <c r="CR376" s="19" t="s">
        <v>185</v>
      </c>
      <c r="CS376" s="19" t="s">
        <v>185</v>
      </c>
      <c r="CT376" s="19" t="s">
        <v>185</v>
      </c>
      <c r="CU376" s="19">
        <f t="shared" ref="CU376:CY376" si="424">if(CP376="Không",0,1)</f>
        <v>0</v>
      </c>
      <c r="CV376" s="19">
        <f t="shared" si="424"/>
        <v>0</v>
      </c>
      <c r="CW376" s="19">
        <f t="shared" si="424"/>
        <v>0</v>
      </c>
      <c r="CX376" s="19">
        <f t="shared" si="424"/>
        <v>0</v>
      </c>
      <c r="CY376" s="19">
        <f t="shared" si="424"/>
        <v>0</v>
      </c>
      <c r="CZ376" s="19" t="s">
        <v>185</v>
      </c>
      <c r="DA376" s="19">
        <f t="shared" si="25"/>
        <v>0</v>
      </c>
      <c r="DB376" s="19" t="s">
        <v>185</v>
      </c>
      <c r="DC376" s="19">
        <f t="shared" si="26"/>
        <v>0</v>
      </c>
      <c r="DD376" s="20"/>
      <c r="DE376" s="19" t="s">
        <v>195</v>
      </c>
      <c r="DF376" s="19">
        <f t="shared" si="27"/>
        <v>1</v>
      </c>
      <c r="DG376" s="19" t="s">
        <v>196</v>
      </c>
      <c r="DH376" s="19">
        <f t="shared" si="28"/>
        <v>0</v>
      </c>
      <c r="DI376" s="19" t="s">
        <v>185</v>
      </c>
      <c r="DJ376" s="19">
        <f t="shared" si="29"/>
        <v>0</v>
      </c>
      <c r="DK376" s="19" t="s">
        <v>282</v>
      </c>
      <c r="DL376" s="19">
        <f t="shared" si="30"/>
        <v>1</v>
      </c>
      <c r="DM376" s="19" t="s">
        <v>198</v>
      </c>
      <c r="DN376" s="19">
        <f t="shared" si="31"/>
        <v>1.5</v>
      </c>
      <c r="DO376" s="19" t="s">
        <v>304</v>
      </c>
      <c r="DP376" s="19" t="s">
        <v>185</v>
      </c>
      <c r="DQ376" s="20">
        <f t="shared" si="32"/>
        <v>0</v>
      </c>
      <c r="DR376" s="20"/>
      <c r="DS376" s="19" t="s">
        <v>185</v>
      </c>
      <c r="DT376" s="20"/>
      <c r="DU376" s="19" t="s">
        <v>185</v>
      </c>
      <c r="DV376" s="20"/>
      <c r="DW376" s="20"/>
      <c r="DX376" s="20"/>
      <c r="DY376" s="20"/>
    </row>
    <row r="377">
      <c r="A377" s="18">
        <v>46007.96586805556</v>
      </c>
      <c r="B377" s="19" t="s">
        <v>760</v>
      </c>
      <c r="C377" s="19" t="s">
        <v>335</v>
      </c>
      <c r="D377" s="19">
        <f t="shared" si="2"/>
        <v>1</v>
      </c>
      <c r="E377" s="19" t="s">
        <v>180</v>
      </c>
      <c r="F377" s="19">
        <f>IFERROR(__xludf.DUMMYFUNCTION("LET(
  t, LOWER(TRIM(E377)),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77" s="19" t="s">
        <v>185</v>
      </c>
      <c r="H377" s="19">
        <f>IFERROR(__xludf.DUMMYFUNCTION("LET(
  t, LOWER(TRIM(G377)),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77" s="19" t="s">
        <v>276</v>
      </c>
      <c r="J377" s="19">
        <f>IFERROR(__xludf.DUMMYFUNCTION("LET(
  text, LOWER(I377),
  IFERROR(
    IFS(
      REGEXMATCH(text,""ở cùng gia đình|ở trọ cùng gia đình""), 0,
      REGEXMATCH(text,""thuê trọ""), 1,
      REGEXMATCH(text,""ở ktx""), 2,
      REGEXMATCH(text,""có nhà tại khu vực đang học|có nhà|ở riên"&amp;"g tại chung cư""), 3,
      REGEXMATCH(text,""ở nhà người quen""), 4
    ),
  -1)
)"),0.0)</f>
        <v>0</v>
      </c>
      <c r="K377" s="19" t="s">
        <v>221</v>
      </c>
      <c r="L377" s="19">
        <f>IFERROR(__xludf.DUMMYFUNCTION("LET(
  t, LOWER(TRIM(K377)),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77" s="19" t="s">
        <v>185</v>
      </c>
      <c r="N377" s="19">
        <f>IFERROR(__xludf.DUMMYFUNCTION("LET(
  t, LOWER(TRIM(M377)),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77" s="19" t="s">
        <v>195</v>
      </c>
      <c r="P377" s="19">
        <f t="shared" si="3"/>
        <v>1</v>
      </c>
      <c r="Q377" s="19">
        <v>1.0</v>
      </c>
      <c r="R377" s="20">
        <f t="shared" si="412"/>
        <v>1</v>
      </c>
      <c r="S377" s="19" t="s">
        <v>223</v>
      </c>
      <c r="T377" s="19"/>
      <c r="U377" s="19" t="s">
        <v>236</v>
      </c>
      <c r="V377" s="20">
        <f>IFERROR(__xludf.DUMMYFUNCTION("IFERROR(REGEXEXTRACT(U377,""\d+"")*1, """")"),40.0)</f>
        <v>40</v>
      </c>
      <c r="W377" s="20">
        <f t="shared" si="5"/>
        <v>40</v>
      </c>
      <c r="X377" s="19">
        <v>0.0</v>
      </c>
      <c r="Y377" s="19">
        <v>0.0</v>
      </c>
      <c r="Z377" s="19" t="s">
        <v>186</v>
      </c>
      <c r="AA377" s="19"/>
      <c r="AB377" s="19" t="s">
        <v>185</v>
      </c>
      <c r="AC377" s="19" t="s">
        <v>185</v>
      </c>
      <c r="AD377" s="19" t="s">
        <v>186</v>
      </c>
      <c r="AE377" s="19" t="s">
        <v>185</v>
      </c>
      <c r="AF377" s="19" t="s">
        <v>237</v>
      </c>
      <c r="AG377" s="19" t="s">
        <v>238</v>
      </c>
      <c r="AH377" s="19" t="s">
        <v>226</v>
      </c>
      <c r="AI377" s="19" t="s">
        <v>189</v>
      </c>
      <c r="AJ377" s="19">
        <f t="shared" si="6"/>
        <v>1</v>
      </c>
      <c r="AK377" s="19" t="s">
        <v>188</v>
      </c>
      <c r="AL377" s="19">
        <f t="shared" si="7"/>
        <v>1</v>
      </c>
      <c r="AM377" s="19" t="s">
        <v>228</v>
      </c>
      <c r="AN377" s="19">
        <f t="shared" si="8"/>
        <v>1</v>
      </c>
      <c r="AO377" s="20"/>
      <c r="AP377" s="19">
        <v>1.0</v>
      </c>
      <c r="AQ377" s="19">
        <v>1.0</v>
      </c>
      <c r="AR377" s="19">
        <v>2.0</v>
      </c>
      <c r="AS377" s="19">
        <v>2.0</v>
      </c>
      <c r="AT377" s="19">
        <v>3.0</v>
      </c>
      <c r="AU377" s="19">
        <v>1.0</v>
      </c>
      <c r="AV377" s="19">
        <v>2.0</v>
      </c>
      <c r="AW377" s="19">
        <v>1.0</v>
      </c>
      <c r="AX377" s="19">
        <v>1.0</v>
      </c>
      <c r="AY377" s="19">
        <f t="shared" si="9"/>
        <v>14</v>
      </c>
      <c r="AZ377" s="19">
        <f t="shared" si="10"/>
        <v>5</v>
      </c>
      <c r="BA377" s="19">
        <f t="shared" si="11"/>
        <v>0</v>
      </c>
      <c r="BB377" s="19">
        <f t="shared" si="12"/>
        <v>0</v>
      </c>
      <c r="BC377" s="19">
        <v>2.0</v>
      </c>
      <c r="BD377" s="19">
        <v>1.0</v>
      </c>
      <c r="BE377" s="19">
        <v>1.0</v>
      </c>
      <c r="BF377" s="19">
        <v>2.0</v>
      </c>
      <c r="BG377" s="19">
        <v>2.0</v>
      </c>
      <c r="BH377" s="19">
        <v>1.0</v>
      </c>
      <c r="BI377" s="19">
        <v>1.0</v>
      </c>
      <c r="BJ377" s="19">
        <f t="shared" si="13"/>
        <v>10</v>
      </c>
      <c r="BK377" s="19">
        <f t="shared" si="14"/>
        <v>3</v>
      </c>
      <c r="BL377" s="19"/>
      <c r="BM377" s="19"/>
      <c r="BN377" s="19">
        <v>4.0</v>
      </c>
      <c r="BO377" s="19" t="s">
        <v>195</v>
      </c>
      <c r="BP377" s="19">
        <f t="shared" si="15"/>
        <v>1</v>
      </c>
      <c r="BQ377" s="19">
        <v>4.0</v>
      </c>
      <c r="BR377" s="19">
        <v>3.0</v>
      </c>
      <c r="BS377" s="19" t="s">
        <v>195</v>
      </c>
      <c r="BT377" s="20">
        <f t="shared" si="16"/>
        <v>1</v>
      </c>
      <c r="BU377" s="19" t="s">
        <v>312</v>
      </c>
      <c r="BV377" s="19">
        <v>3.0</v>
      </c>
      <c r="BW377" s="19" t="s">
        <v>185</v>
      </c>
      <c r="BX377" s="19" t="s">
        <v>191</v>
      </c>
      <c r="BY377" s="19" t="s">
        <v>185</v>
      </c>
      <c r="BZ377" s="19" t="s">
        <v>186</v>
      </c>
      <c r="CA377" s="19">
        <f t="shared" si="17"/>
        <v>1</v>
      </c>
      <c r="CB377" s="19" t="s">
        <v>186</v>
      </c>
      <c r="CC377" s="19">
        <f t="shared" si="18"/>
        <v>1</v>
      </c>
      <c r="CD377" s="19" t="s">
        <v>209</v>
      </c>
      <c r="CE377" s="19">
        <f t="shared" si="19"/>
        <v>1</v>
      </c>
      <c r="CF377" s="19" t="s">
        <v>209</v>
      </c>
      <c r="CG377" s="19">
        <f t="shared" si="20"/>
        <v>1</v>
      </c>
      <c r="CH377" s="19" t="s">
        <v>209</v>
      </c>
      <c r="CI377" s="19">
        <f t="shared" si="21"/>
        <v>1</v>
      </c>
      <c r="CJ377" s="19" t="s">
        <v>292</v>
      </c>
      <c r="CK377" s="19" t="s">
        <v>185</v>
      </c>
      <c r="CL377" s="19" t="s">
        <v>241</v>
      </c>
      <c r="CM377" s="19">
        <f t="shared" si="22"/>
        <v>1.5</v>
      </c>
      <c r="CN377" s="19" t="s">
        <v>185</v>
      </c>
      <c r="CO377" s="19">
        <f t="shared" si="23"/>
        <v>0</v>
      </c>
      <c r="CP377" s="19" t="s">
        <v>185</v>
      </c>
      <c r="CQ377" s="19" t="s">
        <v>185</v>
      </c>
      <c r="CR377" s="19" t="s">
        <v>185</v>
      </c>
      <c r="CS377" s="19" t="s">
        <v>185</v>
      </c>
      <c r="CT377" s="19" t="s">
        <v>185</v>
      </c>
      <c r="CU377" s="19">
        <f t="shared" ref="CU377:CY377" si="425">if(CP377="Không",0,1)</f>
        <v>0</v>
      </c>
      <c r="CV377" s="19">
        <f t="shared" si="425"/>
        <v>0</v>
      </c>
      <c r="CW377" s="19">
        <f t="shared" si="425"/>
        <v>0</v>
      </c>
      <c r="CX377" s="19">
        <f t="shared" si="425"/>
        <v>0</v>
      </c>
      <c r="CY377" s="19">
        <f t="shared" si="425"/>
        <v>0</v>
      </c>
      <c r="CZ377" s="19" t="s">
        <v>195</v>
      </c>
      <c r="DA377" s="19">
        <f t="shared" si="25"/>
        <v>1</v>
      </c>
      <c r="DB377" s="19" t="s">
        <v>195</v>
      </c>
      <c r="DC377" s="19">
        <f t="shared" si="26"/>
        <v>1</v>
      </c>
      <c r="DD377" s="19" t="s">
        <v>918</v>
      </c>
      <c r="DE377" s="19" t="s">
        <v>195</v>
      </c>
      <c r="DF377" s="19">
        <f t="shared" si="27"/>
        <v>1</v>
      </c>
      <c r="DG377" s="19" t="s">
        <v>214</v>
      </c>
      <c r="DH377" s="19">
        <f t="shared" si="28"/>
        <v>1</v>
      </c>
      <c r="DI377" s="19" t="s">
        <v>185</v>
      </c>
      <c r="DJ377" s="19">
        <f t="shared" si="29"/>
        <v>0</v>
      </c>
      <c r="DK377" s="19" t="s">
        <v>197</v>
      </c>
      <c r="DL377" s="19">
        <f t="shared" si="30"/>
        <v>0</v>
      </c>
      <c r="DM377" s="19" t="s">
        <v>232</v>
      </c>
      <c r="DN377" s="19">
        <f t="shared" si="31"/>
        <v>2.5</v>
      </c>
      <c r="DO377" s="19" t="s">
        <v>919</v>
      </c>
      <c r="DP377" s="19" t="s">
        <v>185</v>
      </c>
      <c r="DQ377" s="20">
        <f t="shared" si="32"/>
        <v>0</v>
      </c>
      <c r="DR377" s="20"/>
      <c r="DS377" s="19" t="s">
        <v>185</v>
      </c>
      <c r="DT377" s="20"/>
      <c r="DU377" s="19" t="s">
        <v>185</v>
      </c>
      <c r="DV377" s="20"/>
      <c r="DW377" s="20"/>
      <c r="DX377" s="20"/>
      <c r="DY377" s="20"/>
    </row>
    <row r="378">
      <c r="A378" s="18">
        <v>46007.96655092593</v>
      </c>
      <c r="B378" s="19" t="s">
        <v>289</v>
      </c>
      <c r="C378" s="19" t="s">
        <v>174</v>
      </c>
      <c r="D378" s="19">
        <f t="shared" si="2"/>
        <v>0</v>
      </c>
      <c r="E378" s="19" t="s">
        <v>180</v>
      </c>
      <c r="F378" s="19">
        <f>IFERROR(__xludf.DUMMYFUNCTION("LET(
  t, LOWER(TRIM(E378)),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78" s="19" t="s">
        <v>181</v>
      </c>
      <c r="H378" s="19">
        <f>IFERROR(__xludf.DUMMYFUNCTION("LET(
  t, LOWER(TRIM(G378)),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378" s="19" t="s">
        <v>182</v>
      </c>
      <c r="J378" s="19">
        <f>IFERROR(__xludf.DUMMYFUNCTION("LET(
  text, LOWER(I378),
  IFERROR(
    IFS(
      REGEXMATCH(text,""ở cùng gia đình|ở trọ cùng gia đình""), 0,
      REGEXMATCH(text,""thuê trọ""), 1,
      REGEXMATCH(text,""ở ktx""), 2,
      REGEXMATCH(text,""có nhà tại khu vực đang học|có nhà|ở riên"&amp;"g tại chung cư""), 3,
      REGEXMATCH(text,""ở nhà người quen""), 4
    ),
  -1)
)"),1.0)</f>
        <v>1</v>
      </c>
      <c r="K378" s="19" t="s">
        <v>202</v>
      </c>
      <c r="L378" s="19">
        <f>IFERROR(__xludf.DUMMYFUNCTION("LET(
  t, LOWER(TRIM(K378)),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378" s="19" t="s">
        <v>222</v>
      </c>
      <c r="N378" s="19">
        <f>IFERROR(__xludf.DUMMYFUNCTION("LET(
  t, LOWER(TRIM(M378)),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78" s="19" t="s">
        <v>195</v>
      </c>
      <c r="P378" s="19">
        <f t="shared" si="3"/>
        <v>1</v>
      </c>
      <c r="Q378" s="19">
        <v>1.0</v>
      </c>
      <c r="R378" s="20">
        <f t="shared" si="412"/>
        <v>1</v>
      </c>
      <c r="S378" s="19" t="s">
        <v>223</v>
      </c>
      <c r="T378" s="19"/>
      <c r="U378" s="19" t="s">
        <v>224</v>
      </c>
      <c r="V378" s="20">
        <f>IFERROR(__xludf.DUMMYFUNCTION("IFERROR(REGEXEXTRACT(U378,""\d+"")*1, """")"),25.0)</f>
        <v>25</v>
      </c>
      <c r="W378" s="20">
        <f t="shared" si="5"/>
        <v>25</v>
      </c>
      <c r="X378" s="19">
        <v>0.0</v>
      </c>
      <c r="Y378" s="19">
        <v>0.0</v>
      </c>
      <c r="Z378" s="19" t="s">
        <v>185</v>
      </c>
      <c r="AA378" s="19"/>
      <c r="AB378" s="19" t="s">
        <v>185</v>
      </c>
      <c r="AC378" s="19" t="s">
        <v>185</v>
      </c>
      <c r="AD378" s="19" t="s">
        <v>186</v>
      </c>
      <c r="AE378" s="19" t="s">
        <v>185</v>
      </c>
      <c r="AF378" s="19" t="s">
        <v>237</v>
      </c>
      <c r="AG378" s="19" t="s">
        <v>238</v>
      </c>
      <c r="AH378" s="19" t="s">
        <v>238</v>
      </c>
      <c r="AI378" s="19" t="s">
        <v>239</v>
      </c>
      <c r="AJ378" s="19">
        <f t="shared" si="6"/>
        <v>0</v>
      </c>
      <c r="AK378" s="19" t="s">
        <v>238</v>
      </c>
      <c r="AL378" s="19">
        <f t="shared" si="7"/>
        <v>0</v>
      </c>
      <c r="AM378" s="19" t="s">
        <v>190</v>
      </c>
      <c r="AN378" s="19">
        <f t="shared" si="8"/>
        <v>0</v>
      </c>
      <c r="AO378" s="20"/>
      <c r="AP378" s="19">
        <v>1.0</v>
      </c>
      <c r="AQ378" s="19">
        <v>1.0</v>
      </c>
      <c r="AR378" s="19">
        <v>1.0</v>
      </c>
      <c r="AS378" s="19">
        <v>1.0</v>
      </c>
      <c r="AT378" s="19">
        <v>1.0</v>
      </c>
      <c r="AU378" s="19">
        <v>1.0</v>
      </c>
      <c r="AV378" s="19">
        <v>1.0</v>
      </c>
      <c r="AW378" s="19">
        <v>1.0</v>
      </c>
      <c r="AX378" s="19">
        <v>1.0</v>
      </c>
      <c r="AY378" s="19">
        <f t="shared" si="9"/>
        <v>9</v>
      </c>
      <c r="AZ378" s="19">
        <f t="shared" si="10"/>
        <v>0</v>
      </c>
      <c r="BA378" s="19">
        <f t="shared" si="11"/>
        <v>0</v>
      </c>
      <c r="BB378" s="19">
        <f t="shared" si="12"/>
        <v>0</v>
      </c>
      <c r="BC378" s="19">
        <v>2.0</v>
      </c>
      <c r="BD378" s="19">
        <v>1.0</v>
      </c>
      <c r="BE378" s="19">
        <v>1.0</v>
      </c>
      <c r="BF378" s="19">
        <v>1.0</v>
      </c>
      <c r="BG378" s="19">
        <v>1.0</v>
      </c>
      <c r="BH378" s="19">
        <v>1.0</v>
      </c>
      <c r="BI378" s="19">
        <v>1.0</v>
      </c>
      <c r="BJ378" s="19">
        <f t="shared" si="13"/>
        <v>8</v>
      </c>
      <c r="BK378" s="19">
        <f t="shared" si="14"/>
        <v>1</v>
      </c>
      <c r="BL378" s="19"/>
      <c r="BM378" s="19"/>
      <c r="BN378" s="19">
        <v>3.0</v>
      </c>
      <c r="BO378" s="19" t="s">
        <v>185</v>
      </c>
      <c r="BP378" s="19">
        <f t="shared" si="15"/>
        <v>0</v>
      </c>
      <c r="BQ378" s="19">
        <v>1.0</v>
      </c>
      <c r="BR378" s="19">
        <v>0.0</v>
      </c>
      <c r="BS378" s="19" t="s">
        <v>185</v>
      </c>
      <c r="BT378" s="20">
        <f t="shared" si="16"/>
        <v>0</v>
      </c>
      <c r="BU378" s="20"/>
      <c r="BV378" s="19">
        <v>5.0</v>
      </c>
      <c r="BW378" s="19" t="s">
        <v>185</v>
      </c>
      <c r="BX378" s="19" t="s">
        <v>191</v>
      </c>
      <c r="BY378" s="19" t="s">
        <v>185</v>
      </c>
      <c r="BZ378" s="19" t="s">
        <v>185</v>
      </c>
      <c r="CA378" s="19">
        <f t="shared" si="17"/>
        <v>0</v>
      </c>
      <c r="CB378" s="19" t="s">
        <v>186</v>
      </c>
      <c r="CC378" s="19">
        <f t="shared" si="18"/>
        <v>1</v>
      </c>
      <c r="CD378" s="19" t="s">
        <v>192</v>
      </c>
      <c r="CE378" s="19">
        <f t="shared" si="19"/>
        <v>0</v>
      </c>
      <c r="CF378" s="19" t="s">
        <v>192</v>
      </c>
      <c r="CG378" s="19">
        <f t="shared" si="20"/>
        <v>0</v>
      </c>
      <c r="CH378" s="19" t="s">
        <v>192</v>
      </c>
      <c r="CI378" s="19">
        <f t="shared" si="21"/>
        <v>0</v>
      </c>
      <c r="CJ378" s="19" t="s">
        <v>193</v>
      </c>
      <c r="CK378" s="19" t="s">
        <v>185</v>
      </c>
      <c r="CL378" s="19" t="s">
        <v>212</v>
      </c>
      <c r="CM378" s="19">
        <f t="shared" si="22"/>
        <v>6</v>
      </c>
      <c r="CN378" s="19" t="s">
        <v>185</v>
      </c>
      <c r="CO378" s="19">
        <f t="shared" si="23"/>
        <v>0</v>
      </c>
      <c r="CP378" s="19" t="s">
        <v>185</v>
      </c>
      <c r="CQ378" s="19" t="s">
        <v>185</v>
      </c>
      <c r="CR378" s="19" t="s">
        <v>185</v>
      </c>
      <c r="CS378" s="19" t="s">
        <v>185</v>
      </c>
      <c r="CT378" s="19" t="s">
        <v>185</v>
      </c>
      <c r="CU378" s="19">
        <f t="shared" ref="CU378:CY378" si="426">if(CP378="Không",0,1)</f>
        <v>0</v>
      </c>
      <c r="CV378" s="19">
        <f t="shared" si="426"/>
        <v>0</v>
      </c>
      <c r="CW378" s="19">
        <f t="shared" si="426"/>
        <v>0</v>
      </c>
      <c r="CX378" s="19">
        <f t="shared" si="426"/>
        <v>0</v>
      </c>
      <c r="CY378" s="19">
        <f t="shared" si="426"/>
        <v>0</v>
      </c>
      <c r="CZ378" s="19" t="s">
        <v>185</v>
      </c>
      <c r="DA378" s="19">
        <f t="shared" si="25"/>
        <v>0</v>
      </c>
      <c r="DB378" s="19" t="s">
        <v>185</v>
      </c>
      <c r="DC378" s="19">
        <f t="shared" si="26"/>
        <v>0</v>
      </c>
      <c r="DD378" s="20"/>
      <c r="DE378" s="19" t="s">
        <v>195</v>
      </c>
      <c r="DF378" s="19">
        <f t="shared" si="27"/>
        <v>1</v>
      </c>
      <c r="DG378" s="19" t="s">
        <v>196</v>
      </c>
      <c r="DH378" s="19">
        <f t="shared" si="28"/>
        <v>0</v>
      </c>
      <c r="DI378" s="19" t="s">
        <v>185</v>
      </c>
      <c r="DJ378" s="19">
        <f t="shared" si="29"/>
        <v>0</v>
      </c>
      <c r="DK378" s="19" t="s">
        <v>197</v>
      </c>
      <c r="DL378" s="19">
        <f t="shared" si="30"/>
        <v>0</v>
      </c>
      <c r="DM378" s="19" t="s">
        <v>198</v>
      </c>
      <c r="DN378" s="19">
        <f t="shared" si="31"/>
        <v>1.5</v>
      </c>
      <c r="DO378" s="19" t="s">
        <v>920</v>
      </c>
      <c r="DP378" s="19" t="s">
        <v>185</v>
      </c>
      <c r="DQ378" s="20">
        <f t="shared" si="32"/>
        <v>0</v>
      </c>
      <c r="DR378" s="20"/>
      <c r="DS378" s="19" t="s">
        <v>185</v>
      </c>
      <c r="DT378" s="20"/>
      <c r="DU378" s="19" t="s">
        <v>185</v>
      </c>
      <c r="DV378" s="20"/>
      <c r="DW378" s="20"/>
      <c r="DX378" s="20"/>
      <c r="DY378" s="20"/>
    </row>
    <row r="379">
      <c r="A379" s="18">
        <v>46007.96991898148</v>
      </c>
      <c r="B379" s="19" t="s">
        <v>337</v>
      </c>
      <c r="C379" s="19" t="s">
        <v>335</v>
      </c>
      <c r="D379" s="19">
        <f t="shared" si="2"/>
        <v>1</v>
      </c>
      <c r="E379" s="19" t="s">
        <v>476</v>
      </c>
      <c r="F379" s="19">
        <f>IFERROR(__xludf.DUMMYFUNCTION("LET(
  t, LOWER(TRIM(E379)),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379" s="19" t="s">
        <v>185</v>
      </c>
      <c r="H379" s="19">
        <f>IFERROR(__xludf.DUMMYFUNCTION("LET(
  t, LOWER(TRIM(G379)),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79" s="19" t="s">
        <v>182</v>
      </c>
      <c r="J379" s="19">
        <f>IFERROR(__xludf.DUMMYFUNCTION("LET(
  text, LOWER(I379),
  IFERROR(
    IFS(
      REGEXMATCH(text,""ở cùng gia đình|ở trọ cùng gia đình""), 0,
      REGEXMATCH(text,""thuê trọ""), 1,
      REGEXMATCH(text,""ở ktx""), 2,
      REGEXMATCH(text,""có nhà tại khu vực đang học|có nhà|ở riên"&amp;"g tại chung cư""), 3,
      REGEXMATCH(text,""ở nhà người quen""), 4
    ),
  -1)
)"),1.0)</f>
        <v>1</v>
      </c>
      <c r="K379" s="19" t="s">
        <v>698</v>
      </c>
      <c r="L379" s="19">
        <f>IFERROR(__xludf.DUMMYFUNCTION("LET(
  t, LOWER(TRIM(K379)),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79" s="19" t="s">
        <v>261</v>
      </c>
      <c r="N379" s="19">
        <f>IFERROR(__xludf.DUMMYFUNCTION("LET(
  t, LOWER(TRIM(M379)),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79" s="19" t="s">
        <v>185</v>
      </c>
      <c r="P379" s="19">
        <f t="shared" si="3"/>
        <v>0</v>
      </c>
      <c r="Q379" s="20"/>
      <c r="R379" s="20" t="str">
        <f t="shared" si="412"/>
        <v/>
      </c>
      <c r="S379" s="20"/>
      <c r="T379" s="20"/>
      <c r="U379" s="20"/>
      <c r="V379" s="20" t="str">
        <f>IFERROR(__xludf.DUMMYFUNCTION("IFERROR(REGEXEXTRACT(U379,""\d+"")*1, """")"),"")</f>
        <v/>
      </c>
      <c r="W379" s="20">
        <f t="shared" si="5"/>
        <v>0</v>
      </c>
      <c r="X379" s="20"/>
      <c r="Y379" s="20"/>
      <c r="Z379" s="19" t="s">
        <v>186</v>
      </c>
      <c r="AA379" s="19"/>
      <c r="AB379" s="19" t="s">
        <v>185</v>
      </c>
      <c r="AC379" s="19" t="s">
        <v>384</v>
      </c>
      <c r="AD379" s="19" t="s">
        <v>205</v>
      </c>
      <c r="AE379" s="19" t="s">
        <v>225</v>
      </c>
      <c r="AF379" s="19" t="s">
        <v>250</v>
      </c>
      <c r="AG379" s="19" t="s">
        <v>251</v>
      </c>
      <c r="AH379" s="19" t="s">
        <v>188</v>
      </c>
      <c r="AI379" s="19" t="s">
        <v>239</v>
      </c>
      <c r="AJ379" s="19">
        <f t="shared" si="6"/>
        <v>0</v>
      </c>
      <c r="AK379" s="19" t="s">
        <v>238</v>
      </c>
      <c r="AL379" s="19">
        <f t="shared" si="7"/>
        <v>0</v>
      </c>
      <c r="AM379" s="19" t="s">
        <v>857</v>
      </c>
      <c r="AN379" s="19">
        <f t="shared" si="8"/>
        <v>0</v>
      </c>
      <c r="AO379" s="20"/>
      <c r="AP379" s="19">
        <v>3.0</v>
      </c>
      <c r="AQ379" s="19">
        <v>3.0</v>
      </c>
      <c r="AR379" s="19">
        <v>3.0</v>
      </c>
      <c r="AS379" s="19">
        <v>3.0</v>
      </c>
      <c r="AT379" s="19">
        <v>2.0</v>
      </c>
      <c r="AU379" s="19">
        <v>4.0</v>
      </c>
      <c r="AV379" s="19">
        <v>3.0</v>
      </c>
      <c r="AW379" s="19">
        <v>2.0</v>
      </c>
      <c r="AX379" s="19">
        <v>1.0</v>
      </c>
      <c r="AY379" s="19">
        <f t="shared" si="9"/>
        <v>24</v>
      </c>
      <c r="AZ379" s="19">
        <f t="shared" si="10"/>
        <v>15</v>
      </c>
      <c r="BA379" s="19">
        <f t="shared" si="11"/>
        <v>1</v>
      </c>
      <c r="BB379" s="19">
        <f t="shared" si="12"/>
        <v>1</v>
      </c>
      <c r="BC379" s="19">
        <v>3.0</v>
      </c>
      <c r="BD379" s="19">
        <v>3.0</v>
      </c>
      <c r="BE379" s="19">
        <v>3.0</v>
      </c>
      <c r="BF379" s="19">
        <v>3.0</v>
      </c>
      <c r="BG379" s="19">
        <v>3.0</v>
      </c>
      <c r="BH379" s="19">
        <v>3.0</v>
      </c>
      <c r="BI379" s="19">
        <v>3.0</v>
      </c>
      <c r="BJ379" s="19">
        <f t="shared" si="13"/>
        <v>21</v>
      </c>
      <c r="BK379" s="19">
        <f t="shared" si="14"/>
        <v>14</v>
      </c>
      <c r="BL379" s="19"/>
      <c r="BM379" s="19"/>
      <c r="BN379" s="19">
        <v>1.0</v>
      </c>
      <c r="BO379" s="19" t="s">
        <v>185</v>
      </c>
      <c r="BP379" s="19">
        <f t="shared" si="15"/>
        <v>0</v>
      </c>
      <c r="BQ379" s="19">
        <v>1.0</v>
      </c>
      <c r="BR379" s="19">
        <v>10.0</v>
      </c>
      <c r="BS379" s="19" t="s">
        <v>185</v>
      </c>
      <c r="BT379" s="20">
        <f t="shared" si="16"/>
        <v>0</v>
      </c>
      <c r="BU379" s="20"/>
      <c r="BV379" s="19">
        <v>1.0</v>
      </c>
      <c r="BW379" s="19" t="s">
        <v>195</v>
      </c>
      <c r="BX379" s="19" t="s">
        <v>191</v>
      </c>
      <c r="BY379" s="19" t="s">
        <v>195</v>
      </c>
      <c r="BZ379" s="19" t="s">
        <v>186</v>
      </c>
      <c r="CA379" s="19">
        <f t="shared" si="17"/>
        <v>1</v>
      </c>
      <c r="CB379" s="19" t="s">
        <v>186</v>
      </c>
      <c r="CC379" s="19">
        <f t="shared" si="18"/>
        <v>1</v>
      </c>
      <c r="CD379" s="19" t="s">
        <v>209</v>
      </c>
      <c r="CE379" s="19">
        <f t="shared" si="19"/>
        <v>1</v>
      </c>
      <c r="CF379" s="19" t="s">
        <v>209</v>
      </c>
      <c r="CG379" s="19">
        <f t="shared" si="20"/>
        <v>1</v>
      </c>
      <c r="CH379" s="19" t="s">
        <v>209</v>
      </c>
      <c r="CI379" s="19">
        <f t="shared" si="21"/>
        <v>1</v>
      </c>
      <c r="CJ379" s="19" t="s">
        <v>229</v>
      </c>
      <c r="CK379" s="19" t="s">
        <v>185</v>
      </c>
      <c r="CL379" s="19" t="s">
        <v>212</v>
      </c>
      <c r="CM379" s="19">
        <f t="shared" si="22"/>
        <v>6</v>
      </c>
      <c r="CN379" s="19" t="s">
        <v>213</v>
      </c>
      <c r="CO379" s="19">
        <f t="shared" si="23"/>
        <v>1</v>
      </c>
      <c r="CP379" s="19" t="s">
        <v>195</v>
      </c>
      <c r="CQ379" s="19" t="s">
        <v>185</v>
      </c>
      <c r="CR379" s="19" t="s">
        <v>185</v>
      </c>
      <c r="CS379" s="19" t="s">
        <v>185</v>
      </c>
      <c r="CT379" s="19" t="s">
        <v>185</v>
      </c>
      <c r="CU379" s="19">
        <f t="shared" ref="CU379:CY379" si="427">if(CP379="Không",0,1)</f>
        <v>1</v>
      </c>
      <c r="CV379" s="19">
        <f t="shared" si="427"/>
        <v>0</v>
      </c>
      <c r="CW379" s="19">
        <f t="shared" si="427"/>
        <v>0</v>
      </c>
      <c r="CX379" s="19">
        <f t="shared" si="427"/>
        <v>0</v>
      </c>
      <c r="CY379" s="19">
        <f t="shared" si="427"/>
        <v>0</v>
      </c>
      <c r="CZ379" s="19" t="s">
        <v>185</v>
      </c>
      <c r="DA379" s="19">
        <f t="shared" si="25"/>
        <v>0</v>
      </c>
      <c r="DB379" s="19" t="s">
        <v>185</v>
      </c>
      <c r="DC379" s="19">
        <f t="shared" si="26"/>
        <v>0</v>
      </c>
      <c r="DD379" s="20"/>
      <c r="DE379" s="19" t="s">
        <v>185</v>
      </c>
      <c r="DF379" s="19">
        <f t="shared" si="27"/>
        <v>0</v>
      </c>
      <c r="DG379" s="19" t="s">
        <v>196</v>
      </c>
      <c r="DH379" s="19">
        <f t="shared" si="28"/>
        <v>0</v>
      </c>
      <c r="DI379" s="19" t="s">
        <v>185</v>
      </c>
      <c r="DJ379" s="19">
        <f t="shared" si="29"/>
        <v>0</v>
      </c>
      <c r="DK379" s="19" t="s">
        <v>197</v>
      </c>
      <c r="DL379" s="19">
        <f t="shared" si="30"/>
        <v>0</v>
      </c>
      <c r="DM379" s="20"/>
      <c r="DN379" s="19" t="str">
        <f t="shared" si="31"/>
        <v/>
      </c>
      <c r="DO379" s="20"/>
      <c r="DP379" s="19" t="s">
        <v>185</v>
      </c>
      <c r="DQ379" s="20">
        <f t="shared" si="32"/>
        <v>0</v>
      </c>
      <c r="DR379" s="20"/>
      <c r="DS379" s="19" t="s">
        <v>195</v>
      </c>
      <c r="DT379" s="19" t="s">
        <v>921</v>
      </c>
      <c r="DU379" s="19" t="s">
        <v>185</v>
      </c>
      <c r="DV379" s="20"/>
      <c r="DW379" s="20"/>
      <c r="DX379" s="20"/>
      <c r="DY379" s="20"/>
    </row>
    <row r="380">
      <c r="A380" s="18">
        <v>46007.97436342593</v>
      </c>
      <c r="B380" s="19" t="s">
        <v>370</v>
      </c>
      <c r="C380" s="19" t="s">
        <v>335</v>
      </c>
      <c r="D380" s="19">
        <f t="shared" si="2"/>
        <v>1</v>
      </c>
      <c r="E380" s="19" t="s">
        <v>335</v>
      </c>
      <c r="F380" s="19">
        <f>IFERROR(__xludf.DUMMYFUNCTION("LET(
  t, LOWER(TRIM(E380)),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380" s="19" t="s">
        <v>185</v>
      </c>
      <c r="H380" s="19">
        <f>IFERROR(__xludf.DUMMYFUNCTION("LET(
  t, LOWER(TRIM(G380)),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80" s="19" t="s">
        <v>182</v>
      </c>
      <c r="J380" s="19">
        <f>IFERROR(__xludf.DUMMYFUNCTION("LET(
  text, LOWER(I380),
  IFERROR(
    IFS(
      REGEXMATCH(text,""ở cùng gia đình|ở trọ cùng gia đình""), 0,
      REGEXMATCH(text,""thuê trọ""), 1,
      REGEXMATCH(text,""ở ktx""), 2,
      REGEXMATCH(text,""có nhà tại khu vực đang học|có nhà|ở riên"&amp;"g tại chung cư""), 3,
      REGEXMATCH(text,""ở nhà người quen""), 4
    ),
  -1)
)"),1.0)</f>
        <v>1</v>
      </c>
      <c r="K380" s="19" t="s">
        <v>183</v>
      </c>
      <c r="L380" s="19">
        <f>IFERROR(__xludf.DUMMYFUNCTION("LET(
  t, LOWER(TRIM(K380)),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80" s="19" t="s">
        <v>184</v>
      </c>
      <c r="N380" s="19">
        <f>IFERROR(__xludf.DUMMYFUNCTION("LET(
  t, LOWER(TRIM(M380)),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80" s="19" t="s">
        <v>185</v>
      </c>
      <c r="P380" s="19">
        <f t="shared" si="3"/>
        <v>0</v>
      </c>
      <c r="Q380" s="20"/>
      <c r="R380" s="20" t="str">
        <f t="shared" si="412"/>
        <v/>
      </c>
      <c r="S380" s="20"/>
      <c r="T380" s="20"/>
      <c r="U380" s="20"/>
      <c r="V380" s="20" t="str">
        <f>IFERROR(__xludf.DUMMYFUNCTION("IFERROR(REGEXEXTRACT(U380,""\d+"")*1, """")"),"")</f>
        <v/>
      </c>
      <c r="W380" s="20">
        <f t="shared" si="5"/>
        <v>0</v>
      </c>
      <c r="X380" s="20"/>
      <c r="Y380" s="20"/>
      <c r="Z380" s="19" t="s">
        <v>185</v>
      </c>
      <c r="AA380" s="19"/>
      <c r="AB380" s="19" t="s">
        <v>185</v>
      </c>
      <c r="AC380" s="19" t="s">
        <v>185</v>
      </c>
      <c r="AD380" s="19" t="s">
        <v>205</v>
      </c>
      <c r="AE380" s="19" t="s">
        <v>185</v>
      </c>
      <c r="AF380" s="19" t="s">
        <v>206</v>
      </c>
      <c r="AG380" s="19" t="s">
        <v>188</v>
      </c>
      <c r="AH380" s="19" t="s">
        <v>188</v>
      </c>
      <c r="AI380" s="19" t="s">
        <v>239</v>
      </c>
      <c r="AJ380" s="19">
        <f t="shared" si="6"/>
        <v>0</v>
      </c>
      <c r="AK380" s="19" t="s">
        <v>188</v>
      </c>
      <c r="AL380" s="19">
        <f t="shared" si="7"/>
        <v>1</v>
      </c>
      <c r="AM380" s="19" t="s">
        <v>190</v>
      </c>
      <c r="AN380" s="19">
        <f t="shared" si="8"/>
        <v>0</v>
      </c>
      <c r="AO380" s="20"/>
      <c r="AP380" s="19">
        <v>1.0</v>
      </c>
      <c r="AQ380" s="19">
        <v>2.0</v>
      </c>
      <c r="AR380" s="19">
        <v>1.0</v>
      </c>
      <c r="AS380" s="19">
        <v>4.0</v>
      </c>
      <c r="AT380" s="19">
        <v>1.0</v>
      </c>
      <c r="AU380" s="19">
        <v>4.0</v>
      </c>
      <c r="AV380" s="19">
        <v>2.0</v>
      </c>
      <c r="AW380" s="19">
        <v>2.0</v>
      </c>
      <c r="AX380" s="19">
        <v>2.0</v>
      </c>
      <c r="AY380" s="19">
        <f t="shared" si="9"/>
        <v>19</v>
      </c>
      <c r="AZ380" s="19">
        <f t="shared" si="10"/>
        <v>10</v>
      </c>
      <c r="BA380" s="19">
        <f t="shared" si="11"/>
        <v>1</v>
      </c>
      <c r="BB380" s="19">
        <f t="shared" si="12"/>
        <v>0</v>
      </c>
      <c r="BC380" s="19">
        <v>2.0</v>
      </c>
      <c r="BD380" s="19">
        <v>2.0</v>
      </c>
      <c r="BE380" s="19">
        <v>2.0</v>
      </c>
      <c r="BF380" s="19">
        <v>1.0</v>
      </c>
      <c r="BG380" s="19">
        <v>4.0</v>
      </c>
      <c r="BH380" s="19">
        <v>1.0</v>
      </c>
      <c r="BI380" s="19">
        <v>3.0</v>
      </c>
      <c r="BJ380" s="19">
        <f t="shared" si="13"/>
        <v>15</v>
      </c>
      <c r="BK380" s="19">
        <f t="shared" si="14"/>
        <v>8</v>
      </c>
      <c r="BL380" s="19"/>
      <c r="BM380" s="19"/>
      <c r="BN380" s="19">
        <v>3.0</v>
      </c>
      <c r="BO380" s="19" t="s">
        <v>185</v>
      </c>
      <c r="BP380" s="19">
        <f t="shared" si="15"/>
        <v>0</v>
      </c>
      <c r="BQ380" s="19">
        <v>2.0</v>
      </c>
      <c r="BR380" s="19">
        <v>0.0</v>
      </c>
      <c r="BS380" s="19" t="s">
        <v>195</v>
      </c>
      <c r="BT380" s="20">
        <f t="shared" si="16"/>
        <v>1</v>
      </c>
      <c r="BU380" s="19" t="s">
        <v>207</v>
      </c>
      <c r="BV380" s="19">
        <v>3.0</v>
      </c>
      <c r="BW380" s="19" t="s">
        <v>185</v>
      </c>
      <c r="BX380" s="19" t="s">
        <v>191</v>
      </c>
      <c r="BY380" s="19" t="s">
        <v>195</v>
      </c>
      <c r="BZ380" s="19" t="s">
        <v>186</v>
      </c>
      <c r="CA380" s="19">
        <f t="shared" si="17"/>
        <v>1</v>
      </c>
      <c r="CB380" s="19" t="s">
        <v>208</v>
      </c>
      <c r="CC380" s="19">
        <f t="shared" si="18"/>
        <v>2</v>
      </c>
      <c r="CD380" s="19" t="s">
        <v>209</v>
      </c>
      <c r="CE380" s="19">
        <f t="shared" si="19"/>
        <v>1</v>
      </c>
      <c r="CF380" s="19" t="s">
        <v>209</v>
      </c>
      <c r="CG380" s="19">
        <f t="shared" si="20"/>
        <v>1</v>
      </c>
      <c r="CH380" s="19" t="s">
        <v>192</v>
      </c>
      <c r="CI380" s="19">
        <f t="shared" si="21"/>
        <v>0</v>
      </c>
      <c r="CJ380" s="19" t="s">
        <v>292</v>
      </c>
      <c r="CK380" s="19" t="s">
        <v>185</v>
      </c>
      <c r="CL380" s="19" t="s">
        <v>212</v>
      </c>
      <c r="CM380" s="19">
        <f t="shared" si="22"/>
        <v>6</v>
      </c>
      <c r="CN380" s="19" t="s">
        <v>185</v>
      </c>
      <c r="CO380" s="19">
        <f t="shared" si="23"/>
        <v>0</v>
      </c>
      <c r="CP380" s="19" t="s">
        <v>185</v>
      </c>
      <c r="CQ380" s="19" t="s">
        <v>185</v>
      </c>
      <c r="CR380" s="19" t="s">
        <v>185</v>
      </c>
      <c r="CS380" s="19" t="s">
        <v>185</v>
      </c>
      <c r="CT380" s="19" t="s">
        <v>185</v>
      </c>
      <c r="CU380" s="19">
        <f t="shared" ref="CU380:CY380" si="428">if(CP380="Không",0,1)</f>
        <v>0</v>
      </c>
      <c r="CV380" s="19">
        <f t="shared" si="428"/>
        <v>0</v>
      </c>
      <c r="CW380" s="19">
        <f t="shared" si="428"/>
        <v>0</v>
      </c>
      <c r="CX380" s="19">
        <f t="shared" si="428"/>
        <v>0</v>
      </c>
      <c r="CY380" s="19">
        <f t="shared" si="428"/>
        <v>0</v>
      </c>
      <c r="CZ380" s="19" t="s">
        <v>185</v>
      </c>
      <c r="DA380" s="19">
        <f t="shared" si="25"/>
        <v>0</v>
      </c>
      <c r="DB380" s="19" t="s">
        <v>185</v>
      </c>
      <c r="DC380" s="19">
        <f t="shared" si="26"/>
        <v>0</v>
      </c>
      <c r="DD380" s="20"/>
      <c r="DE380" s="19" t="s">
        <v>185</v>
      </c>
      <c r="DF380" s="19">
        <f t="shared" si="27"/>
        <v>0</v>
      </c>
      <c r="DG380" s="19" t="s">
        <v>196</v>
      </c>
      <c r="DH380" s="19">
        <f t="shared" si="28"/>
        <v>0</v>
      </c>
      <c r="DI380" s="19" t="s">
        <v>185</v>
      </c>
      <c r="DJ380" s="19">
        <f t="shared" si="29"/>
        <v>0</v>
      </c>
      <c r="DK380" s="19" t="s">
        <v>197</v>
      </c>
      <c r="DL380" s="19">
        <f t="shared" si="30"/>
        <v>0</v>
      </c>
      <c r="DM380" s="20"/>
      <c r="DN380" s="19" t="str">
        <f t="shared" si="31"/>
        <v/>
      </c>
      <c r="DO380" s="20"/>
      <c r="DP380" s="19" t="s">
        <v>185</v>
      </c>
      <c r="DQ380" s="20">
        <f t="shared" si="32"/>
        <v>0</v>
      </c>
      <c r="DR380" s="20"/>
      <c r="DS380" s="19" t="s">
        <v>185</v>
      </c>
      <c r="DT380" s="20"/>
      <c r="DU380" s="19" t="s">
        <v>185</v>
      </c>
      <c r="DV380" s="20"/>
      <c r="DW380" s="20"/>
      <c r="DX380" s="20"/>
      <c r="DY380" s="20"/>
    </row>
    <row r="381">
      <c r="A381" s="18">
        <v>46007.98111111111</v>
      </c>
      <c r="B381" s="19" t="s">
        <v>585</v>
      </c>
      <c r="C381" s="19" t="s">
        <v>174</v>
      </c>
      <c r="D381" s="19">
        <f t="shared" si="2"/>
        <v>0</v>
      </c>
      <c r="E381" s="19" t="s">
        <v>180</v>
      </c>
      <c r="F381" s="19">
        <f>IFERROR(__xludf.DUMMYFUNCTION("LET(
  t, LOWER(TRIM(E381)),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81" s="19" t="s">
        <v>185</v>
      </c>
      <c r="H381" s="19">
        <f>IFERROR(__xludf.DUMMYFUNCTION("LET(
  t, LOWER(TRIM(G381)),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81" s="19" t="s">
        <v>347</v>
      </c>
      <c r="J381" s="19">
        <f>IFERROR(__xludf.DUMMYFUNCTION("LET(
  text, LOWER(I381),
  IFERROR(
    IFS(
      REGEXMATCH(text,""ở cùng gia đình|ở trọ cùng gia đình""), 0,
      REGEXMATCH(text,""thuê trọ""), 1,
      REGEXMATCH(text,""ở ktx""), 2,
      REGEXMATCH(text,""có nhà tại khu vực đang học|có nhà|ở riên"&amp;"g tại chung cư""), 3,
      REGEXMATCH(text,""ở nhà người quen""), 4
    ),
  -1)
)"),4.0)</f>
        <v>4</v>
      </c>
      <c r="K381" s="19" t="s">
        <v>183</v>
      </c>
      <c r="L381" s="19">
        <f>IFERROR(__xludf.DUMMYFUNCTION("LET(
  t, LOWER(TRIM(K381)),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81" s="19" t="s">
        <v>383</v>
      </c>
      <c r="N381" s="19">
        <f>IFERROR(__xludf.DUMMYFUNCTION("LET(
  t, LOWER(TRIM(M381)),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81" s="19" t="s">
        <v>195</v>
      </c>
      <c r="P381" s="19">
        <f t="shared" si="3"/>
        <v>1</v>
      </c>
      <c r="Q381" s="19">
        <v>1.0</v>
      </c>
      <c r="R381" s="20">
        <f t="shared" si="412"/>
        <v>1</v>
      </c>
      <c r="S381" s="19" t="s">
        <v>922</v>
      </c>
      <c r="T381" s="19"/>
      <c r="U381" s="19" t="s">
        <v>224</v>
      </c>
      <c r="V381" s="20">
        <f>IFERROR(__xludf.DUMMYFUNCTION("IFERROR(REGEXEXTRACT(U381,""\d+"")*1, """")"),25.0)</f>
        <v>25</v>
      </c>
      <c r="W381" s="20">
        <f t="shared" si="5"/>
        <v>25</v>
      </c>
      <c r="X381" s="19">
        <v>0.0</v>
      </c>
      <c r="Y381" s="19">
        <v>90.0</v>
      </c>
      <c r="Z381" s="19" t="s">
        <v>185</v>
      </c>
      <c r="AA381" s="19"/>
      <c r="AB381" s="19" t="s">
        <v>185</v>
      </c>
      <c r="AC381" s="19" t="s">
        <v>185</v>
      </c>
      <c r="AD381" s="19" t="s">
        <v>205</v>
      </c>
      <c r="AE381" s="19" t="s">
        <v>185</v>
      </c>
      <c r="AF381" s="19" t="s">
        <v>206</v>
      </c>
      <c r="AG381" s="19" t="s">
        <v>238</v>
      </c>
      <c r="AH381" s="19" t="s">
        <v>188</v>
      </c>
      <c r="AI381" s="19" t="s">
        <v>239</v>
      </c>
      <c r="AJ381" s="19">
        <f t="shared" si="6"/>
        <v>0</v>
      </c>
      <c r="AK381" s="19" t="s">
        <v>302</v>
      </c>
      <c r="AL381" s="19">
        <f t="shared" si="7"/>
        <v>-1</v>
      </c>
      <c r="AM381" s="19" t="s">
        <v>190</v>
      </c>
      <c r="AN381" s="19">
        <f t="shared" si="8"/>
        <v>0</v>
      </c>
      <c r="AO381" s="20"/>
      <c r="AP381" s="19">
        <v>1.0</v>
      </c>
      <c r="AQ381" s="19">
        <v>1.0</v>
      </c>
      <c r="AR381" s="19">
        <v>2.0</v>
      </c>
      <c r="AS381" s="19">
        <v>2.0</v>
      </c>
      <c r="AT381" s="19">
        <v>4.0</v>
      </c>
      <c r="AU381" s="19">
        <v>1.0</v>
      </c>
      <c r="AV381" s="19">
        <v>1.0</v>
      </c>
      <c r="AW381" s="19">
        <v>1.0</v>
      </c>
      <c r="AX381" s="19">
        <v>1.0</v>
      </c>
      <c r="AY381" s="19">
        <f t="shared" si="9"/>
        <v>14</v>
      </c>
      <c r="AZ381" s="19">
        <f t="shared" si="10"/>
        <v>5</v>
      </c>
      <c r="BA381" s="19">
        <f t="shared" si="11"/>
        <v>0</v>
      </c>
      <c r="BB381" s="19">
        <f t="shared" si="12"/>
        <v>0</v>
      </c>
      <c r="BC381" s="19">
        <v>1.0</v>
      </c>
      <c r="BD381" s="19">
        <v>1.0</v>
      </c>
      <c r="BE381" s="19">
        <v>1.0</v>
      </c>
      <c r="BF381" s="19">
        <v>1.0</v>
      </c>
      <c r="BG381" s="19">
        <v>1.0</v>
      </c>
      <c r="BH381" s="19">
        <v>1.0</v>
      </c>
      <c r="BI381" s="19">
        <v>1.0</v>
      </c>
      <c r="BJ381" s="19">
        <f t="shared" si="13"/>
        <v>7</v>
      </c>
      <c r="BK381" s="19">
        <f t="shared" si="14"/>
        <v>0</v>
      </c>
      <c r="BL381" s="19"/>
      <c r="BM381" s="19"/>
      <c r="BN381" s="19">
        <v>5.0</v>
      </c>
      <c r="BO381" s="19" t="s">
        <v>195</v>
      </c>
      <c r="BP381" s="19">
        <f t="shared" si="15"/>
        <v>1</v>
      </c>
      <c r="BQ381" s="19">
        <v>5.0</v>
      </c>
      <c r="BR381" s="19">
        <v>10.0</v>
      </c>
      <c r="BS381" s="19" t="s">
        <v>195</v>
      </c>
      <c r="BT381" s="20">
        <f t="shared" si="16"/>
        <v>1</v>
      </c>
      <c r="BU381" s="19" t="s">
        <v>207</v>
      </c>
      <c r="BV381" s="19">
        <v>4.0</v>
      </c>
      <c r="BW381" s="19" t="s">
        <v>185</v>
      </c>
      <c r="BX381" s="19" t="s">
        <v>191</v>
      </c>
      <c r="BY381" s="19" t="s">
        <v>185</v>
      </c>
      <c r="BZ381" s="19" t="s">
        <v>185</v>
      </c>
      <c r="CA381" s="19">
        <f t="shared" si="17"/>
        <v>0</v>
      </c>
      <c r="CB381" s="19" t="s">
        <v>186</v>
      </c>
      <c r="CC381" s="19">
        <f t="shared" si="18"/>
        <v>1</v>
      </c>
      <c r="CD381" s="19" t="s">
        <v>192</v>
      </c>
      <c r="CE381" s="19">
        <f t="shared" si="19"/>
        <v>0</v>
      </c>
      <c r="CF381" s="19" t="s">
        <v>192</v>
      </c>
      <c r="CG381" s="19">
        <f t="shared" si="20"/>
        <v>0</v>
      </c>
      <c r="CH381" s="19" t="s">
        <v>209</v>
      </c>
      <c r="CI381" s="19">
        <f t="shared" si="21"/>
        <v>1</v>
      </c>
      <c r="CJ381" s="19" t="s">
        <v>229</v>
      </c>
      <c r="CK381" s="19" t="s">
        <v>185</v>
      </c>
      <c r="CL381" s="19" t="s">
        <v>212</v>
      </c>
      <c r="CM381" s="19">
        <f t="shared" si="22"/>
        <v>6</v>
      </c>
      <c r="CN381" s="19" t="s">
        <v>185</v>
      </c>
      <c r="CO381" s="19">
        <f t="shared" si="23"/>
        <v>0</v>
      </c>
      <c r="CP381" s="19" t="s">
        <v>185</v>
      </c>
      <c r="CQ381" s="19" t="s">
        <v>185</v>
      </c>
      <c r="CR381" s="19" t="s">
        <v>185</v>
      </c>
      <c r="CS381" s="19" t="s">
        <v>185</v>
      </c>
      <c r="CT381" s="19" t="s">
        <v>185</v>
      </c>
      <c r="CU381" s="19">
        <f t="shared" ref="CU381:CY381" si="429">if(CP381="Không",0,1)</f>
        <v>0</v>
      </c>
      <c r="CV381" s="19">
        <f t="shared" si="429"/>
        <v>0</v>
      </c>
      <c r="CW381" s="19">
        <f t="shared" si="429"/>
        <v>0</v>
      </c>
      <c r="CX381" s="19">
        <f t="shared" si="429"/>
        <v>0</v>
      </c>
      <c r="CY381" s="19">
        <f t="shared" si="429"/>
        <v>0</v>
      </c>
      <c r="CZ381" s="19" t="s">
        <v>185</v>
      </c>
      <c r="DA381" s="19">
        <f t="shared" si="25"/>
        <v>0</v>
      </c>
      <c r="DB381" s="19" t="s">
        <v>185</v>
      </c>
      <c r="DC381" s="19">
        <f t="shared" si="26"/>
        <v>0</v>
      </c>
      <c r="DD381" s="20"/>
      <c r="DE381" s="19" t="s">
        <v>185</v>
      </c>
      <c r="DF381" s="19">
        <f t="shared" si="27"/>
        <v>0</v>
      </c>
      <c r="DG381" s="19" t="s">
        <v>923</v>
      </c>
      <c r="DH381" s="19">
        <f t="shared" si="28"/>
        <v>1</v>
      </c>
      <c r="DI381" s="19" t="s">
        <v>832</v>
      </c>
      <c r="DJ381" s="19">
        <f t="shared" si="29"/>
        <v>1</v>
      </c>
      <c r="DK381" s="19" t="s">
        <v>197</v>
      </c>
      <c r="DL381" s="19">
        <f t="shared" si="30"/>
        <v>0</v>
      </c>
      <c r="DM381" s="20"/>
      <c r="DN381" s="19" t="str">
        <f t="shared" si="31"/>
        <v/>
      </c>
      <c r="DO381" s="20"/>
      <c r="DP381" s="19" t="s">
        <v>185</v>
      </c>
      <c r="DQ381" s="20">
        <f t="shared" si="32"/>
        <v>0</v>
      </c>
      <c r="DR381" s="20"/>
      <c r="DS381" s="19" t="s">
        <v>185</v>
      </c>
      <c r="DT381" s="20"/>
      <c r="DU381" s="19" t="s">
        <v>185</v>
      </c>
      <c r="DV381" s="20"/>
      <c r="DW381" s="20"/>
      <c r="DX381" s="20"/>
      <c r="DY381" s="20"/>
    </row>
    <row r="382">
      <c r="A382" s="18">
        <v>46007.98453703704</v>
      </c>
      <c r="B382" s="19" t="s">
        <v>390</v>
      </c>
      <c r="C382" s="19" t="s">
        <v>335</v>
      </c>
      <c r="D382" s="19">
        <f t="shared" si="2"/>
        <v>1</v>
      </c>
      <c r="E382" s="19" t="s">
        <v>328</v>
      </c>
      <c r="F382" s="19">
        <f>IFERROR(__xludf.DUMMYFUNCTION("LET(
  t, LOWER(TRIM(E382)),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382" s="19" t="s">
        <v>181</v>
      </c>
      <c r="H382" s="19">
        <f>IFERROR(__xludf.DUMMYFUNCTION("LET(
  t, LOWER(TRIM(G382)),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382" s="19" t="s">
        <v>276</v>
      </c>
      <c r="J382" s="19">
        <f>IFERROR(__xludf.DUMMYFUNCTION("LET(
  text, LOWER(I382),
  IFERROR(
    IFS(
      REGEXMATCH(text,""ở cùng gia đình|ở trọ cùng gia đình""), 0,
      REGEXMATCH(text,""thuê trọ""), 1,
      REGEXMATCH(text,""ở ktx""), 2,
      REGEXMATCH(text,""có nhà tại khu vực đang học|có nhà|ở riên"&amp;"g tại chung cư""), 3,
      REGEXMATCH(text,""ở nhà người quen""), 4
    ),
  -1)
)"),0.0)</f>
        <v>0</v>
      </c>
      <c r="K382" s="19" t="s">
        <v>183</v>
      </c>
      <c r="L382" s="19">
        <f>IFERROR(__xludf.DUMMYFUNCTION("LET(
  t, LOWER(TRIM(K382)),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82" s="19" t="s">
        <v>222</v>
      </c>
      <c r="N382" s="19">
        <f>IFERROR(__xludf.DUMMYFUNCTION("LET(
  t, LOWER(TRIM(M382)),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82" s="19" t="s">
        <v>195</v>
      </c>
      <c r="P382" s="19">
        <f t="shared" si="3"/>
        <v>1</v>
      </c>
      <c r="Q382" s="19" t="s">
        <v>924</v>
      </c>
      <c r="R382" s="19">
        <v>2.0</v>
      </c>
      <c r="S382" s="19" t="s">
        <v>203</v>
      </c>
      <c r="T382" s="19"/>
      <c r="U382" s="19" t="s">
        <v>925</v>
      </c>
      <c r="V382" s="20" t="str">
        <f>IFERROR(__xludf.DUMMYFUNCTION("IFERROR(REGEXEXTRACT(U382,""\d+"")*1, """")"),"")</f>
        <v/>
      </c>
      <c r="W382" s="20">
        <f t="shared" si="5"/>
        <v>0</v>
      </c>
      <c r="X382" s="19" t="s">
        <v>926</v>
      </c>
      <c r="Y382" s="19" t="s">
        <v>927</v>
      </c>
      <c r="Z382" s="19" t="s">
        <v>208</v>
      </c>
      <c r="AA382" s="19"/>
      <c r="AB382" s="19" t="s">
        <v>185</v>
      </c>
      <c r="AC382" s="19" t="s">
        <v>928</v>
      </c>
      <c r="AD382" s="19" t="s">
        <v>186</v>
      </c>
      <c r="AE382" s="19" t="s">
        <v>185</v>
      </c>
      <c r="AF382" s="19" t="s">
        <v>206</v>
      </c>
      <c r="AG382" s="19" t="s">
        <v>226</v>
      </c>
      <c r="AH382" s="19" t="s">
        <v>251</v>
      </c>
      <c r="AI382" s="19" t="s">
        <v>189</v>
      </c>
      <c r="AJ382" s="19">
        <f t="shared" si="6"/>
        <v>1</v>
      </c>
      <c r="AK382" s="19" t="s">
        <v>251</v>
      </c>
      <c r="AL382" s="19">
        <f t="shared" si="7"/>
        <v>3</v>
      </c>
      <c r="AM382" s="19" t="s">
        <v>190</v>
      </c>
      <c r="AN382" s="19">
        <f t="shared" si="8"/>
        <v>0</v>
      </c>
      <c r="AO382" s="20"/>
      <c r="AP382" s="19">
        <v>3.0</v>
      </c>
      <c r="AQ382" s="19">
        <v>3.0</v>
      </c>
      <c r="AR382" s="19">
        <v>3.0</v>
      </c>
      <c r="AS382" s="19">
        <v>4.0</v>
      </c>
      <c r="AT382" s="19">
        <v>2.0</v>
      </c>
      <c r="AU382" s="19">
        <v>3.0</v>
      </c>
      <c r="AV382" s="19">
        <v>2.0</v>
      </c>
      <c r="AW382" s="19">
        <v>1.0</v>
      </c>
      <c r="AX382" s="19">
        <v>4.0</v>
      </c>
      <c r="AY382" s="19">
        <f t="shared" si="9"/>
        <v>25</v>
      </c>
      <c r="AZ382" s="19">
        <f t="shared" si="10"/>
        <v>16</v>
      </c>
      <c r="BA382" s="19">
        <f t="shared" si="11"/>
        <v>1</v>
      </c>
      <c r="BB382" s="19">
        <f t="shared" si="12"/>
        <v>1</v>
      </c>
      <c r="BC382" s="19">
        <v>3.0</v>
      </c>
      <c r="BD382" s="19">
        <v>1.0</v>
      </c>
      <c r="BE382" s="19">
        <v>3.0</v>
      </c>
      <c r="BF382" s="19">
        <v>3.0</v>
      </c>
      <c r="BG382" s="19">
        <v>3.0</v>
      </c>
      <c r="BH382" s="19">
        <v>2.0</v>
      </c>
      <c r="BI382" s="19">
        <v>3.0</v>
      </c>
      <c r="BJ382" s="19">
        <f t="shared" si="13"/>
        <v>18</v>
      </c>
      <c r="BK382" s="19">
        <f t="shared" si="14"/>
        <v>11</v>
      </c>
      <c r="BL382" s="19"/>
      <c r="BM382" s="19"/>
      <c r="BN382" s="19">
        <v>4.0</v>
      </c>
      <c r="BO382" s="19" t="s">
        <v>195</v>
      </c>
      <c r="BP382" s="19">
        <f t="shared" si="15"/>
        <v>1</v>
      </c>
      <c r="BQ382" s="19">
        <v>3.0</v>
      </c>
      <c r="BR382" s="19">
        <v>4.0</v>
      </c>
      <c r="BS382" s="19" t="s">
        <v>195</v>
      </c>
      <c r="BT382" s="20">
        <f t="shared" si="16"/>
        <v>1</v>
      </c>
      <c r="BU382" s="19" t="s">
        <v>929</v>
      </c>
      <c r="BV382" s="19">
        <v>3.0</v>
      </c>
      <c r="BW382" s="19" t="s">
        <v>195</v>
      </c>
      <c r="BX382" s="19" t="s">
        <v>191</v>
      </c>
      <c r="BY382" s="19" t="s">
        <v>185</v>
      </c>
      <c r="BZ382" s="19" t="s">
        <v>185</v>
      </c>
      <c r="CA382" s="19">
        <f t="shared" si="17"/>
        <v>0</v>
      </c>
      <c r="CB382" s="19" t="s">
        <v>186</v>
      </c>
      <c r="CC382" s="19">
        <f t="shared" si="18"/>
        <v>1</v>
      </c>
      <c r="CD382" s="19" t="s">
        <v>209</v>
      </c>
      <c r="CE382" s="19">
        <f t="shared" si="19"/>
        <v>1</v>
      </c>
      <c r="CF382" s="19" t="s">
        <v>192</v>
      </c>
      <c r="CG382" s="19">
        <f t="shared" si="20"/>
        <v>0</v>
      </c>
      <c r="CH382" s="19" t="s">
        <v>209</v>
      </c>
      <c r="CI382" s="19">
        <f t="shared" si="21"/>
        <v>1</v>
      </c>
      <c r="CJ382" s="19" t="s">
        <v>229</v>
      </c>
      <c r="CK382" s="19" t="s">
        <v>930</v>
      </c>
      <c r="CL382" s="19" t="s">
        <v>212</v>
      </c>
      <c r="CM382" s="19">
        <f t="shared" si="22"/>
        <v>6</v>
      </c>
      <c r="CN382" s="19" t="s">
        <v>213</v>
      </c>
      <c r="CO382" s="19">
        <f t="shared" si="23"/>
        <v>1</v>
      </c>
      <c r="CP382" s="19" t="s">
        <v>195</v>
      </c>
      <c r="CQ382" s="19" t="s">
        <v>195</v>
      </c>
      <c r="CR382" s="19" t="s">
        <v>195</v>
      </c>
      <c r="CS382" s="19" t="s">
        <v>195</v>
      </c>
      <c r="CT382" s="19" t="s">
        <v>185</v>
      </c>
      <c r="CU382" s="19">
        <f t="shared" ref="CU382:CY382" si="430">if(CP382="Không",0,1)</f>
        <v>1</v>
      </c>
      <c r="CV382" s="19">
        <f t="shared" si="430"/>
        <v>1</v>
      </c>
      <c r="CW382" s="19">
        <f t="shared" si="430"/>
        <v>1</v>
      </c>
      <c r="CX382" s="19">
        <f t="shared" si="430"/>
        <v>1</v>
      </c>
      <c r="CY382" s="19">
        <f t="shared" si="430"/>
        <v>0</v>
      </c>
      <c r="CZ382" s="19" t="s">
        <v>195</v>
      </c>
      <c r="DA382" s="19">
        <f t="shared" si="25"/>
        <v>1</v>
      </c>
      <c r="DB382" s="19" t="s">
        <v>195</v>
      </c>
      <c r="DC382" s="19">
        <f t="shared" si="26"/>
        <v>1</v>
      </c>
      <c r="DD382" s="19" t="s">
        <v>931</v>
      </c>
      <c r="DE382" s="19" t="s">
        <v>195</v>
      </c>
      <c r="DF382" s="19">
        <f t="shared" si="27"/>
        <v>1</v>
      </c>
      <c r="DG382" s="19" t="s">
        <v>431</v>
      </c>
      <c r="DH382" s="19">
        <f t="shared" si="28"/>
        <v>1</v>
      </c>
      <c r="DI382" s="19" t="s">
        <v>932</v>
      </c>
      <c r="DJ382" s="19">
        <f t="shared" si="29"/>
        <v>1</v>
      </c>
      <c r="DK382" s="19" t="s">
        <v>282</v>
      </c>
      <c r="DL382" s="19">
        <f t="shared" si="30"/>
        <v>1</v>
      </c>
      <c r="DM382" s="19" t="s">
        <v>265</v>
      </c>
      <c r="DN382" s="19">
        <f t="shared" si="31"/>
        <v>5</v>
      </c>
      <c r="DO382" s="19" t="s">
        <v>933</v>
      </c>
      <c r="DP382" s="19" t="s">
        <v>195</v>
      </c>
      <c r="DQ382" s="20">
        <f t="shared" si="32"/>
        <v>1</v>
      </c>
      <c r="DR382" s="19" t="s">
        <v>934</v>
      </c>
      <c r="DS382" s="19" t="s">
        <v>185</v>
      </c>
      <c r="DT382" s="20"/>
      <c r="DU382" s="19" t="s">
        <v>185</v>
      </c>
      <c r="DV382" s="20"/>
      <c r="DW382" s="20"/>
      <c r="DX382" s="20"/>
      <c r="DY382" s="20"/>
    </row>
    <row r="383">
      <c r="A383" s="18">
        <v>46007.985034722224</v>
      </c>
      <c r="B383" s="19" t="s">
        <v>374</v>
      </c>
      <c r="C383" s="19" t="s">
        <v>335</v>
      </c>
      <c r="D383" s="19">
        <f t="shared" si="2"/>
        <v>1</v>
      </c>
      <c r="E383" s="19" t="s">
        <v>346</v>
      </c>
      <c r="F383" s="19">
        <f>IFERROR(__xludf.DUMMYFUNCTION("LET(
  t, LOWER(TRIM(E383)),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83" s="19" t="s">
        <v>185</v>
      </c>
      <c r="H383" s="19">
        <f>IFERROR(__xludf.DUMMYFUNCTION("LET(
  t, LOWER(TRIM(G383)),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83" s="19" t="s">
        <v>276</v>
      </c>
      <c r="J383" s="19">
        <f>IFERROR(__xludf.DUMMYFUNCTION("LET(
  text, LOWER(I383),
  IFERROR(
    IFS(
      REGEXMATCH(text,""ở cùng gia đình|ở trọ cùng gia đình""), 0,
      REGEXMATCH(text,""thuê trọ""), 1,
      REGEXMATCH(text,""ở ktx""), 2,
      REGEXMATCH(text,""có nhà tại khu vực đang học|có nhà|ở riên"&amp;"g tại chung cư""), 3,
      REGEXMATCH(text,""ở nhà người quen""), 4
    ),
  -1)
)"),0.0)</f>
        <v>0</v>
      </c>
      <c r="K383" s="19" t="s">
        <v>935</v>
      </c>
      <c r="L383" s="19">
        <f>IFERROR(__xludf.DUMMYFUNCTION("LET(
  t, LOWER(TRIM(K383)),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83" s="19" t="s">
        <v>222</v>
      </c>
      <c r="N383" s="19">
        <f>IFERROR(__xludf.DUMMYFUNCTION("LET(
  t, LOWER(TRIM(M383)),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83" s="19" t="s">
        <v>185</v>
      </c>
      <c r="P383" s="19">
        <f t="shared" si="3"/>
        <v>0</v>
      </c>
      <c r="Q383" s="20"/>
      <c r="R383" s="20" t="str">
        <f t="shared" ref="R383:R416" si="432">Q383</f>
        <v/>
      </c>
      <c r="S383" s="20"/>
      <c r="T383" s="20"/>
      <c r="U383" s="20"/>
      <c r="V383" s="20" t="str">
        <f>IFERROR(__xludf.DUMMYFUNCTION("IFERROR(REGEXEXTRACT(U383,""\d+"")*1, """")"),"")</f>
        <v/>
      </c>
      <c r="W383" s="20">
        <f t="shared" si="5"/>
        <v>0</v>
      </c>
      <c r="X383" s="20"/>
      <c r="Y383" s="20"/>
      <c r="Z383" s="19" t="s">
        <v>185</v>
      </c>
      <c r="AA383" s="19"/>
      <c r="AB383" s="19" t="s">
        <v>185</v>
      </c>
      <c r="AC383" s="19" t="s">
        <v>185</v>
      </c>
      <c r="AD383" s="19" t="s">
        <v>186</v>
      </c>
      <c r="AE383" s="19" t="s">
        <v>186</v>
      </c>
      <c r="AF383" s="19" t="s">
        <v>206</v>
      </c>
      <c r="AG383" s="19" t="s">
        <v>188</v>
      </c>
      <c r="AH383" s="19" t="s">
        <v>226</v>
      </c>
      <c r="AI383" s="19" t="s">
        <v>239</v>
      </c>
      <c r="AJ383" s="19">
        <f t="shared" si="6"/>
        <v>0</v>
      </c>
      <c r="AK383" s="19" t="s">
        <v>188</v>
      </c>
      <c r="AL383" s="19">
        <f t="shared" si="7"/>
        <v>1</v>
      </c>
      <c r="AM383" s="19" t="s">
        <v>228</v>
      </c>
      <c r="AN383" s="19">
        <f t="shared" si="8"/>
        <v>1</v>
      </c>
      <c r="AO383" s="20"/>
      <c r="AP383" s="19">
        <v>4.0</v>
      </c>
      <c r="AQ383" s="19">
        <v>3.0</v>
      </c>
      <c r="AR383" s="19">
        <v>4.0</v>
      </c>
      <c r="AS383" s="19">
        <v>4.0</v>
      </c>
      <c r="AT383" s="19">
        <v>2.0</v>
      </c>
      <c r="AU383" s="19">
        <v>2.0</v>
      </c>
      <c r="AV383" s="19">
        <v>4.0</v>
      </c>
      <c r="AW383" s="19">
        <v>3.0</v>
      </c>
      <c r="AX383" s="19">
        <v>2.0</v>
      </c>
      <c r="AY383" s="19">
        <f t="shared" si="9"/>
        <v>28</v>
      </c>
      <c r="AZ383" s="19">
        <f t="shared" si="10"/>
        <v>19</v>
      </c>
      <c r="BA383" s="19">
        <f t="shared" si="11"/>
        <v>1</v>
      </c>
      <c r="BB383" s="19">
        <f t="shared" si="12"/>
        <v>1</v>
      </c>
      <c r="BC383" s="19">
        <v>4.0</v>
      </c>
      <c r="BD383" s="19">
        <v>4.0</v>
      </c>
      <c r="BE383" s="19">
        <v>4.0</v>
      </c>
      <c r="BF383" s="19">
        <v>4.0</v>
      </c>
      <c r="BG383" s="19">
        <v>4.0</v>
      </c>
      <c r="BH383" s="19">
        <v>4.0</v>
      </c>
      <c r="BI383" s="19">
        <v>2.0</v>
      </c>
      <c r="BJ383" s="19">
        <f t="shared" si="13"/>
        <v>26</v>
      </c>
      <c r="BK383" s="19">
        <f t="shared" si="14"/>
        <v>19</v>
      </c>
      <c r="BL383" s="19"/>
      <c r="BM383" s="19"/>
      <c r="BN383" s="19">
        <v>3.0</v>
      </c>
      <c r="BO383" s="19" t="s">
        <v>185</v>
      </c>
      <c r="BP383" s="19">
        <f t="shared" si="15"/>
        <v>0</v>
      </c>
      <c r="BQ383" s="19">
        <v>4.0</v>
      </c>
      <c r="BR383" s="19">
        <v>19.0</v>
      </c>
      <c r="BS383" s="19" t="s">
        <v>195</v>
      </c>
      <c r="BT383" s="20">
        <f t="shared" si="16"/>
        <v>1</v>
      </c>
      <c r="BU383" s="19" t="s">
        <v>936</v>
      </c>
      <c r="BV383" s="19">
        <v>3.0</v>
      </c>
      <c r="BW383" s="19" t="s">
        <v>195</v>
      </c>
      <c r="BX383" s="19" t="s">
        <v>191</v>
      </c>
      <c r="BY383" s="19" t="s">
        <v>195</v>
      </c>
      <c r="BZ383" s="19" t="s">
        <v>186</v>
      </c>
      <c r="CA383" s="19">
        <f t="shared" si="17"/>
        <v>1</v>
      </c>
      <c r="CB383" s="19" t="s">
        <v>208</v>
      </c>
      <c r="CC383" s="19">
        <f t="shared" si="18"/>
        <v>2</v>
      </c>
      <c r="CD383" s="19" t="s">
        <v>209</v>
      </c>
      <c r="CE383" s="19">
        <f t="shared" si="19"/>
        <v>1</v>
      </c>
      <c r="CF383" s="19" t="s">
        <v>209</v>
      </c>
      <c r="CG383" s="19">
        <f t="shared" si="20"/>
        <v>1</v>
      </c>
      <c r="CH383" s="19" t="s">
        <v>209</v>
      </c>
      <c r="CI383" s="19">
        <f t="shared" si="21"/>
        <v>1</v>
      </c>
      <c r="CJ383" s="19" t="s">
        <v>937</v>
      </c>
      <c r="CK383" s="19" t="s">
        <v>185</v>
      </c>
      <c r="CL383" s="19" t="s">
        <v>938</v>
      </c>
      <c r="CM383" s="19">
        <f t="shared" si="22"/>
        <v>12</v>
      </c>
      <c r="CN383" s="19" t="s">
        <v>213</v>
      </c>
      <c r="CO383" s="19">
        <f t="shared" si="23"/>
        <v>1</v>
      </c>
      <c r="CP383" s="19" t="s">
        <v>195</v>
      </c>
      <c r="CQ383" s="19" t="s">
        <v>195</v>
      </c>
      <c r="CR383" s="19" t="s">
        <v>185</v>
      </c>
      <c r="CS383" s="19" t="s">
        <v>185</v>
      </c>
      <c r="CT383" s="19" t="s">
        <v>185</v>
      </c>
      <c r="CU383" s="19">
        <f t="shared" ref="CU383:CY383" si="431">if(CP383="Không",0,1)</f>
        <v>1</v>
      </c>
      <c r="CV383" s="19">
        <f t="shared" si="431"/>
        <v>1</v>
      </c>
      <c r="CW383" s="19">
        <f t="shared" si="431"/>
        <v>0</v>
      </c>
      <c r="CX383" s="19">
        <f t="shared" si="431"/>
        <v>0</v>
      </c>
      <c r="CY383" s="19">
        <f t="shared" si="431"/>
        <v>0</v>
      </c>
      <c r="CZ383" s="19" t="s">
        <v>195</v>
      </c>
      <c r="DA383" s="19">
        <f t="shared" si="25"/>
        <v>1</v>
      </c>
      <c r="DB383" s="19" t="s">
        <v>195</v>
      </c>
      <c r="DC383" s="19">
        <f t="shared" si="26"/>
        <v>1</v>
      </c>
      <c r="DD383" s="19" t="s">
        <v>939</v>
      </c>
      <c r="DE383" s="19" t="s">
        <v>185</v>
      </c>
      <c r="DF383" s="19">
        <f t="shared" si="27"/>
        <v>0</v>
      </c>
      <c r="DG383" s="19" t="s">
        <v>196</v>
      </c>
      <c r="DH383" s="19">
        <f t="shared" si="28"/>
        <v>0</v>
      </c>
      <c r="DI383" s="19" t="s">
        <v>185</v>
      </c>
      <c r="DJ383" s="19">
        <f t="shared" si="29"/>
        <v>0</v>
      </c>
      <c r="DK383" s="19" t="s">
        <v>197</v>
      </c>
      <c r="DL383" s="19">
        <f t="shared" si="30"/>
        <v>0</v>
      </c>
      <c r="DM383" s="20"/>
      <c r="DN383" s="19" t="str">
        <f t="shared" si="31"/>
        <v/>
      </c>
      <c r="DO383" s="20"/>
      <c r="DP383" s="19" t="s">
        <v>185</v>
      </c>
      <c r="DQ383" s="20">
        <f t="shared" si="32"/>
        <v>0</v>
      </c>
      <c r="DR383" s="20"/>
      <c r="DS383" s="19" t="s">
        <v>185</v>
      </c>
      <c r="DT383" s="20"/>
      <c r="DU383" s="19" t="s">
        <v>185</v>
      </c>
      <c r="DV383" s="20"/>
      <c r="DW383" s="20"/>
      <c r="DX383" s="20"/>
      <c r="DY383" s="20"/>
    </row>
    <row r="384">
      <c r="A384" s="18">
        <v>46007.986030092594</v>
      </c>
      <c r="B384" s="19" t="s">
        <v>359</v>
      </c>
      <c r="C384" s="19" t="s">
        <v>335</v>
      </c>
      <c r="D384" s="19">
        <f t="shared" si="2"/>
        <v>1</v>
      </c>
      <c r="E384" s="19" t="s">
        <v>476</v>
      </c>
      <c r="F384" s="19">
        <f>IFERROR(__xludf.DUMMYFUNCTION("LET(
  t, LOWER(TRIM(E384)),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384" s="19" t="s">
        <v>185</v>
      </c>
      <c r="H384" s="19">
        <f>IFERROR(__xludf.DUMMYFUNCTION("LET(
  t, LOWER(TRIM(G384)),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84" s="19" t="s">
        <v>182</v>
      </c>
      <c r="J384" s="19">
        <f>IFERROR(__xludf.DUMMYFUNCTION("LET(
  text, LOWER(I384),
  IFERROR(
    IFS(
      REGEXMATCH(text,""ở cùng gia đình|ở trọ cùng gia đình""), 0,
      REGEXMATCH(text,""thuê trọ""), 1,
      REGEXMATCH(text,""ở ktx""), 2,
      REGEXMATCH(text,""có nhà tại khu vực đang học|có nhà|ở riên"&amp;"g tại chung cư""), 3,
      REGEXMATCH(text,""ở nhà người quen""), 4
    ),
  -1)
)"),1.0)</f>
        <v>1</v>
      </c>
      <c r="K384" s="19" t="s">
        <v>940</v>
      </c>
      <c r="L384" s="19">
        <f>IFERROR(__xludf.DUMMYFUNCTION("LET(
  t, LOWER(TRIM(K384)),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84" s="19" t="s">
        <v>222</v>
      </c>
      <c r="N384" s="19">
        <f>IFERROR(__xludf.DUMMYFUNCTION("LET(
  t, LOWER(TRIM(M384)),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84" s="19" t="s">
        <v>185</v>
      </c>
      <c r="P384" s="19">
        <f t="shared" si="3"/>
        <v>0</v>
      </c>
      <c r="Q384" s="20"/>
      <c r="R384" s="20" t="str">
        <f t="shared" si="432"/>
        <v/>
      </c>
      <c r="S384" s="20"/>
      <c r="T384" s="20"/>
      <c r="U384" s="20"/>
      <c r="V384" s="20" t="str">
        <f>IFERROR(__xludf.DUMMYFUNCTION("IFERROR(REGEXEXTRACT(U384,""\d+"")*1, """")"),"")</f>
        <v/>
      </c>
      <c r="W384" s="20">
        <f t="shared" si="5"/>
        <v>0</v>
      </c>
      <c r="X384" s="20"/>
      <c r="Y384" s="20"/>
      <c r="Z384" s="19" t="s">
        <v>185</v>
      </c>
      <c r="AA384" s="19"/>
      <c r="AB384" s="19" t="s">
        <v>185</v>
      </c>
      <c r="AC384" s="19" t="s">
        <v>185</v>
      </c>
      <c r="AD384" s="19" t="s">
        <v>186</v>
      </c>
      <c r="AE384" s="19" t="s">
        <v>185</v>
      </c>
      <c r="AF384" s="19" t="s">
        <v>206</v>
      </c>
      <c r="AG384" s="19" t="s">
        <v>188</v>
      </c>
      <c r="AH384" s="19" t="s">
        <v>226</v>
      </c>
      <c r="AI384" s="19" t="s">
        <v>239</v>
      </c>
      <c r="AJ384" s="19">
        <f t="shared" si="6"/>
        <v>0</v>
      </c>
      <c r="AK384" s="19" t="s">
        <v>238</v>
      </c>
      <c r="AL384" s="19">
        <f t="shared" si="7"/>
        <v>0</v>
      </c>
      <c r="AM384" s="19" t="s">
        <v>190</v>
      </c>
      <c r="AN384" s="19">
        <f t="shared" si="8"/>
        <v>0</v>
      </c>
      <c r="AO384" s="20"/>
      <c r="AP384" s="19">
        <v>2.0</v>
      </c>
      <c r="AQ384" s="19">
        <v>2.0</v>
      </c>
      <c r="AR384" s="19">
        <v>3.0</v>
      </c>
      <c r="AS384" s="19">
        <v>3.0</v>
      </c>
      <c r="AT384" s="19">
        <v>2.0</v>
      </c>
      <c r="AU384" s="19">
        <v>1.0</v>
      </c>
      <c r="AV384" s="19">
        <v>2.0</v>
      </c>
      <c r="AW384" s="19">
        <v>1.0</v>
      </c>
      <c r="AX384" s="19">
        <v>1.0</v>
      </c>
      <c r="AY384" s="19">
        <f t="shared" si="9"/>
        <v>17</v>
      </c>
      <c r="AZ384" s="19">
        <f t="shared" si="10"/>
        <v>8</v>
      </c>
      <c r="BA384" s="19">
        <f t="shared" si="11"/>
        <v>0</v>
      </c>
      <c r="BB384" s="19">
        <f t="shared" si="12"/>
        <v>0</v>
      </c>
      <c r="BC384" s="19">
        <v>1.0</v>
      </c>
      <c r="BD384" s="19">
        <v>1.0</v>
      </c>
      <c r="BE384" s="19">
        <v>1.0</v>
      </c>
      <c r="BF384" s="19">
        <v>1.0</v>
      </c>
      <c r="BG384" s="19">
        <v>1.0</v>
      </c>
      <c r="BH384" s="19">
        <v>1.0</v>
      </c>
      <c r="BI384" s="19">
        <v>1.0</v>
      </c>
      <c r="BJ384" s="19">
        <f t="shared" si="13"/>
        <v>7</v>
      </c>
      <c r="BK384" s="19">
        <f t="shared" si="14"/>
        <v>0</v>
      </c>
      <c r="BL384" s="19"/>
      <c r="BM384" s="19"/>
      <c r="BN384" s="19">
        <v>2.0</v>
      </c>
      <c r="BO384" s="19" t="s">
        <v>185</v>
      </c>
      <c r="BP384" s="19">
        <f t="shared" si="15"/>
        <v>0</v>
      </c>
      <c r="BQ384" s="19">
        <v>1.0</v>
      </c>
      <c r="BR384" s="19">
        <v>0.0</v>
      </c>
      <c r="BS384" s="19" t="s">
        <v>195</v>
      </c>
      <c r="BT384" s="20">
        <f t="shared" si="16"/>
        <v>1</v>
      </c>
      <c r="BU384" s="19" t="s">
        <v>207</v>
      </c>
      <c r="BV384" s="19">
        <v>3.0</v>
      </c>
      <c r="BW384" s="19" t="s">
        <v>185</v>
      </c>
      <c r="BX384" s="19" t="s">
        <v>191</v>
      </c>
      <c r="BY384" s="19" t="s">
        <v>185</v>
      </c>
      <c r="BZ384" s="19" t="s">
        <v>185</v>
      </c>
      <c r="CA384" s="19">
        <f t="shared" si="17"/>
        <v>0</v>
      </c>
      <c r="CB384" s="19" t="s">
        <v>185</v>
      </c>
      <c r="CC384" s="19">
        <f t="shared" si="18"/>
        <v>0</v>
      </c>
      <c r="CD384" s="19" t="s">
        <v>209</v>
      </c>
      <c r="CE384" s="19">
        <f t="shared" si="19"/>
        <v>1</v>
      </c>
      <c r="CF384" s="19" t="s">
        <v>208</v>
      </c>
      <c r="CG384" s="19">
        <f t="shared" si="20"/>
        <v>2</v>
      </c>
      <c r="CH384" s="19" t="s">
        <v>208</v>
      </c>
      <c r="CI384" s="19">
        <f t="shared" si="21"/>
        <v>2</v>
      </c>
      <c r="CJ384" s="19" t="s">
        <v>262</v>
      </c>
      <c r="CK384" s="19" t="s">
        <v>611</v>
      </c>
      <c r="CL384" s="19" t="s">
        <v>241</v>
      </c>
      <c r="CM384" s="19">
        <f t="shared" si="22"/>
        <v>1.5</v>
      </c>
      <c r="CN384" s="19" t="s">
        <v>185</v>
      </c>
      <c r="CO384" s="19">
        <f t="shared" si="23"/>
        <v>0</v>
      </c>
      <c r="CP384" s="19" t="s">
        <v>195</v>
      </c>
      <c r="CQ384" s="19" t="s">
        <v>195</v>
      </c>
      <c r="CR384" s="19" t="s">
        <v>185</v>
      </c>
      <c r="CS384" s="19" t="s">
        <v>185</v>
      </c>
      <c r="CT384" s="19" t="s">
        <v>185</v>
      </c>
      <c r="CU384" s="19">
        <f t="shared" ref="CU384:CY384" si="433">if(CP384="Không",0,1)</f>
        <v>1</v>
      </c>
      <c r="CV384" s="19">
        <f t="shared" si="433"/>
        <v>1</v>
      </c>
      <c r="CW384" s="19">
        <f t="shared" si="433"/>
        <v>0</v>
      </c>
      <c r="CX384" s="19">
        <f t="shared" si="433"/>
        <v>0</v>
      </c>
      <c r="CY384" s="19">
        <f t="shared" si="433"/>
        <v>0</v>
      </c>
      <c r="CZ384" s="19" t="s">
        <v>185</v>
      </c>
      <c r="DA384" s="19">
        <f t="shared" si="25"/>
        <v>0</v>
      </c>
      <c r="DB384" s="19" t="s">
        <v>185</v>
      </c>
      <c r="DC384" s="19">
        <f t="shared" si="26"/>
        <v>0</v>
      </c>
      <c r="DD384" s="20"/>
      <c r="DE384" s="19" t="s">
        <v>185</v>
      </c>
      <c r="DF384" s="19">
        <f t="shared" si="27"/>
        <v>0</v>
      </c>
      <c r="DG384" s="19" t="s">
        <v>196</v>
      </c>
      <c r="DH384" s="19">
        <f t="shared" si="28"/>
        <v>0</v>
      </c>
      <c r="DI384" s="19" t="s">
        <v>185</v>
      </c>
      <c r="DJ384" s="19">
        <f t="shared" si="29"/>
        <v>0</v>
      </c>
      <c r="DK384" s="19" t="s">
        <v>197</v>
      </c>
      <c r="DL384" s="19">
        <f t="shared" si="30"/>
        <v>0</v>
      </c>
      <c r="DM384" s="20"/>
      <c r="DN384" s="19" t="str">
        <f t="shared" si="31"/>
        <v/>
      </c>
      <c r="DO384" s="20"/>
      <c r="DP384" s="19" t="s">
        <v>185</v>
      </c>
      <c r="DQ384" s="20">
        <f t="shared" si="32"/>
        <v>0</v>
      </c>
      <c r="DR384" s="20"/>
      <c r="DS384" s="19" t="s">
        <v>185</v>
      </c>
      <c r="DT384" s="20"/>
      <c r="DU384" s="19" t="s">
        <v>185</v>
      </c>
      <c r="DV384" s="20"/>
      <c r="DW384" s="20"/>
      <c r="DX384" s="20"/>
      <c r="DY384" s="20"/>
    </row>
    <row r="385">
      <c r="A385" s="18">
        <v>46007.986967592595</v>
      </c>
      <c r="B385" s="19" t="s">
        <v>389</v>
      </c>
      <c r="C385" s="19" t="s">
        <v>174</v>
      </c>
      <c r="D385" s="19">
        <f t="shared" si="2"/>
        <v>0</v>
      </c>
      <c r="E385" s="19" t="s">
        <v>180</v>
      </c>
      <c r="F385" s="19">
        <f>IFERROR(__xludf.DUMMYFUNCTION("LET(
  t, LOWER(TRIM(E385)),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85" s="19" t="s">
        <v>185</v>
      </c>
      <c r="H385" s="19">
        <f>IFERROR(__xludf.DUMMYFUNCTION("LET(
  t, LOWER(TRIM(G385)),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85" s="19" t="s">
        <v>347</v>
      </c>
      <c r="J385" s="19">
        <f>IFERROR(__xludf.DUMMYFUNCTION("LET(
  text, LOWER(I385),
  IFERROR(
    IFS(
      REGEXMATCH(text,""ở cùng gia đình|ở trọ cùng gia đình""), 0,
      REGEXMATCH(text,""thuê trọ""), 1,
      REGEXMATCH(text,""ở ktx""), 2,
      REGEXMATCH(text,""có nhà tại khu vực đang học|có nhà|ở riên"&amp;"g tại chung cư""), 3,
      REGEXMATCH(text,""ở nhà người quen""), 4
    ),
  -1)
)"),4.0)</f>
        <v>4</v>
      </c>
      <c r="K385" s="19" t="s">
        <v>183</v>
      </c>
      <c r="L385" s="19">
        <f>IFERROR(__xludf.DUMMYFUNCTION("LET(
  t, LOWER(TRIM(K385)),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85" s="19" t="s">
        <v>222</v>
      </c>
      <c r="N385" s="19">
        <f>IFERROR(__xludf.DUMMYFUNCTION("LET(
  t, LOWER(TRIM(M385)),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85" s="19" t="s">
        <v>195</v>
      </c>
      <c r="P385" s="19">
        <f t="shared" si="3"/>
        <v>1</v>
      </c>
      <c r="Q385" s="19">
        <v>1.0</v>
      </c>
      <c r="R385" s="20">
        <f t="shared" si="432"/>
        <v>1</v>
      </c>
      <c r="S385" s="19" t="s">
        <v>223</v>
      </c>
      <c r="T385" s="19"/>
      <c r="U385" s="19" t="s">
        <v>307</v>
      </c>
      <c r="V385" s="20">
        <f>IFERROR(__xludf.DUMMYFUNCTION("IFERROR(REGEXEXTRACT(U385,""\d+"")*1, """")"),20.0)</f>
        <v>20</v>
      </c>
      <c r="W385" s="20">
        <f t="shared" si="5"/>
        <v>20</v>
      </c>
      <c r="X385" s="19">
        <v>0.0</v>
      </c>
      <c r="Y385" s="19">
        <v>10.0</v>
      </c>
      <c r="Z385" s="19" t="s">
        <v>185</v>
      </c>
      <c r="AA385" s="19"/>
      <c r="AB385" s="19" t="s">
        <v>185</v>
      </c>
      <c r="AC385" s="19" t="s">
        <v>185</v>
      </c>
      <c r="AD385" s="19" t="s">
        <v>205</v>
      </c>
      <c r="AE385" s="19" t="s">
        <v>185</v>
      </c>
      <c r="AF385" s="19" t="s">
        <v>237</v>
      </c>
      <c r="AG385" s="19" t="s">
        <v>188</v>
      </c>
      <c r="AH385" s="19" t="s">
        <v>238</v>
      </c>
      <c r="AI385" s="19" t="s">
        <v>227</v>
      </c>
      <c r="AJ385" s="19">
        <f t="shared" si="6"/>
        <v>2</v>
      </c>
      <c r="AK385" s="19" t="s">
        <v>188</v>
      </c>
      <c r="AL385" s="19">
        <f t="shared" si="7"/>
        <v>1</v>
      </c>
      <c r="AM385" s="19" t="s">
        <v>190</v>
      </c>
      <c r="AN385" s="19">
        <f t="shared" si="8"/>
        <v>0</v>
      </c>
      <c r="AO385" s="20"/>
      <c r="AP385" s="19">
        <v>1.0</v>
      </c>
      <c r="AQ385" s="19">
        <v>1.0</v>
      </c>
      <c r="AR385" s="19">
        <v>1.0</v>
      </c>
      <c r="AS385" s="19">
        <v>1.0</v>
      </c>
      <c r="AT385" s="19">
        <v>1.0</v>
      </c>
      <c r="AU385" s="19">
        <v>2.0</v>
      </c>
      <c r="AV385" s="19">
        <v>1.0</v>
      </c>
      <c r="AW385" s="19">
        <v>2.0</v>
      </c>
      <c r="AX385" s="19">
        <v>1.0</v>
      </c>
      <c r="AY385" s="19">
        <f t="shared" si="9"/>
        <v>11</v>
      </c>
      <c r="AZ385" s="19">
        <f t="shared" si="10"/>
        <v>2</v>
      </c>
      <c r="BA385" s="19">
        <f t="shared" si="11"/>
        <v>0</v>
      </c>
      <c r="BB385" s="19">
        <f t="shared" si="12"/>
        <v>0</v>
      </c>
      <c r="BC385" s="19">
        <v>1.0</v>
      </c>
      <c r="BD385" s="19">
        <v>2.0</v>
      </c>
      <c r="BE385" s="19">
        <v>2.0</v>
      </c>
      <c r="BF385" s="19">
        <v>1.0</v>
      </c>
      <c r="BG385" s="19">
        <v>2.0</v>
      </c>
      <c r="BH385" s="19">
        <v>2.0</v>
      </c>
      <c r="BI385" s="19">
        <v>3.0</v>
      </c>
      <c r="BJ385" s="19">
        <f t="shared" si="13"/>
        <v>13</v>
      </c>
      <c r="BK385" s="19">
        <f t="shared" si="14"/>
        <v>6</v>
      </c>
      <c r="BL385" s="19"/>
      <c r="BM385" s="19"/>
      <c r="BN385" s="19">
        <v>3.0</v>
      </c>
      <c r="BO385" s="19" t="s">
        <v>185</v>
      </c>
      <c r="BP385" s="19">
        <f t="shared" si="15"/>
        <v>0</v>
      </c>
      <c r="BQ385" s="19">
        <v>1.0</v>
      </c>
      <c r="BR385" s="19">
        <v>0.0</v>
      </c>
      <c r="BS385" s="19" t="s">
        <v>195</v>
      </c>
      <c r="BT385" s="20">
        <f t="shared" si="16"/>
        <v>1</v>
      </c>
      <c r="BU385" s="19" t="s">
        <v>207</v>
      </c>
      <c r="BV385" s="19">
        <v>4.0</v>
      </c>
      <c r="BW385" s="19" t="s">
        <v>185</v>
      </c>
      <c r="BX385" s="19" t="s">
        <v>191</v>
      </c>
      <c r="BY385" s="19" t="s">
        <v>185</v>
      </c>
      <c r="BZ385" s="19" t="s">
        <v>186</v>
      </c>
      <c r="CA385" s="19">
        <f t="shared" si="17"/>
        <v>1</v>
      </c>
      <c r="CB385" s="19" t="s">
        <v>186</v>
      </c>
      <c r="CC385" s="19">
        <f t="shared" si="18"/>
        <v>1</v>
      </c>
      <c r="CD385" s="19" t="s">
        <v>209</v>
      </c>
      <c r="CE385" s="19">
        <f t="shared" si="19"/>
        <v>1</v>
      </c>
      <c r="CF385" s="19" t="s">
        <v>209</v>
      </c>
      <c r="CG385" s="19">
        <f t="shared" si="20"/>
        <v>1</v>
      </c>
      <c r="CH385" s="19" t="s">
        <v>209</v>
      </c>
      <c r="CI385" s="19">
        <f t="shared" si="21"/>
        <v>1</v>
      </c>
      <c r="CJ385" s="19" t="s">
        <v>415</v>
      </c>
      <c r="CK385" s="19" t="s">
        <v>185</v>
      </c>
      <c r="CL385" s="19" t="s">
        <v>231</v>
      </c>
      <c r="CM385" s="19">
        <f t="shared" si="22"/>
        <v>0.75</v>
      </c>
      <c r="CN385" s="19" t="s">
        <v>185</v>
      </c>
      <c r="CO385" s="19">
        <f t="shared" si="23"/>
        <v>0</v>
      </c>
      <c r="CP385" s="19" t="s">
        <v>185</v>
      </c>
      <c r="CQ385" s="19" t="s">
        <v>185</v>
      </c>
      <c r="CR385" s="19" t="s">
        <v>185</v>
      </c>
      <c r="CS385" s="19" t="s">
        <v>185</v>
      </c>
      <c r="CT385" s="19" t="s">
        <v>185</v>
      </c>
      <c r="CU385" s="19">
        <f t="shared" ref="CU385:CY385" si="434">if(CP385="Không",0,1)</f>
        <v>0</v>
      </c>
      <c r="CV385" s="19">
        <f t="shared" si="434"/>
        <v>0</v>
      </c>
      <c r="CW385" s="19">
        <f t="shared" si="434"/>
        <v>0</v>
      </c>
      <c r="CX385" s="19">
        <f t="shared" si="434"/>
        <v>0</v>
      </c>
      <c r="CY385" s="19">
        <f t="shared" si="434"/>
        <v>0</v>
      </c>
      <c r="CZ385" s="19" t="s">
        <v>185</v>
      </c>
      <c r="DA385" s="19">
        <f t="shared" si="25"/>
        <v>0</v>
      </c>
      <c r="DB385" s="19" t="s">
        <v>185</v>
      </c>
      <c r="DC385" s="19">
        <f t="shared" si="26"/>
        <v>0</v>
      </c>
      <c r="DD385" s="20"/>
      <c r="DE385" s="19" t="s">
        <v>195</v>
      </c>
      <c r="DF385" s="19">
        <f t="shared" si="27"/>
        <v>1</v>
      </c>
      <c r="DG385" s="19" t="s">
        <v>196</v>
      </c>
      <c r="DH385" s="19">
        <f t="shared" si="28"/>
        <v>0</v>
      </c>
      <c r="DI385" s="19" t="s">
        <v>185</v>
      </c>
      <c r="DJ385" s="19">
        <f t="shared" si="29"/>
        <v>0</v>
      </c>
      <c r="DK385" s="19" t="s">
        <v>197</v>
      </c>
      <c r="DL385" s="19">
        <f t="shared" si="30"/>
        <v>0</v>
      </c>
      <c r="DM385" s="19" t="s">
        <v>265</v>
      </c>
      <c r="DN385" s="19">
        <f t="shared" si="31"/>
        <v>5</v>
      </c>
      <c r="DO385" s="19" t="s">
        <v>941</v>
      </c>
      <c r="DP385" s="19" t="s">
        <v>185</v>
      </c>
      <c r="DQ385" s="20">
        <f t="shared" si="32"/>
        <v>0</v>
      </c>
      <c r="DR385" s="20"/>
      <c r="DS385" s="19" t="s">
        <v>185</v>
      </c>
      <c r="DT385" s="20"/>
      <c r="DU385" s="19" t="s">
        <v>185</v>
      </c>
      <c r="DV385" s="20"/>
      <c r="DW385" s="20"/>
      <c r="DX385" s="20"/>
      <c r="DY385" s="20"/>
    </row>
    <row r="386">
      <c r="A386" s="18">
        <v>46007.99476851852</v>
      </c>
      <c r="B386" s="19" t="s">
        <v>442</v>
      </c>
      <c r="C386" s="19" t="s">
        <v>335</v>
      </c>
      <c r="D386" s="19">
        <f t="shared" si="2"/>
        <v>1</v>
      </c>
      <c r="E386" s="19" t="s">
        <v>180</v>
      </c>
      <c r="F386" s="19">
        <f>IFERROR(__xludf.DUMMYFUNCTION("LET(
  t, LOWER(TRIM(E386)),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86" s="19" t="s">
        <v>220</v>
      </c>
      <c r="H386" s="19">
        <f>IFERROR(__xludf.DUMMYFUNCTION("LET(
  t, LOWER(TRIM(G386)),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86" s="19" t="s">
        <v>182</v>
      </c>
      <c r="J386" s="19">
        <f>IFERROR(__xludf.DUMMYFUNCTION("LET(
  text, LOWER(I386),
  IFERROR(
    IFS(
      REGEXMATCH(text,""ở cùng gia đình|ở trọ cùng gia đình""), 0,
      REGEXMATCH(text,""thuê trọ""), 1,
      REGEXMATCH(text,""ở ktx""), 2,
      REGEXMATCH(text,""có nhà tại khu vực đang học|có nhà|ở riên"&amp;"g tại chung cư""), 3,
      REGEXMATCH(text,""ở nhà người quen""), 4
    ),
  -1)
)"),1.0)</f>
        <v>1</v>
      </c>
      <c r="K386" s="19" t="s">
        <v>221</v>
      </c>
      <c r="L386" s="19">
        <f>IFERROR(__xludf.DUMMYFUNCTION("LET(
  t, LOWER(TRIM(K386)),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86" s="19" t="s">
        <v>222</v>
      </c>
      <c r="N386" s="19">
        <f>IFERROR(__xludf.DUMMYFUNCTION("LET(
  t, LOWER(TRIM(M386)),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86" s="19" t="s">
        <v>185</v>
      </c>
      <c r="P386" s="19">
        <f t="shared" si="3"/>
        <v>0</v>
      </c>
      <c r="Q386" s="20"/>
      <c r="R386" s="20" t="str">
        <f t="shared" si="432"/>
        <v/>
      </c>
      <c r="S386" s="20"/>
      <c r="T386" s="20"/>
      <c r="U386" s="20"/>
      <c r="V386" s="20" t="str">
        <f>IFERROR(__xludf.DUMMYFUNCTION("IFERROR(REGEXEXTRACT(U386,""\d+"")*1, """")"),"")</f>
        <v/>
      </c>
      <c r="W386" s="20">
        <f t="shared" si="5"/>
        <v>0</v>
      </c>
      <c r="X386" s="20"/>
      <c r="Y386" s="20"/>
      <c r="Z386" s="19" t="s">
        <v>185</v>
      </c>
      <c r="AA386" s="19"/>
      <c r="AB386" s="19" t="s">
        <v>195</v>
      </c>
      <c r="AC386" s="19" t="s">
        <v>942</v>
      </c>
      <c r="AD386" s="19" t="s">
        <v>186</v>
      </c>
      <c r="AE386" s="19" t="s">
        <v>186</v>
      </c>
      <c r="AF386" s="19" t="s">
        <v>206</v>
      </c>
      <c r="AG386" s="19" t="s">
        <v>188</v>
      </c>
      <c r="AH386" s="19" t="s">
        <v>251</v>
      </c>
      <c r="AI386" s="19" t="s">
        <v>239</v>
      </c>
      <c r="AJ386" s="19">
        <f t="shared" si="6"/>
        <v>0</v>
      </c>
      <c r="AK386" s="19" t="s">
        <v>302</v>
      </c>
      <c r="AL386" s="19">
        <f t="shared" si="7"/>
        <v>-1</v>
      </c>
      <c r="AM386" s="19" t="s">
        <v>190</v>
      </c>
      <c r="AN386" s="19">
        <f t="shared" si="8"/>
        <v>0</v>
      </c>
      <c r="AO386" s="20"/>
      <c r="AP386" s="19">
        <v>2.0</v>
      </c>
      <c r="AQ386" s="19">
        <v>3.0</v>
      </c>
      <c r="AR386" s="19">
        <v>4.0</v>
      </c>
      <c r="AS386" s="19">
        <v>2.0</v>
      </c>
      <c r="AT386" s="19">
        <v>2.0</v>
      </c>
      <c r="AU386" s="19">
        <v>3.0</v>
      </c>
      <c r="AV386" s="19">
        <v>4.0</v>
      </c>
      <c r="AW386" s="19">
        <v>4.0</v>
      </c>
      <c r="AX386" s="19">
        <v>3.0</v>
      </c>
      <c r="AY386" s="19">
        <f t="shared" si="9"/>
        <v>27</v>
      </c>
      <c r="AZ386" s="19">
        <f t="shared" si="10"/>
        <v>18</v>
      </c>
      <c r="BA386" s="19">
        <f t="shared" si="11"/>
        <v>1</v>
      </c>
      <c r="BB386" s="19">
        <f t="shared" si="12"/>
        <v>1</v>
      </c>
      <c r="BC386" s="19">
        <v>4.0</v>
      </c>
      <c r="BD386" s="19">
        <v>4.0</v>
      </c>
      <c r="BE386" s="19">
        <v>4.0</v>
      </c>
      <c r="BF386" s="19">
        <v>3.0</v>
      </c>
      <c r="BG386" s="19">
        <v>2.0</v>
      </c>
      <c r="BH386" s="19">
        <v>2.0</v>
      </c>
      <c r="BI386" s="19">
        <v>4.0</v>
      </c>
      <c r="BJ386" s="19">
        <f t="shared" si="13"/>
        <v>23</v>
      </c>
      <c r="BK386" s="19">
        <f t="shared" si="14"/>
        <v>16</v>
      </c>
      <c r="BL386" s="19"/>
      <c r="BM386" s="19"/>
      <c r="BN386" s="19">
        <v>2.0</v>
      </c>
      <c r="BO386" s="19" t="s">
        <v>185</v>
      </c>
      <c r="BP386" s="19">
        <f t="shared" si="15"/>
        <v>0</v>
      </c>
      <c r="BQ386" s="19">
        <v>6.0</v>
      </c>
      <c r="BR386" s="19">
        <v>13.0</v>
      </c>
      <c r="BS386" s="19" t="s">
        <v>195</v>
      </c>
      <c r="BT386" s="20">
        <f t="shared" si="16"/>
        <v>1</v>
      </c>
      <c r="BU386" s="19" t="s">
        <v>312</v>
      </c>
      <c r="BV386" s="19">
        <v>1.0</v>
      </c>
      <c r="BW386" s="19" t="s">
        <v>195</v>
      </c>
      <c r="BX386" s="19" t="s">
        <v>191</v>
      </c>
      <c r="BY386" s="19" t="s">
        <v>195</v>
      </c>
      <c r="BZ386" s="19" t="s">
        <v>208</v>
      </c>
      <c r="CA386" s="19">
        <f t="shared" si="17"/>
        <v>2</v>
      </c>
      <c r="CB386" s="19" t="s">
        <v>208</v>
      </c>
      <c r="CC386" s="19">
        <f t="shared" si="18"/>
        <v>2</v>
      </c>
      <c r="CD386" s="19" t="s">
        <v>208</v>
      </c>
      <c r="CE386" s="19">
        <f t="shared" si="19"/>
        <v>2</v>
      </c>
      <c r="CF386" s="19" t="s">
        <v>208</v>
      </c>
      <c r="CG386" s="19">
        <f t="shared" si="20"/>
        <v>2</v>
      </c>
      <c r="CH386" s="19" t="s">
        <v>208</v>
      </c>
      <c r="CI386" s="19">
        <f t="shared" si="21"/>
        <v>2</v>
      </c>
      <c r="CJ386" s="19" t="s">
        <v>415</v>
      </c>
      <c r="CK386" s="19" t="s">
        <v>943</v>
      </c>
      <c r="CL386" s="19" t="s">
        <v>194</v>
      </c>
      <c r="CM386" s="19">
        <f t="shared" si="22"/>
        <v>3.5</v>
      </c>
      <c r="CN386" s="19" t="s">
        <v>213</v>
      </c>
      <c r="CO386" s="19">
        <f t="shared" si="23"/>
        <v>1</v>
      </c>
      <c r="CP386" s="19" t="s">
        <v>195</v>
      </c>
      <c r="CQ386" s="19" t="s">
        <v>195</v>
      </c>
      <c r="CR386" s="19" t="s">
        <v>195</v>
      </c>
      <c r="CS386" s="19" t="s">
        <v>195</v>
      </c>
      <c r="CT386" s="19" t="s">
        <v>195</v>
      </c>
      <c r="CU386" s="19">
        <f t="shared" ref="CU386:CY386" si="435">if(CP386="Không",0,1)</f>
        <v>1</v>
      </c>
      <c r="CV386" s="19">
        <f t="shared" si="435"/>
        <v>1</v>
      </c>
      <c r="CW386" s="19">
        <f t="shared" si="435"/>
        <v>1</v>
      </c>
      <c r="CX386" s="19">
        <f t="shared" si="435"/>
        <v>1</v>
      </c>
      <c r="CY386" s="19">
        <f t="shared" si="435"/>
        <v>1</v>
      </c>
      <c r="CZ386" s="19" t="s">
        <v>195</v>
      </c>
      <c r="DA386" s="19">
        <f t="shared" si="25"/>
        <v>1</v>
      </c>
      <c r="DB386" s="19" t="s">
        <v>195</v>
      </c>
      <c r="DC386" s="19">
        <f t="shared" si="26"/>
        <v>1</v>
      </c>
      <c r="DD386" s="19" t="s">
        <v>742</v>
      </c>
      <c r="DE386" s="19" t="s">
        <v>195</v>
      </c>
      <c r="DF386" s="19">
        <f t="shared" si="27"/>
        <v>1</v>
      </c>
      <c r="DG386" s="19" t="s">
        <v>944</v>
      </c>
      <c r="DH386" s="19">
        <f t="shared" si="28"/>
        <v>1</v>
      </c>
      <c r="DI386" s="19" t="s">
        <v>945</v>
      </c>
      <c r="DJ386" s="19">
        <f t="shared" si="29"/>
        <v>1</v>
      </c>
      <c r="DK386" s="19" t="s">
        <v>257</v>
      </c>
      <c r="DL386" s="19">
        <f t="shared" si="30"/>
        <v>3</v>
      </c>
      <c r="DM386" s="19" t="s">
        <v>198</v>
      </c>
      <c r="DN386" s="19">
        <f t="shared" si="31"/>
        <v>1.5</v>
      </c>
      <c r="DO386" s="19" t="s">
        <v>736</v>
      </c>
      <c r="DP386" s="19" t="s">
        <v>195</v>
      </c>
      <c r="DQ386" s="20">
        <f t="shared" si="32"/>
        <v>1</v>
      </c>
      <c r="DR386" s="19" t="s">
        <v>946</v>
      </c>
      <c r="DS386" s="19" t="s">
        <v>185</v>
      </c>
      <c r="DT386" s="20"/>
      <c r="DU386" s="19" t="s">
        <v>185</v>
      </c>
      <c r="DV386" s="20"/>
      <c r="DW386" s="20"/>
      <c r="DX386" s="20"/>
      <c r="DY386" s="20"/>
    </row>
    <row r="387">
      <c r="A387" s="18">
        <v>46007.995254629626</v>
      </c>
      <c r="B387" s="19" t="s">
        <v>316</v>
      </c>
      <c r="C387" s="19" t="s">
        <v>335</v>
      </c>
      <c r="D387" s="19">
        <f t="shared" si="2"/>
        <v>1</v>
      </c>
      <c r="E387" s="19" t="s">
        <v>180</v>
      </c>
      <c r="F387" s="19">
        <f>IFERROR(__xludf.DUMMYFUNCTION("LET(
  t, LOWER(TRIM(E387)),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87" s="19" t="s">
        <v>360</v>
      </c>
      <c r="H387" s="19">
        <f>IFERROR(__xludf.DUMMYFUNCTION("LET(
  t, LOWER(TRIM(G387)),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)"),5.0)</f>
        <v>5</v>
      </c>
      <c r="I387" s="19" t="s">
        <v>182</v>
      </c>
      <c r="J387" s="19">
        <f>IFERROR(__xludf.DUMMYFUNCTION("LET(
  text, LOWER(I387),
  IFERROR(
    IFS(
      REGEXMATCH(text,""ở cùng gia đình|ở trọ cùng gia đình""), 0,
      REGEXMATCH(text,""thuê trọ""), 1,
      REGEXMATCH(text,""ở ktx""), 2,
      REGEXMATCH(text,""có nhà tại khu vực đang học|có nhà|ở riên"&amp;"g tại chung cư""), 3,
      REGEXMATCH(text,""ở nhà người quen""), 4
    ),
  -1)
)"),1.0)</f>
        <v>1</v>
      </c>
      <c r="K387" s="19" t="s">
        <v>221</v>
      </c>
      <c r="L387" s="19">
        <f>IFERROR(__xludf.DUMMYFUNCTION("LET(
  t, LOWER(TRIM(K387)),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87" s="19" t="s">
        <v>222</v>
      </c>
      <c r="N387" s="19">
        <f>IFERROR(__xludf.DUMMYFUNCTION("LET(
  t, LOWER(TRIM(M387)),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87" s="19" t="s">
        <v>195</v>
      </c>
      <c r="P387" s="19">
        <f t="shared" si="3"/>
        <v>1</v>
      </c>
      <c r="Q387" s="19">
        <v>1.0</v>
      </c>
      <c r="R387" s="20">
        <f t="shared" si="432"/>
        <v>1</v>
      </c>
      <c r="S387" s="19" t="s">
        <v>947</v>
      </c>
      <c r="T387" s="19"/>
      <c r="U387" s="19" t="s">
        <v>307</v>
      </c>
      <c r="V387" s="20">
        <f>IFERROR(__xludf.DUMMYFUNCTION("IFERROR(REGEXEXTRACT(U387,""\d+"")*1, """")"),20.0)</f>
        <v>20</v>
      </c>
      <c r="W387" s="20">
        <f t="shared" si="5"/>
        <v>20</v>
      </c>
      <c r="X387" s="19">
        <v>4.0</v>
      </c>
      <c r="Y387" s="19">
        <v>25.0</v>
      </c>
      <c r="Z387" s="19" t="s">
        <v>185</v>
      </c>
      <c r="AA387" s="19"/>
      <c r="AB387" s="19" t="s">
        <v>185</v>
      </c>
      <c r="AC387" s="19" t="s">
        <v>185</v>
      </c>
      <c r="AD387" s="19" t="s">
        <v>205</v>
      </c>
      <c r="AE387" s="19" t="s">
        <v>185</v>
      </c>
      <c r="AF387" s="19" t="s">
        <v>187</v>
      </c>
      <c r="AG387" s="19" t="s">
        <v>226</v>
      </c>
      <c r="AH387" s="19" t="s">
        <v>188</v>
      </c>
      <c r="AI387" s="19" t="s">
        <v>189</v>
      </c>
      <c r="AJ387" s="19">
        <f t="shared" si="6"/>
        <v>1</v>
      </c>
      <c r="AK387" s="19" t="s">
        <v>238</v>
      </c>
      <c r="AL387" s="19">
        <f t="shared" si="7"/>
        <v>0</v>
      </c>
      <c r="AM387" s="19" t="s">
        <v>228</v>
      </c>
      <c r="AN387" s="19">
        <f t="shared" si="8"/>
        <v>1</v>
      </c>
      <c r="AO387" s="20"/>
      <c r="AP387" s="19">
        <v>2.0</v>
      </c>
      <c r="AQ387" s="19">
        <v>2.0</v>
      </c>
      <c r="AR387" s="19">
        <v>4.0</v>
      </c>
      <c r="AS387" s="19">
        <v>2.0</v>
      </c>
      <c r="AT387" s="19">
        <v>4.0</v>
      </c>
      <c r="AU387" s="19">
        <v>1.0</v>
      </c>
      <c r="AV387" s="19">
        <v>3.0</v>
      </c>
      <c r="AW387" s="19">
        <v>1.0</v>
      </c>
      <c r="AX387" s="19">
        <v>1.0</v>
      </c>
      <c r="AY387" s="19">
        <f t="shared" si="9"/>
        <v>20</v>
      </c>
      <c r="AZ387" s="19">
        <f t="shared" si="10"/>
        <v>11</v>
      </c>
      <c r="BA387" s="19">
        <f t="shared" si="11"/>
        <v>1</v>
      </c>
      <c r="BB387" s="19">
        <f t="shared" si="12"/>
        <v>0</v>
      </c>
      <c r="BC387" s="19">
        <v>3.0</v>
      </c>
      <c r="BD387" s="19">
        <v>2.0</v>
      </c>
      <c r="BE387" s="19">
        <v>2.0</v>
      </c>
      <c r="BF387" s="19">
        <v>2.0</v>
      </c>
      <c r="BG387" s="19">
        <v>4.0</v>
      </c>
      <c r="BH387" s="19">
        <v>1.0</v>
      </c>
      <c r="BI387" s="19">
        <v>3.0</v>
      </c>
      <c r="BJ387" s="19">
        <f t="shared" si="13"/>
        <v>17</v>
      </c>
      <c r="BK387" s="19">
        <f t="shared" si="14"/>
        <v>10</v>
      </c>
      <c r="BL387" s="19"/>
      <c r="BM387" s="19"/>
      <c r="BN387" s="19">
        <v>5.0</v>
      </c>
      <c r="BO387" s="19" t="s">
        <v>185</v>
      </c>
      <c r="BP387" s="19">
        <f t="shared" si="15"/>
        <v>0</v>
      </c>
      <c r="BQ387" s="19">
        <v>1.0</v>
      </c>
      <c r="BR387" s="19">
        <v>3.0</v>
      </c>
      <c r="BS387" s="19" t="s">
        <v>195</v>
      </c>
      <c r="BT387" s="20">
        <f t="shared" si="16"/>
        <v>1</v>
      </c>
      <c r="BU387" s="19" t="s">
        <v>948</v>
      </c>
      <c r="BV387" s="19">
        <v>4.0</v>
      </c>
      <c r="BW387" s="19" t="s">
        <v>195</v>
      </c>
      <c r="BX387" s="19" t="s">
        <v>949</v>
      </c>
      <c r="BY387" s="19" t="s">
        <v>185</v>
      </c>
      <c r="BZ387" s="19" t="s">
        <v>186</v>
      </c>
      <c r="CA387" s="19">
        <f t="shared" si="17"/>
        <v>1</v>
      </c>
      <c r="CB387" s="19" t="s">
        <v>186</v>
      </c>
      <c r="CC387" s="19">
        <f t="shared" si="18"/>
        <v>1</v>
      </c>
      <c r="CD387" s="19" t="s">
        <v>209</v>
      </c>
      <c r="CE387" s="19">
        <f t="shared" si="19"/>
        <v>1</v>
      </c>
      <c r="CF387" s="19" t="s">
        <v>209</v>
      </c>
      <c r="CG387" s="19">
        <f t="shared" si="20"/>
        <v>1</v>
      </c>
      <c r="CH387" s="19" t="s">
        <v>208</v>
      </c>
      <c r="CI387" s="19">
        <f t="shared" si="21"/>
        <v>2</v>
      </c>
      <c r="CJ387" s="19" t="s">
        <v>950</v>
      </c>
      <c r="CK387" s="19" t="s">
        <v>185</v>
      </c>
      <c r="CL387" s="19" t="s">
        <v>241</v>
      </c>
      <c r="CM387" s="19">
        <f t="shared" si="22"/>
        <v>1.5</v>
      </c>
      <c r="CN387" s="19" t="s">
        <v>185</v>
      </c>
      <c r="CO387" s="19">
        <f t="shared" si="23"/>
        <v>0</v>
      </c>
      <c r="CP387" s="19" t="s">
        <v>185</v>
      </c>
      <c r="CQ387" s="19" t="s">
        <v>195</v>
      </c>
      <c r="CR387" s="19" t="s">
        <v>185</v>
      </c>
      <c r="CS387" s="19" t="s">
        <v>195</v>
      </c>
      <c r="CT387" s="19" t="s">
        <v>185</v>
      </c>
      <c r="CU387" s="19">
        <f t="shared" ref="CU387:CY387" si="436">if(CP387="Không",0,1)</f>
        <v>0</v>
      </c>
      <c r="CV387" s="19">
        <f t="shared" si="436"/>
        <v>1</v>
      </c>
      <c r="CW387" s="19">
        <f t="shared" si="436"/>
        <v>0</v>
      </c>
      <c r="CX387" s="19">
        <f t="shared" si="436"/>
        <v>1</v>
      </c>
      <c r="CY387" s="19">
        <f t="shared" si="436"/>
        <v>0</v>
      </c>
      <c r="CZ387" s="19" t="s">
        <v>185</v>
      </c>
      <c r="DA387" s="19">
        <f t="shared" si="25"/>
        <v>0</v>
      </c>
      <c r="DB387" s="19" t="s">
        <v>185</v>
      </c>
      <c r="DC387" s="19">
        <f t="shared" si="26"/>
        <v>0</v>
      </c>
      <c r="DD387" s="20"/>
      <c r="DE387" s="19" t="s">
        <v>185</v>
      </c>
      <c r="DF387" s="19">
        <f t="shared" si="27"/>
        <v>0</v>
      </c>
      <c r="DG387" s="19" t="s">
        <v>431</v>
      </c>
      <c r="DH387" s="19">
        <f t="shared" si="28"/>
        <v>1</v>
      </c>
      <c r="DI387" s="19" t="s">
        <v>185</v>
      </c>
      <c r="DJ387" s="19">
        <f t="shared" si="29"/>
        <v>0</v>
      </c>
      <c r="DK387" s="19" t="s">
        <v>197</v>
      </c>
      <c r="DL387" s="19">
        <f t="shared" si="30"/>
        <v>0</v>
      </c>
      <c r="DM387" s="20"/>
      <c r="DN387" s="19" t="str">
        <f t="shared" si="31"/>
        <v/>
      </c>
      <c r="DO387" s="20"/>
      <c r="DP387" s="19" t="s">
        <v>185</v>
      </c>
      <c r="DQ387" s="20">
        <f t="shared" si="32"/>
        <v>0</v>
      </c>
      <c r="DR387" s="20"/>
      <c r="DS387" s="19" t="s">
        <v>195</v>
      </c>
      <c r="DT387" s="19" t="s">
        <v>285</v>
      </c>
      <c r="DU387" s="19" t="s">
        <v>185</v>
      </c>
      <c r="DV387" s="20"/>
      <c r="DW387" s="20"/>
      <c r="DX387" s="20"/>
      <c r="DY387" s="20"/>
    </row>
    <row r="388">
      <c r="A388" s="18">
        <v>46008.00202546296</v>
      </c>
      <c r="B388" s="19" t="s">
        <v>390</v>
      </c>
      <c r="C388" s="19" t="s">
        <v>335</v>
      </c>
      <c r="D388" s="19">
        <f t="shared" si="2"/>
        <v>1</v>
      </c>
      <c r="E388" s="19" t="s">
        <v>346</v>
      </c>
      <c r="F388" s="19">
        <f>IFERROR(__xludf.DUMMYFUNCTION("LET(
  t, LOWER(TRIM(E388)),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88" s="19" t="s">
        <v>185</v>
      </c>
      <c r="H388" s="19">
        <f>IFERROR(__xludf.DUMMYFUNCTION("LET(
  t, LOWER(TRIM(G388)),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88" s="19" t="s">
        <v>276</v>
      </c>
      <c r="J388" s="19">
        <f>IFERROR(__xludf.DUMMYFUNCTION("LET(
  text, LOWER(I388),
  IFERROR(
    IFS(
      REGEXMATCH(text,""ở cùng gia đình|ở trọ cùng gia đình""), 0,
      REGEXMATCH(text,""thuê trọ""), 1,
      REGEXMATCH(text,""ở ktx""), 2,
      REGEXMATCH(text,""có nhà tại khu vực đang học|có nhà|ở riên"&amp;"g tại chung cư""), 3,
      REGEXMATCH(text,""ở nhà người quen""), 4
    ),
  -1)
)"),0.0)</f>
        <v>0</v>
      </c>
      <c r="K388" s="19" t="s">
        <v>221</v>
      </c>
      <c r="L388" s="19">
        <f>IFERROR(__xludf.DUMMYFUNCTION("LET(
  t, LOWER(TRIM(K388)),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88" s="19" t="s">
        <v>261</v>
      </c>
      <c r="N388" s="19">
        <f>IFERROR(__xludf.DUMMYFUNCTION("LET(
  t, LOWER(TRIM(M388)),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88" s="19" t="s">
        <v>185</v>
      </c>
      <c r="P388" s="19">
        <f t="shared" si="3"/>
        <v>0</v>
      </c>
      <c r="Q388" s="20"/>
      <c r="R388" s="20" t="str">
        <f t="shared" si="432"/>
        <v/>
      </c>
      <c r="S388" s="20"/>
      <c r="T388" s="20"/>
      <c r="U388" s="20"/>
      <c r="V388" s="20" t="str">
        <f>IFERROR(__xludf.DUMMYFUNCTION("IFERROR(REGEXEXTRACT(U388,""\d+"")*1, """")"),"")</f>
        <v/>
      </c>
      <c r="W388" s="20">
        <f t="shared" si="5"/>
        <v>0</v>
      </c>
      <c r="X388" s="20"/>
      <c r="Y388" s="20"/>
      <c r="Z388" s="19" t="s">
        <v>186</v>
      </c>
      <c r="AA388" s="19"/>
      <c r="AB388" s="19" t="s">
        <v>195</v>
      </c>
      <c r="AC388" s="19" t="s">
        <v>185</v>
      </c>
      <c r="AD388" s="19" t="s">
        <v>205</v>
      </c>
      <c r="AE388" s="19" t="s">
        <v>185</v>
      </c>
      <c r="AF388" s="19" t="s">
        <v>187</v>
      </c>
      <c r="AG388" s="19" t="s">
        <v>188</v>
      </c>
      <c r="AH388" s="19" t="s">
        <v>188</v>
      </c>
      <c r="AI388" s="19" t="s">
        <v>227</v>
      </c>
      <c r="AJ388" s="19">
        <f t="shared" si="6"/>
        <v>2</v>
      </c>
      <c r="AK388" s="19" t="s">
        <v>188</v>
      </c>
      <c r="AL388" s="19">
        <f t="shared" si="7"/>
        <v>1</v>
      </c>
      <c r="AM388" s="19" t="s">
        <v>228</v>
      </c>
      <c r="AN388" s="19">
        <f t="shared" si="8"/>
        <v>1</v>
      </c>
      <c r="AO388" s="20"/>
      <c r="AP388" s="19">
        <v>2.0</v>
      </c>
      <c r="AQ388" s="19">
        <v>2.0</v>
      </c>
      <c r="AR388" s="19">
        <v>3.0</v>
      </c>
      <c r="AS388" s="19">
        <v>2.0</v>
      </c>
      <c r="AT388" s="19">
        <v>2.0</v>
      </c>
      <c r="AU388" s="19">
        <v>2.0</v>
      </c>
      <c r="AV388" s="19">
        <v>4.0</v>
      </c>
      <c r="AW388" s="19">
        <v>1.0</v>
      </c>
      <c r="AX388" s="19">
        <v>1.0</v>
      </c>
      <c r="AY388" s="19">
        <f t="shared" si="9"/>
        <v>19</v>
      </c>
      <c r="AZ388" s="19">
        <f t="shared" si="10"/>
        <v>10</v>
      </c>
      <c r="BA388" s="19">
        <f t="shared" si="11"/>
        <v>1</v>
      </c>
      <c r="BB388" s="19">
        <f t="shared" si="12"/>
        <v>0</v>
      </c>
      <c r="BC388" s="19">
        <v>2.0</v>
      </c>
      <c r="BD388" s="19">
        <v>1.0</v>
      </c>
      <c r="BE388" s="19">
        <v>1.0</v>
      </c>
      <c r="BF388" s="19">
        <v>1.0</v>
      </c>
      <c r="BG388" s="19">
        <v>2.0</v>
      </c>
      <c r="BH388" s="19">
        <v>1.0</v>
      </c>
      <c r="BI388" s="19">
        <v>1.0</v>
      </c>
      <c r="BJ388" s="19">
        <f t="shared" si="13"/>
        <v>9</v>
      </c>
      <c r="BK388" s="19">
        <f t="shared" si="14"/>
        <v>2</v>
      </c>
      <c r="BL388" s="19"/>
      <c r="BM388" s="19"/>
      <c r="BN388" s="19">
        <v>2.0</v>
      </c>
      <c r="BO388" s="19" t="s">
        <v>185</v>
      </c>
      <c r="BP388" s="19">
        <f t="shared" si="15"/>
        <v>0</v>
      </c>
      <c r="BQ388" s="19">
        <v>2.0</v>
      </c>
      <c r="BR388" s="19">
        <v>0.0</v>
      </c>
      <c r="BS388" s="19" t="s">
        <v>185</v>
      </c>
      <c r="BT388" s="20">
        <f t="shared" si="16"/>
        <v>0</v>
      </c>
      <c r="BU388" s="20"/>
      <c r="BV388" s="19">
        <v>4.0</v>
      </c>
      <c r="BW388" s="19" t="s">
        <v>185</v>
      </c>
      <c r="BX388" s="19" t="s">
        <v>191</v>
      </c>
      <c r="BY388" s="19" t="s">
        <v>195</v>
      </c>
      <c r="BZ388" s="19" t="s">
        <v>186</v>
      </c>
      <c r="CA388" s="19">
        <f t="shared" si="17"/>
        <v>1</v>
      </c>
      <c r="CB388" s="19" t="s">
        <v>186</v>
      </c>
      <c r="CC388" s="19">
        <f t="shared" si="18"/>
        <v>1</v>
      </c>
      <c r="CD388" s="19" t="s">
        <v>192</v>
      </c>
      <c r="CE388" s="19">
        <f t="shared" si="19"/>
        <v>0</v>
      </c>
      <c r="CF388" s="19" t="s">
        <v>192</v>
      </c>
      <c r="CG388" s="19">
        <f t="shared" si="20"/>
        <v>0</v>
      </c>
      <c r="CH388" s="19" t="s">
        <v>192</v>
      </c>
      <c r="CI388" s="19">
        <f t="shared" si="21"/>
        <v>0</v>
      </c>
      <c r="CJ388" s="19" t="s">
        <v>229</v>
      </c>
      <c r="CK388" s="19" t="s">
        <v>386</v>
      </c>
      <c r="CL388" s="19" t="s">
        <v>212</v>
      </c>
      <c r="CM388" s="19">
        <f t="shared" si="22"/>
        <v>6</v>
      </c>
      <c r="CN388" s="19" t="s">
        <v>213</v>
      </c>
      <c r="CO388" s="19">
        <f t="shared" si="23"/>
        <v>1</v>
      </c>
      <c r="CP388" s="19" t="s">
        <v>185</v>
      </c>
      <c r="CQ388" s="19" t="s">
        <v>185</v>
      </c>
      <c r="CR388" s="19" t="s">
        <v>185</v>
      </c>
      <c r="CS388" s="19" t="s">
        <v>185</v>
      </c>
      <c r="CT388" s="19" t="s">
        <v>185</v>
      </c>
      <c r="CU388" s="19">
        <f t="shared" ref="CU388:CY388" si="437">if(CP388="Không",0,1)</f>
        <v>0</v>
      </c>
      <c r="CV388" s="19">
        <f t="shared" si="437"/>
        <v>0</v>
      </c>
      <c r="CW388" s="19">
        <f t="shared" si="437"/>
        <v>0</v>
      </c>
      <c r="CX388" s="19">
        <f t="shared" si="437"/>
        <v>0</v>
      </c>
      <c r="CY388" s="19">
        <f t="shared" si="437"/>
        <v>0</v>
      </c>
      <c r="CZ388" s="19" t="s">
        <v>185</v>
      </c>
      <c r="DA388" s="19">
        <f t="shared" si="25"/>
        <v>0</v>
      </c>
      <c r="DB388" s="19" t="s">
        <v>185</v>
      </c>
      <c r="DC388" s="19">
        <f t="shared" si="26"/>
        <v>0</v>
      </c>
      <c r="DD388" s="20"/>
      <c r="DE388" s="19" t="s">
        <v>195</v>
      </c>
      <c r="DF388" s="19">
        <f t="shared" si="27"/>
        <v>1</v>
      </c>
      <c r="DG388" s="19" t="s">
        <v>196</v>
      </c>
      <c r="DH388" s="19">
        <f t="shared" si="28"/>
        <v>0</v>
      </c>
      <c r="DI388" s="19" t="s">
        <v>185</v>
      </c>
      <c r="DJ388" s="19">
        <f t="shared" si="29"/>
        <v>0</v>
      </c>
      <c r="DK388" s="19" t="s">
        <v>197</v>
      </c>
      <c r="DL388" s="19">
        <f t="shared" si="30"/>
        <v>0</v>
      </c>
      <c r="DM388" s="19" t="s">
        <v>303</v>
      </c>
      <c r="DN388" s="19">
        <f t="shared" si="31"/>
        <v>0.5</v>
      </c>
      <c r="DO388" s="19" t="s">
        <v>304</v>
      </c>
      <c r="DP388" s="19" t="s">
        <v>185</v>
      </c>
      <c r="DQ388" s="20">
        <f t="shared" si="32"/>
        <v>0</v>
      </c>
      <c r="DR388" s="20"/>
      <c r="DS388" s="19" t="s">
        <v>185</v>
      </c>
      <c r="DT388" s="20"/>
      <c r="DU388" s="19" t="s">
        <v>185</v>
      </c>
      <c r="DV388" s="20"/>
      <c r="DW388" s="20"/>
      <c r="DX388" s="20"/>
      <c r="DY388" s="20"/>
    </row>
    <row r="389">
      <c r="A389" s="18">
        <v>46008.00383101852</v>
      </c>
      <c r="B389" s="19" t="s">
        <v>374</v>
      </c>
      <c r="C389" s="19" t="s">
        <v>335</v>
      </c>
      <c r="D389" s="19">
        <f t="shared" si="2"/>
        <v>1</v>
      </c>
      <c r="E389" s="19" t="s">
        <v>180</v>
      </c>
      <c r="F389" s="19">
        <f>IFERROR(__xludf.DUMMYFUNCTION("LET(
  t, LOWER(TRIM(E389)),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89" s="19" t="s">
        <v>181</v>
      </c>
      <c r="H389" s="19">
        <f>IFERROR(__xludf.DUMMYFUNCTION("LET(
  t, LOWER(TRIM(G389)),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389" s="19" t="s">
        <v>276</v>
      </c>
      <c r="J389" s="19">
        <f>IFERROR(__xludf.DUMMYFUNCTION("LET(
  text, LOWER(I389),
  IFERROR(
    IFS(
      REGEXMATCH(text,""ở cùng gia đình|ở trọ cùng gia đình""), 0,
      REGEXMATCH(text,""thuê trọ""), 1,
      REGEXMATCH(text,""ở ktx""), 2,
      REGEXMATCH(text,""có nhà tại khu vực đang học|có nhà|ở riên"&amp;"g tại chung cư""), 3,
      REGEXMATCH(text,""ở nhà người quen""), 4
    ),
  -1)
)"),0.0)</f>
        <v>0</v>
      </c>
      <c r="K389" s="19" t="s">
        <v>183</v>
      </c>
      <c r="L389" s="19">
        <f>IFERROR(__xludf.DUMMYFUNCTION("LET(
  t, LOWER(TRIM(K389)),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89" s="19" t="s">
        <v>261</v>
      </c>
      <c r="N389" s="19">
        <f>IFERROR(__xludf.DUMMYFUNCTION("LET(
  t, LOWER(TRIM(M389)),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89" s="19" t="s">
        <v>195</v>
      </c>
      <c r="P389" s="19">
        <f t="shared" si="3"/>
        <v>1</v>
      </c>
      <c r="Q389" s="19">
        <v>1.0</v>
      </c>
      <c r="R389" s="20">
        <f t="shared" si="432"/>
        <v>1</v>
      </c>
      <c r="S389" s="19" t="s">
        <v>223</v>
      </c>
      <c r="T389" s="19"/>
      <c r="U389" s="19" t="s">
        <v>307</v>
      </c>
      <c r="V389" s="20">
        <f>IFERROR(__xludf.DUMMYFUNCTION("IFERROR(REGEXEXTRACT(U389,""\d+"")*1, """")"),20.0)</f>
        <v>20</v>
      </c>
      <c r="W389" s="20">
        <f t="shared" si="5"/>
        <v>20</v>
      </c>
      <c r="X389" s="19">
        <v>60.0</v>
      </c>
      <c r="Y389" s="19">
        <v>0.0</v>
      </c>
      <c r="Z389" s="19" t="s">
        <v>185</v>
      </c>
      <c r="AA389" s="19"/>
      <c r="AB389" s="19" t="s">
        <v>185</v>
      </c>
      <c r="AC389" s="19" t="s">
        <v>185</v>
      </c>
      <c r="AD389" s="19" t="s">
        <v>205</v>
      </c>
      <c r="AE389" s="19" t="s">
        <v>186</v>
      </c>
      <c r="AF389" s="19" t="s">
        <v>250</v>
      </c>
      <c r="AG389" s="19" t="s">
        <v>188</v>
      </c>
      <c r="AH389" s="19" t="s">
        <v>238</v>
      </c>
      <c r="AI389" s="19" t="s">
        <v>189</v>
      </c>
      <c r="AJ389" s="19">
        <f t="shared" si="6"/>
        <v>1</v>
      </c>
      <c r="AK389" s="19" t="s">
        <v>238</v>
      </c>
      <c r="AL389" s="19">
        <f t="shared" si="7"/>
        <v>0</v>
      </c>
      <c r="AM389" s="19" t="s">
        <v>190</v>
      </c>
      <c r="AN389" s="19">
        <f t="shared" si="8"/>
        <v>0</v>
      </c>
      <c r="AO389" s="20"/>
      <c r="AP389" s="19">
        <v>4.0</v>
      </c>
      <c r="AQ389" s="19">
        <v>3.0</v>
      </c>
      <c r="AR389" s="19">
        <v>4.0</v>
      </c>
      <c r="AS389" s="19">
        <v>2.0</v>
      </c>
      <c r="AT389" s="19">
        <v>3.0</v>
      </c>
      <c r="AU389" s="19">
        <v>4.0</v>
      </c>
      <c r="AV389" s="19">
        <v>2.0</v>
      </c>
      <c r="AW389" s="19">
        <v>1.0</v>
      </c>
      <c r="AX389" s="19">
        <v>2.0</v>
      </c>
      <c r="AY389" s="19">
        <f t="shared" si="9"/>
        <v>25</v>
      </c>
      <c r="AZ389" s="19">
        <f t="shared" si="10"/>
        <v>16</v>
      </c>
      <c r="BA389" s="19">
        <f t="shared" si="11"/>
        <v>1</v>
      </c>
      <c r="BB389" s="19">
        <f t="shared" si="12"/>
        <v>1</v>
      </c>
      <c r="BC389" s="19">
        <v>2.0</v>
      </c>
      <c r="BD389" s="19">
        <v>3.0</v>
      </c>
      <c r="BE389" s="19">
        <v>4.0</v>
      </c>
      <c r="BF389" s="19">
        <v>2.0</v>
      </c>
      <c r="BG389" s="19">
        <v>4.0</v>
      </c>
      <c r="BH389" s="19">
        <v>1.0</v>
      </c>
      <c r="BI389" s="19">
        <v>4.0</v>
      </c>
      <c r="BJ389" s="19">
        <f t="shared" si="13"/>
        <v>20</v>
      </c>
      <c r="BK389" s="19">
        <f t="shared" si="14"/>
        <v>13</v>
      </c>
      <c r="BL389" s="19"/>
      <c r="BM389" s="19"/>
      <c r="BN389" s="19">
        <v>2.0</v>
      </c>
      <c r="BO389" s="19" t="s">
        <v>185</v>
      </c>
      <c r="BP389" s="19">
        <f t="shared" si="15"/>
        <v>0</v>
      </c>
      <c r="BQ389" s="19">
        <v>3.0</v>
      </c>
      <c r="BR389" s="19">
        <v>6.0</v>
      </c>
      <c r="BS389" s="19" t="s">
        <v>195</v>
      </c>
      <c r="BT389" s="20">
        <f t="shared" si="16"/>
        <v>1</v>
      </c>
      <c r="BU389" s="19" t="s">
        <v>322</v>
      </c>
      <c r="BV389" s="19">
        <v>3.0</v>
      </c>
      <c r="BW389" s="19" t="s">
        <v>195</v>
      </c>
      <c r="BX389" s="19" t="s">
        <v>951</v>
      </c>
      <c r="BY389" s="19" t="s">
        <v>195</v>
      </c>
      <c r="BZ389" s="19" t="s">
        <v>186</v>
      </c>
      <c r="CA389" s="19">
        <f t="shared" si="17"/>
        <v>1</v>
      </c>
      <c r="CB389" s="19" t="s">
        <v>208</v>
      </c>
      <c r="CC389" s="19">
        <f t="shared" si="18"/>
        <v>2</v>
      </c>
      <c r="CD389" s="19" t="s">
        <v>208</v>
      </c>
      <c r="CE389" s="19">
        <f t="shared" si="19"/>
        <v>2</v>
      </c>
      <c r="CF389" s="19" t="s">
        <v>208</v>
      </c>
      <c r="CG389" s="19">
        <f t="shared" si="20"/>
        <v>2</v>
      </c>
      <c r="CH389" s="19" t="s">
        <v>208</v>
      </c>
      <c r="CI389" s="19">
        <f t="shared" si="21"/>
        <v>2</v>
      </c>
      <c r="CJ389" s="19" t="s">
        <v>229</v>
      </c>
      <c r="CK389" s="19" t="s">
        <v>952</v>
      </c>
      <c r="CL389" s="19" t="s">
        <v>194</v>
      </c>
      <c r="CM389" s="19">
        <f t="shared" si="22"/>
        <v>3.5</v>
      </c>
      <c r="CN389" s="19" t="s">
        <v>213</v>
      </c>
      <c r="CO389" s="19">
        <f t="shared" si="23"/>
        <v>1</v>
      </c>
      <c r="CP389" s="19" t="s">
        <v>195</v>
      </c>
      <c r="CQ389" s="19" t="s">
        <v>195</v>
      </c>
      <c r="CR389" s="19" t="s">
        <v>185</v>
      </c>
      <c r="CS389" s="19" t="s">
        <v>185</v>
      </c>
      <c r="CT389" s="19" t="s">
        <v>185</v>
      </c>
      <c r="CU389" s="19">
        <f t="shared" ref="CU389:CY389" si="438">if(CP389="Không",0,1)</f>
        <v>1</v>
      </c>
      <c r="CV389" s="19">
        <f t="shared" si="438"/>
        <v>1</v>
      </c>
      <c r="CW389" s="19">
        <f t="shared" si="438"/>
        <v>0</v>
      </c>
      <c r="CX389" s="19">
        <f t="shared" si="438"/>
        <v>0</v>
      </c>
      <c r="CY389" s="19">
        <f t="shared" si="438"/>
        <v>0</v>
      </c>
      <c r="CZ389" s="19" t="s">
        <v>195</v>
      </c>
      <c r="DA389" s="19">
        <f t="shared" si="25"/>
        <v>1</v>
      </c>
      <c r="DB389" s="19" t="s">
        <v>195</v>
      </c>
      <c r="DC389" s="19">
        <f t="shared" si="26"/>
        <v>1</v>
      </c>
      <c r="DD389" s="19" t="s">
        <v>953</v>
      </c>
      <c r="DE389" s="19" t="s">
        <v>195</v>
      </c>
      <c r="DF389" s="19">
        <f t="shared" si="27"/>
        <v>1</v>
      </c>
      <c r="DG389" s="19" t="s">
        <v>196</v>
      </c>
      <c r="DH389" s="19">
        <f t="shared" si="28"/>
        <v>0</v>
      </c>
      <c r="DI389" s="19" t="s">
        <v>954</v>
      </c>
      <c r="DJ389" s="19">
        <f t="shared" si="29"/>
        <v>1</v>
      </c>
      <c r="DK389" s="19" t="s">
        <v>282</v>
      </c>
      <c r="DL389" s="19">
        <f t="shared" si="30"/>
        <v>1</v>
      </c>
      <c r="DM389" s="19" t="s">
        <v>265</v>
      </c>
      <c r="DN389" s="19">
        <f t="shared" si="31"/>
        <v>5</v>
      </c>
      <c r="DO389" s="19" t="s">
        <v>955</v>
      </c>
      <c r="DP389" s="19" t="s">
        <v>185</v>
      </c>
      <c r="DQ389" s="20">
        <f t="shared" si="32"/>
        <v>0</v>
      </c>
      <c r="DR389" s="20"/>
      <c r="DS389" s="19" t="s">
        <v>185</v>
      </c>
      <c r="DT389" s="20"/>
      <c r="DU389" s="19" t="s">
        <v>185</v>
      </c>
      <c r="DV389" s="20"/>
      <c r="DW389" s="20"/>
      <c r="DX389" s="20"/>
      <c r="DY389" s="20"/>
    </row>
    <row r="390">
      <c r="A390" s="18">
        <v>46008.00467592593</v>
      </c>
      <c r="B390" s="19" t="s">
        <v>390</v>
      </c>
      <c r="C390" s="19" t="s">
        <v>174</v>
      </c>
      <c r="D390" s="19">
        <f t="shared" si="2"/>
        <v>0</v>
      </c>
      <c r="E390" s="19" t="s">
        <v>174</v>
      </c>
      <c r="F390" s="19">
        <f>IFERROR(__xludf.DUMMYFUNCTION("LET(
  t, LOWER(TRIM(E390)),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390" s="19" t="s">
        <v>185</v>
      </c>
      <c r="H390" s="19">
        <f>IFERROR(__xludf.DUMMYFUNCTION("LET(
  t, LOWER(TRIM(G390)),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90" s="19" t="s">
        <v>201</v>
      </c>
      <c r="J390" s="19">
        <f>IFERROR(__xludf.DUMMYFUNCTION("LET(
  text, LOWER(I390),
  IFERROR(
    IFS(
      REGEXMATCH(text,""ở cùng gia đình|ở trọ cùng gia đình""), 0,
      REGEXMATCH(text,""thuê trọ""), 1,
      REGEXMATCH(text,""ở ktx""), 2,
      REGEXMATCH(text,""có nhà tại khu vực đang học|có nhà|ở riên"&amp;"g tại chung cư""), 3,
      REGEXMATCH(text,""ở nhà người quen""), 4
    ),
  -1)
)"),3.0)</f>
        <v>3</v>
      </c>
      <c r="K390" s="19" t="s">
        <v>956</v>
      </c>
      <c r="L390" s="19">
        <f>IFERROR(__xludf.DUMMYFUNCTION("LET(
  t, LOWER(TRIM(K390)),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90" s="19" t="s">
        <v>222</v>
      </c>
      <c r="N390" s="19">
        <f>IFERROR(__xludf.DUMMYFUNCTION("LET(
  t, LOWER(TRIM(M390)),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90" s="19" t="s">
        <v>185</v>
      </c>
      <c r="P390" s="19">
        <f t="shared" si="3"/>
        <v>0</v>
      </c>
      <c r="Q390" s="20"/>
      <c r="R390" s="20" t="str">
        <f t="shared" si="432"/>
        <v/>
      </c>
      <c r="S390" s="20"/>
      <c r="T390" s="20"/>
      <c r="U390" s="20"/>
      <c r="V390" s="20" t="str">
        <f>IFERROR(__xludf.DUMMYFUNCTION("IFERROR(REGEXEXTRACT(U390,""\d+"")*1, """")"),"")</f>
        <v/>
      </c>
      <c r="W390" s="20">
        <f t="shared" si="5"/>
        <v>0</v>
      </c>
      <c r="X390" s="20"/>
      <c r="Y390" s="20"/>
      <c r="Z390" s="19" t="s">
        <v>186</v>
      </c>
      <c r="AA390" s="19"/>
      <c r="AB390" s="19" t="s">
        <v>185</v>
      </c>
      <c r="AC390" s="19" t="s">
        <v>185</v>
      </c>
      <c r="AD390" s="19" t="s">
        <v>186</v>
      </c>
      <c r="AE390" s="19" t="s">
        <v>185</v>
      </c>
      <c r="AF390" s="19" t="s">
        <v>206</v>
      </c>
      <c r="AG390" s="19" t="s">
        <v>188</v>
      </c>
      <c r="AH390" s="19" t="s">
        <v>188</v>
      </c>
      <c r="AI390" s="19" t="s">
        <v>239</v>
      </c>
      <c r="AJ390" s="19">
        <f t="shared" si="6"/>
        <v>0</v>
      </c>
      <c r="AK390" s="19" t="s">
        <v>302</v>
      </c>
      <c r="AL390" s="19">
        <f t="shared" si="7"/>
        <v>-1</v>
      </c>
      <c r="AM390" s="19" t="s">
        <v>190</v>
      </c>
      <c r="AN390" s="19">
        <f t="shared" si="8"/>
        <v>0</v>
      </c>
      <c r="AO390" s="20"/>
      <c r="AP390" s="19">
        <v>2.0</v>
      </c>
      <c r="AQ390" s="19">
        <v>2.0</v>
      </c>
      <c r="AR390" s="19">
        <v>2.0</v>
      </c>
      <c r="AS390" s="19">
        <v>2.0</v>
      </c>
      <c r="AT390" s="19">
        <v>2.0</v>
      </c>
      <c r="AU390" s="19">
        <v>2.0</v>
      </c>
      <c r="AV390" s="19">
        <v>2.0</v>
      </c>
      <c r="AW390" s="19">
        <v>2.0</v>
      </c>
      <c r="AX390" s="19">
        <v>2.0</v>
      </c>
      <c r="AY390" s="19">
        <f t="shared" si="9"/>
        <v>18</v>
      </c>
      <c r="AZ390" s="19">
        <f t="shared" si="10"/>
        <v>9</v>
      </c>
      <c r="BA390" s="19">
        <f t="shared" si="11"/>
        <v>0</v>
      </c>
      <c r="BB390" s="19">
        <f t="shared" si="12"/>
        <v>0</v>
      </c>
      <c r="BC390" s="19">
        <v>2.0</v>
      </c>
      <c r="BD390" s="19">
        <v>2.0</v>
      </c>
      <c r="BE390" s="19">
        <v>2.0</v>
      </c>
      <c r="BF390" s="19">
        <v>1.0</v>
      </c>
      <c r="BG390" s="19">
        <v>2.0</v>
      </c>
      <c r="BH390" s="19">
        <v>1.0</v>
      </c>
      <c r="BI390" s="19">
        <v>2.0</v>
      </c>
      <c r="BJ390" s="19">
        <f t="shared" si="13"/>
        <v>12</v>
      </c>
      <c r="BK390" s="19">
        <f t="shared" si="14"/>
        <v>5</v>
      </c>
      <c r="BL390" s="19"/>
      <c r="BM390" s="19"/>
      <c r="BN390" s="19">
        <v>4.0</v>
      </c>
      <c r="BO390" s="19" t="s">
        <v>185</v>
      </c>
      <c r="BP390" s="19">
        <f t="shared" si="15"/>
        <v>0</v>
      </c>
      <c r="BQ390" s="19">
        <v>2.0</v>
      </c>
      <c r="BR390" s="19">
        <v>3.0</v>
      </c>
      <c r="BS390" s="19" t="s">
        <v>185</v>
      </c>
      <c r="BT390" s="20">
        <f t="shared" si="16"/>
        <v>0</v>
      </c>
      <c r="BU390" s="20"/>
      <c r="BV390" s="19">
        <v>3.0</v>
      </c>
      <c r="BW390" s="19" t="s">
        <v>185</v>
      </c>
      <c r="BX390" s="19" t="s">
        <v>191</v>
      </c>
      <c r="BY390" s="19" t="s">
        <v>185</v>
      </c>
      <c r="BZ390" s="19" t="s">
        <v>186</v>
      </c>
      <c r="CA390" s="19">
        <f t="shared" si="17"/>
        <v>1</v>
      </c>
      <c r="CB390" s="19" t="s">
        <v>186</v>
      </c>
      <c r="CC390" s="19">
        <f t="shared" si="18"/>
        <v>1</v>
      </c>
      <c r="CD390" s="19" t="s">
        <v>192</v>
      </c>
      <c r="CE390" s="19">
        <f t="shared" si="19"/>
        <v>0</v>
      </c>
      <c r="CF390" s="19" t="s">
        <v>192</v>
      </c>
      <c r="CG390" s="19">
        <f t="shared" si="20"/>
        <v>0</v>
      </c>
      <c r="CH390" s="19" t="s">
        <v>192</v>
      </c>
      <c r="CI390" s="19">
        <f t="shared" si="21"/>
        <v>0</v>
      </c>
      <c r="CJ390" s="19" t="s">
        <v>229</v>
      </c>
      <c r="CK390" s="19" t="s">
        <v>336</v>
      </c>
      <c r="CL390" s="19" t="s">
        <v>241</v>
      </c>
      <c r="CM390" s="19">
        <f t="shared" si="22"/>
        <v>1.5</v>
      </c>
      <c r="CN390" s="19" t="s">
        <v>185</v>
      </c>
      <c r="CO390" s="19">
        <f t="shared" si="23"/>
        <v>0</v>
      </c>
      <c r="CP390" s="19" t="s">
        <v>185</v>
      </c>
      <c r="CQ390" s="19" t="s">
        <v>185</v>
      </c>
      <c r="CR390" s="19" t="s">
        <v>185</v>
      </c>
      <c r="CS390" s="19" t="s">
        <v>185</v>
      </c>
      <c r="CT390" s="19" t="s">
        <v>185</v>
      </c>
      <c r="CU390" s="19">
        <f t="shared" ref="CU390:CY390" si="439">if(CP390="Không",0,1)</f>
        <v>0</v>
      </c>
      <c r="CV390" s="19">
        <f t="shared" si="439"/>
        <v>0</v>
      </c>
      <c r="CW390" s="19">
        <f t="shared" si="439"/>
        <v>0</v>
      </c>
      <c r="CX390" s="19">
        <f t="shared" si="439"/>
        <v>0</v>
      </c>
      <c r="CY390" s="19">
        <f t="shared" si="439"/>
        <v>0</v>
      </c>
      <c r="CZ390" s="19" t="s">
        <v>185</v>
      </c>
      <c r="DA390" s="19">
        <f t="shared" si="25"/>
        <v>0</v>
      </c>
      <c r="DB390" s="19" t="s">
        <v>185</v>
      </c>
      <c r="DC390" s="19">
        <f t="shared" si="26"/>
        <v>0</v>
      </c>
      <c r="DD390" s="20"/>
      <c r="DE390" s="19" t="s">
        <v>195</v>
      </c>
      <c r="DF390" s="19">
        <f t="shared" si="27"/>
        <v>1</v>
      </c>
      <c r="DG390" s="19" t="s">
        <v>196</v>
      </c>
      <c r="DH390" s="19">
        <f t="shared" si="28"/>
        <v>0</v>
      </c>
      <c r="DI390" s="19" t="s">
        <v>185</v>
      </c>
      <c r="DJ390" s="19">
        <f t="shared" si="29"/>
        <v>0</v>
      </c>
      <c r="DK390" s="19" t="s">
        <v>197</v>
      </c>
      <c r="DL390" s="19">
        <f t="shared" si="30"/>
        <v>0</v>
      </c>
      <c r="DM390" s="19" t="s">
        <v>198</v>
      </c>
      <c r="DN390" s="19">
        <f t="shared" si="31"/>
        <v>1.5</v>
      </c>
      <c r="DO390" s="19" t="s">
        <v>324</v>
      </c>
      <c r="DP390" s="19" t="s">
        <v>185</v>
      </c>
      <c r="DQ390" s="20">
        <f t="shared" si="32"/>
        <v>0</v>
      </c>
      <c r="DR390" s="20"/>
      <c r="DS390" s="19" t="s">
        <v>185</v>
      </c>
      <c r="DT390" s="20"/>
      <c r="DU390" s="19" t="s">
        <v>185</v>
      </c>
      <c r="DV390" s="20"/>
      <c r="DW390" s="20"/>
      <c r="DX390" s="20"/>
      <c r="DY390" s="20"/>
    </row>
    <row r="391">
      <c r="A391" s="18">
        <v>46008.0059375</v>
      </c>
      <c r="B391" s="19" t="s">
        <v>465</v>
      </c>
      <c r="C391" s="19" t="s">
        <v>174</v>
      </c>
      <c r="D391" s="19">
        <f t="shared" si="2"/>
        <v>0</v>
      </c>
      <c r="E391" s="19" t="s">
        <v>346</v>
      </c>
      <c r="F391" s="19">
        <f>IFERROR(__xludf.DUMMYFUNCTION("LET(
  t, LOWER(TRIM(E391)),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91" s="19" t="s">
        <v>185</v>
      </c>
      <c r="H391" s="19">
        <f>IFERROR(__xludf.DUMMYFUNCTION("LET(
  t, LOWER(TRIM(G391)),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91" s="19" t="s">
        <v>276</v>
      </c>
      <c r="J391" s="19">
        <f>IFERROR(__xludf.DUMMYFUNCTION("LET(
  text, LOWER(I391),
  IFERROR(
    IFS(
      REGEXMATCH(text,""ở cùng gia đình|ở trọ cùng gia đình""), 0,
      REGEXMATCH(text,""thuê trọ""), 1,
      REGEXMATCH(text,""ở ktx""), 2,
      REGEXMATCH(text,""có nhà tại khu vực đang học|có nhà|ở riên"&amp;"g tại chung cư""), 3,
      REGEXMATCH(text,""ở nhà người quen""), 4
    ),
  -1)
)"),0.0)</f>
        <v>0</v>
      </c>
      <c r="K391" s="19" t="s">
        <v>196</v>
      </c>
      <c r="L391" s="19">
        <f>IFERROR(__xludf.DUMMYFUNCTION("LET(
  t, LOWER(TRIM(K391)),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91" s="19" t="s">
        <v>184</v>
      </c>
      <c r="N391" s="19">
        <f>IFERROR(__xludf.DUMMYFUNCTION("LET(
  t, LOWER(TRIM(M391)),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91" s="19" t="s">
        <v>185</v>
      </c>
      <c r="P391" s="19">
        <f t="shared" si="3"/>
        <v>0</v>
      </c>
      <c r="Q391" s="20"/>
      <c r="R391" s="20" t="str">
        <f t="shared" si="432"/>
        <v/>
      </c>
      <c r="S391" s="20"/>
      <c r="T391" s="20"/>
      <c r="U391" s="20"/>
      <c r="V391" s="20" t="str">
        <f>IFERROR(__xludf.DUMMYFUNCTION("IFERROR(REGEXEXTRACT(U391,""\d+"")*1, """")"),"")</f>
        <v/>
      </c>
      <c r="W391" s="20">
        <f t="shared" si="5"/>
        <v>0</v>
      </c>
      <c r="X391" s="20"/>
      <c r="Y391" s="20"/>
      <c r="Z391" s="19" t="s">
        <v>186</v>
      </c>
      <c r="AA391" s="19"/>
      <c r="AB391" s="19" t="s">
        <v>185</v>
      </c>
      <c r="AC391" s="19" t="s">
        <v>185</v>
      </c>
      <c r="AD391" s="19" t="s">
        <v>186</v>
      </c>
      <c r="AE391" s="19" t="s">
        <v>185</v>
      </c>
      <c r="AF391" s="19" t="s">
        <v>187</v>
      </c>
      <c r="AG391" s="19" t="s">
        <v>188</v>
      </c>
      <c r="AH391" s="19" t="s">
        <v>251</v>
      </c>
      <c r="AI391" s="19" t="s">
        <v>227</v>
      </c>
      <c r="AJ391" s="19">
        <f t="shared" si="6"/>
        <v>2</v>
      </c>
      <c r="AK391" s="19" t="s">
        <v>238</v>
      </c>
      <c r="AL391" s="19">
        <f t="shared" si="7"/>
        <v>0</v>
      </c>
      <c r="AM391" s="19" t="s">
        <v>190</v>
      </c>
      <c r="AN391" s="19">
        <f t="shared" si="8"/>
        <v>0</v>
      </c>
      <c r="AO391" s="20"/>
      <c r="AP391" s="19">
        <v>2.0</v>
      </c>
      <c r="AQ391" s="19">
        <v>2.0</v>
      </c>
      <c r="AR391" s="19">
        <v>2.0</v>
      </c>
      <c r="AS391" s="19">
        <v>2.0</v>
      </c>
      <c r="AT391" s="19">
        <v>1.0</v>
      </c>
      <c r="AU391" s="19">
        <v>2.0</v>
      </c>
      <c r="AV391" s="19">
        <v>2.0</v>
      </c>
      <c r="AW391" s="19">
        <v>2.0</v>
      </c>
      <c r="AX391" s="19">
        <v>1.0</v>
      </c>
      <c r="AY391" s="19">
        <f t="shared" si="9"/>
        <v>16</v>
      </c>
      <c r="AZ391" s="19">
        <f t="shared" si="10"/>
        <v>7</v>
      </c>
      <c r="BA391" s="19">
        <f t="shared" si="11"/>
        <v>0</v>
      </c>
      <c r="BB391" s="19">
        <f t="shared" si="12"/>
        <v>0</v>
      </c>
      <c r="BC391" s="19">
        <v>2.0</v>
      </c>
      <c r="BD391" s="19">
        <v>1.0</v>
      </c>
      <c r="BE391" s="19">
        <v>2.0</v>
      </c>
      <c r="BF391" s="19">
        <v>1.0</v>
      </c>
      <c r="BG391" s="19">
        <v>2.0</v>
      </c>
      <c r="BH391" s="19">
        <v>1.0</v>
      </c>
      <c r="BI391" s="19">
        <v>1.0</v>
      </c>
      <c r="BJ391" s="19">
        <f t="shared" si="13"/>
        <v>10</v>
      </c>
      <c r="BK391" s="19">
        <f t="shared" si="14"/>
        <v>3</v>
      </c>
      <c r="BL391" s="19"/>
      <c r="BM391" s="19"/>
      <c r="BN391" s="19">
        <v>3.0</v>
      </c>
      <c r="BO391" s="19" t="s">
        <v>185</v>
      </c>
      <c r="BP391" s="19">
        <f t="shared" si="15"/>
        <v>0</v>
      </c>
      <c r="BQ391" s="19">
        <v>2.0</v>
      </c>
      <c r="BR391" s="19">
        <v>0.0</v>
      </c>
      <c r="BS391" s="19" t="s">
        <v>195</v>
      </c>
      <c r="BT391" s="20">
        <f t="shared" si="16"/>
        <v>1</v>
      </c>
      <c r="BU391" s="19" t="s">
        <v>207</v>
      </c>
      <c r="BV391" s="19">
        <v>3.0</v>
      </c>
      <c r="BW391" s="19" t="s">
        <v>185</v>
      </c>
      <c r="BX391" s="19" t="s">
        <v>191</v>
      </c>
      <c r="BY391" s="19" t="s">
        <v>185</v>
      </c>
      <c r="BZ391" s="19" t="s">
        <v>208</v>
      </c>
      <c r="CA391" s="19">
        <f t="shared" si="17"/>
        <v>2</v>
      </c>
      <c r="CB391" s="19" t="s">
        <v>208</v>
      </c>
      <c r="CC391" s="19">
        <f t="shared" si="18"/>
        <v>2</v>
      </c>
      <c r="CD391" s="19" t="s">
        <v>209</v>
      </c>
      <c r="CE391" s="19">
        <f t="shared" si="19"/>
        <v>1</v>
      </c>
      <c r="CF391" s="19" t="s">
        <v>209</v>
      </c>
      <c r="CG391" s="19">
        <f t="shared" si="20"/>
        <v>1</v>
      </c>
      <c r="CH391" s="19" t="s">
        <v>209</v>
      </c>
      <c r="CI391" s="19">
        <f t="shared" si="21"/>
        <v>1</v>
      </c>
      <c r="CJ391" s="19" t="s">
        <v>229</v>
      </c>
      <c r="CK391" s="19" t="s">
        <v>279</v>
      </c>
      <c r="CL391" s="19" t="s">
        <v>212</v>
      </c>
      <c r="CM391" s="19">
        <f t="shared" si="22"/>
        <v>6</v>
      </c>
      <c r="CN391" s="19" t="s">
        <v>185</v>
      </c>
      <c r="CO391" s="19">
        <f t="shared" si="23"/>
        <v>0</v>
      </c>
      <c r="CP391" s="19" t="s">
        <v>195</v>
      </c>
      <c r="CQ391" s="19" t="s">
        <v>195</v>
      </c>
      <c r="CR391" s="19" t="s">
        <v>185</v>
      </c>
      <c r="CS391" s="19" t="s">
        <v>195</v>
      </c>
      <c r="CT391" s="19" t="s">
        <v>185</v>
      </c>
      <c r="CU391" s="19">
        <f t="shared" ref="CU391:CY391" si="440">if(CP391="Không",0,1)</f>
        <v>1</v>
      </c>
      <c r="CV391" s="19">
        <f t="shared" si="440"/>
        <v>1</v>
      </c>
      <c r="CW391" s="19">
        <f t="shared" si="440"/>
        <v>0</v>
      </c>
      <c r="CX391" s="19">
        <f t="shared" si="440"/>
        <v>1</v>
      </c>
      <c r="CY391" s="19">
        <f t="shared" si="440"/>
        <v>0</v>
      </c>
      <c r="CZ391" s="19" t="s">
        <v>185</v>
      </c>
      <c r="DA391" s="19">
        <f t="shared" si="25"/>
        <v>0</v>
      </c>
      <c r="DB391" s="19" t="s">
        <v>185</v>
      </c>
      <c r="DC391" s="19">
        <f t="shared" si="26"/>
        <v>0</v>
      </c>
      <c r="DD391" s="20"/>
      <c r="DE391" s="19" t="s">
        <v>195</v>
      </c>
      <c r="DF391" s="19">
        <f t="shared" si="27"/>
        <v>1</v>
      </c>
      <c r="DG391" s="19" t="s">
        <v>196</v>
      </c>
      <c r="DH391" s="19">
        <f t="shared" si="28"/>
        <v>0</v>
      </c>
      <c r="DI391" s="19" t="s">
        <v>185</v>
      </c>
      <c r="DJ391" s="19">
        <f t="shared" si="29"/>
        <v>0</v>
      </c>
      <c r="DK391" s="19" t="s">
        <v>197</v>
      </c>
      <c r="DL391" s="19">
        <f t="shared" si="30"/>
        <v>0</v>
      </c>
      <c r="DM391" s="19" t="s">
        <v>198</v>
      </c>
      <c r="DN391" s="19">
        <f t="shared" si="31"/>
        <v>1.5</v>
      </c>
      <c r="DO391" s="19" t="s">
        <v>199</v>
      </c>
      <c r="DP391" s="19" t="s">
        <v>185</v>
      </c>
      <c r="DQ391" s="20">
        <f t="shared" si="32"/>
        <v>0</v>
      </c>
      <c r="DR391" s="20"/>
      <c r="DS391" s="19" t="s">
        <v>185</v>
      </c>
      <c r="DT391" s="20"/>
      <c r="DU391" s="19" t="s">
        <v>185</v>
      </c>
      <c r="DV391" s="20"/>
      <c r="DW391" s="20"/>
      <c r="DX391" s="20"/>
      <c r="DY391" s="20"/>
    </row>
    <row r="392">
      <c r="A392" s="18">
        <v>46008.01726851852</v>
      </c>
      <c r="B392" s="19" t="s">
        <v>390</v>
      </c>
      <c r="C392" s="19" t="s">
        <v>174</v>
      </c>
      <c r="D392" s="19">
        <f t="shared" si="2"/>
        <v>0</v>
      </c>
      <c r="E392" s="19" t="s">
        <v>957</v>
      </c>
      <c r="F392" s="19">
        <f>IFERROR(__xludf.DUMMYFUNCTION("LET(
  t, LOWER(TRIM(E392)),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392" s="19" t="s">
        <v>220</v>
      </c>
      <c r="H392" s="19">
        <f>IFERROR(__xludf.DUMMYFUNCTION("LET(
  t, LOWER(TRIM(G392)),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92" s="19" t="s">
        <v>276</v>
      </c>
      <c r="J392" s="19">
        <f>IFERROR(__xludf.DUMMYFUNCTION("LET(
  text, LOWER(I392),
  IFERROR(
    IFS(
      REGEXMATCH(text,""ở cùng gia đình|ở trọ cùng gia đình""), 0,
      REGEXMATCH(text,""thuê trọ""), 1,
      REGEXMATCH(text,""ở ktx""), 2,
      REGEXMATCH(text,""có nhà tại khu vực đang học|có nhà|ở riên"&amp;"g tại chung cư""), 3,
      REGEXMATCH(text,""ở nhà người quen""), 4
    ),
  -1)
)"),0.0)</f>
        <v>0</v>
      </c>
      <c r="K392" s="19" t="s">
        <v>958</v>
      </c>
      <c r="L392" s="19">
        <f>IFERROR(__xludf.DUMMYFUNCTION("LET(
  t, LOWER(TRIM(K392)),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92" s="19" t="s">
        <v>959</v>
      </c>
      <c r="N392" s="19">
        <f>IFERROR(__xludf.DUMMYFUNCTION("LET(
  t, LOWER(TRIM(M392)),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92" s="19" t="s">
        <v>185</v>
      </c>
      <c r="P392" s="19">
        <f t="shared" si="3"/>
        <v>0</v>
      </c>
      <c r="Q392" s="20"/>
      <c r="R392" s="20" t="str">
        <f t="shared" si="432"/>
        <v/>
      </c>
      <c r="S392" s="20"/>
      <c r="T392" s="20"/>
      <c r="U392" s="20"/>
      <c r="V392" s="20" t="str">
        <f>IFERROR(__xludf.DUMMYFUNCTION("IFERROR(REGEXEXTRACT(U392,""\d+"")*1, """")"),"")</f>
        <v/>
      </c>
      <c r="W392" s="20">
        <f t="shared" si="5"/>
        <v>0</v>
      </c>
      <c r="X392" s="20"/>
      <c r="Y392" s="20"/>
      <c r="Z392" s="19" t="s">
        <v>186</v>
      </c>
      <c r="AA392" s="19"/>
      <c r="AB392" s="19" t="s">
        <v>185</v>
      </c>
      <c r="AC392" s="19" t="s">
        <v>185</v>
      </c>
      <c r="AD392" s="19" t="s">
        <v>205</v>
      </c>
      <c r="AE392" s="19" t="s">
        <v>185</v>
      </c>
      <c r="AF392" s="19" t="s">
        <v>237</v>
      </c>
      <c r="AG392" s="19" t="s">
        <v>226</v>
      </c>
      <c r="AH392" s="19" t="s">
        <v>238</v>
      </c>
      <c r="AI392" s="19" t="s">
        <v>227</v>
      </c>
      <c r="AJ392" s="19">
        <f t="shared" si="6"/>
        <v>2</v>
      </c>
      <c r="AK392" s="19" t="s">
        <v>226</v>
      </c>
      <c r="AL392" s="19">
        <f t="shared" si="7"/>
        <v>2</v>
      </c>
      <c r="AM392" s="19" t="s">
        <v>190</v>
      </c>
      <c r="AN392" s="19">
        <f t="shared" si="8"/>
        <v>0</v>
      </c>
      <c r="AO392" s="20"/>
      <c r="AP392" s="19">
        <v>1.0</v>
      </c>
      <c r="AQ392" s="19">
        <v>4.0</v>
      </c>
      <c r="AR392" s="19">
        <v>4.0</v>
      </c>
      <c r="AS392" s="19">
        <v>4.0</v>
      </c>
      <c r="AT392" s="19">
        <v>4.0</v>
      </c>
      <c r="AU392" s="19">
        <v>2.0</v>
      </c>
      <c r="AV392" s="19">
        <v>2.0</v>
      </c>
      <c r="AW392" s="19">
        <v>2.0</v>
      </c>
      <c r="AX392" s="19">
        <v>2.0</v>
      </c>
      <c r="AY392" s="19">
        <f t="shared" si="9"/>
        <v>25</v>
      </c>
      <c r="AZ392" s="19">
        <f t="shared" si="10"/>
        <v>16</v>
      </c>
      <c r="BA392" s="19">
        <f t="shared" si="11"/>
        <v>1</v>
      </c>
      <c r="BB392" s="19">
        <f t="shared" si="12"/>
        <v>1</v>
      </c>
      <c r="BC392" s="19">
        <v>2.0</v>
      </c>
      <c r="BD392" s="19">
        <v>2.0</v>
      </c>
      <c r="BE392" s="19">
        <v>2.0</v>
      </c>
      <c r="BF392" s="19">
        <v>2.0</v>
      </c>
      <c r="BG392" s="19">
        <v>2.0</v>
      </c>
      <c r="BH392" s="19">
        <v>2.0</v>
      </c>
      <c r="BI392" s="19">
        <v>2.0</v>
      </c>
      <c r="BJ392" s="19">
        <f t="shared" si="13"/>
        <v>14</v>
      </c>
      <c r="BK392" s="19">
        <f t="shared" si="14"/>
        <v>7</v>
      </c>
      <c r="BL392" s="19"/>
      <c r="BM392" s="19"/>
      <c r="BN392" s="19">
        <v>4.0</v>
      </c>
      <c r="BO392" s="19" t="s">
        <v>195</v>
      </c>
      <c r="BP392" s="19">
        <f t="shared" si="15"/>
        <v>1</v>
      </c>
      <c r="BQ392" s="19">
        <v>5.0</v>
      </c>
      <c r="BR392" s="19">
        <v>1.0</v>
      </c>
      <c r="BS392" s="19" t="s">
        <v>195</v>
      </c>
      <c r="BT392" s="20">
        <f t="shared" si="16"/>
        <v>1</v>
      </c>
      <c r="BU392" s="19" t="s">
        <v>207</v>
      </c>
      <c r="BV392" s="19">
        <v>4.0</v>
      </c>
      <c r="BW392" s="19" t="s">
        <v>195</v>
      </c>
      <c r="BX392" s="19" t="s">
        <v>191</v>
      </c>
      <c r="BY392" s="19" t="s">
        <v>195</v>
      </c>
      <c r="BZ392" s="19" t="s">
        <v>186</v>
      </c>
      <c r="CA392" s="19">
        <f t="shared" si="17"/>
        <v>1</v>
      </c>
      <c r="CB392" s="19" t="s">
        <v>186</v>
      </c>
      <c r="CC392" s="19">
        <f t="shared" si="18"/>
        <v>1</v>
      </c>
      <c r="CD392" s="19" t="s">
        <v>209</v>
      </c>
      <c r="CE392" s="19">
        <f t="shared" si="19"/>
        <v>1</v>
      </c>
      <c r="CF392" s="19" t="s">
        <v>209</v>
      </c>
      <c r="CG392" s="19">
        <f t="shared" si="20"/>
        <v>1</v>
      </c>
      <c r="CH392" s="19" t="s">
        <v>209</v>
      </c>
      <c r="CI392" s="19">
        <f t="shared" si="21"/>
        <v>1</v>
      </c>
      <c r="CJ392" s="19" t="s">
        <v>292</v>
      </c>
      <c r="CK392" s="19" t="s">
        <v>279</v>
      </c>
      <c r="CL392" s="19" t="s">
        <v>194</v>
      </c>
      <c r="CM392" s="19">
        <f t="shared" si="22"/>
        <v>3.5</v>
      </c>
      <c r="CN392" s="19" t="s">
        <v>185</v>
      </c>
      <c r="CO392" s="19">
        <f t="shared" si="23"/>
        <v>0</v>
      </c>
      <c r="CP392" s="19" t="s">
        <v>195</v>
      </c>
      <c r="CQ392" s="19" t="s">
        <v>195</v>
      </c>
      <c r="CR392" s="19" t="s">
        <v>185</v>
      </c>
      <c r="CS392" s="19" t="s">
        <v>185</v>
      </c>
      <c r="CT392" s="19" t="s">
        <v>185</v>
      </c>
      <c r="CU392" s="19">
        <f t="shared" ref="CU392:CY392" si="441">if(CP392="Không",0,1)</f>
        <v>1</v>
      </c>
      <c r="CV392" s="19">
        <f t="shared" si="441"/>
        <v>1</v>
      </c>
      <c r="CW392" s="19">
        <f t="shared" si="441"/>
        <v>0</v>
      </c>
      <c r="CX392" s="19">
        <f t="shared" si="441"/>
        <v>0</v>
      </c>
      <c r="CY392" s="19">
        <f t="shared" si="441"/>
        <v>0</v>
      </c>
      <c r="CZ392" s="19" t="s">
        <v>185</v>
      </c>
      <c r="DA392" s="19">
        <f t="shared" si="25"/>
        <v>0</v>
      </c>
      <c r="DB392" s="19" t="s">
        <v>185</v>
      </c>
      <c r="DC392" s="19">
        <f t="shared" si="26"/>
        <v>0</v>
      </c>
      <c r="DD392" s="20"/>
      <c r="DE392" s="19" t="s">
        <v>195</v>
      </c>
      <c r="DF392" s="19">
        <f t="shared" si="27"/>
        <v>1</v>
      </c>
      <c r="DG392" s="19" t="s">
        <v>196</v>
      </c>
      <c r="DH392" s="19">
        <f t="shared" si="28"/>
        <v>0</v>
      </c>
      <c r="DI392" s="19" t="s">
        <v>185</v>
      </c>
      <c r="DJ392" s="19">
        <f t="shared" si="29"/>
        <v>0</v>
      </c>
      <c r="DK392" s="19" t="s">
        <v>197</v>
      </c>
      <c r="DL392" s="19">
        <f t="shared" si="30"/>
        <v>0</v>
      </c>
      <c r="DM392" s="19" t="s">
        <v>265</v>
      </c>
      <c r="DN392" s="19">
        <f t="shared" si="31"/>
        <v>5</v>
      </c>
      <c r="DO392" s="19" t="s">
        <v>326</v>
      </c>
      <c r="DP392" s="19" t="s">
        <v>185</v>
      </c>
      <c r="DQ392" s="20">
        <f t="shared" si="32"/>
        <v>0</v>
      </c>
      <c r="DR392" s="20"/>
      <c r="DS392" s="19" t="s">
        <v>185</v>
      </c>
      <c r="DT392" s="20"/>
      <c r="DU392" s="19" t="s">
        <v>185</v>
      </c>
      <c r="DV392" s="20"/>
      <c r="DW392" s="20"/>
      <c r="DX392" s="20"/>
      <c r="DY392" s="20"/>
    </row>
    <row r="393">
      <c r="A393" s="18">
        <v>46008.02363425926</v>
      </c>
      <c r="B393" s="19" t="s">
        <v>172</v>
      </c>
      <c r="C393" s="19" t="s">
        <v>335</v>
      </c>
      <c r="D393" s="19">
        <f t="shared" si="2"/>
        <v>1</v>
      </c>
      <c r="E393" s="19" t="s">
        <v>180</v>
      </c>
      <c r="F393" s="19">
        <f>IFERROR(__xludf.DUMMYFUNCTION("LET(
  t, LOWER(TRIM(E393)),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93" s="19" t="s">
        <v>220</v>
      </c>
      <c r="H393" s="19">
        <f>IFERROR(__xludf.DUMMYFUNCTION("LET(
  t, LOWER(TRIM(G393)),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393" s="19" t="s">
        <v>276</v>
      </c>
      <c r="J393" s="19">
        <f>IFERROR(__xludf.DUMMYFUNCTION("LET(
  text, LOWER(I393),
  IFERROR(
    IFS(
      REGEXMATCH(text,""ở cùng gia đình|ở trọ cùng gia đình""), 0,
      REGEXMATCH(text,""thuê trọ""), 1,
      REGEXMATCH(text,""ở ktx""), 2,
      REGEXMATCH(text,""có nhà tại khu vực đang học|có nhà|ở riên"&amp;"g tại chung cư""), 3,
      REGEXMATCH(text,""ở nhà người quen""), 4
    ),
  -1)
)"),0.0)</f>
        <v>0</v>
      </c>
      <c r="K393" s="19" t="s">
        <v>202</v>
      </c>
      <c r="L393" s="19">
        <f>IFERROR(__xludf.DUMMYFUNCTION("LET(
  t, LOWER(TRIM(K393)),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393" s="19" t="s">
        <v>222</v>
      </c>
      <c r="N393" s="19">
        <f>IFERROR(__xludf.DUMMYFUNCTION("LET(
  t, LOWER(TRIM(M393)),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93" s="19" t="s">
        <v>185</v>
      </c>
      <c r="P393" s="19">
        <f t="shared" si="3"/>
        <v>0</v>
      </c>
      <c r="Q393" s="20"/>
      <c r="R393" s="20" t="str">
        <f t="shared" si="432"/>
        <v/>
      </c>
      <c r="S393" s="20"/>
      <c r="T393" s="20"/>
      <c r="U393" s="20"/>
      <c r="V393" s="20" t="str">
        <f>IFERROR(__xludf.DUMMYFUNCTION("IFERROR(REGEXEXTRACT(U393,""\d+"")*1, """")"),"")</f>
        <v/>
      </c>
      <c r="W393" s="20">
        <f t="shared" si="5"/>
        <v>0</v>
      </c>
      <c r="X393" s="20"/>
      <c r="Y393" s="20"/>
      <c r="Z393" s="19" t="s">
        <v>186</v>
      </c>
      <c r="AA393" s="19"/>
      <c r="AB393" s="19" t="s">
        <v>185</v>
      </c>
      <c r="AC393" s="19" t="s">
        <v>286</v>
      </c>
      <c r="AD393" s="19" t="s">
        <v>205</v>
      </c>
      <c r="AE393" s="19" t="s">
        <v>225</v>
      </c>
      <c r="AF393" s="19" t="s">
        <v>250</v>
      </c>
      <c r="AG393" s="19" t="s">
        <v>226</v>
      </c>
      <c r="AH393" s="19" t="s">
        <v>251</v>
      </c>
      <c r="AI393" s="19" t="s">
        <v>189</v>
      </c>
      <c r="AJ393" s="19">
        <f t="shared" si="6"/>
        <v>1</v>
      </c>
      <c r="AK393" s="19" t="s">
        <v>226</v>
      </c>
      <c r="AL393" s="19">
        <f t="shared" si="7"/>
        <v>2</v>
      </c>
      <c r="AM393" s="19" t="s">
        <v>190</v>
      </c>
      <c r="AN393" s="19">
        <f t="shared" si="8"/>
        <v>0</v>
      </c>
      <c r="AO393" s="20"/>
      <c r="AP393" s="19">
        <v>3.0</v>
      </c>
      <c r="AQ393" s="19">
        <v>2.0</v>
      </c>
      <c r="AR393" s="19">
        <v>4.0</v>
      </c>
      <c r="AS393" s="19">
        <v>3.0</v>
      </c>
      <c r="AT393" s="19">
        <v>4.0</v>
      </c>
      <c r="AU393" s="19">
        <v>4.0</v>
      </c>
      <c r="AV393" s="19">
        <v>4.0</v>
      </c>
      <c r="AW393" s="19">
        <v>2.0</v>
      </c>
      <c r="AX393" s="19">
        <v>4.0</v>
      </c>
      <c r="AY393" s="19">
        <f t="shared" si="9"/>
        <v>30</v>
      </c>
      <c r="AZ393" s="19">
        <f t="shared" si="10"/>
        <v>21</v>
      </c>
      <c r="BA393" s="19">
        <f t="shared" si="11"/>
        <v>1</v>
      </c>
      <c r="BB393" s="19">
        <f t="shared" si="12"/>
        <v>1</v>
      </c>
      <c r="BC393" s="19">
        <v>2.0</v>
      </c>
      <c r="BD393" s="19">
        <v>2.0</v>
      </c>
      <c r="BE393" s="19">
        <v>2.0</v>
      </c>
      <c r="BF393" s="19">
        <v>3.0</v>
      </c>
      <c r="BG393" s="19">
        <v>4.0</v>
      </c>
      <c r="BH393" s="19">
        <v>2.0</v>
      </c>
      <c r="BI393" s="19">
        <v>3.0</v>
      </c>
      <c r="BJ393" s="19">
        <f t="shared" si="13"/>
        <v>18</v>
      </c>
      <c r="BK393" s="19">
        <f t="shared" si="14"/>
        <v>11</v>
      </c>
      <c r="BL393" s="19"/>
      <c r="BM393" s="19"/>
      <c r="BN393" s="19">
        <v>1.0</v>
      </c>
      <c r="BO393" s="19" t="s">
        <v>185</v>
      </c>
      <c r="BP393" s="19">
        <f t="shared" si="15"/>
        <v>0</v>
      </c>
      <c r="BQ393" s="19">
        <v>5.0</v>
      </c>
      <c r="BR393" s="19">
        <v>10.0</v>
      </c>
      <c r="BS393" s="19" t="s">
        <v>195</v>
      </c>
      <c r="BT393" s="20">
        <f t="shared" si="16"/>
        <v>1</v>
      </c>
      <c r="BU393" s="19" t="s">
        <v>207</v>
      </c>
      <c r="BV393" s="19">
        <v>2.0</v>
      </c>
      <c r="BW393" s="19" t="s">
        <v>195</v>
      </c>
      <c r="BX393" s="19" t="s">
        <v>191</v>
      </c>
      <c r="BY393" s="19" t="s">
        <v>195</v>
      </c>
      <c r="BZ393" s="19" t="s">
        <v>186</v>
      </c>
      <c r="CA393" s="19">
        <f t="shared" si="17"/>
        <v>1</v>
      </c>
      <c r="CB393" s="19" t="s">
        <v>186</v>
      </c>
      <c r="CC393" s="19">
        <f t="shared" si="18"/>
        <v>1</v>
      </c>
      <c r="CD393" s="19" t="s">
        <v>209</v>
      </c>
      <c r="CE393" s="19">
        <f t="shared" si="19"/>
        <v>1</v>
      </c>
      <c r="CF393" s="19" t="s">
        <v>209</v>
      </c>
      <c r="CG393" s="19">
        <f t="shared" si="20"/>
        <v>1</v>
      </c>
      <c r="CH393" s="19" t="s">
        <v>192</v>
      </c>
      <c r="CI393" s="19">
        <f t="shared" si="21"/>
        <v>0</v>
      </c>
      <c r="CJ393" s="19" t="s">
        <v>292</v>
      </c>
      <c r="CK393" s="19" t="s">
        <v>279</v>
      </c>
      <c r="CL393" s="19" t="s">
        <v>212</v>
      </c>
      <c r="CM393" s="19">
        <f t="shared" si="22"/>
        <v>6</v>
      </c>
      <c r="CN393" s="19" t="s">
        <v>213</v>
      </c>
      <c r="CO393" s="19">
        <f t="shared" si="23"/>
        <v>1</v>
      </c>
      <c r="CP393" s="19" t="s">
        <v>195</v>
      </c>
      <c r="CQ393" s="19" t="s">
        <v>195</v>
      </c>
      <c r="CR393" s="19" t="s">
        <v>195</v>
      </c>
      <c r="CS393" s="19" t="s">
        <v>195</v>
      </c>
      <c r="CT393" s="19" t="s">
        <v>185</v>
      </c>
      <c r="CU393" s="19">
        <f t="shared" ref="CU393:CY393" si="442">if(CP393="Không",0,1)</f>
        <v>1</v>
      </c>
      <c r="CV393" s="19">
        <f t="shared" si="442"/>
        <v>1</v>
      </c>
      <c r="CW393" s="19">
        <f t="shared" si="442"/>
        <v>1</v>
      </c>
      <c r="CX393" s="19">
        <f t="shared" si="442"/>
        <v>1</v>
      </c>
      <c r="CY393" s="19">
        <f t="shared" si="442"/>
        <v>0</v>
      </c>
      <c r="CZ393" s="19" t="s">
        <v>195</v>
      </c>
      <c r="DA393" s="19">
        <f t="shared" si="25"/>
        <v>1</v>
      </c>
      <c r="DB393" s="19" t="s">
        <v>195</v>
      </c>
      <c r="DC393" s="19">
        <f t="shared" si="26"/>
        <v>1</v>
      </c>
      <c r="DD393" s="19" t="s">
        <v>580</v>
      </c>
      <c r="DE393" s="19" t="s">
        <v>185</v>
      </c>
      <c r="DF393" s="19">
        <f t="shared" si="27"/>
        <v>0</v>
      </c>
      <c r="DG393" s="19" t="s">
        <v>960</v>
      </c>
      <c r="DH393" s="19">
        <f t="shared" si="28"/>
        <v>1</v>
      </c>
      <c r="DI393" s="19" t="s">
        <v>961</v>
      </c>
      <c r="DJ393" s="19">
        <f t="shared" si="29"/>
        <v>1</v>
      </c>
      <c r="DK393" s="19" t="s">
        <v>282</v>
      </c>
      <c r="DL393" s="19">
        <f t="shared" si="30"/>
        <v>1</v>
      </c>
      <c r="DM393" s="20"/>
      <c r="DN393" s="19" t="str">
        <f t="shared" si="31"/>
        <v/>
      </c>
      <c r="DO393" s="20"/>
      <c r="DP393" s="19" t="s">
        <v>185</v>
      </c>
      <c r="DQ393" s="20">
        <f t="shared" si="32"/>
        <v>0</v>
      </c>
      <c r="DR393" s="20"/>
      <c r="DS393" s="19" t="s">
        <v>185</v>
      </c>
      <c r="DT393" s="20"/>
      <c r="DU393" s="19" t="s">
        <v>185</v>
      </c>
      <c r="DV393" s="20"/>
      <c r="DW393" s="20"/>
      <c r="DX393" s="20"/>
      <c r="DY393" s="20"/>
    </row>
    <row r="394">
      <c r="A394" s="18">
        <v>46008.04787037037</v>
      </c>
      <c r="B394" s="19" t="s">
        <v>219</v>
      </c>
      <c r="C394" s="19" t="s">
        <v>335</v>
      </c>
      <c r="D394" s="19">
        <f t="shared" si="2"/>
        <v>1</v>
      </c>
      <c r="E394" s="19" t="s">
        <v>185</v>
      </c>
      <c r="F394" s="19">
        <f>IFERROR(__xludf.DUMMYFUNCTION("LET(
  t, LOWER(TRIM(E394)),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394" s="19" t="s">
        <v>185</v>
      </c>
      <c r="H394" s="19">
        <f>IFERROR(__xludf.DUMMYFUNCTION("LET(
  t, LOWER(TRIM(G394)),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94" s="19" t="s">
        <v>276</v>
      </c>
      <c r="J394" s="19">
        <f>IFERROR(__xludf.DUMMYFUNCTION("LET(
  text, LOWER(I394),
  IFERROR(
    IFS(
      REGEXMATCH(text,""ở cùng gia đình|ở trọ cùng gia đình""), 0,
      REGEXMATCH(text,""thuê trọ""), 1,
      REGEXMATCH(text,""ở ktx""), 2,
      REGEXMATCH(text,""có nhà tại khu vực đang học|có nhà|ở riên"&amp;"g tại chung cư""), 3,
      REGEXMATCH(text,""ở nhà người quen""), 4
    ),
  -1)
)"),0.0)</f>
        <v>0</v>
      </c>
      <c r="K394" s="19" t="s">
        <v>628</v>
      </c>
      <c r="L394" s="19">
        <f>IFERROR(__xludf.DUMMYFUNCTION("LET(
  t, LOWER(TRIM(K394)),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94" s="19" t="s">
        <v>222</v>
      </c>
      <c r="N394" s="19">
        <f>IFERROR(__xludf.DUMMYFUNCTION("LET(
  t, LOWER(TRIM(M394)),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94" s="19" t="s">
        <v>185</v>
      </c>
      <c r="P394" s="19">
        <f t="shared" si="3"/>
        <v>0</v>
      </c>
      <c r="Q394" s="20"/>
      <c r="R394" s="20" t="str">
        <f t="shared" si="432"/>
        <v/>
      </c>
      <c r="S394" s="20"/>
      <c r="T394" s="20"/>
      <c r="U394" s="20"/>
      <c r="V394" s="20" t="str">
        <f>IFERROR(__xludf.DUMMYFUNCTION("IFERROR(REGEXEXTRACT(U394,""\d+"")*1, """")"),"")</f>
        <v/>
      </c>
      <c r="W394" s="20">
        <f t="shared" si="5"/>
        <v>0</v>
      </c>
      <c r="X394" s="20"/>
      <c r="Y394" s="20"/>
      <c r="Z394" s="19" t="s">
        <v>185</v>
      </c>
      <c r="AA394" s="19"/>
      <c r="AB394" s="19" t="s">
        <v>185</v>
      </c>
      <c r="AC394" s="19" t="s">
        <v>185</v>
      </c>
      <c r="AD394" s="19" t="s">
        <v>205</v>
      </c>
      <c r="AE394" s="19" t="s">
        <v>185</v>
      </c>
      <c r="AF394" s="19" t="s">
        <v>206</v>
      </c>
      <c r="AG394" s="19" t="s">
        <v>188</v>
      </c>
      <c r="AH394" s="19" t="s">
        <v>226</v>
      </c>
      <c r="AI394" s="19" t="s">
        <v>239</v>
      </c>
      <c r="AJ394" s="19">
        <f t="shared" si="6"/>
        <v>0</v>
      </c>
      <c r="AK394" s="19" t="s">
        <v>302</v>
      </c>
      <c r="AL394" s="19">
        <f t="shared" si="7"/>
        <v>-1</v>
      </c>
      <c r="AM394" s="19" t="s">
        <v>190</v>
      </c>
      <c r="AN394" s="19">
        <f t="shared" si="8"/>
        <v>0</v>
      </c>
      <c r="AO394" s="20"/>
      <c r="AP394" s="19">
        <v>1.0</v>
      </c>
      <c r="AQ394" s="19">
        <v>1.0</v>
      </c>
      <c r="AR394" s="19">
        <v>1.0</v>
      </c>
      <c r="AS394" s="19">
        <v>1.0</v>
      </c>
      <c r="AT394" s="19">
        <v>1.0</v>
      </c>
      <c r="AU394" s="19">
        <v>1.0</v>
      </c>
      <c r="AV394" s="19">
        <v>1.0</v>
      </c>
      <c r="AW394" s="19">
        <v>1.0</v>
      </c>
      <c r="AX394" s="19">
        <v>1.0</v>
      </c>
      <c r="AY394" s="19">
        <f t="shared" si="9"/>
        <v>9</v>
      </c>
      <c r="AZ394" s="19">
        <f t="shared" si="10"/>
        <v>0</v>
      </c>
      <c r="BA394" s="19">
        <f t="shared" si="11"/>
        <v>0</v>
      </c>
      <c r="BB394" s="19">
        <f t="shared" si="12"/>
        <v>0</v>
      </c>
      <c r="BC394" s="19">
        <v>1.0</v>
      </c>
      <c r="BD394" s="19">
        <v>1.0</v>
      </c>
      <c r="BE394" s="19">
        <v>1.0</v>
      </c>
      <c r="BF394" s="19">
        <v>1.0</v>
      </c>
      <c r="BG394" s="19">
        <v>1.0</v>
      </c>
      <c r="BH394" s="19">
        <v>1.0</v>
      </c>
      <c r="BI394" s="19">
        <v>1.0</v>
      </c>
      <c r="BJ394" s="19">
        <f t="shared" si="13"/>
        <v>7</v>
      </c>
      <c r="BK394" s="19">
        <f t="shared" si="14"/>
        <v>0</v>
      </c>
      <c r="BL394" s="19"/>
      <c r="BM394" s="19"/>
      <c r="BN394" s="19">
        <v>3.0</v>
      </c>
      <c r="BO394" s="19" t="s">
        <v>195</v>
      </c>
      <c r="BP394" s="19">
        <f t="shared" si="15"/>
        <v>1</v>
      </c>
      <c r="BQ394" s="19">
        <v>1.0</v>
      </c>
      <c r="BR394" s="19" t="s">
        <v>185</v>
      </c>
      <c r="BS394" s="19" t="s">
        <v>185</v>
      </c>
      <c r="BT394" s="20">
        <f t="shared" si="16"/>
        <v>0</v>
      </c>
      <c r="BU394" s="20"/>
      <c r="BV394" s="19">
        <v>4.0</v>
      </c>
      <c r="BW394" s="19" t="s">
        <v>185</v>
      </c>
      <c r="BX394" s="19" t="s">
        <v>378</v>
      </c>
      <c r="BY394" s="19" t="s">
        <v>185</v>
      </c>
      <c r="BZ394" s="19" t="s">
        <v>185</v>
      </c>
      <c r="CA394" s="19">
        <f t="shared" si="17"/>
        <v>0</v>
      </c>
      <c r="CB394" s="19" t="s">
        <v>185</v>
      </c>
      <c r="CC394" s="19">
        <f t="shared" si="18"/>
        <v>0</v>
      </c>
      <c r="CD394" s="19" t="s">
        <v>192</v>
      </c>
      <c r="CE394" s="19">
        <f t="shared" si="19"/>
        <v>0</v>
      </c>
      <c r="CF394" s="19" t="s">
        <v>192</v>
      </c>
      <c r="CG394" s="19">
        <f t="shared" si="20"/>
        <v>0</v>
      </c>
      <c r="CH394" s="19" t="s">
        <v>192</v>
      </c>
      <c r="CI394" s="19">
        <f t="shared" si="21"/>
        <v>0</v>
      </c>
      <c r="CJ394" s="19" t="s">
        <v>292</v>
      </c>
      <c r="CK394" s="19" t="s">
        <v>185</v>
      </c>
      <c r="CL394" s="19" t="s">
        <v>241</v>
      </c>
      <c r="CM394" s="19">
        <f t="shared" si="22"/>
        <v>1.5</v>
      </c>
      <c r="CN394" s="19" t="s">
        <v>185</v>
      </c>
      <c r="CO394" s="19">
        <f t="shared" si="23"/>
        <v>0</v>
      </c>
      <c r="CP394" s="19" t="s">
        <v>185</v>
      </c>
      <c r="CQ394" s="19" t="s">
        <v>185</v>
      </c>
      <c r="CR394" s="19" t="s">
        <v>185</v>
      </c>
      <c r="CS394" s="19" t="s">
        <v>185</v>
      </c>
      <c r="CT394" s="19" t="s">
        <v>185</v>
      </c>
      <c r="CU394" s="19">
        <f t="shared" ref="CU394:CY394" si="443">if(CP394="Không",0,1)</f>
        <v>0</v>
      </c>
      <c r="CV394" s="19">
        <f t="shared" si="443"/>
        <v>0</v>
      </c>
      <c r="CW394" s="19">
        <f t="shared" si="443"/>
        <v>0</v>
      </c>
      <c r="CX394" s="19">
        <f t="shared" si="443"/>
        <v>0</v>
      </c>
      <c r="CY394" s="19">
        <f t="shared" si="443"/>
        <v>0</v>
      </c>
      <c r="CZ394" s="19" t="s">
        <v>185</v>
      </c>
      <c r="DA394" s="19">
        <f t="shared" si="25"/>
        <v>0</v>
      </c>
      <c r="DB394" s="19" t="s">
        <v>185</v>
      </c>
      <c r="DC394" s="19">
        <f t="shared" si="26"/>
        <v>0</v>
      </c>
      <c r="DD394" s="20"/>
      <c r="DE394" s="19" t="s">
        <v>185</v>
      </c>
      <c r="DF394" s="19">
        <f t="shared" si="27"/>
        <v>0</v>
      </c>
      <c r="DG394" s="19" t="s">
        <v>196</v>
      </c>
      <c r="DH394" s="19">
        <f t="shared" si="28"/>
        <v>0</v>
      </c>
      <c r="DI394" s="19" t="s">
        <v>185</v>
      </c>
      <c r="DJ394" s="19">
        <f t="shared" si="29"/>
        <v>0</v>
      </c>
      <c r="DK394" s="19" t="s">
        <v>197</v>
      </c>
      <c r="DL394" s="19">
        <f t="shared" si="30"/>
        <v>0</v>
      </c>
      <c r="DM394" s="20"/>
      <c r="DN394" s="19" t="str">
        <f t="shared" si="31"/>
        <v/>
      </c>
      <c r="DO394" s="20"/>
      <c r="DP394" s="19" t="s">
        <v>185</v>
      </c>
      <c r="DQ394" s="20">
        <f t="shared" si="32"/>
        <v>0</v>
      </c>
      <c r="DR394" s="20"/>
      <c r="DS394" s="19" t="s">
        <v>185</v>
      </c>
      <c r="DT394" s="20"/>
      <c r="DU394" s="19" t="s">
        <v>185</v>
      </c>
      <c r="DV394" s="20"/>
      <c r="DW394" s="20"/>
      <c r="DX394" s="20"/>
      <c r="DY394" s="20"/>
    </row>
    <row r="395">
      <c r="A395" s="18">
        <v>46008.07821759259</v>
      </c>
      <c r="B395" s="19" t="s">
        <v>390</v>
      </c>
      <c r="C395" s="19" t="s">
        <v>335</v>
      </c>
      <c r="D395" s="19">
        <f t="shared" si="2"/>
        <v>1</v>
      </c>
      <c r="E395" s="19" t="s">
        <v>346</v>
      </c>
      <c r="F395" s="19">
        <f>IFERROR(__xludf.DUMMYFUNCTION("LET(
  t, LOWER(TRIM(E395)),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95" s="19" t="s">
        <v>185</v>
      </c>
      <c r="H395" s="19">
        <f>IFERROR(__xludf.DUMMYFUNCTION("LET(
  t, LOWER(TRIM(G395)),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95" s="19" t="s">
        <v>276</v>
      </c>
      <c r="J395" s="19">
        <f>IFERROR(__xludf.DUMMYFUNCTION("LET(
  text, LOWER(I395),
  IFERROR(
    IFS(
      REGEXMATCH(text,""ở cùng gia đình|ở trọ cùng gia đình""), 0,
      REGEXMATCH(text,""thuê trọ""), 1,
      REGEXMATCH(text,""ở ktx""), 2,
      REGEXMATCH(text,""có nhà tại khu vực đang học|có nhà|ở riên"&amp;"g tại chung cư""), 3,
      REGEXMATCH(text,""ở nhà người quen""), 4
    ),
  -1)
)"),0.0)</f>
        <v>0</v>
      </c>
      <c r="K395" s="19" t="s">
        <v>667</v>
      </c>
      <c r="L395" s="19">
        <f>IFERROR(__xludf.DUMMYFUNCTION("LET(
  t, LOWER(TRIM(K395)),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95" s="19" t="s">
        <v>184</v>
      </c>
      <c r="N395" s="19">
        <f>IFERROR(__xludf.DUMMYFUNCTION("LET(
  t, LOWER(TRIM(M395)),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95" s="19" t="s">
        <v>185</v>
      </c>
      <c r="P395" s="19">
        <f t="shared" si="3"/>
        <v>0</v>
      </c>
      <c r="Q395" s="20"/>
      <c r="R395" s="20" t="str">
        <f t="shared" si="432"/>
        <v/>
      </c>
      <c r="S395" s="20"/>
      <c r="T395" s="20"/>
      <c r="U395" s="20"/>
      <c r="V395" s="20" t="str">
        <f>IFERROR(__xludf.DUMMYFUNCTION("IFERROR(REGEXEXTRACT(U395,""\d+"")*1, """")"),"")</f>
        <v/>
      </c>
      <c r="W395" s="20">
        <f t="shared" si="5"/>
        <v>0</v>
      </c>
      <c r="X395" s="20"/>
      <c r="Y395" s="20"/>
      <c r="Z395" s="19" t="s">
        <v>185</v>
      </c>
      <c r="AA395" s="19"/>
      <c r="AB395" s="19" t="s">
        <v>195</v>
      </c>
      <c r="AC395" s="19" t="s">
        <v>185</v>
      </c>
      <c r="AD395" s="19" t="s">
        <v>186</v>
      </c>
      <c r="AE395" s="19" t="s">
        <v>185</v>
      </c>
      <c r="AF395" s="19" t="s">
        <v>206</v>
      </c>
      <c r="AG395" s="19" t="s">
        <v>188</v>
      </c>
      <c r="AH395" s="19" t="s">
        <v>238</v>
      </c>
      <c r="AI395" s="19" t="s">
        <v>189</v>
      </c>
      <c r="AJ395" s="19">
        <f t="shared" si="6"/>
        <v>1</v>
      </c>
      <c r="AK395" s="19" t="s">
        <v>188</v>
      </c>
      <c r="AL395" s="19">
        <f t="shared" si="7"/>
        <v>1</v>
      </c>
      <c r="AM395" s="19" t="s">
        <v>228</v>
      </c>
      <c r="AN395" s="19">
        <f t="shared" si="8"/>
        <v>1</v>
      </c>
      <c r="AO395" s="20"/>
      <c r="AP395" s="19">
        <v>1.0</v>
      </c>
      <c r="AQ395" s="19">
        <v>1.0</v>
      </c>
      <c r="AR395" s="19">
        <v>4.0</v>
      </c>
      <c r="AS395" s="19">
        <v>2.0</v>
      </c>
      <c r="AT395" s="19">
        <v>2.0</v>
      </c>
      <c r="AU395" s="19">
        <v>2.0</v>
      </c>
      <c r="AV395" s="19">
        <v>2.0</v>
      </c>
      <c r="AW395" s="19">
        <v>2.0</v>
      </c>
      <c r="AX395" s="19">
        <v>1.0</v>
      </c>
      <c r="AY395" s="19">
        <f t="shared" si="9"/>
        <v>17</v>
      </c>
      <c r="AZ395" s="19">
        <f t="shared" si="10"/>
        <v>8</v>
      </c>
      <c r="BA395" s="19">
        <f t="shared" si="11"/>
        <v>0</v>
      </c>
      <c r="BB395" s="19">
        <f t="shared" si="12"/>
        <v>0</v>
      </c>
      <c r="BC395" s="19">
        <v>1.0</v>
      </c>
      <c r="BD395" s="19">
        <v>1.0</v>
      </c>
      <c r="BE395" s="19">
        <v>1.0</v>
      </c>
      <c r="BF395" s="19">
        <v>1.0</v>
      </c>
      <c r="BG395" s="19">
        <v>3.0</v>
      </c>
      <c r="BH395" s="19">
        <v>1.0</v>
      </c>
      <c r="BI395" s="19">
        <v>1.0</v>
      </c>
      <c r="BJ395" s="19">
        <f t="shared" si="13"/>
        <v>9</v>
      </c>
      <c r="BK395" s="19">
        <f t="shared" si="14"/>
        <v>2</v>
      </c>
      <c r="BL395" s="19"/>
      <c r="BM395" s="19"/>
      <c r="BN395" s="19">
        <v>4.0</v>
      </c>
      <c r="BO395" s="19" t="s">
        <v>185</v>
      </c>
      <c r="BP395" s="19">
        <f t="shared" si="15"/>
        <v>0</v>
      </c>
      <c r="BQ395" s="19">
        <v>2.0</v>
      </c>
      <c r="BR395" s="19">
        <v>0.0</v>
      </c>
      <c r="BS395" s="19" t="s">
        <v>195</v>
      </c>
      <c r="BT395" s="20">
        <f t="shared" si="16"/>
        <v>1</v>
      </c>
      <c r="BU395" s="19" t="s">
        <v>207</v>
      </c>
      <c r="BV395" s="19">
        <v>4.0</v>
      </c>
      <c r="BW395" s="19" t="s">
        <v>185</v>
      </c>
      <c r="BX395" s="19" t="s">
        <v>191</v>
      </c>
      <c r="BY395" s="19" t="s">
        <v>185</v>
      </c>
      <c r="BZ395" s="19" t="s">
        <v>186</v>
      </c>
      <c r="CA395" s="19">
        <f t="shared" si="17"/>
        <v>1</v>
      </c>
      <c r="CB395" s="19" t="s">
        <v>186</v>
      </c>
      <c r="CC395" s="19">
        <f t="shared" si="18"/>
        <v>1</v>
      </c>
      <c r="CD395" s="19" t="s">
        <v>192</v>
      </c>
      <c r="CE395" s="19">
        <f t="shared" si="19"/>
        <v>0</v>
      </c>
      <c r="CF395" s="19" t="s">
        <v>192</v>
      </c>
      <c r="CG395" s="19">
        <f t="shared" si="20"/>
        <v>0</v>
      </c>
      <c r="CH395" s="19" t="s">
        <v>192</v>
      </c>
      <c r="CI395" s="19">
        <f t="shared" si="21"/>
        <v>0</v>
      </c>
      <c r="CJ395" s="19" t="s">
        <v>229</v>
      </c>
      <c r="CK395" s="19" t="s">
        <v>185</v>
      </c>
      <c r="CL395" s="19" t="s">
        <v>212</v>
      </c>
      <c r="CM395" s="19">
        <f t="shared" si="22"/>
        <v>6</v>
      </c>
      <c r="CN395" s="19" t="s">
        <v>185</v>
      </c>
      <c r="CO395" s="19">
        <f t="shared" si="23"/>
        <v>0</v>
      </c>
      <c r="CP395" s="19" t="s">
        <v>185</v>
      </c>
      <c r="CQ395" s="19" t="s">
        <v>185</v>
      </c>
      <c r="CR395" s="19" t="s">
        <v>185</v>
      </c>
      <c r="CS395" s="19" t="s">
        <v>185</v>
      </c>
      <c r="CT395" s="19" t="s">
        <v>185</v>
      </c>
      <c r="CU395" s="19">
        <f t="shared" ref="CU395:CY395" si="444">if(CP395="Không",0,1)</f>
        <v>0</v>
      </c>
      <c r="CV395" s="19">
        <f t="shared" si="444"/>
        <v>0</v>
      </c>
      <c r="CW395" s="19">
        <f t="shared" si="444"/>
        <v>0</v>
      </c>
      <c r="CX395" s="19">
        <f t="shared" si="444"/>
        <v>0</v>
      </c>
      <c r="CY395" s="19">
        <f t="shared" si="444"/>
        <v>0</v>
      </c>
      <c r="CZ395" s="19" t="s">
        <v>185</v>
      </c>
      <c r="DA395" s="19">
        <f t="shared" si="25"/>
        <v>0</v>
      </c>
      <c r="DB395" s="19" t="s">
        <v>185</v>
      </c>
      <c r="DC395" s="19">
        <f t="shared" si="26"/>
        <v>0</v>
      </c>
      <c r="DD395" s="20"/>
      <c r="DE395" s="19" t="s">
        <v>185</v>
      </c>
      <c r="DF395" s="19">
        <f t="shared" si="27"/>
        <v>0</v>
      </c>
      <c r="DG395" s="19" t="s">
        <v>196</v>
      </c>
      <c r="DH395" s="19">
        <f t="shared" si="28"/>
        <v>0</v>
      </c>
      <c r="DI395" s="19" t="s">
        <v>185</v>
      </c>
      <c r="DJ395" s="19">
        <f t="shared" si="29"/>
        <v>0</v>
      </c>
      <c r="DK395" s="19" t="s">
        <v>197</v>
      </c>
      <c r="DL395" s="19">
        <f t="shared" si="30"/>
        <v>0</v>
      </c>
      <c r="DM395" s="20"/>
      <c r="DN395" s="19" t="str">
        <f t="shared" si="31"/>
        <v/>
      </c>
      <c r="DO395" s="20"/>
      <c r="DP395" s="19" t="s">
        <v>185</v>
      </c>
      <c r="DQ395" s="20">
        <f t="shared" si="32"/>
        <v>0</v>
      </c>
      <c r="DR395" s="20"/>
      <c r="DS395" s="19" t="s">
        <v>185</v>
      </c>
      <c r="DT395" s="20"/>
      <c r="DU395" s="19" t="s">
        <v>185</v>
      </c>
      <c r="DV395" s="20"/>
      <c r="DW395" s="20"/>
      <c r="DX395" s="20"/>
      <c r="DY395" s="20"/>
    </row>
    <row r="396">
      <c r="A396" s="18">
        <v>46008.092141203706</v>
      </c>
      <c r="B396" s="19" t="s">
        <v>962</v>
      </c>
      <c r="C396" s="19" t="s">
        <v>335</v>
      </c>
      <c r="D396" s="19">
        <f t="shared" si="2"/>
        <v>1</v>
      </c>
      <c r="E396" s="19" t="s">
        <v>180</v>
      </c>
      <c r="F396" s="19">
        <f>IFERROR(__xludf.DUMMYFUNCTION("LET(
  t, LOWER(TRIM(E396)),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96" s="19" t="s">
        <v>185</v>
      </c>
      <c r="H396" s="19">
        <f>IFERROR(__xludf.DUMMYFUNCTION("LET(
  t, LOWER(TRIM(G396)),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96" s="19" t="s">
        <v>276</v>
      </c>
      <c r="J396" s="19">
        <f>IFERROR(__xludf.DUMMYFUNCTION("LET(
  text, LOWER(I396),
  IFERROR(
    IFS(
      REGEXMATCH(text,""ở cùng gia đình|ở trọ cùng gia đình""), 0,
      REGEXMATCH(text,""thuê trọ""), 1,
      REGEXMATCH(text,""ở ktx""), 2,
      REGEXMATCH(text,""có nhà tại khu vực đang học|có nhà|ở riên"&amp;"g tại chung cư""), 3,
      REGEXMATCH(text,""ở nhà người quen""), 4
    ),
  -1)
)"),0.0)</f>
        <v>0</v>
      </c>
      <c r="K396" s="19" t="s">
        <v>183</v>
      </c>
      <c r="L396" s="19">
        <f>IFERROR(__xludf.DUMMYFUNCTION("LET(
  t, LOWER(TRIM(K396)),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96" s="19" t="s">
        <v>222</v>
      </c>
      <c r="N396" s="19">
        <f>IFERROR(__xludf.DUMMYFUNCTION("LET(
  t, LOWER(TRIM(M396)),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96" s="19" t="s">
        <v>185</v>
      </c>
      <c r="P396" s="19">
        <f t="shared" si="3"/>
        <v>0</v>
      </c>
      <c r="Q396" s="20"/>
      <c r="R396" s="20" t="str">
        <f t="shared" si="432"/>
        <v/>
      </c>
      <c r="S396" s="20"/>
      <c r="T396" s="20"/>
      <c r="U396" s="20"/>
      <c r="V396" s="20" t="str">
        <f>IFERROR(__xludf.DUMMYFUNCTION("IFERROR(REGEXEXTRACT(U396,""\d+"")*1, """")"),"")</f>
        <v/>
      </c>
      <c r="W396" s="20">
        <f t="shared" si="5"/>
        <v>0</v>
      </c>
      <c r="X396" s="20"/>
      <c r="Y396" s="20"/>
      <c r="Z396" s="19" t="s">
        <v>186</v>
      </c>
      <c r="AA396" s="19"/>
      <c r="AB396" s="19" t="s">
        <v>185</v>
      </c>
      <c r="AC396" s="19" t="s">
        <v>185</v>
      </c>
      <c r="AD396" s="19" t="s">
        <v>205</v>
      </c>
      <c r="AE396" s="19" t="s">
        <v>186</v>
      </c>
      <c r="AF396" s="19" t="s">
        <v>187</v>
      </c>
      <c r="AG396" s="19" t="s">
        <v>226</v>
      </c>
      <c r="AH396" s="19" t="s">
        <v>226</v>
      </c>
      <c r="AI396" s="19" t="s">
        <v>227</v>
      </c>
      <c r="AJ396" s="19">
        <f t="shared" si="6"/>
        <v>2</v>
      </c>
      <c r="AK396" s="19" t="s">
        <v>251</v>
      </c>
      <c r="AL396" s="19">
        <f t="shared" si="7"/>
        <v>3</v>
      </c>
      <c r="AM396" s="19" t="s">
        <v>190</v>
      </c>
      <c r="AN396" s="19">
        <f t="shared" si="8"/>
        <v>0</v>
      </c>
      <c r="AO396" s="20"/>
      <c r="AP396" s="19">
        <v>3.0</v>
      </c>
      <c r="AQ396" s="19">
        <v>2.0</v>
      </c>
      <c r="AR396" s="19">
        <v>4.0</v>
      </c>
      <c r="AS396" s="19">
        <v>2.0</v>
      </c>
      <c r="AT396" s="19">
        <v>4.0</v>
      </c>
      <c r="AU396" s="19">
        <v>3.0</v>
      </c>
      <c r="AV396" s="19">
        <v>3.0</v>
      </c>
      <c r="AW396" s="19">
        <v>1.0</v>
      </c>
      <c r="AX396" s="19">
        <v>2.0</v>
      </c>
      <c r="AY396" s="19">
        <f t="shared" si="9"/>
        <v>24</v>
      </c>
      <c r="AZ396" s="19">
        <f t="shared" si="10"/>
        <v>15</v>
      </c>
      <c r="BA396" s="19">
        <f t="shared" si="11"/>
        <v>1</v>
      </c>
      <c r="BB396" s="19">
        <f t="shared" si="12"/>
        <v>1</v>
      </c>
      <c r="BC396" s="19">
        <v>2.0</v>
      </c>
      <c r="BD396" s="19">
        <v>1.0</v>
      </c>
      <c r="BE396" s="19">
        <v>3.0</v>
      </c>
      <c r="BF396" s="19">
        <v>2.0</v>
      </c>
      <c r="BG396" s="19">
        <v>4.0</v>
      </c>
      <c r="BH396" s="19">
        <v>1.0</v>
      </c>
      <c r="BI396" s="19">
        <v>3.0</v>
      </c>
      <c r="BJ396" s="19">
        <f t="shared" si="13"/>
        <v>16</v>
      </c>
      <c r="BK396" s="19">
        <f t="shared" si="14"/>
        <v>9</v>
      </c>
      <c r="BL396" s="19"/>
      <c r="BM396" s="19"/>
      <c r="BN396" s="19">
        <v>5.0</v>
      </c>
      <c r="BO396" s="19" t="s">
        <v>195</v>
      </c>
      <c r="BP396" s="19">
        <f t="shared" si="15"/>
        <v>1</v>
      </c>
      <c r="BQ396" s="19">
        <v>3.0</v>
      </c>
      <c r="BR396" s="19">
        <v>20.0</v>
      </c>
      <c r="BS396" s="19" t="s">
        <v>185</v>
      </c>
      <c r="BT396" s="20">
        <f t="shared" si="16"/>
        <v>0</v>
      </c>
      <c r="BU396" s="20"/>
      <c r="BV396" s="19">
        <v>3.0</v>
      </c>
      <c r="BW396" s="19" t="s">
        <v>185</v>
      </c>
      <c r="BX396" s="19" t="s">
        <v>191</v>
      </c>
      <c r="BY396" s="19" t="s">
        <v>185</v>
      </c>
      <c r="BZ396" s="19" t="s">
        <v>186</v>
      </c>
      <c r="CA396" s="19">
        <f t="shared" si="17"/>
        <v>1</v>
      </c>
      <c r="CB396" s="19" t="s">
        <v>186</v>
      </c>
      <c r="CC396" s="19">
        <f t="shared" si="18"/>
        <v>1</v>
      </c>
      <c r="CD396" s="19" t="s">
        <v>208</v>
      </c>
      <c r="CE396" s="19">
        <f t="shared" si="19"/>
        <v>2</v>
      </c>
      <c r="CF396" s="19" t="s">
        <v>208</v>
      </c>
      <c r="CG396" s="19">
        <f t="shared" si="20"/>
        <v>2</v>
      </c>
      <c r="CH396" s="19" t="s">
        <v>209</v>
      </c>
      <c r="CI396" s="19">
        <f t="shared" si="21"/>
        <v>1</v>
      </c>
      <c r="CJ396" s="19" t="s">
        <v>229</v>
      </c>
      <c r="CK396" s="19" t="s">
        <v>185</v>
      </c>
      <c r="CL396" s="19" t="s">
        <v>212</v>
      </c>
      <c r="CM396" s="19">
        <f t="shared" si="22"/>
        <v>6</v>
      </c>
      <c r="CN396" s="19" t="s">
        <v>185</v>
      </c>
      <c r="CO396" s="19">
        <f t="shared" si="23"/>
        <v>0</v>
      </c>
      <c r="CP396" s="19" t="s">
        <v>185</v>
      </c>
      <c r="CQ396" s="19" t="s">
        <v>185</v>
      </c>
      <c r="CR396" s="19" t="s">
        <v>185</v>
      </c>
      <c r="CS396" s="19" t="s">
        <v>185</v>
      </c>
      <c r="CT396" s="19" t="s">
        <v>185</v>
      </c>
      <c r="CU396" s="19">
        <f t="shared" ref="CU396:CY396" si="445">if(CP396="Không",0,1)</f>
        <v>0</v>
      </c>
      <c r="CV396" s="19">
        <f t="shared" si="445"/>
        <v>0</v>
      </c>
      <c r="CW396" s="19">
        <f t="shared" si="445"/>
        <v>0</v>
      </c>
      <c r="CX396" s="19">
        <f t="shared" si="445"/>
        <v>0</v>
      </c>
      <c r="CY396" s="19">
        <f t="shared" si="445"/>
        <v>0</v>
      </c>
      <c r="CZ396" s="19" t="s">
        <v>195</v>
      </c>
      <c r="DA396" s="19">
        <f t="shared" si="25"/>
        <v>1</v>
      </c>
      <c r="DB396" s="19" t="s">
        <v>195</v>
      </c>
      <c r="DC396" s="19">
        <f t="shared" si="26"/>
        <v>1</v>
      </c>
      <c r="DD396" s="19" t="s">
        <v>963</v>
      </c>
      <c r="DE396" s="19" t="s">
        <v>185</v>
      </c>
      <c r="DF396" s="19">
        <f t="shared" si="27"/>
        <v>0</v>
      </c>
      <c r="DG396" s="19" t="s">
        <v>196</v>
      </c>
      <c r="DH396" s="19">
        <f t="shared" si="28"/>
        <v>0</v>
      </c>
      <c r="DI396" s="19" t="s">
        <v>369</v>
      </c>
      <c r="DJ396" s="19">
        <f t="shared" si="29"/>
        <v>1</v>
      </c>
      <c r="DK396" s="19" t="s">
        <v>282</v>
      </c>
      <c r="DL396" s="19">
        <f t="shared" si="30"/>
        <v>1</v>
      </c>
      <c r="DM396" s="20"/>
      <c r="DN396" s="19" t="str">
        <f t="shared" si="31"/>
        <v/>
      </c>
      <c r="DO396" s="20"/>
      <c r="DP396" s="19" t="s">
        <v>185</v>
      </c>
      <c r="DQ396" s="20">
        <f t="shared" si="32"/>
        <v>0</v>
      </c>
      <c r="DR396" s="20"/>
      <c r="DS396" s="19" t="s">
        <v>185</v>
      </c>
      <c r="DT396" s="20"/>
      <c r="DU396" s="19" t="s">
        <v>185</v>
      </c>
      <c r="DV396" s="20"/>
      <c r="DW396" s="20"/>
      <c r="DX396" s="20"/>
      <c r="DY396" s="20"/>
    </row>
    <row r="397">
      <c r="A397" s="18">
        <v>46008.258263888885</v>
      </c>
      <c r="B397" s="19" t="s">
        <v>337</v>
      </c>
      <c r="C397" s="19" t="s">
        <v>335</v>
      </c>
      <c r="D397" s="19">
        <f t="shared" si="2"/>
        <v>1</v>
      </c>
      <c r="E397" s="19" t="s">
        <v>476</v>
      </c>
      <c r="F397" s="19">
        <f>IFERROR(__xludf.DUMMYFUNCTION("LET(
  t, LOWER(TRIM(E397)),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397" s="19" t="s">
        <v>185</v>
      </c>
      <c r="H397" s="19">
        <f>IFERROR(__xludf.DUMMYFUNCTION("LET(
  t, LOWER(TRIM(G397)),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97" s="19" t="s">
        <v>182</v>
      </c>
      <c r="J397" s="19">
        <f>IFERROR(__xludf.DUMMYFUNCTION("LET(
  text, LOWER(I397),
  IFERROR(
    IFS(
      REGEXMATCH(text,""ở cùng gia đình|ở trọ cùng gia đình""), 0,
      REGEXMATCH(text,""thuê trọ""), 1,
      REGEXMATCH(text,""ở ktx""), 2,
      REGEXMATCH(text,""có nhà tại khu vực đang học|có nhà|ở riên"&amp;"g tại chung cư""), 3,
      REGEXMATCH(text,""ở nhà người quen""), 4
    ),
  -1)
)"),1.0)</f>
        <v>1</v>
      </c>
      <c r="K397" s="19" t="s">
        <v>183</v>
      </c>
      <c r="L397" s="19">
        <f>IFERROR(__xludf.DUMMYFUNCTION("LET(
  t, LOWER(TRIM(K397)),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397" s="19" t="s">
        <v>222</v>
      </c>
      <c r="N397" s="19">
        <f>IFERROR(__xludf.DUMMYFUNCTION("LET(
  t, LOWER(TRIM(M397)),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97" s="19" t="s">
        <v>185</v>
      </c>
      <c r="P397" s="19">
        <f t="shared" si="3"/>
        <v>0</v>
      </c>
      <c r="Q397" s="20"/>
      <c r="R397" s="20" t="str">
        <f t="shared" si="432"/>
        <v/>
      </c>
      <c r="S397" s="20"/>
      <c r="T397" s="20"/>
      <c r="U397" s="20"/>
      <c r="V397" s="20" t="str">
        <f>IFERROR(__xludf.DUMMYFUNCTION("IFERROR(REGEXEXTRACT(U397,""\d+"")*1, """")"),"")</f>
        <v/>
      </c>
      <c r="W397" s="20">
        <f t="shared" si="5"/>
        <v>0</v>
      </c>
      <c r="X397" s="20"/>
      <c r="Y397" s="20"/>
      <c r="Z397" s="19" t="s">
        <v>186</v>
      </c>
      <c r="AA397" s="19"/>
      <c r="AB397" s="19" t="s">
        <v>185</v>
      </c>
      <c r="AC397" s="19" t="s">
        <v>185</v>
      </c>
      <c r="AD397" s="19" t="s">
        <v>205</v>
      </c>
      <c r="AE397" s="19" t="s">
        <v>185</v>
      </c>
      <c r="AF397" s="19" t="s">
        <v>250</v>
      </c>
      <c r="AG397" s="19" t="s">
        <v>226</v>
      </c>
      <c r="AH397" s="19" t="s">
        <v>188</v>
      </c>
      <c r="AI397" s="19" t="s">
        <v>239</v>
      </c>
      <c r="AJ397" s="19">
        <f t="shared" si="6"/>
        <v>0</v>
      </c>
      <c r="AK397" s="19" t="s">
        <v>188</v>
      </c>
      <c r="AL397" s="19">
        <f t="shared" si="7"/>
        <v>1</v>
      </c>
      <c r="AM397" s="19" t="s">
        <v>190</v>
      </c>
      <c r="AN397" s="19">
        <f t="shared" si="8"/>
        <v>0</v>
      </c>
      <c r="AO397" s="20"/>
      <c r="AP397" s="19">
        <v>1.0</v>
      </c>
      <c r="AQ397" s="19">
        <v>1.0</v>
      </c>
      <c r="AR397" s="19">
        <v>2.0</v>
      </c>
      <c r="AS397" s="19">
        <v>2.0</v>
      </c>
      <c r="AT397" s="19">
        <v>2.0</v>
      </c>
      <c r="AU397" s="19">
        <v>1.0</v>
      </c>
      <c r="AV397" s="19">
        <v>1.0</v>
      </c>
      <c r="AW397" s="19">
        <v>1.0</v>
      </c>
      <c r="AX397" s="19">
        <v>2.0</v>
      </c>
      <c r="AY397" s="19">
        <f t="shared" si="9"/>
        <v>13</v>
      </c>
      <c r="AZ397" s="19">
        <f t="shared" si="10"/>
        <v>4</v>
      </c>
      <c r="BA397" s="19">
        <f t="shared" si="11"/>
        <v>0</v>
      </c>
      <c r="BB397" s="19">
        <f t="shared" si="12"/>
        <v>0</v>
      </c>
      <c r="BC397" s="19">
        <v>1.0</v>
      </c>
      <c r="BD397" s="19">
        <v>2.0</v>
      </c>
      <c r="BE397" s="19">
        <v>4.0</v>
      </c>
      <c r="BF397" s="19">
        <v>2.0</v>
      </c>
      <c r="BG397" s="19">
        <v>2.0</v>
      </c>
      <c r="BH397" s="19">
        <v>2.0</v>
      </c>
      <c r="BI397" s="19">
        <v>2.0</v>
      </c>
      <c r="BJ397" s="19">
        <f t="shared" si="13"/>
        <v>15</v>
      </c>
      <c r="BK397" s="19">
        <f t="shared" si="14"/>
        <v>8</v>
      </c>
      <c r="BL397" s="19"/>
      <c r="BM397" s="19"/>
      <c r="BN397" s="19">
        <v>3.0</v>
      </c>
      <c r="BO397" s="19" t="s">
        <v>185</v>
      </c>
      <c r="BP397" s="19">
        <f t="shared" si="15"/>
        <v>0</v>
      </c>
      <c r="BQ397" s="19">
        <v>4.0</v>
      </c>
      <c r="BR397" s="19">
        <v>2.0</v>
      </c>
      <c r="BS397" s="19" t="s">
        <v>195</v>
      </c>
      <c r="BT397" s="20">
        <f t="shared" si="16"/>
        <v>1</v>
      </c>
      <c r="BU397" s="19" t="s">
        <v>207</v>
      </c>
      <c r="BV397" s="19">
        <v>2.0</v>
      </c>
      <c r="BW397" s="19" t="s">
        <v>195</v>
      </c>
      <c r="BX397" s="19" t="s">
        <v>191</v>
      </c>
      <c r="BY397" s="19" t="s">
        <v>195</v>
      </c>
      <c r="BZ397" s="19" t="s">
        <v>186</v>
      </c>
      <c r="CA397" s="19">
        <f t="shared" si="17"/>
        <v>1</v>
      </c>
      <c r="CB397" s="19" t="s">
        <v>186</v>
      </c>
      <c r="CC397" s="19">
        <f t="shared" si="18"/>
        <v>1</v>
      </c>
      <c r="CD397" s="19" t="s">
        <v>208</v>
      </c>
      <c r="CE397" s="19">
        <f t="shared" si="19"/>
        <v>2</v>
      </c>
      <c r="CF397" s="19" t="s">
        <v>209</v>
      </c>
      <c r="CG397" s="19">
        <f t="shared" si="20"/>
        <v>1</v>
      </c>
      <c r="CH397" s="19" t="s">
        <v>209</v>
      </c>
      <c r="CI397" s="19">
        <f t="shared" si="21"/>
        <v>1</v>
      </c>
      <c r="CJ397" s="19" t="s">
        <v>292</v>
      </c>
      <c r="CK397" s="19" t="s">
        <v>185</v>
      </c>
      <c r="CL397" s="19" t="s">
        <v>194</v>
      </c>
      <c r="CM397" s="19">
        <f t="shared" si="22"/>
        <v>3.5</v>
      </c>
      <c r="CN397" s="19" t="s">
        <v>185</v>
      </c>
      <c r="CO397" s="19">
        <f t="shared" si="23"/>
        <v>0</v>
      </c>
      <c r="CP397" s="19" t="s">
        <v>185</v>
      </c>
      <c r="CQ397" s="19" t="s">
        <v>195</v>
      </c>
      <c r="CR397" s="19" t="s">
        <v>195</v>
      </c>
      <c r="CS397" s="19" t="s">
        <v>185</v>
      </c>
      <c r="CT397" s="19" t="s">
        <v>185</v>
      </c>
      <c r="CU397" s="19">
        <f t="shared" ref="CU397:CY397" si="446">if(CP397="Không",0,1)</f>
        <v>0</v>
      </c>
      <c r="CV397" s="19">
        <f t="shared" si="446"/>
        <v>1</v>
      </c>
      <c r="CW397" s="19">
        <f t="shared" si="446"/>
        <v>1</v>
      </c>
      <c r="CX397" s="19">
        <f t="shared" si="446"/>
        <v>0</v>
      </c>
      <c r="CY397" s="19">
        <f t="shared" si="446"/>
        <v>0</v>
      </c>
      <c r="CZ397" s="19" t="s">
        <v>185</v>
      </c>
      <c r="DA397" s="19">
        <f t="shared" si="25"/>
        <v>0</v>
      </c>
      <c r="DB397" s="19" t="s">
        <v>185</v>
      </c>
      <c r="DC397" s="19">
        <f t="shared" si="26"/>
        <v>0</v>
      </c>
      <c r="DD397" s="20"/>
      <c r="DE397" s="19" t="s">
        <v>185</v>
      </c>
      <c r="DF397" s="19">
        <f t="shared" si="27"/>
        <v>0</v>
      </c>
      <c r="DG397" s="19" t="s">
        <v>196</v>
      </c>
      <c r="DH397" s="19">
        <f t="shared" si="28"/>
        <v>0</v>
      </c>
      <c r="DI397" s="19" t="s">
        <v>185</v>
      </c>
      <c r="DJ397" s="19">
        <f t="shared" si="29"/>
        <v>0</v>
      </c>
      <c r="DK397" s="19" t="s">
        <v>257</v>
      </c>
      <c r="DL397" s="19">
        <f t="shared" si="30"/>
        <v>3</v>
      </c>
      <c r="DM397" s="20"/>
      <c r="DN397" s="19" t="str">
        <f t="shared" si="31"/>
        <v/>
      </c>
      <c r="DO397" s="20"/>
      <c r="DP397" s="19" t="s">
        <v>185</v>
      </c>
      <c r="DQ397" s="20">
        <f t="shared" si="32"/>
        <v>0</v>
      </c>
      <c r="DR397" s="20"/>
      <c r="DS397" s="19" t="s">
        <v>185</v>
      </c>
      <c r="DT397" s="20"/>
      <c r="DU397" s="19" t="s">
        <v>185</v>
      </c>
      <c r="DV397" s="20"/>
      <c r="DW397" s="20"/>
      <c r="DX397" s="20"/>
      <c r="DY397" s="20"/>
    </row>
    <row r="398">
      <c r="A398" s="18">
        <v>46008.25900462963</v>
      </c>
      <c r="B398" s="19" t="s">
        <v>390</v>
      </c>
      <c r="C398" s="19" t="s">
        <v>335</v>
      </c>
      <c r="D398" s="19">
        <f t="shared" si="2"/>
        <v>1</v>
      </c>
      <c r="E398" s="19" t="s">
        <v>180</v>
      </c>
      <c r="F398" s="19">
        <f>IFERROR(__xludf.DUMMYFUNCTION("LET(
  t, LOWER(TRIM(E398)),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98" s="19" t="s">
        <v>185</v>
      </c>
      <c r="H398" s="19">
        <f>IFERROR(__xludf.DUMMYFUNCTION("LET(
  t, LOWER(TRIM(G398)),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98" s="19" t="s">
        <v>276</v>
      </c>
      <c r="J398" s="19">
        <f>IFERROR(__xludf.DUMMYFUNCTION("LET(
  text, LOWER(I398),
  IFERROR(
    IFS(
      REGEXMATCH(text,""ở cùng gia đình|ở trọ cùng gia đình""), 0,
      REGEXMATCH(text,""thuê trọ""), 1,
      REGEXMATCH(text,""ở ktx""), 2,
      REGEXMATCH(text,""có nhà tại khu vực đang học|có nhà|ở riên"&amp;"g tại chung cư""), 3,
      REGEXMATCH(text,""ở nhà người quen""), 4
    ),
  -1)
)"),0.0)</f>
        <v>0</v>
      </c>
      <c r="K398" s="19" t="s">
        <v>964</v>
      </c>
      <c r="L398" s="19">
        <f>IFERROR(__xludf.DUMMYFUNCTION("LET(
  t, LOWER(TRIM(K398)),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398" s="19" t="s">
        <v>184</v>
      </c>
      <c r="N398" s="19">
        <f>IFERROR(__xludf.DUMMYFUNCTION("LET(
  t, LOWER(TRIM(M398)),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398" s="19" t="s">
        <v>185</v>
      </c>
      <c r="P398" s="19">
        <f t="shared" si="3"/>
        <v>0</v>
      </c>
      <c r="Q398" s="20"/>
      <c r="R398" s="20" t="str">
        <f t="shared" si="432"/>
        <v/>
      </c>
      <c r="S398" s="20"/>
      <c r="T398" s="20"/>
      <c r="U398" s="20"/>
      <c r="V398" s="20" t="str">
        <f>IFERROR(__xludf.DUMMYFUNCTION("IFERROR(REGEXEXTRACT(U398,""\d+"")*1, """")"),"")</f>
        <v/>
      </c>
      <c r="W398" s="20">
        <f t="shared" si="5"/>
        <v>0</v>
      </c>
      <c r="X398" s="20"/>
      <c r="Y398" s="20"/>
      <c r="Z398" s="19" t="s">
        <v>185</v>
      </c>
      <c r="AA398" s="19"/>
      <c r="AB398" s="19" t="s">
        <v>195</v>
      </c>
      <c r="AC398" s="19" t="s">
        <v>185</v>
      </c>
      <c r="AD398" s="19" t="s">
        <v>186</v>
      </c>
      <c r="AE398" s="19" t="s">
        <v>185</v>
      </c>
      <c r="AF398" s="19" t="s">
        <v>206</v>
      </c>
      <c r="AG398" s="19" t="s">
        <v>188</v>
      </c>
      <c r="AH398" s="19" t="s">
        <v>188</v>
      </c>
      <c r="AI398" s="19" t="s">
        <v>189</v>
      </c>
      <c r="AJ398" s="19">
        <f t="shared" si="6"/>
        <v>1</v>
      </c>
      <c r="AK398" s="19" t="s">
        <v>226</v>
      </c>
      <c r="AL398" s="19">
        <f t="shared" si="7"/>
        <v>2</v>
      </c>
      <c r="AM398" s="19" t="s">
        <v>190</v>
      </c>
      <c r="AN398" s="19">
        <f t="shared" si="8"/>
        <v>0</v>
      </c>
      <c r="AO398" s="20"/>
      <c r="AP398" s="19">
        <v>2.0</v>
      </c>
      <c r="AQ398" s="19">
        <v>2.0</v>
      </c>
      <c r="AR398" s="19">
        <v>3.0</v>
      </c>
      <c r="AS398" s="19">
        <v>3.0</v>
      </c>
      <c r="AT398" s="19">
        <v>2.0</v>
      </c>
      <c r="AU398" s="19">
        <v>1.0</v>
      </c>
      <c r="AV398" s="19">
        <v>1.0</v>
      </c>
      <c r="AW398" s="19">
        <v>1.0</v>
      </c>
      <c r="AX398" s="19">
        <v>1.0</v>
      </c>
      <c r="AY398" s="19">
        <f t="shared" si="9"/>
        <v>16</v>
      </c>
      <c r="AZ398" s="19">
        <f t="shared" si="10"/>
        <v>7</v>
      </c>
      <c r="BA398" s="19">
        <f t="shared" si="11"/>
        <v>0</v>
      </c>
      <c r="BB398" s="19">
        <f t="shared" si="12"/>
        <v>0</v>
      </c>
      <c r="BC398" s="19">
        <v>1.0</v>
      </c>
      <c r="BD398" s="19">
        <v>1.0</v>
      </c>
      <c r="BE398" s="19">
        <v>1.0</v>
      </c>
      <c r="BF398" s="19">
        <v>2.0</v>
      </c>
      <c r="BG398" s="19">
        <v>2.0</v>
      </c>
      <c r="BH398" s="19">
        <v>2.0</v>
      </c>
      <c r="BI398" s="19">
        <v>1.0</v>
      </c>
      <c r="BJ398" s="19">
        <f t="shared" si="13"/>
        <v>10</v>
      </c>
      <c r="BK398" s="19">
        <f t="shared" si="14"/>
        <v>3</v>
      </c>
      <c r="BL398" s="19"/>
      <c r="BM398" s="19"/>
      <c r="BN398" s="19">
        <v>1.0</v>
      </c>
      <c r="BO398" s="19" t="s">
        <v>185</v>
      </c>
      <c r="BP398" s="19">
        <f t="shared" si="15"/>
        <v>0</v>
      </c>
      <c r="BQ398" s="19">
        <v>2.0</v>
      </c>
      <c r="BR398" s="19">
        <v>0.0</v>
      </c>
      <c r="BS398" s="19" t="s">
        <v>195</v>
      </c>
      <c r="BT398" s="20">
        <f t="shared" si="16"/>
        <v>1</v>
      </c>
      <c r="BU398" s="19" t="s">
        <v>207</v>
      </c>
      <c r="BV398" s="19">
        <v>4.0</v>
      </c>
      <c r="BW398" s="19" t="s">
        <v>185</v>
      </c>
      <c r="BX398" s="19" t="s">
        <v>191</v>
      </c>
      <c r="BY398" s="19" t="s">
        <v>195</v>
      </c>
      <c r="BZ398" s="19" t="s">
        <v>185</v>
      </c>
      <c r="CA398" s="19">
        <f t="shared" si="17"/>
        <v>0</v>
      </c>
      <c r="CB398" s="19" t="s">
        <v>185</v>
      </c>
      <c r="CC398" s="19">
        <f t="shared" si="18"/>
        <v>0</v>
      </c>
      <c r="CD398" s="19" t="s">
        <v>192</v>
      </c>
      <c r="CE398" s="19">
        <f t="shared" si="19"/>
        <v>0</v>
      </c>
      <c r="CF398" s="19" t="s">
        <v>192</v>
      </c>
      <c r="CG398" s="19">
        <f t="shared" si="20"/>
        <v>0</v>
      </c>
      <c r="CH398" s="19" t="s">
        <v>192</v>
      </c>
      <c r="CI398" s="19">
        <f t="shared" si="21"/>
        <v>0</v>
      </c>
      <c r="CJ398" s="19" t="s">
        <v>210</v>
      </c>
      <c r="CK398" s="19" t="s">
        <v>185</v>
      </c>
      <c r="CL398" s="19" t="s">
        <v>194</v>
      </c>
      <c r="CM398" s="19">
        <f t="shared" si="22"/>
        <v>3.5</v>
      </c>
      <c r="CN398" s="19" t="s">
        <v>213</v>
      </c>
      <c r="CO398" s="19">
        <f t="shared" si="23"/>
        <v>1</v>
      </c>
      <c r="CP398" s="19" t="s">
        <v>185</v>
      </c>
      <c r="CQ398" s="19" t="s">
        <v>195</v>
      </c>
      <c r="CR398" s="19" t="s">
        <v>185</v>
      </c>
      <c r="CS398" s="19" t="s">
        <v>185</v>
      </c>
      <c r="CT398" s="19" t="s">
        <v>195</v>
      </c>
      <c r="CU398" s="19">
        <f t="shared" ref="CU398:CY398" si="447">if(CP398="Không",0,1)</f>
        <v>0</v>
      </c>
      <c r="CV398" s="19">
        <f t="shared" si="447"/>
        <v>1</v>
      </c>
      <c r="CW398" s="19">
        <f t="shared" si="447"/>
        <v>0</v>
      </c>
      <c r="CX398" s="19">
        <f t="shared" si="447"/>
        <v>0</v>
      </c>
      <c r="CY398" s="19">
        <f t="shared" si="447"/>
        <v>1</v>
      </c>
      <c r="CZ398" s="19" t="s">
        <v>185</v>
      </c>
      <c r="DA398" s="19">
        <f t="shared" si="25"/>
        <v>0</v>
      </c>
      <c r="DB398" s="19" t="s">
        <v>185</v>
      </c>
      <c r="DC398" s="19">
        <f t="shared" si="26"/>
        <v>0</v>
      </c>
      <c r="DD398" s="20"/>
      <c r="DE398" s="19" t="s">
        <v>195</v>
      </c>
      <c r="DF398" s="19">
        <f t="shared" si="27"/>
        <v>1</v>
      </c>
      <c r="DG398" s="19" t="s">
        <v>196</v>
      </c>
      <c r="DH398" s="19">
        <f t="shared" si="28"/>
        <v>0</v>
      </c>
      <c r="DI398" s="19" t="s">
        <v>185</v>
      </c>
      <c r="DJ398" s="19">
        <f t="shared" si="29"/>
        <v>0</v>
      </c>
      <c r="DK398" s="19" t="s">
        <v>197</v>
      </c>
      <c r="DL398" s="19">
        <f t="shared" si="30"/>
        <v>0</v>
      </c>
      <c r="DM398" s="19" t="s">
        <v>198</v>
      </c>
      <c r="DN398" s="19">
        <f t="shared" si="31"/>
        <v>1.5</v>
      </c>
      <c r="DO398" s="19" t="s">
        <v>854</v>
      </c>
      <c r="DP398" s="19" t="s">
        <v>185</v>
      </c>
      <c r="DQ398" s="20">
        <f t="shared" si="32"/>
        <v>0</v>
      </c>
      <c r="DR398" s="20"/>
      <c r="DS398" s="19" t="s">
        <v>185</v>
      </c>
      <c r="DT398" s="20"/>
      <c r="DU398" s="19" t="s">
        <v>185</v>
      </c>
      <c r="DV398" s="20"/>
      <c r="DW398" s="20"/>
      <c r="DX398" s="20"/>
      <c r="DY398" s="20"/>
    </row>
    <row r="399">
      <c r="A399" s="18">
        <v>46008.27763888889</v>
      </c>
      <c r="B399" s="19" t="s">
        <v>405</v>
      </c>
      <c r="C399" s="19" t="s">
        <v>335</v>
      </c>
      <c r="D399" s="19">
        <f t="shared" si="2"/>
        <v>1</v>
      </c>
      <c r="E399" s="19" t="s">
        <v>180</v>
      </c>
      <c r="F399" s="19">
        <f>IFERROR(__xludf.DUMMYFUNCTION("LET(
  t, LOWER(TRIM(E399)),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399" s="19" t="s">
        <v>185</v>
      </c>
      <c r="H399" s="19">
        <f>IFERROR(__xludf.DUMMYFUNCTION("LET(
  t, LOWER(TRIM(G399)),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399" s="19" t="s">
        <v>276</v>
      </c>
      <c r="J399" s="19">
        <f>IFERROR(__xludf.DUMMYFUNCTION("LET(
  text, LOWER(I399),
  IFERROR(
    IFS(
      REGEXMATCH(text,""ở cùng gia đình|ở trọ cùng gia đình""), 0,
      REGEXMATCH(text,""thuê trọ""), 1,
      REGEXMATCH(text,""ở ktx""), 2,
      REGEXMATCH(text,""có nhà tại khu vực đang học|có nhà|ở riên"&amp;"g tại chung cư""), 3,
      REGEXMATCH(text,""ở nhà người quen""), 4
    ),
  -1)
)"),0.0)</f>
        <v>0</v>
      </c>
      <c r="K399" s="19" t="s">
        <v>221</v>
      </c>
      <c r="L399" s="19">
        <f>IFERROR(__xludf.DUMMYFUNCTION("LET(
  t, LOWER(TRIM(K399)),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399" s="19" t="s">
        <v>222</v>
      </c>
      <c r="N399" s="19">
        <f>IFERROR(__xludf.DUMMYFUNCTION("LET(
  t, LOWER(TRIM(M399)),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399" s="19" t="s">
        <v>185</v>
      </c>
      <c r="P399" s="19">
        <f t="shared" si="3"/>
        <v>0</v>
      </c>
      <c r="Q399" s="20"/>
      <c r="R399" s="20" t="str">
        <f t="shared" si="432"/>
        <v/>
      </c>
      <c r="S399" s="20"/>
      <c r="T399" s="20"/>
      <c r="U399" s="20"/>
      <c r="V399" s="20" t="str">
        <f>IFERROR(__xludf.DUMMYFUNCTION("IFERROR(REGEXEXTRACT(U399,""\d+"")*1, """")"),"")</f>
        <v/>
      </c>
      <c r="W399" s="20">
        <f t="shared" si="5"/>
        <v>0</v>
      </c>
      <c r="X399" s="20"/>
      <c r="Y399" s="20"/>
      <c r="Z399" s="19" t="s">
        <v>185</v>
      </c>
      <c r="AA399" s="19"/>
      <c r="AB399" s="19" t="s">
        <v>185</v>
      </c>
      <c r="AC399" s="19" t="s">
        <v>185</v>
      </c>
      <c r="AD399" s="19" t="s">
        <v>186</v>
      </c>
      <c r="AE399" s="19" t="s">
        <v>185</v>
      </c>
      <c r="AF399" s="19" t="s">
        <v>206</v>
      </c>
      <c r="AG399" s="19" t="s">
        <v>238</v>
      </c>
      <c r="AH399" s="19" t="s">
        <v>226</v>
      </c>
      <c r="AI399" s="19" t="s">
        <v>239</v>
      </c>
      <c r="AJ399" s="19">
        <f t="shared" si="6"/>
        <v>0</v>
      </c>
      <c r="AK399" s="19" t="s">
        <v>238</v>
      </c>
      <c r="AL399" s="19">
        <f t="shared" si="7"/>
        <v>0</v>
      </c>
      <c r="AM399" s="19" t="s">
        <v>190</v>
      </c>
      <c r="AN399" s="19">
        <f t="shared" si="8"/>
        <v>0</v>
      </c>
      <c r="AO399" s="20"/>
      <c r="AP399" s="19">
        <v>1.0</v>
      </c>
      <c r="AQ399" s="19">
        <v>2.0</v>
      </c>
      <c r="AR399" s="19">
        <v>4.0</v>
      </c>
      <c r="AS399" s="19">
        <v>4.0</v>
      </c>
      <c r="AT399" s="19">
        <v>4.0</v>
      </c>
      <c r="AU399" s="19">
        <v>4.0</v>
      </c>
      <c r="AV399" s="19">
        <v>4.0</v>
      </c>
      <c r="AW399" s="19">
        <v>1.0</v>
      </c>
      <c r="AX399" s="19">
        <v>4.0</v>
      </c>
      <c r="AY399" s="19">
        <f t="shared" si="9"/>
        <v>28</v>
      </c>
      <c r="AZ399" s="19">
        <f t="shared" si="10"/>
        <v>19</v>
      </c>
      <c r="BA399" s="19">
        <f t="shared" si="11"/>
        <v>1</v>
      </c>
      <c r="BB399" s="19">
        <f t="shared" si="12"/>
        <v>1</v>
      </c>
      <c r="BC399" s="19">
        <v>2.0</v>
      </c>
      <c r="BD399" s="19">
        <v>3.0</v>
      </c>
      <c r="BE399" s="19">
        <v>3.0</v>
      </c>
      <c r="BF399" s="19">
        <v>2.0</v>
      </c>
      <c r="BG399" s="19">
        <v>4.0</v>
      </c>
      <c r="BH399" s="19">
        <v>1.0</v>
      </c>
      <c r="BI399" s="19">
        <v>2.0</v>
      </c>
      <c r="BJ399" s="19">
        <f t="shared" si="13"/>
        <v>17</v>
      </c>
      <c r="BK399" s="19">
        <f t="shared" si="14"/>
        <v>10</v>
      </c>
      <c r="BL399" s="19"/>
      <c r="BM399" s="19"/>
      <c r="BN399" s="19">
        <v>5.0</v>
      </c>
      <c r="BO399" s="19" t="s">
        <v>195</v>
      </c>
      <c r="BP399" s="19">
        <f t="shared" si="15"/>
        <v>1</v>
      </c>
      <c r="BQ399" s="19">
        <v>2.0</v>
      </c>
      <c r="BR399" s="19">
        <v>20.0</v>
      </c>
      <c r="BS399" s="19" t="s">
        <v>195</v>
      </c>
      <c r="BT399" s="20">
        <f t="shared" si="16"/>
        <v>1</v>
      </c>
      <c r="BU399" s="19" t="s">
        <v>312</v>
      </c>
      <c r="BV399" s="19">
        <v>1.0</v>
      </c>
      <c r="BW399" s="19" t="s">
        <v>185</v>
      </c>
      <c r="BX399" s="19" t="s">
        <v>191</v>
      </c>
      <c r="BY399" s="19" t="s">
        <v>185</v>
      </c>
      <c r="BZ399" s="19" t="s">
        <v>208</v>
      </c>
      <c r="CA399" s="19">
        <f t="shared" si="17"/>
        <v>2</v>
      </c>
      <c r="CB399" s="19" t="s">
        <v>186</v>
      </c>
      <c r="CC399" s="19">
        <f t="shared" si="18"/>
        <v>1</v>
      </c>
      <c r="CD399" s="19" t="s">
        <v>192</v>
      </c>
      <c r="CE399" s="19">
        <f t="shared" si="19"/>
        <v>0</v>
      </c>
      <c r="CF399" s="19" t="s">
        <v>208</v>
      </c>
      <c r="CG399" s="19">
        <f t="shared" si="20"/>
        <v>2</v>
      </c>
      <c r="CH399" s="19" t="s">
        <v>192</v>
      </c>
      <c r="CI399" s="19">
        <f t="shared" si="21"/>
        <v>0</v>
      </c>
      <c r="CJ399" s="19" t="s">
        <v>229</v>
      </c>
      <c r="CK399" s="19" t="s">
        <v>611</v>
      </c>
      <c r="CL399" s="19" t="s">
        <v>212</v>
      </c>
      <c r="CM399" s="19">
        <f t="shared" si="22"/>
        <v>6</v>
      </c>
      <c r="CN399" s="19" t="s">
        <v>213</v>
      </c>
      <c r="CO399" s="19">
        <f t="shared" si="23"/>
        <v>1</v>
      </c>
      <c r="CP399" s="19" t="s">
        <v>185</v>
      </c>
      <c r="CQ399" s="19" t="s">
        <v>185</v>
      </c>
      <c r="CR399" s="19" t="s">
        <v>185</v>
      </c>
      <c r="CS399" s="19" t="s">
        <v>185</v>
      </c>
      <c r="CT399" s="19" t="s">
        <v>185</v>
      </c>
      <c r="CU399" s="19">
        <f t="shared" ref="CU399:CY399" si="448">if(CP399="Không",0,1)</f>
        <v>0</v>
      </c>
      <c r="CV399" s="19">
        <f t="shared" si="448"/>
        <v>0</v>
      </c>
      <c r="CW399" s="19">
        <f t="shared" si="448"/>
        <v>0</v>
      </c>
      <c r="CX399" s="19">
        <f t="shared" si="448"/>
        <v>0</v>
      </c>
      <c r="CY399" s="19">
        <f t="shared" si="448"/>
        <v>0</v>
      </c>
      <c r="CZ399" s="19" t="s">
        <v>185</v>
      </c>
      <c r="DA399" s="19">
        <f t="shared" si="25"/>
        <v>0</v>
      </c>
      <c r="DB399" s="19" t="s">
        <v>195</v>
      </c>
      <c r="DC399" s="19">
        <f t="shared" si="26"/>
        <v>1</v>
      </c>
      <c r="DD399" s="19" t="s">
        <v>965</v>
      </c>
      <c r="DE399" s="19" t="s">
        <v>195</v>
      </c>
      <c r="DF399" s="19">
        <f t="shared" si="27"/>
        <v>1</v>
      </c>
      <c r="DG399" s="19" t="s">
        <v>196</v>
      </c>
      <c r="DH399" s="19">
        <f t="shared" si="28"/>
        <v>0</v>
      </c>
      <c r="DI399" s="19" t="s">
        <v>185</v>
      </c>
      <c r="DJ399" s="19">
        <f t="shared" si="29"/>
        <v>0</v>
      </c>
      <c r="DK399" s="19" t="s">
        <v>197</v>
      </c>
      <c r="DL399" s="19">
        <f t="shared" si="30"/>
        <v>0</v>
      </c>
      <c r="DM399" s="19" t="s">
        <v>303</v>
      </c>
      <c r="DN399" s="19">
        <f t="shared" si="31"/>
        <v>0.5</v>
      </c>
      <c r="DO399" s="19" t="s">
        <v>304</v>
      </c>
      <c r="DP399" s="19" t="s">
        <v>185</v>
      </c>
      <c r="DQ399" s="20">
        <f t="shared" si="32"/>
        <v>0</v>
      </c>
      <c r="DR399" s="20"/>
      <c r="DS399" s="19" t="s">
        <v>185</v>
      </c>
      <c r="DT399" s="20"/>
      <c r="DU399" s="19" t="s">
        <v>185</v>
      </c>
      <c r="DV399" s="20"/>
      <c r="DW399" s="20"/>
      <c r="DX399" s="20"/>
      <c r="DY399" s="20"/>
    </row>
    <row r="400">
      <c r="A400" s="18">
        <v>46008.279710648145</v>
      </c>
      <c r="B400" s="19" t="s">
        <v>966</v>
      </c>
      <c r="C400" s="19" t="s">
        <v>335</v>
      </c>
      <c r="D400" s="19">
        <f t="shared" si="2"/>
        <v>1</v>
      </c>
      <c r="E400" s="19" t="s">
        <v>346</v>
      </c>
      <c r="F400" s="19">
        <f>IFERROR(__xludf.DUMMYFUNCTION("LET(
  t, LOWER(TRIM(E400)),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00" s="19" t="s">
        <v>185</v>
      </c>
      <c r="H400" s="19">
        <f>IFERROR(__xludf.DUMMYFUNCTION("LET(
  t, LOWER(TRIM(G400)),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00" s="19" t="s">
        <v>201</v>
      </c>
      <c r="J400" s="19">
        <f>IFERROR(__xludf.DUMMYFUNCTION("LET(
  text, LOWER(I400),
  IFERROR(
    IFS(
      REGEXMATCH(text,""ở cùng gia đình|ở trọ cùng gia đình""), 0,
      REGEXMATCH(text,""thuê trọ""), 1,
      REGEXMATCH(text,""ở ktx""), 2,
      REGEXMATCH(text,""có nhà tại khu vực đang học|có nhà|ở riên"&amp;"g tại chung cư""), 3,
      REGEXMATCH(text,""ở nhà người quen""), 4
    ),
  -1)
)"),3.0)</f>
        <v>3</v>
      </c>
      <c r="K400" s="19" t="s">
        <v>221</v>
      </c>
      <c r="L400" s="19">
        <f>IFERROR(__xludf.DUMMYFUNCTION("LET(
  t, LOWER(TRIM(K400)),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00" s="19" t="s">
        <v>222</v>
      </c>
      <c r="N400" s="19">
        <f>IFERROR(__xludf.DUMMYFUNCTION("LET(
  t, LOWER(TRIM(M400)),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00" s="19" t="s">
        <v>185</v>
      </c>
      <c r="P400" s="19">
        <f t="shared" si="3"/>
        <v>0</v>
      </c>
      <c r="Q400" s="20"/>
      <c r="R400" s="20" t="str">
        <f t="shared" si="432"/>
        <v/>
      </c>
      <c r="S400" s="20"/>
      <c r="T400" s="20"/>
      <c r="U400" s="20"/>
      <c r="V400" s="20" t="str">
        <f>IFERROR(__xludf.DUMMYFUNCTION("IFERROR(REGEXEXTRACT(U400,""\d+"")*1, """")"),"")</f>
        <v/>
      </c>
      <c r="W400" s="20">
        <f t="shared" si="5"/>
        <v>0</v>
      </c>
      <c r="X400" s="20"/>
      <c r="Y400" s="20"/>
      <c r="Z400" s="19" t="s">
        <v>185</v>
      </c>
      <c r="AA400" s="19"/>
      <c r="AB400" s="19" t="s">
        <v>185</v>
      </c>
      <c r="AC400" s="19" t="s">
        <v>185</v>
      </c>
      <c r="AD400" s="19" t="s">
        <v>186</v>
      </c>
      <c r="AE400" s="19" t="s">
        <v>186</v>
      </c>
      <c r="AF400" s="19" t="s">
        <v>206</v>
      </c>
      <c r="AG400" s="19" t="s">
        <v>188</v>
      </c>
      <c r="AH400" s="19" t="s">
        <v>188</v>
      </c>
      <c r="AI400" s="19" t="s">
        <v>189</v>
      </c>
      <c r="AJ400" s="19">
        <f t="shared" si="6"/>
        <v>1</v>
      </c>
      <c r="AK400" s="19" t="s">
        <v>188</v>
      </c>
      <c r="AL400" s="19">
        <f t="shared" si="7"/>
        <v>1</v>
      </c>
      <c r="AM400" s="19" t="s">
        <v>228</v>
      </c>
      <c r="AN400" s="19">
        <f t="shared" si="8"/>
        <v>1</v>
      </c>
      <c r="AO400" s="20"/>
      <c r="AP400" s="19">
        <v>1.0</v>
      </c>
      <c r="AQ400" s="19">
        <v>1.0</v>
      </c>
      <c r="AR400" s="19">
        <v>2.0</v>
      </c>
      <c r="AS400" s="19">
        <v>2.0</v>
      </c>
      <c r="AT400" s="19">
        <v>1.0</v>
      </c>
      <c r="AU400" s="19">
        <v>3.0</v>
      </c>
      <c r="AV400" s="19">
        <v>4.0</v>
      </c>
      <c r="AW400" s="19">
        <v>1.0</v>
      </c>
      <c r="AX400" s="19">
        <v>1.0</v>
      </c>
      <c r="AY400" s="19">
        <f t="shared" si="9"/>
        <v>16</v>
      </c>
      <c r="AZ400" s="19">
        <f t="shared" si="10"/>
        <v>7</v>
      </c>
      <c r="BA400" s="19">
        <f t="shared" si="11"/>
        <v>0</v>
      </c>
      <c r="BB400" s="19">
        <f t="shared" si="12"/>
        <v>0</v>
      </c>
      <c r="BC400" s="19">
        <v>1.0</v>
      </c>
      <c r="BD400" s="19">
        <v>1.0</v>
      </c>
      <c r="BE400" s="19">
        <v>2.0</v>
      </c>
      <c r="BF400" s="19">
        <v>1.0</v>
      </c>
      <c r="BG400" s="19">
        <v>2.0</v>
      </c>
      <c r="BH400" s="19">
        <v>1.0</v>
      </c>
      <c r="BI400" s="19">
        <v>1.0</v>
      </c>
      <c r="BJ400" s="19">
        <f t="shared" si="13"/>
        <v>9</v>
      </c>
      <c r="BK400" s="19">
        <f t="shared" si="14"/>
        <v>2</v>
      </c>
      <c r="BL400" s="19"/>
      <c r="BM400" s="19"/>
      <c r="BN400" s="19">
        <v>4.0</v>
      </c>
      <c r="BO400" s="19" t="s">
        <v>185</v>
      </c>
      <c r="BP400" s="19">
        <f t="shared" si="15"/>
        <v>0</v>
      </c>
      <c r="BQ400" s="19">
        <v>4.0</v>
      </c>
      <c r="BR400" s="19">
        <v>15.0</v>
      </c>
      <c r="BS400" s="19" t="s">
        <v>195</v>
      </c>
      <c r="BT400" s="20">
        <f t="shared" si="16"/>
        <v>1</v>
      </c>
      <c r="BU400" s="19" t="s">
        <v>207</v>
      </c>
      <c r="BV400" s="19">
        <v>3.0</v>
      </c>
      <c r="BW400" s="19" t="s">
        <v>195</v>
      </c>
      <c r="BX400" s="19" t="s">
        <v>191</v>
      </c>
      <c r="BY400" s="19" t="s">
        <v>185</v>
      </c>
      <c r="BZ400" s="19" t="s">
        <v>186</v>
      </c>
      <c r="CA400" s="19">
        <f t="shared" si="17"/>
        <v>1</v>
      </c>
      <c r="CB400" s="19" t="s">
        <v>208</v>
      </c>
      <c r="CC400" s="19">
        <f t="shared" si="18"/>
        <v>2</v>
      </c>
      <c r="CD400" s="19" t="s">
        <v>192</v>
      </c>
      <c r="CE400" s="19">
        <f t="shared" si="19"/>
        <v>0</v>
      </c>
      <c r="CF400" s="19" t="s">
        <v>209</v>
      </c>
      <c r="CG400" s="19">
        <f t="shared" si="20"/>
        <v>1</v>
      </c>
      <c r="CH400" s="19" t="s">
        <v>209</v>
      </c>
      <c r="CI400" s="19">
        <f t="shared" si="21"/>
        <v>1</v>
      </c>
      <c r="CJ400" s="19" t="s">
        <v>292</v>
      </c>
      <c r="CK400" s="19" t="s">
        <v>967</v>
      </c>
      <c r="CL400" s="19" t="s">
        <v>194</v>
      </c>
      <c r="CM400" s="19">
        <f t="shared" si="22"/>
        <v>3.5</v>
      </c>
      <c r="CN400" s="19" t="s">
        <v>185</v>
      </c>
      <c r="CO400" s="19">
        <f t="shared" si="23"/>
        <v>0</v>
      </c>
      <c r="CP400" s="19" t="s">
        <v>185</v>
      </c>
      <c r="CQ400" s="19" t="s">
        <v>185</v>
      </c>
      <c r="CR400" s="19" t="s">
        <v>185</v>
      </c>
      <c r="CS400" s="19" t="s">
        <v>185</v>
      </c>
      <c r="CT400" s="19" t="s">
        <v>185</v>
      </c>
      <c r="CU400" s="19">
        <f t="shared" ref="CU400:CY400" si="449">if(CP400="Không",0,1)</f>
        <v>0</v>
      </c>
      <c r="CV400" s="19">
        <f t="shared" si="449"/>
        <v>0</v>
      </c>
      <c r="CW400" s="19">
        <f t="shared" si="449"/>
        <v>0</v>
      </c>
      <c r="CX400" s="19">
        <f t="shared" si="449"/>
        <v>0</v>
      </c>
      <c r="CY400" s="19">
        <f t="shared" si="449"/>
        <v>0</v>
      </c>
      <c r="CZ400" s="19" t="s">
        <v>185</v>
      </c>
      <c r="DA400" s="19">
        <f t="shared" si="25"/>
        <v>0</v>
      </c>
      <c r="DB400" s="19" t="s">
        <v>185</v>
      </c>
      <c r="DC400" s="19">
        <f t="shared" si="26"/>
        <v>0</v>
      </c>
      <c r="DD400" s="20"/>
      <c r="DE400" s="19" t="s">
        <v>195</v>
      </c>
      <c r="DF400" s="19">
        <f t="shared" si="27"/>
        <v>1</v>
      </c>
      <c r="DG400" s="19" t="s">
        <v>196</v>
      </c>
      <c r="DH400" s="19">
        <f t="shared" si="28"/>
        <v>0</v>
      </c>
      <c r="DI400" s="19" t="s">
        <v>185</v>
      </c>
      <c r="DJ400" s="19">
        <f t="shared" si="29"/>
        <v>0</v>
      </c>
      <c r="DK400" s="19" t="s">
        <v>197</v>
      </c>
      <c r="DL400" s="19">
        <f t="shared" si="30"/>
        <v>0</v>
      </c>
      <c r="DM400" s="19" t="s">
        <v>198</v>
      </c>
      <c r="DN400" s="19">
        <f t="shared" si="31"/>
        <v>1.5</v>
      </c>
      <c r="DO400" s="19" t="s">
        <v>854</v>
      </c>
      <c r="DP400" s="19" t="s">
        <v>185</v>
      </c>
      <c r="DQ400" s="20">
        <f t="shared" si="32"/>
        <v>0</v>
      </c>
      <c r="DR400" s="20"/>
      <c r="DS400" s="19" t="s">
        <v>185</v>
      </c>
      <c r="DT400" s="20"/>
      <c r="DU400" s="19" t="s">
        <v>185</v>
      </c>
      <c r="DV400" s="20"/>
      <c r="DW400" s="20"/>
      <c r="DX400" s="20"/>
      <c r="DY400" s="20"/>
    </row>
    <row r="401">
      <c r="A401" s="18">
        <v>46008.294386574074</v>
      </c>
      <c r="B401" s="19" t="s">
        <v>390</v>
      </c>
      <c r="C401" s="19" t="s">
        <v>174</v>
      </c>
      <c r="D401" s="19">
        <f t="shared" si="2"/>
        <v>0</v>
      </c>
      <c r="E401" s="19" t="s">
        <v>267</v>
      </c>
      <c r="F401" s="19">
        <f>IFERROR(__xludf.DUMMYFUNCTION("LET(
  t, LOWER(TRIM(E401)),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401" s="19" t="s">
        <v>185</v>
      </c>
      <c r="H401" s="19">
        <f>IFERROR(__xludf.DUMMYFUNCTION("LET(
  t, LOWER(TRIM(G401)),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01" s="19" t="s">
        <v>276</v>
      </c>
      <c r="J401" s="19">
        <f>IFERROR(__xludf.DUMMYFUNCTION("LET(
  text, LOWER(I401),
  IFERROR(
    IFS(
      REGEXMATCH(text,""ở cùng gia đình|ở trọ cùng gia đình""), 0,
      REGEXMATCH(text,""thuê trọ""), 1,
      REGEXMATCH(text,""ở ktx""), 2,
      REGEXMATCH(text,""có nhà tại khu vực đang học|có nhà|ở riên"&amp;"g tại chung cư""), 3,
      REGEXMATCH(text,""ở nhà người quen""), 4
    ),
  -1)
)"),0.0)</f>
        <v>0</v>
      </c>
      <c r="K401" s="19" t="s">
        <v>221</v>
      </c>
      <c r="L401" s="19">
        <f>IFERROR(__xludf.DUMMYFUNCTION("LET(
  t, LOWER(TRIM(K401)),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01" s="19" t="s">
        <v>264</v>
      </c>
      <c r="N401" s="19">
        <f>IFERROR(__xludf.DUMMYFUNCTION("LET(
  t, LOWER(TRIM(M401)),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01" s="19" t="s">
        <v>195</v>
      </c>
      <c r="P401" s="19">
        <f t="shared" si="3"/>
        <v>1</v>
      </c>
      <c r="Q401" s="19">
        <v>1.0</v>
      </c>
      <c r="R401" s="20">
        <f t="shared" si="432"/>
        <v>1</v>
      </c>
      <c r="S401" s="19" t="s">
        <v>306</v>
      </c>
      <c r="T401" s="19"/>
      <c r="U401" s="19" t="s">
        <v>204</v>
      </c>
      <c r="V401" s="20">
        <f>IFERROR(__xludf.DUMMYFUNCTION("IFERROR(REGEXEXTRACT(U401,""\d+"")*1, """")"),15.0)</f>
        <v>15</v>
      </c>
      <c r="W401" s="20">
        <f t="shared" si="5"/>
        <v>15</v>
      </c>
      <c r="X401" s="19">
        <v>100.0</v>
      </c>
      <c r="Y401" s="19">
        <v>0.0</v>
      </c>
      <c r="Z401" s="19" t="s">
        <v>208</v>
      </c>
      <c r="AA401" s="19"/>
      <c r="AB401" s="19" t="s">
        <v>185</v>
      </c>
      <c r="AC401" s="19" t="s">
        <v>185</v>
      </c>
      <c r="AD401" s="19" t="s">
        <v>205</v>
      </c>
      <c r="AE401" s="19" t="s">
        <v>186</v>
      </c>
      <c r="AF401" s="19" t="s">
        <v>250</v>
      </c>
      <c r="AG401" s="19" t="s">
        <v>188</v>
      </c>
      <c r="AH401" s="19" t="s">
        <v>251</v>
      </c>
      <c r="AI401" s="19" t="s">
        <v>227</v>
      </c>
      <c r="AJ401" s="19">
        <f t="shared" si="6"/>
        <v>2</v>
      </c>
      <c r="AK401" s="19" t="s">
        <v>188</v>
      </c>
      <c r="AL401" s="19">
        <f t="shared" si="7"/>
        <v>1</v>
      </c>
      <c r="AM401" s="19" t="s">
        <v>190</v>
      </c>
      <c r="AN401" s="19">
        <f t="shared" si="8"/>
        <v>0</v>
      </c>
      <c r="AO401" s="20"/>
      <c r="AP401" s="19">
        <v>2.0</v>
      </c>
      <c r="AQ401" s="19">
        <v>2.0</v>
      </c>
      <c r="AR401" s="19">
        <v>3.0</v>
      </c>
      <c r="AS401" s="19">
        <v>2.0</v>
      </c>
      <c r="AT401" s="19">
        <v>1.0</v>
      </c>
      <c r="AU401" s="19">
        <v>2.0</v>
      </c>
      <c r="AV401" s="19">
        <v>2.0</v>
      </c>
      <c r="AW401" s="19">
        <v>1.0</v>
      </c>
      <c r="AX401" s="19">
        <v>2.0</v>
      </c>
      <c r="AY401" s="19">
        <f t="shared" si="9"/>
        <v>17</v>
      </c>
      <c r="AZ401" s="19">
        <f t="shared" si="10"/>
        <v>8</v>
      </c>
      <c r="BA401" s="19">
        <f t="shared" si="11"/>
        <v>0</v>
      </c>
      <c r="BB401" s="19">
        <f t="shared" si="12"/>
        <v>0</v>
      </c>
      <c r="BC401" s="19">
        <v>2.0</v>
      </c>
      <c r="BD401" s="19">
        <v>2.0</v>
      </c>
      <c r="BE401" s="19">
        <v>2.0</v>
      </c>
      <c r="BF401" s="19">
        <v>2.0</v>
      </c>
      <c r="BG401" s="19">
        <v>2.0</v>
      </c>
      <c r="BH401" s="19">
        <v>3.0</v>
      </c>
      <c r="BI401" s="19">
        <v>2.0</v>
      </c>
      <c r="BJ401" s="19">
        <f t="shared" si="13"/>
        <v>15</v>
      </c>
      <c r="BK401" s="19">
        <f t="shared" si="14"/>
        <v>8</v>
      </c>
      <c r="BL401" s="19"/>
      <c r="BM401" s="19"/>
      <c r="BN401" s="19">
        <v>1.0</v>
      </c>
      <c r="BO401" s="19" t="s">
        <v>185</v>
      </c>
      <c r="BP401" s="19">
        <f t="shared" si="15"/>
        <v>0</v>
      </c>
      <c r="BQ401" s="19">
        <v>2.0</v>
      </c>
      <c r="BR401" s="19">
        <v>0.0</v>
      </c>
      <c r="BS401" s="19" t="s">
        <v>185</v>
      </c>
      <c r="BT401" s="20">
        <f t="shared" si="16"/>
        <v>0</v>
      </c>
      <c r="BU401" s="20"/>
      <c r="BV401" s="19">
        <v>1.0</v>
      </c>
      <c r="BW401" s="19" t="s">
        <v>195</v>
      </c>
      <c r="BX401" s="19" t="s">
        <v>191</v>
      </c>
      <c r="BY401" s="19" t="s">
        <v>195</v>
      </c>
      <c r="BZ401" s="19" t="s">
        <v>185</v>
      </c>
      <c r="CA401" s="19">
        <f t="shared" si="17"/>
        <v>0</v>
      </c>
      <c r="CB401" s="19" t="s">
        <v>208</v>
      </c>
      <c r="CC401" s="19">
        <f t="shared" si="18"/>
        <v>2</v>
      </c>
      <c r="CD401" s="19" t="s">
        <v>209</v>
      </c>
      <c r="CE401" s="19">
        <f t="shared" si="19"/>
        <v>1</v>
      </c>
      <c r="CF401" s="19" t="s">
        <v>192</v>
      </c>
      <c r="CG401" s="19">
        <f t="shared" si="20"/>
        <v>0</v>
      </c>
      <c r="CH401" s="19" t="s">
        <v>209</v>
      </c>
      <c r="CI401" s="19">
        <f t="shared" si="21"/>
        <v>1</v>
      </c>
      <c r="CJ401" s="19" t="s">
        <v>292</v>
      </c>
      <c r="CK401" s="19" t="s">
        <v>240</v>
      </c>
      <c r="CL401" s="19" t="s">
        <v>194</v>
      </c>
      <c r="CM401" s="19">
        <f t="shared" si="22"/>
        <v>3.5</v>
      </c>
      <c r="CN401" s="19" t="s">
        <v>213</v>
      </c>
      <c r="CO401" s="19">
        <f t="shared" si="23"/>
        <v>1</v>
      </c>
      <c r="CP401" s="19" t="s">
        <v>185</v>
      </c>
      <c r="CQ401" s="19" t="s">
        <v>185</v>
      </c>
      <c r="CR401" s="19" t="s">
        <v>185</v>
      </c>
      <c r="CS401" s="19" t="s">
        <v>195</v>
      </c>
      <c r="CT401" s="19" t="s">
        <v>185</v>
      </c>
      <c r="CU401" s="19">
        <f t="shared" ref="CU401:CY401" si="450">if(CP401="Không",0,1)</f>
        <v>0</v>
      </c>
      <c r="CV401" s="19">
        <f t="shared" si="450"/>
        <v>0</v>
      </c>
      <c r="CW401" s="19">
        <f t="shared" si="450"/>
        <v>0</v>
      </c>
      <c r="CX401" s="19">
        <f t="shared" si="450"/>
        <v>1</v>
      </c>
      <c r="CY401" s="19">
        <f t="shared" si="450"/>
        <v>0</v>
      </c>
      <c r="CZ401" s="19" t="s">
        <v>195</v>
      </c>
      <c r="DA401" s="19">
        <f t="shared" si="25"/>
        <v>1</v>
      </c>
      <c r="DB401" s="19" t="s">
        <v>195</v>
      </c>
      <c r="DC401" s="19">
        <f t="shared" si="26"/>
        <v>1</v>
      </c>
      <c r="DD401" s="19" t="s">
        <v>968</v>
      </c>
      <c r="DE401" s="19" t="s">
        <v>195</v>
      </c>
      <c r="DF401" s="19">
        <f t="shared" si="27"/>
        <v>1</v>
      </c>
      <c r="DG401" s="19" t="s">
        <v>196</v>
      </c>
      <c r="DH401" s="19">
        <f t="shared" si="28"/>
        <v>0</v>
      </c>
      <c r="DI401" s="19" t="s">
        <v>185</v>
      </c>
      <c r="DJ401" s="19">
        <f t="shared" si="29"/>
        <v>0</v>
      </c>
      <c r="DK401" s="19" t="s">
        <v>197</v>
      </c>
      <c r="DL401" s="19">
        <f t="shared" si="30"/>
        <v>0</v>
      </c>
      <c r="DM401" s="19" t="s">
        <v>198</v>
      </c>
      <c r="DN401" s="19">
        <f t="shared" si="31"/>
        <v>1.5</v>
      </c>
      <c r="DO401" s="19" t="s">
        <v>969</v>
      </c>
      <c r="DP401" s="19" t="s">
        <v>185</v>
      </c>
      <c r="DQ401" s="20">
        <f t="shared" si="32"/>
        <v>0</v>
      </c>
      <c r="DR401" s="20"/>
      <c r="DS401" s="19" t="s">
        <v>195</v>
      </c>
      <c r="DT401" s="19" t="s">
        <v>218</v>
      </c>
      <c r="DU401" s="19" t="s">
        <v>185</v>
      </c>
      <c r="DV401" s="20"/>
      <c r="DW401" s="20"/>
      <c r="DX401" s="20"/>
      <c r="DY401" s="20"/>
    </row>
    <row r="402">
      <c r="A402" s="18">
        <v>46008.29541666667</v>
      </c>
      <c r="B402" s="19" t="s">
        <v>760</v>
      </c>
      <c r="C402" s="19" t="s">
        <v>335</v>
      </c>
      <c r="D402" s="19">
        <f t="shared" si="2"/>
        <v>1</v>
      </c>
      <c r="E402" s="19" t="s">
        <v>346</v>
      </c>
      <c r="F402" s="19">
        <f>IFERROR(__xludf.DUMMYFUNCTION("LET(
  t, LOWER(TRIM(E402)),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02" s="19" t="s">
        <v>185</v>
      </c>
      <c r="H402" s="19">
        <f>IFERROR(__xludf.DUMMYFUNCTION("LET(
  t, LOWER(TRIM(G402)),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02" s="19" t="s">
        <v>276</v>
      </c>
      <c r="J402" s="19">
        <f>IFERROR(__xludf.DUMMYFUNCTION("LET(
  text, LOWER(I402),
  IFERROR(
    IFS(
      REGEXMATCH(text,""ở cùng gia đình|ở trọ cùng gia đình""), 0,
      REGEXMATCH(text,""thuê trọ""), 1,
      REGEXMATCH(text,""ở ktx""), 2,
      REGEXMATCH(text,""có nhà tại khu vực đang học|có nhà|ở riên"&amp;"g tại chung cư""), 3,
      REGEXMATCH(text,""ở nhà người quen""), 4
    ),
  -1)
)"),0.0)</f>
        <v>0</v>
      </c>
      <c r="K402" s="19" t="s">
        <v>221</v>
      </c>
      <c r="L402" s="19">
        <f>IFERROR(__xludf.DUMMYFUNCTION("LET(
  t, LOWER(TRIM(K402)),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02" s="19" t="s">
        <v>222</v>
      </c>
      <c r="N402" s="19">
        <f>IFERROR(__xludf.DUMMYFUNCTION("LET(
  t, LOWER(TRIM(M402)),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02" s="19" t="s">
        <v>185</v>
      </c>
      <c r="P402" s="19">
        <f t="shared" si="3"/>
        <v>0</v>
      </c>
      <c r="Q402" s="20"/>
      <c r="R402" s="20" t="str">
        <f t="shared" si="432"/>
        <v/>
      </c>
      <c r="S402" s="20"/>
      <c r="T402" s="20"/>
      <c r="U402" s="20"/>
      <c r="V402" s="20" t="str">
        <f>IFERROR(__xludf.DUMMYFUNCTION("IFERROR(REGEXEXTRACT(U402,""\d+"")*1, """")"),"")</f>
        <v/>
      </c>
      <c r="W402" s="20">
        <f t="shared" si="5"/>
        <v>0</v>
      </c>
      <c r="X402" s="20"/>
      <c r="Y402" s="20"/>
      <c r="Z402" s="19" t="s">
        <v>186</v>
      </c>
      <c r="AA402" s="19"/>
      <c r="AB402" s="19" t="s">
        <v>185</v>
      </c>
      <c r="AC402" s="19" t="s">
        <v>185</v>
      </c>
      <c r="AD402" s="19" t="s">
        <v>186</v>
      </c>
      <c r="AE402" s="19" t="s">
        <v>185</v>
      </c>
      <c r="AF402" s="19" t="s">
        <v>206</v>
      </c>
      <c r="AG402" s="19" t="s">
        <v>188</v>
      </c>
      <c r="AH402" s="19" t="s">
        <v>188</v>
      </c>
      <c r="AI402" s="19" t="s">
        <v>189</v>
      </c>
      <c r="AJ402" s="19">
        <f t="shared" si="6"/>
        <v>1</v>
      </c>
      <c r="AK402" s="19" t="s">
        <v>188</v>
      </c>
      <c r="AL402" s="19">
        <f t="shared" si="7"/>
        <v>1</v>
      </c>
      <c r="AM402" s="19" t="s">
        <v>190</v>
      </c>
      <c r="AN402" s="19">
        <f t="shared" si="8"/>
        <v>0</v>
      </c>
      <c r="AO402" s="20"/>
      <c r="AP402" s="19">
        <v>2.0</v>
      </c>
      <c r="AQ402" s="19">
        <v>1.0</v>
      </c>
      <c r="AR402" s="19">
        <v>1.0</v>
      </c>
      <c r="AS402" s="19">
        <v>2.0</v>
      </c>
      <c r="AT402" s="19">
        <v>1.0</v>
      </c>
      <c r="AU402" s="19">
        <v>2.0</v>
      </c>
      <c r="AV402" s="19">
        <v>1.0</v>
      </c>
      <c r="AW402" s="19">
        <v>1.0</v>
      </c>
      <c r="AX402" s="19">
        <v>1.0</v>
      </c>
      <c r="AY402" s="19">
        <f t="shared" si="9"/>
        <v>12</v>
      </c>
      <c r="AZ402" s="19">
        <f t="shared" si="10"/>
        <v>3</v>
      </c>
      <c r="BA402" s="19">
        <f t="shared" si="11"/>
        <v>0</v>
      </c>
      <c r="BB402" s="19">
        <f t="shared" si="12"/>
        <v>0</v>
      </c>
      <c r="BC402" s="19">
        <v>1.0</v>
      </c>
      <c r="BD402" s="19">
        <v>1.0</v>
      </c>
      <c r="BE402" s="19">
        <v>1.0</v>
      </c>
      <c r="BF402" s="19">
        <v>1.0</v>
      </c>
      <c r="BG402" s="19">
        <v>1.0</v>
      </c>
      <c r="BH402" s="19">
        <v>1.0</v>
      </c>
      <c r="BI402" s="19">
        <v>1.0</v>
      </c>
      <c r="BJ402" s="19">
        <f t="shared" si="13"/>
        <v>7</v>
      </c>
      <c r="BK402" s="19">
        <f t="shared" si="14"/>
        <v>0</v>
      </c>
      <c r="BL402" s="19"/>
      <c r="BM402" s="19"/>
      <c r="BN402" s="19">
        <v>3.0</v>
      </c>
      <c r="BO402" s="19" t="s">
        <v>185</v>
      </c>
      <c r="BP402" s="19">
        <f t="shared" si="15"/>
        <v>0</v>
      </c>
      <c r="BQ402" s="19">
        <v>1.0</v>
      </c>
      <c r="BR402" s="19">
        <v>2.0</v>
      </c>
      <c r="BS402" s="19" t="s">
        <v>195</v>
      </c>
      <c r="BT402" s="20">
        <f t="shared" si="16"/>
        <v>1</v>
      </c>
      <c r="BU402" s="19" t="s">
        <v>296</v>
      </c>
      <c r="BV402" s="19">
        <v>3.0</v>
      </c>
      <c r="BW402" s="19" t="s">
        <v>195</v>
      </c>
      <c r="BX402" s="19" t="s">
        <v>191</v>
      </c>
      <c r="BY402" s="19" t="s">
        <v>195</v>
      </c>
      <c r="BZ402" s="19" t="s">
        <v>186</v>
      </c>
      <c r="CA402" s="19">
        <f t="shared" si="17"/>
        <v>1</v>
      </c>
      <c r="CB402" s="19" t="s">
        <v>186</v>
      </c>
      <c r="CC402" s="19">
        <f t="shared" si="18"/>
        <v>1</v>
      </c>
      <c r="CD402" s="19" t="s">
        <v>209</v>
      </c>
      <c r="CE402" s="19">
        <f t="shared" si="19"/>
        <v>1</v>
      </c>
      <c r="CF402" s="19" t="s">
        <v>209</v>
      </c>
      <c r="CG402" s="19">
        <f t="shared" si="20"/>
        <v>1</v>
      </c>
      <c r="CH402" s="19" t="s">
        <v>192</v>
      </c>
      <c r="CI402" s="19">
        <f t="shared" si="21"/>
        <v>0</v>
      </c>
      <c r="CJ402" s="19" t="s">
        <v>292</v>
      </c>
      <c r="CK402" s="19" t="s">
        <v>185</v>
      </c>
      <c r="CL402" s="19" t="s">
        <v>194</v>
      </c>
      <c r="CM402" s="19">
        <f t="shared" si="22"/>
        <v>3.5</v>
      </c>
      <c r="CN402" s="19" t="s">
        <v>185</v>
      </c>
      <c r="CO402" s="19">
        <f t="shared" si="23"/>
        <v>0</v>
      </c>
      <c r="CP402" s="19" t="s">
        <v>185</v>
      </c>
      <c r="CQ402" s="19" t="s">
        <v>185</v>
      </c>
      <c r="CR402" s="19" t="s">
        <v>185</v>
      </c>
      <c r="CS402" s="19" t="s">
        <v>185</v>
      </c>
      <c r="CT402" s="19" t="s">
        <v>185</v>
      </c>
      <c r="CU402" s="19">
        <f t="shared" ref="CU402:CY402" si="451">if(CP402="Không",0,1)</f>
        <v>0</v>
      </c>
      <c r="CV402" s="19">
        <f t="shared" si="451"/>
        <v>0</v>
      </c>
      <c r="CW402" s="19">
        <f t="shared" si="451"/>
        <v>0</v>
      </c>
      <c r="CX402" s="19">
        <f t="shared" si="451"/>
        <v>0</v>
      </c>
      <c r="CY402" s="19">
        <f t="shared" si="451"/>
        <v>0</v>
      </c>
      <c r="CZ402" s="19" t="s">
        <v>185</v>
      </c>
      <c r="DA402" s="19">
        <f t="shared" si="25"/>
        <v>0</v>
      </c>
      <c r="DB402" s="19" t="s">
        <v>185</v>
      </c>
      <c r="DC402" s="19">
        <f t="shared" si="26"/>
        <v>0</v>
      </c>
      <c r="DD402" s="20"/>
      <c r="DE402" s="19" t="s">
        <v>195</v>
      </c>
      <c r="DF402" s="19">
        <f t="shared" si="27"/>
        <v>1</v>
      </c>
      <c r="DG402" s="19" t="s">
        <v>196</v>
      </c>
      <c r="DH402" s="19">
        <f t="shared" si="28"/>
        <v>0</v>
      </c>
      <c r="DI402" s="19" t="s">
        <v>185</v>
      </c>
      <c r="DJ402" s="19">
        <f t="shared" si="29"/>
        <v>0</v>
      </c>
      <c r="DK402" s="19" t="s">
        <v>282</v>
      </c>
      <c r="DL402" s="19">
        <f t="shared" si="30"/>
        <v>1</v>
      </c>
      <c r="DM402" s="19" t="s">
        <v>265</v>
      </c>
      <c r="DN402" s="19">
        <f t="shared" si="31"/>
        <v>5</v>
      </c>
      <c r="DO402" s="19" t="s">
        <v>970</v>
      </c>
      <c r="DP402" s="19" t="s">
        <v>185</v>
      </c>
      <c r="DQ402" s="20">
        <f t="shared" si="32"/>
        <v>0</v>
      </c>
      <c r="DR402" s="20"/>
      <c r="DS402" s="19" t="s">
        <v>185</v>
      </c>
      <c r="DT402" s="20"/>
      <c r="DU402" s="19" t="s">
        <v>185</v>
      </c>
      <c r="DV402" s="20"/>
      <c r="DW402" s="20"/>
      <c r="DX402" s="20"/>
      <c r="DY402" s="20"/>
    </row>
    <row r="403">
      <c r="A403" s="18">
        <v>46008.29571759259</v>
      </c>
      <c r="B403" s="19" t="s">
        <v>243</v>
      </c>
      <c r="C403" s="19" t="s">
        <v>174</v>
      </c>
      <c r="D403" s="19">
        <f t="shared" si="2"/>
        <v>0</v>
      </c>
      <c r="E403" s="19" t="s">
        <v>346</v>
      </c>
      <c r="F403" s="19">
        <f>IFERROR(__xludf.DUMMYFUNCTION("LET(
  t, LOWER(TRIM(E403)),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03" s="19" t="s">
        <v>185</v>
      </c>
      <c r="H403" s="19">
        <f>IFERROR(__xludf.DUMMYFUNCTION("LET(
  t, LOWER(TRIM(G403)),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03" s="19" t="s">
        <v>310</v>
      </c>
      <c r="J403" s="19">
        <f>IFERROR(__xludf.DUMMYFUNCTION("LET(
  text, LOWER(I403),
  IFERROR(
    IFS(
      REGEXMATCH(text,""ở cùng gia đình|ở trọ cùng gia đình""), 0,
      REGEXMATCH(text,""thuê trọ""), 1,
      REGEXMATCH(text,""ở ktx""), 2,
      REGEXMATCH(text,""có nhà tại khu vực đang học|có nhà|ở riên"&amp;"g tại chung cư""), 3,
      REGEXMATCH(text,""ở nhà người quen""), 4
    ),
  -1)
)"),2.0)</f>
        <v>2</v>
      </c>
      <c r="K403" s="19" t="s">
        <v>183</v>
      </c>
      <c r="L403" s="19">
        <f>IFERROR(__xludf.DUMMYFUNCTION("LET(
  t, LOWER(TRIM(K403)),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03" s="19" t="s">
        <v>222</v>
      </c>
      <c r="N403" s="19">
        <f>IFERROR(__xludf.DUMMYFUNCTION("LET(
  t, LOWER(TRIM(M403)),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03" s="19" t="s">
        <v>185</v>
      </c>
      <c r="P403" s="19">
        <f t="shared" si="3"/>
        <v>0</v>
      </c>
      <c r="Q403" s="20"/>
      <c r="R403" s="20" t="str">
        <f t="shared" si="432"/>
        <v/>
      </c>
      <c r="S403" s="20"/>
      <c r="T403" s="20"/>
      <c r="U403" s="20"/>
      <c r="V403" s="20" t="str">
        <f>IFERROR(__xludf.DUMMYFUNCTION("IFERROR(REGEXEXTRACT(U403,""\d+"")*1, """")"),"")</f>
        <v/>
      </c>
      <c r="W403" s="20">
        <f t="shared" si="5"/>
        <v>0</v>
      </c>
      <c r="X403" s="20"/>
      <c r="Y403" s="20"/>
      <c r="Z403" s="19" t="s">
        <v>186</v>
      </c>
      <c r="AA403" s="19"/>
      <c r="AB403" s="19" t="s">
        <v>185</v>
      </c>
      <c r="AC403" s="19" t="s">
        <v>185</v>
      </c>
      <c r="AD403" s="19" t="s">
        <v>185</v>
      </c>
      <c r="AE403" s="19" t="s">
        <v>185</v>
      </c>
      <c r="AF403" s="19" t="s">
        <v>206</v>
      </c>
      <c r="AG403" s="19" t="s">
        <v>188</v>
      </c>
      <c r="AH403" s="19" t="s">
        <v>188</v>
      </c>
      <c r="AI403" s="19" t="s">
        <v>239</v>
      </c>
      <c r="AJ403" s="19">
        <f t="shared" si="6"/>
        <v>0</v>
      </c>
      <c r="AK403" s="19" t="s">
        <v>188</v>
      </c>
      <c r="AL403" s="19">
        <f t="shared" si="7"/>
        <v>1</v>
      </c>
      <c r="AM403" s="19" t="s">
        <v>190</v>
      </c>
      <c r="AN403" s="19">
        <f t="shared" si="8"/>
        <v>0</v>
      </c>
      <c r="AO403" s="20"/>
      <c r="AP403" s="19">
        <v>2.0</v>
      </c>
      <c r="AQ403" s="19">
        <v>1.0</v>
      </c>
      <c r="AR403" s="19">
        <v>1.0</v>
      </c>
      <c r="AS403" s="19">
        <v>1.0</v>
      </c>
      <c r="AT403" s="19">
        <v>3.0</v>
      </c>
      <c r="AU403" s="19">
        <v>2.0</v>
      </c>
      <c r="AV403" s="19">
        <v>1.0</v>
      </c>
      <c r="AW403" s="19">
        <v>1.0</v>
      </c>
      <c r="AX403" s="19">
        <v>1.0</v>
      </c>
      <c r="AY403" s="19">
        <f t="shared" si="9"/>
        <v>13</v>
      </c>
      <c r="AZ403" s="19">
        <f t="shared" si="10"/>
        <v>4</v>
      </c>
      <c r="BA403" s="19">
        <f t="shared" si="11"/>
        <v>0</v>
      </c>
      <c r="BB403" s="19">
        <f t="shared" si="12"/>
        <v>0</v>
      </c>
      <c r="BC403" s="19">
        <v>1.0</v>
      </c>
      <c r="BD403" s="19">
        <v>1.0</v>
      </c>
      <c r="BE403" s="19">
        <v>1.0</v>
      </c>
      <c r="BF403" s="19">
        <v>1.0</v>
      </c>
      <c r="BG403" s="19">
        <v>2.0</v>
      </c>
      <c r="BH403" s="19">
        <v>1.0</v>
      </c>
      <c r="BI403" s="19">
        <v>1.0</v>
      </c>
      <c r="BJ403" s="19">
        <f t="shared" si="13"/>
        <v>8</v>
      </c>
      <c r="BK403" s="19">
        <f t="shared" si="14"/>
        <v>1</v>
      </c>
      <c r="BL403" s="19"/>
      <c r="BM403" s="19"/>
      <c r="BN403" s="19">
        <v>5.0</v>
      </c>
      <c r="BO403" s="19" t="s">
        <v>195</v>
      </c>
      <c r="BP403" s="19">
        <f t="shared" si="15"/>
        <v>1</v>
      </c>
      <c r="BQ403" s="19">
        <v>4.0</v>
      </c>
      <c r="BR403" s="19">
        <v>12.0</v>
      </c>
      <c r="BS403" s="19" t="s">
        <v>195</v>
      </c>
      <c r="BT403" s="20">
        <f t="shared" si="16"/>
        <v>1</v>
      </c>
      <c r="BU403" s="19" t="s">
        <v>207</v>
      </c>
      <c r="BV403" s="19">
        <v>4.0</v>
      </c>
      <c r="BW403" s="19" t="s">
        <v>185</v>
      </c>
      <c r="BX403" s="19" t="s">
        <v>191</v>
      </c>
      <c r="BY403" s="19" t="s">
        <v>185</v>
      </c>
      <c r="BZ403" s="19" t="s">
        <v>186</v>
      </c>
      <c r="CA403" s="19">
        <f t="shared" si="17"/>
        <v>1</v>
      </c>
      <c r="CB403" s="19" t="s">
        <v>186</v>
      </c>
      <c r="CC403" s="19">
        <f t="shared" si="18"/>
        <v>1</v>
      </c>
      <c r="CD403" s="19" t="s">
        <v>192</v>
      </c>
      <c r="CE403" s="19">
        <f t="shared" si="19"/>
        <v>0</v>
      </c>
      <c r="CF403" s="19" t="s">
        <v>192</v>
      </c>
      <c r="CG403" s="19">
        <f t="shared" si="20"/>
        <v>0</v>
      </c>
      <c r="CH403" s="19" t="s">
        <v>192</v>
      </c>
      <c r="CI403" s="19">
        <f t="shared" si="21"/>
        <v>0</v>
      </c>
      <c r="CJ403" s="19" t="s">
        <v>262</v>
      </c>
      <c r="CK403" s="19" t="s">
        <v>185</v>
      </c>
      <c r="CL403" s="19" t="s">
        <v>212</v>
      </c>
      <c r="CM403" s="19">
        <f t="shared" si="22"/>
        <v>6</v>
      </c>
      <c r="CN403" s="19" t="s">
        <v>185</v>
      </c>
      <c r="CO403" s="19">
        <f t="shared" si="23"/>
        <v>0</v>
      </c>
      <c r="CP403" s="19" t="s">
        <v>185</v>
      </c>
      <c r="CQ403" s="19" t="s">
        <v>185</v>
      </c>
      <c r="CR403" s="19" t="s">
        <v>185</v>
      </c>
      <c r="CS403" s="19" t="s">
        <v>185</v>
      </c>
      <c r="CT403" s="19" t="s">
        <v>185</v>
      </c>
      <c r="CU403" s="19">
        <f t="shared" ref="CU403:CY403" si="452">if(CP403="Không",0,1)</f>
        <v>0</v>
      </c>
      <c r="CV403" s="19">
        <f t="shared" si="452"/>
        <v>0</v>
      </c>
      <c r="CW403" s="19">
        <f t="shared" si="452"/>
        <v>0</v>
      </c>
      <c r="CX403" s="19">
        <f t="shared" si="452"/>
        <v>0</v>
      </c>
      <c r="CY403" s="19">
        <f t="shared" si="452"/>
        <v>0</v>
      </c>
      <c r="CZ403" s="19" t="s">
        <v>185</v>
      </c>
      <c r="DA403" s="19">
        <f t="shared" si="25"/>
        <v>0</v>
      </c>
      <c r="DB403" s="19" t="s">
        <v>185</v>
      </c>
      <c r="DC403" s="19">
        <f t="shared" si="26"/>
        <v>0</v>
      </c>
      <c r="DD403" s="20"/>
      <c r="DE403" s="19" t="s">
        <v>185</v>
      </c>
      <c r="DF403" s="19">
        <f t="shared" si="27"/>
        <v>0</v>
      </c>
      <c r="DG403" s="19" t="s">
        <v>196</v>
      </c>
      <c r="DH403" s="19">
        <f t="shared" si="28"/>
        <v>0</v>
      </c>
      <c r="DI403" s="19" t="s">
        <v>185</v>
      </c>
      <c r="DJ403" s="19">
        <f t="shared" si="29"/>
        <v>0</v>
      </c>
      <c r="DK403" s="19" t="s">
        <v>197</v>
      </c>
      <c r="DL403" s="19">
        <f t="shared" si="30"/>
        <v>0</v>
      </c>
      <c r="DM403" s="20"/>
      <c r="DN403" s="19" t="str">
        <f t="shared" si="31"/>
        <v/>
      </c>
      <c r="DO403" s="20"/>
      <c r="DP403" s="19" t="s">
        <v>185</v>
      </c>
      <c r="DQ403" s="20">
        <f t="shared" si="32"/>
        <v>0</v>
      </c>
      <c r="DR403" s="20"/>
      <c r="DS403" s="19" t="s">
        <v>185</v>
      </c>
      <c r="DT403" s="20"/>
      <c r="DU403" s="19" t="s">
        <v>185</v>
      </c>
      <c r="DV403" s="20"/>
      <c r="DW403" s="20"/>
      <c r="DX403" s="20"/>
      <c r="DY403" s="20"/>
    </row>
    <row r="404">
      <c r="A404" s="18">
        <v>46008.298993055556</v>
      </c>
      <c r="B404" s="19" t="s">
        <v>514</v>
      </c>
      <c r="C404" s="19" t="s">
        <v>335</v>
      </c>
      <c r="D404" s="19">
        <f t="shared" si="2"/>
        <v>1</v>
      </c>
      <c r="E404" s="19" t="s">
        <v>346</v>
      </c>
      <c r="F404" s="19">
        <f>IFERROR(__xludf.DUMMYFUNCTION("LET(
  t, LOWER(TRIM(E404)),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04" s="19" t="s">
        <v>185</v>
      </c>
      <c r="H404" s="19">
        <f>IFERROR(__xludf.DUMMYFUNCTION("LET(
  t, LOWER(TRIM(G404)),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04" s="19" t="s">
        <v>276</v>
      </c>
      <c r="J404" s="19">
        <f>IFERROR(__xludf.DUMMYFUNCTION("LET(
  text, LOWER(I404),
  IFERROR(
    IFS(
      REGEXMATCH(text,""ở cùng gia đình|ở trọ cùng gia đình""), 0,
      REGEXMATCH(text,""thuê trọ""), 1,
      REGEXMATCH(text,""ở ktx""), 2,
      REGEXMATCH(text,""có nhà tại khu vực đang học|có nhà|ở riên"&amp;"g tại chung cư""), 3,
      REGEXMATCH(text,""ở nhà người quen""), 4
    ),
  -1)
)"),0.0)</f>
        <v>0</v>
      </c>
      <c r="K404" s="19" t="s">
        <v>971</v>
      </c>
      <c r="L404" s="19">
        <f>IFERROR(__xludf.DUMMYFUNCTION("LET(
  t, LOWER(TRIM(K404)),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04" s="19" t="s">
        <v>264</v>
      </c>
      <c r="N404" s="19">
        <f>IFERROR(__xludf.DUMMYFUNCTION("LET(
  t, LOWER(TRIM(M404)),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04" s="19" t="s">
        <v>195</v>
      </c>
      <c r="P404" s="19">
        <f t="shared" si="3"/>
        <v>1</v>
      </c>
      <c r="Q404" s="19">
        <v>1.0</v>
      </c>
      <c r="R404" s="20">
        <f t="shared" si="432"/>
        <v>1</v>
      </c>
      <c r="S404" s="19" t="s">
        <v>306</v>
      </c>
      <c r="T404" s="19"/>
      <c r="U404" s="19" t="s">
        <v>204</v>
      </c>
      <c r="V404" s="20">
        <f>IFERROR(__xludf.DUMMYFUNCTION("IFERROR(REGEXEXTRACT(U404,""\d+"")*1, """")"),15.0)</f>
        <v>15</v>
      </c>
      <c r="W404" s="20">
        <f t="shared" si="5"/>
        <v>15</v>
      </c>
      <c r="X404" s="21">
        <v>1.0</v>
      </c>
      <c r="Y404" s="19">
        <v>2500000.0</v>
      </c>
      <c r="Z404" s="19" t="s">
        <v>186</v>
      </c>
      <c r="AA404" s="19"/>
      <c r="AB404" s="19" t="s">
        <v>185</v>
      </c>
      <c r="AC404" s="19" t="s">
        <v>185</v>
      </c>
      <c r="AD404" s="19" t="s">
        <v>205</v>
      </c>
      <c r="AE404" s="19" t="s">
        <v>185</v>
      </c>
      <c r="AF404" s="19" t="s">
        <v>187</v>
      </c>
      <c r="AG404" s="19" t="s">
        <v>188</v>
      </c>
      <c r="AH404" s="19" t="s">
        <v>226</v>
      </c>
      <c r="AI404" s="19" t="s">
        <v>189</v>
      </c>
      <c r="AJ404" s="19">
        <f t="shared" si="6"/>
        <v>1</v>
      </c>
      <c r="AK404" s="19" t="s">
        <v>188</v>
      </c>
      <c r="AL404" s="19">
        <f t="shared" si="7"/>
        <v>1</v>
      </c>
      <c r="AM404" s="19" t="s">
        <v>228</v>
      </c>
      <c r="AN404" s="19">
        <f t="shared" si="8"/>
        <v>1</v>
      </c>
      <c r="AO404" s="20"/>
      <c r="AP404" s="19">
        <v>1.0</v>
      </c>
      <c r="AQ404" s="19">
        <v>2.0</v>
      </c>
      <c r="AR404" s="19">
        <v>2.0</v>
      </c>
      <c r="AS404" s="19">
        <v>2.0</v>
      </c>
      <c r="AT404" s="19">
        <v>2.0</v>
      </c>
      <c r="AU404" s="19">
        <v>1.0</v>
      </c>
      <c r="AV404" s="19">
        <v>1.0</v>
      </c>
      <c r="AW404" s="19">
        <v>1.0</v>
      </c>
      <c r="AX404" s="19">
        <v>1.0</v>
      </c>
      <c r="AY404" s="19">
        <f t="shared" si="9"/>
        <v>13</v>
      </c>
      <c r="AZ404" s="19">
        <f t="shared" si="10"/>
        <v>4</v>
      </c>
      <c r="BA404" s="19">
        <f t="shared" si="11"/>
        <v>0</v>
      </c>
      <c r="BB404" s="19">
        <f t="shared" si="12"/>
        <v>0</v>
      </c>
      <c r="BC404" s="19">
        <v>2.0</v>
      </c>
      <c r="BD404" s="19">
        <v>1.0</v>
      </c>
      <c r="BE404" s="19">
        <v>1.0</v>
      </c>
      <c r="BF404" s="19">
        <v>2.0</v>
      </c>
      <c r="BG404" s="19">
        <v>2.0</v>
      </c>
      <c r="BH404" s="19">
        <v>1.0</v>
      </c>
      <c r="BI404" s="19">
        <v>1.0</v>
      </c>
      <c r="BJ404" s="19">
        <f t="shared" si="13"/>
        <v>10</v>
      </c>
      <c r="BK404" s="19">
        <f t="shared" si="14"/>
        <v>3</v>
      </c>
      <c r="BL404" s="19"/>
      <c r="BM404" s="19"/>
      <c r="BN404" s="19">
        <v>2.0</v>
      </c>
      <c r="BO404" s="19" t="s">
        <v>195</v>
      </c>
      <c r="BP404" s="19">
        <f t="shared" si="15"/>
        <v>1</v>
      </c>
      <c r="BQ404" s="19">
        <v>1.0</v>
      </c>
      <c r="BR404" s="19" t="s">
        <v>972</v>
      </c>
      <c r="BS404" s="19" t="s">
        <v>185</v>
      </c>
      <c r="BT404" s="20">
        <f t="shared" si="16"/>
        <v>0</v>
      </c>
      <c r="BU404" s="20"/>
      <c r="BV404" s="19">
        <v>4.0</v>
      </c>
      <c r="BW404" s="19" t="s">
        <v>195</v>
      </c>
      <c r="BX404" s="19" t="s">
        <v>252</v>
      </c>
      <c r="BY404" s="19" t="s">
        <v>185</v>
      </c>
      <c r="BZ404" s="19" t="s">
        <v>186</v>
      </c>
      <c r="CA404" s="19">
        <f t="shared" si="17"/>
        <v>1</v>
      </c>
      <c r="CB404" s="19" t="s">
        <v>185</v>
      </c>
      <c r="CC404" s="19">
        <f t="shared" si="18"/>
        <v>0</v>
      </c>
      <c r="CD404" s="19" t="s">
        <v>192</v>
      </c>
      <c r="CE404" s="19">
        <f t="shared" si="19"/>
        <v>0</v>
      </c>
      <c r="CF404" s="19" t="s">
        <v>192</v>
      </c>
      <c r="CG404" s="19">
        <f t="shared" si="20"/>
        <v>0</v>
      </c>
      <c r="CH404" s="19" t="s">
        <v>192</v>
      </c>
      <c r="CI404" s="19">
        <f t="shared" si="21"/>
        <v>0</v>
      </c>
      <c r="CJ404" s="19" t="s">
        <v>292</v>
      </c>
      <c r="CK404" s="19" t="s">
        <v>185</v>
      </c>
      <c r="CL404" s="19" t="s">
        <v>194</v>
      </c>
      <c r="CM404" s="19">
        <f t="shared" si="22"/>
        <v>3.5</v>
      </c>
      <c r="CN404" s="19" t="s">
        <v>185</v>
      </c>
      <c r="CO404" s="19">
        <f t="shared" si="23"/>
        <v>0</v>
      </c>
      <c r="CP404" s="19" t="s">
        <v>185</v>
      </c>
      <c r="CQ404" s="19" t="s">
        <v>185</v>
      </c>
      <c r="CR404" s="19" t="s">
        <v>185</v>
      </c>
      <c r="CS404" s="19" t="s">
        <v>185</v>
      </c>
      <c r="CT404" s="19" t="s">
        <v>185</v>
      </c>
      <c r="CU404" s="19">
        <f t="shared" ref="CU404:CY404" si="453">if(CP404="Không",0,1)</f>
        <v>0</v>
      </c>
      <c r="CV404" s="19">
        <f t="shared" si="453"/>
        <v>0</v>
      </c>
      <c r="CW404" s="19">
        <f t="shared" si="453"/>
        <v>0</v>
      </c>
      <c r="CX404" s="19">
        <f t="shared" si="453"/>
        <v>0</v>
      </c>
      <c r="CY404" s="19">
        <f t="shared" si="453"/>
        <v>0</v>
      </c>
      <c r="CZ404" s="19" t="s">
        <v>185</v>
      </c>
      <c r="DA404" s="19">
        <f t="shared" si="25"/>
        <v>0</v>
      </c>
      <c r="DB404" s="19" t="s">
        <v>185</v>
      </c>
      <c r="DC404" s="19">
        <f t="shared" si="26"/>
        <v>0</v>
      </c>
      <c r="DD404" s="20"/>
      <c r="DE404" s="19" t="s">
        <v>195</v>
      </c>
      <c r="DF404" s="19">
        <f t="shared" si="27"/>
        <v>1</v>
      </c>
      <c r="DG404" s="19" t="s">
        <v>196</v>
      </c>
      <c r="DH404" s="19">
        <f t="shared" si="28"/>
        <v>0</v>
      </c>
      <c r="DI404" s="19" t="s">
        <v>185</v>
      </c>
      <c r="DJ404" s="19">
        <f t="shared" si="29"/>
        <v>0</v>
      </c>
      <c r="DK404" s="19" t="s">
        <v>197</v>
      </c>
      <c r="DL404" s="19">
        <f t="shared" si="30"/>
        <v>0</v>
      </c>
      <c r="DM404" s="19" t="s">
        <v>198</v>
      </c>
      <c r="DN404" s="19">
        <f t="shared" si="31"/>
        <v>1.5</v>
      </c>
      <c r="DO404" s="19" t="s">
        <v>973</v>
      </c>
      <c r="DP404" s="19" t="s">
        <v>185</v>
      </c>
      <c r="DQ404" s="20">
        <f t="shared" si="32"/>
        <v>0</v>
      </c>
      <c r="DR404" s="20"/>
      <c r="DS404" s="19" t="s">
        <v>185</v>
      </c>
      <c r="DT404" s="20"/>
      <c r="DU404" s="19" t="s">
        <v>185</v>
      </c>
      <c r="DV404" s="20"/>
      <c r="DW404" s="20"/>
      <c r="DX404" s="20"/>
      <c r="DY404" s="20"/>
    </row>
    <row r="405">
      <c r="A405" s="18">
        <v>46008.305138888885</v>
      </c>
      <c r="B405" s="19" t="s">
        <v>316</v>
      </c>
      <c r="C405" s="19" t="s">
        <v>335</v>
      </c>
      <c r="D405" s="19">
        <f t="shared" si="2"/>
        <v>1</v>
      </c>
      <c r="E405" s="19" t="s">
        <v>180</v>
      </c>
      <c r="F405" s="19">
        <f>IFERROR(__xludf.DUMMYFUNCTION("LET(
  t, LOWER(TRIM(E405)),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05" s="19" t="s">
        <v>185</v>
      </c>
      <c r="H405" s="19">
        <f>IFERROR(__xludf.DUMMYFUNCTION("LET(
  t, LOWER(TRIM(G405)),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05" s="19" t="s">
        <v>347</v>
      </c>
      <c r="J405" s="19">
        <f>IFERROR(__xludf.DUMMYFUNCTION("LET(
  text, LOWER(I405),
  IFERROR(
    IFS(
      REGEXMATCH(text,""ở cùng gia đình|ở trọ cùng gia đình""), 0,
      REGEXMATCH(text,""thuê trọ""), 1,
      REGEXMATCH(text,""ở ktx""), 2,
      REGEXMATCH(text,""có nhà tại khu vực đang học|có nhà|ở riên"&amp;"g tại chung cư""), 3,
      REGEXMATCH(text,""ở nhà người quen""), 4
    ),
  -1)
)"),4.0)</f>
        <v>4</v>
      </c>
      <c r="K405" s="19" t="s">
        <v>221</v>
      </c>
      <c r="L405" s="19">
        <f>IFERROR(__xludf.DUMMYFUNCTION("LET(
  t, LOWER(TRIM(K405)),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05" s="19" t="s">
        <v>184</v>
      </c>
      <c r="N405" s="19">
        <f>IFERROR(__xludf.DUMMYFUNCTION("LET(
  t, LOWER(TRIM(M405)),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05" s="19" t="s">
        <v>195</v>
      </c>
      <c r="P405" s="19">
        <f t="shared" si="3"/>
        <v>1</v>
      </c>
      <c r="Q405" s="19">
        <v>2.0</v>
      </c>
      <c r="R405" s="20">
        <f t="shared" si="432"/>
        <v>2</v>
      </c>
      <c r="S405" s="19" t="s">
        <v>223</v>
      </c>
      <c r="T405" s="19"/>
      <c r="U405" s="19" t="s">
        <v>236</v>
      </c>
      <c r="V405" s="20">
        <f>IFERROR(__xludf.DUMMYFUNCTION("IFERROR(REGEXEXTRACT(U405,""\d+"")*1, """")"),40.0)</f>
        <v>40</v>
      </c>
      <c r="W405" s="20">
        <f t="shared" si="5"/>
        <v>40</v>
      </c>
      <c r="X405" s="19">
        <v>25.0</v>
      </c>
      <c r="Y405" s="19">
        <v>25.0</v>
      </c>
      <c r="Z405" s="19" t="s">
        <v>208</v>
      </c>
      <c r="AA405" s="19"/>
      <c r="AB405" s="19" t="s">
        <v>185</v>
      </c>
      <c r="AC405" s="19" t="s">
        <v>185</v>
      </c>
      <c r="AD405" s="19" t="s">
        <v>205</v>
      </c>
      <c r="AE405" s="19" t="s">
        <v>185</v>
      </c>
      <c r="AF405" s="19" t="s">
        <v>250</v>
      </c>
      <c r="AG405" s="19" t="s">
        <v>251</v>
      </c>
      <c r="AH405" s="19" t="s">
        <v>251</v>
      </c>
      <c r="AI405" s="19" t="s">
        <v>189</v>
      </c>
      <c r="AJ405" s="19">
        <f t="shared" si="6"/>
        <v>1</v>
      </c>
      <c r="AK405" s="19" t="s">
        <v>188</v>
      </c>
      <c r="AL405" s="19">
        <f t="shared" si="7"/>
        <v>1</v>
      </c>
      <c r="AM405" s="19" t="s">
        <v>190</v>
      </c>
      <c r="AN405" s="19">
        <f t="shared" si="8"/>
        <v>0</v>
      </c>
      <c r="AO405" s="20"/>
      <c r="AP405" s="19">
        <v>4.0</v>
      </c>
      <c r="AQ405" s="19">
        <v>4.0</v>
      </c>
      <c r="AR405" s="19">
        <v>4.0</v>
      </c>
      <c r="AS405" s="19">
        <v>4.0</v>
      </c>
      <c r="AT405" s="19">
        <v>4.0</v>
      </c>
      <c r="AU405" s="19">
        <v>4.0</v>
      </c>
      <c r="AV405" s="19">
        <v>4.0</v>
      </c>
      <c r="AW405" s="19">
        <v>2.0</v>
      </c>
      <c r="AX405" s="19">
        <v>1.0</v>
      </c>
      <c r="AY405" s="19">
        <f t="shared" si="9"/>
        <v>31</v>
      </c>
      <c r="AZ405" s="19">
        <f t="shared" si="10"/>
        <v>22</v>
      </c>
      <c r="BA405" s="19">
        <f t="shared" si="11"/>
        <v>1</v>
      </c>
      <c r="BB405" s="19">
        <f t="shared" si="12"/>
        <v>1</v>
      </c>
      <c r="BC405" s="19">
        <v>4.0</v>
      </c>
      <c r="BD405" s="19">
        <v>3.0</v>
      </c>
      <c r="BE405" s="19">
        <v>4.0</v>
      </c>
      <c r="BF405" s="19">
        <v>4.0</v>
      </c>
      <c r="BG405" s="19">
        <v>4.0</v>
      </c>
      <c r="BH405" s="19">
        <v>2.0</v>
      </c>
      <c r="BI405" s="19">
        <v>4.0</v>
      </c>
      <c r="BJ405" s="19">
        <f t="shared" si="13"/>
        <v>25</v>
      </c>
      <c r="BK405" s="19">
        <f t="shared" si="14"/>
        <v>18</v>
      </c>
      <c r="BL405" s="19"/>
      <c r="BM405" s="19"/>
      <c r="BN405" s="19">
        <v>1.0</v>
      </c>
      <c r="BO405" s="19" t="s">
        <v>185</v>
      </c>
      <c r="BP405" s="19">
        <f t="shared" si="15"/>
        <v>0</v>
      </c>
      <c r="BQ405" s="19">
        <v>1.0</v>
      </c>
      <c r="BR405" s="19">
        <v>0.0</v>
      </c>
      <c r="BS405" s="19" t="s">
        <v>195</v>
      </c>
      <c r="BT405" s="20">
        <f t="shared" si="16"/>
        <v>1</v>
      </c>
      <c r="BU405" s="19" t="s">
        <v>296</v>
      </c>
      <c r="BV405" s="19">
        <v>3.0</v>
      </c>
      <c r="BW405" s="19" t="s">
        <v>195</v>
      </c>
      <c r="BX405" s="19" t="s">
        <v>378</v>
      </c>
      <c r="BY405" s="19" t="s">
        <v>195</v>
      </c>
      <c r="BZ405" s="19" t="s">
        <v>186</v>
      </c>
      <c r="CA405" s="19">
        <f t="shared" si="17"/>
        <v>1</v>
      </c>
      <c r="CB405" s="19" t="s">
        <v>185</v>
      </c>
      <c r="CC405" s="19">
        <f t="shared" si="18"/>
        <v>0</v>
      </c>
      <c r="CD405" s="19" t="s">
        <v>192</v>
      </c>
      <c r="CE405" s="19">
        <f t="shared" si="19"/>
        <v>0</v>
      </c>
      <c r="CF405" s="19" t="s">
        <v>192</v>
      </c>
      <c r="CG405" s="19">
        <f t="shared" si="20"/>
        <v>0</v>
      </c>
      <c r="CH405" s="19" t="s">
        <v>209</v>
      </c>
      <c r="CI405" s="19">
        <f t="shared" si="21"/>
        <v>1</v>
      </c>
      <c r="CJ405" s="19" t="s">
        <v>229</v>
      </c>
      <c r="CK405" s="19" t="s">
        <v>279</v>
      </c>
      <c r="CL405" s="19" t="s">
        <v>194</v>
      </c>
      <c r="CM405" s="19">
        <f t="shared" si="22"/>
        <v>3.5</v>
      </c>
      <c r="CN405" s="19" t="s">
        <v>213</v>
      </c>
      <c r="CO405" s="19">
        <f t="shared" si="23"/>
        <v>1</v>
      </c>
      <c r="CP405" s="19" t="s">
        <v>185</v>
      </c>
      <c r="CQ405" s="19" t="s">
        <v>185</v>
      </c>
      <c r="CR405" s="19" t="s">
        <v>185</v>
      </c>
      <c r="CS405" s="19" t="s">
        <v>185</v>
      </c>
      <c r="CT405" s="19" t="s">
        <v>185</v>
      </c>
      <c r="CU405" s="19">
        <f t="shared" ref="CU405:CY405" si="454">if(CP405="Không",0,1)</f>
        <v>0</v>
      </c>
      <c r="CV405" s="19">
        <f t="shared" si="454"/>
        <v>0</v>
      </c>
      <c r="CW405" s="19">
        <f t="shared" si="454"/>
        <v>0</v>
      </c>
      <c r="CX405" s="19">
        <f t="shared" si="454"/>
        <v>0</v>
      </c>
      <c r="CY405" s="19">
        <f t="shared" si="454"/>
        <v>0</v>
      </c>
      <c r="CZ405" s="19" t="s">
        <v>185</v>
      </c>
      <c r="DA405" s="19">
        <f t="shared" si="25"/>
        <v>0</v>
      </c>
      <c r="DB405" s="19" t="s">
        <v>185</v>
      </c>
      <c r="DC405" s="19">
        <f t="shared" si="26"/>
        <v>0</v>
      </c>
      <c r="DD405" s="20"/>
      <c r="DE405" s="19" t="s">
        <v>195</v>
      </c>
      <c r="DF405" s="19">
        <f t="shared" si="27"/>
        <v>1</v>
      </c>
      <c r="DG405" s="19" t="s">
        <v>974</v>
      </c>
      <c r="DH405" s="19">
        <f t="shared" si="28"/>
        <v>1</v>
      </c>
      <c r="DI405" s="19" t="s">
        <v>590</v>
      </c>
      <c r="DJ405" s="19">
        <f t="shared" si="29"/>
        <v>1</v>
      </c>
      <c r="DK405" s="19" t="s">
        <v>282</v>
      </c>
      <c r="DL405" s="19">
        <f t="shared" si="30"/>
        <v>1</v>
      </c>
      <c r="DM405" s="19" t="s">
        <v>303</v>
      </c>
      <c r="DN405" s="19">
        <f t="shared" si="31"/>
        <v>0.5</v>
      </c>
      <c r="DO405" s="19" t="s">
        <v>736</v>
      </c>
      <c r="DP405" s="19" t="s">
        <v>185</v>
      </c>
      <c r="DQ405" s="20">
        <f t="shared" si="32"/>
        <v>0</v>
      </c>
      <c r="DR405" s="20"/>
      <c r="DS405" s="19" t="s">
        <v>185</v>
      </c>
      <c r="DT405" s="20"/>
      <c r="DU405" s="19" t="s">
        <v>185</v>
      </c>
      <c r="DV405" s="20"/>
      <c r="DW405" s="20"/>
      <c r="DX405" s="20"/>
      <c r="DY405" s="20"/>
    </row>
    <row r="406">
      <c r="A406" s="18">
        <v>46008.30585648148</v>
      </c>
      <c r="B406" s="19" t="s">
        <v>659</v>
      </c>
      <c r="C406" s="19" t="s">
        <v>335</v>
      </c>
      <c r="D406" s="19">
        <f t="shared" si="2"/>
        <v>1</v>
      </c>
      <c r="E406" s="19" t="s">
        <v>180</v>
      </c>
      <c r="F406" s="19">
        <f>IFERROR(__xludf.DUMMYFUNCTION("LET(
  t, LOWER(TRIM(E406)),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06" s="19" t="s">
        <v>185</v>
      </c>
      <c r="H406" s="19">
        <f>IFERROR(__xludf.DUMMYFUNCTION("LET(
  t, LOWER(TRIM(G406)),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06" s="19" t="s">
        <v>182</v>
      </c>
      <c r="J406" s="19">
        <f>IFERROR(__xludf.DUMMYFUNCTION("LET(
  text, LOWER(I406),
  IFERROR(
    IFS(
      REGEXMATCH(text,""ở cùng gia đình|ở trọ cùng gia đình""), 0,
      REGEXMATCH(text,""thuê trọ""), 1,
      REGEXMATCH(text,""ở ktx""), 2,
      REGEXMATCH(text,""có nhà tại khu vực đang học|có nhà|ở riên"&amp;"g tại chung cư""), 3,
      REGEXMATCH(text,""ở nhà người quen""), 4
    ),
  -1)
)"),1.0)</f>
        <v>1</v>
      </c>
      <c r="K406" s="19" t="s">
        <v>221</v>
      </c>
      <c r="L406" s="19">
        <f>IFERROR(__xludf.DUMMYFUNCTION("LET(
  t, LOWER(TRIM(K406)),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06" s="19" t="s">
        <v>184</v>
      </c>
      <c r="N406" s="19">
        <f>IFERROR(__xludf.DUMMYFUNCTION("LET(
  t, LOWER(TRIM(M406)),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06" s="19" t="s">
        <v>185</v>
      </c>
      <c r="P406" s="19">
        <f t="shared" si="3"/>
        <v>0</v>
      </c>
      <c r="Q406" s="20"/>
      <c r="R406" s="20" t="str">
        <f t="shared" si="432"/>
        <v/>
      </c>
      <c r="S406" s="20"/>
      <c r="T406" s="20"/>
      <c r="U406" s="20"/>
      <c r="V406" s="20" t="str">
        <f>IFERROR(__xludf.DUMMYFUNCTION("IFERROR(REGEXEXTRACT(U406,""\d+"")*1, """")"),"")</f>
        <v/>
      </c>
      <c r="W406" s="20">
        <f t="shared" si="5"/>
        <v>0</v>
      </c>
      <c r="X406" s="20"/>
      <c r="Y406" s="20"/>
      <c r="Z406" s="19" t="s">
        <v>185</v>
      </c>
      <c r="AA406" s="19"/>
      <c r="AB406" s="19" t="s">
        <v>185</v>
      </c>
      <c r="AC406" s="19" t="s">
        <v>185</v>
      </c>
      <c r="AD406" s="19" t="s">
        <v>186</v>
      </c>
      <c r="AE406" s="19" t="s">
        <v>225</v>
      </c>
      <c r="AF406" s="19" t="s">
        <v>187</v>
      </c>
      <c r="AG406" s="19" t="s">
        <v>188</v>
      </c>
      <c r="AH406" s="19" t="s">
        <v>226</v>
      </c>
      <c r="AI406" s="19" t="s">
        <v>239</v>
      </c>
      <c r="AJ406" s="19">
        <f t="shared" si="6"/>
        <v>0</v>
      </c>
      <c r="AK406" s="19" t="s">
        <v>226</v>
      </c>
      <c r="AL406" s="19">
        <f t="shared" si="7"/>
        <v>2</v>
      </c>
      <c r="AM406" s="19" t="s">
        <v>190</v>
      </c>
      <c r="AN406" s="19">
        <f t="shared" si="8"/>
        <v>0</v>
      </c>
      <c r="AO406" s="20"/>
      <c r="AP406" s="19">
        <v>2.0</v>
      </c>
      <c r="AQ406" s="19">
        <v>3.0</v>
      </c>
      <c r="AR406" s="19">
        <v>2.0</v>
      </c>
      <c r="AS406" s="19">
        <v>2.0</v>
      </c>
      <c r="AT406" s="19">
        <v>2.0</v>
      </c>
      <c r="AU406" s="19">
        <v>3.0</v>
      </c>
      <c r="AV406" s="19">
        <v>2.0</v>
      </c>
      <c r="AW406" s="19">
        <v>1.0</v>
      </c>
      <c r="AX406" s="19">
        <v>2.0</v>
      </c>
      <c r="AY406" s="19">
        <f t="shared" si="9"/>
        <v>19</v>
      </c>
      <c r="AZ406" s="19">
        <f t="shared" si="10"/>
        <v>10</v>
      </c>
      <c r="BA406" s="19">
        <f t="shared" si="11"/>
        <v>1</v>
      </c>
      <c r="BB406" s="19">
        <f t="shared" si="12"/>
        <v>0</v>
      </c>
      <c r="BC406" s="19">
        <v>2.0</v>
      </c>
      <c r="BD406" s="19">
        <v>2.0</v>
      </c>
      <c r="BE406" s="19">
        <v>3.0</v>
      </c>
      <c r="BF406" s="19">
        <v>2.0</v>
      </c>
      <c r="BG406" s="19">
        <v>1.0</v>
      </c>
      <c r="BH406" s="19">
        <v>1.0</v>
      </c>
      <c r="BI406" s="19">
        <v>1.0</v>
      </c>
      <c r="BJ406" s="19">
        <f t="shared" si="13"/>
        <v>12</v>
      </c>
      <c r="BK406" s="19">
        <f t="shared" si="14"/>
        <v>5</v>
      </c>
      <c r="BL406" s="19"/>
      <c r="BM406" s="19"/>
      <c r="BN406" s="19">
        <v>2.0</v>
      </c>
      <c r="BO406" s="19" t="s">
        <v>185</v>
      </c>
      <c r="BP406" s="19">
        <f t="shared" si="15"/>
        <v>0</v>
      </c>
      <c r="BQ406" s="19">
        <v>1.0</v>
      </c>
      <c r="BR406" s="19" t="s">
        <v>196</v>
      </c>
      <c r="BS406" s="19" t="s">
        <v>185</v>
      </c>
      <c r="BT406" s="20">
        <f t="shared" si="16"/>
        <v>0</v>
      </c>
      <c r="BU406" s="20"/>
      <c r="BV406" s="19">
        <v>3.0</v>
      </c>
      <c r="BW406" s="19" t="s">
        <v>195</v>
      </c>
      <c r="BX406" s="19" t="s">
        <v>191</v>
      </c>
      <c r="BY406" s="19" t="s">
        <v>185</v>
      </c>
      <c r="BZ406" s="19" t="s">
        <v>186</v>
      </c>
      <c r="CA406" s="19">
        <f t="shared" si="17"/>
        <v>1</v>
      </c>
      <c r="CB406" s="19" t="s">
        <v>185</v>
      </c>
      <c r="CC406" s="19">
        <f t="shared" si="18"/>
        <v>0</v>
      </c>
      <c r="CD406" s="19" t="s">
        <v>208</v>
      </c>
      <c r="CE406" s="19">
        <f t="shared" si="19"/>
        <v>2</v>
      </c>
      <c r="CF406" s="19" t="s">
        <v>208</v>
      </c>
      <c r="CG406" s="19">
        <f t="shared" si="20"/>
        <v>2</v>
      </c>
      <c r="CH406" s="19" t="s">
        <v>208</v>
      </c>
      <c r="CI406" s="19">
        <f t="shared" si="21"/>
        <v>2</v>
      </c>
      <c r="CJ406" s="19" t="s">
        <v>415</v>
      </c>
      <c r="CK406" s="19" t="s">
        <v>185</v>
      </c>
      <c r="CL406" s="19" t="s">
        <v>212</v>
      </c>
      <c r="CM406" s="19">
        <f t="shared" si="22"/>
        <v>6</v>
      </c>
      <c r="CN406" s="19" t="s">
        <v>185</v>
      </c>
      <c r="CO406" s="19">
        <f t="shared" si="23"/>
        <v>0</v>
      </c>
      <c r="CP406" s="19" t="s">
        <v>185</v>
      </c>
      <c r="CQ406" s="19" t="s">
        <v>185</v>
      </c>
      <c r="CR406" s="19" t="s">
        <v>185</v>
      </c>
      <c r="CS406" s="19" t="s">
        <v>185</v>
      </c>
      <c r="CT406" s="19" t="s">
        <v>185</v>
      </c>
      <c r="CU406" s="19">
        <f t="shared" ref="CU406:CY406" si="455">if(CP406="Không",0,1)</f>
        <v>0</v>
      </c>
      <c r="CV406" s="19">
        <f t="shared" si="455"/>
        <v>0</v>
      </c>
      <c r="CW406" s="19">
        <f t="shared" si="455"/>
        <v>0</v>
      </c>
      <c r="CX406" s="19">
        <f t="shared" si="455"/>
        <v>0</v>
      </c>
      <c r="CY406" s="19">
        <f t="shared" si="455"/>
        <v>0</v>
      </c>
      <c r="CZ406" s="19" t="s">
        <v>185</v>
      </c>
      <c r="DA406" s="19">
        <f t="shared" si="25"/>
        <v>0</v>
      </c>
      <c r="DB406" s="19" t="s">
        <v>195</v>
      </c>
      <c r="DC406" s="19">
        <f t="shared" si="26"/>
        <v>1</v>
      </c>
      <c r="DD406" s="19" t="s">
        <v>368</v>
      </c>
      <c r="DE406" s="19" t="s">
        <v>195</v>
      </c>
      <c r="DF406" s="19">
        <f t="shared" si="27"/>
        <v>1</v>
      </c>
      <c r="DG406" s="19" t="s">
        <v>196</v>
      </c>
      <c r="DH406" s="19">
        <f t="shared" si="28"/>
        <v>0</v>
      </c>
      <c r="DI406" s="19" t="s">
        <v>185</v>
      </c>
      <c r="DJ406" s="19">
        <f t="shared" si="29"/>
        <v>0</v>
      </c>
      <c r="DK406" s="19" t="s">
        <v>197</v>
      </c>
      <c r="DL406" s="19">
        <f t="shared" si="30"/>
        <v>0</v>
      </c>
      <c r="DM406" s="19" t="s">
        <v>216</v>
      </c>
      <c r="DN406" s="19">
        <f t="shared" si="31"/>
        <v>3.5</v>
      </c>
      <c r="DO406" s="19" t="s">
        <v>326</v>
      </c>
      <c r="DP406" s="19" t="s">
        <v>195</v>
      </c>
      <c r="DQ406" s="20">
        <f t="shared" si="32"/>
        <v>1</v>
      </c>
      <c r="DR406" s="19" t="s">
        <v>400</v>
      </c>
      <c r="DS406" s="19" t="s">
        <v>185</v>
      </c>
      <c r="DT406" s="20"/>
      <c r="DU406" s="19" t="s">
        <v>185</v>
      </c>
      <c r="DV406" s="20"/>
      <c r="DW406" s="20"/>
      <c r="DX406" s="20"/>
      <c r="DY406" s="20"/>
    </row>
    <row r="407">
      <c r="A407" s="18">
        <v>46008.308483796296</v>
      </c>
      <c r="B407" s="19" t="s">
        <v>390</v>
      </c>
      <c r="C407" s="19" t="s">
        <v>335</v>
      </c>
      <c r="D407" s="19">
        <f t="shared" si="2"/>
        <v>1</v>
      </c>
      <c r="E407" s="19" t="s">
        <v>606</v>
      </c>
      <c r="F407" s="19">
        <f>IFERROR(__xludf.DUMMYFUNCTION("LET(
  t, LOWER(TRIM(E407)),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407" s="19" t="s">
        <v>185</v>
      </c>
      <c r="H407" s="19">
        <f>IFERROR(__xludf.DUMMYFUNCTION("LET(
  t, LOWER(TRIM(G407)),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07" s="19" t="s">
        <v>276</v>
      </c>
      <c r="J407" s="19">
        <f>IFERROR(__xludf.DUMMYFUNCTION("LET(
  text, LOWER(I407),
  IFERROR(
    IFS(
      REGEXMATCH(text,""ở cùng gia đình|ở trọ cùng gia đình""), 0,
      REGEXMATCH(text,""thuê trọ""), 1,
      REGEXMATCH(text,""ở ktx""), 2,
      REGEXMATCH(text,""có nhà tại khu vực đang học|có nhà|ở riên"&amp;"g tại chung cư""), 3,
      REGEXMATCH(text,""ở nhà người quen""), 4
    ),
  -1)
)"),0.0)</f>
        <v>0</v>
      </c>
      <c r="K407" s="19" t="s">
        <v>183</v>
      </c>
      <c r="L407" s="19">
        <f>IFERROR(__xludf.DUMMYFUNCTION("LET(
  t, LOWER(TRIM(K407)),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07" s="19" t="s">
        <v>222</v>
      </c>
      <c r="N407" s="19">
        <f>IFERROR(__xludf.DUMMYFUNCTION("LET(
  t, LOWER(TRIM(M407)),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07" s="19" t="s">
        <v>195</v>
      </c>
      <c r="P407" s="19">
        <f t="shared" si="3"/>
        <v>1</v>
      </c>
      <c r="Q407" s="19">
        <v>1.0</v>
      </c>
      <c r="R407" s="20">
        <f t="shared" si="432"/>
        <v>1</v>
      </c>
      <c r="S407" s="19" t="s">
        <v>223</v>
      </c>
      <c r="T407" s="19"/>
      <c r="U407" s="19" t="s">
        <v>236</v>
      </c>
      <c r="V407" s="20">
        <f>IFERROR(__xludf.DUMMYFUNCTION("IFERROR(REGEXEXTRACT(U407,""\d+"")*1, """")"),40.0)</f>
        <v>40</v>
      </c>
      <c r="W407" s="20">
        <f t="shared" si="5"/>
        <v>40</v>
      </c>
      <c r="X407" s="19">
        <v>50.0</v>
      </c>
      <c r="Y407" s="19">
        <v>50.0</v>
      </c>
      <c r="Z407" s="19" t="s">
        <v>185</v>
      </c>
      <c r="AA407" s="19"/>
      <c r="AB407" s="19" t="s">
        <v>185</v>
      </c>
      <c r="AC407" s="19" t="s">
        <v>185</v>
      </c>
      <c r="AD407" s="19" t="s">
        <v>205</v>
      </c>
      <c r="AE407" s="19" t="s">
        <v>185</v>
      </c>
      <c r="AF407" s="19" t="s">
        <v>250</v>
      </c>
      <c r="AG407" s="19" t="s">
        <v>188</v>
      </c>
      <c r="AH407" s="19" t="s">
        <v>238</v>
      </c>
      <c r="AI407" s="19" t="s">
        <v>189</v>
      </c>
      <c r="AJ407" s="19">
        <f t="shared" si="6"/>
        <v>1</v>
      </c>
      <c r="AK407" s="19" t="s">
        <v>188</v>
      </c>
      <c r="AL407" s="19">
        <f t="shared" si="7"/>
        <v>1</v>
      </c>
      <c r="AM407" s="19" t="s">
        <v>228</v>
      </c>
      <c r="AN407" s="19">
        <f t="shared" si="8"/>
        <v>1</v>
      </c>
      <c r="AO407" s="20"/>
      <c r="AP407" s="19">
        <v>1.0</v>
      </c>
      <c r="AQ407" s="19">
        <v>2.0</v>
      </c>
      <c r="AR407" s="19">
        <v>2.0</v>
      </c>
      <c r="AS407" s="19">
        <v>1.0</v>
      </c>
      <c r="AT407" s="19">
        <v>1.0</v>
      </c>
      <c r="AU407" s="19">
        <v>1.0</v>
      </c>
      <c r="AV407" s="19">
        <v>1.0</v>
      </c>
      <c r="AW407" s="19">
        <v>1.0</v>
      </c>
      <c r="AX407" s="19">
        <v>1.0</v>
      </c>
      <c r="AY407" s="19">
        <f t="shared" si="9"/>
        <v>11</v>
      </c>
      <c r="AZ407" s="19">
        <f t="shared" si="10"/>
        <v>2</v>
      </c>
      <c r="BA407" s="19">
        <f t="shared" si="11"/>
        <v>0</v>
      </c>
      <c r="BB407" s="19">
        <f t="shared" si="12"/>
        <v>0</v>
      </c>
      <c r="BC407" s="19">
        <v>1.0</v>
      </c>
      <c r="BD407" s="19">
        <v>1.0</v>
      </c>
      <c r="BE407" s="19">
        <v>1.0</v>
      </c>
      <c r="BF407" s="19">
        <v>1.0</v>
      </c>
      <c r="BG407" s="19">
        <v>1.0</v>
      </c>
      <c r="BH407" s="19">
        <v>1.0</v>
      </c>
      <c r="BI407" s="19">
        <v>1.0</v>
      </c>
      <c r="BJ407" s="19">
        <f t="shared" si="13"/>
        <v>7</v>
      </c>
      <c r="BK407" s="19">
        <f t="shared" si="14"/>
        <v>0</v>
      </c>
      <c r="BL407" s="19"/>
      <c r="BM407" s="19"/>
      <c r="BN407" s="19">
        <v>1.0</v>
      </c>
      <c r="BO407" s="19" t="s">
        <v>185</v>
      </c>
      <c r="BP407" s="19">
        <f t="shared" si="15"/>
        <v>0</v>
      </c>
      <c r="BQ407" s="19">
        <v>1.0</v>
      </c>
      <c r="BR407" s="19">
        <v>0.0</v>
      </c>
      <c r="BS407" s="19" t="s">
        <v>185</v>
      </c>
      <c r="BT407" s="20">
        <f t="shared" si="16"/>
        <v>0</v>
      </c>
      <c r="BU407" s="20"/>
      <c r="BV407" s="19">
        <v>3.0</v>
      </c>
      <c r="BW407" s="19" t="s">
        <v>185</v>
      </c>
      <c r="BX407" s="19" t="s">
        <v>191</v>
      </c>
      <c r="BY407" s="19" t="s">
        <v>185</v>
      </c>
      <c r="BZ407" s="19" t="s">
        <v>185</v>
      </c>
      <c r="CA407" s="19">
        <f t="shared" si="17"/>
        <v>0</v>
      </c>
      <c r="CB407" s="19" t="s">
        <v>185</v>
      </c>
      <c r="CC407" s="19">
        <f t="shared" si="18"/>
        <v>0</v>
      </c>
      <c r="CD407" s="19" t="s">
        <v>209</v>
      </c>
      <c r="CE407" s="19">
        <f t="shared" si="19"/>
        <v>1</v>
      </c>
      <c r="CF407" s="19" t="s">
        <v>209</v>
      </c>
      <c r="CG407" s="19">
        <f t="shared" si="20"/>
        <v>1</v>
      </c>
      <c r="CH407" s="19" t="s">
        <v>192</v>
      </c>
      <c r="CI407" s="19">
        <f t="shared" si="21"/>
        <v>0</v>
      </c>
      <c r="CJ407" s="19" t="s">
        <v>229</v>
      </c>
      <c r="CK407" s="19" t="s">
        <v>606</v>
      </c>
      <c r="CL407" s="19" t="s">
        <v>194</v>
      </c>
      <c r="CM407" s="19">
        <f t="shared" si="22"/>
        <v>3.5</v>
      </c>
      <c r="CN407" s="19" t="s">
        <v>185</v>
      </c>
      <c r="CO407" s="19">
        <f t="shared" si="23"/>
        <v>0</v>
      </c>
      <c r="CP407" s="19" t="s">
        <v>185</v>
      </c>
      <c r="CQ407" s="19" t="s">
        <v>185</v>
      </c>
      <c r="CR407" s="19" t="s">
        <v>185</v>
      </c>
      <c r="CS407" s="19" t="s">
        <v>185</v>
      </c>
      <c r="CT407" s="19" t="s">
        <v>185</v>
      </c>
      <c r="CU407" s="19">
        <f t="shared" ref="CU407:CY407" si="456">if(CP407="Không",0,1)</f>
        <v>0</v>
      </c>
      <c r="CV407" s="19">
        <f t="shared" si="456"/>
        <v>0</v>
      </c>
      <c r="CW407" s="19">
        <f t="shared" si="456"/>
        <v>0</v>
      </c>
      <c r="CX407" s="19">
        <f t="shared" si="456"/>
        <v>0</v>
      </c>
      <c r="CY407" s="19">
        <f t="shared" si="456"/>
        <v>0</v>
      </c>
      <c r="CZ407" s="19" t="s">
        <v>185</v>
      </c>
      <c r="DA407" s="19">
        <f t="shared" si="25"/>
        <v>0</v>
      </c>
      <c r="DB407" s="19" t="s">
        <v>185</v>
      </c>
      <c r="DC407" s="19">
        <f t="shared" si="26"/>
        <v>0</v>
      </c>
      <c r="DD407" s="20"/>
      <c r="DE407" s="19" t="s">
        <v>185</v>
      </c>
      <c r="DF407" s="19">
        <f t="shared" si="27"/>
        <v>0</v>
      </c>
      <c r="DG407" s="19" t="s">
        <v>196</v>
      </c>
      <c r="DH407" s="19">
        <f t="shared" si="28"/>
        <v>0</v>
      </c>
      <c r="DI407" s="19" t="s">
        <v>185</v>
      </c>
      <c r="DJ407" s="19">
        <f t="shared" si="29"/>
        <v>0</v>
      </c>
      <c r="DK407" s="19" t="s">
        <v>197</v>
      </c>
      <c r="DL407" s="19">
        <f t="shared" si="30"/>
        <v>0</v>
      </c>
      <c r="DM407" s="20"/>
      <c r="DN407" s="19" t="str">
        <f t="shared" si="31"/>
        <v/>
      </c>
      <c r="DO407" s="20"/>
      <c r="DP407" s="19" t="s">
        <v>185</v>
      </c>
      <c r="DQ407" s="20">
        <f t="shared" si="32"/>
        <v>0</v>
      </c>
      <c r="DR407" s="20"/>
      <c r="DS407" s="19" t="s">
        <v>185</v>
      </c>
      <c r="DT407" s="20"/>
      <c r="DU407" s="19" t="s">
        <v>185</v>
      </c>
      <c r="DV407" s="20"/>
      <c r="DW407" s="20"/>
      <c r="DX407" s="20"/>
      <c r="DY407" s="20"/>
    </row>
    <row r="408">
      <c r="A408" s="18">
        <v>46008.31065972222</v>
      </c>
      <c r="B408" s="19" t="s">
        <v>370</v>
      </c>
      <c r="C408" s="19" t="s">
        <v>335</v>
      </c>
      <c r="D408" s="19">
        <f t="shared" si="2"/>
        <v>1</v>
      </c>
      <c r="E408" s="19" t="s">
        <v>267</v>
      </c>
      <c r="F408" s="19">
        <f>IFERROR(__xludf.DUMMYFUNCTION("LET(
  t, LOWER(TRIM(E408)),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408" s="19" t="s">
        <v>185</v>
      </c>
      <c r="H408" s="19">
        <f>IFERROR(__xludf.DUMMYFUNCTION("LET(
  t, LOWER(TRIM(G408)),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08" s="19" t="s">
        <v>182</v>
      </c>
      <c r="J408" s="19">
        <f>IFERROR(__xludf.DUMMYFUNCTION("LET(
  text, LOWER(I408),
  IFERROR(
    IFS(
      REGEXMATCH(text,""ở cùng gia đình|ở trọ cùng gia đình""), 0,
      REGEXMATCH(text,""thuê trọ""), 1,
      REGEXMATCH(text,""ở ktx""), 2,
      REGEXMATCH(text,""có nhà tại khu vực đang học|có nhà|ở riên"&amp;"g tại chung cư""), 3,
      REGEXMATCH(text,""ở nhà người quen""), 4
    ),
  -1)
)"),1.0)</f>
        <v>1</v>
      </c>
      <c r="K408" s="19" t="s">
        <v>221</v>
      </c>
      <c r="L408" s="19">
        <f>IFERROR(__xludf.DUMMYFUNCTION("LET(
  t, LOWER(TRIM(K408)),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08" s="19" t="s">
        <v>184</v>
      </c>
      <c r="N408" s="19">
        <f>IFERROR(__xludf.DUMMYFUNCTION("LET(
  t, LOWER(TRIM(M408)),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08" s="19" t="s">
        <v>195</v>
      </c>
      <c r="P408" s="19">
        <f t="shared" si="3"/>
        <v>1</v>
      </c>
      <c r="Q408" s="19">
        <v>1.0</v>
      </c>
      <c r="R408" s="20">
        <f t="shared" si="432"/>
        <v>1</v>
      </c>
      <c r="S408" s="19" t="s">
        <v>223</v>
      </c>
      <c r="T408" s="19"/>
      <c r="U408" s="19" t="s">
        <v>224</v>
      </c>
      <c r="V408" s="20">
        <f>IFERROR(__xludf.DUMMYFUNCTION("IFERROR(REGEXEXTRACT(U408,""\d+"")*1, """")"),25.0)</f>
        <v>25</v>
      </c>
      <c r="W408" s="20">
        <f t="shared" si="5"/>
        <v>25</v>
      </c>
      <c r="X408" s="19">
        <v>70.0</v>
      </c>
      <c r="Y408" s="19">
        <v>10.0</v>
      </c>
      <c r="Z408" s="19" t="s">
        <v>186</v>
      </c>
      <c r="AA408" s="19"/>
      <c r="AB408" s="19" t="s">
        <v>185</v>
      </c>
      <c r="AC408" s="19" t="s">
        <v>185</v>
      </c>
      <c r="AD408" s="19" t="s">
        <v>186</v>
      </c>
      <c r="AE408" s="19" t="s">
        <v>185</v>
      </c>
      <c r="AF408" s="19" t="s">
        <v>206</v>
      </c>
      <c r="AG408" s="19" t="s">
        <v>188</v>
      </c>
      <c r="AH408" s="19" t="s">
        <v>188</v>
      </c>
      <c r="AI408" s="19" t="s">
        <v>227</v>
      </c>
      <c r="AJ408" s="19">
        <f t="shared" si="6"/>
        <v>2</v>
      </c>
      <c r="AK408" s="19" t="s">
        <v>188</v>
      </c>
      <c r="AL408" s="19">
        <f t="shared" si="7"/>
        <v>1</v>
      </c>
      <c r="AM408" s="19" t="s">
        <v>190</v>
      </c>
      <c r="AN408" s="19">
        <f t="shared" si="8"/>
        <v>0</v>
      </c>
      <c r="AO408" s="20"/>
      <c r="AP408" s="19">
        <v>2.0</v>
      </c>
      <c r="AQ408" s="19">
        <v>2.0</v>
      </c>
      <c r="AR408" s="19">
        <v>2.0</v>
      </c>
      <c r="AS408" s="19">
        <v>2.0</v>
      </c>
      <c r="AT408" s="19">
        <v>2.0</v>
      </c>
      <c r="AU408" s="19">
        <v>1.0</v>
      </c>
      <c r="AV408" s="19">
        <v>2.0</v>
      </c>
      <c r="AW408" s="19">
        <v>2.0</v>
      </c>
      <c r="AX408" s="19">
        <v>1.0</v>
      </c>
      <c r="AY408" s="19">
        <f t="shared" si="9"/>
        <v>16</v>
      </c>
      <c r="AZ408" s="19">
        <f t="shared" si="10"/>
        <v>7</v>
      </c>
      <c r="BA408" s="19">
        <f t="shared" si="11"/>
        <v>0</v>
      </c>
      <c r="BB408" s="19">
        <f t="shared" si="12"/>
        <v>0</v>
      </c>
      <c r="BC408" s="19">
        <v>2.0</v>
      </c>
      <c r="BD408" s="19">
        <v>1.0</v>
      </c>
      <c r="BE408" s="19">
        <v>2.0</v>
      </c>
      <c r="BF408" s="19">
        <v>1.0</v>
      </c>
      <c r="BG408" s="19">
        <v>1.0</v>
      </c>
      <c r="BH408" s="19">
        <v>1.0</v>
      </c>
      <c r="BI408" s="19">
        <v>1.0</v>
      </c>
      <c r="BJ408" s="19">
        <f t="shared" si="13"/>
        <v>9</v>
      </c>
      <c r="BK408" s="19">
        <f t="shared" si="14"/>
        <v>2</v>
      </c>
      <c r="BL408" s="19"/>
      <c r="BM408" s="19"/>
      <c r="BN408" s="19">
        <v>3.0</v>
      </c>
      <c r="BO408" s="19" t="s">
        <v>185</v>
      </c>
      <c r="BP408" s="19">
        <f t="shared" si="15"/>
        <v>0</v>
      </c>
      <c r="BQ408" s="19">
        <v>2.0</v>
      </c>
      <c r="BR408" s="19">
        <v>3.0</v>
      </c>
      <c r="BS408" s="19" t="s">
        <v>185</v>
      </c>
      <c r="BT408" s="20">
        <f t="shared" si="16"/>
        <v>0</v>
      </c>
      <c r="BU408" s="20"/>
      <c r="BV408" s="19">
        <v>3.0</v>
      </c>
      <c r="BW408" s="19" t="s">
        <v>195</v>
      </c>
      <c r="BX408" s="19" t="s">
        <v>191</v>
      </c>
      <c r="BY408" s="19" t="s">
        <v>185</v>
      </c>
      <c r="BZ408" s="19" t="s">
        <v>186</v>
      </c>
      <c r="CA408" s="19">
        <f t="shared" si="17"/>
        <v>1</v>
      </c>
      <c r="CB408" s="19" t="s">
        <v>186</v>
      </c>
      <c r="CC408" s="19">
        <f t="shared" si="18"/>
        <v>1</v>
      </c>
      <c r="CD408" s="19" t="s">
        <v>209</v>
      </c>
      <c r="CE408" s="19">
        <f t="shared" si="19"/>
        <v>1</v>
      </c>
      <c r="CF408" s="19" t="s">
        <v>192</v>
      </c>
      <c r="CG408" s="19">
        <f t="shared" si="20"/>
        <v>0</v>
      </c>
      <c r="CH408" s="19" t="s">
        <v>192</v>
      </c>
      <c r="CI408" s="19">
        <f t="shared" si="21"/>
        <v>0</v>
      </c>
      <c r="CJ408" s="19" t="s">
        <v>229</v>
      </c>
      <c r="CK408" s="19" t="s">
        <v>975</v>
      </c>
      <c r="CL408" s="19" t="s">
        <v>194</v>
      </c>
      <c r="CM408" s="19">
        <f t="shared" si="22"/>
        <v>3.5</v>
      </c>
      <c r="CN408" s="19" t="s">
        <v>185</v>
      </c>
      <c r="CO408" s="19">
        <f t="shared" si="23"/>
        <v>0</v>
      </c>
      <c r="CP408" s="19" t="s">
        <v>185</v>
      </c>
      <c r="CQ408" s="19" t="s">
        <v>185</v>
      </c>
      <c r="CR408" s="19" t="s">
        <v>185</v>
      </c>
      <c r="CS408" s="19" t="s">
        <v>185</v>
      </c>
      <c r="CT408" s="19" t="s">
        <v>185</v>
      </c>
      <c r="CU408" s="19">
        <f t="shared" ref="CU408:CY408" si="457">if(CP408="Không",0,1)</f>
        <v>0</v>
      </c>
      <c r="CV408" s="19">
        <f t="shared" si="457"/>
        <v>0</v>
      </c>
      <c r="CW408" s="19">
        <f t="shared" si="457"/>
        <v>0</v>
      </c>
      <c r="CX408" s="19">
        <f t="shared" si="457"/>
        <v>0</v>
      </c>
      <c r="CY408" s="19">
        <f t="shared" si="457"/>
        <v>0</v>
      </c>
      <c r="CZ408" s="19" t="s">
        <v>185</v>
      </c>
      <c r="DA408" s="19">
        <f t="shared" si="25"/>
        <v>0</v>
      </c>
      <c r="DB408" s="19" t="s">
        <v>185</v>
      </c>
      <c r="DC408" s="19">
        <f t="shared" si="26"/>
        <v>0</v>
      </c>
      <c r="DD408" s="20"/>
      <c r="DE408" s="19" t="s">
        <v>195</v>
      </c>
      <c r="DF408" s="19">
        <f t="shared" si="27"/>
        <v>1</v>
      </c>
      <c r="DG408" s="19" t="s">
        <v>196</v>
      </c>
      <c r="DH408" s="19">
        <f t="shared" si="28"/>
        <v>0</v>
      </c>
      <c r="DI408" s="19" t="s">
        <v>185</v>
      </c>
      <c r="DJ408" s="19">
        <f t="shared" si="29"/>
        <v>0</v>
      </c>
      <c r="DK408" s="19" t="s">
        <v>197</v>
      </c>
      <c r="DL408" s="19">
        <f t="shared" si="30"/>
        <v>0</v>
      </c>
      <c r="DM408" s="19" t="s">
        <v>303</v>
      </c>
      <c r="DN408" s="19">
        <f t="shared" si="31"/>
        <v>0.5</v>
      </c>
      <c r="DO408" s="19" t="s">
        <v>326</v>
      </c>
      <c r="DP408" s="19" t="s">
        <v>185</v>
      </c>
      <c r="DQ408" s="20">
        <f t="shared" si="32"/>
        <v>0</v>
      </c>
      <c r="DR408" s="20"/>
      <c r="DS408" s="19" t="s">
        <v>185</v>
      </c>
      <c r="DT408" s="20"/>
      <c r="DU408" s="19" t="s">
        <v>185</v>
      </c>
      <c r="DV408" s="20"/>
      <c r="DW408" s="20"/>
      <c r="DX408" s="20"/>
      <c r="DY408" s="20"/>
    </row>
    <row r="409">
      <c r="A409" s="18">
        <v>46008.31579861111</v>
      </c>
      <c r="B409" s="19" t="s">
        <v>289</v>
      </c>
      <c r="C409" s="19" t="s">
        <v>335</v>
      </c>
      <c r="D409" s="19">
        <f t="shared" si="2"/>
        <v>1</v>
      </c>
      <c r="E409" s="19" t="s">
        <v>180</v>
      </c>
      <c r="F409" s="19">
        <f>IFERROR(__xludf.DUMMYFUNCTION("LET(
  t, LOWER(TRIM(E409)),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09" s="19" t="s">
        <v>185</v>
      </c>
      <c r="H409" s="19">
        <f>IFERROR(__xludf.DUMMYFUNCTION("LET(
  t, LOWER(TRIM(G409)),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09" s="19" t="s">
        <v>182</v>
      </c>
      <c r="J409" s="19">
        <f>IFERROR(__xludf.DUMMYFUNCTION("LET(
  text, LOWER(I409),
  IFERROR(
    IFS(
      REGEXMATCH(text,""ở cùng gia đình|ở trọ cùng gia đình""), 0,
      REGEXMATCH(text,""thuê trọ""), 1,
      REGEXMATCH(text,""ở ktx""), 2,
      REGEXMATCH(text,""có nhà tại khu vực đang học|có nhà|ở riên"&amp;"g tại chung cư""), 3,
      REGEXMATCH(text,""ở nhà người quen""), 4
    ),
  -1)
)"),1.0)</f>
        <v>1</v>
      </c>
      <c r="K409" s="19" t="s">
        <v>221</v>
      </c>
      <c r="L409" s="19">
        <f>IFERROR(__xludf.DUMMYFUNCTION("LET(
  t, LOWER(TRIM(K409)),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09" s="19" t="s">
        <v>261</v>
      </c>
      <c r="N409" s="19">
        <f>IFERROR(__xludf.DUMMYFUNCTION("LET(
  t, LOWER(TRIM(M409)),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09" s="19" t="s">
        <v>185</v>
      </c>
      <c r="P409" s="19">
        <f t="shared" si="3"/>
        <v>0</v>
      </c>
      <c r="Q409" s="20"/>
      <c r="R409" s="20" t="str">
        <f t="shared" si="432"/>
        <v/>
      </c>
      <c r="S409" s="20"/>
      <c r="T409" s="20"/>
      <c r="U409" s="20"/>
      <c r="V409" s="20" t="str">
        <f>IFERROR(__xludf.DUMMYFUNCTION("IFERROR(REGEXEXTRACT(U409,""\d+"")*1, """")"),"")</f>
        <v/>
      </c>
      <c r="W409" s="20">
        <f t="shared" si="5"/>
        <v>0</v>
      </c>
      <c r="X409" s="20"/>
      <c r="Y409" s="20"/>
      <c r="Z409" s="19" t="s">
        <v>186</v>
      </c>
      <c r="AA409" s="19"/>
      <c r="AB409" s="19" t="s">
        <v>195</v>
      </c>
      <c r="AC409" s="19" t="s">
        <v>976</v>
      </c>
      <c r="AD409" s="19" t="s">
        <v>205</v>
      </c>
      <c r="AE409" s="19" t="s">
        <v>186</v>
      </c>
      <c r="AF409" s="19" t="s">
        <v>187</v>
      </c>
      <c r="AG409" s="19" t="s">
        <v>226</v>
      </c>
      <c r="AH409" s="19" t="s">
        <v>188</v>
      </c>
      <c r="AI409" s="19" t="s">
        <v>227</v>
      </c>
      <c r="AJ409" s="19">
        <f t="shared" si="6"/>
        <v>2</v>
      </c>
      <c r="AK409" s="19" t="s">
        <v>188</v>
      </c>
      <c r="AL409" s="19">
        <f t="shared" si="7"/>
        <v>1</v>
      </c>
      <c r="AM409" s="19" t="s">
        <v>190</v>
      </c>
      <c r="AN409" s="19">
        <f t="shared" si="8"/>
        <v>0</v>
      </c>
      <c r="AO409" s="20"/>
      <c r="AP409" s="19">
        <v>4.0</v>
      </c>
      <c r="AQ409" s="19">
        <v>3.0</v>
      </c>
      <c r="AR409" s="19">
        <v>3.0</v>
      </c>
      <c r="AS409" s="19">
        <v>3.0</v>
      </c>
      <c r="AT409" s="19">
        <v>3.0</v>
      </c>
      <c r="AU409" s="19">
        <v>3.0</v>
      </c>
      <c r="AV409" s="19">
        <v>3.0</v>
      </c>
      <c r="AW409" s="19">
        <v>3.0</v>
      </c>
      <c r="AX409" s="19">
        <v>3.0</v>
      </c>
      <c r="AY409" s="19">
        <f t="shared" si="9"/>
        <v>28</v>
      </c>
      <c r="AZ409" s="19">
        <f t="shared" si="10"/>
        <v>19</v>
      </c>
      <c r="BA409" s="19">
        <f t="shared" si="11"/>
        <v>1</v>
      </c>
      <c r="BB409" s="19">
        <f t="shared" si="12"/>
        <v>1</v>
      </c>
      <c r="BC409" s="19">
        <v>3.0</v>
      </c>
      <c r="BD409" s="19">
        <v>3.0</v>
      </c>
      <c r="BE409" s="19">
        <v>3.0</v>
      </c>
      <c r="BF409" s="19">
        <v>3.0</v>
      </c>
      <c r="BG409" s="19">
        <v>3.0</v>
      </c>
      <c r="BH409" s="19">
        <v>3.0</v>
      </c>
      <c r="BI409" s="19">
        <v>3.0</v>
      </c>
      <c r="BJ409" s="19">
        <f t="shared" si="13"/>
        <v>21</v>
      </c>
      <c r="BK409" s="19">
        <f t="shared" si="14"/>
        <v>14</v>
      </c>
      <c r="BL409" s="19"/>
      <c r="BM409" s="19"/>
      <c r="BN409" s="19">
        <v>4.0</v>
      </c>
      <c r="BO409" s="19" t="s">
        <v>195</v>
      </c>
      <c r="BP409" s="19">
        <f t="shared" si="15"/>
        <v>1</v>
      </c>
      <c r="BQ409" s="19">
        <v>6.0</v>
      </c>
      <c r="BR409" s="19">
        <v>20.0</v>
      </c>
      <c r="BS409" s="19" t="s">
        <v>195</v>
      </c>
      <c r="BT409" s="20">
        <f t="shared" si="16"/>
        <v>1</v>
      </c>
      <c r="BU409" s="19" t="s">
        <v>443</v>
      </c>
      <c r="BV409" s="19">
        <v>4.0</v>
      </c>
      <c r="BW409" s="19" t="s">
        <v>195</v>
      </c>
      <c r="BX409" s="19" t="s">
        <v>191</v>
      </c>
      <c r="BY409" s="19" t="s">
        <v>195</v>
      </c>
      <c r="BZ409" s="19" t="s">
        <v>186</v>
      </c>
      <c r="CA409" s="19">
        <f t="shared" si="17"/>
        <v>1</v>
      </c>
      <c r="CB409" s="19" t="s">
        <v>186</v>
      </c>
      <c r="CC409" s="19">
        <f t="shared" si="18"/>
        <v>1</v>
      </c>
      <c r="CD409" s="19" t="s">
        <v>209</v>
      </c>
      <c r="CE409" s="19">
        <f t="shared" si="19"/>
        <v>1</v>
      </c>
      <c r="CF409" s="19" t="s">
        <v>209</v>
      </c>
      <c r="CG409" s="19">
        <f t="shared" si="20"/>
        <v>1</v>
      </c>
      <c r="CH409" s="19" t="s">
        <v>209</v>
      </c>
      <c r="CI409" s="19">
        <f t="shared" si="21"/>
        <v>1</v>
      </c>
      <c r="CJ409" s="19" t="s">
        <v>210</v>
      </c>
      <c r="CK409" s="19" t="s">
        <v>240</v>
      </c>
      <c r="CL409" s="19" t="s">
        <v>194</v>
      </c>
      <c r="CM409" s="19">
        <f t="shared" si="22"/>
        <v>3.5</v>
      </c>
      <c r="CN409" s="19" t="s">
        <v>185</v>
      </c>
      <c r="CO409" s="19">
        <f t="shared" si="23"/>
        <v>0</v>
      </c>
      <c r="CP409" s="19" t="s">
        <v>195</v>
      </c>
      <c r="CQ409" s="19" t="s">
        <v>195</v>
      </c>
      <c r="CR409" s="19" t="s">
        <v>195</v>
      </c>
      <c r="CS409" s="19" t="s">
        <v>195</v>
      </c>
      <c r="CT409" s="19" t="s">
        <v>195</v>
      </c>
      <c r="CU409" s="19">
        <f t="shared" ref="CU409:CY409" si="458">if(CP409="Không",0,1)</f>
        <v>1</v>
      </c>
      <c r="CV409" s="19">
        <f t="shared" si="458"/>
        <v>1</v>
      </c>
      <c r="CW409" s="19">
        <f t="shared" si="458"/>
        <v>1</v>
      </c>
      <c r="CX409" s="19">
        <f t="shared" si="458"/>
        <v>1</v>
      </c>
      <c r="CY409" s="19">
        <f t="shared" si="458"/>
        <v>1</v>
      </c>
      <c r="CZ409" s="19" t="s">
        <v>195</v>
      </c>
      <c r="DA409" s="19">
        <f t="shared" si="25"/>
        <v>1</v>
      </c>
      <c r="DB409" s="19" t="s">
        <v>195</v>
      </c>
      <c r="DC409" s="19">
        <f t="shared" si="26"/>
        <v>1</v>
      </c>
      <c r="DD409" s="19" t="s">
        <v>977</v>
      </c>
      <c r="DE409" s="19" t="s">
        <v>185</v>
      </c>
      <c r="DF409" s="19">
        <f t="shared" si="27"/>
        <v>0</v>
      </c>
      <c r="DG409" s="19" t="s">
        <v>431</v>
      </c>
      <c r="DH409" s="19">
        <f t="shared" si="28"/>
        <v>1</v>
      </c>
      <c r="DI409" s="19" t="s">
        <v>355</v>
      </c>
      <c r="DJ409" s="19">
        <f t="shared" si="29"/>
        <v>1</v>
      </c>
      <c r="DK409" s="19" t="s">
        <v>282</v>
      </c>
      <c r="DL409" s="19">
        <f t="shared" si="30"/>
        <v>1</v>
      </c>
      <c r="DM409" s="20"/>
      <c r="DN409" s="19" t="str">
        <f t="shared" si="31"/>
        <v/>
      </c>
      <c r="DO409" s="20"/>
      <c r="DP409" s="19" t="s">
        <v>185</v>
      </c>
      <c r="DQ409" s="20">
        <f t="shared" si="32"/>
        <v>0</v>
      </c>
      <c r="DR409" s="20"/>
      <c r="DS409" s="19" t="s">
        <v>185</v>
      </c>
      <c r="DT409" s="20"/>
      <c r="DU409" s="19" t="s">
        <v>185</v>
      </c>
      <c r="DV409" s="20"/>
      <c r="DW409" s="20"/>
      <c r="DX409" s="20"/>
      <c r="DY409" s="20"/>
    </row>
    <row r="410">
      <c r="A410" s="18">
        <v>46008.31650462963</v>
      </c>
      <c r="B410" s="19" t="s">
        <v>390</v>
      </c>
      <c r="C410" s="19" t="s">
        <v>174</v>
      </c>
      <c r="D410" s="19">
        <f t="shared" si="2"/>
        <v>0</v>
      </c>
      <c r="E410" s="19" t="s">
        <v>267</v>
      </c>
      <c r="F410" s="19">
        <f>IFERROR(__xludf.DUMMYFUNCTION("LET(
  t, LOWER(TRIM(E410)),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410" s="19" t="s">
        <v>185</v>
      </c>
      <c r="H410" s="19">
        <f>IFERROR(__xludf.DUMMYFUNCTION("LET(
  t, LOWER(TRIM(G410)),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10" s="19" t="s">
        <v>276</v>
      </c>
      <c r="J410" s="19">
        <f>IFERROR(__xludf.DUMMYFUNCTION("LET(
  text, LOWER(I410),
  IFERROR(
    IFS(
      REGEXMATCH(text,""ở cùng gia đình|ở trọ cùng gia đình""), 0,
      REGEXMATCH(text,""thuê trọ""), 1,
      REGEXMATCH(text,""ở ktx""), 2,
      REGEXMATCH(text,""có nhà tại khu vực đang học|có nhà|ở riên"&amp;"g tại chung cư""), 3,
      REGEXMATCH(text,""ở nhà người quen""), 4
    ),
  -1)
)"),0.0)</f>
        <v>0</v>
      </c>
      <c r="K410" s="19" t="s">
        <v>183</v>
      </c>
      <c r="L410" s="19">
        <f>IFERROR(__xludf.DUMMYFUNCTION("LET(
  t, LOWER(TRIM(K410)),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10" s="19" t="s">
        <v>222</v>
      </c>
      <c r="N410" s="19">
        <f>IFERROR(__xludf.DUMMYFUNCTION("LET(
  t, LOWER(TRIM(M410)),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10" s="19" t="s">
        <v>195</v>
      </c>
      <c r="P410" s="19">
        <f t="shared" si="3"/>
        <v>1</v>
      </c>
      <c r="Q410" s="19">
        <v>2.0</v>
      </c>
      <c r="R410" s="20">
        <f t="shared" si="432"/>
        <v>2</v>
      </c>
      <c r="S410" s="19" t="s">
        <v>629</v>
      </c>
      <c r="T410" s="19"/>
      <c r="U410" s="19" t="s">
        <v>307</v>
      </c>
      <c r="V410" s="20">
        <f>IFERROR(__xludf.DUMMYFUNCTION("IFERROR(REGEXEXTRACT(U410,""\d+"")*1, """")"),20.0)</f>
        <v>20</v>
      </c>
      <c r="W410" s="20">
        <f t="shared" si="5"/>
        <v>20</v>
      </c>
      <c r="X410" s="19">
        <v>80.0</v>
      </c>
      <c r="Y410" s="19">
        <v>50.0</v>
      </c>
      <c r="Z410" s="19" t="s">
        <v>186</v>
      </c>
      <c r="AA410" s="19"/>
      <c r="AB410" s="19" t="s">
        <v>185</v>
      </c>
      <c r="AC410" s="19" t="s">
        <v>185</v>
      </c>
      <c r="AD410" s="19" t="s">
        <v>205</v>
      </c>
      <c r="AE410" s="19" t="s">
        <v>186</v>
      </c>
      <c r="AF410" s="19" t="s">
        <v>206</v>
      </c>
      <c r="AG410" s="19" t="s">
        <v>226</v>
      </c>
      <c r="AH410" s="19" t="s">
        <v>226</v>
      </c>
      <c r="AI410" s="19" t="s">
        <v>331</v>
      </c>
      <c r="AJ410" s="19">
        <f t="shared" si="6"/>
        <v>3</v>
      </c>
      <c r="AK410" s="19" t="s">
        <v>226</v>
      </c>
      <c r="AL410" s="19">
        <f t="shared" si="7"/>
        <v>2</v>
      </c>
      <c r="AM410" s="19" t="s">
        <v>294</v>
      </c>
      <c r="AN410" s="19">
        <f t="shared" si="8"/>
        <v>2</v>
      </c>
      <c r="AO410" s="20"/>
      <c r="AP410" s="19">
        <v>2.0</v>
      </c>
      <c r="AQ410" s="19">
        <v>1.0</v>
      </c>
      <c r="AR410" s="19">
        <v>1.0</v>
      </c>
      <c r="AS410" s="19">
        <v>1.0</v>
      </c>
      <c r="AT410" s="19">
        <v>2.0</v>
      </c>
      <c r="AU410" s="19">
        <v>1.0</v>
      </c>
      <c r="AV410" s="19">
        <v>1.0</v>
      </c>
      <c r="AW410" s="19">
        <v>1.0</v>
      </c>
      <c r="AX410" s="19">
        <v>1.0</v>
      </c>
      <c r="AY410" s="19">
        <f t="shared" si="9"/>
        <v>11</v>
      </c>
      <c r="AZ410" s="19">
        <f t="shared" si="10"/>
        <v>2</v>
      </c>
      <c r="BA410" s="19">
        <f t="shared" si="11"/>
        <v>0</v>
      </c>
      <c r="BB410" s="19">
        <f t="shared" si="12"/>
        <v>0</v>
      </c>
      <c r="BC410" s="19">
        <v>3.0</v>
      </c>
      <c r="BD410" s="19">
        <v>2.0</v>
      </c>
      <c r="BE410" s="19">
        <v>3.0</v>
      </c>
      <c r="BF410" s="19">
        <v>1.0</v>
      </c>
      <c r="BG410" s="19">
        <v>3.0</v>
      </c>
      <c r="BH410" s="19">
        <v>1.0</v>
      </c>
      <c r="BI410" s="19">
        <v>3.0</v>
      </c>
      <c r="BJ410" s="19">
        <f t="shared" si="13"/>
        <v>16</v>
      </c>
      <c r="BK410" s="19">
        <f t="shared" si="14"/>
        <v>9</v>
      </c>
      <c r="BL410" s="19"/>
      <c r="BM410" s="19"/>
      <c r="BN410" s="19">
        <v>4.0</v>
      </c>
      <c r="BO410" s="19" t="s">
        <v>195</v>
      </c>
      <c r="BP410" s="19">
        <f t="shared" si="15"/>
        <v>1</v>
      </c>
      <c r="BQ410" s="19">
        <v>4.0</v>
      </c>
      <c r="BR410" s="19">
        <v>20.0</v>
      </c>
      <c r="BS410" s="19" t="s">
        <v>195</v>
      </c>
      <c r="BT410" s="20">
        <f t="shared" si="16"/>
        <v>1</v>
      </c>
      <c r="BU410" s="19" t="s">
        <v>207</v>
      </c>
      <c r="BV410" s="19">
        <v>3.0</v>
      </c>
      <c r="BW410" s="19" t="s">
        <v>195</v>
      </c>
      <c r="BX410" s="19" t="s">
        <v>191</v>
      </c>
      <c r="BY410" s="19" t="s">
        <v>195</v>
      </c>
      <c r="BZ410" s="19" t="s">
        <v>186</v>
      </c>
      <c r="CA410" s="19">
        <f t="shared" si="17"/>
        <v>1</v>
      </c>
      <c r="CB410" s="19" t="s">
        <v>208</v>
      </c>
      <c r="CC410" s="19">
        <f t="shared" si="18"/>
        <v>2</v>
      </c>
      <c r="CD410" s="19" t="s">
        <v>209</v>
      </c>
      <c r="CE410" s="19">
        <f t="shared" si="19"/>
        <v>1</v>
      </c>
      <c r="CF410" s="19" t="s">
        <v>209</v>
      </c>
      <c r="CG410" s="19">
        <f t="shared" si="20"/>
        <v>1</v>
      </c>
      <c r="CH410" s="19" t="s">
        <v>209</v>
      </c>
      <c r="CI410" s="19">
        <f t="shared" si="21"/>
        <v>1</v>
      </c>
      <c r="CJ410" s="19" t="s">
        <v>229</v>
      </c>
      <c r="CK410" s="19" t="s">
        <v>978</v>
      </c>
      <c r="CL410" s="19" t="s">
        <v>241</v>
      </c>
      <c r="CM410" s="19">
        <f t="shared" si="22"/>
        <v>1.5</v>
      </c>
      <c r="CN410" s="19" t="s">
        <v>185</v>
      </c>
      <c r="CO410" s="19">
        <f t="shared" si="23"/>
        <v>0</v>
      </c>
      <c r="CP410" s="19" t="s">
        <v>185</v>
      </c>
      <c r="CQ410" s="19" t="s">
        <v>195</v>
      </c>
      <c r="CR410" s="19" t="s">
        <v>185</v>
      </c>
      <c r="CS410" s="19" t="s">
        <v>185</v>
      </c>
      <c r="CT410" s="19" t="s">
        <v>185</v>
      </c>
      <c r="CU410" s="19">
        <f t="shared" ref="CU410:CY410" si="459">if(CP410="Không",0,1)</f>
        <v>0</v>
      </c>
      <c r="CV410" s="19">
        <f t="shared" si="459"/>
        <v>1</v>
      </c>
      <c r="CW410" s="19">
        <f t="shared" si="459"/>
        <v>0</v>
      </c>
      <c r="CX410" s="19">
        <f t="shared" si="459"/>
        <v>0</v>
      </c>
      <c r="CY410" s="19">
        <f t="shared" si="459"/>
        <v>0</v>
      </c>
      <c r="CZ410" s="19" t="s">
        <v>185</v>
      </c>
      <c r="DA410" s="19">
        <f t="shared" si="25"/>
        <v>0</v>
      </c>
      <c r="DB410" s="19" t="s">
        <v>185</v>
      </c>
      <c r="DC410" s="19">
        <f t="shared" si="26"/>
        <v>0</v>
      </c>
      <c r="DD410" s="20"/>
      <c r="DE410" s="19" t="s">
        <v>195</v>
      </c>
      <c r="DF410" s="19">
        <f t="shared" si="27"/>
        <v>1</v>
      </c>
      <c r="DG410" s="19" t="s">
        <v>449</v>
      </c>
      <c r="DH410" s="19">
        <f t="shared" si="28"/>
        <v>1</v>
      </c>
      <c r="DI410" s="19" t="s">
        <v>185</v>
      </c>
      <c r="DJ410" s="19">
        <f t="shared" si="29"/>
        <v>0</v>
      </c>
      <c r="DK410" s="19" t="s">
        <v>197</v>
      </c>
      <c r="DL410" s="19">
        <f t="shared" si="30"/>
        <v>0</v>
      </c>
      <c r="DM410" s="19" t="s">
        <v>198</v>
      </c>
      <c r="DN410" s="19">
        <f t="shared" si="31"/>
        <v>1.5</v>
      </c>
      <c r="DO410" s="19" t="s">
        <v>779</v>
      </c>
      <c r="DP410" s="19" t="s">
        <v>185</v>
      </c>
      <c r="DQ410" s="20">
        <f t="shared" si="32"/>
        <v>0</v>
      </c>
      <c r="DR410" s="20"/>
      <c r="DS410" s="19" t="s">
        <v>195</v>
      </c>
      <c r="DT410" s="19" t="s">
        <v>285</v>
      </c>
      <c r="DU410" s="19" t="s">
        <v>185</v>
      </c>
      <c r="DV410" s="20"/>
      <c r="DW410" s="20"/>
      <c r="DX410" s="20"/>
      <c r="DY410" s="20"/>
    </row>
    <row r="411">
      <c r="A411" s="18">
        <v>46008.31700231481</v>
      </c>
      <c r="B411" s="19" t="s">
        <v>527</v>
      </c>
      <c r="C411" s="19" t="s">
        <v>174</v>
      </c>
      <c r="D411" s="19">
        <f t="shared" si="2"/>
        <v>0</v>
      </c>
      <c r="E411" s="19" t="s">
        <v>349</v>
      </c>
      <c r="F411" s="19">
        <f>IFERROR(__xludf.DUMMYFUNCTION("LET(
  t, LOWER(TRIM(E411)),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11" s="19" t="s">
        <v>220</v>
      </c>
      <c r="H411" s="19">
        <f>IFERROR(__xludf.DUMMYFUNCTION("LET(
  t, LOWER(TRIM(G411)),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11" s="19" t="s">
        <v>276</v>
      </c>
      <c r="J411" s="19">
        <f>IFERROR(__xludf.DUMMYFUNCTION("LET(
  text, LOWER(I411),
  IFERROR(
    IFS(
      REGEXMATCH(text,""ở cùng gia đình|ở trọ cùng gia đình""), 0,
      REGEXMATCH(text,""thuê trọ""), 1,
      REGEXMATCH(text,""ở ktx""), 2,
      REGEXMATCH(text,""có nhà tại khu vực đang học|có nhà|ở riên"&amp;"g tại chung cư""), 3,
      REGEXMATCH(text,""ở nhà người quen""), 4
    ),
  -1)
)"),0.0)</f>
        <v>0</v>
      </c>
      <c r="K411" s="19" t="s">
        <v>221</v>
      </c>
      <c r="L411" s="19">
        <f>IFERROR(__xludf.DUMMYFUNCTION("LET(
  t, LOWER(TRIM(K411)),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11" s="19" t="s">
        <v>383</v>
      </c>
      <c r="N411" s="19">
        <f>IFERROR(__xludf.DUMMYFUNCTION("LET(
  t, LOWER(TRIM(M411)),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11" s="19" t="s">
        <v>185</v>
      </c>
      <c r="P411" s="19">
        <f t="shared" si="3"/>
        <v>0</v>
      </c>
      <c r="Q411" s="20"/>
      <c r="R411" s="20" t="str">
        <f t="shared" si="432"/>
        <v/>
      </c>
      <c r="S411" s="20"/>
      <c r="T411" s="20"/>
      <c r="U411" s="20"/>
      <c r="V411" s="20" t="str">
        <f>IFERROR(__xludf.DUMMYFUNCTION("IFERROR(REGEXEXTRACT(U411,""\d+"")*1, """")"),"")</f>
        <v/>
      </c>
      <c r="W411" s="20">
        <f t="shared" si="5"/>
        <v>0</v>
      </c>
      <c r="X411" s="20"/>
      <c r="Y411" s="20"/>
      <c r="Z411" s="19" t="s">
        <v>185</v>
      </c>
      <c r="AA411" s="19"/>
      <c r="AB411" s="19" t="s">
        <v>185</v>
      </c>
      <c r="AC411" s="19" t="s">
        <v>185</v>
      </c>
      <c r="AD411" s="19" t="s">
        <v>205</v>
      </c>
      <c r="AE411" s="19" t="s">
        <v>186</v>
      </c>
      <c r="AF411" s="19" t="s">
        <v>187</v>
      </c>
      <c r="AG411" s="19" t="s">
        <v>188</v>
      </c>
      <c r="AH411" s="19" t="s">
        <v>188</v>
      </c>
      <c r="AI411" s="19" t="s">
        <v>227</v>
      </c>
      <c r="AJ411" s="19">
        <f t="shared" si="6"/>
        <v>2</v>
      </c>
      <c r="AK411" s="19" t="s">
        <v>226</v>
      </c>
      <c r="AL411" s="19">
        <f t="shared" si="7"/>
        <v>2</v>
      </c>
      <c r="AM411" s="19" t="s">
        <v>294</v>
      </c>
      <c r="AN411" s="19">
        <f t="shared" si="8"/>
        <v>2</v>
      </c>
      <c r="AO411" s="20"/>
      <c r="AP411" s="19">
        <v>1.0</v>
      </c>
      <c r="AQ411" s="19">
        <v>1.0</v>
      </c>
      <c r="AR411" s="19">
        <v>1.0</v>
      </c>
      <c r="AS411" s="19">
        <v>1.0</v>
      </c>
      <c r="AT411" s="19">
        <v>1.0</v>
      </c>
      <c r="AU411" s="19">
        <v>1.0</v>
      </c>
      <c r="AV411" s="19">
        <v>1.0</v>
      </c>
      <c r="AW411" s="19">
        <v>1.0</v>
      </c>
      <c r="AX411" s="19">
        <v>1.0</v>
      </c>
      <c r="AY411" s="19">
        <f t="shared" si="9"/>
        <v>9</v>
      </c>
      <c r="AZ411" s="19">
        <f t="shared" si="10"/>
        <v>0</v>
      </c>
      <c r="BA411" s="19">
        <f t="shared" si="11"/>
        <v>0</v>
      </c>
      <c r="BB411" s="19">
        <f t="shared" si="12"/>
        <v>0</v>
      </c>
      <c r="BC411" s="19">
        <v>1.0</v>
      </c>
      <c r="BD411" s="19">
        <v>1.0</v>
      </c>
      <c r="BE411" s="19">
        <v>1.0</v>
      </c>
      <c r="BF411" s="19">
        <v>1.0</v>
      </c>
      <c r="BG411" s="19">
        <v>1.0</v>
      </c>
      <c r="BH411" s="19">
        <v>1.0</v>
      </c>
      <c r="BI411" s="19">
        <v>1.0</v>
      </c>
      <c r="BJ411" s="19">
        <f t="shared" si="13"/>
        <v>7</v>
      </c>
      <c r="BK411" s="19">
        <f t="shared" si="14"/>
        <v>0</v>
      </c>
      <c r="BL411" s="19"/>
      <c r="BM411" s="19"/>
      <c r="BN411" s="19">
        <v>1.0</v>
      </c>
      <c r="BO411" s="19" t="s">
        <v>185</v>
      </c>
      <c r="BP411" s="19">
        <f t="shared" si="15"/>
        <v>0</v>
      </c>
      <c r="BQ411" s="19">
        <v>1.0</v>
      </c>
      <c r="BR411" s="19">
        <v>0.0</v>
      </c>
      <c r="BS411" s="19" t="s">
        <v>185</v>
      </c>
      <c r="BT411" s="20">
        <f t="shared" si="16"/>
        <v>0</v>
      </c>
      <c r="BU411" s="20"/>
      <c r="BV411" s="19">
        <v>4.0</v>
      </c>
      <c r="BW411" s="19" t="s">
        <v>185</v>
      </c>
      <c r="BX411" s="19" t="s">
        <v>191</v>
      </c>
      <c r="BY411" s="19" t="s">
        <v>185</v>
      </c>
      <c r="BZ411" s="19" t="s">
        <v>185</v>
      </c>
      <c r="CA411" s="19">
        <f t="shared" si="17"/>
        <v>0</v>
      </c>
      <c r="CB411" s="19" t="s">
        <v>186</v>
      </c>
      <c r="CC411" s="19">
        <f t="shared" si="18"/>
        <v>1</v>
      </c>
      <c r="CD411" s="19" t="s">
        <v>192</v>
      </c>
      <c r="CE411" s="19">
        <f t="shared" si="19"/>
        <v>0</v>
      </c>
      <c r="CF411" s="19" t="s">
        <v>192</v>
      </c>
      <c r="CG411" s="19">
        <f t="shared" si="20"/>
        <v>0</v>
      </c>
      <c r="CH411" s="19" t="s">
        <v>192</v>
      </c>
      <c r="CI411" s="19">
        <f t="shared" si="21"/>
        <v>0</v>
      </c>
      <c r="CJ411" s="19" t="s">
        <v>262</v>
      </c>
      <c r="CK411" s="19" t="s">
        <v>453</v>
      </c>
      <c r="CL411" s="19" t="s">
        <v>241</v>
      </c>
      <c r="CM411" s="19">
        <f t="shared" si="22"/>
        <v>1.5</v>
      </c>
      <c r="CN411" s="19" t="s">
        <v>213</v>
      </c>
      <c r="CO411" s="19">
        <f t="shared" si="23"/>
        <v>1</v>
      </c>
      <c r="CP411" s="19" t="s">
        <v>195</v>
      </c>
      <c r="CQ411" s="19" t="s">
        <v>195</v>
      </c>
      <c r="CR411" s="19" t="s">
        <v>195</v>
      </c>
      <c r="CS411" s="19" t="s">
        <v>195</v>
      </c>
      <c r="CT411" s="19" t="s">
        <v>195</v>
      </c>
      <c r="CU411" s="19">
        <f t="shared" ref="CU411:CY411" si="460">if(CP411="Không",0,1)</f>
        <v>1</v>
      </c>
      <c r="CV411" s="19">
        <f t="shared" si="460"/>
        <v>1</v>
      </c>
      <c r="CW411" s="19">
        <f t="shared" si="460"/>
        <v>1</v>
      </c>
      <c r="CX411" s="19">
        <f t="shared" si="460"/>
        <v>1</v>
      </c>
      <c r="CY411" s="19">
        <f t="shared" si="460"/>
        <v>1</v>
      </c>
      <c r="CZ411" s="19" t="s">
        <v>185</v>
      </c>
      <c r="DA411" s="19">
        <f t="shared" si="25"/>
        <v>0</v>
      </c>
      <c r="DB411" s="19" t="s">
        <v>185</v>
      </c>
      <c r="DC411" s="19">
        <f t="shared" si="26"/>
        <v>0</v>
      </c>
      <c r="DD411" s="20"/>
      <c r="DE411" s="19" t="s">
        <v>195</v>
      </c>
      <c r="DF411" s="19">
        <f t="shared" si="27"/>
        <v>1</v>
      </c>
      <c r="DG411" s="19" t="s">
        <v>196</v>
      </c>
      <c r="DH411" s="19">
        <f t="shared" si="28"/>
        <v>0</v>
      </c>
      <c r="DI411" s="19" t="s">
        <v>185</v>
      </c>
      <c r="DJ411" s="19">
        <f t="shared" si="29"/>
        <v>0</v>
      </c>
      <c r="DK411" s="19" t="s">
        <v>282</v>
      </c>
      <c r="DL411" s="19">
        <f t="shared" si="30"/>
        <v>1</v>
      </c>
      <c r="DM411" s="19" t="s">
        <v>303</v>
      </c>
      <c r="DN411" s="19">
        <f t="shared" si="31"/>
        <v>0.5</v>
      </c>
      <c r="DO411" s="19" t="s">
        <v>304</v>
      </c>
      <c r="DP411" s="19" t="s">
        <v>185</v>
      </c>
      <c r="DQ411" s="20">
        <f t="shared" si="32"/>
        <v>0</v>
      </c>
      <c r="DR411" s="20"/>
      <c r="DS411" s="19" t="s">
        <v>195</v>
      </c>
      <c r="DT411" s="19" t="s">
        <v>285</v>
      </c>
      <c r="DU411" s="19" t="s">
        <v>185</v>
      </c>
      <c r="DV411" s="20"/>
      <c r="DW411" s="20"/>
      <c r="DX411" s="20"/>
      <c r="DY411" s="20"/>
    </row>
    <row r="412">
      <c r="A412" s="18">
        <v>46008.321064814816</v>
      </c>
      <c r="B412" s="19" t="s">
        <v>219</v>
      </c>
      <c r="C412" s="19" t="s">
        <v>335</v>
      </c>
      <c r="D412" s="19">
        <f t="shared" si="2"/>
        <v>1</v>
      </c>
      <c r="E412" s="19" t="s">
        <v>290</v>
      </c>
      <c r="F412" s="19">
        <f>IFERROR(__xludf.DUMMYFUNCTION("LET(
  t, LOWER(TRIM(E412)),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12" s="19" t="s">
        <v>185</v>
      </c>
      <c r="H412" s="19">
        <f>IFERROR(__xludf.DUMMYFUNCTION("LET(
  t, LOWER(TRIM(G412)),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12" s="19" t="s">
        <v>276</v>
      </c>
      <c r="J412" s="19">
        <f>IFERROR(__xludf.DUMMYFUNCTION("LET(
  text, LOWER(I412),
  IFERROR(
    IFS(
      REGEXMATCH(text,""ở cùng gia đình|ở trọ cùng gia đình""), 0,
      REGEXMATCH(text,""thuê trọ""), 1,
      REGEXMATCH(text,""ở ktx""), 2,
      REGEXMATCH(text,""có nhà tại khu vực đang học|có nhà|ở riên"&amp;"g tại chung cư""), 3,
      REGEXMATCH(text,""ở nhà người quen""), 4
    ),
  -1)
)"),0.0)</f>
        <v>0</v>
      </c>
      <c r="K412" s="19" t="s">
        <v>667</v>
      </c>
      <c r="L412" s="19">
        <f>IFERROR(__xludf.DUMMYFUNCTION("LET(
  t, LOWER(TRIM(K412)),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12" s="19" t="s">
        <v>222</v>
      </c>
      <c r="N412" s="19">
        <f>IFERROR(__xludf.DUMMYFUNCTION("LET(
  t, LOWER(TRIM(M412)),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12" s="19" t="s">
        <v>185</v>
      </c>
      <c r="P412" s="19">
        <f t="shared" si="3"/>
        <v>0</v>
      </c>
      <c r="Q412" s="20"/>
      <c r="R412" s="20" t="str">
        <f t="shared" si="432"/>
        <v/>
      </c>
      <c r="S412" s="20"/>
      <c r="T412" s="20"/>
      <c r="U412" s="20"/>
      <c r="V412" s="20" t="str">
        <f>IFERROR(__xludf.DUMMYFUNCTION("IFERROR(REGEXEXTRACT(U412,""\d+"")*1, """")"),"")</f>
        <v/>
      </c>
      <c r="W412" s="20">
        <f t="shared" si="5"/>
        <v>0</v>
      </c>
      <c r="X412" s="20"/>
      <c r="Y412" s="20"/>
      <c r="Z412" s="19" t="s">
        <v>185</v>
      </c>
      <c r="AA412" s="19"/>
      <c r="AB412" s="19" t="s">
        <v>185</v>
      </c>
      <c r="AC412" s="19" t="s">
        <v>185</v>
      </c>
      <c r="AD412" s="19" t="s">
        <v>185</v>
      </c>
      <c r="AE412" s="19" t="s">
        <v>185</v>
      </c>
      <c r="AF412" s="19" t="s">
        <v>237</v>
      </c>
      <c r="AG412" s="19" t="s">
        <v>188</v>
      </c>
      <c r="AH412" s="19" t="s">
        <v>188</v>
      </c>
      <c r="AI412" s="19" t="s">
        <v>189</v>
      </c>
      <c r="AJ412" s="19">
        <f t="shared" si="6"/>
        <v>1</v>
      </c>
      <c r="AK412" s="19" t="s">
        <v>238</v>
      </c>
      <c r="AL412" s="19">
        <f t="shared" si="7"/>
        <v>0</v>
      </c>
      <c r="AM412" s="19" t="s">
        <v>190</v>
      </c>
      <c r="AN412" s="19">
        <f t="shared" si="8"/>
        <v>0</v>
      </c>
      <c r="AO412" s="20"/>
      <c r="AP412" s="19">
        <v>1.0</v>
      </c>
      <c r="AQ412" s="19">
        <v>1.0</v>
      </c>
      <c r="AR412" s="19">
        <v>1.0</v>
      </c>
      <c r="AS412" s="19">
        <v>1.0</v>
      </c>
      <c r="AT412" s="19">
        <v>3.0</v>
      </c>
      <c r="AU412" s="19">
        <v>1.0</v>
      </c>
      <c r="AV412" s="19">
        <v>2.0</v>
      </c>
      <c r="AW412" s="19">
        <v>1.0</v>
      </c>
      <c r="AX412" s="19">
        <v>1.0</v>
      </c>
      <c r="AY412" s="19">
        <f t="shared" si="9"/>
        <v>12</v>
      </c>
      <c r="AZ412" s="19">
        <f t="shared" si="10"/>
        <v>3</v>
      </c>
      <c r="BA412" s="19">
        <f t="shared" si="11"/>
        <v>0</v>
      </c>
      <c r="BB412" s="19">
        <f t="shared" si="12"/>
        <v>0</v>
      </c>
      <c r="BC412" s="19">
        <v>1.0</v>
      </c>
      <c r="BD412" s="19">
        <v>1.0</v>
      </c>
      <c r="BE412" s="19">
        <v>1.0</v>
      </c>
      <c r="BF412" s="19">
        <v>1.0</v>
      </c>
      <c r="BG412" s="19">
        <v>1.0</v>
      </c>
      <c r="BH412" s="19">
        <v>1.0</v>
      </c>
      <c r="BI412" s="19">
        <v>1.0</v>
      </c>
      <c r="BJ412" s="19">
        <f t="shared" si="13"/>
        <v>7</v>
      </c>
      <c r="BK412" s="19">
        <f t="shared" si="14"/>
        <v>0</v>
      </c>
      <c r="BL412" s="19"/>
      <c r="BM412" s="19"/>
      <c r="BN412" s="19">
        <v>4.0</v>
      </c>
      <c r="BO412" s="19" t="s">
        <v>195</v>
      </c>
      <c r="BP412" s="19">
        <f t="shared" si="15"/>
        <v>1</v>
      </c>
      <c r="BQ412" s="19">
        <v>5.0</v>
      </c>
      <c r="BR412" s="19">
        <v>0.0</v>
      </c>
      <c r="BS412" s="19" t="s">
        <v>195</v>
      </c>
      <c r="BT412" s="20">
        <f t="shared" si="16"/>
        <v>1</v>
      </c>
      <c r="BU412" s="19" t="s">
        <v>312</v>
      </c>
      <c r="BV412" s="19">
        <v>5.0</v>
      </c>
      <c r="BW412" s="19" t="s">
        <v>185</v>
      </c>
      <c r="BX412" s="19" t="s">
        <v>191</v>
      </c>
      <c r="BY412" s="19" t="s">
        <v>195</v>
      </c>
      <c r="BZ412" s="19" t="s">
        <v>186</v>
      </c>
      <c r="CA412" s="19">
        <f t="shared" si="17"/>
        <v>1</v>
      </c>
      <c r="CB412" s="19" t="s">
        <v>185</v>
      </c>
      <c r="CC412" s="19">
        <f t="shared" si="18"/>
        <v>0</v>
      </c>
      <c r="CD412" s="19" t="s">
        <v>192</v>
      </c>
      <c r="CE412" s="19">
        <f t="shared" si="19"/>
        <v>0</v>
      </c>
      <c r="CF412" s="19" t="s">
        <v>192</v>
      </c>
      <c r="CG412" s="19">
        <f t="shared" si="20"/>
        <v>0</v>
      </c>
      <c r="CH412" s="19" t="s">
        <v>192</v>
      </c>
      <c r="CI412" s="19">
        <f t="shared" si="21"/>
        <v>0</v>
      </c>
      <c r="CJ412" s="19" t="s">
        <v>229</v>
      </c>
      <c r="CK412" s="19" t="s">
        <v>240</v>
      </c>
      <c r="CL412" s="19" t="s">
        <v>212</v>
      </c>
      <c r="CM412" s="19">
        <f t="shared" si="22"/>
        <v>6</v>
      </c>
      <c r="CN412" s="19" t="s">
        <v>213</v>
      </c>
      <c r="CO412" s="19">
        <f t="shared" si="23"/>
        <v>1</v>
      </c>
      <c r="CP412" s="19" t="s">
        <v>195</v>
      </c>
      <c r="CQ412" s="19" t="s">
        <v>195</v>
      </c>
      <c r="CR412" s="19" t="s">
        <v>185</v>
      </c>
      <c r="CS412" s="19" t="s">
        <v>185</v>
      </c>
      <c r="CT412" s="19" t="s">
        <v>195</v>
      </c>
      <c r="CU412" s="19">
        <f t="shared" ref="CU412:CY412" si="461">if(CP412="Không",0,1)</f>
        <v>1</v>
      </c>
      <c r="CV412" s="19">
        <f t="shared" si="461"/>
        <v>1</v>
      </c>
      <c r="CW412" s="19">
        <f t="shared" si="461"/>
        <v>0</v>
      </c>
      <c r="CX412" s="19">
        <f t="shared" si="461"/>
        <v>0</v>
      </c>
      <c r="CY412" s="19">
        <f t="shared" si="461"/>
        <v>1</v>
      </c>
      <c r="CZ412" s="19" t="s">
        <v>195</v>
      </c>
      <c r="DA412" s="19">
        <f t="shared" si="25"/>
        <v>1</v>
      </c>
      <c r="DB412" s="19" t="s">
        <v>185</v>
      </c>
      <c r="DC412" s="19">
        <f t="shared" si="26"/>
        <v>0</v>
      </c>
      <c r="DD412" s="20"/>
      <c r="DE412" s="19" t="s">
        <v>195</v>
      </c>
      <c r="DF412" s="19">
        <f t="shared" si="27"/>
        <v>1</v>
      </c>
      <c r="DG412" s="19" t="s">
        <v>196</v>
      </c>
      <c r="DH412" s="19">
        <f t="shared" si="28"/>
        <v>0</v>
      </c>
      <c r="DI412" s="19" t="s">
        <v>185</v>
      </c>
      <c r="DJ412" s="19">
        <f t="shared" si="29"/>
        <v>0</v>
      </c>
      <c r="DK412" s="19" t="s">
        <v>197</v>
      </c>
      <c r="DL412" s="19">
        <f t="shared" si="30"/>
        <v>0</v>
      </c>
      <c r="DM412" s="19" t="s">
        <v>198</v>
      </c>
      <c r="DN412" s="19">
        <f t="shared" si="31"/>
        <v>1.5</v>
      </c>
      <c r="DO412" s="19" t="s">
        <v>979</v>
      </c>
      <c r="DP412" s="19" t="s">
        <v>185</v>
      </c>
      <c r="DQ412" s="20">
        <f t="shared" si="32"/>
        <v>0</v>
      </c>
      <c r="DR412" s="20"/>
      <c r="DS412" s="19" t="s">
        <v>195</v>
      </c>
      <c r="DT412" s="19" t="s">
        <v>980</v>
      </c>
      <c r="DU412" s="19" t="s">
        <v>185</v>
      </c>
      <c r="DV412" s="20"/>
      <c r="DW412" s="20"/>
      <c r="DX412" s="20"/>
      <c r="DY412" s="20"/>
    </row>
    <row r="413">
      <c r="A413" s="18">
        <v>46008.32472222222</v>
      </c>
      <c r="B413" s="19" t="s">
        <v>200</v>
      </c>
      <c r="C413" s="19" t="s">
        <v>335</v>
      </c>
      <c r="D413" s="19">
        <f t="shared" si="2"/>
        <v>1</v>
      </c>
      <c r="E413" s="19" t="s">
        <v>349</v>
      </c>
      <c r="F413" s="19">
        <f>IFERROR(__xludf.DUMMYFUNCTION("LET(
  t, LOWER(TRIM(E413)),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13" s="19" t="s">
        <v>220</v>
      </c>
      <c r="H413" s="19">
        <f>IFERROR(__xludf.DUMMYFUNCTION("LET(
  t, LOWER(TRIM(G413)),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13" s="19" t="s">
        <v>276</v>
      </c>
      <c r="J413" s="19">
        <f>IFERROR(__xludf.DUMMYFUNCTION("LET(
  text, LOWER(I413),
  IFERROR(
    IFS(
      REGEXMATCH(text,""ở cùng gia đình|ở trọ cùng gia đình""), 0,
      REGEXMATCH(text,""thuê trọ""), 1,
      REGEXMATCH(text,""ở ktx""), 2,
      REGEXMATCH(text,""có nhà tại khu vực đang học|có nhà|ở riên"&amp;"g tại chung cư""), 3,
      REGEXMATCH(text,""ở nhà người quen""), 4
    ),
  -1)
)"),0.0)</f>
        <v>0</v>
      </c>
      <c r="K413" s="19" t="s">
        <v>981</v>
      </c>
      <c r="L413" s="19">
        <f>IFERROR(__xludf.DUMMYFUNCTION("LET(
  t, LOWER(TRIM(K413)),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13" s="19" t="s">
        <v>261</v>
      </c>
      <c r="N413" s="19">
        <f>IFERROR(__xludf.DUMMYFUNCTION("LET(
  t, LOWER(TRIM(M413)),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13" s="19" t="s">
        <v>195</v>
      </c>
      <c r="P413" s="19">
        <f t="shared" si="3"/>
        <v>1</v>
      </c>
      <c r="Q413" s="19">
        <v>1.0</v>
      </c>
      <c r="R413" s="20">
        <f t="shared" si="432"/>
        <v>1</v>
      </c>
      <c r="S413" s="19" t="s">
        <v>306</v>
      </c>
      <c r="T413" s="19"/>
      <c r="U413" s="19" t="s">
        <v>982</v>
      </c>
      <c r="V413" s="20">
        <f>IFERROR(__xludf.DUMMYFUNCTION("IFERROR(REGEXEXTRACT(U413,""\d+"")*1, """")"),7.0)</f>
        <v>7</v>
      </c>
      <c r="W413" s="20">
        <f t="shared" si="5"/>
        <v>7</v>
      </c>
      <c r="X413" s="19" t="s">
        <v>983</v>
      </c>
      <c r="Y413" s="19" t="s">
        <v>813</v>
      </c>
      <c r="Z413" s="19" t="s">
        <v>208</v>
      </c>
      <c r="AA413" s="19"/>
      <c r="AB413" s="19" t="s">
        <v>185</v>
      </c>
      <c r="AC413" s="19" t="s">
        <v>185</v>
      </c>
      <c r="AD413" s="19" t="s">
        <v>205</v>
      </c>
      <c r="AE413" s="19" t="s">
        <v>225</v>
      </c>
      <c r="AF413" s="19" t="s">
        <v>250</v>
      </c>
      <c r="AG413" s="19" t="s">
        <v>188</v>
      </c>
      <c r="AH413" s="19" t="s">
        <v>188</v>
      </c>
      <c r="AI413" s="19" t="s">
        <v>239</v>
      </c>
      <c r="AJ413" s="19">
        <f t="shared" si="6"/>
        <v>0</v>
      </c>
      <c r="AK413" s="19" t="s">
        <v>188</v>
      </c>
      <c r="AL413" s="19">
        <f t="shared" si="7"/>
        <v>1</v>
      </c>
      <c r="AM413" s="19" t="s">
        <v>190</v>
      </c>
      <c r="AN413" s="19">
        <f t="shared" si="8"/>
        <v>0</v>
      </c>
      <c r="AO413" s="20"/>
      <c r="AP413" s="19">
        <v>2.0</v>
      </c>
      <c r="AQ413" s="19">
        <v>2.0</v>
      </c>
      <c r="AR413" s="19">
        <v>4.0</v>
      </c>
      <c r="AS413" s="19">
        <v>4.0</v>
      </c>
      <c r="AT413" s="19">
        <v>4.0</v>
      </c>
      <c r="AU413" s="19">
        <v>4.0</v>
      </c>
      <c r="AV413" s="19">
        <v>2.0</v>
      </c>
      <c r="AW413" s="19">
        <v>1.0</v>
      </c>
      <c r="AX413" s="19">
        <v>2.0</v>
      </c>
      <c r="AY413" s="19">
        <f t="shared" si="9"/>
        <v>25</v>
      </c>
      <c r="AZ413" s="19">
        <f t="shared" si="10"/>
        <v>16</v>
      </c>
      <c r="BA413" s="19">
        <f t="shared" si="11"/>
        <v>1</v>
      </c>
      <c r="BB413" s="19">
        <f t="shared" si="12"/>
        <v>1</v>
      </c>
      <c r="BC413" s="19">
        <v>2.0</v>
      </c>
      <c r="BD413" s="19">
        <v>2.0</v>
      </c>
      <c r="BE413" s="19">
        <v>2.0</v>
      </c>
      <c r="BF413" s="19">
        <v>2.0</v>
      </c>
      <c r="BG413" s="19">
        <v>4.0</v>
      </c>
      <c r="BH413" s="19">
        <v>2.0</v>
      </c>
      <c r="BI413" s="19">
        <v>2.0</v>
      </c>
      <c r="BJ413" s="19">
        <f t="shared" si="13"/>
        <v>16</v>
      </c>
      <c r="BK413" s="19">
        <f t="shared" si="14"/>
        <v>9</v>
      </c>
      <c r="BL413" s="19"/>
      <c r="BM413" s="19"/>
      <c r="BN413" s="19">
        <v>3.0</v>
      </c>
      <c r="BO413" s="19" t="s">
        <v>185</v>
      </c>
      <c r="BP413" s="19">
        <f t="shared" si="15"/>
        <v>0</v>
      </c>
      <c r="BQ413" s="19">
        <v>5.0</v>
      </c>
      <c r="BR413" s="19">
        <v>14.0</v>
      </c>
      <c r="BS413" s="19" t="s">
        <v>195</v>
      </c>
      <c r="BT413" s="20">
        <f t="shared" si="16"/>
        <v>1</v>
      </c>
      <c r="BU413" s="19" t="s">
        <v>245</v>
      </c>
      <c r="BV413" s="19">
        <v>3.0</v>
      </c>
      <c r="BW413" s="19" t="s">
        <v>195</v>
      </c>
      <c r="BX413" s="19" t="s">
        <v>191</v>
      </c>
      <c r="BY413" s="19" t="s">
        <v>195</v>
      </c>
      <c r="BZ413" s="19" t="s">
        <v>186</v>
      </c>
      <c r="CA413" s="19">
        <f t="shared" si="17"/>
        <v>1</v>
      </c>
      <c r="CB413" s="19" t="s">
        <v>186</v>
      </c>
      <c r="CC413" s="19">
        <f t="shared" si="18"/>
        <v>1</v>
      </c>
      <c r="CD413" s="19" t="s">
        <v>209</v>
      </c>
      <c r="CE413" s="19">
        <f t="shared" si="19"/>
        <v>1</v>
      </c>
      <c r="CF413" s="19" t="s">
        <v>209</v>
      </c>
      <c r="CG413" s="19">
        <f t="shared" si="20"/>
        <v>1</v>
      </c>
      <c r="CH413" s="19" t="s">
        <v>209</v>
      </c>
      <c r="CI413" s="19">
        <f t="shared" si="21"/>
        <v>1</v>
      </c>
      <c r="CJ413" s="19" t="s">
        <v>210</v>
      </c>
      <c r="CK413" s="19" t="s">
        <v>185</v>
      </c>
      <c r="CL413" s="19" t="s">
        <v>212</v>
      </c>
      <c r="CM413" s="19">
        <f t="shared" si="22"/>
        <v>6</v>
      </c>
      <c r="CN413" s="19" t="s">
        <v>185</v>
      </c>
      <c r="CO413" s="19">
        <f t="shared" si="23"/>
        <v>0</v>
      </c>
      <c r="CP413" s="19" t="s">
        <v>195</v>
      </c>
      <c r="CQ413" s="19" t="s">
        <v>185</v>
      </c>
      <c r="CR413" s="19" t="s">
        <v>185</v>
      </c>
      <c r="CS413" s="19" t="s">
        <v>185</v>
      </c>
      <c r="CT413" s="19" t="s">
        <v>185</v>
      </c>
      <c r="CU413" s="19">
        <f t="shared" ref="CU413:CY413" si="462">if(CP413="Không",0,1)</f>
        <v>1</v>
      </c>
      <c r="CV413" s="19">
        <f t="shared" si="462"/>
        <v>0</v>
      </c>
      <c r="CW413" s="19">
        <f t="shared" si="462"/>
        <v>0</v>
      </c>
      <c r="CX413" s="19">
        <f t="shared" si="462"/>
        <v>0</v>
      </c>
      <c r="CY413" s="19">
        <f t="shared" si="462"/>
        <v>0</v>
      </c>
      <c r="CZ413" s="19" t="s">
        <v>185</v>
      </c>
      <c r="DA413" s="19">
        <f t="shared" si="25"/>
        <v>0</v>
      </c>
      <c r="DB413" s="19" t="s">
        <v>185</v>
      </c>
      <c r="DC413" s="19">
        <f t="shared" si="26"/>
        <v>0</v>
      </c>
      <c r="DD413" s="20"/>
      <c r="DE413" s="19" t="s">
        <v>185</v>
      </c>
      <c r="DF413" s="19">
        <f t="shared" si="27"/>
        <v>0</v>
      </c>
      <c r="DG413" s="19" t="s">
        <v>196</v>
      </c>
      <c r="DH413" s="19">
        <f t="shared" si="28"/>
        <v>0</v>
      </c>
      <c r="DI413" s="19" t="s">
        <v>185</v>
      </c>
      <c r="DJ413" s="19">
        <f t="shared" si="29"/>
        <v>0</v>
      </c>
      <c r="DK413" s="19" t="s">
        <v>197</v>
      </c>
      <c r="DL413" s="19">
        <f t="shared" si="30"/>
        <v>0</v>
      </c>
      <c r="DM413" s="20"/>
      <c r="DN413" s="19" t="str">
        <f t="shared" si="31"/>
        <v/>
      </c>
      <c r="DO413" s="20"/>
      <c r="DP413" s="19" t="s">
        <v>185</v>
      </c>
      <c r="DQ413" s="20">
        <f t="shared" si="32"/>
        <v>0</v>
      </c>
      <c r="DR413" s="20"/>
      <c r="DS413" s="19" t="s">
        <v>185</v>
      </c>
      <c r="DT413" s="20"/>
      <c r="DU413" s="19" t="s">
        <v>185</v>
      </c>
      <c r="DV413" s="20"/>
      <c r="DW413" s="20"/>
      <c r="DX413" s="20"/>
      <c r="DY413" s="20"/>
    </row>
    <row r="414">
      <c r="A414" s="18">
        <v>46008.37789351852</v>
      </c>
      <c r="B414" s="19" t="s">
        <v>316</v>
      </c>
      <c r="C414" s="19" t="s">
        <v>335</v>
      </c>
      <c r="D414" s="19">
        <f t="shared" si="2"/>
        <v>1</v>
      </c>
      <c r="E414" s="19" t="s">
        <v>328</v>
      </c>
      <c r="F414" s="19">
        <f>IFERROR(__xludf.DUMMYFUNCTION("LET(
  t, LOWER(TRIM(E414)),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414" s="19" t="s">
        <v>220</v>
      </c>
      <c r="H414" s="19">
        <f>IFERROR(__xludf.DUMMYFUNCTION("LET(
  t, LOWER(TRIM(G414)),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14" s="19" t="s">
        <v>182</v>
      </c>
      <c r="J414" s="19">
        <f>IFERROR(__xludf.DUMMYFUNCTION("LET(
  text, LOWER(I414),
  IFERROR(
    IFS(
      REGEXMATCH(text,""ở cùng gia đình|ở trọ cùng gia đình""), 0,
      REGEXMATCH(text,""thuê trọ""), 1,
      REGEXMATCH(text,""ở ktx""), 2,
      REGEXMATCH(text,""có nhà tại khu vực đang học|có nhà|ở riên"&amp;"g tại chung cư""), 3,
      REGEXMATCH(text,""ở nhà người quen""), 4
    ),
  -1)
)"),1.0)</f>
        <v>1</v>
      </c>
      <c r="K414" s="19" t="s">
        <v>202</v>
      </c>
      <c r="L414" s="19">
        <f>IFERROR(__xludf.DUMMYFUNCTION("LET(
  t, LOWER(TRIM(K414)),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14" s="19" t="s">
        <v>222</v>
      </c>
      <c r="N414" s="19">
        <f>IFERROR(__xludf.DUMMYFUNCTION("LET(
  t, LOWER(TRIM(M414)),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14" s="19" t="s">
        <v>185</v>
      </c>
      <c r="P414" s="19">
        <f t="shared" si="3"/>
        <v>0</v>
      </c>
      <c r="Q414" s="20"/>
      <c r="R414" s="20" t="str">
        <f t="shared" si="432"/>
        <v/>
      </c>
      <c r="S414" s="20"/>
      <c r="T414" s="20"/>
      <c r="U414" s="20"/>
      <c r="V414" s="20" t="str">
        <f>IFERROR(__xludf.DUMMYFUNCTION("IFERROR(REGEXEXTRACT(U414,""\d+"")*1, """")"),"")</f>
        <v/>
      </c>
      <c r="W414" s="20">
        <f t="shared" si="5"/>
        <v>0</v>
      </c>
      <c r="X414" s="20"/>
      <c r="Y414" s="20"/>
      <c r="Z414" s="19" t="s">
        <v>186</v>
      </c>
      <c r="AA414" s="19"/>
      <c r="AB414" s="19" t="s">
        <v>185</v>
      </c>
      <c r="AC414" s="19" t="s">
        <v>185</v>
      </c>
      <c r="AD414" s="19" t="s">
        <v>205</v>
      </c>
      <c r="AE414" s="19" t="s">
        <v>185</v>
      </c>
      <c r="AF414" s="19" t="s">
        <v>237</v>
      </c>
      <c r="AG414" s="19" t="s">
        <v>226</v>
      </c>
      <c r="AH414" s="19" t="s">
        <v>188</v>
      </c>
      <c r="AI414" s="19" t="s">
        <v>189</v>
      </c>
      <c r="AJ414" s="19">
        <f t="shared" si="6"/>
        <v>1</v>
      </c>
      <c r="AK414" s="19" t="s">
        <v>188</v>
      </c>
      <c r="AL414" s="19">
        <f t="shared" si="7"/>
        <v>1</v>
      </c>
      <c r="AM414" s="19" t="s">
        <v>228</v>
      </c>
      <c r="AN414" s="19">
        <f t="shared" si="8"/>
        <v>1</v>
      </c>
      <c r="AO414" s="20"/>
      <c r="AP414" s="19">
        <v>4.0</v>
      </c>
      <c r="AQ414" s="19">
        <v>4.0</v>
      </c>
      <c r="AR414" s="19">
        <v>4.0</v>
      </c>
      <c r="AS414" s="19">
        <v>4.0</v>
      </c>
      <c r="AT414" s="19">
        <v>4.0</v>
      </c>
      <c r="AU414" s="19">
        <v>4.0</v>
      </c>
      <c r="AV414" s="19">
        <v>3.0</v>
      </c>
      <c r="AW414" s="19">
        <v>2.0</v>
      </c>
      <c r="AX414" s="19">
        <v>3.0</v>
      </c>
      <c r="AY414" s="19">
        <f t="shared" si="9"/>
        <v>32</v>
      </c>
      <c r="AZ414" s="19">
        <f t="shared" si="10"/>
        <v>23</v>
      </c>
      <c r="BA414" s="19">
        <f t="shared" si="11"/>
        <v>1</v>
      </c>
      <c r="BB414" s="19">
        <f t="shared" si="12"/>
        <v>1</v>
      </c>
      <c r="BC414" s="19">
        <v>4.0</v>
      </c>
      <c r="BD414" s="19">
        <v>4.0</v>
      </c>
      <c r="BE414" s="19">
        <v>4.0</v>
      </c>
      <c r="BF414" s="19">
        <v>4.0</v>
      </c>
      <c r="BG414" s="19">
        <v>4.0</v>
      </c>
      <c r="BH414" s="19">
        <v>4.0</v>
      </c>
      <c r="BI414" s="19">
        <v>4.0</v>
      </c>
      <c r="BJ414" s="19">
        <f t="shared" si="13"/>
        <v>28</v>
      </c>
      <c r="BK414" s="19">
        <f t="shared" si="14"/>
        <v>21</v>
      </c>
      <c r="BL414" s="19"/>
      <c r="BM414" s="19"/>
      <c r="BN414" s="19">
        <v>1.0</v>
      </c>
      <c r="BO414" s="19" t="s">
        <v>185</v>
      </c>
      <c r="BP414" s="19">
        <f t="shared" si="15"/>
        <v>0</v>
      </c>
      <c r="BQ414" s="19">
        <v>1.0</v>
      </c>
      <c r="BR414" s="19">
        <v>0.0</v>
      </c>
      <c r="BS414" s="19" t="s">
        <v>185</v>
      </c>
      <c r="BT414" s="20">
        <f t="shared" si="16"/>
        <v>0</v>
      </c>
      <c r="BU414" s="20"/>
      <c r="BV414" s="19">
        <v>1.0</v>
      </c>
      <c r="BW414" s="19" t="s">
        <v>195</v>
      </c>
      <c r="BX414" s="19" t="s">
        <v>191</v>
      </c>
      <c r="BY414" s="19" t="s">
        <v>195</v>
      </c>
      <c r="BZ414" s="19" t="s">
        <v>208</v>
      </c>
      <c r="CA414" s="19">
        <f t="shared" si="17"/>
        <v>2</v>
      </c>
      <c r="CB414" s="19" t="s">
        <v>186</v>
      </c>
      <c r="CC414" s="19">
        <f t="shared" si="18"/>
        <v>1</v>
      </c>
      <c r="CD414" s="19" t="s">
        <v>208</v>
      </c>
      <c r="CE414" s="19">
        <f t="shared" si="19"/>
        <v>2</v>
      </c>
      <c r="CF414" s="19" t="s">
        <v>208</v>
      </c>
      <c r="CG414" s="19">
        <f t="shared" si="20"/>
        <v>2</v>
      </c>
      <c r="CH414" s="19" t="s">
        <v>208</v>
      </c>
      <c r="CI414" s="19">
        <f t="shared" si="21"/>
        <v>2</v>
      </c>
      <c r="CJ414" s="19" t="s">
        <v>229</v>
      </c>
      <c r="CK414" s="19" t="s">
        <v>185</v>
      </c>
      <c r="CL414" s="19" t="s">
        <v>194</v>
      </c>
      <c r="CM414" s="19">
        <f t="shared" si="22"/>
        <v>3.5</v>
      </c>
      <c r="CN414" s="19" t="s">
        <v>185</v>
      </c>
      <c r="CO414" s="19">
        <f t="shared" si="23"/>
        <v>0</v>
      </c>
      <c r="CP414" s="19" t="s">
        <v>185</v>
      </c>
      <c r="CQ414" s="19" t="s">
        <v>195</v>
      </c>
      <c r="CR414" s="19" t="s">
        <v>185</v>
      </c>
      <c r="CS414" s="19" t="s">
        <v>185</v>
      </c>
      <c r="CT414" s="19" t="s">
        <v>185</v>
      </c>
      <c r="CU414" s="19">
        <f t="shared" ref="CU414:CY414" si="463">if(CP414="Không",0,1)</f>
        <v>0</v>
      </c>
      <c r="CV414" s="19">
        <f t="shared" si="463"/>
        <v>1</v>
      </c>
      <c r="CW414" s="19">
        <f t="shared" si="463"/>
        <v>0</v>
      </c>
      <c r="CX414" s="19">
        <f t="shared" si="463"/>
        <v>0</v>
      </c>
      <c r="CY414" s="19">
        <f t="shared" si="463"/>
        <v>0</v>
      </c>
      <c r="CZ414" s="19" t="s">
        <v>195</v>
      </c>
      <c r="DA414" s="19">
        <f t="shared" si="25"/>
        <v>1</v>
      </c>
      <c r="DB414" s="19" t="s">
        <v>195</v>
      </c>
      <c r="DC414" s="19">
        <f t="shared" si="26"/>
        <v>1</v>
      </c>
      <c r="DD414" s="19" t="s">
        <v>984</v>
      </c>
      <c r="DE414" s="19" t="s">
        <v>185</v>
      </c>
      <c r="DF414" s="19">
        <f t="shared" si="27"/>
        <v>0</v>
      </c>
      <c r="DG414" s="19" t="s">
        <v>196</v>
      </c>
      <c r="DH414" s="19">
        <f t="shared" si="28"/>
        <v>0</v>
      </c>
      <c r="DI414" s="19" t="s">
        <v>185</v>
      </c>
      <c r="DJ414" s="19">
        <f t="shared" si="29"/>
        <v>0</v>
      </c>
      <c r="DK414" s="19" t="s">
        <v>197</v>
      </c>
      <c r="DL414" s="19">
        <f t="shared" si="30"/>
        <v>0</v>
      </c>
      <c r="DM414" s="20"/>
      <c r="DN414" s="19" t="str">
        <f t="shared" si="31"/>
        <v/>
      </c>
      <c r="DO414" s="20"/>
      <c r="DP414" s="19" t="s">
        <v>185</v>
      </c>
      <c r="DQ414" s="20">
        <f t="shared" si="32"/>
        <v>0</v>
      </c>
      <c r="DR414" s="20"/>
      <c r="DS414" s="19" t="s">
        <v>185</v>
      </c>
      <c r="DT414" s="20"/>
      <c r="DU414" s="19" t="s">
        <v>185</v>
      </c>
      <c r="DV414" s="20"/>
      <c r="DW414" s="20"/>
      <c r="DX414" s="20"/>
      <c r="DY414" s="20"/>
    </row>
    <row r="415">
      <c r="A415" s="18">
        <v>46008.39366898148</v>
      </c>
      <c r="B415" s="19" t="s">
        <v>390</v>
      </c>
      <c r="C415" s="19" t="s">
        <v>335</v>
      </c>
      <c r="D415" s="19">
        <f t="shared" si="2"/>
        <v>1</v>
      </c>
      <c r="E415" s="19" t="s">
        <v>180</v>
      </c>
      <c r="F415" s="19">
        <f>IFERROR(__xludf.DUMMYFUNCTION("LET(
  t, LOWER(TRIM(E415)),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15" s="19" t="s">
        <v>185</v>
      </c>
      <c r="H415" s="19">
        <f>IFERROR(__xludf.DUMMYFUNCTION("LET(
  t, LOWER(TRIM(G415)),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15" s="19" t="s">
        <v>182</v>
      </c>
      <c r="J415" s="19">
        <f>IFERROR(__xludf.DUMMYFUNCTION("LET(
  text, LOWER(I415),
  IFERROR(
    IFS(
      REGEXMATCH(text,""ở cùng gia đình|ở trọ cùng gia đình""), 0,
      REGEXMATCH(text,""thuê trọ""), 1,
      REGEXMATCH(text,""ở ktx""), 2,
      REGEXMATCH(text,""có nhà tại khu vực đang học|có nhà|ở riên"&amp;"g tại chung cư""), 3,
      REGEXMATCH(text,""ở nhà người quen""), 4
    ),
  -1)
)"),1.0)</f>
        <v>1</v>
      </c>
      <c r="K415" s="19" t="s">
        <v>723</v>
      </c>
      <c r="L415" s="19">
        <f>IFERROR(__xludf.DUMMYFUNCTION("LET(
  t, LOWER(TRIM(K415)),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15" s="19" t="s">
        <v>222</v>
      </c>
      <c r="N415" s="19">
        <f>IFERROR(__xludf.DUMMYFUNCTION("LET(
  t, LOWER(TRIM(M415)),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15" s="19" t="s">
        <v>185</v>
      </c>
      <c r="P415" s="19">
        <f t="shared" si="3"/>
        <v>0</v>
      </c>
      <c r="Q415" s="20"/>
      <c r="R415" s="20" t="str">
        <f t="shared" si="432"/>
        <v/>
      </c>
      <c r="S415" s="20"/>
      <c r="T415" s="20"/>
      <c r="U415" s="20"/>
      <c r="V415" s="20" t="str">
        <f>IFERROR(__xludf.DUMMYFUNCTION("IFERROR(REGEXEXTRACT(U415,""\d+"")*1, """")"),"")</f>
        <v/>
      </c>
      <c r="W415" s="20">
        <f t="shared" si="5"/>
        <v>0</v>
      </c>
      <c r="X415" s="20"/>
      <c r="Y415" s="20"/>
      <c r="Z415" s="19" t="s">
        <v>185</v>
      </c>
      <c r="AA415" s="19"/>
      <c r="AB415" s="19" t="s">
        <v>185</v>
      </c>
      <c r="AC415" s="19" t="s">
        <v>185</v>
      </c>
      <c r="AD415" s="19" t="s">
        <v>185</v>
      </c>
      <c r="AE415" s="19" t="s">
        <v>185</v>
      </c>
      <c r="AF415" s="19" t="s">
        <v>237</v>
      </c>
      <c r="AG415" s="19" t="s">
        <v>238</v>
      </c>
      <c r="AH415" s="19" t="s">
        <v>238</v>
      </c>
      <c r="AI415" s="19" t="s">
        <v>239</v>
      </c>
      <c r="AJ415" s="19">
        <f t="shared" si="6"/>
        <v>0</v>
      </c>
      <c r="AK415" s="19" t="s">
        <v>238</v>
      </c>
      <c r="AL415" s="19">
        <f t="shared" si="7"/>
        <v>0</v>
      </c>
      <c r="AM415" s="19" t="s">
        <v>190</v>
      </c>
      <c r="AN415" s="19">
        <f t="shared" si="8"/>
        <v>0</v>
      </c>
      <c r="AO415" s="20"/>
      <c r="AP415" s="19">
        <v>1.0</v>
      </c>
      <c r="AQ415" s="19">
        <v>1.0</v>
      </c>
      <c r="AR415" s="19">
        <v>1.0</v>
      </c>
      <c r="AS415" s="19">
        <v>1.0</v>
      </c>
      <c r="AT415" s="19">
        <v>1.0</v>
      </c>
      <c r="AU415" s="19">
        <v>1.0</v>
      </c>
      <c r="AV415" s="19">
        <v>1.0</v>
      </c>
      <c r="AW415" s="19">
        <v>1.0</v>
      </c>
      <c r="AX415" s="19">
        <v>1.0</v>
      </c>
      <c r="AY415" s="19">
        <f t="shared" si="9"/>
        <v>9</v>
      </c>
      <c r="AZ415" s="19">
        <f t="shared" si="10"/>
        <v>0</v>
      </c>
      <c r="BA415" s="19">
        <f t="shared" si="11"/>
        <v>0</v>
      </c>
      <c r="BB415" s="19">
        <f t="shared" si="12"/>
        <v>0</v>
      </c>
      <c r="BC415" s="19">
        <v>1.0</v>
      </c>
      <c r="BD415" s="19">
        <v>1.0</v>
      </c>
      <c r="BE415" s="19">
        <v>1.0</v>
      </c>
      <c r="BF415" s="19">
        <v>1.0</v>
      </c>
      <c r="BG415" s="19">
        <v>4.0</v>
      </c>
      <c r="BH415" s="19">
        <v>1.0</v>
      </c>
      <c r="BI415" s="19">
        <v>1.0</v>
      </c>
      <c r="BJ415" s="19">
        <f t="shared" si="13"/>
        <v>10</v>
      </c>
      <c r="BK415" s="19">
        <f t="shared" si="14"/>
        <v>3</v>
      </c>
      <c r="BL415" s="19"/>
      <c r="BM415" s="19"/>
      <c r="BN415" s="19">
        <v>4.0</v>
      </c>
      <c r="BO415" s="19" t="s">
        <v>195</v>
      </c>
      <c r="BP415" s="19">
        <f t="shared" si="15"/>
        <v>1</v>
      </c>
      <c r="BQ415" s="19">
        <v>2.0</v>
      </c>
      <c r="BR415" s="19">
        <v>3.0</v>
      </c>
      <c r="BS415" s="19" t="s">
        <v>185</v>
      </c>
      <c r="BT415" s="20">
        <f t="shared" si="16"/>
        <v>0</v>
      </c>
      <c r="BU415" s="20"/>
      <c r="BV415" s="19">
        <v>3.0</v>
      </c>
      <c r="BW415" s="19" t="s">
        <v>185</v>
      </c>
      <c r="BX415" s="19" t="s">
        <v>191</v>
      </c>
      <c r="BY415" s="19" t="s">
        <v>185</v>
      </c>
      <c r="BZ415" s="19" t="s">
        <v>185</v>
      </c>
      <c r="CA415" s="19">
        <f t="shared" si="17"/>
        <v>0</v>
      </c>
      <c r="CB415" s="19" t="s">
        <v>185</v>
      </c>
      <c r="CC415" s="19">
        <f t="shared" si="18"/>
        <v>0</v>
      </c>
      <c r="CD415" s="19" t="s">
        <v>192</v>
      </c>
      <c r="CE415" s="19">
        <f t="shared" si="19"/>
        <v>0</v>
      </c>
      <c r="CF415" s="19" t="s">
        <v>209</v>
      </c>
      <c r="CG415" s="19">
        <f t="shared" si="20"/>
        <v>1</v>
      </c>
      <c r="CH415" s="19" t="s">
        <v>192</v>
      </c>
      <c r="CI415" s="19">
        <f t="shared" si="21"/>
        <v>0</v>
      </c>
      <c r="CJ415" s="19" t="s">
        <v>229</v>
      </c>
      <c r="CK415" s="19" t="s">
        <v>985</v>
      </c>
      <c r="CL415" s="19" t="s">
        <v>194</v>
      </c>
      <c r="CM415" s="19">
        <f t="shared" si="22"/>
        <v>3.5</v>
      </c>
      <c r="CN415" s="19" t="s">
        <v>213</v>
      </c>
      <c r="CO415" s="19">
        <f t="shared" si="23"/>
        <v>1</v>
      </c>
      <c r="CP415" s="19" t="s">
        <v>185</v>
      </c>
      <c r="CQ415" s="19" t="s">
        <v>185</v>
      </c>
      <c r="CR415" s="19" t="s">
        <v>185</v>
      </c>
      <c r="CS415" s="19" t="s">
        <v>185</v>
      </c>
      <c r="CT415" s="19" t="s">
        <v>185</v>
      </c>
      <c r="CU415" s="19">
        <f t="shared" ref="CU415:CY415" si="464">if(CP415="Không",0,1)</f>
        <v>0</v>
      </c>
      <c r="CV415" s="19">
        <f t="shared" si="464"/>
        <v>0</v>
      </c>
      <c r="CW415" s="19">
        <f t="shared" si="464"/>
        <v>0</v>
      </c>
      <c r="CX415" s="19">
        <f t="shared" si="464"/>
        <v>0</v>
      </c>
      <c r="CY415" s="19">
        <f t="shared" si="464"/>
        <v>0</v>
      </c>
      <c r="CZ415" s="19" t="s">
        <v>195</v>
      </c>
      <c r="DA415" s="19">
        <f t="shared" si="25"/>
        <v>1</v>
      </c>
      <c r="DB415" s="19" t="s">
        <v>185</v>
      </c>
      <c r="DC415" s="19">
        <f t="shared" si="26"/>
        <v>0</v>
      </c>
      <c r="DD415" s="20"/>
      <c r="DE415" s="19" t="s">
        <v>195</v>
      </c>
      <c r="DF415" s="19">
        <f t="shared" si="27"/>
        <v>1</v>
      </c>
      <c r="DG415" s="19" t="s">
        <v>196</v>
      </c>
      <c r="DH415" s="19">
        <f t="shared" si="28"/>
        <v>0</v>
      </c>
      <c r="DI415" s="19" t="s">
        <v>185</v>
      </c>
      <c r="DJ415" s="19">
        <f t="shared" si="29"/>
        <v>0</v>
      </c>
      <c r="DK415" s="19" t="s">
        <v>197</v>
      </c>
      <c r="DL415" s="19">
        <f t="shared" si="30"/>
        <v>0</v>
      </c>
      <c r="DM415" s="19" t="s">
        <v>198</v>
      </c>
      <c r="DN415" s="19">
        <f t="shared" si="31"/>
        <v>1.5</v>
      </c>
      <c r="DO415" s="19" t="s">
        <v>986</v>
      </c>
      <c r="DP415" s="19" t="s">
        <v>185</v>
      </c>
      <c r="DQ415" s="20">
        <f t="shared" si="32"/>
        <v>0</v>
      </c>
      <c r="DR415" s="20"/>
      <c r="DS415" s="19" t="s">
        <v>185</v>
      </c>
      <c r="DT415" s="20"/>
      <c r="DU415" s="19" t="s">
        <v>185</v>
      </c>
      <c r="DV415" s="20"/>
      <c r="DW415" s="20"/>
      <c r="DX415" s="20"/>
      <c r="DY415" s="20"/>
    </row>
    <row r="416">
      <c r="A416" s="18">
        <v>46008.395833333336</v>
      </c>
      <c r="B416" s="19" t="s">
        <v>219</v>
      </c>
      <c r="C416" s="19" t="s">
        <v>335</v>
      </c>
      <c r="D416" s="19">
        <f t="shared" si="2"/>
        <v>1</v>
      </c>
      <c r="E416" s="19" t="s">
        <v>180</v>
      </c>
      <c r="F416" s="19">
        <f>IFERROR(__xludf.DUMMYFUNCTION("LET(
  t, LOWER(TRIM(E416)),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16" s="19" t="s">
        <v>181</v>
      </c>
      <c r="H416" s="19">
        <f>IFERROR(__xludf.DUMMYFUNCTION("LET(
  t, LOWER(TRIM(G416)),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416" s="19" t="s">
        <v>276</v>
      </c>
      <c r="J416" s="19">
        <f>IFERROR(__xludf.DUMMYFUNCTION("LET(
  text, LOWER(I416),
  IFERROR(
    IFS(
      REGEXMATCH(text,""ở cùng gia đình|ở trọ cùng gia đình""), 0,
      REGEXMATCH(text,""thuê trọ""), 1,
      REGEXMATCH(text,""ở ktx""), 2,
      REGEXMATCH(text,""có nhà tại khu vực đang học|có nhà|ở riên"&amp;"g tại chung cư""), 3,
      REGEXMATCH(text,""ở nhà người quen""), 4
    ),
  -1)
)"),0.0)</f>
        <v>0</v>
      </c>
      <c r="K416" s="19" t="s">
        <v>221</v>
      </c>
      <c r="L416" s="19">
        <f>IFERROR(__xludf.DUMMYFUNCTION("LET(
  t, LOWER(TRIM(K416)),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16" s="19" t="s">
        <v>222</v>
      </c>
      <c r="N416" s="19">
        <f>IFERROR(__xludf.DUMMYFUNCTION("LET(
  t, LOWER(TRIM(M416)),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16" s="19" t="s">
        <v>185</v>
      </c>
      <c r="P416" s="19">
        <f t="shared" si="3"/>
        <v>0</v>
      </c>
      <c r="Q416" s="20"/>
      <c r="R416" s="20" t="str">
        <f t="shared" si="432"/>
        <v/>
      </c>
      <c r="S416" s="20"/>
      <c r="T416" s="20"/>
      <c r="U416" s="20"/>
      <c r="V416" s="20" t="str">
        <f>IFERROR(__xludf.DUMMYFUNCTION("IFERROR(REGEXEXTRACT(U416,""\d+"")*1, """")"),"")</f>
        <v/>
      </c>
      <c r="W416" s="20">
        <f t="shared" si="5"/>
        <v>0</v>
      </c>
      <c r="X416" s="20"/>
      <c r="Y416" s="20"/>
      <c r="Z416" s="19" t="s">
        <v>185</v>
      </c>
      <c r="AA416" s="19"/>
      <c r="AB416" s="19" t="s">
        <v>185</v>
      </c>
      <c r="AC416" s="19" t="s">
        <v>185</v>
      </c>
      <c r="AD416" s="19" t="s">
        <v>205</v>
      </c>
      <c r="AE416" s="19" t="s">
        <v>186</v>
      </c>
      <c r="AF416" s="19" t="s">
        <v>206</v>
      </c>
      <c r="AG416" s="19" t="s">
        <v>188</v>
      </c>
      <c r="AH416" s="19" t="s">
        <v>226</v>
      </c>
      <c r="AI416" s="19" t="s">
        <v>227</v>
      </c>
      <c r="AJ416" s="19">
        <f t="shared" si="6"/>
        <v>2</v>
      </c>
      <c r="AK416" s="19" t="s">
        <v>238</v>
      </c>
      <c r="AL416" s="19">
        <f t="shared" si="7"/>
        <v>0</v>
      </c>
      <c r="AM416" s="19" t="s">
        <v>228</v>
      </c>
      <c r="AN416" s="19">
        <f t="shared" si="8"/>
        <v>1</v>
      </c>
      <c r="AO416" s="20"/>
      <c r="AP416" s="19">
        <v>1.0</v>
      </c>
      <c r="AQ416" s="19">
        <v>2.0</v>
      </c>
      <c r="AR416" s="19">
        <v>2.0</v>
      </c>
      <c r="AS416" s="19">
        <v>2.0</v>
      </c>
      <c r="AT416" s="19">
        <v>1.0</v>
      </c>
      <c r="AU416" s="19">
        <v>1.0</v>
      </c>
      <c r="AV416" s="19">
        <v>1.0</v>
      </c>
      <c r="AW416" s="19">
        <v>2.0</v>
      </c>
      <c r="AX416" s="19">
        <v>1.0</v>
      </c>
      <c r="AY416" s="19">
        <f t="shared" si="9"/>
        <v>13</v>
      </c>
      <c r="AZ416" s="19">
        <f t="shared" si="10"/>
        <v>4</v>
      </c>
      <c r="BA416" s="19">
        <f t="shared" si="11"/>
        <v>0</v>
      </c>
      <c r="BB416" s="19">
        <f t="shared" si="12"/>
        <v>0</v>
      </c>
      <c r="BC416" s="19">
        <v>2.0</v>
      </c>
      <c r="BD416" s="19">
        <v>1.0</v>
      </c>
      <c r="BE416" s="19">
        <v>2.0</v>
      </c>
      <c r="BF416" s="19">
        <v>1.0</v>
      </c>
      <c r="BG416" s="19">
        <v>4.0</v>
      </c>
      <c r="BH416" s="19">
        <v>1.0</v>
      </c>
      <c r="BI416" s="19">
        <v>2.0</v>
      </c>
      <c r="BJ416" s="19">
        <f t="shared" si="13"/>
        <v>13</v>
      </c>
      <c r="BK416" s="19">
        <f t="shared" si="14"/>
        <v>6</v>
      </c>
      <c r="BL416" s="19"/>
      <c r="BM416" s="19"/>
      <c r="BN416" s="19">
        <v>4.0</v>
      </c>
      <c r="BO416" s="19" t="s">
        <v>185</v>
      </c>
      <c r="BP416" s="19">
        <f t="shared" si="15"/>
        <v>0</v>
      </c>
      <c r="BQ416" s="19">
        <v>3.0</v>
      </c>
      <c r="BR416" s="19">
        <v>4.0</v>
      </c>
      <c r="BS416" s="19" t="s">
        <v>185</v>
      </c>
      <c r="BT416" s="20">
        <f t="shared" si="16"/>
        <v>0</v>
      </c>
      <c r="BU416" s="20"/>
      <c r="BV416" s="19">
        <v>3.0</v>
      </c>
      <c r="BW416" s="19" t="s">
        <v>185</v>
      </c>
      <c r="BX416" s="19" t="s">
        <v>191</v>
      </c>
      <c r="BY416" s="19" t="s">
        <v>185</v>
      </c>
      <c r="BZ416" s="19" t="s">
        <v>186</v>
      </c>
      <c r="CA416" s="19">
        <f t="shared" si="17"/>
        <v>1</v>
      </c>
      <c r="CB416" s="19" t="s">
        <v>185</v>
      </c>
      <c r="CC416" s="19">
        <f t="shared" si="18"/>
        <v>0</v>
      </c>
      <c r="CD416" s="19" t="s">
        <v>192</v>
      </c>
      <c r="CE416" s="19">
        <f t="shared" si="19"/>
        <v>0</v>
      </c>
      <c r="CF416" s="19" t="s">
        <v>192</v>
      </c>
      <c r="CG416" s="19">
        <f t="shared" si="20"/>
        <v>0</v>
      </c>
      <c r="CH416" s="19" t="s">
        <v>192</v>
      </c>
      <c r="CI416" s="19">
        <f t="shared" si="21"/>
        <v>0</v>
      </c>
      <c r="CJ416" s="19" t="s">
        <v>229</v>
      </c>
      <c r="CK416" s="19" t="s">
        <v>185</v>
      </c>
      <c r="CL416" s="19" t="s">
        <v>194</v>
      </c>
      <c r="CM416" s="19">
        <f t="shared" si="22"/>
        <v>3.5</v>
      </c>
      <c r="CN416" s="19" t="s">
        <v>185</v>
      </c>
      <c r="CO416" s="19">
        <f t="shared" si="23"/>
        <v>0</v>
      </c>
      <c r="CP416" s="19" t="s">
        <v>185</v>
      </c>
      <c r="CQ416" s="19" t="s">
        <v>195</v>
      </c>
      <c r="CR416" s="19" t="s">
        <v>185</v>
      </c>
      <c r="CS416" s="19" t="s">
        <v>185</v>
      </c>
      <c r="CT416" s="19" t="s">
        <v>185</v>
      </c>
      <c r="CU416" s="19">
        <f t="shared" ref="CU416:CY416" si="465">if(CP416="Không",0,1)</f>
        <v>0</v>
      </c>
      <c r="CV416" s="19">
        <f t="shared" si="465"/>
        <v>1</v>
      </c>
      <c r="CW416" s="19">
        <f t="shared" si="465"/>
        <v>0</v>
      </c>
      <c r="CX416" s="19">
        <f t="shared" si="465"/>
        <v>0</v>
      </c>
      <c r="CY416" s="19">
        <f t="shared" si="465"/>
        <v>0</v>
      </c>
      <c r="CZ416" s="19" t="s">
        <v>185</v>
      </c>
      <c r="DA416" s="19">
        <f t="shared" si="25"/>
        <v>0</v>
      </c>
      <c r="DB416" s="19" t="s">
        <v>185</v>
      </c>
      <c r="DC416" s="19">
        <f t="shared" si="26"/>
        <v>0</v>
      </c>
      <c r="DD416" s="20"/>
      <c r="DE416" s="19" t="s">
        <v>185</v>
      </c>
      <c r="DF416" s="19">
        <f t="shared" si="27"/>
        <v>0</v>
      </c>
      <c r="DG416" s="19" t="s">
        <v>196</v>
      </c>
      <c r="DH416" s="19">
        <f t="shared" si="28"/>
        <v>0</v>
      </c>
      <c r="DI416" s="19" t="s">
        <v>185</v>
      </c>
      <c r="DJ416" s="19">
        <f t="shared" si="29"/>
        <v>0</v>
      </c>
      <c r="DK416" s="19" t="s">
        <v>197</v>
      </c>
      <c r="DL416" s="19">
        <f t="shared" si="30"/>
        <v>0</v>
      </c>
      <c r="DM416" s="20"/>
      <c r="DN416" s="19" t="str">
        <f t="shared" si="31"/>
        <v/>
      </c>
      <c r="DO416" s="20"/>
      <c r="DP416" s="19" t="s">
        <v>185</v>
      </c>
      <c r="DQ416" s="20">
        <f t="shared" si="32"/>
        <v>0</v>
      </c>
      <c r="DR416" s="20"/>
      <c r="DS416" s="19" t="s">
        <v>185</v>
      </c>
      <c r="DT416" s="20"/>
      <c r="DU416" s="19" t="s">
        <v>185</v>
      </c>
      <c r="DV416" s="20"/>
      <c r="DW416" s="20"/>
      <c r="DX416" s="20"/>
      <c r="DY416" s="20"/>
    </row>
    <row r="417">
      <c r="A417" s="18">
        <v>46008.39722222222</v>
      </c>
      <c r="B417" s="19" t="s">
        <v>966</v>
      </c>
      <c r="C417" s="19" t="s">
        <v>335</v>
      </c>
      <c r="D417" s="19">
        <f t="shared" si="2"/>
        <v>1</v>
      </c>
      <c r="E417" s="19" t="s">
        <v>346</v>
      </c>
      <c r="F417" s="19">
        <f>IFERROR(__xludf.DUMMYFUNCTION("LET(
  t, LOWER(TRIM(E417)),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17" s="19" t="s">
        <v>185</v>
      </c>
      <c r="H417" s="19">
        <f>IFERROR(__xludf.DUMMYFUNCTION("LET(
  t, LOWER(TRIM(G417)),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17" s="19" t="s">
        <v>182</v>
      </c>
      <c r="J417" s="19">
        <f>IFERROR(__xludf.DUMMYFUNCTION("LET(
  text, LOWER(I417),
  IFERROR(
    IFS(
      REGEXMATCH(text,""ở cùng gia đình|ở trọ cùng gia đình""), 0,
      REGEXMATCH(text,""thuê trọ""), 1,
      REGEXMATCH(text,""ở ktx""), 2,
      REGEXMATCH(text,""có nhà tại khu vực đang học|có nhà|ở riên"&amp;"g tại chung cư""), 3,
      REGEXMATCH(text,""ở nhà người quen""), 4
    ),
  -1)
)"),1.0)</f>
        <v>1</v>
      </c>
      <c r="K417" s="19" t="s">
        <v>221</v>
      </c>
      <c r="L417" s="19">
        <f>IFERROR(__xludf.DUMMYFUNCTION("LET(
  t, LOWER(TRIM(K417)),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17" s="19" t="s">
        <v>222</v>
      </c>
      <c r="N417" s="19">
        <f>IFERROR(__xludf.DUMMYFUNCTION("LET(
  t, LOWER(TRIM(M417)),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17" s="19" t="s">
        <v>195</v>
      </c>
      <c r="P417" s="19">
        <f t="shared" si="3"/>
        <v>1</v>
      </c>
      <c r="Q417" s="19" t="s">
        <v>434</v>
      </c>
      <c r="R417" s="19">
        <v>2.0</v>
      </c>
      <c r="S417" s="19" t="s">
        <v>678</v>
      </c>
      <c r="T417" s="19"/>
      <c r="U417" s="19" t="s">
        <v>307</v>
      </c>
      <c r="V417" s="20">
        <f>IFERROR(__xludf.DUMMYFUNCTION("IFERROR(REGEXEXTRACT(U417,""\d+"")*1, """")"),20.0)</f>
        <v>20</v>
      </c>
      <c r="W417" s="20">
        <f t="shared" si="5"/>
        <v>20</v>
      </c>
      <c r="X417" s="19">
        <v>50.0</v>
      </c>
      <c r="Y417" s="19">
        <v>1.0</v>
      </c>
      <c r="Z417" s="19" t="s">
        <v>208</v>
      </c>
      <c r="AA417" s="19"/>
      <c r="AB417" s="19" t="s">
        <v>185</v>
      </c>
      <c r="AC417" s="19" t="s">
        <v>185</v>
      </c>
      <c r="AD417" s="19" t="s">
        <v>205</v>
      </c>
      <c r="AE417" s="19" t="s">
        <v>186</v>
      </c>
      <c r="AF417" s="19" t="s">
        <v>187</v>
      </c>
      <c r="AG417" s="19" t="s">
        <v>226</v>
      </c>
      <c r="AH417" s="19" t="s">
        <v>226</v>
      </c>
      <c r="AI417" s="19" t="s">
        <v>239</v>
      </c>
      <c r="AJ417" s="19">
        <f t="shared" si="6"/>
        <v>0</v>
      </c>
      <c r="AK417" s="19" t="s">
        <v>302</v>
      </c>
      <c r="AL417" s="19">
        <f t="shared" si="7"/>
        <v>-1</v>
      </c>
      <c r="AM417" s="19" t="s">
        <v>190</v>
      </c>
      <c r="AN417" s="19">
        <f t="shared" si="8"/>
        <v>0</v>
      </c>
      <c r="AO417" s="20"/>
      <c r="AP417" s="19">
        <v>2.0</v>
      </c>
      <c r="AQ417" s="19">
        <v>2.0</v>
      </c>
      <c r="AR417" s="19">
        <v>3.0</v>
      </c>
      <c r="AS417" s="19">
        <v>2.0</v>
      </c>
      <c r="AT417" s="19">
        <v>3.0</v>
      </c>
      <c r="AU417" s="19">
        <v>3.0</v>
      </c>
      <c r="AV417" s="19">
        <v>3.0</v>
      </c>
      <c r="AW417" s="19">
        <v>2.0</v>
      </c>
      <c r="AX417" s="19">
        <v>1.0</v>
      </c>
      <c r="AY417" s="19">
        <f t="shared" si="9"/>
        <v>21</v>
      </c>
      <c r="AZ417" s="19">
        <f t="shared" si="10"/>
        <v>12</v>
      </c>
      <c r="BA417" s="19">
        <f t="shared" si="11"/>
        <v>1</v>
      </c>
      <c r="BB417" s="19">
        <f t="shared" si="12"/>
        <v>0</v>
      </c>
      <c r="BC417" s="19">
        <v>2.0</v>
      </c>
      <c r="BD417" s="19">
        <v>2.0</v>
      </c>
      <c r="BE417" s="19">
        <v>2.0</v>
      </c>
      <c r="BF417" s="19">
        <v>2.0</v>
      </c>
      <c r="BG417" s="19">
        <v>3.0</v>
      </c>
      <c r="BH417" s="19">
        <v>2.0</v>
      </c>
      <c r="BI417" s="19">
        <v>2.0</v>
      </c>
      <c r="BJ417" s="19">
        <f t="shared" si="13"/>
        <v>15</v>
      </c>
      <c r="BK417" s="19">
        <f t="shared" si="14"/>
        <v>8</v>
      </c>
      <c r="BL417" s="19"/>
      <c r="BM417" s="19"/>
      <c r="BN417" s="19">
        <v>4.0</v>
      </c>
      <c r="BO417" s="19" t="s">
        <v>185</v>
      </c>
      <c r="BP417" s="19">
        <f t="shared" si="15"/>
        <v>0</v>
      </c>
      <c r="BQ417" s="19">
        <v>4.0</v>
      </c>
      <c r="BR417" s="19">
        <v>2.0</v>
      </c>
      <c r="BS417" s="19" t="s">
        <v>185</v>
      </c>
      <c r="BT417" s="20">
        <f t="shared" si="16"/>
        <v>0</v>
      </c>
      <c r="BU417" s="20"/>
      <c r="BV417" s="19">
        <v>3.0</v>
      </c>
      <c r="BW417" s="19" t="s">
        <v>195</v>
      </c>
      <c r="BX417" s="19" t="s">
        <v>191</v>
      </c>
      <c r="BY417" s="19" t="s">
        <v>195</v>
      </c>
      <c r="BZ417" s="19" t="s">
        <v>208</v>
      </c>
      <c r="CA417" s="19">
        <f t="shared" si="17"/>
        <v>2</v>
      </c>
      <c r="CB417" s="19" t="s">
        <v>208</v>
      </c>
      <c r="CC417" s="19">
        <f t="shared" si="18"/>
        <v>2</v>
      </c>
      <c r="CD417" s="19" t="s">
        <v>209</v>
      </c>
      <c r="CE417" s="19">
        <f t="shared" si="19"/>
        <v>1</v>
      </c>
      <c r="CF417" s="19" t="s">
        <v>209</v>
      </c>
      <c r="CG417" s="19">
        <f t="shared" si="20"/>
        <v>1</v>
      </c>
      <c r="CH417" s="19" t="s">
        <v>209</v>
      </c>
      <c r="CI417" s="19">
        <f t="shared" si="21"/>
        <v>1</v>
      </c>
      <c r="CJ417" s="19" t="s">
        <v>229</v>
      </c>
      <c r="CK417" s="19" t="s">
        <v>488</v>
      </c>
      <c r="CL417" s="19" t="s">
        <v>212</v>
      </c>
      <c r="CM417" s="19">
        <f t="shared" si="22"/>
        <v>6</v>
      </c>
      <c r="CN417" s="19" t="s">
        <v>185</v>
      </c>
      <c r="CO417" s="19">
        <f t="shared" si="23"/>
        <v>0</v>
      </c>
      <c r="CP417" s="19" t="s">
        <v>185</v>
      </c>
      <c r="CQ417" s="19" t="s">
        <v>195</v>
      </c>
      <c r="CR417" s="19" t="s">
        <v>185</v>
      </c>
      <c r="CS417" s="19" t="s">
        <v>185</v>
      </c>
      <c r="CT417" s="19" t="s">
        <v>185</v>
      </c>
      <c r="CU417" s="19">
        <f t="shared" ref="CU417:CY417" si="466">if(CP417="Không",0,1)</f>
        <v>0</v>
      </c>
      <c r="CV417" s="19">
        <f t="shared" si="466"/>
        <v>1</v>
      </c>
      <c r="CW417" s="19">
        <f t="shared" si="466"/>
        <v>0</v>
      </c>
      <c r="CX417" s="19">
        <f t="shared" si="466"/>
        <v>0</v>
      </c>
      <c r="CY417" s="19">
        <f t="shared" si="466"/>
        <v>0</v>
      </c>
      <c r="CZ417" s="19" t="s">
        <v>195</v>
      </c>
      <c r="DA417" s="19">
        <f t="shared" si="25"/>
        <v>1</v>
      </c>
      <c r="DB417" s="19" t="s">
        <v>185</v>
      </c>
      <c r="DC417" s="19">
        <f t="shared" si="26"/>
        <v>0</v>
      </c>
      <c r="DD417" s="20"/>
      <c r="DE417" s="19" t="s">
        <v>195</v>
      </c>
      <c r="DF417" s="19">
        <f t="shared" si="27"/>
        <v>1</v>
      </c>
      <c r="DG417" s="19" t="s">
        <v>431</v>
      </c>
      <c r="DH417" s="19">
        <f t="shared" si="28"/>
        <v>1</v>
      </c>
      <c r="DI417" s="19" t="s">
        <v>987</v>
      </c>
      <c r="DJ417" s="19">
        <f t="shared" si="29"/>
        <v>1</v>
      </c>
      <c r="DK417" s="19" t="s">
        <v>197</v>
      </c>
      <c r="DL417" s="19">
        <f t="shared" si="30"/>
        <v>0</v>
      </c>
      <c r="DM417" s="19" t="s">
        <v>216</v>
      </c>
      <c r="DN417" s="19">
        <f t="shared" si="31"/>
        <v>3.5</v>
      </c>
      <c r="DO417" s="19" t="s">
        <v>486</v>
      </c>
      <c r="DP417" s="19" t="s">
        <v>185</v>
      </c>
      <c r="DQ417" s="20">
        <f t="shared" si="32"/>
        <v>0</v>
      </c>
      <c r="DR417" s="20"/>
      <c r="DS417" s="19" t="s">
        <v>185</v>
      </c>
      <c r="DT417" s="20"/>
      <c r="DU417" s="19" t="s">
        <v>185</v>
      </c>
      <c r="DV417" s="20"/>
      <c r="DW417" s="20"/>
      <c r="DX417" s="20"/>
      <c r="DY417" s="20"/>
    </row>
    <row r="418">
      <c r="A418" s="18">
        <v>46008.39763888889</v>
      </c>
      <c r="B418" s="19" t="s">
        <v>390</v>
      </c>
      <c r="C418" s="19" t="s">
        <v>335</v>
      </c>
      <c r="D418" s="19">
        <f t="shared" si="2"/>
        <v>1</v>
      </c>
      <c r="E418" s="19" t="s">
        <v>349</v>
      </c>
      <c r="F418" s="19">
        <f>IFERROR(__xludf.DUMMYFUNCTION("LET(
  t, LOWER(TRIM(E418)),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18" s="19" t="s">
        <v>185</v>
      </c>
      <c r="H418" s="19">
        <f>IFERROR(__xludf.DUMMYFUNCTION("LET(
  t, LOWER(TRIM(G418)),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18" s="19" t="s">
        <v>276</v>
      </c>
      <c r="J418" s="19">
        <f>IFERROR(__xludf.DUMMYFUNCTION("LET(
  text, LOWER(I418),
  IFERROR(
    IFS(
      REGEXMATCH(text,""ở cùng gia đình|ở trọ cùng gia đình""), 0,
      REGEXMATCH(text,""thuê trọ""), 1,
      REGEXMATCH(text,""ở ktx""), 2,
      REGEXMATCH(text,""có nhà tại khu vực đang học|có nhà|ở riên"&amp;"g tại chung cư""), 3,
      REGEXMATCH(text,""ở nhà người quen""), 4
    ),
  -1)
)"),0.0)</f>
        <v>0</v>
      </c>
      <c r="K418" s="19" t="s">
        <v>988</v>
      </c>
      <c r="L418" s="19">
        <f>IFERROR(__xludf.DUMMYFUNCTION("LET(
  t, LOWER(TRIM(K418)),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18" s="19" t="s">
        <v>383</v>
      </c>
      <c r="N418" s="19">
        <f>IFERROR(__xludf.DUMMYFUNCTION("LET(
  t, LOWER(TRIM(M418)),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18" s="19" t="s">
        <v>195</v>
      </c>
      <c r="P418" s="19">
        <f t="shared" si="3"/>
        <v>1</v>
      </c>
      <c r="Q418" s="19">
        <v>1.0</v>
      </c>
      <c r="R418" s="20">
        <f t="shared" ref="R418:R419" si="468">Q418</f>
        <v>1</v>
      </c>
      <c r="S418" s="19" t="s">
        <v>989</v>
      </c>
      <c r="T418" s="19"/>
      <c r="U418" s="19" t="s">
        <v>236</v>
      </c>
      <c r="V418" s="20">
        <f>IFERROR(__xludf.DUMMYFUNCTION("IFERROR(REGEXEXTRACT(U418,""\d+"")*1, """")"),40.0)</f>
        <v>40</v>
      </c>
      <c r="W418" s="20">
        <f t="shared" si="5"/>
        <v>40</v>
      </c>
      <c r="X418" s="19">
        <v>10.0</v>
      </c>
      <c r="Y418" s="19">
        <v>0.0</v>
      </c>
      <c r="Z418" s="19" t="s">
        <v>186</v>
      </c>
      <c r="AA418" s="19"/>
      <c r="AB418" s="19" t="s">
        <v>185</v>
      </c>
      <c r="AC418" s="19" t="s">
        <v>185</v>
      </c>
      <c r="AD418" s="19" t="s">
        <v>205</v>
      </c>
      <c r="AE418" s="19" t="s">
        <v>185</v>
      </c>
      <c r="AF418" s="19" t="s">
        <v>187</v>
      </c>
      <c r="AG418" s="19" t="s">
        <v>238</v>
      </c>
      <c r="AH418" s="19" t="s">
        <v>188</v>
      </c>
      <c r="AI418" s="19" t="s">
        <v>331</v>
      </c>
      <c r="AJ418" s="19">
        <f t="shared" si="6"/>
        <v>3</v>
      </c>
      <c r="AK418" s="19" t="s">
        <v>188</v>
      </c>
      <c r="AL418" s="19">
        <f t="shared" si="7"/>
        <v>1</v>
      </c>
      <c r="AM418" s="19" t="s">
        <v>190</v>
      </c>
      <c r="AN418" s="19">
        <f t="shared" si="8"/>
        <v>0</v>
      </c>
      <c r="AO418" s="20"/>
      <c r="AP418" s="19">
        <v>2.0</v>
      </c>
      <c r="AQ418" s="19">
        <v>3.0</v>
      </c>
      <c r="AR418" s="19">
        <v>1.0</v>
      </c>
      <c r="AS418" s="19">
        <v>2.0</v>
      </c>
      <c r="AT418" s="19">
        <v>1.0</v>
      </c>
      <c r="AU418" s="19">
        <v>3.0</v>
      </c>
      <c r="AV418" s="19">
        <v>1.0</v>
      </c>
      <c r="AW418" s="19">
        <v>1.0</v>
      </c>
      <c r="AX418" s="19">
        <v>1.0</v>
      </c>
      <c r="AY418" s="19">
        <f t="shared" si="9"/>
        <v>15</v>
      </c>
      <c r="AZ418" s="19">
        <f t="shared" si="10"/>
        <v>6</v>
      </c>
      <c r="BA418" s="19">
        <f t="shared" si="11"/>
        <v>0</v>
      </c>
      <c r="BB418" s="19">
        <f t="shared" si="12"/>
        <v>0</v>
      </c>
      <c r="BC418" s="19">
        <v>3.0</v>
      </c>
      <c r="BD418" s="19">
        <v>3.0</v>
      </c>
      <c r="BE418" s="19">
        <v>3.0</v>
      </c>
      <c r="BF418" s="19">
        <v>1.0</v>
      </c>
      <c r="BG418" s="19">
        <v>3.0</v>
      </c>
      <c r="BH418" s="19">
        <v>1.0</v>
      </c>
      <c r="BI418" s="19">
        <v>2.0</v>
      </c>
      <c r="BJ418" s="19">
        <f t="shared" si="13"/>
        <v>16</v>
      </c>
      <c r="BK418" s="19">
        <f t="shared" si="14"/>
        <v>9</v>
      </c>
      <c r="BL418" s="19"/>
      <c r="BM418" s="19"/>
      <c r="BN418" s="19">
        <v>3.0</v>
      </c>
      <c r="BO418" s="19" t="s">
        <v>185</v>
      </c>
      <c r="BP418" s="19">
        <f t="shared" si="15"/>
        <v>0</v>
      </c>
      <c r="BQ418" s="19">
        <v>1.0</v>
      </c>
      <c r="BR418" s="19">
        <v>4.0</v>
      </c>
      <c r="BS418" s="19" t="s">
        <v>185</v>
      </c>
      <c r="BT418" s="20">
        <f t="shared" si="16"/>
        <v>0</v>
      </c>
      <c r="BU418" s="20"/>
      <c r="BV418" s="19">
        <v>3.0</v>
      </c>
      <c r="BW418" s="19" t="s">
        <v>195</v>
      </c>
      <c r="BX418" s="19" t="s">
        <v>191</v>
      </c>
      <c r="BY418" s="19" t="s">
        <v>185</v>
      </c>
      <c r="BZ418" s="19" t="s">
        <v>186</v>
      </c>
      <c r="CA418" s="19">
        <f t="shared" si="17"/>
        <v>1</v>
      </c>
      <c r="CB418" s="19" t="s">
        <v>186</v>
      </c>
      <c r="CC418" s="19">
        <f t="shared" si="18"/>
        <v>1</v>
      </c>
      <c r="CD418" s="19" t="s">
        <v>208</v>
      </c>
      <c r="CE418" s="19">
        <f t="shared" si="19"/>
        <v>2</v>
      </c>
      <c r="CF418" s="19" t="s">
        <v>208</v>
      </c>
      <c r="CG418" s="19">
        <f t="shared" si="20"/>
        <v>2</v>
      </c>
      <c r="CH418" s="19" t="s">
        <v>209</v>
      </c>
      <c r="CI418" s="19">
        <f t="shared" si="21"/>
        <v>1</v>
      </c>
      <c r="CJ418" s="19" t="s">
        <v>229</v>
      </c>
      <c r="CK418" s="19" t="s">
        <v>279</v>
      </c>
      <c r="CL418" s="19" t="s">
        <v>194</v>
      </c>
      <c r="CM418" s="19">
        <f t="shared" si="22"/>
        <v>3.5</v>
      </c>
      <c r="CN418" s="19" t="s">
        <v>185</v>
      </c>
      <c r="CO418" s="19">
        <f t="shared" si="23"/>
        <v>0</v>
      </c>
      <c r="CP418" s="19" t="s">
        <v>195</v>
      </c>
      <c r="CQ418" s="19" t="s">
        <v>195</v>
      </c>
      <c r="CR418" s="19" t="s">
        <v>185</v>
      </c>
      <c r="CS418" s="19" t="s">
        <v>185</v>
      </c>
      <c r="CT418" s="19" t="s">
        <v>185</v>
      </c>
      <c r="CU418" s="19">
        <f t="shared" ref="CU418:CY418" si="467">if(CP418="Không",0,1)</f>
        <v>1</v>
      </c>
      <c r="CV418" s="19">
        <f t="shared" si="467"/>
        <v>1</v>
      </c>
      <c r="CW418" s="19">
        <f t="shared" si="467"/>
        <v>0</v>
      </c>
      <c r="CX418" s="19">
        <f t="shared" si="467"/>
        <v>0</v>
      </c>
      <c r="CY418" s="19">
        <f t="shared" si="467"/>
        <v>0</v>
      </c>
      <c r="CZ418" s="19" t="s">
        <v>185</v>
      </c>
      <c r="DA418" s="19">
        <f t="shared" si="25"/>
        <v>0</v>
      </c>
      <c r="DB418" s="19" t="s">
        <v>195</v>
      </c>
      <c r="DC418" s="19">
        <f t="shared" si="26"/>
        <v>1</v>
      </c>
      <c r="DD418" s="19" t="s">
        <v>196</v>
      </c>
      <c r="DE418" s="19" t="s">
        <v>185</v>
      </c>
      <c r="DF418" s="19">
        <f t="shared" si="27"/>
        <v>0</v>
      </c>
      <c r="DG418" s="19" t="s">
        <v>990</v>
      </c>
      <c r="DH418" s="19">
        <f t="shared" si="28"/>
        <v>1</v>
      </c>
      <c r="DI418" s="19" t="s">
        <v>185</v>
      </c>
      <c r="DJ418" s="19">
        <f t="shared" si="29"/>
        <v>0</v>
      </c>
      <c r="DK418" s="19" t="s">
        <v>197</v>
      </c>
      <c r="DL418" s="19">
        <f t="shared" si="30"/>
        <v>0</v>
      </c>
      <c r="DM418" s="20"/>
      <c r="DN418" s="19" t="str">
        <f t="shared" si="31"/>
        <v/>
      </c>
      <c r="DO418" s="20"/>
      <c r="DP418" s="19" t="s">
        <v>185</v>
      </c>
      <c r="DQ418" s="20">
        <f t="shared" si="32"/>
        <v>0</v>
      </c>
      <c r="DR418" s="20"/>
      <c r="DS418" s="19" t="s">
        <v>185</v>
      </c>
      <c r="DT418" s="20"/>
      <c r="DU418" s="19" t="s">
        <v>185</v>
      </c>
      <c r="DV418" s="20"/>
      <c r="DW418" s="20"/>
      <c r="DX418" s="20"/>
      <c r="DY418" s="20"/>
    </row>
    <row r="419">
      <c r="A419" s="18">
        <v>46008.404074074075</v>
      </c>
      <c r="B419" s="19" t="s">
        <v>442</v>
      </c>
      <c r="C419" s="19" t="s">
        <v>335</v>
      </c>
      <c r="D419" s="19">
        <f t="shared" si="2"/>
        <v>1</v>
      </c>
      <c r="E419" s="19" t="s">
        <v>235</v>
      </c>
      <c r="F419" s="19">
        <f>IFERROR(__xludf.DUMMYFUNCTION("LET(
  t, LOWER(TRIM(E419)),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19" s="19" t="s">
        <v>185</v>
      </c>
      <c r="H419" s="19">
        <f>IFERROR(__xludf.DUMMYFUNCTION("LET(
  t, LOWER(TRIM(G419)),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19" s="19" t="s">
        <v>347</v>
      </c>
      <c r="J419" s="19">
        <f>IFERROR(__xludf.DUMMYFUNCTION("LET(
  text, LOWER(I419),
  IFERROR(
    IFS(
      REGEXMATCH(text,""ở cùng gia đình|ở trọ cùng gia đình""), 0,
      REGEXMATCH(text,""thuê trọ""), 1,
      REGEXMATCH(text,""ở ktx""), 2,
      REGEXMATCH(text,""có nhà tại khu vực đang học|có nhà|ở riên"&amp;"g tại chung cư""), 3,
      REGEXMATCH(text,""ở nhà người quen""), 4
    ),
  -1)
)"),4.0)</f>
        <v>4</v>
      </c>
      <c r="K419" s="19" t="s">
        <v>183</v>
      </c>
      <c r="L419" s="19">
        <f>IFERROR(__xludf.DUMMYFUNCTION("LET(
  t, LOWER(TRIM(K419)),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19" s="19" t="s">
        <v>184</v>
      </c>
      <c r="N419" s="19">
        <f>IFERROR(__xludf.DUMMYFUNCTION("LET(
  t, LOWER(TRIM(M419)),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19" s="19" t="s">
        <v>195</v>
      </c>
      <c r="P419" s="19">
        <f t="shared" si="3"/>
        <v>1</v>
      </c>
      <c r="Q419" s="19">
        <v>1.0</v>
      </c>
      <c r="R419" s="20">
        <f t="shared" si="468"/>
        <v>1</v>
      </c>
      <c r="S419" s="19" t="s">
        <v>223</v>
      </c>
      <c r="T419" s="19"/>
      <c r="U419" s="19" t="s">
        <v>204</v>
      </c>
      <c r="V419" s="20">
        <f>IFERROR(__xludf.DUMMYFUNCTION("IFERROR(REGEXEXTRACT(U419,""\d+"")*1, """")"),15.0)</f>
        <v>15</v>
      </c>
      <c r="W419" s="20">
        <f t="shared" si="5"/>
        <v>15</v>
      </c>
      <c r="X419" s="19">
        <v>1.0</v>
      </c>
      <c r="Y419" s="19">
        <v>0.0</v>
      </c>
      <c r="Z419" s="19" t="s">
        <v>186</v>
      </c>
      <c r="AA419" s="19"/>
      <c r="AB419" s="19" t="s">
        <v>185</v>
      </c>
      <c r="AC419" s="19" t="s">
        <v>185</v>
      </c>
      <c r="AD419" s="19" t="s">
        <v>205</v>
      </c>
      <c r="AE419" s="19" t="s">
        <v>186</v>
      </c>
      <c r="AF419" s="19" t="s">
        <v>206</v>
      </c>
      <c r="AG419" s="19" t="s">
        <v>188</v>
      </c>
      <c r="AH419" s="19" t="s">
        <v>226</v>
      </c>
      <c r="AI419" s="19" t="s">
        <v>227</v>
      </c>
      <c r="AJ419" s="19">
        <f t="shared" si="6"/>
        <v>2</v>
      </c>
      <c r="AK419" s="19" t="s">
        <v>251</v>
      </c>
      <c r="AL419" s="19">
        <f t="shared" si="7"/>
        <v>3</v>
      </c>
      <c r="AM419" s="19" t="s">
        <v>190</v>
      </c>
      <c r="AN419" s="19">
        <f t="shared" si="8"/>
        <v>0</v>
      </c>
      <c r="AO419" s="20"/>
      <c r="AP419" s="19">
        <v>2.0</v>
      </c>
      <c r="AQ419" s="19">
        <v>2.0</v>
      </c>
      <c r="AR419" s="19">
        <v>2.0</v>
      </c>
      <c r="AS419" s="19">
        <v>2.0</v>
      </c>
      <c r="AT419" s="19">
        <v>2.0</v>
      </c>
      <c r="AU419" s="19">
        <v>4.0</v>
      </c>
      <c r="AV419" s="19">
        <v>4.0</v>
      </c>
      <c r="AW419" s="19">
        <v>1.0</v>
      </c>
      <c r="AX419" s="19">
        <v>1.0</v>
      </c>
      <c r="AY419" s="19">
        <f t="shared" si="9"/>
        <v>20</v>
      </c>
      <c r="AZ419" s="19">
        <f t="shared" si="10"/>
        <v>11</v>
      </c>
      <c r="BA419" s="19">
        <f t="shared" si="11"/>
        <v>1</v>
      </c>
      <c r="BB419" s="19">
        <f t="shared" si="12"/>
        <v>0</v>
      </c>
      <c r="BC419" s="19">
        <v>2.0</v>
      </c>
      <c r="BD419" s="19">
        <v>2.0</v>
      </c>
      <c r="BE419" s="19">
        <v>3.0</v>
      </c>
      <c r="BF419" s="19">
        <v>2.0</v>
      </c>
      <c r="BG419" s="19">
        <v>2.0</v>
      </c>
      <c r="BH419" s="19">
        <v>2.0</v>
      </c>
      <c r="BI419" s="19">
        <v>3.0</v>
      </c>
      <c r="BJ419" s="19">
        <f t="shared" si="13"/>
        <v>16</v>
      </c>
      <c r="BK419" s="19">
        <f t="shared" si="14"/>
        <v>9</v>
      </c>
      <c r="BL419" s="19"/>
      <c r="BM419" s="19"/>
      <c r="BN419" s="19">
        <v>1.0</v>
      </c>
      <c r="BO419" s="19" t="s">
        <v>185</v>
      </c>
      <c r="BP419" s="19">
        <f t="shared" si="15"/>
        <v>0</v>
      </c>
      <c r="BQ419" s="19">
        <v>3.0</v>
      </c>
      <c r="BR419" s="19" t="s">
        <v>714</v>
      </c>
      <c r="BS419" s="19" t="s">
        <v>195</v>
      </c>
      <c r="BT419" s="20">
        <f t="shared" si="16"/>
        <v>1</v>
      </c>
      <c r="BU419" s="19" t="s">
        <v>296</v>
      </c>
      <c r="BV419" s="19">
        <v>1.0</v>
      </c>
      <c r="BW419" s="19" t="s">
        <v>195</v>
      </c>
      <c r="BX419" s="19" t="s">
        <v>191</v>
      </c>
      <c r="BY419" s="19" t="s">
        <v>195</v>
      </c>
      <c r="BZ419" s="19" t="s">
        <v>208</v>
      </c>
      <c r="CA419" s="19">
        <f t="shared" si="17"/>
        <v>2</v>
      </c>
      <c r="CB419" s="19" t="s">
        <v>208</v>
      </c>
      <c r="CC419" s="19">
        <f t="shared" si="18"/>
        <v>2</v>
      </c>
      <c r="CD419" s="19" t="s">
        <v>208</v>
      </c>
      <c r="CE419" s="19">
        <f t="shared" si="19"/>
        <v>2</v>
      </c>
      <c r="CF419" s="19" t="s">
        <v>208</v>
      </c>
      <c r="CG419" s="19">
        <f t="shared" si="20"/>
        <v>2</v>
      </c>
      <c r="CH419" s="19" t="s">
        <v>209</v>
      </c>
      <c r="CI419" s="19">
        <f t="shared" si="21"/>
        <v>1</v>
      </c>
      <c r="CJ419" s="19" t="s">
        <v>292</v>
      </c>
      <c r="CK419" s="19" t="s">
        <v>185</v>
      </c>
      <c r="CL419" s="19" t="s">
        <v>241</v>
      </c>
      <c r="CM419" s="19">
        <f t="shared" si="22"/>
        <v>1.5</v>
      </c>
      <c r="CN419" s="19" t="s">
        <v>185</v>
      </c>
      <c r="CO419" s="19">
        <f t="shared" si="23"/>
        <v>0</v>
      </c>
      <c r="CP419" s="19" t="s">
        <v>185</v>
      </c>
      <c r="CQ419" s="19" t="s">
        <v>195</v>
      </c>
      <c r="CR419" s="19" t="s">
        <v>185</v>
      </c>
      <c r="CS419" s="19" t="s">
        <v>185</v>
      </c>
      <c r="CT419" s="19" t="s">
        <v>185</v>
      </c>
      <c r="CU419" s="19">
        <f t="shared" ref="CU419:CY419" si="469">if(CP419="Không",0,1)</f>
        <v>0</v>
      </c>
      <c r="CV419" s="19">
        <f t="shared" si="469"/>
        <v>1</v>
      </c>
      <c r="CW419" s="19">
        <f t="shared" si="469"/>
        <v>0</v>
      </c>
      <c r="CX419" s="19">
        <f t="shared" si="469"/>
        <v>0</v>
      </c>
      <c r="CY419" s="19">
        <f t="shared" si="469"/>
        <v>0</v>
      </c>
      <c r="CZ419" s="19" t="s">
        <v>185</v>
      </c>
      <c r="DA419" s="19">
        <f t="shared" si="25"/>
        <v>0</v>
      </c>
      <c r="DB419" s="19" t="s">
        <v>185</v>
      </c>
      <c r="DC419" s="19">
        <f t="shared" si="26"/>
        <v>0</v>
      </c>
      <c r="DD419" s="20"/>
      <c r="DE419" s="19" t="s">
        <v>185</v>
      </c>
      <c r="DF419" s="19">
        <f t="shared" si="27"/>
        <v>0</v>
      </c>
      <c r="DG419" s="19" t="s">
        <v>196</v>
      </c>
      <c r="DH419" s="19">
        <f t="shared" si="28"/>
        <v>0</v>
      </c>
      <c r="DI419" s="19" t="s">
        <v>185</v>
      </c>
      <c r="DJ419" s="19">
        <f t="shared" si="29"/>
        <v>0</v>
      </c>
      <c r="DK419" s="19" t="s">
        <v>197</v>
      </c>
      <c r="DL419" s="19">
        <f t="shared" si="30"/>
        <v>0</v>
      </c>
      <c r="DM419" s="20"/>
      <c r="DN419" s="19" t="str">
        <f t="shared" si="31"/>
        <v/>
      </c>
      <c r="DO419" s="20"/>
      <c r="DP419" s="19" t="s">
        <v>185</v>
      </c>
      <c r="DQ419" s="20">
        <f t="shared" si="32"/>
        <v>0</v>
      </c>
      <c r="DR419" s="20"/>
      <c r="DS419" s="19" t="s">
        <v>185</v>
      </c>
      <c r="DT419" s="20"/>
      <c r="DU419" s="19" t="s">
        <v>185</v>
      </c>
      <c r="DV419" s="20"/>
      <c r="DW419" s="20"/>
      <c r="DX419" s="20"/>
      <c r="DY419" s="20"/>
    </row>
    <row r="420">
      <c r="A420" s="18">
        <v>46008.41296296296</v>
      </c>
      <c r="B420" s="19" t="s">
        <v>390</v>
      </c>
      <c r="C420" s="19" t="s">
        <v>335</v>
      </c>
      <c r="D420" s="19">
        <f t="shared" si="2"/>
        <v>1</v>
      </c>
      <c r="E420" s="19" t="s">
        <v>180</v>
      </c>
      <c r="F420" s="19">
        <f>IFERROR(__xludf.DUMMYFUNCTION("LET(
  t, LOWER(TRIM(E420)),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20" s="19" t="s">
        <v>185</v>
      </c>
      <c r="H420" s="19">
        <f>IFERROR(__xludf.DUMMYFUNCTION("LET(
  t, LOWER(TRIM(G420)),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20" s="19" t="s">
        <v>276</v>
      </c>
      <c r="J420" s="19">
        <f>IFERROR(__xludf.DUMMYFUNCTION("LET(
  text, LOWER(I420),
  IFERROR(
    IFS(
      REGEXMATCH(text,""ở cùng gia đình|ở trọ cùng gia đình""), 0,
      REGEXMATCH(text,""thuê trọ""), 1,
      REGEXMATCH(text,""ở ktx""), 2,
      REGEXMATCH(text,""có nhà tại khu vực đang học|có nhà|ở riên"&amp;"g tại chung cư""), 3,
      REGEXMATCH(text,""ở nhà người quen""), 4
    ),
  -1)
)"),0.0)</f>
        <v>0</v>
      </c>
      <c r="K420" s="19" t="s">
        <v>183</v>
      </c>
      <c r="L420" s="19">
        <f>IFERROR(__xludf.DUMMYFUNCTION("LET(
  t, LOWER(TRIM(K420)),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20" s="19" t="s">
        <v>184</v>
      </c>
      <c r="N420" s="19">
        <f>IFERROR(__xludf.DUMMYFUNCTION("LET(
  t, LOWER(TRIM(M420)),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20" s="19" t="s">
        <v>195</v>
      </c>
      <c r="P420" s="19">
        <f t="shared" si="3"/>
        <v>1</v>
      </c>
      <c r="Q420" s="19" t="s">
        <v>849</v>
      </c>
      <c r="R420" s="19">
        <v>1.0</v>
      </c>
      <c r="S420" s="19" t="s">
        <v>301</v>
      </c>
      <c r="T420" s="19"/>
      <c r="U420" s="19" t="s">
        <v>307</v>
      </c>
      <c r="V420" s="20">
        <f>IFERROR(__xludf.DUMMYFUNCTION("IFERROR(REGEXEXTRACT(U420,""\d+"")*1, """")"),20.0)</f>
        <v>20</v>
      </c>
      <c r="W420" s="20">
        <f t="shared" si="5"/>
        <v>20</v>
      </c>
      <c r="X420" s="19">
        <v>30.0</v>
      </c>
      <c r="Y420" s="19">
        <v>10.0</v>
      </c>
      <c r="Z420" s="19" t="s">
        <v>186</v>
      </c>
      <c r="AA420" s="19"/>
      <c r="AB420" s="19" t="s">
        <v>195</v>
      </c>
      <c r="AC420" s="19" t="s">
        <v>185</v>
      </c>
      <c r="AD420" s="19" t="s">
        <v>205</v>
      </c>
      <c r="AE420" s="19" t="s">
        <v>185</v>
      </c>
      <c r="AF420" s="19" t="s">
        <v>187</v>
      </c>
      <c r="AG420" s="19" t="s">
        <v>226</v>
      </c>
      <c r="AH420" s="19" t="s">
        <v>188</v>
      </c>
      <c r="AI420" s="19" t="s">
        <v>189</v>
      </c>
      <c r="AJ420" s="19">
        <f t="shared" si="6"/>
        <v>1</v>
      </c>
      <c r="AK420" s="19" t="s">
        <v>188</v>
      </c>
      <c r="AL420" s="19">
        <f t="shared" si="7"/>
        <v>1</v>
      </c>
      <c r="AM420" s="19" t="s">
        <v>190</v>
      </c>
      <c r="AN420" s="19">
        <f t="shared" si="8"/>
        <v>0</v>
      </c>
      <c r="AO420" s="20"/>
      <c r="AP420" s="19">
        <v>2.0</v>
      </c>
      <c r="AQ420" s="19">
        <v>2.0</v>
      </c>
      <c r="AR420" s="19">
        <v>2.0</v>
      </c>
      <c r="AS420" s="19">
        <v>3.0</v>
      </c>
      <c r="AT420" s="19">
        <v>3.0</v>
      </c>
      <c r="AU420" s="19">
        <v>3.0</v>
      </c>
      <c r="AV420" s="19">
        <v>3.0</v>
      </c>
      <c r="AW420" s="19">
        <v>2.0</v>
      </c>
      <c r="AX420" s="19">
        <v>2.0</v>
      </c>
      <c r="AY420" s="19">
        <f t="shared" si="9"/>
        <v>22</v>
      </c>
      <c r="AZ420" s="19">
        <f t="shared" si="10"/>
        <v>13</v>
      </c>
      <c r="BA420" s="19">
        <f t="shared" si="11"/>
        <v>1</v>
      </c>
      <c r="BB420" s="19">
        <f t="shared" si="12"/>
        <v>0</v>
      </c>
      <c r="BC420" s="19">
        <v>2.0</v>
      </c>
      <c r="BD420" s="19">
        <v>2.0</v>
      </c>
      <c r="BE420" s="19">
        <v>2.0</v>
      </c>
      <c r="BF420" s="19">
        <v>2.0</v>
      </c>
      <c r="BG420" s="19">
        <v>2.0</v>
      </c>
      <c r="BH420" s="19">
        <v>2.0</v>
      </c>
      <c r="BI420" s="19">
        <v>2.0</v>
      </c>
      <c r="BJ420" s="19">
        <f t="shared" si="13"/>
        <v>14</v>
      </c>
      <c r="BK420" s="19">
        <f t="shared" si="14"/>
        <v>7</v>
      </c>
      <c r="BL420" s="19"/>
      <c r="BM420" s="19"/>
      <c r="BN420" s="19">
        <v>4.0</v>
      </c>
      <c r="BO420" s="19" t="s">
        <v>195</v>
      </c>
      <c r="BP420" s="19">
        <f t="shared" si="15"/>
        <v>1</v>
      </c>
      <c r="BQ420" s="19">
        <v>2.0</v>
      </c>
      <c r="BR420" s="19">
        <v>10.0</v>
      </c>
      <c r="BS420" s="19" t="s">
        <v>195</v>
      </c>
      <c r="BT420" s="20">
        <f t="shared" si="16"/>
        <v>1</v>
      </c>
      <c r="BU420" s="19" t="s">
        <v>991</v>
      </c>
      <c r="BV420" s="19">
        <v>2.0</v>
      </c>
      <c r="BW420" s="19" t="s">
        <v>195</v>
      </c>
      <c r="BX420" s="19" t="s">
        <v>191</v>
      </c>
      <c r="BY420" s="19" t="s">
        <v>195</v>
      </c>
      <c r="BZ420" s="19" t="s">
        <v>186</v>
      </c>
      <c r="CA420" s="19">
        <f t="shared" si="17"/>
        <v>1</v>
      </c>
      <c r="CB420" s="19" t="s">
        <v>186</v>
      </c>
      <c r="CC420" s="19">
        <f t="shared" si="18"/>
        <v>1</v>
      </c>
      <c r="CD420" s="19" t="s">
        <v>209</v>
      </c>
      <c r="CE420" s="19">
        <f t="shared" si="19"/>
        <v>1</v>
      </c>
      <c r="CF420" s="19" t="s">
        <v>209</v>
      </c>
      <c r="CG420" s="19">
        <f t="shared" si="20"/>
        <v>1</v>
      </c>
      <c r="CH420" s="19" t="s">
        <v>209</v>
      </c>
      <c r="CI420" s="19">
        <f t="shared" si="21"/>
        <v>1</v>
      </c>
      <c r="CJ420" s="19" t="s">
        <v>415</v>
      </c>
      <c r="CK420" s="19" t="s">
        <v>743</v>
      </c>
      <c r="CL420" s="19" t="s">
        <v>194</v>
      </c>
      <c r="CM420" s="19">
        <f t="shared" si="22"/>
        <v>3.5</v>
      </c>
      <c r="CN420" s="19" t="s">
        <v>213</v>
      </c>
      <c r="CO420" s="19">
        <f t="shared" si="23"/>
        <v>1</v>
      </c>
      <c r="CP420" s="19" t="s">
        <v>185</v>
      </c>
      <c r="CQ420" s="19" t="s">
        <v>185</v>
      </c>
      <c r="CR420" s="19" t="s">
        <v>185</v>
      </c>
      <c r="CS420" s="19" t="s">
        <v>185</v>
      </c>
      <c r="CT420" s="19" t="s">
        <v>185</v>
      </c>
      <c r="CU420" s="19">
        <f t="shared" ref="CU420:CY420" si="470">if(CP420="Không",0,1)</f>
        <v>0</v>
      </c>
      <c r="CV420" s="19">
        <f t="shared" si="470"/>
        <v>0</v>
      </c>
      <c r="CW420" s="19">
        <f t="shared" si="470"/>
        <v>0</v>
      </c>
      <c r="CX420" s="19">
        <f t="shared" si="470"/>
        <v>0</v>
      </c>
      <c r="CY420" s="19">
        <f t="shared" si="470"/>
        <v>0</v>
      </c>
      <c r="CZ420" s="19" t="s">
        <v>185</v>
      </c>
      <c r="DA420" s="19">
        <f t="shared" si="25"/>
        <v>0</v>
      </c>
      <c r="DB420" s="19" t="s">
        <v>185</v>
      </c>
      <c r="DC420" s="19">
        <f t="shared" si="26"/>
        <v>0</v>
      </c>
      <c r="DD420" s="20"/>
      <c r="DE420" s="19" t="s">
        <v>185</v>
      </c>
      <c r="DF420" s="19">
        <f t="shared" si="27"/>
        <v>0</v>
      </c>
      <c r="DG420" s="19" t="s">
        <v>272</v>
      </c>
      <c r="DH420" s="19">
        <f t="shared" si="28"/>
        <v>1</v>
      </c>
      <c r="DI420" s="19" t="s">
        <v>185</v>
      </c>
      <c r="DJ420" s="19">
        <f t="shared" si="29"/>
        <v>0</v>
      </c>
      <c r="DK420" s="19" t="s">
        <v>197</v>
      </c>
      <c r="DL420" s="19">
        <f t="shared" si="30"/>
        <v>0</v>
      </c>
      <c r="DM420" s="20"/>
      <c r="DN420" s="19" t="str">
        <f t="shared" si="31"/>
        <v/>
      </c>
      <c r="DO420" s="20"/>
      <c r="DP420" s="19" t="s">
        <v>185</v>
      </c>
      <c r="DQ420" s="20">
        <f t="shared" si="32"/>
        <v>0</v>
      </c>
      <c r="DR420" s="20"/>
      <c r="DS420" s="19" t="s">
        <v>185</v>
      </c>
      <c r="DT420" s="20"/>
      <c r="DU420" s="19" t="s">
        <v>185</v>
      </c>
      <c r="DV420" s="20"/>
      <c r="DW420" s="20"/>
      <c r="DX420" s="20"/>
      <c r="DY420" s="20"/>
    </row>
    <row r="421">
      <c r="A421" s="18">
        <v>46008.41355324074</v>
      </c>
      <c r="B421" s="19" t="s">
        <v>390</v>
      </c>
      <c r="C421" s="19" t="s">
        <v>335</v>
      </c>
      <c r="D421" s="19">
        <f t="shared" si="2"/>
        <v>1</v>
      </c>
      <c r="E421" s="19" t="s">
        <v>180</v>
      </c>
      <c r="F421" s="19">
        <f>IFERROR(__xludf.DUMMYFUNCTION("LET(
  t, LOWER(TRIM(E421)),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21" s="19" t="s">
        <v>185</v>
      </c>
      <c r="H421" s="19">
        <f>IFERROR(__xludf.DUMMYFUNCTION("LET(
  t, LOWER(TRIM(G421)),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21" s="19" t="s">
        <v>182</v>
      </c>
      <c r="J421" s="19">
        <f>IFERROR(__xludf.DUMMYFUNCTION("LET(
  text, LOWER(I421),
  IFERROR(
    IFS(
      REGEXMATCH(text,""ở cùng gia đình|ở trọ cùng gia đình""), 0,
      REGEXMATCH(text,""thuê trọ""), 1,
      REGEXMATCH(text,""ở ktx""), 2,
      REGEXMATCH(text,""có nhà tại khu vực đang học|có nhà|ở riên"&amp;"g tại chung cư""), 3,
      REGEXMATCH(text,""ở nhà người quen""), 4
    ),
  -1)
)"),1.0)</f>
        <v>1</v>
      </c>
      <c r="K421" s="19" t="s">
        <v>992</v>
      </c>
      <c r="L421" s="19">
        <f>IFERROR(__xludf.DUMMYFUNCTION("LET(
  t, LOWER(TRIM(K421)),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21" s="19" t="s">
        <v>222</v>
      </c>
      <c r="N421" s="19">
        <f>IFERROR(__xludf.DUMMYFUNCTION("LET(
  t, LOWER(TRIM(M421)),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21" s="19" t="s">
        <v>185</v>
      </c>
      <c r="P421" s="19">
        <f t="shared" si="3"/>
        <v>0</v>
      </c>
      <c r="Q421" s="20"/>
      <c r="R421" s="20" t="str">
        <f t="shared" ref="R421:R463" si="472">Q421</f>
        <v/>
      </c>
      <c r="S421" s="20"/>
      <c r="T421" s="20"/>
      <c r="U421" s="20"/>
      <c r="V421" s="20" t="str">
        <f>IFERROR(__xludf.DUMMYFUNCTION("IFERROR(REGEXEXTRACT(U421,""\d+"")*1, """")"),"")</f>
        <v/>
      </c>
      <c r="W421" s="20">
        <f t="shared" si="5"/>
        <v>0</v>
      </c>
      <c r="X421" s="20"/>
      <c r="Y421" s="20"/>
      <c r="Z421" s="19" t="s">
        <v>186</v>
      </c>
      <c r="AA421" s="19"/>
      <c r="AB421" s="19" t="s">
        <v>185</v>
      </c>
      <c r="AC421" s="19" t="s">
        <v>185</v>
      </c>
      <c r="AD421" s="19" t="s">
        <v>205</v>
      </c>
      <c r="AE421" s="19" t="s">
        <v>185</v>
      </c>
      <c r="AF421" s="19" t="s">
        <v>187</v>
      </c>
      <c r="AG421" s="19" t="s">
        <v>226</v>
      </c>
      <c r="AH421" s="19" t="s">
        <v>226</v>
      </c>
      <c r="AI421" s="19" t="s">
        <v>239</v>
      </c>
      <c r="AJ421" s="19">
        <f t="shared" si="6"/>
        <v>0</v>
      </c>
      <c r="AK421" s="19" t="s">
        <v>302</v>
      </c>
      <c r="AL421" s="19">
        <f t="shared" si="7"/>
        <v>-1</v>
      </c>
      <c r="AM421" s="19" t="s">
        <v>190</v>
      </c>
      <c r="AN421" s="19">
        <f t="shared" si="8"/>
        <v>0</v>
      </c>
      <c r="AO421" s="20"/>
      <c r="AP421" s="19">
        <v>2.0</v>
      </c>
      <c r="AQ421" s="19">
        <v>2.0</v>
      </c>
      <c r="AR421" s="19">
        <v>2.0</v>
      </c>
      <c r="AS421" s="19">
        <v>2.0</v>
      </c>
      <c r="AT421" s="19">
        <v>2.0</v>
      </c>
      <c r="AU421" s="19">
        <v>2.0</v>
      </c>
      <c r="AV421" s="19">
        <v>2.0</v>
      </c>
      <c r="AW421" s="19">
        <v>1.0</v>
      </c>
      <c r="AX421" s="19">
        <v>1.0</v>
      </c>
      <c r="AY421" s="19">
        <f t="shared" si="9"/>
        <v>16</v>
      </c>
      <c r="AZ421" s="19">
        <f t="shared" si="10"/>
        <v>7</v>
      </c>
      <c r="BA421" s="19">
        <f t="shared" si="11"/>
        <v>0</v>
      </c>
      <c r="BB421" s="19">
        <f t="shared" si="12"/>
        <v>0</v>
      </c>
      <c r="BC421" s="19">
        <v>2.0</v>
      </c>
      <c r="BD421" s="19">
        <v>2.0</v>
      </c>
      <c r="BE421" s="19">
        <v>3.0</v>
      </c>
      <c r="BF421" s="19">
        <v>3.0</v>
      </c>
      <c r="BG421" s="19">
        <v>3.0</v>
      </c>
      <c r="BH421" s="19">
        <v>3.0</v>
      </c>
      <c r="BI421" s="19">
        <v>3.0</v>
      </c>
      <c r="BJ421" s="19">
        <f t="shared" si="13"/>
        <v>19</v>
      </c>
      <c r="BK421" s="19">
        <f t="shared" si="14"/>
        <v>12</v>
      </c>
      <c r="BL421" s="19"/>
      <c r="BM421" s="19"/>
      <c r="BN421" s="19">
        <v>4.0</v>
      </c>
      <c r="BO421" s="19" t="s">
        <v>195</v>
      </c>
      <c r="BP421" s="19">
        <f t="shared" si="15"/>
        <v>1</v>
      </c>
      <c r="BQ421" s="19">
        <v>2.0</v>
      </c>
      <c r="BR421" s="19">
        <v>1.0</v>
      </c>
      <c r="BS421" s="19" t="s">
        <v>195</v>
      </c>
      <c r="BT421" s="20">
        <f t="shared" si="16"/>
        <v>1</v>
      </c>
      <c r="BU421" s="19" t="s">
        <v>207</v>
      </c>
      <c r="BV421" s="19">
        <v>2.0</v>
      </c>
      <c r="BW421" s="19" t="s">
        <v>195</v>
      </c>
      <c r="BX421" s="19" t="s">
        <v>191</v>
      </c>
      <c r="BY421" s="19" t="s">
        <v>195</v>
      </c>
      <c r="BZ421" s="19" t="s">
        <v>186</v>
      </c>
      <c r="CA421" s="19">
        <f t="shared" si="17"/>
        <v>1</v>
      </c>
      <c r="CB421" s="19" t="s">
        <v>186</v>
      </c>
      <c r="CC421" s="19">
        <f t="shared" si="18"/>
        <v>1</v>
      </c>
      <c r="CD421" s="19" t="s">
        <v>209</v>
      </c>
      <c r="CE421" s="19">
        <f t="shared" si="19"/>
        <v>1</v>
      </c>
      <c r="CF421" s="19" t="s">
        <v>209</v>
      </c>
      <c r="CG421" s="19">
        <f t="shared" si="20"/>
        <v>1</v>
      </c>
      <c r="CH421" s="19" t="s">
        <v>209</v>
      </c>
      <c r="CI421" s="19">
        <f t="shared" si="21"/>
        <v>1</v>
      </c>
      <c r="CJ421" s="19" t="s">
        <v>229</v>
      </c>
      <c r="CK421" s="19" t="s">
        <v>185</v>
      </c>
      <c r="CL421" s="19" t="s">
        <v>194</v>
      </c>
      <c r="CM421" s="19">
        <f t="shared" si="22"/>
        <v>3.5</v>
      </c>
      <c r="CN421" s="19" t="s">
        <v>185</v>
      </c>
      <c r="CO421" s="19">
        <f t="shared" si="23"/>
        <v>0</v>
      </c>
      <c r="CP421" s="19" t="s">
        <v>195</v>
      </c>
      <c r="CQ421" s="19" t="s">
        <v>195</v>
      </c>
      <c r="CR421" s="19" t="s">
        <v>185</v>
      </c>
      <c r="CS421" s="19" t="s">
        <v>195</v>
      </c>
      <c r="CT421" s="19" t="s">
        <v>185</v>
      </c>
      <c r="CU421" s="19">
        <f t="shared" ref="CU421:CY421" si="471">if(CP421="Không",0,1)</f>
        <v>1</v>
      </c>
      <c r="CV421" s="19">
        <f t="shared" si="471"/>
        <v>1</v>
      </c>
      <c r="CW421" s="19">
        <f t="shared" si="471"/>
        <v>0</v>
      </c>
      <c r="CX421" s="19">
        <f t="shared" si="471"/>
        <v>1</v>
      </c>
      <c r="CY421" s="19">
        <f t="shared" si="471"/>
        <v>0</v>
      </c>
      <c r="CZ421" s="19" t="s">
        <v>185</v>
      </c>
      <c r="DA421" s="19">
        <f t="shared" si="25"/>
        <v>0</v>
      </c>
      <c r="DB421" s="19" t="s">
        <v>185</v>
      </c>
      <c r="DC421" s="19">
        <f t="shared" si="26"/>
        <v>0</v>
      </c>
      <c r="DD421" s="20"/>
      <c r="DE421" s="19" t="s">
        <v>195</v>
      </c>
      <c r="DF421" s="19">
        <f t="shared" si="27"/>
        <v>1</v>
      </c>
      <c r="DG421" s="19" t="s">
        <v>196</v>
      </c>
      <c r="DH421" s="19">
        <f t="shared" si="28"/>
        <v>0</v>
      </c>
      <c r="DI421" s="19" t="s">
        <v>185</v>
      </c>
      <c r="DJ421" s="19">
        <f t="shared" si="29"/>
        <v>0</v>
      </c>
      <c r="DK421" s="19" t="s">
        <v>197</v>
      </c>
      <c r="DL421" s="19">
        <f t="shared" si="30"/>
        <v>0</v>
      </c>
      <c r="DM421" s="19" t="s">
        <v>232</v>
      </c>
      <c r="DN421" s="19">
        <f t="shared" si="31"/>
        <v>2.5</v>
      </c>
      <c r="DO421" s="19" t="s">
        <v>454</v>
      </c>
      <c r="DP421" s="19" t="s">
        <v>185</v>
      </c>
      <c r="DQ421" s="20">
        <f t="shared" si="32"/>
        <v>0</v>
      </c>
      <c r="DR421" s="20"/>
      <c r="DS421" s="19" t="s">
        <v>185</v>
      </c>
      <c r="DT421" s="20"/>
      <c r="DU421" s="19" t="s">
        <v>185</v>
      </c>
      <c r="DV421" s="20"/>
      <c r="DW421" s="20"/>
      <c r="DX421" s="20"/>
      <c r="DY421" s="20"/>
    </row>
    <row r="422">
      <c r="A422" s="18">
        <v>46008.41601851852</v>
      </c>
      <c r="B422" s="19" t="s">
        <v>370</v>
      </c>
      <c r="C422" s="19" t="s">
        <v>335</v>
      </c>
      <c r="D422" s="19">
        <f t="shared" si="2"/>
        <v>1</v>
      </c>
      <c r="E422" s="19" t="s">
        <v>346</v>
      </c>
      <c r="F422" s="19">
        <f>IFERROR(__xludf.DUMMYFUNCTION("LET(
  t, LOWER(TRIM(E422)),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22" s="19" t="s">
        <v>185</v>
      </c>
      <c r="H422" s="19">
        <f>IFERROR(__xludf.DUMMYFUNCTION("LET(
  t, LOWER(TRIM(G422)),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22" s="19" t="s">
        <v>182</v>
      </c>
      <c r="J422" s="19">
        <f>IFERROR(__xludf.DUMMYFUNCTION("LET(
  text, LOWER(I422),
  IFERROR(
    IFS(
      REGEXMATCH(text,""ở cùng gia đình|ở trọ cùng gia đình""), 0,
      REGEXMATCH(text,""thuê trọ""), 1,
      REGEXMATCH(text,""ở ktx""), 2,
      REGEXMATCH(text,""có nhà tại khu vực đang học|có nhà|ở riên"&amp;"g tại chung cư""), 3,
      REGEXMATCH(text,""ở nhà người quen""), 4
    ),
  -1)
)"),1.0)</f>
        <v>1</v>
      </c>
      <c r="K422" s="19" t="s">
        <v>221</v>
      </c>
      <c r="L422" s="19">
        <f>IFERROR(__xludf.DUMMYFUNCTION("LET(
  t, LOWER(TRIM(K422)),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22" s="19" t="s">
        <v>222</v>
      </c>
      <c r="N422" s="19">
        <f>IFERROR(__xludf.DUMMYFUNCTION("LET(
  t, LOWER(TRIM(M422)),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22" s="19" t="s">
        <v>185</v>
      </c>
      <c r="P422" s="19">
        <f t="shared" si="3"/>
        <v>0</v>
      </c>
      <c r="Q422" s="20"/>
      <c r="R422" s="20" t="str">
        <f t="shared" si="472"/>
        <v/>
      </c>
      <c r="S422" s="20"/>
      <c r="T422" s="20"/>
      <c r="U422" s="20"/>
      <c r="V422" s="20" t="str">
        <f>IFERROR(__xludf.DUMMYFUNCTION("IFERROR(REGEXEXTRACT(U422,""\d+"")*1, """")"),"")</f>
        <v/>
      </c>
      <c r="W422" s="20">
        <f t="shared" si="5"/>
        <v>0</v>
      </c>
      <c r="X422" s="20"/>
      <c r="Y422" s="20"/>
      <c r="Z422" s="19" t="s">
        <v>186</v>
      </c>
      <c r="AA422" s="19"/>
      <c r="AB422" s="19" t="s">
        <v>185</v>
      </c>
      <c r="AC422" s="19" t="s">
        <v>185</v>
      </c>
      <c r="AD422" s="19" t="s">
        <v>205</v>
      </c>
      <c r="AE422" s="19" t="s">
        <v>186</v>
      </c>
      <c r="AF422" s="19" t="s">
        <v>206</v>
      </c>
      <c r="AG422" s="19" t="s">
        <v>188</v>
      </c>
      <c r="AH422" s="19" t="s">
        <v>226</v>
      </c>
      <c r="AI422" s="19" t="s">
        <v>239</v>
      </c>
      <c r="AJ422" s="19">
        <f t="shared" si="6"/>
        <v>0</v>
      </c>
      <c r="AK422" s="19" t="s">
        <v>188</v>
      </c>
      <c r="AL422" s="19">
        <f t="shared" si="7"/>
        <v>1</v>
      </c>
      <c r="AM422" s="19" t="s">
        <v>190</v>
      </c>
      <c r="AN422" s="19">
        <f t="shared" si="8"/>
        <v>0</v>
      </c>
      <c r="AO422" s="20"/>
      <c r="AP422" s="19">
        <v>2.0</v>
      </c>
      <c r="AQ422" s="19">
        <v>2.0</v>
      </c>
      <c r="AR422" s="19">
        <v>2.0</v>
      </c>
      <c r="AS422" s="19">
        <v>2.0</v>
      </c>
      <c r="AT422" s="19">
        <v>2.0</v>
      </c>
      <c r="AU422" s="19">
        <v>2.0</v>
      </c>
      <c r="AV422" s="19">
        <v>3.0</v>
      </c>
      <c r="AW422" s="19">
        <v>2.0</v>
      </c>
      <c r="AX422" s="19">
        <v>1.0</v>
      </c>
      <c r="AY422" s="19">
        <f t="shared" si="9"/>
        <v>18</v>
      </c>
      <c r="AZ422" s="19">
        <f t="shared" si="10"/>
        <v>9</v>
      </c>
      <c r="BA422" s="19">
        <f t="shared" si="11"/>
        <v>0</v>
      </c>
      <c r="BB422" s="19">
        <f t="shared" si="12"/>
        <v>0</v>
      </c>
      <c r="BC422" s="19">
        <v>2.0</v>
      </c>
      <c r="BD422" s="19">
        <v>1.0</v>
      </c>
      <c r="BE422" s="19">
        <v>2.0</v>
      </c>
      <c r="BF422" s="19">
        <v>2.0</v>
      </c>
      <c r="BG422" s="19">
        <v>1.0</v>
      </c>
      <c r="BH422" s="19">
        <v>2.0</v>
      </c>
      <c r="BI422" s="19">
        <v>2.0</v>
      </c>
      <c r="BJ422" s="19">
        <f t="shared" si="13"/>
        <v>12</v>
      </c>
      <c r="BK422" s="19">
        <f t="shared" si="14"/>
        <v>5</v>
      </c>
      <c r="BL422" s="19"/>
      <c r="BM422" s="19"/>
      <c r="BN422" s="19">
        <v>3.0</v>
      </c>
      <c r="BO422" s="19" t="s">
        <v>195</v>
      </c>
      <c r="BP422" s="19">
        <f t="shared" si="15"/>
        <v>1</v>
      </c>
      <c r="BQ422" s="19">
        <v>3.0</v>
      </c>
      <c r="BR422" s="19">
        <v>5.0</v>
      </c>
      <c r="BS422" s="19" t="s">
        <v>185</v>
      </c>
      <c r="BT422" s="20">
        <f t="shared" si="16"/>
        <v>0</v>
      </c>
      <c r="BU422" s="20"/>
      <c r="BV422" s="19">
        <v>2.0</v>
      </c>
      <c r="BW422" s="19" t="s">
        <v>195</v>
      </c>
      <c r="BX422" s="19" t="s">
        <v>191</v>
      </c>
      <c r="BY422" s="19" t="s">
        <v>195</v>
      </c>
      <c r="BZ422" s="19" t="s">
        <v>186</v>
      </c>
      <c r="CA422" s="19">
        <f t="shared" si="17"/>
        <v>1</v>
      </c>
      <c r="CB422" s="19" t="s">
        <v>186</v>
      </c>
      <c r="CC422" s="19">
        <f t="shared" si="18"/>
        <v>1</v>
      </c>
      <c r="CD422" s="19" t="s">
        <v>192</v>
      </c>
      <c r="CE422" s="19">
        <f t="shared" si="19"/>
        <v>0</v>
      </c>
      <c r="CF422" s="19" t="s">
        <v>209</v>
      </c>
      <c r="CG422" s="19">
        <f t="shared" si="20"/>
        <v>1</v>
      </c>
      <c r="CH422" s="19" t="s">
        <v>192</v>
      </c>
      <c r="CI422" s="19">
        <f t="shared" si="21"/>
        <v>0</v>
      </c>
      <c r="CJ422" s="19" t="s">
        <v>292</v>
      </c>
      <c r="CK422" s="19" t="s">
        <v>185</v>
      </c>
      <c r="CL422" s="19" t="s">
        <v>212</v>
      </c>
      <c r="CM422" s="19">
        <f t="shared" si="22"/>
        <v>6</v>
      </c>
      <c r="CN422" s="19" t="s">
        <v>185</v>
      </c>
      <c r="CO422" s="19">
        <f t="shared" si="23"/>
        <v>0</v>
      </c>
      <c r="CP422" s="19" t="s">
        <v>185</v>
      </c>
      <c r="CQ422" s="19" t="s">
        <v>185</v>
      </c>
      <c r="CR422" s="19" t="s">
        <v>185</v>
      </c>
      <c r="CS422" s="19" t="s">
        <v>185</v>
      </c>
      <c r="CT422" s="19" t="s">
        <v>185</v>
      </c>
      <c r="CU422" s="19">
        <f t="shared" ref="CU422:CY422" si="473">if(CP422="Không",0,1)</f>
        <v>0</v>
      </c>
      <c r="CV422" s="19">
        <f t="shared" si="473"/>
        <v>0</v>
      </c>
      <c r="CW422" s="19">
        <f t="shared" si="473"/>
        <v>0</v>
      </c>
      <c r="CX422" s="19">
        <f t="shared" si="473"/>
        <v>0</v>
      </c>
      <c r="CY422" s="19">
        <f t="shared" si="473"/>
        <v>0</v>
      </c>
      <c r="CZ422" s="19" t="s">
        <v>185</v>
      </c>
      <c r="DA422" s="19">
        <f t="shared" si="25"/>
        <v>0</v>
      </c>
      <c r="DB422" s="19" t="s">
        <v>185</v>
      </c>
      <c r="DC422" s="19">
        <f t="shared" si="26"/>
        <v>0</v>
      </c>
      <c r="DD422" s="20"/>
      <c r="DE422" s="19" t="s">
        <v>185</v>
      </c>
      <c r="DF422" s="19">
        <f t="shared" si="27"/>
        <v>0</v>
      </c>
      <c r="DG422" s="19" t="s">
        <v>196</v>
      </c>
      <c r="DH422" s="19">
        <f t="shared" si="28"/>
        <v>0</v>
      </c>
      <c r="DI422" s="19" t="s">
        <v>185</v>
      </c>
      <c r="DJ422" s="19">
        <f t="shared" si="29"/>
        <v>0</v>
      </c>
      <c r="DK422" s="19" t="s">
        <v>282</v>
      </c>
      <c r="DL422" s="19">
        <f t="shared" si="30"/>
        <v>1</v>
      </c>
      <c r="DM422" s="20"/>
      <c r="DN422" s="19" t="str">
        <f t="shared" si="31"/>
        <v/>
      </c>
      <c r="DO422" s="20"/>
      <c r="DP422" s="19" t="s">
        <v>185</v>
      </c>
      <c r="DQ422" s="20">
        <f t="shared" si="32"/>
        <v>0</v>
      </c>
      <c r="DR422" s="20"/>
      <c r="DS422" s="19" t="s">
        <v>185</v>
      </c>
      <c r="DT422" s="20"/>
      <c r="DU422" s="19" t="s">
        <v>185</v>
      </c>
      <c r="DV422" s="20"/>
      <c r="DW422" s="20"/>
      <c r="DX422" s="20"/>
      <c r="DY422" s="20"/>
    </row>
    <row r="423">
      <c r="A423" s="18">
        <v>46008.41773148148</v>
      </c>
      <c r="B423" s="19" t="s">
        <v>359</v>
      </c>
      <c r="C423" s="19" t="s">
        <v>335</v>
      </c>
      <c r="D423" s="19">
        <f t="shared" si="2"/>
        <v>1</v>
      </c>
      <c r="E423" s="19" t="s">
        <v>476</v>
      </c>
      <c r="F423" s="19">
        <f>IFERROR(__xludf.DUMMYFUNCTION("LET(
  t, LOWER(TRIM(E423)),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423" s="19" t="s">
        <v>185</v>
      </c>
      <c r="H423" s="19">
        <f>IFERROR(__xludf.DUMMYFUNCTION("LET(
  t, LOWER(TRIM(G423)),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23" s="19" t="s">
        <v>182</v>
      </c>
      <c r="J423" s="19">
        <f>IFERROR(__xludf.DUMMYFUNCTION("LET(
  text, LOWER(I423),
  IFERROR(
    IFS(
      REGEXMATCH(text,""ở cùng gia đình|ở trọ cùng gia đình""), 0,
      REGEXMATCH(text,""thuê trọ""), 1,
      REGEXMATCH(text,""ở ktx""), 2,
      REGEXMATCH(text,""có nhà tại khu vực đang học|có nhà|ở riên"&amp;"g tại chung cư""), 3,
      REGEXMATCH(text,""ở nhà người quen""), 4
    ),
  -1)
)"),1.0)</f>
        <v>1</v>
      </c>
      <c r="K423" s="19" t="s">
        <v>667</v>
      </c>
      <c r="L423" s="19">
        <f>IFERROR(__xludf.DUMMYFUNCTION("LET(
  t, LOWER(TRIM(K423)),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23" s="19" t="s">
        <v>222</v>
      </c>
      <c r="N423" s="19">
        <f>IFERROR(__xludf.DUMMYFUNCTION("LET(
  t, LOWER(TRIM(M423)),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23" s="19" t="s">
        <v>185</v>
      </c>
      <c r="P423" s="19">
        <f t="shared" si="3"/>
        <v>0</v>
      </c>
      <c r="Q423" s="20"/>
      <c r="R423" s="20" t="str">
        <f t="shared" si="472"/>
        <v/>
      </c>
      <c r="S423" s="20"/>
      <c r="T423" s="20"/>
      <c r="U423" s="20"/>
      <c r="V423" s="20" t="str">
        <f>IFERROR(__xludf.DUMMYFUNCTION("IFERROR(REGEXEXTRACT(U423,""\d+"")*1, """")"),"")</f>
        <v/>
      </c>
      <c r="W423" s="20">
        <f t="shared" si="5"/>
        <v>0</v>
      </c>
      <c r="X423" s="20"/>
      <c r="Y423" s="20"/>
      <c r="Z423" s="19" t="s">
        <v>186</v>
      </c>
      <c r="AA423" s="19"/>
      <c r="AB423" s="19" t="s">
        <v>185</v>
      </c>
      <c r="AC423" s="19" t="s">
        <v>185</v>
      </c>
      <c r="AD423" s="19" t="s">
        <v>205</v>
      </c>
      <c r="AE423" s="19" t="s">
        <v>186</v>
      </c>
      <c r="AF423" s="19" t="s">
        <v>206</v>
      </c>
      <c r="AG423" s="19" t="s">
        <v>188</v>
      </c>
      <c r="AH423" s="19" t="s">
        <v>226</v>
      </c>
      <c r="AI423" s="19" t="s">
        <v>189</v>
      </c>
      <c r="AJ423" s="19">
        <f t="shared" si="6"/>
        <v>1</v>
      </c>
      <c r="AK423" s="19" t="s">
        <v>188</v>
      </c>
      <c r="AL423" s="19">
        <f t="shared" si="7"/>
        <v>1</v>
      </c>
      <c r="AM423" s="19" t="s">
        <v>294</v>
      </c>
      <c r="AN423" s="19">
        <f t="shared" si="8"/>
        <v>2</v>
      </c>
      <c r="AO423" s="20"/>
      <c r="AP423" s="19">
        <v>1.0</v>
      </c>
      <c r="AQ423" s="19">
        <v>2.0</v>
      </c>
      <c r="AR423" s="19">
        <v>1.0</v>
      </c>
      <c r="AS423" s="19">
        <v>1.0</v>
      </c>
      <c r="AT423" s="19">
        <v>1.0</v>
      </c>
      <c r="AU423" s="19">
        <v>3.0</v>
      </c>
      <c r="AV423" s="19">
        <v>3.0</v>
      </c>
      <c r="AW423" s="19">
        <v>1.0</v>
      </c>
      <c r="AX423" s="19">
        <v>1.0</v>
      </c>
      <c r="AY423" s="19">
        <f t="shared" si="9"/>
        <v>14</v>
      </c>
      <c r="AZ423" s="19">
        <f t="shared" si="10"/>
        <v>5</v>
      </c>
      <c r="BA423" s="19">
        <f t="shared" si="11"/>
        <v>0</v>
      </c>
      <c r="BB423" s="19">
        <f t="shared" si="12"/>
        <v>0</v>
      </c>
      <c r="BC423" s="19">
        <v>2.0</v>
      </c>
      <c r="BD423" s="19">
        <v>2.0</v>
      </c>
      <c r="BE423" s="19">
        <v>2.0</v>
      </c>
      <c r="BF423" s="19">
        <v>1.0</v>
      </c>
      <c r="BG423" s="19">
        <v>2.0</v>
      </c>
      <c r="BH423" s="19">
        <v>1.0</v>
      </c>
      <c r="BI423" s="19">
        <v>1.0</v>
      </c>
      <c r="BJ423" s="19">
        <f t="shared" si="13"/>
        <v>11</v>
      </c>
      <c r="BK423" s="19">
        <f t="shared" si="14"/>
        <v>4</v>
      </c>
      <c r="BL423" s="19"/>
      <c r="BM423" s="19"/>
      <c r="BN423" s="19">
        <v>2.0</v>
      </c>
      <c r="BO423" s="19" t="s">
        <v>185</v>
      </c>
      <c r="BP423" s="19">
        <f t="shared" si="15"/>
        <v>0</v>
      </c>
      <c r="BQ423" s="19">
        <v>2.0</v>
      </c>
      <c r="BR423" s="19">
        <v>15.0</v>
      </c>
      <c r="BS423" s="19" t="s">
        <v>195</v>
      </c>
      <c r="BT423" s="20">
        <f t="shared" si="16"/>
        <v>1</v>
      </c>
      <c r="BU423" s="19" t="s">
        <v>993</v>
      </c>
      <c r="BV423" s="19">
        <v>4.0</v>
      </c>
      <c r="BW423" s="19" t="s">
        <v>195</v>
      </c>
      <c r="BX423" s="19" t="s">
        <v>191</v>
      </c>
      <c r="BY423" s="19" t="s">
        <v>195</v>
      </c>
      <c r="BZ423" s="19" t="s">
        <v>186</v>
      </c>
      <c r="CA423" s="19">
        <f t="shared" si="17"/>
        <v>1</v>
      </c>
      <c r="CB423" s="19" t="s">
        <v>186</v>
      </c>
      <c r="CC423" s="19">
        <f t="shared" si="18"/>
        <v>1</v>
      </c>
      <c r="CD423" s="19" t="s">
        <v>192</v>
      </c>
      <c r="CE423" s="19">
        <f t="shared" si="19"/>
        <v>0</v>
      </c>
      <c r="CF423" s="19" t="s">
        <v>209</v>
      </c>
      <c r="CG423" s="19">
        <f t="shared" si="20"/>
        <v>1</v>
      </c>
      <c r="CH423" s="19" t="s">
        <v>209</v>
      </c>
      <c r="CI423" s="19">
        <f t="shared" si="21"/>
        <v>1</v>
      </c>
      <c r="CJ423" s="19" t="s">
        <v>229</v>
      </c>
      <c r="CK423" s="19" t="s">
        <v>422</v>
      </c>
      <c r="CL423" s="19" t="s">
        <v>212</v>
      </c>
      <c r="CM423" s="19">
        <f t="shared" si="22"/>
        <v>6</v>
      </c>
      <c r="CN423" s="19" t="s">
        <v>213</v>
      </c>
      <c r="CO423" s="19">
        <f t="shared" si="23"/>
        <v>1</v>
      </c>
      <c r="CP423" s="19" t="s">
        <v>185</v>
      </c>
      <c r="CQ423" s="19" t="s">
        <v>185</v>
      </c>
      <c r="CR423" s="19" t="s">
        <v>185</v>
      </c>
      <c r="CS423" s="19" t="s">
        <v>185</v>
      </c>
      <c r="CT423" s="19" t="s">
        <v>185</v>
      </c>
      <c r="CU423" s="19">
        <f t="shared" ref="CU423:CY423" si="474">if(CP423="Không",0,1)</f>
        <v>0</v>
      </c>
      <c r="CV423" s="19">
        <f t="shared" si="474"/>
        <v>0</v>
      </c>
      <c r="CW423" s="19">
        <f t="shared" si="474"/>
        <v>0</v>
      </c>
      <c r="CX423" s="19">
        <f t="shared" si="474"/>
        <v>0</v>
      </c>
      <c r="CY423" s="19">
        <f t="shared" si="474"/>
        <v>0</v>
      </c>
      <c r="CZ423" s="19" t="s">
        <v>185</v>
      </c>
      <c r="DA423" s="19">
        <f t="shared" si="25"/>
        <v>0</v>
      </c>
      <c r="DB423" s="19" t="s">
        <v>185</v>
      </c>
      <c r="DC423" s="19">
        <f t="shared" si="26"/>
        <v>0</v>
      </c>
      <c r="DD423" s="20"/>
      <c r="DE423" s="19" t="s">
        <v>185</v>
      </c>
      <c r="DF423" s="19">
        <f t="shared" si="27"/>
        <v>0</v>
      </c>
      <c r="DG423" s="19" t="s">
        <v>196</v>
      </c>
      <c r="DH423" s="19">
        <f t="shared" si="28"/>
        <v>0</v>
      </c>
      <c r="DI423" s="19" t="s">
        <v>185</v>
      </c>
      <c r="DJ423" s="19">
        <f t="shared" si="29"/>
        <v>0</v>
      </c>
      <c r="DK423" s="19" t="s">
        <v>197</v>
      </c>
      <c r="DL423" s="19">
        <f t="shared" si="30"/>
        <v>0</v>
      </c>
      <c r="DM423" s="20"/>
      <c r="DN423" s="19" t="str">
        <f t="shared" si="31"/>
        <v/>
      </c>
      <c r="DO423" s="20"/>
      <c r="DP423" s="19" t="s">
        <v>185</v>
      </c>
      <c r="DQ423" s="20">
        <f t="shared" si="32"/>
        <v>0</v>
      </c>
      <c r="DR423" s="20"/>
      <c r="DS423" s="19" t="s">
        <v>195</v>
      </c>
      <c r="DT423" s="19" t="s">
        <v>285</v>
      </c>
      <c r="DU423" s="19" t="s">
        <v>185</v>
      </c>
      <c r="DV423" s="20"/>
      <c r="DW423" s="20"/>
      <c r="DX423" s="20"/>
      <c r="DY423" s="20"/>
    </row>
    <row r="424">
      <c r="A424" s="18">
        <v>46008.421111111114</v>
      </c>
      <c r="B424" s="19" t="s">
        <v>442</v>
      </c>
      <c r="C424" s="19" t="s">
        <v>335</v>
      </c>
      <c r="D424" s="19">
        <f t="shared" si="2"/>
        <v>1</v>
      </c>
      <c r="E424" s="19" t="s">
        <v>476</v>
      </c>
      <c r="F424" s="19">
        <f>IFERROR(__xludf.DUMMYFUNCTION("LET(
  t, LOWER(TRIM(E424)),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424" s="19" t="s">
        <v>185</v>
      </c>
      <c r="H424" s="19">
        <f>IFERROR(__xludf.DUMMYFUNCTION("LET(
  t, LOWER(TRIM(G424)),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24" s="19" t="s">
        <v>276</v>
      </c>
      <c r="J424" s="19">
        <f>IFERROR(__xludf.DUMMYFUNCTION("LET(
  text, LOWER(I424),
  IFERROR(
    IFS(
      REGEXMATCH(text,""ở cùng gia đình|ở trọ cùng gia đình""), 0,
      REGEXMATCH(text,""thuê trọ""), 1,
      REGEXMATCH(text,""ở ktx""), 2,
      REGEXMATCH(text,""có nhà tại khu vực đang học|có nhà|ở riên"&amp;"g tại chung cư""), 3,
      REGEXMATCH(text,""ở nhà người quen""), 4
    ),
  -1)
)"),0.0)</f>
        <v>0</v>
      </c>
      <c r="K424" s="19" t="s">
        <v>183</v>
      </c>
      <c r="L424" s="19">
        <f>IFERROR(__xludf.DUMMYFUNCTION("LET(
  t, LOWER(TRIM(K424)),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24" s="19" t="s">
        <v>222</v>
      </c>
      <c r="N424" s="19">
        <f>IFERROR(__xludf.DUMMYFUNCTION("LET(
  t, LOWER(TRIM(M424)),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24" s="19" t="s">
        <v>185</v>
      </c>
      <c r="P424" s="19">
        <f t="shared" si="3"/>
        <v>0</v>
      </c>
      <c r="Q424" s="20"/>
      <c r="R424" s="20" t="str">
        <f t="shared" si="472"/>
        <v/>
      </c>
      <c r="S424" s="20"/>
      <c r="T424" s="20"/>
      <c r="U424" s="20"/>
      <c r="V424" s="20" t="str">
        <f>IFERROR(__xludf.DUMMYFUNCTION("IFERROR(REGEXEXTRACT(U424,""\d+"")*1, """")"),"")</f>
        <v/>
      </c>
      <c r="W424" s="20">
        <f t="shared" si="5"/>
        <v>0</v>
      </c>
      <c r="X424" s="20"/>
      <c r="Y424" s="20"/>
      <c r="Z424" s="19" t="s">
        <v>185</v>
      </c>
      <c r="AA424" s="19"/>
      <c r="AB424" s="19" t="s">
        <v>185</v>
      </c>
      <c r="AC424" s="19" t="s">
        <v>185</v>
      </c>
      <c r="AD424" s="19" t="s">
        <v>186</v>
      </c>
      <c r="AE424" s="19" t="s">
        <v>185</v>
      </c>
      <c r="AF424" s="19" t="s">
        <v>206</v>
      </c>
      <c r="AG424" s="19" t="s">
        <v>188</v>
      </c>
      <c r="AH424" s="19" t="s">
        <v>238</v>
      </c>
      <c r="AI424" s="19" t="s">
        <v>239</v>
      </c>
      <c r="AJ424" s="19">
        <f t="shared" si="6"/>
        <v>0</v>
      </c>
      <c r="AK424" s="19" t="s">
        <v>238</v>
      </c>
      <c r="AL424" s="19">
        <f t="shared" si="7"/>
        <v>0</v>
      </c>
      <c r="AM424" s="19" t="s">
        <v>190</v>
      </c>
      <c r="AN424" s="19">
        <f t="shared" si="8"/>
        <v>0</v>
      </c>
      <c r="AO424" s="20"/>
      <c r="AP424" s="19">
        <v>1.0</v>
      </c>
      <c r="AQ424" s="19">
        <v>1.0</v>
      </c>
      <c r="AR424" s="19">
        <v>3.0</v>
      </c>
      <c r="AS424" s="19">
        <v>2.0</v>
      </c>
      <c r="AT424" s="19">
        <v>1.0</v>
      </c>
      <c r="AU424" s="19">
        <v>3.0</v>
      </c>
      <c r="AV424" s="19">
        <v>3.0</v>
      </c>
      <c r="AW424" s="19">
        <v>1.0</v>
      </c>
      <c r="AX424" s="19">
        <v>1.0</v>
      </c>
      <c r="AY424" s="19">
        <f t="shared" si="9"/>
        <v>16</v>
      </c>
      <c r="AZ424" s="19">
        <f t="shared" si="10"/>
        <v>7</v>
      </c>
      <c r="BA424" s="19">
        <f t="shared" si="11"/>
        <v>0</v>
      </c>
      <c r="BB424" s="19">
        <f t="shared" si="12"/>
        <v>0</v>
      </c>
      <c r="BC424" s="19">
        <v>2.0</v>
      </c>
      <c r="BD424" s="19">
        <v>1.0</v>
      </c>
      <c r="BE424" s="19">
        <v>2.0</v>
      </c>
      <c r="BF424" s="19">
        <v>1.0</v>
      </c>
      <c r="BG424" s="19">
        <v>1.0</v>
      </c>
      <c r="BH424" s="19">
        <v>1.0</v>
      </c>
      <c r="BI424" s="19">
        <v>1.0</v>
      </c>
      <c r="BJ424" s="19">
        <f t="shared" si="13"/>
        <v>9</v>
      </c>
      <c r="BK424" s="19">
        <f t="shared" si="14"/>
        <v>2</v>
      </c>
      <c r="BL424" s="19"/>
      <c r="BM424" s="19"/>
      <c r="BN424" s="19">
        <v>3.0</v>
      </c>
      <c r="BO424" s="19" t="s">
        <v>185</v>
      </c>
      <c r="BP424" s="19">
        <f t="shared" si="15"/>
        <v>0</v>
      </c>
      <c r="BQ424" s="19">
        <v>1.0</v>
      </c>
      <c r="BR424" s="19">
        <v>5.0</v>
      </c>
      <c r="BS424" s="19" t="s">
        <v>185</v>
      </c>
      <c r="BT424" s="20">
        <f t="shared" si="16"/>
        <v>0</v>
      </c>
      <c r="BU424" s="20"/>
      <c r="BV424" s="19">
        <v>3.0</v>
      </c>
      <c r="BW424" s="19" t="s">
        <v>195</v>
      </c>
      <c r="BX424" s="19" t="s">
        <v>191</v>
      </c>
      <c r="BY424" s="19" t="s">
        <v>185</v>
      </c>
      <c r="BZ424" s="19" t="s">
        <v>186</v>
      </c>
      <c r="CA424" s="19">
        <f t="shared" si="17"/>
        <v>1</v>
      </c>
      <c r="CB424" s="19" t="s">
        <v>186</v>
      </c>
      <c r="CC424" s="19">
        <f t="shared" si="18"/>
        <v>1</v>
      </c>
      <c r="CD424" s="19" t="s">
        <v>209</v>
      </c>
      <c r="CE424" s="19">
        <f t="shared" si="19"/>
        <v>1</v>
      </c>
      <c r="CF424" s="19" t="s">
        <v>192</v>
      </c>
      <c r="CG424" s="19">
        <f t="shared" si="20"/>
        <v>0</v>
      </c>
      <c r="CH424" s="19" t="s">
        <v>192</v>
      </c>
      <c r="CI424" s="19">
        <f t="shared" si="21"/>
        <v>0</v>
      </c>
      <c r="CJ424" s="19" t="s">
        <v>229</v>
      </c>
      <c r="CK424" s="19" t="s">
        <v>185</v>
      </c>
      <c r="CL424" s="19" t="s">
        <v>194</v>
      </c>
      <c r="CM424" s="19">
        <f t="shared" si="22"/>
        <v>3.5</v>
      </c>
      <c r="CN424" s="19" t="s">
        <v>185</v>
      </c>
      <c r="CO424" s="19">
        <f t="shared" si="23"/>
        <v>0</v>
      </c>
      <c r="CP424" s="19" t="s">
        <v>185</v>
      </c>
      <c r="CQ424" s="19" t="s">
        <v>185</v>
      </c>
      <c r="CR424" s="19" t="s">
        <v>185</v>
      </c>
      <c r="CS424" s="19" t="s">
        <v>185</v>
      </c>
      <c r="CT424" s="19" t="s">
        <v>185</v>
      </c>
      <c r="CU424" s="19">
        <f t="shared" ref="CU424:CY424" si="475">if(CP424="Không",0,1)</f>
        <v>0</v>
      </c>
      <c r="CV424" s="19">
        <f t="shared" si="475"/>
        <v>0</v>
      </c>
      <c r="CW424" s="19">
        <f t="shared" si="475"/>
        <v>0</v>
      </c>
      <c r="CX424" s="19">
        <f t="shared" si="475"/>
        <v>0</v>
      </c>
      <c r="CY424" s="19">
        <f t="shared" si="475"/>
        <v>0</v>
      </c>
      <c r="CZ424" s="19" t="s">
        <v>185</v>
      </c>
      <c r="DA424" s="19">
        <f t="shared" si="25"/>
        <v>0</v>
      </c>
      <c r="DB424" s="19" t="s">
        <v>185</v>
      </c>
      <c r="DC424" s="19">
        <f t="shared" si="26"/>
        <v>0</v>
      </c>
      <c r="DD424" s="20"/>
      <c r="DE424" s="19" t="s">
        <v>195</v>
      </c>
      <c r="DF424" s="19">
        <f t="shared" si="27"/>
        <v>1</v>
      </c>
      <c r="DG424" s="19" t="s">
        <v>196</v>
      </c>
      <c r="DH424" s="19">
        <f t="shared" si="28"/>
        <v>0</v>
      </c>
      <c r="DI424" s="19" t="s">
        <v>185</v>
      </c>
      <c r="DJ424" s="19">
        <f t="shared" si="29"/>
        <v>0</v>
      </c>
      <c r="DK424" s="19" t="s">
        <v>197</v>
      </c>
      <c r="DL424" s="19">
        <f t="shared" si="30"/>
        <v>0</v>
      </c>
      <c r="DM424" s="19" t="s">
        <v>232</v>
      </c>
      <c r="DN424" s="19">
        <f t="shared" si="31"/>
        <v>2.5</v>
      </c>
      <c r="DO424" s="19" t="s">
        <v>933</v>
      </c>
      <c r="DP424" s="19" t="s">
        <v>185</v>
      </c>
      <c r="DQ424" s="20">
        <f t="shared" si="32"/>
        <v>0</v>
      </c>
      <c r="DR424" s="20"/>
      <c r="DS424" s="19" t="s">
        <v>185</v>
      </c>
      <c r="DT424" s="20"/>
      <c r="DU424" s="19" t="s">
        <v>185</v>
      </c>
      <c r="DV424" s="20"/>
      <c r="DW424" s="20"/>
      <c r="DX424" s="20"/>
      <c r="DY424" s="20"/>
    </row>
    <row r="425">
      <c r="A425" s="18">
        <v>46008.43890046296</v>
      </c>
      <c r="B425" s="19" t="s">
        <v>612</v>
      </c>
      <c r="C425" s="19" t="s">
        <v>335</v>
      </c>
      <c r="D425" s="19">
        <f t="shared" si="2"/>
        <v>1</v>
      </c>
      <c r="E425" s="19" t="s">
        <v>346</v>
      </c>
      <c r="F425" s="19">
        <f>IFERROR(__xludf.DUMMYFUNCTION("LET(
  t, LOWER(TRIM(E425)),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25" s="19" t="s">
        <v>185</v>
      </c>
      <c r="H425" s="19">
        <f>IFERROR(__xludf.DUMMYFUNCTION("LET(
  t, LOWER(TRIM(G425)),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25" s="19" t="s">
        <v>182</v>
      </c>
      <c r="J425" s="19">
        <f>IFERROR(__xludf.DUMMYFUNCTION("LET(
  text, LOWER(I425),
  IFERROR(
    IFS(
      REGEXMATCH(text,""ở cùng gia đình|ở trọ cùng gia đình""), 0,
      REGEXMATCH(text,""thuê trọ""), 1,
      REGEXMATCH(text,""ở ktx""), 2,
      REGEXMATCH(text,""có nhà tại khu vực đang học|có nhà|ở riên"&amp;"g tại chung cư""), 3,
      REGEXMATCH(text,""ở nhà người quen""), 4
    ),
  -1)
)"),1.0)</f>
        <v>1</v>
      </c>
      <c r="K425" s="19" t="s">
        <v>183</v>
      </c>
      <c r="L425" s="19">
        <f>IFERROR(__xludf.DUMMYFUNCTION("LET(
  t, LOWER(TRIM(K425)),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25" s="19" t="s">
        <v>383</v>
      </c>
      <c r="N425" s="19">
        <f>IFERROR(__xludf.DUMMYFUNCTION("LET(
  t, LOWER(TRIM(M425)),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25" s="19" t="s">
        <v>185</v>
      </c>
      <c r="P425" s="19">
        <f t="shared" si="3"/>
        <v>0</v>
      </c>
      <c r="Q425" s="20"/>
      <c r="R425" s="20" t="str">
        <f t="shared" si="472"/>
        <v/>
      </c>
      <c r="S425" s="20"/>
      <c r="T425" s="20"/>
      <c r="U425" s="20"/>
      <c r="V425" s="20" t="str">
        <f>IFERROR(__xludf.DUMMYFUNCTION("IFERROR(REGEXEXTRACT(U425,""\d+"")*1, """")"),"")</f>
        <v/>
      </c>
      <c r="W425" s="20">
        <f t="shared" si="5"/>
        <v>0</v>
      </c>
      <c r="X425" s="20"/>
      <c r="Y425" s="20"/>
      <c r="Z425" s="19" t="s">
        <v>185</v>
      </c>
      <c r="AA425" s="19"/>
      <c r="AB425" s="19" t="s">
        <v>185</v>
      </c>
      <c r="AC425" s="19" t="s">
        <v>185</v>
      </c>
      <c r="AD425" s="19" t="s">
        <v>205</v>
      </c>
      <c r="AE425" s="19" t="s">
        <v>185</v>
      </c>
      <c r="AF425" s="19" t="s">
        <v>206</v>
      </c>
      <c r="AG425" s="19" t="s">
        <v>226</v>
      </c>
      <c r="AH425" s="19" t="s">
        <v>238</v>
      </c>
      <c r="AI425" s="19" t="s">
        <v>189</v>
      </c>
      <c r="AJ425" s="19">
        <f t="shared" si="6"/>
        <v>1</v>
      </c>
      <c r="AK425" s="19" t="s">
        <v>188</v>
      </c>
      <c r="AL425" s="19">
        <f t="shared" si="7"/>
        <v>1</v>
      </c>
      <c r="AM425" s="19" t="s">
        <v>228</v>
      </c>
      <c r="AN425" s="19">
        <f t="shared" si="8"/>
        <v>1</v>
      </c>
      <c r="AO425" s="20"/>
      <c r="AP425" s="19">
        <v>1.0</v>
      </c>
      <c r="AQ425" s="19">
        <v>1.0</v>
      </c>
      <c r="AR425" s="19">
        <v>2.0</v>
      </c>
      <c r="AS425" s="19">
        <v>3.0</v>
      </c>
      <c r="AT425" s="19">
        <v>1.0</v>
      </c>
      <c r="AU425" s="19">
        <v>2.0</v>
      </c>
      <c r="AV425" s="19">
        <v>3.0</v>
      </c>
      <c r="AW425" s="19">
        <v>2.0</v>
      </c>
      <c r="AX425" s="19">
        <v>4.0</v>
      </c>
      <c r="AY425" s="19">
        <f t="shared" si="9"/>
        <v>19</v>
      </c>
      <c r="AZ425" s="19">
        <f t="shared" si="10"/>
        <v>10</v>
      </c>
      <c r="BA425" s="19">
        <f t="shared" si="11"/>
        <v>1</v>
      </c>
      <c r="BB425" s="19">
        <f t="shared" si="12"/>
        <v>0</v>
      </c>
      <c r="BC425" s="19">
        <v>2.0</v>
      </c>
      <c r="BD425" s="19">
        <v>2.0</v>
      </c>
      <c r="BE425" s="19">
        <v>1.0</v>
      </c>
      <c r="BF425" s="19">
        <v>3.0</v>
      </c>
      <c r="BG425" s="19">
        <v>2.0</v>
      </c>
      <c r="BH425" s="19">
        <v>3.0</v>
      </c>
      <c r="BI425" s="19">
        <v>3.0</v>
      </c>
      <c r="BJ425" s="19">
        <f t="shared" si="13"/>
        <v>16</v>
      </c>
      <c r="BK425" s="19">
        <f t="shared" si="14"/>
        <v>9</v>
      </c>
      <c r="BL425" s="19"/>
      <c r="BM425" s="19"/>
      <c r="BN425" s="19">
        <v>1.0</v>
      </c>
      <c r="BO425" s="19" t="s">
        <v>185</v>
      </c>
      <c r="BP425" s="19">
        <f t="shared" si="15"/>
        <v>0</v>
      </c>
      <c r="BQ425" s="19">
        <v>2.0</v>
      </c>
      <c r="BR425" s="19">
        <v>2.0</v>
      </c>
      <c r="BS425" s="19" t="s">
        <v>185</v>
      </c>
      <c r="BT425" s="20">
        <f t="shared" si="16"/>
        <v>0</v>
      </c>
      <c r="BU425" s="20"/>
      <c r="BV425" s="19">
        <v>2.0</v>
      </c>
      <c r="BW425" s="19" t="s">
        <v>195</v>
      </c>
      <c r="BX425" s="19" t="s">
        <v>191</v>
      </c>
      <c r="BY425" s="19" t="s">
        <v>195</v>
      </c>
      <c r="BZ425" s="19" t="s">
        <v>208</v>
      </c>
      <c r="CA425" s="19">
        <f t="shared" si="17"/>
        <v>2</v>
      </c>
      <c r="CB425" s="19" t="s">
        <v>185</v>
      </c>
      <c r="CC425" s="19">
        <f t="shared" si="18"/>
        <v>0</v>
      </c>
      <c r="CD425" s="19" t="s">
        <v>192</v>
      </c>
      <c r="CE425" s="19">
        <f t="shared" si="19"/>
        <v>0</v>
      </c>
      <c r="CF425" s="19" t="s">
        <v>192</v>
      </c>
      <c r="CG425" s="19">
        <f t="shared" si="20"/>
        <v>0</v>
      </c>
      <c r="CH425" s="19" t="s">
        <v>209</v>
      </c>
      <c r="CI425" s="19">
        <f t="shared" si="21"/>
        <v>1</v>
      </c>
      <c r="CJ425" s="19" t="s">
        <v>229</v>
      </c>
      <c r="CK425" s="19" t="s">
        <v>185</v>
      </c>
      <c r="CL425" s="19" t="s">
        <v>254</v>
      </c>
      <c r="CM425" s="19">
        <f t="shared" si="22"/>
        <v>0</v>
      </c>
      <c r="CN425" s="19" t="s">
        <v>213</v>
      </c>
      <c r="CO425" s="19">
        <f t="shared" si="23"/>
        <v>1</v>
      </c>
      <c r="CP425" s="19" t="s">
        <v>195</v>
      </c>
      <c r="CQ425" s="19" t="s">
        <v>185</v>
      </c>
      <c r="CR425" s="19" t="s">
        <v>185</v>
      </c>
      <c r="CS425" s="19" t="s">
        <v>185</v>
      </c>
      <c r="CT425" s="19" t="s">
        <v>185</v>
      </c>
      <c r="CU425" s="19">
        <f t="shared" ref="CU425:CY425" si="476">if(CP425="Không",0,1)</f>
        <v>1</v>
      </c>
      <c r="CV425" s="19">
        <f t="shared" si="476"/>
        <v>0</v>
      </c>
      <c r="CW425" s="19">
        <f t="shared" si="476"/>
        <v>0</v>
      </c>
      <c r="CX425" s="19">
        <f t="shared" si="476"/>
        <v>0</v>
      </c>
      <c r="CY425" s="19">
        <f t="shared" si="476"/>
        <v>0</v>
      </c>
      <c r="CZ425" s="19" t="s">
        <v>185</v>
      </c>
      <c r="DA425" s="19">
        <f t="shared" si="25"/>
        <v>0</v>
      </c>
      <c r="DB425" s="19" t="s">
        <v>185</v>
      </c>
      <c r="DC425" s="19">
        <f t="shared" si="26"/>
        <v>0</v>
      </c>
      <c r="DD425" s="20"/>
      <c r="DE425" s="19" t="s">
        <v>185</v>
      </c>
      <c r="DF425" s="19">
        <f t="shared" si="27"/>
        <v>0</v>
      </c>
      <c r="DG425" s="19" t="s">
        <v>214</v>
      </c>
      <c r="DH425" s="19">
        <f t="shared" si="28"/>
        <v>1</v>
      </c>
      <c r="DI425" s="19" t="s">
        <v>185</v>
      </c>
      <c r="DJ425" s="19">
        <f t="shared" si="29"/>
        <v>0</v>
      </c>
      <c r="DK425" s="19" t="s">
        <v>197</v>
      </c>
      <c r="DL425" s="19">
        <f t="shared" si="30"/>
        <v>0</v>
      </c>
      <c r="DM425" s="20"/>
      <c r="DN425" s="19" t="str">
        <f t="shared" si="31"/>
        <v/>
      </c>
      <c r="DO425" s="20"/>
      <c r="DP425" s="19" t="s">
        <v>185</v>
      </c>
      <c r="DQ425" s="20">
        <f t="shared" si="32"/>
        <v>0</v>
      </c>
      <c r="DR425" s="20"/>
      <c r="DS425" s="19" t="s">
        <v>185</v>
      </c>
      <c r="DT425" s="20"/>
      <c r="DU425" s="19" t="s">
        <v>185</v>
      </c>
      <c r="DV425" s="20"/>
      <c r="DW425" s="20"/>
      <c r="DX425" s="20"/>
      <c r="DY425" s="20"/>
    </row>
    <row r="426">
      <c r="A426" s="18">
        <v>46008.45915509259</v>
      </c>
      <c r="B426" s="19" t="s">
        <v>390</v>
      </c>
      <c r="C426" s="19" t="s">
        <v>335</v>
      </c>
      <c r="D426" s="19">
        <f t="shared" si="2"/>
        <v>1</v>
      </c>
      <c r="E426" s="19" t="s">
        <v>290</v>
      </c>
      <c r="F426" s="19">
        <f>IFERROR(__xludf.DUMMYFUNCTION("LET(
  t, LOWER(TRIM(E426)),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26" s="19" t="s">
        <v>185</v>
      </c>
      <c r="H426" s="19">
        <f>IFERROR(__xludf.DUMMYFUNCTION("LET(
  t, LOWER(TRIM(G426)),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26" s="19" t="s">
        <v>276</v>
      </c>
      <c r="J426" s="19">
        <f>IFERROR(__xludf.DUMMYFUNCTION("LET(
  text, LOWER(I426),
  IFERROR(
    IFS(
      REGEXMATCH(text,""ở cùng gia đình|ở trọ cùng gia đình""), 0,
      REGEXMATCH(text,""thuê trọ""), 1,
      REGEXMATCH(text,""ở ktx""), 2,
      REGEXMATCH(text,""có nhà tại khu vực đang học|có nhà|ở riên"&amp;"g tại chung cư""), 3,
      REGEXMATCH(text,""ở nhà người quen""), 4
    ),
  -1)
)"),0.0)</f>
        <v>0</v>
      </c>
      <c r="K426" s="19" t="s">
        <v>723</v>
      </c>
      <c r="L426" s="19">
        <f>IFERROR(__xludf.DUMMYFUNCTION("LET(
  t, LOWER(TRIM(K426)),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26" s="19" t="s">
        <v>383</v>
      </c>
      <c r="N426" s="19">
        <f>IFERROR(__xludf.DUMMYFUNCTION("LET(
  t, LOWER(TRIM(M426)),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26" s="19" t="s">
        <v>185</v>
      </c>
      <c r="P426" s="19">
        <f t="shared" si="3"/>
        <v>0</v>
      </c>
      <c r="Q426" s="20"/>
      <c r="R426" s="20" t="str">
        <f t="shared" si="472"/>
        <v/>
      </c>
      <c r="S426" s="20"/>
      <c r="T426" s="20"/>
      <c r="U426" s="20"/>
      <c r="V426" s="20" t="str">
        <f>IFERROR(__xludf.DUMMYFUNCTION("IFERROR(REGEXEXTRACT(U426,""\d+"")*1, """")"),"")</f>
        <v/>
      </c>
      <c r="W426" s="20">
        <f t="shared" si="5"/>
        <v>0</v>
      </c>
      <c r="X426" s="20"/>
      <c r="Y426" s="20"/>
      <c r="Z426" s="19" t="s">
        <v>185</v>
      </c>
      <c r="AA426" s="19"/>
      <c r="AB426" s="19" t="s">
        <v>185</v>
      </c>
      <c r="AC426" s="19" t="s">
        <v>185</v>
      </c>
      <c r="AD426" s="19" t="s">
        <v>186</v>
      </c>
      <c r="AE426" s="19" t="s">
        <v>185</v>
      </c>
      <c r="AF426" s="19" t="s">
        <v>237</v>
      </c>
      <c r="AG426" s="19" t="s">
        <v>238</v>
      </c>
      <c r="AH426" s="19" t="s">
        <v>238</v>
      </c>
      <c r="AI426" s="19" t="s">
        <v>189</v>
      </c>
      <c r="AJ426" s="19">
        <f t="shared" si="6"/>
        <v>1</v>
      </c>
      <c r="AK426" s="19" t="s">
        <v>188</v>
      </c>
      <c r="AL426" s="19">
        <f t="shared" si="7"/>
        <v>1</v>
      </c>
      <c r="AM426" s="19" t="s">
        <v>190</v>
      </c>
      <c r="AN426" s="19">
        <f t="shared" si="8"/>
        <v>0</v>
      </c>
      <c r="AO426" s="20"/>
      <c r="AP426" s="19">
        <v>2.0</v>
      </c>
      <c r="AQ426" s="19">
        <v>1.0</v>
      </c>
      <c r="AR426" s="19">
        <v>1.0</v>
      </c>
      <c r="AS426" s="19">
        <v>1.0</v>
      </c>
      <c r="AT426" s="19">
        <v>2.0</v>
      </c>
      <c r="AU426" s="19">
        <v>2.0</v>
      </c>
      <c r="AV426" s="19">
        <v>2.0</v>
      </c>
      <c r="AW426" s="19">
        <v>1.0</v>
      </c>
      <c r="AX426" s="19">
        <v>2.0</v>
      </c>
      <c r="AY426" s="19">
        <f t="shared" si="9"/>
        <v>14</v>
      </c>
      <c r="AZ426" s="19">
        <f t="shared" si="10"/>
        <v>5</v>
      </c>
      <c r="BA426" s="19">
        <f t="shared" si="11"/>
        <v>0</v>
      </c>
      <c r="BB426" s="19">
        <f t="shared" si="12"/>
        <v>0</v>
      </c>
      <c r="BC426" s="19">
        <v>1.0</v>
      </c>
      <c r="BD426" s="19">
        <v>1.0</v>
      </c>
      <c r="BE426" s="19">
        <v>2.0</v>
      </c>
      <c r="BF426" s="19">
        <v>1.0</v>
      </c>
      <c r="BG426" s="19">
        <v>4.0</v>
      </c>
      <c r="BH426" s="19">
        <v>2.0</v>
      </c>
      <c r="BI426" s="19">
        <v>2.0</v>
      </c>
      <c r="BJ426" s="19">
        <f t="shared" si="13"/>
        <v>13</v>
      </c>
      <c r="BK426" s="19">
        <f t="shared" si="14"/>
        <v>6</v>
      </c>
      <c r="BL426" s="19"/>
      <c r="BM426" s="19"/>
      <c r="BN426" s="19">
        <v>4.0</v>
      </c>
      <c r="BO426" s="19" t="s">
        <v>195</v>
      </c>
      <c r="BP426" s="19">
        <f t="shared" si="15"/>
        <v>1</v>
      </c>
      <c r="BQ426" s="19">
        <v>2.0</v>
      </c>
      <c r="BR426" s="19" t="s">
        <v>994</v>
      </c>
      <c r="BS426" s="19" t="s">
        <v>185</v>
      </c>
      <c r="BT426" s="20">
        <f t="shared" si="16"/>
        <v>0</v>
      </c>
      <c r="BU426" s="20"/>
      <c r="BV426" s="19">
        <v>5.0</v>
      </c>
      <c r="BW426" s="19" t="s">
        <v>185</v>
      </c>
      <c r="BX426" s="19" t="s">
        <v>191</v>
      </c>
      <c r="BY426" s="19" t="s">
        <v>185</v>
      </c>
      <c r="BZ426" s="19" t="s">
        <v>185</v>
      </c>
      <c r="CA426" s="19">
        <f t="shared" si="17"/>
        <v>0</v>
      </c>
      <c r="CB426" s="19" t="s">
        <v>185</v>
      </c>
      <c r="CC426" s="19">
        <f t="shared" si="18"/>
        <v>0</v>
      </c>
      <c r="CD426" s="19" t="s">
        <v>192</v>
      </c>
      <c r="CE426" s="19">
        <f t="shared" si="19"/>
        <v>0</v>
      </c>
      <c r="CF426" s="19" t="s">
        <v>192</v>
      </c>
      <c r="CG426" s="19">
        <f t="shared" si="20"/>
        <v>0</v>
      </c>
      <c r="CH426" s="19" t="s">
        <v>192</v>
      </c>
      <c r="CI426" s="19">
        <f t="shared" si="21"/>
        <v>0</v>
      </c>
      <c r="CJ426" s="19" t="s">
        <v>229</v>
      </c>
      <c r="CK426" s="19" t="s">
        <v>185</v>
      </c>
      <c r="CL426" s="19" t="s">
        <v>995</v>
      </c>
      <c r="CM426" s="19" t="str">
        <f t="shared" si="22"/>
        <v>#N/A</v>
      </c>
      <c r="CN426" s="19" t="s">
        <v>185</v>
      </c>
      <c r="CO426" s="19">
        <f t="shared" si="23"/>
        <v>0</v>
      </c>
      <c r="CP426" s="19" t="s">
        <v>185</v>
      </c>
      <c r="CQ426" s="19" t="s">
        <v>185</v>
      </c>
      <c r="CR426" s="19" t="s">
        <v>185</v>
      </c>
      <c r="CS426" s="19" t="s">
        <v>185</v>
      </c>
      <c r="CT426" s="19" t="s">
        <v>185</v>
      </c>
      <c r="CU426" s="19">
        <f t="shared" ref="CU426:CY426" si="477">if(CP426="Không",0,1)</f>
        <v>0</v>
      </c>
      <c r="CV426" s="19">
        <f t="shared" si="477"/>
        <v>0</v>
      </c>
      <c r="CW426" s="19">
        <f t="shared" si="477"/>
        <v>0</v>
      </c>
      <c r="CX426" s="19">
        <f t="shared" si="477"/>
        <v>0</v>
      </c>
      <c r="CY426" s="19">
        <f t="shared" si="477"/>
        <v>0</v>
      </c>
      <c r="CZ426" s="19" t="s">
        <v>185</v>
      </c>
      <c r="DA426" s="19">
        <f t="shared" si="25"/>
        <v>0</v>
      </c>
      <c r="DB426" s="19" t="s">
        <v>185</v>
      </c>
      <c r="DC426" s="19">
        <f t="shared" si="26"/>
        <v>0</v>
      </c>
      <c r="DD426" s="20"/>
      <c r="DE426" s="19" t="s">
        <v>195</v>
      </c>
      <c r="DF426" s="19">
        <f t="shared" si="27"/>
        <v>1</v>
      </c>
      <c r="DG426" s="19" t="s">
        <v>214</v>
      </c>
      <c r="DH426" s="19">
        <f t="shared" si="28"/>
        <v>1</v>
      </c>
      <c r="DI426" s="19" t="s">
        <v>185</v>
      </c>
      <c r="DJ426" s="19">
        <f t="shared" si="29"/>
        <v>0</v>
      </c>
      <c r="DK426" s="19" t="s">
        <v>197</v>
      </c>
      <c r="DL426" s="19">
        <f t="shared" si="30"/>
        <v>0</v>
      </c>
      <c r="DM426" s="19" t="s">
        <v>216</v>
      </c>
      <c r="DN426" s="19">
        <f t="shared" si="31"/>
        <v>3.5</v>
      </c>
      <c r="DO426" s="19" t="s">
        <v>996</v>
      </c>
      <c r="DP426" s="19" t="s">
        <v>185</v>
      </c>
      <c r="DQ426" s="20">
        <f t="shared" si="32"/>
        <v>0</v>
      </c>
      <c r="DR426" s="20"/>
      <c r="DS426" s="19" t="s">
        <v>185</v>
      </c>
      <c r="DT426" s="20"/>
      <c r="DU426" s="19" t="s">
        <v>185</v>
      </c>
      <c r="DV426" s="20"/>
      <c r="DW426" s="20"/>
      <c r="DX426" s="20"/>
      <c r="DY426" s="20"/>
    </row>
    <row r="427">
      <c r="A427" s="18">
        <v>46008.46792824074</v>
      </c>
      <c r="B427" s="19" t="s">
        <v>246</v>
      </c>
      <c r="C427" s="19" t="s">
        <v>335</v>
      </c>
      <c r="D427" s="19">
        <f t="shared" si="2"/>
        <v>1</v>
      </c>
      <c r="E427" s="19" t="s">
        <v>328</v>
      </c>
      <c r="F427" s="19">
        <f>IFERROR(__xludf.DUMMYFUNCTION("LET(
  t, LOWER(TRIM(E427)),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427" s="19" t="s">
        <v>220</v>
      </c>
      <c r="H427" s="19">
        <f>IFERROR(__xludf.DUMMYFUNCTION("LET(
  t, LOWER(TRIM(G427)),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27" s="19" t="s">
        <v>276</v>
      </c>
      <c r="J427" s="19">
        <f>IFERROR(__xludf.DUMMYFUNCTION("LET(
  text, LOWER(I427),
  IFERROR(
    IFS(
      REGEXMATCH(text,""ở cùng gia đình|ở trọ cùng gia đình""), 0,
      REGEXMATCH(text,""thuê trọ""), 1,
      REGEXMATCH(text,""ở ktx""), 2,
      REGEXMATCH(text,""có nhà tại khu vực đang học|có nhà|ở riên"&amp;"g tại chung cư""), 3,
      REGEXMATCH(text,""ở nhà người quen""), 4
    ),
  -1)
)"),0.0)</f>
        <v>0</v>
      </c>
      <c r="K427" s="19" t="s">
        <v>183</v>
      </c>
      <c r="L427" s="19">
        <f>IFERROR(__xludf.DUMMYFUNCTION("LET(
  t, LOWER(TRIM(K427)),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27" s="19" t="s">
        <v>383</v>
      </c>
      <c r="N427" s="19">
        <f>IFERROR(__xludf.DUMMYFUNCTION("LET(
  t, LOWER(TRIM(M427)),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27" s="19" t="s">
        <v>195</v>
      </c>
      <c r="P427" s="19">
        <f t="shared" si="3"/>
        <v>1</v>
      </c>
      <c r="Q427" s="19">
        <v>1.0</v>
      </c>
      <c r="R427" s="20">
        <f t="shared" si="472"/>
        <v>1</v>
      </c>
      <c r="S427" s="19" t="s">
        <v>223</v>
      </c>
      <c r="T427" s="19"/>
      <c r="U427" s="19" t="s">
        <v>224</v>
      </c>
      <c r="V427" s="20">
        <f>IFERROR(__xludf.DUMMYFUNCTION("IFERROR(REGEXEXTRACT(U427,""\d+"")*1, """")"),25.0)</f>
        <v>25</v>
      </c>
      <c r="W427" s="20">
        <f t="shared" si="5"/>
        <v>25</v>
      </c>
      <c r="X427" s="19">
        <v>30.0</v>
      </c>
      <c r="Y427" s="19">
        <v>10.0</v>
      </c>
      <c r="Z427" s="19" t="s">
        <v>208</v>
      </c>
      <c r="AA427" s="19"/>
      <c r="AB427" s="19" t="s">
        <v>185</v>
      </c>
      <c r="AC427" s="19" t="s">
        <v>185</v>
      </c>
      <c r="AD427" s="19" t="s">
        <v>205</v>
      </c>
      <c r="AE427" s="19" t="s">
        <v>185</v>
      </c>
      <c r="AF427" s="19" t="s">
        <v>206</v>
      </c>
      <c r="AG427" s="19" t="s">
        <v>251</v>
      </c>
      <c r="AH427" s="19" t="s">
        <v>251</v>
      </c>
      <c r="AI427" s="19" t="s">
        <v>239</v>
      </c>
      <c r="AJ427" s="19">
        <f t="shared" si="6"/>
        <v>0</v>
      </c>
      <c r="AK427" s="19" t="s">
        <v>238</v>
      </c>
      <c r="AL427" s="19">
        <f t="shared" si="7"/>
        <v>0</v>
      </c>
      <c r="AM427" s="19" t="s">
        <v>190</v>
      </c>
      <c r="AN427" s="19">
        <f t="shared" si="8"/>
        <v>0</v>
      </c>
      <c r="AO427" s="20"/>
      <c r="AP427" s="19">
        <v>4.0</v>
      </c>
      <c r="AQ427" s="19">
        <v>2.0</v>
      </c>
      <c r="AR427" s="19">
        <v>3.0</v>
      </c>
      <c r="AS427" s="19">
        <v>3.0</v>
      </c>
      <c r="AT427" s="19">
        <v>2.0</v>
      </c>
      <c r="AU427" s="19">
        <v>3.0</v>
      </c>
      <c r="AV427" s="19">
        <v>3.0</v>
      </c>
      <c r="AW427" s="19">
        <v>3.0</v>
      </c>
      <c r="AX427" s="19">
        <v>1.0</v>
      </c>
      <c r="AY427" s="19">
        <f t="shared" si="9"/>
        <v>24</v>
      </c>
      <c r="AZ427" s="19">
        <f t="shared" si="10"/>
        <v>15</v>
      </c>
      <c r="BA427" s="19">
        <f t="shared" si="11"/>
        <v>1</v>
      </c>
      <c r="BB427" s="19">
        <f t="shared" si="12"/>
        <v>1</v>
      </c>
      <c r="BC427" s="19">
        <v>3.0</v>
      </c>
      <c r="BD427" s="19">
        <v>2.0</v>
      </c>
      <c r="BE427" s="19">
        <v>3.0</v>
      </c>
      <c r="BF427" s="19">
        <v>1.0</v>
      </c>
      <c r="BG427" s="19">
        <v>2.0</v>
      </c>
      <c r="BH427" s="19">
        <v>1.0</v>
      </c>
      <c r="BI427" s="19">
        <v>2.0</v>
      </c>
      <c r="BJ427" s="19">
        <f t="shared" si="13"/>
        <v>14</v>
      </c>
      <c r="BK427" s="19">
        <f t="shared" si="14"/>
        <v>7</v>
      </c>
      <c r="BL427" s="19"/>
      <c r="BM427" s="19"/>
      <c r="BN427" s="19">
        <v>3.0</v>
      </c>
      <c r="BO427" s="19" t="s">
        <v>185</v>
      </c>
      <c r="BP427" s="19">
        <f t="shared" si="15"/>
        <v>0</v>
      </c>
      <c r="BQ427" s="19">
        <v>1.0</v>
      </c>
      <c r="BR427" s="19">
        <v>10.0</v>
      </c>
      <c r="BS427" s="19" t="s">
        <v>185</v>
      </c>
      <c r="BT427" s="20">
        <f t="shared" si="16"/>
        <v>0</v>
      </c>
      <c r="BU427" s="20"/>
      <c r="BV427" s="19">
        <v>3.0</v>
      </c>
      <c r="BW427" s="19" t="s">
        <v>185</v>
      </c>
      <c r="BX427" s="19" t="s">
        <v>191</v>
      </c>
      <c r="BY427" s="19" t="s">
        <v>195</v>
      </c>
      <c r="BZ427" s="19" t="s">
        <v>208</v>
      </c>
      <c r="CA427" s="19">
        <f t="shared" si="17"/>
        <v>2</v>
      </c>
      <c r="CB427" s="19" t="s">
        <v>208</v>
      </c>
      <c r="CC427" s="19">
        <f t="shared" si="18"/>
        <v>2</v>
      </c>
      <c r="CD427" s="19" t="s">
        <v>208</v>
      </c>
      <c r="CE427" s="19">
        <f t="shared" si="19"/>
        <v>2</v>
      </c>
      <c r="CF427" s="19" t="s">
        <v>209</v>
      </c>
      <c r="CG427" s="19">
        <f t="shared" si="20"/>
        <v>1</v>
      </c>
      <c r="CH427" s="19" t="s">
        <v>209</v>
      </c>
      <c r="CI427" s="19">
        <f t="shared" si="21"/>
        <v>1</v>
      </c>
      <c r="CJ427" s="19" t="s">
        <v>229</v>
      </c>
      <c r="CK427" s="19" t="s">
        <v>808</v>
      </c>
      <c r="CL427" s="19" t="s">
        <v>212</v>
      </c>
      <c r="CM427" s="19">
        <f t="shared" si="22"/>
        <v>6</v>
      </c>
      <c r="CN427" s="19" t="s">
        <v>185</v>
      </c>
      <c r="CO427" s="19">
        <f t="shared" si="23"/>
        <v>0</v>
      </c>
      <c r="CP427" s="19" t="s">
        <v>195</v>
      </c>
      <c r="CQ427" s="19" t="s">
        <v>195</v>
      </c>
      <c r="CR427" s="19" t="s">
        <v>185</v>
      </c>
      <c r="CS427" s="19" t="s">
        <v>195</v>
      </c>
      <c r="CT427" s="19" t="s">
        <v>185</v>
      </c>
      <c r="CU427" s="19">
        <f t="shared" ref="CU427:CY427" si="478">if(CP427="Không",0,1)</f>
        <v>1</v>
      </c>
      <c r="CV427" s="19">
        <f t="shared" si="478"/>
        <v>1</v>
      </c>
      <c r="CW427" s="19">
        <f t="shared" si="478"/>
        <v>0</v>
      </c>
      <c r="CX427" s="19">
        <f t="shared" si="478"/>
        <v>1</v>
      </c>
      <c r="CY427" s="19">
        <f t="shared" si="478"/>
        <v>0</v>
      </c>
      <c r="CZ427" s="19" t="s">
        <v>185</v>
      </c>
      <c r="DA427" s="19">
        <f t="shared" si="25"/>
        <v>0</v>
      </c>
      <c r="DB427" s="19" t="s">
        <v>185</v>
      </c>
      <c r="DC427" s="19">
        <f t="shared" si="26"/>
        <v>0</v>
      </c>
      <c r="DD427" s="20"/>
      <c r="DE427" s="19" t="s">
        <v>185</v>
      </c>
      <c r="DF427" s="19">
        <f t="shared" si="27"/>
        <v>0</v>
      </c>
      <c r="DG427" s="19" t="s">
        <v>196</v>
      </c>
      <c r="DH427" s="19">
        <f t="shared" si="28"/>
        <v>0</v>
      </c>
      <c r="DI427" s="19" t="s">
        <v>185</v>
      </c>
      <c r="DJ427" s="19">
        <f t="shared" si="29"/>
        <v>0</v>
      </c>
      <c r="DK427" s="19" t="s">
        <v>197</v>
      </c>
      <c r="DL427" s="19">
        <f t="shared" si="30"/>
        <v>0</v>
      </c>
      <c r="DM427" s="20"/>
      <c r="DN427" s="19" t="str">
        <f t="shared" si="31"/>
        <v/>
      </c>
      <c r="DO427" s="20"/>
      <c r="DP427" s="19" t="s">
        <v>185</v>
      </c>
      <c r="DQ427" s="20">
        <f t="shared" si="32"/>
        <v>0</v>
      </c>
      <c r="DR427" s="20"/>
      <c r="DS427" s="19" t="s">
        <v>185</v>
      </c>
      <c r="DT427" s="20"/>
      <c r="DU427" s="19" t="s">
        <v>185</v>
      </c>
      <c r="DV427" s="20"/>
      <c r="DW427" s="20"/>
      <c r="DX427" s="20"/>
      <c r="DY427" s="20"/>
    </row>
    <row r="428">
      <c r="A428" s="18">
        <v>46008.47070601852</v>
      </c>
      <c r="B428" s="19" t="s">
        <v>768</v>
      </c>
      <c r="C428" s="19" t="s">
        <v>335</v>
      </c>
      <c r="D428" s="19">
        <f t="shared" si="2"/>
        <v>1</v>
      </c>
      <c r="E428" s="19" t="s">
        <v>180</v>
      </c>
      <c r="F428" s="19">
        <f>IFERROR(__xludf.DUMMYFUNCTION("LET(
  t, LOWER(TRIM(E428)),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28" s="19" t="s">
        <v>185</v>
      </c>
      <c r="H428" s="19">
        <f>IFERROR(__xludf.DUMMYFUNCTION("LET(
  t, LOWER(TRIM(G428)),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28" s="19" t="s">
        <v>310</v>
      </c>
      <c r="J428" s="19">
        <f>IFERROR(__xludf.DUMMYFUNCTION("LET(
  text, LOWER(I428),
  IFERROR(
    IFS(
      REGEXMATCH(text,""ở cùng gia đình|ở trọ cùng gia đình""), 0,
      REGEXMATCH(text,""thuê trọ""), 1,
      REGEXMATCH(text,""ở ktx""), 2,
      REGEXMATCH(text,""có nhà tại khu vực đang học|có nhà|ở riên"&amp;"g tại chung cư""), 3,
      REGEXMATCH(text,""ở nhà người quen""), 4
    ),
  -1)
)"),2.0)</f>
        <v>2</v>
      </c>
      <c r="K428" s="19" t="s">
        <v>628</v>
      </c>
      <c r="L428" s="19">
        <f>IFERROR(__xludf.DUMMYFUNCTION("LET(
  t, LOWER(TRIM(K428)),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28" s="19" t="s">
        <v>383</v>
      </c>
      <c r="N428" s="19">
        <f>IFERROR(__xludf.DUMMYFUNCTION("LET(
  t, LOWER(TRIM(M428)),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28" s="19" t="s">
        <v>185</v>
      </c>
      <c r="P428" s="19">
        <f t="shared" si="3"/>
        <v>0</v>
      </c>
      <c r="Q428" s="20"/>
      <c r="R428" s="20" t="str">
        <f t="shared" si="472"/>
        <v/>
      </c>
      <c r="S428" s="20"/>
      <c r="T428" s="20"/>
      <c r="U428" s="20"/>
      <c r="V428" s="20" t="str">
        <f>IFERROR(__xludf.DUMMYFUNCTION("IFERROR(REGEXEXTRACT(U428,""\d+"")*1, """")"),"")</f>
        <v/>
      </c>
      <c r="W428" s="20">
        <f t="shared" si="5"/>
        <v>0</v>
      </c>
      <c r="X428" s="20"/>
      <c r="Y428" s="20"/>
      <c r="Z428" s="19" t="s">
        <v>186</v>
      </c>
      <c r="AA428" s="19"/>
      <c r="AB428" s="19" t="s">
        <v>185</v>
      </c>
      <c r="AC428" s="19" t="s">
        <v>185</v>
      </c>
      <c r="AD428" s="19" t="s">
        <v>205</v>
      </c>
      <c r="AE428" s="19" t="s">
        <v>186</v>
      </c>
      <c r="AF428" s="19" t="s">
        <v>187</v>
      </c>
      <c r="AG428" s="19" t="s">
        <v>188</v>
      </c>
      <c r="AH428" s="19" t="s">
        <v>226</v>
      </c>
      <c r="AI428" s="19" t="s">
        <v>189</v>
      </c>
      <c r="AJ428" s="19">
        <f t="shared" si="6"/>
        <v>1</v>
      </c>
      <c r="AK428" s="19" t="s">
        <v>188</v>
      </c>
      <c r="AL428" s="19">
        <f t="shared" si="7"/>
        <v>1</v>
      </c>
      <c r="AM428" s="19" t="s">
        <v>190</v>
      </c>
      <c r="AN428" s="19">
        <f t="shared" si="8"/>
        <v>0</v>
      </c>
      <c r="AO428" s="20"/>
      <c r="AP428" s="19">
        <v>3.0</v>
      </c>
      <c r="AQ428" s="19">
        <v>2.0</v>
      </c>
      <c r="AR428" s="19">
        <v>4.0</v>
      </c>
      <c r="AS428" s="19">
        <v>4.0</v>
      </c>
      <c r="AT428" s="19">
        <v>4.0</v>
      </c>
      <c r="AU428" s="19">
        <v>1.0</v>
      </c>
      <c r="AV428" s="19">
        <v>2.0</v>
      </c>
      <c r="AW428" s="19">
        <v>1.0</v>
      </c>
      <c r="AX428" s="19">
        <v>2.0</v>
      </c>
      <c r="AY428" s="19">
        <f t="shared" si="9"/>
        <v>23</v>
      </c>
      <c r="AZ428" s="19">
        <f t="shared" si="10"/>
        <v>14</v>
      </c>
      <c r="BA428" s="19">
        <f t="shared" si="11"/>
        <v>1</v>
      </c>
      <c r="BB428" s="19">
        <f t="shared" si="12"/>
        <v>1</v>
      </c>
      <c r="BC428" s="19">
        <v>2.0</v>
      </c>
      <c r="BD428" s="19">
        <v>1.0</v>
      </c>
      <c r="BE428" s="19">
        <v>2.0</v>
      </c>
      <c r="BF428" s="19">
        <v>2.0</v>
      </c>
      <c r="BG428" s="19">
        <v>3.0</v>
      </c>
      <c r="BH428" s="19">
        <v>1.0</v>
      </c>
      <c r="BI428" s="19">
        <v>1.0</v>
      </c>
      <c r="BJ428" s="19">
        <f t="shared" si="13"/>
        <v>12</v>
      </c>
      <c r="BK428" s="19">
        <f t="shared" si="14"/>
        <v>5</v>
      </c>
      <c r="BL428" s="19"/>
      <c r="BM428" s="19"/>
      <c r="BN428" s="19">
        <v>3.0</v>
      </c>
      <c r="BO428" s="19" t="s">
        <v>185</v>
      </c>
      <c r="BP428" s="19">
        <f t="shared" si="15"/>
        <v>0</v>
      </c>
      <c r="BQ428" s="19">
        <v>1.0</v>
      </c>
      <c r="BR428" s="19">
        <v>10.0</v>
      </c>
      <c r="BS428" s="19" t="s">
        <v>195</v>
      </c>
      <c r="BT428" s="20">
        <f t="shared" si="16"/>
        <v>1</v>
      </c>
      <c r="BU428" s="19" t="s">
        <v>207</v>
      </c>
      <c r="BV428" s="19">
        <v>2.0</v>
      </c>
      <c r="BW428" s="19" t="s">
        <v>195</v>
      </c>
      <c r="BX428" s="19" t="s">
        <v>191</v>
      </c>
      <c r="BY428" s="19" t="s">
        <v>195</v>
      </c>
      <c r="BZ428" s="19" t="s">
        <v>185</v>
      </c>
      <c r="CA428" s="19">
        <f t="shared" si="17"/>
        <v>0</v>
      </c>
      <c r="CB428" s="19" t="s">
        <v>186</v>
      </c>
      <c r="CC428" s="19">
        <f t="shared" si="18"/>
        <v>1</v>
      </c>
      <c r="CD428" s="19" t="s">
        <v>208</v>
      </c>
      <c r="CE428" s="19">
        <f t="shared" si="19"/>
        <v>2</v>
      </c>
      <c r="CF428" s="19" t="s">
        <v>209</v>
      </c>
      <c r="CG428" s="19">
        <f t="shared" si="20"/>
        <v>1</v>
      </c>
      <c r="CH428" s="19" t="s">
        <v>208</v>
      </c>
      <c r="CI428" s="19">
        <f t="shared" si="21"/>
        <v>2</v>
      </c>
      <c r="CJ428" s="19" t="s">
        <v>229</v>
      </c>
      <c r="CK428" s="19" t="s">
        <v>185</v>
      </c>
      <c r="CL428" s="19" t="s">
        <v>231</v>
      </c>
      <c r="CM428" s="19">
        <f t="shared" si="22"/>
        <v>0.75</v>
      </c>
      <c r="CN428" s="19" t="s">
        <v>213</v>
      </c>
      <c r="CO428" s="19">
        <f t="shared" si="23"/>
        <v>1</v>
      </c>
      <c r="CP428" s="19" t="s">
        <v>185</v>
      </c>
      <c r="CQ428" s="19" t="s">
        <v>185</v>
      </c>
      <c r="CR428" s="19" t="s">
        <v>185</v>
      </c>
      <c r="CS428" s="19" t="s">
        <v>195</v>
      </c>
      <c r="CT428" s="19" t="s">
        <v>185</v>
      </c>
      <c r="CU428" s="19">
        <f t="shared" ref="CU428:CY428" si="479">if(CP428="Không",0,1)</f>
        <v>0</v>
      </c>
      <c r="CV428" s="19">
        <f t="shared" si="479"/>
        <v>0</v>
      </c>
      <c r="CW428" s="19">
        <f t="shared" si="479"/>
        <v>0</v>
      </c>
      <c r="CX428" s="19">
        <f t="shared" si="479"/>
        <v>1</v>
      </c>
      <c r="CY428" s="19">
        <f t="shared" si="479"/>
        <v>0</v>
      </c>
      <c r="CZ428" s="19" t="s">
        <v>195</v>
      </c>
      <c r="DA428" s="19">
        <f t="shared" si="25"/>
        <v>1</v>
      </c>
      <c r="DB428" s="19" t="s">
        <v>185</v>
      </c>
      <c r="DC428" s="19">
        <f t="shared" si="26"/>
        <v>0</v>
      </c>
      <c r="DD428" s="20"/>
      <c r="DE428" s="19" t="s">
        <v>185</v>
      </c>
      <c r="DF428" s="19">
        <f t="shared" si="27"/>
        <v>0</v>
      </c>
      <c r="DG428" s="19" t="s">
        <v>196</v>
      </c>
      <c r="DH428" s="19">
        <f t="shared" si="28"/>
        <v>0</v>
      </c>
      <c r="DI428" s="19" t="s">
        <v>185</v>
      </c>
      <c r="DJ428" s="19">
        <f t="shared" si="29"/>
        <v>0</v>
      </c>
      <c r="DK428" s="19" t="s">
        <v>197</v>
      </c>
      <c r="DL428" s="19">
        <f t="shared" si="30"/>
        <v>0</v>
      </c>
      <c r="DM428" s="20"/>
      <c r="DN428" s="19" t="str">
        <f t="shared" si="31"/>
        <v/>
      </c>
      <c r="DO428" s="20"/>
      <c r="DP428" s="19" t="s">
        <v>185</v>
      </c>
      <c r="DQ428" s="20">
        <f t="shared" si="32"/>
        <v>0</v>
      </c>
      <c r="DR428" s="20"/>
      <c r="DS428" s="19" t="s">
        <v>185</v>
      </c>
      <c r="DT428" s="20"/>
      <c r="DU428" s="19" t="s">
        <v>185</v>
      </c>
      <c r="DV428" s="20"/>
      <c r="DW428" s="20"/>
      <c r="DX428" s="20"/>
      <c r="DY428" s="20"/>
    </row>
    <row r="429">
      <c r="A429" s="18">
        <v>46008.4721875</v>
      </c>
      <c r="B429" s="19" t="s">
        <v>527</v>
      </c>
      <c r="C429" s="19" t="s">
        <v>335</v>
      </c>
      <c r="D429" s="19">
        <f t="shared" si="2"/>
        <v>1</v>
      </c>
      <c r="E429" s="19" t="s">
        <v>328</v>
      </c>
      <c r="F429" s="19">
        <f>IFERROR(__xludf.DUMMYFUNCTION("LET(
  t, LOWER(TRIM(E429)),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429" s="19" t="s">
        <v>185</v>
      </c>
      <c r="H429" s="19">
        <f>IFERROR(__xludf.DUMMYFUNCTION("LET(
  t, LOWER(TRIM(G429)),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29" s="19" t="s">
        <v>276</v>
      </c>
      <c r="J429" s="19">
        <f>IFERROR(__xludf.DUMMYFUNCTION("LET(
  text, LOWER(I429),
  IFERROR(
    IFS(
      REGEXMATCH(text,""ở cùng gia đình|ở trọ cùng gia đình""), 0,
      REGEXMATCH(text,""thuê trọ""), 1,
      REGEXMATCH(text,""ở ktx""), 2,
      REGEXMATCH(text,""có nhà tại khu vực đang học|có nhà|ở riên"&amp;"g tại chung cư""), 3,
      REGEXMATCH(text,""ở nhà người quen""), 4
    ),
  -1)
)"),0.0)</f>
        <v>0</v>
      </c>
      <c r="K429" s="19" t="s">
        <v>202</v>
      </c>
      <c r="L429" s="19">
        <f>IFERROR(__xludf.DUMMYFUNCTION("LET(
  t, LOWER(TRIM(K429)),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29" s="19" t="s">
        <v>222</v>
      </c>
      <c r="N429" s="19">
        <f>IFERROR(__xludf.DUMMYFUNCTION("LET(
  t, LOWER(TRIM(M429)),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29" s="19" t="s">
        <v>185</v>
      </c>
      <c r="P429" s="19">
        <f t="shared" si="3"/>
        <v>0</v>
      </c>
      <c r="Q429" s="20"/>
      <c r="R429" s="20" t="str">
        <f t="shared" si="472"/>
        <v/>
      </c>
      <c r="S429" s="20"/>
      <c r="T429" s="20"/>
      <c r="U429" s="20"/>
      <c r="V429" s="20" t="str">
        <f>IFERROR(__xludf.DUMMYFUNCTION("IFERROR(REGEXEXTRACT(U429,""\d+"")*1, """")"),"")</f>
        <v/>
      </c>
      <c r="W429" s="20">
        <f t="shared" si="5"/>
        <v>0</v>
      </c>
      <c r="X429" s="20"/>
      <c r="Y429" s="20"/>
      <c r="Z429" s="19" t="s">
        <v>186</v>
      </c>
      <c r="AA429" s="19"/>
      <c r="AB429" s="19" t="s">
        <v>185</v>
      </c>
      <c r="AC429" s="19" t="s">
        <v>185</v>
      </c>
      <c r="AD429" s="19" t="s">
        <v>186</v>
      </c>
      <c r="AE429" s="19" t="s">
        <v>185</v>
      </c>
      <c r="AF429" s="19" t="s">
        <v>206</v>
      </c>
      <c r="AG429" s="19" t="s">
        <v>188</v>
      </c>
      <c r="AH429" s="19" t="s">
        <v>226</v>
      </c>
      <c r="AI429" s="19" t="s">
        <v>239</v>
      </c>
      <c r="AJ429" s="19">
        <f t="shared" si="6"/>
        <v>0</v>
      </c>
      <c r="AK429" s="19" t="s">
        <v>302</v>
      </c>
      <c r="AL429" s="19">
        <f t="shared" si="7"/>
        <v>-1</v>
      </c>
      <c r="AM429" s="19" t="s">
        <v>190</v>
      </c>
      <c r="AN429" s="19">
        <f t="shared" si="8"/>
        <v>0</v>
      </c>
      <c r="AO429" s="20"/>
      <c r="AP429" s="19">
        <v>3.0</v>
      </c>
      <c r="AQ429" s="19">
        <v>3.0</v>
      </c>
      <c r="AR429" s="19">
        <v>4.0</v>
      </c>
      <c r="AS429" s="19">
        <v>3.0</v>
      </c>
      <c r="AT429" s="19">
        <v>4.0</v>
      </c>
      <c r="AU429" s="19">
        <v>2.0</v>
      </c>
      <c r="AV429" s="19">
        <v>4.0</v>
      </c>
      <c r="AW429" s="19">
        <v>4.0</v>
      </c>
      <c r="AX429" s="19">
        <v>2.0</v>
      </c>
      <c r="AY429" s="19">
        <f t="shared" si="9"/>
        <v>29</v>
      </c>
      <c r="AZ429" s="19">
        <f t="shared" si="10"/>
        <v>20</v>
      </c>
      <c r="BA429" s="19">
        <f t="shared" si="11"/>
        <v>1</v>
      </c>
      <c r="BB429" s="19">
        <f t="shared" si="12"/>
        <v>1</v>
      </c>
      <c r="BC429" s="19">
        <v>3.0</v>
      </c>
      <c r="BD429" s="19">
        <v>4.0</v>
      </c>
      <c r="BE429" s="19">
        <v>3.0</v>
      </c>
      <c r="BF429" s="19">
        <v>3.0</v>
      </c>
      <c r="BG429" s="19">
        <v>3.0</v>
      </c>
      <c r="BH429" s="19">
        <v>4.0</v>
      </c>
      <c r="BI429" s="19">
        <v>4.0</v>
      </c>
      <c r="BJ429" s="19">
        <f t="shared" si="13"/>
        <v>24</v>
      </c>
      <c r="BK429" s="19">
        <f t="shared" si="14"/>
        <v>17</v>
      </c>
      <c r="BL429" s="19"/>
      <c r="BM429" s="19"/>
      <c r="BN429" s="19">
        <v>1.0</v>
      </c>
      <c r="BO429" s="19" t="s">
        <v>185</v>
      </c>
      <c r="BP429" s="19">
        <f t="shared" si="15"/>
        <v>0</v>
      </c>
      <c r="BQ429" s="19">
        <v>2.0</v>
      </c>
      <c r="BR429" s="19">
        <v>18.0</v>
      </c>
      <c r="BS429" s="19" t="s">
        <v>185</v>
      </c>
      <c r="BT429" s="20">
        <f t="shared" si="16"/>
        <v>0</v>
      </c>
      <c r="BU429" s="20"/>
      <c r="BV429" s="19">
        <v>3.0</v>
      </c>
      <c r="BW429" s="19" t="s">
        <v>185</v>
      </c>
      <c r="BX429" s="19" t="s">
        <v>191</v>
      </c>
      <c r="BY429" s="19" t="s">
        <v>185</v>
      </c>
      <c r="BZ429" s="19" t="s">
        <v>185</v>
      </c>
      <c r="CA429" s="19">
        <f t="shared" si="17"/>
        <v>0</v>
      </c>
      <c r="CB429" s="19" t="s">
        <v>185</v>
      </c>
      <c r="CC429" s="19">
        <f t="shared" si="18"/>
        <v>0</v>
      </c>
      <c r="CD429" s="19" t="s">
        <v>192</v>
      </c>
      <c r="CE429" s="19">
        <f t="shared" si="19"/>
        <v>0</v>
      </c>
      <c r="CF429" s="19" t="s">
        <v>209</v>
      </c>
      <c r="CG429" s="19">
        <f t="shared" si="20"/>
        <v>1</v>
      </c>
      <c r="CH429" s="19" t="s">
        <v>209</v>
      </c>
      <c r="CI429" s="19">
        <f t="shared" si="21"/>
        <v>1</v>
      </c>
      <c r="CJ429" s="19" t="s">
        <v>229</v>
      </c>
      <c r="CK429" s="19" t="s">
        <v>185</v>
      </c>
      <c r="CL429" s="19" t="s">
        <v>212</v>
      </c>
      <c r="CM429" s="19">
        <f t="shared" si="22"/>
        <v>6</v>
      </c>
      <c r="CN429" s="19" t="s">
        <v>185</v>
      </c>
      <c r="CO429" s="19">
        <f t="shared" si="23"/>
        <v>0</v>
      </c>
      <c r="CP429" s="19" t="s">
        <v>185</v>
      </c>
      <c r="CQ429" s="19" t="s">
        <v>185</v>
      </c>
      <c r="CR429" s="19" t="s">
        <v>185</v>
      </c>
      <c r="CS429" s="19" t="s">
        <v>195</v>
      </c>
      <c r="CT429" s="19" t="s">
        <v>185</v>
      </c>
      <c r="CU429" s="19">
        <f t="shared" ref="CU429:CY429" si="480">if(CP429="Không",0,1)</f>
        <v>0</v>
      </c>
      <c r="CV429" s="19">
        <f t="shared" si="480"/>
        <v>0</v>
      </c>
      <c r="CW429" s="19">
        <f t="shared" si="480"/>
        <v>0</v>
      </c>
      <c r="CX429" s="19">
        <f t="shared" si="480"/>
        <v>1</v>
      </c>
      <c r="CY429" s="19">
        <f t="shared" si="480"/>
        <v>0</v>
      </c>
      <c r="CZ429" s="19" t="s">
        <v>185</v>
      </c>
      <c r="DA429" s="19">
        <f t="shared" si="25"/>
        <v>0</v>
      </c>
      <c r="DB429" s="19" t="s">
        <v>185</v>
      </c>
      <c r="DC429" s="19">
        <f t="shared" si="26"/>
        <v>0</v>
      </c>
      <c r="DD429" s="20"/>
      <c r="DE429" s="19" t="s">
        <v>185</v>
      </c>
      <c r="DF429" s="19">
        <f t="shared" si="27"/>
        <v>0</v>
      </c>
      <c r="DG429" s="19" t="s">
        <v>196</v>
      </c>
      <c r="DH429" s="19">
        <f t="shared" si="28"/>
        <v>0</v>
      </c>
      <c r="DI429" s="19" t="s">
        <v>185</v>
      </c>
      <c r="DJ429" s="19">
        <f t="shared" si="29"/>
        <v>0</v>
      </c>
      <c r="DK429" s="19" t="s">
        <v>197</v>
      </c>
      <c r="DL429" s="19">
        <f t="shared" si="30"/>
        <v>0</v>
      </c>
      <c r="DM429" s="20"/>
      <c r="DN429" s="19" t="str">
        <f t="shared" si="31"/>
        <v/>
      </c>
      <c r="DO429" s="20"/>
      <c r="DP429" s="19" t="s">
        <v>185</v>
      </c>
      <c r="DQ429" s="20">
        <f t="shared" si="32"/>
        <v>0</v>
      </c>
      <c r="DR429" s="20"/>
      <c r="DS429" s="19" t="s">
        <v>185</v>
      </c>
      <c r="DT429" s="20"/>
      <c r="DU429" s="19" t="s">
        <v>185</v>
      </c>
      <c r="DV429" s="20"/>
      <c r="DW429" s="20"/>
      <c r="DX429" s="20"/>
      <c r="DY429" s="20"/>
    </row>
    <row r="430">
      <c r="A430" s="18">
        <v>46008.48578703704</v>
      </c>
      <c r="B430" s="19" t="s">
        <v>442</v>
      </c>
      <c r="C430" s="19" t="s">
        <v>335</v>
      </c>
      <c r="D430" s="19">
        <f t="shared" si="2"/>
        <v>1</v>
      </c>
      <c r="E430" s="19" t="s">
        <v>346</v>
      </c>
      <c r="F430" s="19">
        <f>IFERROR(__xludf.DUMMYFUNCTION("LET(
  t, LOWER(TRIM(E430)),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30" s="19" t="s">
        <v>181</v>
      </c>
      <c r="H430" s="19">
        <f>IFERROR(__xludf.DUMMYFUNCTION("LET(
  t, LOWER(TRIM(G430)),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430" s="19" t="s">
        <v>347</v>
      </c>
      <c r="J430" s="19">
        <f>IFERROR(__xludf.DUMMYFUNCTION("LET(
  text, LOWER(I430),
  IFERROR(
    IFS(
      REGEXMATCH(text,""ở cùng gia đình|ở trọ cùng gia đình""), 0,
      REGEXMATCH(text,""thuê trọ""), 1,
      REGEXMATCH(text,""ở ktx""), 2,
      REGEXMATCH(text,""có nhà tại khu vực đang học|có nhà|ở riên"&amp;"g tại chung cư""), 3,
      REGEXMATCH(text,""ở nhà người quen""), 4
    ),
  -1)
)"),4.0)</f>
        <v>4</v>
      </c>
      <c r="K430" s="19" t="s">
        <v>183</v>
      </c>
      <c r="L430" s="19">
        <f>IFERROR(__xludf.DUMMYFUNCTION("LET(
  t, LOWER(TRIM(K430)),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30" s="19" t="s">
        <v>383</v>
      </c>
      <c r="N430" s="19">
        <f>IFERROR(__xludf.DUMMYFUNCTION("LET(
  t, LOWER(TRIM(M430)),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30" s="19" t="s">
        <v>185</v>
      </c>
      <c r="P430" s="19">
        <f t="shared" si="3"/>
        <v>0</v>
      </c>
      <c r="Q430" s="20"/>
      <c r="R430" s="20" t="str">
        <f t="shared" si="472"/>
        <v/>
      </c>
      <c r="S430" s="20"/>
      <c r="T430" s="20"/>
      <c r="U430" s="20"/>
      <c r="V430" s="20" t="str">
        <f>IFERROR(__xludf.DUMMYFUNCTION("IFERROR(REGEXEXTRACT(U430,""\d+"")*1, """")"),"")</f>
        <v/>
      </c>
      <c r="W430" s="20">
        <f t="shared" si="5"/>
        <v>0</v>
      </c>
      <c r="X430" s="20"/>
      <c r="Y430" s="20"/>
      <c r="Z430" s="19" t="s">
        <v>186</v>
      </c>
      <c r="AA430" s="19"/>
      <c r="AB430" s="19" t="s">
        <v>185</v>
      </c>
      <c r="AC430" s="19" t="s">
        <v>185</v>
      </c>
      <c r="AD430" s="19" t="s">
        <v>205</v>
      </c>
      <c r="AE430" s="19" t="s">
        <v>186</v>
      </c>
      <c r="AF430" s="19" t="s">
        <v>187</v>
      </c>
      <c r="AG430" s="19" t="s">
        <v>226</v>
      </c>
      <c r="AH430" s="19" t="s">
        <v>188</v>
      </c>
      <c r="AI430" s="19" t="s">
        <v>239</v>
      </c>
      <c r="AJ430" s="19">
        <f t="shared" si="6"/>
        <v>0</v>
      </c>
      <c r="AK430" s="19" t="s">
        <v>238</v>
      </c>
      <c r="AL430" s="19">
        <f t="shared" si="7"/>
        <v>0</v>
      </c>
      <c r="AM430" s="19" t="s">
        <v>190</v>
      </c>
      <c r="AN430" s="19">
        <f t="shared" si="8"/>
        <v>0</v>
      </c>
      <c r="AO430" s="20"/>
      <c r="AP430" s="19">
        <v>2.0</v>
      </c>
      <c r="AQ430" s="19">
        <v>2.0</v>
      </c>
      <c r="AR430" s="19">
        <v>2.0</v>
      </c>
      <c r="AS430" s="19">
        <v>2.0</v>
      </c>
      <c r="AT430" s="19">
        <v>2.0</v>
      </c>
      <c r="AU430" s="19">
        <v>4.0</v>
      </c>
      <c r="AV430" s="19">
        <v>4.0</v>
      </c>
      <c r="AW430" s="19">
        <v>2.0</v>
      </c>
      <c r="AX430" s="19">
        <v>3.0</v>
      </c>
      <c r="AY430" s="19">
        <f t="shared" si="9"/>
        <v>23</v>
      </c>
      <c r="AZ430" s="19">
        <f t="shared" si="10"/>
        <v>14</v>
      </c>
      <c r="BA430" s="19">
        <f t="shared" si="11"/>
        <v>1</v>
      </c>
      <c r="BB430" s="19">
        <f t="shared" si="12"/>
        <v>1</v>
      </c>
      <c r="BC430" s="19">
        <v>2.0</v>
      </c>
      <c r="BD430" s="19">
        <v>3.0</v>
      </c>
      <c r="BE430" s="19">
        <v>3.0</v>
      </c>
      <c r="BF430" s="19">
        <v>2.0</v>
      </c>
      <c r="BG430" s="19">
        <v>2.0</v>
      </c>
      <c r="BH430" s="19">
        <v>2.0</v>
      </c>
      <c r="BI430" s="19">
        <v>2.0</v>
      </c>
      <c r="BJ430" s="19">
        <f t="shared" si="13"/>
        <v>16</v>
      </c>
      <c r="BK430" s="19">
        <f t="shared" si="14"/>
        <v>9</v>
      </c>
      <c r="BL430" s="19"/>
      <c r="BM430" s="19"/>
      <c r="BN430" s="19">
        <v>4.0</v>
      </c>
      <c r="BO430" s="19" t="s">
        <v>195</v>
      </c>
      <c r="BP430" s="19">
        <f t="shared" si="15"/>
        <v>1</v>
      </c>
      <c r="BQ430" s="19">
        <v>4.0</v>
      </c>
      <c r="BR430" s="19">
        <v>14.0</v>
      </c>
      <c r="BS430" s="19" t="s">
        <v>195</v>
      </c>
      <c r="BT430" s="20">
        <f t="shared" si="16"/>
        <v>1</v>
      </c>
      <c r="BU430" s="19" t="s">
        <v>207</v>
      </c>
      <c r="BV430" s="19">
        <v>2.0</v>
      </c>
      <c r="BW430" s="19" t="s">
        <v>195</v>
      </c>
      <c r="BX430" s="19" t="s">
        <v>191</v>
      </c>
      <c r="BY430" s="19" t="s">
        <v>195</v>
      </c>
      <c r="BZ430" s="19" t="s">
        <v>186</v>
      </c>
      <c r="CA430" s="19">
        <f t="shared" si="17"/>
        <v>1</v>
      </c>
      <c r="CB430" s="19" t="s">
        <v>208</v>
      </c>
      <c r="CC430" s="19">
        <f t="shared" si="18"/>
        <v>2</v>
      </c>
      <c r="CD430" s="19" t="s">
        <v>208</v>
      </c>
      <c r="CE430" s="19">
        <f t="shared" si="19"/>
        <v>2</v>
      </c>
      <c r="CF430" s="19" t="s">
        <v>209</v>
      </c>
      <c r="CG430" s="19">
        <f t="shared" si="20"/>
        <v>1</v>
      </c>
      <c r="CH430" s="19" t="s">
        <v>209</v>
      </c>
      <c r="CI430" s="19">
        <f t="shared" si="21"/>
        <v>1</v>
      </c>
      <c r="CJ430" s="19" t="s">
        <v>292</v>
      </c>
      <c r="CK430" s="19" t="s">
        <v>997</v>
      </c>
      <c r="CL430" s="19" t="s">
        <v>194</v>
      </c>
      <c r="CM430" s="19">
        <f t="shared" si="22"/>
        <v>3.5</v>
      </c>
      <c r="CN430" s="19" t="s">
        <v>185</v>
      </c>
      <c r="CO430" s="19">
        <f t="shared" si="23"/>
        <v>0</v>
      </c>
      <c r="CP430" s="19" t="s">
        <v>185</v>
      </c>
      <c r="CQ430" s="19" t="s">
        <v>185</v>
      </c>
      <c r="CR430" s="19" t="s">
        <v>185</v>
      </c>
      <c r="CS430" s="19" t="s">
        <v>185</v>
      </c>
      <c r="CT430" s="19" t="s">
        <v>185</v>
      </c>
      <c r="CU430" s="19">
        <f t="shared" ref="CU430:CY430" si="481">if(CP430="Không",0,1)</f>
        <v>0</v>
      </c>
      <c r="CV430" s="19">
        <f t="shared" si="481"/>
        <v>0</v>
      </c>
      <c r="CW430" s="19">
        <f t="shared" si="481"/>
        <v>0</v>
      </c>
      <c r="CX430" s="19">
        <f t="shared" si="481"/>
        <v>0</v>
      </c>
      <c r="CY430" s="19">
        <f t="shared" si="481"/>
        <v>0</v>
      </c>
      <c r="CZ430" s="19" t="s">
        <v>195</v>
      </c>
      <c r="DA430" s="19">
        <f t="shared" si="25"/>
        <v>1</v>
      </c>
      <c r="DB430" s="19" t="s">
        <v>185</v>
      </c>
      <c r="DC430" s="19">
        <f t="shared" si="26"/>
        <v>0</v>
      </c>
      <c r="DD430" s="20"/>
      <c r="DE430" s="19" t="s">
        <v>185</v>
      </c>
      <c r="DF430" s="19">
        <f t="shared" si="27"/>
        <v>0</v>
      </c>
      <c r="DG430" s="19" t="s">
        <v>196</v>
      </c>
      <c r="DH430" s="19">
        <f t="shared" si="28"/>
        <v>0</v>
      </c>
      <c r="DI430" s="19" t="s">
        <v>185</v>
      </c>
      <c r="DJ430" s="19">
        <f t="shared" si="29"/>
        <v>0</v>
      </c>
      <c r="DK430" s="19" t="s">
        <v>197</v>
      </c>
      <c r="DL430" s="19">
        <f t="shared" si="30"/>
        <v>0</v>
      </c>
      <c r="DM430" s="20"/>
      <c r="DN430" s="19" t="str">
        <f t="shared" si="31"/>
        <v/>
      </c>
      <c r="DO430" s="20"/>
      <c r="DP430" s="19" t="s">
        <v>185</v>
      </c>
      <c r="DQ430" s="20">
        <f t="shared" si="32"/>
        <v>0</v>
      </c>
      <c r="DR430" s="20"/>
      <c r="DS430" s="19" t="s">
        <v>185</v>
      </c>
      <c r="DT430" s="20"/>
      <c r="DU430" s="19" t="s">
        <v>185</v>
      </c>
      <c r="DV430" s="20"/>
      <c r="DW430" s="20"/>
      <c r="DX430" s="20"/>
      <c r="DY430" s="20"/>
    </row>
    <row r="431">
      <c r="A431" s="18">
        <v>46008.510625</v>
      </c>
      <c r="B431" s="19" t="s">
        <v>442</v>
      </c>
      <c r="C431" s="19" t="s">
        <v>335</v>
      </c>
      <c r="D431" s="19">
        <f t="shared" si="2"/>
        <v>1</v>
      </c>
      <c r="E431" s="19" t="s">
        <v>346</v>
      </c>
      <c r="F431" s="19">
        <f>IFERROR(__xludf.DUMMYFUNCTION("LET(
  t, LOWER(TRIM(E431)),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31" s="19" t="s">
        <v>181</v>
      </c>
      <c r="H431" s="19">
        <f>IFERROR(__xludf.DUMMYFUNCTION("LET(
  t, LOWER(TRIM(G431)),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431" s="19" t="s">
        <v>347</v>
      </c>
      <c r="J431" s="19">
        <f>IFERROR(__xludf.DUMMYFUNCTION("LET(
  text, LOWER(I431),
  IFERROR(
    IFS(
      REGEXMATCH(text,""ở cùng gia đình|ở trọ cùng gia đình""), 0,
      REGEXMATCH(text,""thuê trọ""), 1,
      REGEXMATCH(text,""ở ktx""), 2,
      REGEXMATCH(text,""có nhà tại khu vực đang học|có nhà|ở riên"&amp;"g tại chung cư""), 3,
      REGEXMATCH(text,""ở nhà người quen""), 4
    ),
  -1)
)"),4.0)</f>
        <v>4</v>
      </c>
      <c r="K431" s="19" t="s">
        <v>183</v>
      </c>
      <c r="L431" s="19">
        <f>IFERROR(__xludf.DUMMYFUNCTION("LET(
  t, LOWER(TRIM(K431)),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31" s="19" t="s">
        <v>383</v>
      </c>
      <c r="N431" s="19">
        <f>IFERROR(__xludf.DUMMYFUNCTION("LET(
  t, LOWER(TRIM(M431)),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31" s="19" t="s">
        <v>185</v>
      </c>
      <c r="P431" s="19">
        <f t="shared" si="3"/>
        <v>0</v>
      </c>
      <c r="Q431" s="20"/>
      <c r="R431" s="20" t="str">
        <f t="shared" si="472"/>
        <v/>
      </c>
      <c r="S431" s="20"/>
      <c r="T431" s="20"/>
      <c r="U431" s="20"/>
      <c r="V431" s="20" t="str">
        <f>IFERROR(__xludf.DUMMYFUNCTION("IFERROR(REGEXEXTRACT(U431,""\d+"")*1, """")"),"")</f>
        <v/>
      </c>
      <c r="W431" s="20">
        <f t="shared" si="5"/>
        <v>0</v>
      </c>
      <c r="X431" s="20"/>
      <c r="Y431" s="20"/>
      <c r="Z431" s="19" t="s">
        <v>186</v>
      </c>
      <c r="AA431" s="19"/>
      <c r="AB431" s="19" t="s">
        <v>185</v>
      </c>
      <c r="AC431" s="19" t="s">
        <v>185</v>
      </c>
      <c r="AD431" s="19" t="s">
        <v>205</v>
      </c>
      <c r="AE431" s="19" t="s">
        <v>186</v>
      </c>
      <c r="AF431" s="19" t="s">
        <v>187</v>
      </c>
      <c r="AG431" s="19" t="s">
        <v>226</v>
      </c>
      <c r="AH431" s="19" t="s">
        <v>188</v>
      </c>
      <c r="AI431" s="19" t="s">
        <v>239</v>
      </c>
      <c r="AJ431" s="19">
        <f t="shared" si="6"/>
        <v>0</v>
      </c>
      <c r="AK431" s="19" t="s">
        <v>238</v>
      </c>
      <c r="AL431" s="19">
        <f t="shared" si="7"/>
        <v>0</v>
      </c>
      <c r="AM431" s="19" t="s">
        <v>190</v>
      </c>
      <c r="AN431" s="19">
        <f t="shared" si="8"/>
        <v>0</v>
      </c>
      <c r="AO431" s="20"/>
      <c r="AP431" s="19">
        <v>2.0</v>
      </c>
      <c r="AQ431" s="19">
        <v>2.0</v>
      </c>
      <c r="AR431" s="19">
        <v>2.0</v>
      </c>
      <c r="AS431" s="19">
        <v>2.0</v>
      </c>
      <c r="AT431" s="19">
        <v>2.0</v>
      </c>
      <c r="AU431" s="19">
        <v>4.0</v>
      </c>
      <c r="AV431" s="19">
        <v>3.0</v>
      </c>
      <c r="AW431" s="19">
        <v>2.0</v>
      </c>
      <c r="AX431" s="19">
        <v>4.0</v>
      </c>
      <c r="AY431" s="19">
        <f t="shared" si="9"/>
        <v>23</v>
      </c>
      <c r="AZ431" s="19">
        <f t="shared" si="10"/>
        <v>14</v>
      </c>
      <c r="BA431" s="19">
        <f t="shared" si="11"/>
        <v>1</v>
      </c>
      <c r="BB431" s="19">
        <f t="shared" si="12"/>
        <v>1</v>
      </c>
      <c r="BC431" s="19">
        <v>2.0</v>
      </c>
      <c r="BD431" s="19">
        <v>2.0</v>
      </c>
      <c r="BE431" s="19">
        <v>2.0</v>
      </c>
      <c r="BF431" s="19">
        <v>2.0</v>
      </c>
      <c r="BG431" s="19">
        <v>2.0</v>
      </c>
      <c r="BH431" s="19">
        <v>2.0</v>
      </c>
      <c r="BI431" s="19">
        <v>2.0</v>
      </c>
      <c r="BJ431" s="19">
        <f t="shared" si="13"/>
        <v>14</v>
      </c>
      <c r="BK431" s="19">
        <f t="shared" si="14"/>
        <v>7</v>
      </c>
      <c r="BL431" s="19"/>
      <c r="BM431" s="19"/>
      <c r="BN431" s="19">
        <v>4.0</v>
      </c>
      <c r="BO431" s="19" t="s">
        <v>195</v>
      </c>
      <c r="BP431" s="19">
        <f t="shared" si="15"/>
        <v>1</v>
      </c>
      <c r="BQ431" s="19">
        <v>4.0</v>
      </c>
      <c r="BR431" s="19">
        <v>8.0</v>
      </c>
      <c r="BS431" s="19" t="s">
        <v>185</v>
      </c>
      <c r="BT431" s="20">
        <f t="shared" si="16"/>
        <v>0</v>
      </c>
      <c r="BU431" s="20"/>
      <c r="BV431" s="19">
        <v>2.0</v>
      </c>
      <c r="BW431" s="19" t="s">
        <v>195</v>
      </c>
      <c r="BX431" s="19" t="s">
        <v>191</v>
      </c>
      <c r="BY431" s="19" t="s">
        <v>195</v>
      </c>
      <c r="BZ431" s="19" t="s">
        <v>186</v>
      </c>
      <c r="CA431" s="19">
        <f t="shared" si="17"/>
        <v>1</v>
      </c>
      <c r="CB431" s="19" t="s">
        <v>186</v>
      </c>
      <c r="CC431" s="19">
        <f t="shared" si="18"/>
        <v>1</v>
      </c>
      <c r="CD431" s="19" t="s">
        <v>209</v>
      </c>
      <c r="CE431" s="19">
        <f t="shared" si="19"/>
        <v>1</v>
      </c>
      <c r="CF431" s="19" t="s">
        <v>209</v>
      </c>
      <c r="CG431" s="19">
        <f t="shared" si="20"/>
        <v>1</v>
      </c>
      <c r="CH431" s="19" t="s">
        <v>209</v>
      </c>
      <c r="CI431" s="19">
        <f t="shared" si="21"/>
        <v>1</v>
      </c>
      <c r="CJ431" s="19" t="s">
        <v>292</v>
      </c>
      <c r="CK431" s="19" t="s">
        <v>998</v>
      </c>
      <c r="CL431" s="19" t="s">
        <v>194</v>
      </c>
      <c r="CM431" s="19">
        <f t="shared" si="22"/>
        <v>3.5</v>
      </c>
      <c r="CN431" s="19" t="s">
        <v>185</v>
      </c>
      <c r="CO431" s="19">
        <f t="shared" si="23"/>
        <v>0</v>
      </c>
      <c r="CP431" s="19" t="s">
        <v>185</v>
      </c>
      <c r="CQ431" s="19" t="s">
        <v>185</v>
      </c>
      <c r="CR431" s="19" t="s">
        <v>185</v>
      </c>
      <c r="CS431" s="19" t="s">
        <v>185</v>
      </c>
      <c r="CT431" s="19" t="s">
        <v>185</v>
      </c>
      <c r="CU431" s="19">
        <f t="shared" ref="CU431:CY431" si="482">if(CP431="Không",0,1)</f>
        <v>0</v>
      </c>
      <c r="CV431" s="19">
        <f t="shared" si="482"/>
        <v>0</v>
      </c>
      <c r="CW431" s="19">
        <f t="shared" si="482"/>
        <v>0</v>
      </c>
      <c r="CX431" s="19">
        <f t="shared" si="482"/>
        <v>0</v>
      </c>
      <c r="CY431" s="19">
        <f t="shared" si="482"/>
        <v>0</v>
      </c>
      <c r="CZ431" s="19" t="s">
        <v>195</v>
      </c>
      <c r="DA431" s="19">
        <f t="shared" si="25"/>
        <v>1</v>
      </c>
      <c r="DB431" s="19" t="s">
        <v>185</v>
      </c>
      <c r="DC431" s="19">
        <f t="shared" si="26"/>
        <v>0</v>
      </c>
      <c r="DD431" s="20"/>
      <c r="DE431" s="19" t="s">
        <v>185</v>
      </c>
      <c r="DF431" s="19">
        <f t="shared" si="27"/>
        <v>0</v>
      </c>
      <c r="DG431" s="19" t="s">
        <v>196</v>
      </c>
      <c r="DH431" s="19">
        <f t="shared" si="28"/>
        <v>0</v>
      </c>
      <c r="DI431" s="19" t="s">
        <v>185</v>
      </c>
      <c r="DJ431" s="19">
        <f t="shared" si="29"/>
        <v>0</v>
      </c>
      <c r="DK431" s="19" t="s">
        <v>197</v>
      </c>
      <c r="DL431" s="19">
        <f t="shared" si="30"/>
        <v>0</v>
      </c>
      <c r="DM431" s="20"/>
      <c r="DN431" s="19" t="str">
        <f t="shared" si="31"/>
        <v/>
      </c>
      <c r="DO431" s="20"/>
      <c r="DP431" s="19" t="s">
        <v>185</v>
      </c>
      <c r="DQ431" s="20">
        <f t="shared" si="32"/>
        <v>0</v>
      </c>
      <c r="DR431" s="20"/>
      <c r="DS431" s="19" t="s">
        <v>185</v>
      </c>
      <c r="DT431" s="20"/>
      <c r="DU431" s="19" t="s">
        <v>185</v>
      </c>
      <c r="DV431" s="20"/>
      <c r="DW431" s="20"/>
      <c r="DX431" s="20"/>
      <c r="DY431" s="20"/>
    </row>
    <row r="432">
      <c r="A432" s="18">
        <v>46008.5246875</v>
      </c>
      <c r="B432" s="19" t="s">
        <v>571</v>
      </c>
      <c r="C432" s="19" t="s">
        <v>335</v>
      </c>
      <c r="D432" s="19">
        <f t="shared" si="2"/>
        <v>1</v>
      </c>
      <c r="E432" s="19" t="s">
        <v>349</v>
      </c>
      <c r="F432" s="19">
        <f>IFERROR(__xludf.DUMMYFUNCTION("LET(
  t, LOWER(TRIM(E432)),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32" s="19" t="s">
        <v>185</v>
      </c>
      <c r="H432" s="19">
        <f>IFERROR(__xludf.DUMMYFUNCTION("LET(
  t, LOWER(TRIM(G432)),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32" s="19" t="s">
        <v>276</v>
      </c>
      <c r="J432" s="19">
        <f>IFERROR(__xludf.DUMMYFUNCTION("LET(
  text, LOWER(I432),
  IFERROR(
    IFS(
      REGEXMATCH(text,""ở cùng gia đình|ở trọ cùng gia đình""), 0,
      REGEXMATCH(text,""thuê trọ""), 1,
      REGEXMATCH(text,""ở ktx""), 2,
      REGEXMATCH(text,""có nhà tại khu vực đang học|có nhà|ở riên"&amp;"g tại chung cư""), 3,
      REGEXMATCH(text,""ở nhà người quen""), 4
    ),
  -1)
)"),0.0)</f>
        <v>0</v>
      </c>
      <c r="K432" s="19" t="s">
        <v>183</v>
      </c>
      <c r="L432" s="19">
        <f>IFERROR(__xludf.DUMMYFUNCTION("LET(
  t, LOWER(TRIM(K432)),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32" s="19" t="s">
        <v>261</v>
      </c>
      <c r="N432" s="19">
        <f>IFERROR(__xludf.DUMMYFUNCTION("LET(
  t, LOWER(TRIM(M432)),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32" s="19" t="s">
        <v>195</v>
      </c>
      <c r="P432" s="19">
        <f t="shared" si="3"/>
        <v>1</v>
      </c>
      <c r="Q432" s="19">
        <v>1.0</v>
      </c>
      <c r="R432" s="20">
        <f t="shared" si="472"/>
        <v>1</v>
      </c>
      <c r="S432" s="19" t="s">
        <v>306</v>
      </c>
      <c r="T432" s="19"/>
      <c r="U432" s="19" t="s">
        <v>204</v>
      </c>
      <c r="V432" s="20">
        <f>IFERROR(__xludf.DUMMYFUNCTION("IFERROR(REGEXEXTRACT(U432,""\d+"")*1, """")"),15.0)</f>
        <v>15</v>
      </c>
      <c r="W432" s="20">
        <f t="shared" si="5"/>
        <v>15</v>
      </c>
      <c r="X432" s="19">
        <v>50.0</v>
      </c>
      <c r="Y432" s="19">
        <v>50.0</v>
      </c>
      <c r="Z432" s="19" t="s">
        <v>186</v>
      </c>
      <c r="AA432" s="19"/>
      <c r="AB432" s="19" t="s">
        <v>185</v>
      </c>
      <c r="AC432" s="19" t="s">
        <v>421</v>
      </c>
      <c r="AD432" s="19" t="s">
        <v>205</v>
      </c>
      <c r="AE432" s="19" t="s">
        <v>185</v>
      </c>
      <c r="AF432" s="19" t="s">
        <v>187</v>
      </c>
      <c r="AG432" s="19" t="s">
        <v>226</v>
      </c>
      <c r="AH432" s="19" t="s">
        <v>226</v>
      </c>
      <c r="AI432" s="19" t="s">
        <v>189</v>
      </c>
      <c r="AJ432" s="19">
        <f t="shared" si="6"/>
        <v>1</v>
      </c>
      <c r="AK432" s="19" t="s">
        <v>188</v>
      </c>
      <c r="AL432" s="19">
        <f t="shared" si="7"/>
        <v>1</v>
      </c>
      <c r="AM432" s="19" t="s">
        <v>190</v>
      </c>
      <c r="AN432" s="19">
        <f t="shared" si="8"/>
        <v>0</v>
      </c>
      <c r="AO432" s="20"/>
      <c r="AP432" s="19">
        <v>3.0</v>
      </c>
      <c r="AQ432" s="19">
        <v>2.0</v>
      </c>
      <c r="AR432" s="19">
        <v>1.0</v>
      </c>
      <c r="AS432" s="19">
        <v>2.0</v>
      </c>
      <c r="AT432" s="19">
        <v>2.0</v>
      </c>
      <c r="AU432" s="19">
        <v>2.0</v>
      </c>
      <c r="AV432" s="19">
        <v>3.0</v>
      </c>
      <c r="AW432" s="19">
        <v>3.0</v>
      </c>
      <c r="AX432" s="19">
        <v>2.0</v>
      </c>
      <c r="AY432" s="19">
        <f t="shared" si="9"/>
        <v>20</v>
      </c>
      <c r="AZ432" s="19">
        <f t="shared" si="10"/>
        <v>11</v>
      </c>
      <c r="BA432" s="19">
        <f t="shared" si="11"/>
        <v>1</v>
      </c>
      <c r="BB432" s="19">
        <f t="shared" si="12"/>
        <v>0</v>
      </c>
      <c r="BC432" s="19">
        <v>2.0</v>
      </c>
      <c r="BD432" s="19">
        <v>2.0</v>
      </c>
      <c r="BE432" s="19">
        <v>2.0</v>
      </c>
      <c r="BF432" s="19">
        <v>2.0</v>
      </c>
      <c r="BG432" s="19">
        <v>2.0</v>
      </c>
      <c r="BH432" s="19">
        <v>2.0</v>
      </c>
      <c r="BI432" s="19">
        <v>2.0</v>
      </c>
      <c r="BJ432" s="19">
        <f t="shared" si="13"/>
        <v>14</v>
      </c>
      <c r="BK432" s="19">
        <f t="shared" si="14"/>
        <v>7</v>
      </c>
      <c r="BL432" s="19"/>
      <c r="BM432" s="19"/>
      <c r="BN432" s="19">
        <v>3.0</v>
      </c>
      <c r="BO432" s="19" t="s">
        <v>195</v>
      </c>
      <c r="BP432" s="19">
        <f t="shared" si="15"/>
        <v>1</v>
      </c>
      <c r="BQ432" s="19">
        <v>4.0</v>
      </c>
      <c r="BR432" s="19">
        <v>25.0</v>
      </c>
      <c r="BS432" s="19" t="s">
        <v>195</v>
      </c>
      <c r="BT432" s="20">
        <f t="shared" si="16"/>
        <v>1</v>
      </c>
      <c r="BU432" s="19" t="s">
        <v>245</v>
      </c>
      <c r="BV432" s="19">
        <v>3.0</v>
      </c>
      <c r="BW432" s="19" t="s">
        <v>195</v>
      </c>
      <c r="BX432" s="19" t="s">
        <v>191</v>
      </c>
      <c r="BY432" s="19" t="s">
        <v>195</v>
      </c>
      <c r="BZ432" s="19" t="s">
        <v>186</v>
      </c>
      <c r="CA432" s="19">
        <f t="shared" si="17"/>
        <v>1</v>
      </c>
      <c r="CB432" s="19" t="s">
        <v>186</v>
      </c>
      <c r="CC432" s="19">
        <f t="shared" si="18"/>
        <v>1</v>
      </c>
      <c r="CD432" s="19" t="s">
        <v>209</v>
      </c>
      <c r="CE432" s="19">
        <f t="shared" si="19"/>
        <v>1</v>
      </c>
      <c r="CF432" s="19" t="s">
        <v>209</v>
      </c>
      <c r="CG432" s="19">
        <f t="shared" si="20"/>
        <v>1</v>
      </c>
      <c r="CH432" s="19" t="s">
        <v>209</v>
      </c>
      <c r="CI432" s="19">
        <f t="shared" si="21"/>
        <v>1</v>
      </c>
      <c r="CJ432" s="19" t="s">
        <v>229</v>
      </c>
      <c r="CK432" s="19" t="s">
        <v>336</v>
      </c>
      <c r="CL432" s="19" t="s">
        <v>241</v>
      </c>
      <c r="CM432" s="19">
        <f t="shared" si="22"/>
        <v>1.5</v>
      </c>
      <c r="CN432" s="19" t="s">
        <v>213</v>
      </c>
      <c r="CO432" s="19">
        <f t="shared" si="23"/>
        <v>1</v>
      </c>
      <c r="CP432" s="19" t="s">
        <v>185</v>
      </c>
      <c r="CQ432" s="19" t="s">
        <v>185</v>
      </c>
      <c r="CR432" s="19" t="s">
        <v>195</v>
      </c>
      <c r="CS432" s="19" t="s">
        <v>195</v>
      </c>
      <c r="CT432" s="19" t="s">
        <v>195</v>
      </c>
      <c r="CU432" s="19">
        <f t="shared" ref="CU432:CY432" si="483">if(CP432="Không",0,1)</f>
        <v>0</v>
      </c>
      <c r="CV432" s="19">
        <f t="shared" si="483"/>
        <v>0</v>
      </c>
      <c r="CW432" s="19">
        <f t="shared" si="483"/>
        <v>1</v>
      </c>
      <c r="CX432" s="19">
        <f t="shared" si="483"/>
        <v>1</v>
      </c>
      <c r="CY432" s="19">
        <f t="shared" si="483"/>
        <v>1</v>
      </c>
      <c r="CZ432" s="19" t="s">
        <v>195</v>
      </c>
      <c r="DA432" s="19">
        <f t="shared" si="25"/>
        <v>1</v>
      </c>
      <c r="DB432" s="19" t="s">
        <v>195</v>
      </c>
      <c r="DC432" s="19">
        <f t="shared" si="26"/>
        <v>1</v>
      </c>
      <c r="DD432" s="19" t="s">
        <v>655</v>
      </c>
      <c r="DE432" s="19" t="s">
        <v>195</v>
      </c>
      <c r="DF432" s="19">
        <f t="shared" si="27"/>
        <v>1</v>
      </c>
      <c r="DG432" s="19" t="s">
        <v>255</v>
      </c>
      <c r="DH432" s="19">
        <f t="shared" si="28"/>
        <v>1</v>
      </c>
      <c r="DI432" s="19" t="s">
        <v>355</v>
      </c>
      <c r="DJ432" s="19">
        <f t="shared" si="29"/>
        <v>1</v>
      </c>
      <c r="DK432" s="19" t="s">
        <v>257</v>
      </c>
      <c r="DL432" s="19">
        <f t="shared" si="30"/>
        <v>3</v>
      </c>
      <c r="DM432" s="19" t="s">
        <v>232</v>
      </c>
      <c r="DN432" s="19">
        <f t="shared" si="31"/>
        <v>2.5</v>
      </c>
      <c r="DO432" s="19" t="s">
        <v>529</v>
      </c>
      <c r="DP432" s="19" t="s">
        <v>185</v>
      </c>
      <c r="DQ432" s="20">
        <f t="shared" si="32"/>
        <v>0</v>
      </c>
      <c r="DR432" s="20"/>
      <c r="DS432" s="19" t="s">
        <v>195</v>
      </c>
      <c r="DT432" s="19" t="s">
        <v>285</v>
      </c>
      <c r="DU432" s="19" t="s">
        <v>293</v>
      </c>
      <c r="DV432" s="19"/>
      <c r="DW432" s="19" t="s">
        <v>275</v>
      </c>
      <c r="DX432" s="20"/>
      <c r="DY432" s="20"/>
    </row>
    <row r="433">
      <c r="A433" s="18">
        <v>46008.5375</v>
      </c>
      <c r="B433" s="19" t="s">
        <v>309</v>
      </c>
      <c r="C433" s="19" t="s">
        <v>335</v>
      </c>
      <c r="D433" s="19">
        <f t="shared" si="2"/>
        <v>1</v>
      </c>
      <c r="E433" s="19" t="s">
        <v>180</v>
      </c>
      <c r="F433" s="19">
        <f>IFERROR(__xludf.DUMMYFUNCTION("LET(
  t, LOWER(TRIM(E433)),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33" s="19" t="s">
        <v>185</v>
      </c>
      <c r="H433" s="19">
        <f>IFERROR(__xludf.DUMMYFUNCTION("LET(
  t, LOWER(TRIM(G433)),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33" s="19" t="s">
        <v>182</v>
      </c>
      <c r="J433" s="19">
        <f>IFERROR(__xludf.DUMMYFUNCTION("LET(
  text, LOWER(I433),
  IFERROR(
    IFS(
      REGEXMATCH(text,""ở cùng gia đình|ở trọ cùng gia đình""), 0,
      REGEXMATCH(text,""thuê trọ""), 1,
      REGEXMATCH(text,""ở ktx""), 2,
      REGEXMATCH(text,""có nhà tại khu vực đang học|có nhà|ở riên"&amp;"g tại chung cư""), 3,
      REGEXMATCH(text,""ở nhà người quen""), 4
    ),
  -1)
)"),1.0)</f>
        <v>1</v>
      </c>
      <c r="K433" s="19" t="s">
        <v>221</v>
      </c>
      <c r="L433" s="19">
        <f>IFERROR(__xludf.DUMMYFUNCTION("LET(
  t, LOWER(TRIM(K433)),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33" s="19" t="s">
        <v>184</v>
      </c>
      <c r="N433" s="19">
        <f>IFERROR(__xludf.DUMMYFUNCTION("LET(
  t, LOWER(TRIM(M433)),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33" s="19" t="s">
        <v>195</v>
      </c>
      <c r="P433" s="19">
        <f t="shared" si="3"/>
        <v>1</v>
      </c>
      <c r="Q433" s="19">
        <v>1.0</v>
      </c>
      <c r="R433" s="20">
        <f t="shared" si="472"/>
        <v>1</v>
      </c>
      <c r="S433" s="19" t="s">
        <v>223</v>
      </c>
      <c r="T433" s="19"/>
      <c r="U433" s="19" t="s">
        <v>224</v>
      </c>
      <c r="V433" s="20">
        <f>IFERROR(__xludf.DUMMYFUNCTION("IFERROR(REGEXEXTRACT(U433,""\d+"")*1, """")"),25.0)</f>
        <v>25</v>
      </c>
      <c r="W433" s="20">
        <f t="shared" si="5"/>
        <v>25</v>
      </c>
      <c r="X433" s="19" t="s">
        <v>999</v>
      </c>
      <c r="Y433" s="19" t="s">
        <v>1000</v>
      </c>
      <c r="Z433" s="19" t="s">
        <v>185</v>
      </c>
      <c r="AA433" s="19"/>
      <c r="AB433" s="19" t="s">
        <v>185</v>
      </c>
      <c r="AC433" s="19" t="s">
        <v>421</v>
      </c>
      <c r="AD433" s="19" t="s">
        <v>205</v>
      </c>
      <c r="AE433" s="19" t="s">
        <v>185</v>
      </c>
      <c r="AF433" s="19" t="s">
        <v>250</v>
      </c>
      <c r="AG433" s="19" t="s">
        <v>226</v>
      </c>
      <c r="AH433" s="19" t="s">
        <v>226</v>
      </c>
      <c r="AI433" s="19" t="s">
        <v>227</v>
      </c>
      <c r="AJ433" s="19">
        <f t="shared" si="6"/>
        <v>2</v>
      </c>
      <c r="AK433" s="19" t="s">
        <v>188</v>
      </c>
      <c r="AL433" s="19">
        <f t="shared" si="7"/>
        <v>1</v>
      </c>
      <c r="AM433" s="19" t="s">
        <v>294</v>
      </c>
      <c r="AN433" s="19">
        <f t="shared" si="8"/>
        <v>2</v>
      </c>
      <c r="AO433" s="20"/>
      <c r="AP433" s="19">
        <v>3.0</v>
      </c>
      <c r="AQ433" s="19">
        <v>4.0</v>
      </c>
      <c r="AR433" s="19">
        <v>4.0</v>
      </c>
      <c r="AS433" s="19">
        <v>3.0</v>
      </c>
      <c r="AT433" s="19">
        <v>3.0</v>
      </c>
      <c r="AU433" s="19">
        <v>4.0</v>
      </c>
      <c r="AV433" s="19">
        <v>3.0</v>
      </c>
      <c r="AW433" s="19">
        <v>1.0</v>
      </c>
      <c r="AX433" s="19">
        <v>3.0</v>
      </c>
      <c r="AY433" s="19">
        <f t="shared" si="9"/>
        <v>28</v>
      </c>
      <c r="AZ433" s="19">
        <f t="shared" si="10"/>
        <v>19</v>
      </c>
      <c r="BA433" s="19">
        <f t="shared" si="11"/>
        <v>1</v>
      </c>
      <c r="BB433" s="19">
        <f t="shared" si="12"/>
        <v>1</v>
      </c>
      <c r="BC433" s="19">
        <v>3.0</v>
      </c>
      <c r="BD433" s="19">
        <v>3.0</v>
      </c>
      <c r="BE433" s="19">
        <v>3.0</v>
      </c>
      <c r="BF433" s="19">
        <v>4.0</v>
      </c>
      <c r="BG433" s="19">
        <v>3.0</v>
      </c>
      <c r="BH433" s="19">
        <v>3.0</v>
      </c>
      <c r="BI433" s="19">
        <v>3.0</v>
      </c>
      <c r="BJ433" s="19">
        <f t="shared" si="13"/>
        <v>22</v>
      </c>
      <c r="BK433" s="19">
        <f t="shared" si="14"/>
        <v>15</v>
      </c>
      <c r="BL433" s="19"/>
      <c r="BM433" s="19"/>
      <c r="BN433" s="19">
        <v>1.0</v>
      </c>
      <c r="BO433" s="19" t="s">
        <v>195</v>
      </c>
      <c r="BP433" s="19">
        <f t="shared" si="15"/>
        <v>1</v>
      </c>
      <c r="BQ433" s="19">
        <v>6.0</v>
      </c>
      <c r="BR433" s="19">
        <v>5.0</v>
      </c>
      <c r="BS433" s="19" t="s">
        <v>195</v>
      </c>
      <c r="BT433" s="20">
        <f t="shared" si="16"/>
        <v>1</v>
      </c>
      <c r="BU433" s="19" t="s">
        <v>278</v>
      </c>
      <c r="BV433" s="19">
        <v>3.0</v>
      </c>
      <c r="BW433" s="19" t="s">
        <v>185</v>
      </c>
      <c r="BX433" s="19" t="s">
        <v>191</v>
      </c>
      <c r="BY433" s="19" t="s">
        <v>195</v>
      </c>
      <c r="BZ433" s="19" t="s">
        <v>186</v>
      </c>
      <c r="CA433" s="19">
        <f t="shared" si="17"/>
        <v>1</v>
      </c>
      <c r="CB433" s="19" t="s">
        <v>208</v>
      </c>
      <c r="CC433" s="19">
        <f t="shared" si="18"/>
        <v>2</v>
      </c>
      <c r="CD433" s="19" t="s">
        <v>209</v>
      </c>
      <c r="CE433" s="19">
        <f t="shared" si="19"/>
        <v>1</v>
      </c>
      <c r="CF433" s="19" t="s">
        <v>208</v>
      </c>
      <c r="CG433" s="19">
        <f t="shared" si="20"/>
        <v>2</v>
      </c>
      <c r="CH433" s="19" t="s">
        <v>209</v>
      </c>
      <c r="CI433" s="19">
        <f t="shared" si="21"/>
        <v>1</v>
      </c>
      <c r="CJ433" s="19" t="s">
        <v>229</v>
      </c>
      <c r="CK433" s="19" t="s">
        <v>279</v>
      </c>
      <c r="CL433" s="19" t="s">
        <v>194</v>
      </c>
      <c r="CM433" s="19">
        <f t="shared" si="22"/>
        <v>3.5</v>
      </c>
      <c r="CN433" s="19" t="s">
        <v>185</v>
      </c>
      <c r="CO433" s="19">
        <f t="shared" si="23"/>
        <v>0</v>
      </c>
      <c r="CP433" s="19" t="s">
        <v>195</v>
      </c>
      <c r="CQ433" s="19" t="s">
        <v>185</v>
      </c>
      <c r="CR433" s="19" t="s">
        <v>185</v>
      </c>
      <c r="CS433" s="19" t="s">
        <v>185</v>
      </c>
      <c r="CT433" s="19" t="s">
        <v>185</v>
      </c>
      <c r="CU433" s="19">
        <f t="shared" ref="CU433:CY433" si="484">if(CP433="Không",0,1)</f>
        <v>1</v>
      </c>
      <c r="CV433" s="19">
        <f t="shared" si="484"/>
        <v>0</v>
      </c>
      <c r="CW433" s="19">
        <f t="shared" si="484"/>
        <v>0</v>
      </c>
      <c r="CX433" s="19">
        <f t="shared" si="484"/>
        <v>0</v>
      </c>
      <c r="CY433" s="19">
        <f t="shared" si="484"/>
        <v>0</v>
      </c>
      <c r="CZ433" s="19" t="s">
        <v>185</v>
      </c>
      <c r="DA433" s="19">
        <f t="shared" si="25"/>
        <v>0</v>
      </c>
      <c r="DB433" s="19" t="s">
        <v>185</v>
      </c>
      <c r="DC433" s="19">
        <f t="shared" si="26"/>
        <v>0</v>
      </c>
      <c r="DD433" s="20"/>
      <c r="DE433" s="19" t="s">
        <v>195</v>
      </c>
      <c r="DF433" s="19">
        <f t="shared" si="27"/>
        <v>1</v>
      </c>
      <c r="DG433" s="19" t="s">
        <v>196</v>
      </c>
      <c r="DH433" s="19">
        <f t="shared" si="28"/>
        <v>0</v>
      </c>
      <c r="DI433" s="19" t="s">
        <v>355</v>
      </c>
      <c r="DJ433" s="19">
        <f t="shared" si="29"/>
        <v>1</v>
      </c>
      <c r="DK433" s="19" t="s">
        <v>282</v>
      </c>
      <c r="DL433" s="19">
        <f t="shared" si="30"/>
        <v>1</v>
      </c>
      <c r="DM433" s="19" t="s">
        <v>232</v>
      </c>
      <c r="DN433" s="19">
        <f t="shared" si="31"/>
        <v>2.5</v>
      </c>
      <c r="DO433" s="19" t="s">
        <v>526</v>
      </c>
      <c r="DP433" s="19" t="s">
        <v>185</v>
      </c>
      <c r="DQ433" s="20">
        <f t="shared" si="32"/>
        <v>0</v>
      </c>
      <c r="DR433" s="20"/>
      <c r="DS433" s="19" t="s">
        <v>185</v>
      </c>
      <c r="DT433" s="20"/>
      <c r="DU433" s="19" t="s">
        <v>185</v>
      </c>
      <c r="DV433" s="20"/>
      <c r="DW433" s="20"/>
      <c r="DX433" s="20"/>
      <c r="DY433" s="20"/>
    </row>
    <row r="434">
      <c r="A434" s="18">
        <v>46008.539039351854</v>
      </c>
      <c r="B434" s="19" t="s">
        <v>359</v>
      </c>
      <c r="C434" s="19" t="s">
        <v>335</v>
      </c>
      <c r="D434" s="19">
        <f t="shared" si="2"/>
        <v>1</v>
      </c>
      <c r="E434" s="19" t="s">
        <v>476</v>
      </c>
      <c r="F434" s="19">
        <f>IFERROR(__xludf.DUMMYFUNCTION("LET(
  t, LOWER(TRIM(E434)),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434" s="19" t="s">
        <v>185</v>
      </c>
      <c r="H434" s="19">
        <f>IFERROR(__xludf.DUMMYFUNCTION("LET(
  t, LOWER(TRIM(G434)),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34" s="19" t="s">
        <v>182</v>
      </c>
      <c r="J434" s="19">
        <f>IFERROR(__xludf.DUMMYFUNCTION("LET(
  text, LOWER(I434),
  IFERROR(
    IFS(
      REGEXMATCH(text,""ở cùng gia đình|ở trọ cùng gia đình""), 0,
      REGEXMATCH(text,""thuê trọ""), 1,
      REGEXMATCH(text,""ở ktx""), 2,
      REGEXMATCH(text,""có nhà tại khu vực đang học|có nhà|ở riên"&amp;"g tại chung cư""), 3,
      REGEXMATCH(text,""ở nhà người quen""), 4
    ),
  -1)
)"),1.0)</f>
        <v>1</v>
      </c>
      <c r="K434" s="19" t="s">
        <v>734</v>
      </c>
      <c r="L434" s="19">
        <f>IFERROR(__xludf.DUMMYFUNCTION("LET(
  t, LOWER(TRIM(K434)),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34" s="19" t="s">
        <v>222</v>
      </c>
      <c r="N434" s="19">
        <f>IFERROR(__xludf.DUMMYFUNCTION("LET(
  t, LOWER(TRIM(M434)),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34" s="19" t="s">
        <v>195</v>
      </c>
      <c r="P434" s="19">
        <f t="shared" si="3"/>
        <v>1</v>
      </c>
      <c r="Q434" s="19">
        <v>1.0</v>
      </c>
      <c r="R434" s="20">
        <f t="shared" si="472"/>
        <v>1</v>
      </c>
      <c r="S434" s="19" t="s">
        <v>223</v>
      </c>
      <c r="T434" s="19"/>
      <c r="U434" s="19" t="s">
        <v>224</v>
      </c>
      <c r="V434" s="20">
        <f>IFERROR(__xludf.DUMMYFUNCTION("IFERROR(REGEXEXTRACT(U434,""\d+"")*1, """")"),25.0)</f>
        <v>25</v>
      </c>
      <c r="W434" s="20">
        <f t="shared" si="5"/>
        <v>25</v>
      </c>
      <c r="X434" s="19">
        <v>0.0</v>
      </c>
      <c r="Y434" s="19">
        <v>0.0</v>
      </c>
      <c r="Z434" s="19" t="s">
        <v>186</v>
      </c>
      <c r="AA434" s="19"/>
      <c r="AB434" s="19" t="s">
        <v>185</v>
      </c>
      <c r="AC434" s="19" t="s">
        <v>185</v>
      </c>
      <c r="AD434" s="19" t="s">
        <v>186</v>
      </c>
      <c r="AE434" s="19" t="s">
        <v>186</v>
      </c>
      <c r="AF434" s="19" t="s">
        <v>187</v>
      </c>
      <c r="AG434" s="19" t="s">
        <v>188</v>
      </c>
      <c r="AH434" s="19" t="s">
        <v>188</v>
      </c>
      <c r="AI434" s="19" t="s">
        <v>189</v>
      </c>
      <c r="AJ434" s="19">
        <f t="shared" si="6"/>
        <v>1</v>
      </c>
      <c r="AK434" s="19" t="s">
        <v>238</v>
      </c>
      <c r="AL434" s="19">
        <f t="shared" si="7"/>
        <v>0</v>
      </c>
      <c r="AM434" s="19" t="s">
        <v>190</v>
      </c>
      <c r="AN434" s="19">
        <f t="shared" si="8"/>
        <v>0</v>
      </c>
      <c r="AO434" s="20"/>
      <c r="AP434" s="19">
        <v>3.0</v>
      </c>
      <c r="AQ434" s="19">
        <v>2.0</v>
      </c>
      <c r="AR434" s="19">
        <v>4.0</v>
      </c>
      <c r="AS434" s="19">
        <v>3.0</v>
      </c>
      <c r="AT434" s="19">
        <v>2.0</v>
      </c>
      <c r="AU434" s="19">
        <v>3.0</v>
      </c>
      <c r="AV434" s="19">
        <v>4.0</v>
      </c>
      <c r="AW434" s="19">
        <v>4.0</v>
      </c>
      <c r="AX434" s="19">
        <v>2.0</v>
      </c>
      <c r="AY434" s="19">
        <f t="shared" si="9"/>
        <v>27</v>
      </c>
      <c r="AZ434" s="19">
        <f t="shared" si="10"/>
        <v>18</v>
      </c>
      <c r="BA434" s="19">
        <f t="shared" si="11"/>
        <v>1</v>
      </c>
      <c r="BB434" s="19">
        <f t="shared" si="12"/>
        <v>1</v>
      </c>
      <c r="BC434" s="19">
        <v>2.0</v>
      </c>
      <c r="BD434" s="19">
        <v>2.0</v>
      </c>
      <c r="BE434" s="19">
        <v>3.0</v>
      </c>
      <c r="BF434" s="19">
        <v>2.0</v>
      </c>
      <c r="BG434" s="19">
        <v>1.0</v>
      </c>
      <c r="BH434" s="19">
        <v>2.0</v>
      </c>
      <c r="BI434" s="19">
        <v>3.0</v>
      </c>
      <c r="BJ434" s="19">
        <f t="shared" si="13"/>
        <v>15</v>
      </c>
      <c r="BK434" s="19">
        <f t="shared" si="14"/>
        <v>8</v>
      </c>
      <c r="BL434" s="19"/>
      <c r="BM434" s="19"/>
      <c r="BN434" s="19">
        <v>1.0</v>
      </c>
      <c r="BO434" s="19" t="s">
        <v>185</v>
      </c>
      <c r="BP434" s="19">
        <f t="shared" si="15"/>
        <v>0</v>
      </c>
      <c r="BQ434" s="19">
        <v>3.0</v>
      </c>
      <c r="BR434" s="19">
        <v>0.0</v>
      </c>
      <c r="BS434" s="19" t="s">
        <v>195</v>
      </c>
      <c r="BT434" s="20">
        <f t="shared" si="16"/>
        <v>1</v>
      </c>
      <c r="BU434" s="19" t="s">
        <v>296</v>
      </c>
      <c r="BV434" s="19">
        <v>3.0</v>
      </c>
      <c r="BW434" s="19" t="s">
        <v>185</v>
      </c>
      <c r="BX434" s="19" t="s">
        <v>191</v>
      </c>
      <c r="BY434" s="19" t="s">
        <v>195</v>
      </c>
      <c r="BZ434" s="19" t="s">
        <v>186</v>
      </c>
      <c r="CA434" s="19">
        <f t="shared" si="17"/>
        <v>1</v>
      </c>
      <c r="CB434" s="19" t="s">
        <v>186</v>
      </c>
      <c r="CC434" s="19">
        <f t="shared" si="18"/>
        <v>1</v>
      </c>
      <c r="CD434" s="19" t="s">
        <v>192</v>
      </c>
      <c r="CE434" s="19">
        <f t="shared" si="19"/>
        <v>0</v>
      </c>
      <c r="CF434" s="19" t="s">
        <v>209</v>
      </c>
      <c r="CG434" s="19">
        <f t="shared" si="20"/>
        <v>1</v>
      </c>
      <c r="CH434" s="19" t="s">
        <v>209</v>
      </c>
      <c r="CI434" s="19">
        <f t="shared" si="21"/>
        <v>1</v>
      </c>
      <c r="CJ434" s="19" t="s">
        <v>210</v>
      </c>
      <c r="CK434" s="19" t="s">
        <v>1001</v>
      </c>
      <c r="CL434" s="19" t="s">
        <v>212</v>
      </c>
      <c r="CM434" s="19">
        <f t="shared" si="22"/>
        <v>6</v>
      </c>
      <c r="CN434" s="19" t="s">
        <v>213</v>
      </c>
      <c r="CO434" s="19">
        <f t="shared" si="23"/>
        <v>1</v>
      </c>
      <c r="CP434" s="19" t="s">
        <v>195</v>
      </c>
      <c r="CQ434" s="19" t="s">
        <v>195</v>
      </c>
      <c r="CR434" s="19" t="s">
        <v>185</v>
      </c>
      <c r="CS434" s="19" t="s">
        <v>195</v>
      </c>
      <c r="CT434" s="19" t="s">
        <v>185</v>
      </c>
      <c r="CU434" s="19">
        <f t="shared" ref="CU434:CY434" si="485">if(CP434="Không",0,1)</f>
        <v>1</v>
      </c>
      <c r="CV434" s="19">
        <f t="shared" si="485"/>
        <v>1</v>
      </c>
      <c r="CW434" s="19">
        <f t="shared" si="485"/>
        <v>0</v>
      </c>
      <c r="CX434" s="19">
        <f t="shared" si="485"/>
        <v>1</v>
      </c>
      <c r="CY434" s="19">
        <f t="shared" si="485"/>
        <v>0</v>
      </c>
      <c r="CZ434" s="19" t="s">
        <v>195</v>
      </c>
      <c r="DA434" s="19">
        <f t="shared" si="25"/>
        <v>1</v>
      </c>
      <c r="DB434" s="19" t="s">
        <v>195</v>
      </c>
      <c r="DC434" s="19">
        <f t="shared" si="26"/>
        <v>1</v>
      </c>
      <c r="DD434" s="19" t="s">
        <v>280</v>
      </c>
      <c r="DE434" s="19" t="s">
        <v>185</v>
      </c>
      <c r="DF434" s="19">
        <f t="shared" si="27"/>
        <v>0</v>
      </c>
      <c r="DG434" s="19" t="s">
        <v>196</v>
      </c>
      <c r="DH434" s="19">
        <f t="shared" si="28"/>
        <v>0</v>
      </c>
      <c r="DI434" s="19" t="s">
        <v>185</v>
      </c>
      <c r="DJ434" s="19">
        <f t="shared" si="29"/>
        <v>0</v>
      </c>
      <c r="DK434" s="19" t="s">
        <v>197</v>
      </c>
      <c r="DL434" s="19">
        <f t="shared" si="30"/>
        <v>0</v>
      </c>
      <c r="DM434" s="20"/>
      <c r="DN434" s="19" t="str">
        <f t="shared" si="31"/>
        <v/>
      </c>
      <c r="DO434" s="20"/>
      <c r="DP434" s="19" t="s">
        <v>195</v>
      </c>
      <c r="DQ434" s="20">
        <f t="shared" si="32"/>
        <v>1</v>
      </c>
      <c r="DR434" s="19" t="s">
        <v>1002</v>
      </c>
      <c r="DS434" s="19" t="s">
        <v>185</v>
      </c>
      <c r="DT434" s="20"/>
      <c r="DU434" s="19" t="s">
        <v>185</v>
      </c>
      <c r="DV434" s="20"/>
      <c r="DW434" s="20"/>
      <c r="DX434" s="20"/>
      <c r="DY434" s="20"/>
    </row>
    <row r="435">
      <c r="A435" s="18">
        <v>46008.554189814815</v>
      </c>
      <c r="B435" s="19" t="s">
        <v>309</v>
      </c>
      <c r="C435" s="19" t="s">
        <v>335</v>
      </c>
      <c r="D435" s="19">
        <f t="shared" si="2"/>
        <v>1</v>
      </c>
      <c r="E435" s="19" t="s">
        <v>346</v>
      </c>
      <c r="F435" s="19">
        <f>IFERROR(__xludf.DUMMYFUNCTION("LET(
  t, LOWER(TRIM(E435)),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35" s="19" t="s">
        <v>185</v>
      </c>
      <c r="H435" s="19">
        <f>IFERROR(__xludf.DUMMYFUNCTION("LET(
  t, LOWER(TRIM(G435)),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35" s="19" t="s">
        <v>201</v>
      </c>
      <c r="J435" s="19">
        <f>IFERROR(__xludf.DUMMYFUNCTION("LET(
  text, LOWER(I435),
  IFERROR(
    IFS(
      REGEXMATCH(text,""ở cùng gia đình|ở trọ cùng gia đình""), 0,
      REGEXMATCH(text,""thuê trọ""), 1,
      REGEXMATCH(text,""ở ktx""), 2,
      REGEXMATCH(text,""có nhà tại khu vực đang học|có nhà|ở riên"&amp;"g tại chung cư""), 3,
      REGEXMATCH(text,""ở nhà người quen""), 4
    ),
  -1)
)"),3.0)</f>
        <v>3</v>
      </c>
      <c r="K435" s="19" t="s">
        <v>221</v>
      </c>
      <c r="L435" s="19">
        <f>IFERROR(__xludf.DUMMYFUNCTION("LET(
  t, LOWER(TRIM(K435)),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35" s="19" t="s">
        <v>261</v>
      </c>
      <c r="N435" s="19">
        <f>IFERROR(__xludf.DUMMYFUNCTION("LET(
  t, LOWER(TRIM(M435)),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35" s="19" t="s">
        <v>185</v>
      </c>
      <c r="P435" s="19">
        <f t="shared" si="3"/>
        <v>0</v>
      </c>
      <c r="Q435" s="20"/>
      <c r="R435" s="20" t="str">
        <f t="shared" si="472"/>
        <v/>
      </c>
      <c r="S435" s="20"/>
      <c r="T435" s="20"/>
      <c r="U435" s="20"/>
      <c r="V435" s="20" t="str">
        <f>IFERROR(__xludf.DUMMYFUNCTION("IFERROR(REGEXEXTRACT(U435,""\d+"")*1, """")"),"")</f>
        <v/>
      </c>
      <c r="W435" s="20">
        <f t="shared" si="5"/>
        <v>0</v>
      </c>
      <c r="X435" s="20"/>
      <c r="Y435" s="20"/>
      <c r="Z435" s="19" t="s">
        <v>186</v>
      </c>
      <c r="AA435" s="19"/>
      <c r="AB435" s="19" t="s">
        <v>185</v>
      </c>
      <c r="AC435" s="19" t="s">
        <v>185</v>
      </c>
      <c r="AD435" s="19" t="s">
        <v>186</v>
      </c>
      <c r="AE435" s="19" t="s">
        <v>186</v>
      </c>
      <c r="AF435" s="19" t="s">
        <v>187</v>
      </c>
      <c r="AG435" s="19" t="s">
        <v>188</v>
      </c>
      <c r="AH435" s="19" t="s">
        <v>188</v>
      </c>
      <c r="AI435" s="19" t="s">
        <v>239</v>
      </c>
      <c r="AJ435" s="19">
        <f t="shared" si="6"/>
        <v>0</v>
      </c>
      <c r="AK435" s="19" t="s">
        <v>238</v>
      </c>
      <c r="AL435" s="19">
        <f t="shared" si="7"/>
        <v>0</v>
      </c>
      <c r="AM435" s="19" t="s">
        <v>190</v>
      </c>
      <c r="AN435" s="19">
        <f t="shared" si="8"/>
        <v>0</v>
      </c>
      <c r="AO435" s="20"/>
      <c r="AP435" s="19">
        <v>1.0</v>
      </c>
      <c r="AQ435" s="19">
        <v>1.0</v>
      </c>
      <c r="AR435" s="19">
        <v>1.0</v>
      </c>
      <c r="AS435" s="19">
        <v>1.0</v>
      </c>
      <c r="AT435" s="19">
        <v>1.0</v>
      </c>
      <c r="AU435" s="19">
        <v>1.0</v>
      </c>
      <c r="AV435" s="19">
        <v>1.0</v>
      </c>
      <c r="AW435" s="19">
        <v>1.0</v>
      </c>
      <c r="AX435" s="19">
        <v>1.0</v>
      </c>
      <c r="AY435" s="19">
        <f t="shared" si="9"/>
        <v>9</v>
      </c>
      <c r="AZ435" s="19">
        <f t="shared" si="10"/>
        <v>0</v>
      </c>
      <c r="BA435" s="19">
        <f t="shared" si="11"/>
        <v>0</v>
      </c>
      <c r="BB435" s="19">
        <f t="shared" si="12"/>
        <v>0</v>
      </c>
      <c r="BC435" s="19">
        <v>1.0</v>
      </c>
      <c r="BD435" s="19">
        <v>1.0</v>
      </c>
      <c r="BE435" s="19">
        <v>1.0</v>
      </c>
      <c r="BF435" s="19">
        <v>1.0</v>
      </c>
      <c r="BG435" s="19">
        <v>1.0</v>
      </c>
      <c r="BH435" s="19">
        <v>1.0</v>
      </c>
      <c r="BI435" s="19">
        <v>1.0</v>
      </c>
      <c r="BJ435" s="19">
        <f t="shared" si="13"/>
        <v>7</v>
      </c>
      <c r="BK435" s="19">
        <f t="shared" si="14"/>
        <v>0</v>
      </c>
      <c r="BL435" s="19"/>
      <c r="BM435" s="19"/>
      <c r="BN435" s="19">
        <v>1.0</v>
      </c>
      <c r="BO435" s="19" t="s">
        <v>195</v>
      </c>
      <c r="BP435" s="19">
        <f t="shared" si="15"/>
        <v>1</v>
      </c>
      <c r="BQ435" s="19">
        <v>1.0</v>
      </c>
      <c r="BR435" s="19">
        <v>2.0</v>
      </c>
      <c r="BS435" s="19" t="s">
        <v>185</v>
      </c>
      <c r="BT435" s="20">
        <f t="shared" si="16"/>
        <v>0</v>
      </c>
      <c r="BU435" s="20"/>
      <c r="BV435" s="19">
        <v>5.0</v>
      </c>
      <c r="BW435" s="19" t="s">
        <v>185</v>
      </c>
      <c r="BX435" s="19" t="s">
        <v>191</v>
      </c>
      <c r="BY435" s="19" t="s">
        <v>185</v>
      </c>
      <c r="BZ435" s="19" t="s">
        <v>185</v>
      </c>
      <c r="CA435" s="19">
        <f t="shared" si="17"/>
        <v>0</v>
      </c>
      <c r="CB435" s="19" t="s">
        <v>186</v>
      </c>
      <c r="CC435" s="19">
        <f t="shared" si="18"/>
        <v>1</v>
      </c>
      <c r="CD435" s="19" t="s">
        <v>192</v>
      </c>
      <c r="CE435" s="19">
        <f t="shared" si="19"/>
        <v>0</v>
      </c>
      <c r="CF435" s="19" t="s">
        <v>192</v>
      </c>
      <c r="CG435" s="19">
        <f t="shared" si="20"/>
        <v>0</v>
      </c>
      <c r="CH435" s="19" t="s">
        <v>192</v>
      </c>
      <c r="CI435" s="19">
        <f t="shared" si="21"/>
        <v>0</v>
      </c>
      <c r="CJ435" s="19" t="s">
        <v>210</v>
      </c>
      <c r="CK435" s="19" t="s">
        <v>185</v>
      </c>
      <c r="CL435" s="19" t="s">
        <v>365</v>
      </c>
      <c r="CM435" s="19">
        <f t="shared" si="22"/>
        <v>0.33</v>
      </c>
      <c r="CN435" s="19" t="s">
        <v>185</v>
      </c>
      <c r="CO435" s="19">
        <f t="shared" si="23"/>
        <v>0</v>
      </c>
      <c r="CP435" s="19" t="s">
        <v>185</v>
      </c>
      <c r="CQ435" s="19" t="s">
        <v>185</v>
      </c>
      <c r="CR435" s="19" t="s">
        <v>185</v>
      </c>
      <c r="CS435" s="19" t="s">
        <v>185</v>
      </c>
      <c r="CT435" s="19" t="s">
        <v>185</v>
      </c>
      <c r="CU435" s="19">
        <f t="shared" ref="CU435:CY435" si="486">if(CP435="Không",0,1)</f>
        <v>0</v>
      </c>
      <c r="CV435" s="19">
        <f t="shared" si="486"/>
        <v>0</v>
      </c>
      <c r="CW435" s="19">
        <f t="shared" si="486"/>
        <v>0</v>
      </c>
      <c r="CX435" s="19">
        <f t="shared" si="486"/>
        <v>0</v>
      </c>
      <c r="CY435" s="19">
        <f t="shared" si="486"/>
        <v>0</v>
      </c>
      <c r="CZ435" s="19" t="s">
        <v>185</v>
      </c>
      <c r="DA435" s="19">
        <f t="shared" si="25"/>
        <v>0</v>
      </c>
      <c r="DB435" s="19" t="s">
        <v>185</v>
      </c>
      <c r="DC435" s="19">
        <f t="shared" si="26"/>
        <v>0</v>
      </c>
      <c r="DD435" s="20"/>
      <c r="DE435" s="19" t="s">
        <v>195</v>
      </c>
      <c r="DF435" s="19">
        <f t="shared" si="27"/>
        <v>1</v>
      </c>
      <c r="DG435" s="19" t="s">
        <v>196</v>
      </c>
      <c r="DH435" s="19">
        <f t="shared" si="28"/>
        <v>0</v>
      </c>
      <c r="DI435" s="19" t="s">
        <v>185</v>
      </c>
      <c r="DJ435" s="19">
        <f t="shared" si="29"/>
        <v>0</v>
      </c>
      <c r="DK435" s="19" t="s">
        <v>197</v>
      </c>
      <c r="DL435" s="19">
        <f t="shared" si="30"/>
        <v>0</v>
      </c>
      <c r="DM435" s="19" t="s">
        <v>198</v>
      </c>
      <c r="DN435" s="19">
        <f t="shared" si="31"/>
        <v>1.5</v>
      </c>
      <c r="DO435" s="19" t="s">
        <v>326</v>
      </c>
      <c r="DP435" s="19" t="s">
        <v>185</v>
      </c>
      <c r="DQ435" s="20">
        <f t="shared" si="32"/>
        <v>0</v>
      </c>
      <c r="DR435" s="20"/>
      <c r="DS435" s="19" t="s">
        <v>185</v>
      </c>
      <c r="DT435" s="20"/>
      <c r="DU435" s="19" t="s">
        <v>185</v>
      </c>
      <c r="DV435" s="20"/>
      <c r="DW435" s="20"/>
      <c r="DX435" s="20"/>
      <c r="DY435" s="20"/>
    </row>
    <row r="436">
      <c r="A436" s="18">
        <v>46008.55498842592</v>
      </c>
      <c r="B436" s="19" t="s">
        <v>337</v>
      </c>
      <c r="C436" s="19" t="s">
        <v>335</v>
      </c>
      <c r="D436" s="19">
        <f t="shared" si="2"/>
        <v>1</v>
      </c>
      <c r="E436" s="19" t="s">
        <v>235</v>
      </c>
      <c r="F436" s="19">
        <f>IFERROR(__xludf.DUMMYFUNCTION("LET(
  t, LOWER(TRIM(E436)),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36" s="19" t="s">
        <v>220</v>
      </c>
      <c r="H436" s="19">
        <f>IFERROR(__xludf.DUMMYFUNCTION("LET(
  t, LOWER(TRIM(G436)),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36" s="19" t="s">
        <v>276</v>
      </c>
      <c r="J436" s="19">
        <f>IFERROR(__xludf.DUMMYFUNCTION("LET(
  text, LOWER(I436),
  IFERROR(
    IFS(
      REGEXMATCH(text,""ở cùng gia đình|ở trọ cùng gia đình""), 0,
      REGEXMATCH(text,""thuê trọ""), 1,
      REGEXMATCH(text,""ở ktx""), 2,
      REGEXMATCH(text,""có nhà tại khu vực đang học|có nhà|ở riên"&amp;"g tại chung cư""), 3,
      REGEXMATCH(text,""ở nhà người quen""), 4
    ),
  -1)
)"),0.0)</f>
        <v>0</v>
      </c>
      <c r="K436" s="19" t="s">
        <v>221</v>
      </c>
      <c r="L436" s="19">
        <f>IFERROR(__xludf.DUMMYFUNCTION("LET(
  t, LOWER(TRIM(K436)),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36" s="19" t="s">
        <v>261</v>
      </c>
      <c r="N436" s="19">
        <f>IFERROR(__xludf.DUMMYFUNCTION("LET(
  t, LOWER(TRIM(M436)),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36" s="19" t="s">
        <v>195</v>
      </c>
      <c r="P436" s="19">
        <f t="shared" si="3"/>
        <v>1</v>
      </c>
      <c r="Q436" s="19">
        <v>1.0</v>
      </c>
      <c r="R436" s="20">
        <f t="shared" si="472"/>
        <v>1</v>
      </c>
      <c r="S436" s="19" t="s">
        <v>306</v>
      </c>
      <c r="T436" s="19"/>
      <c r="U436" s="19" t="s">
        <v>224</v>
      </c>
      <c r="V436" s="20">
        <f>IFERROR(__xludf.DUMMYFUNCTION("IFERROR(REGEXEXTRACT(U436,""\d+"")*1, """")"),25.0)</f>
        <v>25</v>
      </c>
      <c r="W436" s="20">
        <f t="shared" si="5"/>
        <v>25</v>
      </c>
      <c r="X436" s="19">
        <v>10.0</v>
      </c>
      <c r="Y436" s="19">
        <v>50.0</v>
      </c>
      <c r="Z436" s="19" t="s">
        <v>186</v>
      </c>
      <c r="AA436" s="19"/>
      <c r="AB436" s="19" t="s">
        <v>185</v>
      </c>
      <c r="AC436" s="19" t="s">
        <v>185</v>
      </c>
      <c r="AD436" s="19" t="s">
        <v>205</v>
      </c>
      <c r="AE436" s="19" t="s">
        <v>185</v>
      </c>
      <c r="AF436" s="19" t="s">
        <v>187</v>
      </c>
      <c r="AG436" s="19" t="s">
        <v>226</v>
      </c>
      <c r="AH436" s="19" t="s">
        <v>238</v>
      </c>
      <c r="AI436" s="19" t="s">
        <v>239</v>
      </c>
      <c r="AJ436" s="19">
        <f t="shared" si="6"/>
        <v>0</v>
      </c>
      <c r="AK436" s="19" t="s">
        <v>238</v>
      </c>
      <c r="AL436" s="19">
        <f t="shared" si="7"/>
        <v>0</v>
      </c>
      <c r="AM436" s="19" t="s">
        <v>190</v>
      </c>
      <c r="AN436" s="19">
        <f t="shared" si="8"/>
        <v>0</v>
      </c>
      <c r="AO436" s="20"/>
      <c r="AP436" s="19">
        <v>2.0</v>
      </c>
      <c r="AQ436" s="19">
        <v>2.0</v>
      </c>
      <c r="AR436" s="19">
        <v>3.0</v>
      </c>
      <c r="AS436" s="19">
        <v>3.0</v>
      </c>
      <c r="AT436" s="19">
        <v>3.0</v>
      </c>
      <c r="AU436" s="19">
        <v>3.0</v>
      </c>
      <c r="AV436" s="19">
        <v>3.0</v>
      </c>
      <c r="AW436" s="19">
        <v>1.0</v>
      </c>
      <c r="AX436" s="19">
        <v>1.0</v>
      </c>
      <c r="AY436" s="19">
        <f t="shared" si="9"/>
        <v>21</v>
      </c>
      <c r="AZ436" s="19">
        <f t="shared" si="10"/>
        <v>12</v>
      </c>
      <c r="BA436" s="19">
        <f t="shared" si="11"/>
        <v>1</v>
      </c>
      <c r="BB436" s="19">
        <f t="shared" si="12"/>
        <v>0</v>
      </c>
      <c r="BC436" s="19">
        <v>4.0</v>
      </c>
      <c r="BD436" s="19">
        <v>3.0</v>
      </c>
      <c r="BE436" s="19">
        <v>3.0</v>
      </c>
      <c r="BF436" s="19">
        <v>4.0</v>
      </c>
      <c r="BG436" s="19">
        <v>4.0</v>
      </c>
      <c r="BH436" s="19">
        <v>3.0</v>
      </c>
      <c r="BI436" s="19">
        <v>2.0</v>
      </c>
      <c r="BJ436" s="19">
        <f t="shared" si="13"/>
        <v>23</v>
      </c>
      <c r="BK436" s="19">
        <f t="shared" si="14"/>
        <v>16</v>
      </c>
      <c r="BL436" s="19"/>
      <c r="BM436" s="19"/>
      <c r="BN436" s="19">
        <v>1.0</v>
      </c>
      <c r="BO436" s="19" t="s">
        <v>195</v>
      </c>
      <c r="BP436" s="19">
        <f t="shared" si="15"/>
        <v>1</v>
      </c>
      <c r="BQ436" s="19">
        <v>4.0</v>
      </c>
      <c r="BR436" s="19">
        <v>0.0</v>
      </c>
      <c r="BS436" s="19" t="s">
        <v>185</v>
      </c>
      <c r="BT436" s="20">
        <f t="shared" si="16"/>
        <v>0</v>
      </c>
      <c r="BU436" s="20"/>
      <c r="BV436" s="19">
        <v>3.0</v>
      </c>
      <c r="BW436" s="19" t="s">
        <v>185</v>
      </c>
      <c r="BX436" s="19" t="s">
        <v>191</v>
      </c>
      <c r="BY436" s="19" t="s">
        <v>185</v>
      </c>
      <c r="BZ436" s="19" t="s">
        <v>186</v>
      </c>
      <c r="CA436" s="19">
        <f t="shared" si="17"/>
        <v>1</v>
      </c>
      <c r="CB436" s="19" t="s">
        <v>208</v>
      </c>
      <c r="CC436" s="19">
        <f t="shared" si="18"/>
        <v>2</v>
      </c>
      <c r="CD436" s="19" t="s">
        <v>208</v>
      </c>
      <c r="CE436" s="19">
        <f t="shared" si="19"/>
        <v>2</v>
      </c>
      <c r="CF436" s="19" t="s">
        <v>209</v>
      </c>
      <c r="CG436" s="19">
        <f t="shared" si="20"/>
        <v>1</v>
      </c>
      <c r="CH436" s="19" t="s">
        <v>192</v>
      </c>
      <c r="CI436" s="19">
        <f t="shared" si="21"/>
        <v>0</v>
      </c>
      <c r="CJ436" s="19" t="s">
        <v>229</v>
      </c>
      <c r="CK436" s="19" t="s">
        <v>185</v>
      </c>
      <c r="CL436" s="19" t="s">
        <v>241</v>
      </c>
      <c r="CM436" s="19">
        <f t="shared" si="22"/>
        <v>1.5</v>
      </c>
      <c r="CN436" s="19" t="s">
        <v>185</v>
      </c>
      <c r="CO436" s="19">
        <f t="shared" si="23"/>
        <v>0</v>
      </c>
      <c r="CP436" s="19" t="s">
        <v>185</v>
      </c>
      <c r="CQ436" s="19" t="s">
        <v>185</v>
      </c>
      <c r="CR436" s="19" t="s">
        <v>185</v>
      </c>
      <c r="CS436" s="19" t="s">
        <v>185</v>
      </c>
      <c r="CT436" s="19" t="s">
        <v>185</v>
      </c>
      <c r="CU436" s="19">
        <f t="shared" ref="CU436:CY436" si="487">if(CP436="Không",0,1)</f>
        <v>0</v>
      </c>
      <c r="CV436" s="19">
        <f t="shared" si="487"/>
        <v>0</v>
      </c>
      <c r="CW436" s="19">
        <f t="shared" si="487"/>
        <v>0</v>
      </c>
      <c r="CX436" s="19">
        <f t="shared" si="487"/>
        <v>0</v>
      </c>
      <c r="CY436" s="19">
        <f t="shared" si="487"/>
        <v>0</v>
      </c>
      <c r="CZ436" s="19" t="s">
        <v>185</v>
      </c>
      <c r="DA436" s="19">
        <f t="shared" si="25"/>
        <v>0</v>
      </c>
      <c r="DB436" s="19" t="s">
        <v>185</v>
      </c>
      <c r="DC436" s="19">
        <f t="shared" si="26"/>
        <v>0</v>
      </c>
      <c r="DD436" s="20"/>
      <c r="DE436" s="19" t="s">
        <v>185</v>
      </c>
      <c r="DF436" s="19">
        <f t="shared" si="27"/>
        <v>0</v>
      </c>
      <c r="DG436" s="19" t="s">
        <v>196</v>
      </c>
      <c r="DH436" s="19">
        <f t="shared" si="28"/>
        <v>0</v>
      </c>
      <c r="DI436" s="19" t="s">
        <v>185</v>
      </c>
      <c r="DJ436" s="19">
        <f t="shared" si="29"/>
        <v>0</v>
      </c>
      <c r="DK436" s="19" t="s">
        <v>197</v>
      </c>
      <c r="DL436" s="19">
        <f t="shared" si="30"/>
        <v>0</v>
      </c>
      <c r="DM436" s="20"/>
      <c r="DN436" s="19" t="str">
        <f t="shared" si="31"/>
        <v/>
      </c>
      <c r="DO436" s="20"/>
      <c r="DP436" s="19" t="s">
        <v>185</v>
      </c>
      <c r="DQ436" s="20">
        <f t="shared" si="32"/>
        <v>0</v>
      </c>
      <c r="DR436" s="20"/>
      <c r="DS436" s="19" t="s">
        <v>185</v>
      </c>
      <c r="DT436" s="20"/>
      <c r="DU436" s="19" t="s">
        <v>185</v>
      </c>
      <c r="DV436" s="20"/>
      <c r="DW436" s="20"/>
      <c r="DX436" s="20"/>
      <c r="DY436" s="20"/>
    </row>
    <row r="437">
      <c r="A437" s="18">
        <v>46008.555300925924</v>
      </c>
      <c r="B437" s="19" t="s">
        <v>390</v>
      </c>
      <c r="C437" s="19" t="s">
        <v>335</v>
      </c>
      <c r="D437" s="19">
        <f t="shared" si="2"/>
        <v>1</v>
      </c>
      <c r="E437" s="19" t="s">
        <v>290</v>
      </c>
      <c r="F437" s="19">
        <f>IFERROR(__xludf.DUMMYFUNCTION("LET(
  t, LOWER(TRIM(E437)),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37" s="19" t="s">
        <v>185</v>
      </c>
      <c r="H437" s="19">
        <f>IFERROR(__xludf.DUMMYFUNCTION("LET(
  t, LOWER(TRIM(G437)),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37" s="19" t="s">
        <v>276</v>
      </c>
      <c r="J437" s="19">
        <f>IFERROR(__xludf.DUMMYFUNCTION("LET(
  text, LOWER(I437),
  IFERROR(
    IFS(
      REGEXMATCH(text,""ở cùng gia đình|ở trọ cùng gia đình""), 0,
      REGEXMATCH(text,""thuê trọ""), 1,
      REGEXMATCH(text,""ở ktx""), 2,
      REGEXMATCH(text,""có nhà tại khu vực đang học|có nhà|ở riên"&amp;"g tại chung cư""), 3,
      REGEXMATCH(text,""ở nhà người quen""), 4
    ),
  -1)
)"),0.0)</f>
        <v>0</v>
      </c>
      <c r="K437" s="19" t="s">
        <v>221</v>
      </c>
      <c r="L437" s="19">
        <f>IFERROR(__xludf.DUMMYFUNCTION("LET(
  t, LOWER(TRIM(K437)),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37" s="19" t="s">
        <v>1003</v>
      </c>
      <c r="N437" s="19">
        <f>IFERROR(__xludf.DUMMYFUNCTION("LET(
  t, LOWER(TRIM(M437)),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)"),1.0)</f>
        <v>1</v>
      </c>
      <c r="O437" s="19" t="s">
        <v>185</v>
      </c>
      <c r="P437" s="19">
        <f t="shared" si="3"/>
        <v>0</v>
      </c>
      <c r="Q437" s="20"/>
      <c r="R437" s="20" t="str">
        <f t="shared" si="472"/>
        <v/>
      </c>
      <c r="S437" s="20"/>
      <c r="T437" s="20"/>
      <c r="U437" s="20"/>
      <c r="V437" s="20" t="str">
        <f>IFERROR(__xludf.DUMMYFUNCTION("IFERROR(REGEXEXTRACT(U437,""\d+"")*1, """")"),"")</f>
        <v/>
      </c>
      <c r="W437" s="20">
        <f t="shared" si="5"/>
        <v>0</v>
      </c>
      <c r="X437" s="20"/>
      <c r="Y437" s="20"/>
      <c r="Z437" s="19" t="s">
        <v>185</v>
      </c>
      <c r="AA437" s="19"/>
      <c r="AB437" s="19" t="s">
        <v>185</v>
      </c>
      <c r="AC437" s="19" t="s">
        <v>185</v>
      </c>
      <c r="AD437" s="19" t="s">
        <v>205</v>
      </c>
      <c r="AE437" s="19" t="s">
        <v>186</v>
      </c>
      <c r="AF437" s="19" t="s">
        <v>206</v>
      </c>
      <c r="AG437" s="19" t="s">
        <v>188</v>
      </c>
      <c r="AH437" s="19" t="s">
        <v>188</v>
      </c>
      <c r="AI437" s="19" t="s">
        <v>239</v>
      </c>
      <c r="AJ437" s="19">
        <f t="shared" si="6"/>
        <v>0</v>
      </c>
      <c r="AK437" s="19" t="s">
        <v>188</v>
      </c>
      <c r="AL437" s="19">
        <f t="shared" si="7"/>
        <v>1</v>
      </c>
      <c r="AM437" s="19" t="s">
        <v>190</v>
      </c>
      <c r="AN437" s="19">
        <f t="shared" si="8"/>
        <v>0</v>
      </c>
      <c r="AO437" s="20"/>
      <c r="AP437" s="19">
        <v>3.0</v>
      </c>
      <c r="AQ437" s="19">
        <v>4.0</v>
      </c>
      <c r="AR437" s="19">
        <v>3.0</v>
      </c>
      <c r="AS437" s="19">
        <v>3.0</v>
      </c>
      <c r="AT437" s="19">
        <v>3.0</v>
      </c>
      <c r="AU437" s="19">
        <v>2.0</v>
      </c>
      <c r="AV437" s="19">
        <v>4.0</v>
      </c>
      <c r="AW437" s="19">
        <v>2.0</v>
      </c>
      <c r="AX437" s="19">
        <v>1.0</v>
      </c>
      <c r="AY437" s="19">
        <f t="shared" si="9"/>
        <v>25</v>
      </c>
      <c r="AZ437" s="19">
        <f t="shared" si="10"/>
        <v>16</v>
      </c>
      <c r="BA437" s="19">
        <f t="shared" si="11"/>
        <v>1</v>
      </c>
      <c r="BB437" s="19">
        <f t="shared" si="12"/>
        <v>1</v>
      </c>
      <c r="BC437" s="19">
        <v>4.0</v>
      </c>
      <c r="BD437" s="19">
        <v>2.0</v>
      </c>
      <c r="BE437" s="19">
        <v>4.0</v>
      </c>
      <c r="BF437" s="19">
        <v>4.0</v>
      </c>
      <c r="BG437" s="19">
        <v>4.0</v>
      </c>
      <c r="BH437" s="19">
        <v>2.0</v>
      </c>
      <c r="BI437" s="19">
        <v>1.0</v>
      </c>
      <c r="BJ437" s="19">
        <f t="shared" si="13"/>
        <v>21</v>
      </c>
      <c r="BK437" s="19">
        <f t="shared" si="14"/>
        <v>14</v>
      </c>
      <c r="BL437" s="19"/>
      <c r="BM437" s="19"/>
      <c r="BN437" s="19">
        <v>5.0</v>
      </c>
      <c r="BO437" s="19" t="s">
        <v>195</v>
      </c>
      <c r="BP437" s="19">
        <f t="shared" si="15"/>
        <v>1</v>
      </c>
      <c r="BQ437" s="19">
        <v>2.0</v>
      </c>
      <c r="BR437" s="19">
        <v>0.0</v>
      </c>
      <c r="BS437" s="19" t="s">
        <v>185</v>
      </c>
      <c r="BT437" s="20">
        <f t="shared" si="16"/>
        <v>0</v>
      </c>
      <c r="BU437" s="20"/>
      <c r="BV437" s="19">
        <v>3.0</v>
      </c>
      <c r="BW437" s="19" t="s">
        <v>185</v>
      </c>
      <c r="BX437" s="19" t="s">
        <v>1004</v>
      </c>
      <c r="BY437" s="19" t="s">
        <v>185</v>
      </c>
      <c r="BZ437" s="19" t="s">
        <v>186</v>
      </c>
      <c r="CA437" s="19">
        <f t="shared" si="17"/>
        <v>1</v>
      </c>
      <c r="CB437" s="19" t="s">
        <v>186</v>
      </c>
      <c r="CC437" s="19">
        <f t="shared" si="18"/>
        <v>1</v>
      </c>
      <c r="CD437" s="19" t="s">
        <v>209</v>
      </c>
      <c r="CE437" s="19">
        <f t="shared" si="19"/>
        <v>1</v>
      </c>
      <c r="CF437" s="19" t="s">
        <v>209</v>
      </c>
      <c r="CG437" s="19">
        <f t="shared" si="20"/>
        <v>1</v>
      </c>
      <c r="CH437" s="19" t="s">
        <v>192</v>
      </c>
      <c r="CI437" s="19">
        <f t="shared" si="21"/>
        <v>0</v>
      </c>
      <c r="CJ437" s="19" t="s">
        <v>229</v>
      </c>
      <c r="CK437" s="19" t="s">
        <v>185</v>
      </c>
      <c r="CL437" s="19" t="s">
        <v>194</v>
      </c>
      <c r="CM437" s="19">
        <f t="shared" si="22"/>
        <v>3.5</v>
      </c>
      <c r="CN437" s="19" t="s">
        <v>185</v>
      </c>
      <c r="CO437" s="19">
        <f t="shared" si="23"/>
        <v>0</v>
      </c>
      <c r="CP437" s="19" t="s">
        <v>185</v>
      </c>
      <c r="CQ437" s="19" t="s">
        <v>185</v>
      </c>
      <c r="CR437" s="19" t="s">
        <v>185</v>
      </c>
      <c r="CS437" s="19" t="s">
        <v>185</v>
      </c>
      <c r="CT437" s="19" t="s">
        <v>185</v>
      </c>
      <c r="CU437" s="19">
        <f t="shared" ref="CU437:CY437" si="488">if(CP437="Không",0,1)</f>
        <v>0</v>
      </c>
      <c r="CV437" s="19">
        <f t="shared" si="488"/>
        <v>0</v>
      </c>
      <c r="CW437" s="19">
        <f t="shared" si="488"/>
        <v>0</v>
      </c>
      <c r="CX437" s="19">
        <f t="shared" si="488"/>
        <v>0</v>
      </c>
      <c r="CY437" s="19">
        <f t="shared" si="488"/>
        <v>0</v>
      </c>
      <c r="CZ437" s="19" t="s">
        <v>185</v>
      </c>
      <c r="DA437" s="19">
        <f t="shared" si="25"/>
        <v>0</v>
      </c>
      <c r="DB437" s="19" t="s">
        <v>185</v>
      </c>
      <c r="DC437" s="19">
        <f t="shared" si="26"/>
        <v>0</v>
      </c>
      <c r="DD437" s="20"/>
      <c r="DE437" s="19" t="s">
        <v>195</v>
      </c>
      <c r="DF437" s="19">
        <f t="shared" si="27"/>
        <v>1</v>
      </c>
      <c r="DG437" s="19" t="s">
        <v>1005</v>
      </c>
      <c r="DH437" s="19">
        <f t="shared" si="28"/>
        <v>1</v>
      </c>
      <c r="DI437" s="19" t="s">
        <v>1006</v>
      </c>
      <c r="DJ437" s="19">
        <f t="shared" si="29"/>
        <v>1</v>
      </c>
      <c r="DK437" s="19" t="s">
        <v>197</v>
      </c>
      <c r="DL437" s="19">
        <f t="shared" si="30"/>
        <v>0</v>
      </c>
      <c r="DM437" s="19" t="s">
        <v>216</v>
      </c>
      <c r="DN437" s="19">
        <f t="shared" si="31"/>
        <v>3.5</v>
      </c>
      <c r="DO437" s="19" t="s">
        <v>317</v>
      </c>
      <c r="DP437" s="19" t="s">
        <v>185</v>
      </c>
      <c r="DQ437" s="20">
        <f t="shared" si="32"/>
        <v>0</v>
      </c>
      <c r="DR437" s="20"/>
      <c r="DS437" s="19" t="s">
        <v>185</v>
      </c>
      <c r="DT437" s="20"/>
      <c r="DU437" s="19" t="s">
        <v>185</v>
      </c>
      <c r="DV437" s="20"/>
      <c r="DW437" s="20"/>
      <c r="DX437" s="20"/>
      <c r="DY437" s="20"/>
    </row>
    <row r="438">
      <c r="A438" s="18">
        <v>46008.58222222222</v>
      </c>
      <c r="B438" s="19" t="s">
        <v>390</v>
      </c>
      <c r="C438" s="19" t="s">
        <v>335</v>
      </c>
      <c r="D438" s="19">
        <f t="shared" si="2"/>
        <v>1</v>
      </c>
      <c r="E438" s="19" t="s">
        <v>180</v>
      </c>
      <c r="F438" s="19">
        <f>IFERROR(__xludf.DUMMYFUNCTION("LET(
  t, LOWER(TRIM(E438)),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38" s="19" t="s">
        <v>181</v>
      </c>
      <c r="H438" s="19">
        <f>IFERROR(__xludf.DUMMYFUNCTION("LET(
  t, LOWER(TRIM(G438)),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438" s="19" t="s">
        <v>182</v>
      </c>
      <c r="J438" s="19">
        <f>IFERROR(__xludf.DUMMYFUNCTION("LET(
  text, LOWER(I438),
  IFERROR(
    IFS(
      REGEXMATCH(text,""ở cùng gia đình|ở trọ cùng gia đình""), 0,
      REGEXMATCH(text,""thuê trọ""), 1,
      REGEXMATCH(text,""ở ktx""), 2,
      REGEXMATCH(text,""có nhà tại khu vực đang học|có nhà|ở riên"&amp;"g tại chung cư""), 3,
      REGEXMATCH(text,""ở nhà người quen""), 4
    ),
  -1)
)"),1.0)</f>
        <v>1</v>
      </c>
      <c r="K438" s="19" t="s">
        <v>1007</v>
      </c>
      <c r="L438" s="19">
        <f>IFERROR(__xludf.DUMMYFUNCTION("LET(
  t, LOWER(TRIM(K438)),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38" s="19" t="s">
        <v>383</v>
      </c>
      <c r="N438" s="19">
        <f>IFERROR(__xludf.DUMMYFUNCTION("LET(
  t, LOWER(TRIM(M438)),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38" s="19" t="s">
        <v>185</v>
      </c>
      <c r="P438" s="19">
        <f t="shared" si="3"/>
        <v>0</v>
      </c>
      <c r="Q438" s="20"/>
      <c r="R438" s="20" t="str">
        <f t="shared" si="472"/>
        <v/>
      </c>
      <c r="S438" s="20"/>
      <c r="T438" s="20"/>
      <c r="U438" s="20"/>
      <c r="V438" s="20" t="str">
        <f>IFERROR(__xludf.DUMMYFUNCTION("IFERROR(REGEXEXTRACT(U438,""\d+"")*1, """")"),"")</f>
        <v/>
      </c>
      <c r="W438" s="20">
        <f t="shared" si="5"/>
        <v>0</v>
      </c>
      <c r="X438" s="20"/>
      <c r="Y438" s="20"/>
      <c r="Z438" s="19" t="s">
        <v>186</v>
      </c>
      <c r="AA438" s="19"/>
      <c r="AB438" s="19" t="s">
        <v>185</v>
      </c>
      <c r="AC438" s="19" t="s">
        <v>185</v>
      </c>
      <c r="AD438" s="19" t="s">
        <v>205</v>
      </c>
      <c r="AE438" s="19" t="s">
        <v>186</v>
      </c>
      <c r="AF438" s="19" t="s">
        <v>187</v>
      </c>
      <c r="AG438" s="19" t="s">
        <v>188</v>
      </c>
      <c r="AH438" s="19" t="s">
        <v>238</v>
      </c>
      <c r="AI438" s="19" t="s">
        <v>239</v>
      </c>
      <c r="AJ438" s="19">
        <f t="shared" si="6"/>
        <v>0</v>
      </c>
      <c r="AK438" s="19" t="s">
        <v>302</v>
      </c>
      <c r="AL438" s="19">
        <f t="shared" si="7"/>
        <v>-1</v>
      </c>
      <c r="AM438" s="19" t="s">
        <v>190</v>
      </c>
      <c r="AN438" s="19">
        <f t="shared" si="8"/>
        <v>0</v>
      </c>
      <c r="AO438" s="20"/>
      <c r="AP438" s="19">
        <v>2.0</v>
      </c>
      <c r="AQ438" s="19">
        <v>2.0</v>
      </c>
      <c r="AR438" s="19">
        <v>1.0</v>
      </c>
      <c r="AS438" s="19">
        <v>2.0</v>
      </c>
      <c r="AT438" s="19">
        <v>1.0</v>
      </c>
      <c r="AU438" s="19">
        <v>2.0</v>
      </c>
      <c r="AV438" s="19">
        <v>3.0</v>
      </c>
      <c r="AW438" s="19">
        <v>3.0</v>
      </c>
      <c r="AX438" s="19">
        <v>1.0</v>
      </c>
      <c r="AY438" s="19">
        <f t="shared" si="9"/>
        <v>17</v>
      </c>
      <c r="AZ438" s="19">
        <f t="shared" si="10"/>
        <v>8</v>
      </c>
      <c r="BA438" s="19">
        <f t="shared" si="11"/>
        <v>0</v>
      </c>
      <c r="BB438" s="19">
        <f t="shared" si="12"/>
        <v>0</v>
      </c>
      <c r="BC438" s="19">
        <v>2.0</v>
      </c>
      <c r="BD438" s="19">
        <v>2.0</v>
      </c>
      <c r="BE438" s="19">
        <v>2.0</v>
      </c>
      <c r="BF438" s="19">
        <v>1.0</v>
      </c>
      <c r="BG438" s="19">
        <v>2.0</v>
      </c>
      <c r="BH438" s="19">
        <v>2.0</v>
      </c>
      <c r="BI438" s="19">
        <v>4.0</v>
      </c>
      <c r="BJ438" s="19">
        <f t="shared" si="13"/>
        <v>15</v>
      </c>
      <c r="BK438" s="19">
        <f t="shared" si="14"/>
        <v>8</v>
      </c>
      <c r="BL438" s="19"/>
      <c r="BM438" s="19"/>
      <c r="BN438" s="19">
        <v>2.0</v>
      </c>
      <c r="BO438" s="19" t="s">
        <v>185</v>
      </c>
      <c r="BP438" s="19">
        <f t="shared" si="15"/>
        <v>0</v>
      </c>
      <c r="BQ438" s="19">
        <v>1.0</v>
      </c>
      <c r="BR438" s="19">
        <v>3.0</v>
      </c>
      <c r="BS438" s="19" t="s">
        <v>185</v>
      </c>
      <c r="BT438" s="20">
        <f t="shared" si="16"/>
        <v>0</v>
      </c>
      <c r="BU438" s="20"/>
      <c r="BV438" s="19">
        <v>3.0</v>
      </c>
      <c r="BW438" s="19" t="s">
        <v>195</v>
      </c>
      <c r="BX438" s="19" t="s">
        <v>378</v>
      </c>
      <c r="BY438" s="19" t="s">
        <v>195</v>
      </c>
      <c r="BZ438" s="19" t="s">
        <v>186</v>
      </c>
      <c r="CA438" s="19">
        <f t="shared" si="17"/>
        <v>1</v>
      </c>
      <c r="CB438" s="19" t="s">
        <v>186</v>
      </c>
      <c r="CC438" s="19">
        <f t="shared" si="18"/>
        <v>1</v>
      </c>
      <c r="CD438" s="19" t="s">
        <v>209</v>
      </c>
      <c r="CE438" s="19">
        <f t="shared" si="19"/>
        <v>1</v>
      </c>
      <c r="CF438" s="19" t="s">
        <v>209</v>
      </c>
      <c r="CG438" s="19">
        <f t="shared" si="20"/>
        <v>1</v>
      </c>
      <c r="CH438" s="19" t="s">
        <v>192</v>
      </c>
      <c r="CI438" s="19">
        <f t="shared" si="21"/>
        <v>0</v>
      </c>
      <c r="CJ438" s="19" t="s">
        <v>229</v>
      </c>
      <c r="CK438" s="19" t="s">
        <v>185</v>
      </c>
      <c r="CL438" s="19" t="s">
        <v>194</v>
      </c>
      <c r="CM438" s="19">
        <f t="shared" si="22"/>
        <v>3.5</v>
      </c>
      <c r="CN438" s="19" t="s">
        <v>185</v>
      </c>
      <c r="CO438" s="19">
        <f t="shared" si="23"/>
        <v>0</v>
      </c>
      <c r="CP438" s="19" t="s">
        <v>185</v>
      </c>
      <c r="CQ438" s="19" t="s">
        <v>195</v>
      </c>
      <c r="CR438" s="19" t="s">
        <v>185</v>
      </c>
      <c r="CS438" s="19" t="s">
        <v>185</v>
      </c>
      <c r="CT438" s="19" t="s">
        <v>185</v>
      </c>
      <c r="CU438" s="19">
        <f t="shared" ref="CU438:CY438" si="489">if(CP438="Không",0,1)</f>
        <v>0</v>
      </c>
      <c r="CV438" s="19">
        <f t="shared" si="489"/>
        <v>1</v>
      </c>
      <c r="CW438" s="19">
        <f t="shared" si="489"/>
        <v>0</v>
      </c>
      <c r="CX438" s="19">
        <f t="shared" si="489"/>
        <v>0</v>
      </c>
      <c r="CY438" s="19">
        <f t="shared" si="489"/>
        <v>0</v>
      </c>
      <c r="CZ438" s="19" t="s">
        <v>185</v>
      </c>
      <c r="DA438" s="19">
        <f t="shared" si="25"/>
        <v>0</v>
      </c>
      <c r="DB438" s="19" t="s">
        <v>185</v>
      </c>
      <c r="DC438" s="19">
        <f t="shared" si="26"/>
        <v>0</v>
      </c>
      <c r="DD438" s="20"/>
      <c r="DE438" s="19" t="s">
        <v>185</v>
      </c>
      <c r="DF438" s="19">
        <f t="shared" si="27"/>
        <v>0</v>
      </c>
      <c r="DG438" s="19" t="s">
        <v>196</v>
      </c>
      <c r="DH438" s="19">
        <f t="shared" si="28"/>
        <v>0</v>
      </c>
      <c r="DI438" s="19" t="s">
        <v>185</v>
      </c>
      <c r="DJ438" s="19">
        <f t="shared" si="29"/>
        <v>0</v>
      </c>
      <c r="DK438" s="19" t="s">
        <v>197</v>
      </c>
      <c r="DL438" s="19">
        <f t="shared" si="30"/>
        <v>0</v>
      </c>
      <c r="DM438" s="20"/>
      <c r="DN438" s="19" t="str">
        <f t="shared" si="31"/>
        <v/>
      </c>
      <c r="DO438" s="20"/>
      <c r="DP438" s="19" t="s">
        <v>185</v>
      </c>
      <c r="DQ438" s="20">
        <f t="shared" si="32"/>
        <v>0</v>
      </c>
      <c r="DR438" s="20"/>
      <c r="DS438" s="19" t="s">
        <v>185</v>
      </c>
      <c r="DT438" s="20"/>
      <c r="DU438" s="19" t="s">
        <v>185</v>
      </c>
      <c r="DV438" s="20"/>
      <c r="DW438" s="20"/>
      <c r="DX438" s="20"/>
      <c r="DY438" s="20"/>
    </row>
    <row r="439">
      <c r="A439" s="18">
        <v>46008.58482638889</v>
      </c>
      <c r="B439" s="19" t="s">
        <v>309</v>
      </c>
      <c r="C439" s="19" t="s">
        <v>174</v>
      </c>
      <c r="D439" s="19">
        <f t="shared" si="2"/>
        <v>0</v>
      </c>
      <c r="E439" s="19" t="s">
        <v>267</v>
      </c>
      <c r="F439" s="19">
        <f>IFERROR(__xludf.DUMMYFUNCTION("LET(
  t, LOWER(TRIM(E439)),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439" s="19" t="s">
        <v>185</v>
      </c>
      <c r="H439" s="19">
        <f>IFERROR(__xludf.DUMMYFUNCTION("LET(
  t, LOWER(TRIM(G439)),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39" s="19" t="s">
        <v>347</v>
      </c>
      <c r="J439" s="19">
        <f>IFERROR(__xludf.DUMMYFUNCTION("LET(
  text, LOWER(I439),
  IFERROR(
    IFS(
      REGEXMATCH(text,""ở cùng gia đình|ở trọ cùng gia đình""), 0,
      REGEXMATCH(text,""thuê trọ""), 1,
      REGEXMATCH(text,""ở ktx""), 2,
      REGEXMATCH(text,""có nhà tại khu vực đang học|có nhà|ở riên"&amp;"g tại chung cư""), 3,
      REGEXMATCH(text,""ở nhà người quen""), 4
    ),
  -1)
)"),4.0)</f>
        <v>4</v>
      </c>
      <c r="K439" s="19" t="s">
        <v>202</v>
      </c>
      <c r="L439" s="19">
        <f>IFERROR(__xludf.DUMMYFUNCTION("LET(
  t, LOWER(TRIM(K439)),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39" s="19" t="s">
        <v>261</v>
      </c>
      <c r="N439" s="19">
        <f>IFERROR(__xludf.DUMMYFUNCTION("LET(
  t, LOWER(TRIM(M439)),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39" s="19" t="s">
        <v>185</v>
      </c>
      <c r="P439" s="19">
        <f t="shared" si="3"/>
        <v>0</v>
      </c>
      <c r="Q439" s="20"/>
      <c r="R439" s="20" t="str">
        <f t="shared" si="472"/>
        <v/>
      </c>
      <c r="S439" s="20"/>
      <c r="T439" s="20"/>
      <c r="U439" s="20"/>
      <c r="V439" s="20" t="str">
        <f>IFERROR(__xludf.DUMMYFUNCTION("IFERROR(REGEXEXTRACT(U439,""\d+"")*1, """")"),"")</f>
        <v/>
      </c>
      <c r="W439" s="20">
        <f t="shared" si="5"/>
        <v>0</v>
      </c>
      <c r="X439" s="20"/>
      <c r="Y439" s="20"/>
      <c r="Z439" s="19" t="s">
        <v>186</v>
      </c>
      <c r="AA439" s="19"/>
      <c r="AB439" s="19" t="s">
        <v>185</v>
      </c>
      <c r="AC439" s="19" t="s">
        <v>185</v>
      </c>
      <c r="AD439" s="19" t="s">
        <v>186</v>
      </c>
      <c r="AE439" s="19" t="s">
        <v>186</v>
      </c>
      <c r="AF439" s="19" t="s">
        <v>237</v>
      </c>
      <c r="AG439" s="19" t="s">
        <v>251</v>
      </c>
      <c r="AH439" s="19" t="s">
        <v>238</v>
      </c>
      <c r="AI439" s="19" t="s">
        <v>189</v>
      </c>
      <c r="AJ439" s="19">
        <f t="shared" si="6"/>
        <v>1</v>
      </c>
      <c r="AK439" s="19" t="s">
        <v>226</v>
      </c>
      <c r="AL439" s="19">
        <f t="shared" si="7"/>
        <v>2</v>
      </c>
      <c r="AM439" s="19" t="s">
        <v>294</v>
      </c>
      <c r="AN439" s="19">
        <f t="shared" si="8"/>
        <v>2</v>
      </c>
      <c r="AO439" s="20"/>
      <c r="AP439" s="19">
        <v>4.0</v>
      </c>
      <c r="AQ439" s="19">
        <v>1.0</v>
      </c>
      <c r="AR439" s="19">
        <v>1.0</v>
      </c>
      <c r="AS439" s="19">
        <v>1.0</v>
      </c>
      <c r="AT439" s="19">
        <v>1.0</v>
      </c>
      <c r="AU439" s="19">
        <v>2.0</v>
      </c>
      <c r="AV439" s="19">
        <v>3.0</v>
      </c>
      <c r="AW439" s="19">
        <v>1.0</v>
      </c>
      <c r="AX439" s="19">
        <v>4.0</v>
      </c>
      <c r="AY439" s="19">
        <f t="shared" si="9"/>
        <v>18</v>
      </c>
      <c r="AZ439" s="19">
        <f t="shared" si="10"/>
        <v>9</v>
      </c>
      <c r="BA439" s="19">
        <f t="shared" si="11"/>
        <v>0</v>
      </c>
      <c r="BB439" s="19">
        <f t="shared" si="12"/>
        <v>0</v>
      </c>
      <c r="BC439" s="19">
        <v>4.0</v>
      </c>
      <c r="BD439" s="19">
        <v>1.0</v>
      </c>
      <c r="BE439" s="19">
        <v>4.0</v>
      </c>
      <c r="BF439" s="19">
        <v>1.0</v>
      </c>
      <c r="BG439" s="19">
        <v>2.0</v>
      </c>
      <c r="BH439" s="19">
        <v>2.0</v>
      </c>
      <c r="BI439" s="19">
        <v>4.0</v>
      </c>
      <c r="BJ439" s="19">
        <f t="shared" si="13"/>
        <v>18</v>
      </c>
      <c r="BK439" s="19">
        <f t="shared" si="14"/>
        <v>11</v>
      </c>
      <c r="BL439" s="19"/>
      <c r="BM439" s="19"/>
      <c r="BN439" s="19">
        <v>2.0</v>
      </c>
      <c r="BO439" s="19" t="s">
        <v>185</v>
      </c>
      <c r="BP439" s="19">
        <f t="shared" si="15"/>
        <v>0</v>
      </c>
      <c r="BQ439" s="19">
        <v>2.0</v>
      </c>
      <c r="BR439" s="19">
        <v>1.0</v>
      </c>
      <c r="BS439" s="19" t="s">
        <v>195</v>
      </c>
      <c r="BT439" s="20">
        <f t="shared" si="16"/>
        <v>1</v>
      </c>
      <c r="BU439" s="19" t="s">
        <v>443</v>
      </c>
      <c r="BV439" s="19">
        <v>1.0</v>
      </c>
      <c r="BW439" s="19" t="s">
        <v>195</v>
      </c>
      <c r="BX439" s="19" t="s">
        <v>191</v>
      </c>
      <c r="BY439" s="19" t="s">
        <v>195</v>
      </c>
      <c r="BZ439" s="19" t="s">
        <v>208</v>
      </c>
      <c r="CA439" s="19">
        <f t="shared" si="17"/>
        <v>2</v>
      </c>
      <c r="CB439" s="19" t="s">
        <v>186</v>
      </c>
      <c r="CC439" s="19">
        <f t="shared" si="18"/>
        <v>1</v>
      </c>
      <c r="CD439" s="19" t="s">
        <v>192</v>
      </c>
      <c r="CE439" s="19">
        <f t="shared" si="19"/>
        <v>0</v>
      </c>
      <c r="CF439" s="19" t="s">
        <v>192</v>
      </c>
      <c r="CG439" s="19">
        <f t="shared" si="20"/>
        <v>0</v>
      </c>
      <c r="CH439" s="19" t="s">
        <v>208</v>
      </c>
      <c r="CI439" s="19">
        <f t="shared" si="21"/>
        <v>2</v>
      </c>
      <c r="CJ439" s="19" t="s">
        <v>292</v>
      </c>
      <c r="CK439" s="19" t="s">
        <v>185</v>
      </c>
      <c r="CL439" s="19" t="s">
        <v>254</v>
      </c>
      <c r="CM439" s="19">
        <f t="shared" si="22"/>
        <v>0</v>
      </c>
      <c r="CN439" s="19" t="s">
        <v>185</v>
      </c>
      <c r="CO439" s="19">
        <f t="shared" si="23"/>
        <v>0</v>
      </c>
      <c r="CP439" s="19" t="s">
        <v>185</v>
      </c>
      <c r="CQ439" s="19" t="s">
        <v>185</v>
      </c>
      <c r="CR439" s="19" t="s">
        <v>185</v>
      </c>
      <c r="CS439" s="19" t="s">
        <v>185</v>
      </c>
      <c r="CT439" s="19" t="s">
        <v>185</v>
      </c>
      <c r="CU439" s="19">
        <f t="shared" ref="CU439:CY439" si="490">if(CP439="Không",0,1)</f>
        <v>0</v>
      </c>
      <c r="CV439" s="19">
        <f t="shared" si="490"/>
        <v>0</v>
      </c>
      <c r="CW439" s="19">
        <f t="shared" si="490"/>
        <v>0</v>
      </c>
      <c r="CX439" s="19">
        <f t="shared" si="490"/>
        <v>0</v>
      </c>
      <c r="CY439" s="19">
        <f t="shared" si="490"/>
        <v>0</v>
      </c>
      <c r="CZ439" s="19" t="s">
        <v>185</v>
      </c>
      <c r="DA439" s="19">
        <f t="shared" si="25"/>
        <v>0</v>
      </c>
      <c r="DB439" s="19" t="s">
        <v>185</v>
      </c>
      <c r="DC439" s="19">
        <f t="shared" si="26"/>
        <v>0</v>
      </c>
      <c r="DD439" s="20"/>
      <c r="DE439" s="19" t="s">
        <v>185</v>
      </c>
      <c r="DF439" s="19">
        <f t="shared" si="27"/>
        <v>0</v>
      </c>
      <c r="DG439" s="19" t="s">
        <v>196</v>
      </c>
      <c r="DH439" s="19">
        <f t="shared" si="28"/>
        <v>0</v>
      </c>
      <c r="DI439" s="19" t="s">
        <v>539</v>
      </c>
      <c r="DJ439" s="19">
        <f t="shared" si="29"/>
        <v>1</v>
      </c>
      <c r="DK439" s="19" t="s">
        <v>197</v>
      </c>
      <c r="DL439" s="19">
        <f t="shared" si="30"/>
        <v>0</v>
      </c>
      <c r="DM439" s="20"/>
      <c r="DN439" s="19" t="str">
        <f t="shared" si="31"/>
        <v/>
      </c>
      <c r="DO439" s="20"/>
      <c r="DP439" s="19" t="s">
        <v>185</v>
      </c>
      <c r="DQ439" s="20">
        <f t="shared" si="32"/>
        <v>0</v>
      </c>
      <c r="DR439" s="20"/>
      <c r="DS439" s="19" t="s">
        <v>185</v>
      </c>
      <c r="DT439" s="20"/>
      <c r="DU439" s="19" t="s">
        <v>185</v>
      </c>
      <c r="DV439" s="20"/>
      <c r="DW439" s="20"/>
      <c r="DX439" s="20"/>
      <c r="DY439" s="20"/>
    </row>
    <row r="440">
      <c r="A440" s="18">
        <v>46008.58758101852</v>
      </c>
      <c r="B440" s="19" t="s">
        <v>390</v>
      </c>
      <c r="C440" s="19" t="s">
        <v>335</v>
      </c>
      <c r="D440" s="19">
        <f t="shared" si="2"/>
        <v>1</v>
      </c>
      <c r="E440" s="19" t="s">
        <v>335</v>
      </c>
      <c r="F440" s="19">
        <f>IFERROR(__xludf.DUMMYFUNCTION("LET(
  t, LOWER(TRIM(E440)),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440" s="19" t="s">
        <v>185</v>
      </c>
      <c r="H440" s="19">
        <f>IFERROR(__xludf.DUMMYFUNCTION("LET(
  t, LOWER(TRIM(G440)),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40" s="19" t="s">
        <v>182</v>
      </c>
      <c r="J440" s="19">
        <f>IFERROR(__xludf.DUMMYFUNCTION("LET(
  text, LOWER(I440),
  IFERROR(
    IFS(
      REGEXMATCH(text,""ở cùng gia đình|ở trọ cùng gia đình""), 0,
      REGEXMATCH(text,""thuê trọ""), 1,
      REGEXMATCH(text,""ở ktx""), 2,
      REGEXMATCH(text,""có nhà tại khu vực đang học|có nhà|ở riên"&amp;"g tại chung cư""), 3,
      REGEXMATCH(text,""ở nhà người quen""), 4
    ),
  -1)
)"),1.0)</f>
        <v>1</v>
      </c>
      <c r="K440" s="19" t="s">
        <v>221</v>
      </c>
      <c r="L440" s="19">
        <f>IFERROR(__xludf.DUMMYFUNCTION("LET(
  t, LOWER(TRIM(K440)),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40" s="19" t="s">
        <v>222</v>
      </c>
      <c r="N440" s="19">
        <f>IFERROR(__xludf.DUMMYFUNCTION("LET(
  t, LOWER(TRIM(M440)),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40" s="19" t="s">
        <v>185</v>
      </c>
      <c r="P440" s="19">
        <f t="shared" si="3"/>
        <v>0</v>
      </c>
      <c r="Q440" s="20"/>
      <c r="R440" s="20" t="str">
        <f t="shared" si="472"/>
        <v/>
      </c>
      <c r="S440" s="20"/>
      <c r="T440" s="20"/>
      <c r="U440" s="20"/>
      <c r="V440" s="20" t="str">
        <f>IFERROR(__xludf.DUMMYFUNCTION("IFERROR(REGEXEXTRACT(U440,""\d+"")*1, """")"),"")</f>
        <v/>
      </c>
      <c r="W440" s="20">
        <f t="shared" si="5"/>
        <v>0</v>
      </c>
      <c r="X440" s="20"/>
      <c r="Y440" s="20"/>
      <c r="Z440" s="19" t="s">
        <v>185</v>
      </c>
      <c r="AA440" s="19"/>
      <c r="AB440" s="19" t="s">
        <v>185</v>
      </c>
      <c r="AC440" s="19" t="s">
        <v>185</v>
      </c>
      <c r="AD440" s="19" t="s">
        <v>205</v>
      </c>
      <c r="AE440" s="19" t="s">
        <v>185</v>
      </c>
      <c r="AF440" s="19" t="s">
        <v>187</v>
      </c>
      <c r="AG440" s="19" t="s">
        <v>188</v>
      </c>
      <c r="AH440" s="19" t="s">
        <v>251</v>
      </c>
      <c r="AI440" s="19" t="s">
        <v>227</v>
      </c>
      <c r="AJ440" s="19">
        <f t="shared" si="6"/>
        <v>2</v>
      </c>
      <c r="AK440" s="19" t="s">
        <v>251</v>
      </c>
      <c r="AL440" s="19">
        <f t="shared" si="7"/>
        <v>3</v>
      </c>
      <c r="AM440" s="19" t="s">
        <v>190</v>
      </c>
      <c r="AN440" s="19">
        <f t="shared" si="8"/>
        <v>0</v>
      </c>
      <c r="AO440" s="20"/>
      <c r="AP440" s="19">
        <v>2.0</v>
      </c>
      <c r="AQ440" s="19">
        <v>1.0</v>
      </c>
      <c r="AR440" s="19">
        <v>3.0</v>
      </c>
      <c r="AS440" s="19">
        <v>2.0</v>
      </c>
      <c r="AT440" s="19">
        <v>2.0</v>
      </c>
      <c r="AU440" s="19">
        <v>2.0</v>
      </c>
      <c r="AV440" s="19">
        <v>4.0</v>
      </c>
      <c r="AW440" s="19">
        <v>1.0</v>
      </c>
      <c r="AX440" s="19">
        <v>1.0</v>
      </c>
      <c r="AY440" s="19">
        <f t="shared" si="9"/>
        <v>18</v>
      </c>
      <c r="AZ440" s="19">
        <f t="shared" si="10"/>
        <v>9</v>
      </c>
      <c r="BA440" s="19">
        <f t="shared" si="11"/>
        <v>0</v>
      </c>
      <c r="BB440" s="19">
        <f t="shared" si="12"/>
        <v>0</v>
      </c>
      <c r="BC440" s="19">
        <v>1.0</v>
      </c>
      <c r="BD440" s="19">
        <v>1.0</v>
      </c>
      <c r="BE440" s="19">
        <v>1.0</v>
      </c>
      <c r="BF440" s="19">
        <v>1.0</v>
      </c>
      <c r="BG440" s="19">
        <v>3.0</v>
      </c>
      <c r="BH440" s="19">
        <v>1.0</v>
      </c>
      <c r="BI440" s="19">
        <v>1.0</v>
      </c>
      <c r="BJ440" s="19">
        <f t="shared" si="13"/>
        <v>9</v>
      </c>
      <c r="BK440" s="19">
        <f t="shared" si="14"/>
        <v>2</v>
      </c>
      <c r="BL440" s="19"/>
      <c r="BM440" s="19"/>
      <c r="BN440" s="19">
        <v>4.0</v>
      </c>
      <c r="BO440" s="19" t="s">
        <v>185</v>
      </c>
      <c r="BP440" s="19">
        <f t="shared" si="15"/>
        <v>0</v>
      </c>
      <c r="BQ440" s="19">
        <v>2.0</v>
      </c>
      <c r="BR440" s="19">
        <v>2.0</v>
      </c>
      <c r="BS440" s="19" t="s">
        <v>195</v>
      </c>
      <c r="BT440" s="20">
        <f t="shared" si="16"/>
        <v>1</v>
      </c>
      <c r="BU440" s="19" t="s">
        <v>322</v>
      </c>
      <c r="BV440" s="19">
        <v>3.0</v>
      </c>
      <c r="BW440" s="19" t="s">
        <v>185</v>
      </c>
      <c r="BX440" s="19" t="s">
        <v>191</v>
      </c>
      <c r="BY440" s="19" t="s">
        <v>185</v>
      </c>
      <c r="BZ440" s="19" t="s">
        <v>186</v>
      </c>
      <c r="CA440" s="19">
        <f t="shared" si="17"/>
        <v>1</v>
      </c>
      <c r="CB440" s="19" t="s">
        <v>186</v>
      </c>
      <c r="CC440" s="19">
        <f t="shared" si="18"/>
        <v>1</v>
      </c>
      <c r="CD440" s="19" t="s">
        <v>192</v>
      </c>
      <c r="CE440" s="19">
        <f t="shared" si="19"/>
        <v>0</v>
      </c>
      <c r="CF440" s="19" t="s">
        <v>209</v>
      </c>
      <c r="CG440" s="19">
        <f t="shared" si="20"/>
        <v>1</v>
      </c>
      <c r="CH440" s="19" t="s">
        <v>192</v>
      </c>
      <c r="CI440" s="19">
        <f t="shared" si="21"/>
        <v>0</v>
      </c>
      <c r="CJ440" s="19" t="s">
        <v>210</v>
      </c>
      <c r="CK440" s="19" t="s">
        <v>279</v>
      </c>
      <c r="CL440" s="19" t="s">
        <v>212</v>
      </c>
      <c r="CM440" s="19">
        <f t="shared" si="22"/>
        <v>6</v>
      </c>
      <c r="CN440" s="19" t="s">
        <v>213</v>
      </c>
      <c r="CO440" s="19">
        <f t="shared" si="23"/>
        <v>1</v>
      </c>
      <c r="CP440" s="19" t="s">
        <v>185</v>
      </c>
      <c r="CQ440" s="19" t="s">
        <v>195</v>
      </c>
      <c r="CR440" s="19" t="s">
        <v>185</v>
      </c>
      <c r="CS440" s="19" t="s">
        <v>195</v>
      </c>
      <c r="CT440" s="19" t="s">
        <v>185</v>
      </c>
      <c r="CU440" s="19">
        <f t="shared" ref="CU440:CY440" si="491">if(CP440="Không",0,1)</f>
        <v>0</v>
      </c>
      <c r="CV440" s="19">
        <f t="shared" si="491"/>
        <v>1</v>
      </c>
      <c r="CW440" s="19">
        <f t="shared" si="491"/>
        <v>0</v>
      </c>
      <c r="CX440" s="19">
        <f t="shared" si="491"/>
        <v>1</v>
      </c>
      <c r="CY440" s="19">
        <f t="shared" si="491"/>
        <v>0</v>
      </c>
      <c r="CZ440" s="19" t="s">
        <v>185</v>
      </c>
      <c r="DA440" s="19">
        <f t="shared" si="25"/>
        <v>0</v>
      </c>
      <c r="DB440" s="19" t="s">
        <v>185</v>
      </c>
      <c r="DC440" s="19">
        <f t="shared" si="26"/>
        <v>0</v>
      </c>
      <c r="DD440" s="20"/>
      <c r="DE440" s="19" t="s">
        <v>185</v>
      </c>
      <c r="DF440" s="19">
        <f t="shared" si="27"/>
        <v>0</v>
      </c>
      <c r="DG440" s="19" t="s">
        <v>196</v>
      </c>
      <c r="DH440" s="19">
        <f t="shared" si="28"/>
        <v>0</v>
      </c>
      <c r="DI440" s="19" t="s">
        <v>185</v>
      </c>
      <c r="DJ440" s="19">
        <f t="shared" si="29"/>
        <v>0</v>
      </c>
      <c r="DK440" s="19" t="s">
        <v>197</v>
      </c>
      <c r="DL440" s="19">
        <f t="shared" si="30"/>
        <v>0</v>
      </c>
      <c r="DM440" s="20"/>
      <c r="DN440" s="19" t="str">
        <f t="shared" si="31"/>
        <v/>
      </c>
      <c r="DO440" s="20"/>
      <c r="DP440" s="19" t="s">
        <v>195</v>
      </c>
      <c r="DQ440" s="20">
        <f t="shared" si="32"/>
        <v>1</v>
      </c>
      <c r="DR440" s="19" t="s">
        <v>400</v>
      </c>
      <c r="DS440" s="19" t="s">
        <v>185</v>
      </c>
      <c r="DT440" s="20"/>
      <c r="DU440" s="19" t="s">
        <v>185</v>
      </c>
      <c r="DV440" s="20"/>
      <c r="DW440" s="20"/>
      <c r="DX440" s="20"/>
      <c r="DY440" s="20"/>
    </row>
    <row r="441">
      <c r="A441" s="18">
        <v>46008.59128472222</v>
      </c>
      <c r="B441" s="19" t="s">
        <v>390</v>
      </c>
      <c r="C441" s="19" t="s">
        <v>335</v>
      </c>
      <c r="D441" s="19">
        <f t="shared" si="2"/>
        <v>1</v>
      </c>
      <c r="E441" s="19" t="s">
        <v>180</v>
      </c>
      <c r="F441" s="19">
        <f>IFERROR(__xludf.DUMMYFUNCTION("LET(
  t, LOWER(TRIM(E441)),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41" s="19" t="s">
        <v>185</v>
      </c>
      <c r="H441" s="19">
        <f>IFERROR(__xludf.DUMMYFUNCTION("LET(
  t, LOWER(TRIM(G441)),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41" s="19" t="s">
        <v>182</v>
      </c>
      <c r="J441" s="19">
        <f>IFERROR(__xludf.DUMMYFUNCTION("LET(
  text, LOWER(I441),
  IFERROR(
    IFS(
      REGEXMATCH(text,""ở cùng gia đình|ở trọ cùng gia đình""), 0,
      REGEXMATCH(text,""thuê trọ""), 1,
      REGEXMATCH(text,""ở ktx""), 2,
      REGEXMATCH(text,""có nhà tại khu vực đang học|có nhà|ở riên"&amp;"g tại chung cư""), 3,
      REGEXMATCH(text,""ở nhà người quen""), 4
    ),
  -1)
)"),1.0)</f>
        <v>1</v>
      </c>
      <c r="K441" s="19" t="s">
        <v>221</v>
      </c>
      <c r="L441" s="19">
        <f>IFERROR(__xludf.DUMMYFUNCTION("LET(
  t, LOWER(TRIM(K441)),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41" s="19" t="s">
        <v>222</v>
      </c>
      <c r="N441" s="19">
        <f>IFERROR(__xludf.DUMMYFUNCTION("LET(
  t, LOWER(TRIM(M441)),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41" s="19" t="s">
        <v>185</v>
      </c>
      <c r="P441" s="19">
        <f t="shared" si="3"/>
        <v>0</v>
      </c>
      <c r="Q441" s="20"/>
      <c r="R441" s="20" t="str">
        <f t="shared" si="472"/>
        <v/>
      </c>
      <c r="S441" s="20"/>
      <c r="T441" s="20"/>
      <c r="U441" s="20"/>
      <c r="V441" s="20" t="str">
        <f>IFERROR(__xludf.DUMMYFUNCTION("IFERROR(REGEXEXTRACT(U441,""\d+"")*1, """")"),"")</f>
        <v/>
      </c>
      <c r="W441" s="20">
        <f t="shared" si="5"/>
        <v>0</v>
      </c>
      <c r="X441" s="20"/>
      <c r="Y441" s="20"/>
      <c r="Z441" s="19" t="s">
        <v>186</v>
      </c>
      <c r="AA441" s="19"/>
      <c r="AB441" s="19" t="s">
        <v>185</v>
      </c>
      <c r="AC441" s="19" t="s">
        <v>185</v>
      </c>
      <c r="AD441" s="19" t="s">
        <v>205</v>
      </c>
      <c r="AE441" s="19" t="s">
        <v>185</v>
      </c>
      <c r="AF441" s="19" t="s">
        <v>187</v>
      </c>
      <c r="AG441" s="19" t="s">
        <v>188</v>
      </c>
      <c r="AH441" s="19" t="s">
        <v>188</v>
      </c>
      <c r="AI441" s="19" t="s">
        <v>239</v>
      </c>
      <c r="AJ441" s="19">
        <f t="shared" si="6"/>
        <v>0</v>
      </c>
      <c r="AK441" s="19" t="s">
        <v>238</v>
      </c>
      <c r="AL441" s="19">
        <f t="shared" si="7"/>
        <v>0</v>
      </c>
      <c r="AM441" s="19" t="s">
        <v>190</v>
      </c>
      <c r="AN441" s="19">
        <f t="shared" si="8"/>
        <v>0</v>
      </c>
      <c r="AO441" s="20"/>
      <c r="AP441" s="19">
        <v>2.0</v>
      </c>
      <c r="AQ441" s="19">
        <v>2.0</v>
      </c>
      <c r="AR441" s="19">
        <v>2.0</v>
      </c>
      <c r="AS441" s="19">
        <v>2.0</v>
      </c>
      <c r="AT441" s="19">
        <v>1.0</v>
      </c>
      <c r="AU441" s="19">
        <v>3.0</v>
      </c>
      <c r="AV441" s="19">
        <v>1.0</v>
      </c>
      <c r="AW441" s="19">
        <v>1.0</v>
      </c>
      <c r="AX441" s="19">
        <v>1.0</v>
      </c>
      <c r="AY441" s="19">
        <f t="shared" si="9"/>
        <v>15</v>
      </c>
      <c r="AZ441" s="19">
        <f t="shared" si="10"/>
        <v>6</v>
      </c>
      <c r="BA441" s="19">
        <f t="shared" si="11"/>
        <v>0</v>
      </c>
      <c r="BB441" s="19">
        <f t="shared" si="12"/>
        <v>0</v>
      </c>
      <c r="BC441" s="19">
        <v>2.0</v>
      </c>
      <c r="BD441" s="19">
        <v>2.0</v>
      </c>
      <c r="BE441" s="19">
        <v>3.0</v>
      </c>
      <c r="BF441" s="19">
        <v>1.0</v>
      </c>
      <c r="BG441" s="19">
        <v>3.0</v>
      </c>
      <c r="BH441" s="19">
        <v>1.0</v>
      </c>
      <c r="BI441" s="19">
        <v>2.0</v>
      </c>
      <c r="BJ441" s="19">
        <f t="shared" si="13"/>
        <v>14</v>
      </c>
      <c r="BK441" s="19">
        <f t="shared" si="14"/>
        <v>7</v>
      </c>
      <c r="BL441" s="19"/>
      <c r="BM441" s="19"/>
      <c r="BN441" s="19">
        <v>4.0</v>
      </c>
      <c r="BO441" s="19" t="s">
        <v>185</v>
      </c>
      <c r="BP441" s="19">
        <f t="shared" si="15"/>
        <v>0</v>
      </c>
      <c r="BQ441" s="19">
        <v>1.0</v>
      </c>
      <c r="BR441" s="19">
        <v>0.0</v>
      </c>
      <c r="BS441" s="19" t="s">
        <v>185</v>
      </c>
      <c r="BT441" s="20">
        <f t="shared" si="16"/>
        <v>0</v>
      </c>
      <c r="BU441" s="20"/>
      <c r="BV441" s="19">
        <v>2.0</v>
      </c>
      <c r="BW441" s="19" t="s">
        <v>185</v>
      </c>
      <c r="BX441" s="19" t="s">
        <v>191</v>
      </c>
      <c r="BY441" s="19" t="s">
        <v>185</v>
      </c>
      <c r="BZ441" s="19" t="s">
        <v>185</v>
      </c>
      <c r="CA441" s="19">
        <f t="shared" si="17"/>
        <v>0</v>
      </c>
      <c r="CB441" s="19" t="s">
        <v>186</v>
      </c>
      <c r="CC441" s="19">
        <f t="shared" si="18"/>
        <v>1</v>
      </c>
      <c r="CD441" s="19" t="s">
        <v>192</v>
      </c>
      <c r="CE441" s="19">
        <f t="shared" si="19"/>
        <v>0</v>
      </c>
      <c r="CF441" s="19" t="s">
        <v>192</v>
      </c>
      <c r="CG441" s="19">
        <f t="shared" si="20"/>
        <v>0</v>
      </c>
      <c r="CH441" s="19" t="s">
        <v>192</v>
      </c>
      <c r="CI441" s="19">
        <f t="shared" si="21"/>
        <v>0</v>
      </c>
      <c r="CJ441" s="19" t="s">
        <v>229</v>
      </c>
      <c r="CK441" s="19" t="s">
        <v>1008</v>
      </c>
      <c r="CL441" s="19" t="s">
        <v>241</v>
      </c>
      <c r="CM441" s="19">
        <f t="shared" si="22"/>
        <v>1.5</v>
      </c>
      <c r="CN441" s="19" t="s">
        <v>185</v>
      </c>
      <c r="CO441" s="19">
        <f t="shared" si="23"/>
        <v>0</v>
      </c>
      <c r="CP441" s="19" t="s">
        <v>185</v>
      </c>
      <c r="CQ441" s="19" t="s">
        <v>185</v>
      </c>
      <c r="CR441" s="19" t="s">
        <v>185</v>
      </c>
      <c r="CS441" s="19" t="s">
        <v>185</v>
      </c>
      <c r="CT441" s="19" t="s">
        <v>185</v>
      </c>
      <c r="CU441" s="19">
        <f t="shared" ref="CU441:CY441" si="492">if(CP441="Không",0,1)</f>
        <v>0</v>
      </c>
      <c r="CV441" s="19">
        <f t="shared" si="492"/>
        <v>0</v>
      </c>
      <c r="CW441" s="19">
        <f t="shared" si="492"/>
        <v>0</v>
      </c>
      <c r="CX441" s="19">
        <f t="shared" si="492"/>
        <v>0</v>
      </c>
      <c r="CY441" s="19">
        <f t="shared" si="492"/>
        <v>0</v>
      </c>
      <c r="CZ441" s="19" t="s">
        <v>185</v>
      </c>
      <c r="DA441" s="19">
        <f t="shared" si="25"/>
        <v>0</v>
      </c>
      <c r="DB441" s="19" t="s">
        <v>185</v>
      </c>
      <c r="DC441" s="19">
        <f t="shared" si="26"/>
        <v>0</v>
      </c>
      <c r="DD441" s="20"/>
      <c r="DE441" s="19" t="s">
        <v>195</v>
      </c>
      <c r="DF441" s="19">
        <f t="shared" si="27"/>
        <v>1</v>
      </c>
      <c r="DG441" s="19" t="s">
        <v>196</v>
      </c>
      <c r="DH441" s="19">
        <f t="shared" si="28"/>
        <v>0</v>
      </c>
      <c r="DI441" s="19" t="s">
        <v>185</v>
      </c>
      <c r="DJ441" s="19">
        <f t="shared" si="29"/>
        <v>0</v>
      </c>
      <c r="DK441" s="19" t="s">
        <v>197</v>
      </c>
      <c r="DL441" s="19">
        <f t="shared" si="30"/>
        <v>0</v>
      </c>
      <c r="DM441" s="19" t="s">
        <v>303</v>
      </c>
      <c r="DN441" s="19">
        <f t="shared" si="31"/>
        <v>0.5</v>
      </c>
      <c r="DO441" s="19" t="s">
        <v>304</v>
      </c>
      <c r="DP441" s="19" t="s">
        <v>185</v>
      </c>
      <c r="DQ441" s="20">
        <f t="shared" si="32"/>
        <v>0</v>
      </c>
      <c r="DR441" s="20"/>
      <c r="DS441" s="19" t="s">
        <v>185</v>
      </c>
      <c r="DT441" s="20"/>
      <c r="DU441" s="19" t="s">
        <v>185</v>
      </c>
      <c r="DV441" s="20"/>
      <c r="DW441" s="20"/>
      <c r="DX441" s="20"/>
      <c r="DY441" s="20"/>
    </row>
    <row r="442">
      <c r="A442" s="18">
        <v>46008.59875</v>
      </c>
      <c r="B442" s="19" t="s">
        <v>390</v>
      </c>
      <c r="C442" s="19" t="s">
        <v>174</v>
      </c>
      <c r="D442" s="19">
        <f t="shared" si="2"/>
        <v>0</v>
      </c>
      <c r="E442" s="19" t="s">
        <v>1009</v>
      </c>
      <c r="F442" s="19">
        <f>IFERROR(__xludf.DUMMYFUNCTION("LET(
  t, LOWER(TRIM(E442)),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442" s="19" t="s">
        <v>185</v>
      </c>
      <c r="H442" s="19">
        <f>IFERROR(__xludf.DUMMYFUNCTION("LET(
  t, LOWER(TRIM(G442)),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42" s="19" t="s">
        <v>276</v>
      </c>
      <c r="J442" s="19">
        <f>IFERROR(__xludf.DUMMYFUNCTION("LET(
  text, LOWER(I442),
  IFERROR(
    IFS(
      REGEXMATCH(text,""ở cùng gia đình|ở trọ cùng gia đình""), 0,
      REGEXMATCH(text,""thuê trọ""), 1,
      REGEXMATCH(text,""ở ktx""), 2,
      REGEXMATCH(text,""có nhà tại khu vực đang học|có nhà|ở riên"&amp;"g tại chung cư""), 3,
      REGEXMATCH(text,""ở nhà người quen""), 4
    ),
  -1)
)"),0.0)</f>
        <v>0</v>
      </c>
      <c r="K442" s="19" t="s">
        <v>183</v>
      </c>
      <c r="L442" s="19">
        <f>IFERROR(__xludf.DUMMYFUNCTION("LET(
  t, LOWER(TRIM(K442)),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42" s="19" t="s">
        <v>1010</v>
      </c>
      <c r="N442" s="19">
        <f>IFERROR(__xludf.DUMMYFUNCTION("LET(
  t, LOWER(TRIM(M442)),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42" s="19" t="s">
        <v>185</v>
      </c>
      <c r="P442" s="19">
        <f t="shared" si="3"/>
        <v>0</v>
      </c>
      <c r="Q442" s="20"/>
      <c r="R442" s="20" t="str">
        <f t="shared" si="472"/>
        <v/>
      </c>
      <c r="S442" s="20"/>
      <c r="T442" s="20"/>
      <c r="U442" s="20"/>
      <c r="V442" s="20" t="str">
        <f>IFERROR(__xludf.DUMMYFUNCTION("IFERROR(REGEXEXTRACT(U442,""\d+"")*1, """")"),"")</f>
        <v/>
      </c>
      <c r="W442" s="20">
        <f t="shared" si="5"/>
        <v>0</v>
      </c>
      <c r="X442" s="20"/>
      <c r="Y442" s="20"/>
      <c r="Z442" s="19" t="s">
        <v>186</v>
      </c>
      <c r="AA442" s="19"/>
      <c r="AB442" s="19" t="s">
        <v>185</v>
      </c>
      <c r="AC442" s="19" t="s">
        <v>185</v>
      </c>
      <c r="AD442" s="19" t="s">
        <v>186</v>
      </c>
      <c r="AE442" s="19" t="s">
        <v>185</v>
      </c>
      <c r="AF442" s="19" t="s">
        <v>237</v>
      </c>
      <c r="AG442" s="19" t="s">
        <v>188</v>
      </c>
      <c r="AH442" s="19" t="s">
        <v>188</v>
      </c>
      <c r="AI442" s="19" t="s">
        <v>227</v>
      </c>
      <c r="AJ442" s="19">
        <f t="shared" si="6"/>
        <v>2</v>
      </c>
      <c r="AK442" s="19" t="s">
        <v>188</v>
      </c>
      <c r="AL442" s="19">
        <f t="shared" si="7"/>
        <v>1</v>
      </c>
      <c r="AM442" s="19" t="s">
        <v>1011</v>
      </c>
      <c r="AN442" s="19">
        <f t="shared" si="8"/>
        <v>0</v>
      </c>
      <c r="AO442" s="20"/>
      <c r="AP442" s="19">
        <v>1.0</v>
      </c>
      <c r="AQ442" s="19">
        <v>2.0</v>
      </c>
      <c r="AR442" s="19">
        <v>2.0</v>
      </c>
      <c r="AS442" s="19">
        <v>1.0</v>
      </c>
      <c r="AT442" s="19">
        <v>1.0</v>
      </c>
      <c r="AU442" s="19">
        <v>2.0</v>
      </c>
      <c r="AV442" s="19">
        <v>1.0</v>
      </c>
      <c r="AW442" s="19">
        <v>1.0</v>
      </c>
      <c r="AX442" s="19">
        <v>1.0</v>
      </c>
      <c r="AY442" s="19">
        <f t="shared" si="9"/>
        <v>12</v>
      </c>
      <c r="AZ442" s="19">
        <f t="shared" si="10"/>
        <v>3</v>
      </c>
      <c r="BA442" s="19">
        <f t="shared" si="11"/>
        <v>0</v>
      </c>
      <c r="BB442" s="19">
        <f t="shared" si="12"/>
        <v>0</v>
      </c>
      <c r="BC442" s="19">
        <v>2.0</v>
      </c>
      <c r="BD442" s="19">
        <v>1.0</v>
      </c>
      <c r="BE442" s="19">
        <v>2.0</v>
      </c>
      <c r="BF442" s="19">
        <v>1.0</v>
      </c>
      <c r="BG442" s="19">
        <v>2.0</v>
      </c>
      <c r="BH442" s="19">
        <v>1.0</v>
      </c>
      <c r="BI442" s="19">
        <v>1.0</v>
      </c>
      <c r="BJ442" s="19">
        <f t="shared" si="13"/>
        <v>10</v>
      </c>
      <c r="BK442" s="19">
        <f t="shared" si="14"/>
        <v>3</v>
      </c>
      <c r="BL442" s="19"/>
      <c r="BM442" s="19"/>
      <c r="BN442" s="19">
        <v>1.0</v>
      </c>
      <c r="BO442" s="19" t="s">
        <v>185</v>
      </c>
      <c r="BP442" s="19">
        <f t="shared" si="15"/>
        <v>0</v>
      </c>
      <c r="BQ442" s="19">
        <v>1.0</v>
      </c>
      <c r="BR442" s="19">
        <v>1.0</v>
      </c>
      <c r="BS442" s="19" t="s">
        <v>185</v>
      </c>
      <c r="BT442" s="20">
        <f t="shared" si="16"/>
        <v>0</v>
      </c>
      <c r="BU442" s="20"/>
      <c r="BV442" s="19">
        <v>4.0</v>
      </c>
      <c r="BW442" s="19" t="s">
        <v>195</v>
      </c>
      <c r="BX442" s="19" t="s">
        <v>191</v>
      </c>
      <c r="BY442" s="19" t="s">
        <v>185</v>
      </c>
      <c r="BZ442" s="19" t="s">
        <v>186</v>
      </c>
      <c r="CA442" s="19">
        <f t="shared" si="17"/>
        <v>1</v>
      </c>
      <c r="CB442" s="19" t="s">
        <v>186</v>
      </c>
      <c r="CC442" s="19">
        <f t="shared" si="18"/>
        <v>1</v>
      </c>
      <c r="CD442" s="19" t="s">
        <v>192</v>
      </c>
      <c r="CE442" s="19">
        <f t="shared" si="19"/>
        <v>0</v>
      </c>
      <c r="CF442" s="19" t="s">
        <v>208</v>
      </c>
      <c r="CG442" s="19">
        <f t="shared" si="20"/>
        <v>2</v>
      </c>
      <c r="CH442" s="19" t="s">
        <v>209</v>
      </c>
      <c r="CI442" s="19">
        <f t="shared" si="21"/>
        <v>1</v>
      </c>
      <c r="CJ442" s="19" t="s">
        <v>229</v>
      </c>
      <c r="CK442" s="19" t="s">
        <v>185</v>
      </c>
      <c r="CL442" s="19" t="s">
        <v>231</v>
      </c>
      <c r="CM442" s="19">
        <f t="shared" si="22"/>
        <v>0.75</v>
      </c>
      <c r="CN442" s="19" t="s">
        <v>213</v>
      </c>
      <c r="CO442" s="19">
        <f t="shared" si="23"/>
        <v>1</v>
      </c>
      <c r="CP442" s="19" t="s">
        <v>185</v>
      </c>
      <c r="CQ442" s="19" t="s">
        <v>185</v>
      </c>
      <c r="CR442" s="19" t="s">
        <v>185</v>
      </c>
      <c r="CS442" s="19" t="s">
        <v>185</v>
      </c>
      <c r="CT442" s="19" t="s">
        <v>185</v>
      </c>
      <c r="CU442" s="19">
        <f t="shared" ref="CU442:CY442" si="493">if(CP442="Không",0,1)</f>
        <v>0</v>
      </c>
      <c r="CV442" s="19">
        <f t="shared" si="493"/>
        <v>0</v>
      </c>
      <c r="CW442" s="19">
        <f t="shared" si="493"/>
        <v>0</v>
      </c>
      <c r="CX442" s="19">
        <f t="shared" si="493"/>
        <v>0</v>
      </c>
      <c r="CY442" s="19">
        <f t="shared" si="493"/>
        <v>0</v>
      </c>
      <c r="CZ442" s="19" t="s">
        <v>185</v>
      </c>
      <c r="DA442" s="19">
        <f t="shared" si="25"/>
        <v>0</v>
      </c>
      <c r="DB442" s="19" t="s">
        <v>185</v>
      </c>
      <c r="DC442" s="19">
        <f t="shared" si="26"/>
        <v>0</v>
      </c>
      <c r="DD442" s="20"/>
      <c r="DE442" s="19" t="s">
        <v>195</v>
      </c>
      <c r="DF442" s="19">
        <f t="shared" si="27"/>
        <v>1</v>
      </c>
      <c r="DG442" s="19" t="s">
        <v>196</v>
      </c>
      <c r="DH442" s="19">
        <f t="shared" si="28"/>
        <v>0</v>
      </c>
      <c r="DI442" s="19" t="s">
        <v>185</v>
      </c>
      <c r="DJ442" s="19">
        <f t="shared" si="29"/>
        <v>0</v>
      </c>
      <c r="DK442" s="19" t="s">
        <v>197</v>
      </c>
      <c r="DL442" s="19">
        <f t="shared" si="30"/>
        <v>0</v>
      </c>
      <c r="DM442" s="19" t="s">
        <v>198</v>
      </c>
      <c r="DN442" s="19">
        <f t="shared" si="31"/>
        <v>1.5</v>
      </c>
      <c r="DO442" s="19" t="s">
        <v>199</v>
      </c>
      <c r="DP442" s="19" t="s">
        <v>185</v>
      </c>
      <c r="DQ442" s="20">
        <f t="shared" si="32"/>
        <v>0</v>
      </c>
      <c r="DR442" s="20"/>
      <c r="DS442" s="19" t="s">
        <v>185</v>
      </c>
      <c r="DT442" s="20"/>
      <c r="DU442" s="19" t="s">
        <v>185</v>
      </c>
      <c r="DV442" s="20"/>
      <c r="DW442" s="20"/>
      <c r="DX442" s="20"/>
      <c r="DY442" s="20"/>
    </row>
    <row r="443">
      <c r="A443" s="18">
        <v>46008.59951388889</v>
      </c>
      <c r="B443" s="19" t="s">
        <v>390</v>
      </c>
      <c r="C443" s="19" t="s">
        <v>174</v>
      </c>
      <c r="D443" s="19">
        <f t="shared" si="2"/>
        <v>0</v>
      </c>
      <c r="E443" s="19" t="s">
        <v>1012</v>
      </c>
      <c r="F443" s="19">
        <f>IFERROR(__xludf.DUMMYFUNCTION("LET(
  t, LOWER(TRIM(E443)),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43" s="19" t="s">
        <v>220</v>
      </c>
      <c r="H443" s="19">
        <f>IFERROR(__xludf.DUMMYFUNCTION("LET(
  t, LOWER(TRIM(G443)),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43" s="19" t="s">
        <v>276</v>
      </c>
      <c r="J443" s="19">
        <f>IFERROR(__xludf.DUMMYFUNCTION("LET(
  text, LOWER(I443),
  IFERROR(
    IFS(
      REGEXMATCH(text,""ở cùng gia đình|ở trọ cùng gia đình""), 0,
      REGEXMATCH(text,""thuê trọ""), 1,
      REGEXMATCH(text,""ở ktx""), 2,
      REGEXMATCH(text,""có nhà tại khu vực đang học|có nhà|ở riên"&amp;"g tại chung cư""), 3,
      REGEXMATCH(text,""ở nhà người quen""), 4
    ),
  -1)
)"),0.0)</f>
        <v>0</v>
      </c>
      <c r="K443" s="19" t="s">
        <v>202</v>
      </c>
      <c r="L443" s="19">
        <f>IFERROR(__xludf.DUMMYFUNCTION("LET(
  t, LOWER(TRIM(K443)),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43" s="19" t="s">
        <v>184</v>
      </c>
      <c r="N443" s="19">
        <f>IFERROR(__xludf.DUMMYFUNCTION("LET(
  t, LOWER(TRIM(M443)),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43" s="19" t="s">
        <v>185</v>
      </c>
      <c r="P443" s="19">
        <f t="shared" si="3"/>
        <v>0</v>
      </c>
      <c r="Q443" s="20"/>
      <c r="R443" s="20" t="str">
        <f t="shared" si="472"/>
        <v/>
      </c>
      <c r="S443" s="20"/>
      <c r="T443" s="20"/>
      <c r="U443" s="20"/>
      <c r="V443" s="20" t="str">
        <f>IFERROR(__xludf.DUMMYFUNCTION("IFERROR(REGEXEXTRACT(U443,""\d+"")*1, """")"),"")</f>
        <v/>
      </c>
      <c r="W443" s="20">
        <f t="shared" si="5"/>
        <v>0</v>
      </c>
      <c r="X443" s="20"/>
      <c r="Y443" s="20"/>
      <c r="Z443" s="19" t="s">
        <v>185</v>
      </c>
      <c r="AA443" s="19"/>
      <c r="AB443" s="19" t="s">
        <v>185</v>
      </c>
      <c r="AC443" s="19" t="s">
        <v>185</v>
      </c>
      <c r="AD443" s="19" t="s">
        <v>205</v>
      </c>
      <c r="AE443" s="19" t="s">
        <v>186</v>
      </c>
      <c r="AF443" s="19" t="s">
        <v>206</v>
      </c>
      <c r="AG443" s="19" t="s">
        <v>226</v>
      </c>
      <c r="AH443" s="19" t="s">
        <v>251</v>
      </c>
      <c r="AI443" s="19" t="s">
        <v>331</v>
      </c>
      <c r="AJ443" s="19">
        <f t="shared" si="6"/>
        <v>3</v>
      </c>
      <c r="AK443" s="19" t="s">
        <v>251</v>
      </c>
      <c r="AL443" s="19">
        <f t="shared" si="7"/>
        <v>3</v>
      </c>
      <c r="AM443" s="19" t="s">
        <v>228</v>
      </c>
      <c r="AN443" s="19">
        <f t="shared" si="8"/>
        <v>1</v>
      </c>
      <c r="AO443" s="20"/>
      <c r="AP443" s="19">
        <v>4.0</v>
      </c>
      <c r="AQ443" s="19">
        <v>4.0</v>
      </c>
      <c r="AR443" s="19">
        <v>4.0</v>
      </c>
      <c r="AS443" s="19">
        <v>4.0</v>
      </c>
      <c r="AT443" s="19">
        <v>2.0</v>
      </c>
      <c r="AU443" s="19">
        <v>4.0</v>
      </c>
      <c r="AV443" s="19">
        <v>4.0</v>
      </c>
      <c r="AW443" s="19">
        <v>4.0</v>
      </c>
      <c r="AX443" s="19">
        <v>3.0</v>
      </c>
      <c r="AY443" s="19">
        <f t="shared" si="9"/>
        <v>33</v>
      </c>
      <c r="AZ443" s="19">
        <f t="shared" si="10"/>
        <v>24</v>
      </c>
      <c r="BA443" s="19">
        <f t="shared" si="11"/>
        <v>1</v>
      </c>
      <c r="BB443" s="19">
        <f t="shared" si="12"/>
        <v>1</v>
      </c>
      <c r="BC443" s="19">
        <v>4.0</v>
      </c>
      <c r="BD443" s="19">
        <v>4.0</v>
      </c>
      <c r="BE443" s="19">
        <v>4.0</v>
      </c>
      <c r="BF443" s="19">
        <v>3.0</v>
      </c>
      <c r="BG443" s="19">
        <v>2.0</v>
      </c>
      <c r="BH443" s="19">
        <v>4.0</v>
      </c>
      <c r="BI443" s="19">
        <v>4.0</v>
      </c>
      <c r="BJ443" s="19">
        <f t="shared" si="13"/>
        <v>25</v>
      </c>
      <c r="BK443" s="19">
        <f t="shared" si="14"/>
        <v>18</v>
      </c>
      <c r="BL443" s="19"/>
      <c r="BM443" s="19"/>
      <c r="BN443" s="19">
        <v>1.0</v>
      </c>
      <c r="BO443" s="19" t="s">
        <v>185</v>
      </c>
      <c r="BP443" s="19">
        <f t="shared" si="15"/>
        <v>0</v>
      </c>
      <c r="BQ443" s="19">
        <v>3.0</v>
      </c>
      <c r="BR443" s="19">
        <v>0.0</v>
      </c>
      <c r="BS443" s="19" t="s">
        <v>195</v>
      </c>
      <c r="BT443" s="20">
        <f t="shared" si="16"/>
        <v>1</v>
      </c>
      <c r="BU443" s="19" t="s">
        <v>1013</v>
      </c>
      <c r="BV443" s="19">
        <v>2.0</v>
      </c>
      <c r="BW443" s="19" t="s">
        <v>195</v>
      </c>
      <c r="BX443" s="19" t="s">
        <v>191</v>
      </c>
      <c r="BY443" s="19" t="s">
        <v>185</v>
      </c>
      <c r="BZ443" s="19" t="s">
        <v>186</v>
      </c>
      <c r="CA443" s="19">
        <f t="shared" si="17"/>
        <v>1</v>
      </c>
      <c r="CB443" s="19" t="s">
        <v>208</v>
      </c>
      <c r="CC443" s="19">
        <f t="shared" si="18"/>
        <v>2</v>
      </c>
      <c r="CD443" s="19" t="s">
        <v>208</v>
      </c>
      <c r="CE443" s="19">
        <f t="shared" si="19"/>
        <v>2</v>
      </c>
      <c r="CF443" s="19" t="s">
        <v>208</v>
      </c>
      <c r="CG443" s="19">
        <f t="shared" si="20"/>
        <v>2</v>
      </c>
      <c r="CH443" s="19" t="s">
        <v>209</v>
      </c>
      <c r="CI443" s="19">
        <f t="shared" si="21"/>
        <v>1</v>
      </c>
      <c r="CJ443" s="19" t="s">
        <v>229</v>
      </c>
      <c r="CK443" s="19" t="s">
        <v>1014</v>
      </c>
      <c r="CL443" s="19" t="s">
        <v>194</v>
      </c>
      <c r="CM443" s="19">
        <f t="shared" si="22"/>
        <v>3.5</v>
      </c>
      <c r="CN443" s="19" t="s">
        <v>185</v>
      </c>
      <c r="CO443" s="19">
        <f t="shared" si="23"/>
        <v>0</v>
      </c>
      <c r="CP443" s="19" t="s">
        <v>185</v>
      </c>
      <c r="CQ443" s="19" t="s">
        <v>185</v>
      </c>
      <c r="CR443" s="19" t="s">
        <v>185</v>
      </c>
      <c r="CS443" s="19" t="s">
        <v>185</v>
      </c>
      <c r="CT443" s="19" t="s">
        <v>185</v>
      </c>
      <c r="CU443" s="19">
        <f t="shared" ref="CU443:CY443" si="494">if(CP443="Không",0,1)</f>
        <v>0</v>
      </c>
      <c r="CV443" s="19">
        <f t="shared" si="494"/>
        <v>0</v>
      </c>
      <c r="CW443" s="19">
        <f t="shared" si="494"/>
        <v>0</v>
      </c>
      <c r="CX443" s="19">
        <f t="shared" si="494"/>
        <v>0</v>
      </c>
      <c r="CY443" s="19">
        <f t="shared" si="494"/>
        <v>0</v>
      </c>
      <c r="CZ443" s="19" t="s">
        <v>185</v>
      </c>
      <c r="DA443" s="19">
        <f t="shared" si="25"/>
        <v>0</v>
      </c>
      <c r="DB443" s="19" t="s">
        <v>185</v>
      </c>
      <c r="DC443" s="19">
        <f t="shared" si="26"/>
        <v>0</v>
      </c>
      <c r="DD443" s="20"/>
      <c r="DE443" s="19" t="s">
        <v>185</v>
      </c>
      <c r="DF443" s="19">
        <f t="shared" si="27"/>
        <v>0</v>
      </c>
      <c r="DG443" s="19" t="s">
        <v>196</v>
      </c>
      <c r="DH443" s="19">
        <f t="shared" si="28"/>
        <v>0</v>
      </c>
      <c r="DI443" s="19" t="s">
        <v>355</v>
      </c>
      <c r="DJ443" s="19">
        <f t="shared" si="29"/>
        <v>1</v>
      </c>
      <c r="DK443" s="19" t="s">
        <v>197</v>
      </c>
      <c r="DL443" s="19">
        <f t="shared" si="30"/>
        <v>0</v>
      </c>
      <c r="DM443" s="20"/>
      <c r="DN443" s="19" t="str">
        <f t="shared" si="31"/>
        <v/>
      </c>
      <c r="DO443" s="20"/>
      <c r="DP443" s="19" t="s">
        <v>185</v>
      </c>
      <c r="DQ443" s="20">
        <f t="shared" si="32"/>
        <v>0</v>
      </c>
      <c r="DR443" s="20"/>
      <c r="DS443" s="19" t="s">
        <v>185</v>
      </c>
      <c r="DT443" s="20"/>
      <c r="DU443" s="19" t="s">
        <v>185</v>
      </c>
      <c r="DV443" s="20"/>
      <c r="DW443" s="20"/>
      <c r="DX443" s="20"/>
      <c r="DY443" s="20"/>
    </row>
    <row r="444">
      <c r="A444" s="18">
        <v>46008.61033564815</v>
      </c>
      <c r="B444" s="19" t="s">
        <v>374</v>
      </c>
      <c r="C444" s="19" t="s">
        <v>335</v>
      </c>
      <c r="D444" s="19">
        <f t="shared" si="2"/>
        <v>1</v>
      </c>
      <c r="E444" s="19" t="s">
        <v>346</v>
      </c>
      <c r="F444" s="19">
        <f>IFERROR(__xludf.DUMMYFUNCTION("LET(
  t, LOWER(TRIM(E444)),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44" s="19" t="s">
        <v>185</v>
      </c>
      <c r="H444" s="19">
        <f>IFERROR(__xludf.DUMMYFUNCTION("LET(
  t, LOWER(TRIM(G444)),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44" s="19" t="s">
        <v>276</v>
      </c>
      <c r="J444" s="19">
        <f>IFERROR(__xludf.DUMMYFUNCTION("LET(
  text, LOWER(I444),
  IFERROR(
    IFS(
      REGEXMATCH(text,""ở cùng gia đình|ở trọ cùng gia đình""), 0,
      REGEXMATCH(text,""thuê trọ""), 1,
      REGEXMATCH(text,""ở ktx""), 2,
      REGEXMATCH(text,""có nhà tại khu vực đang học|có nhà|ở riên"&amp;"g tại chung cư""), 3,
      REGEXMATCH(text,""ở nhà người quen""), 4
    ),
  -1)
)"),0.0)</f>
        <v>0</v>
      </c>
      <c r="K444" s="19" t="s">
        <v>221</v>
      </c>
      <c r="L444" s="19">
        <f>IFERROR(__xludf.DUMMYFUNCTION("LET(
  t, LOWER(TRIM(K444)),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44" s="19" t="s">
        <v>222</v>
      </c>
      <c r="N444" s="19">
        <f>IFERROR(__xludf.DUMMYFUNCTION("LET(
  t, LOWER(TRIM(M444)),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44" s="19" t="s">
        <v>195</v>
      </c>
      <c r="P444" s="19">
        <f t="shared" si="3"/>
        <v>1</v>
      </c>
      <c r="Q444" s="19">
        <v>1.0</v>
      </c>
      <c r="R444" s="20">
        <f t="shared" si="472"/>
        <v>1</v>
      </c>
      <c r="S444" s="19" t="s">
        <v>223</v>
      </c>
      <c r="T444" s="19"/>
      <c r="U444" s="19" t="s">
        <v>204</v>
      </c>
      <c r="V444" s="20">
        <f>IFERROR(__xludf.DUMMYFUNCTION("IFERROR(REGEXEXTRACT(U444,""\d+"")*1, """")"),15.0)</f>
        <v>15</v>
      </c>
      <c r="W444" s="20">
        <f t="shared" si="5"/>
        <v>15</v>
      </c>
      <c r="X444" s="19">
        <v>20.0</v>
      </c>
      <c r="Y444" s="19">
        <v>10.0</v>
      </c>
      <c r="Z444" s="19" t="s">
        <v>185</v>
      </c>
      <c r="AA444" s="19"/>
      <c r="AB444" s="19" t="s">
        <v>185</v>
      </c>
      <c r="AC444" s="19" t="s">
        <v>185</v>
      </c>
      <c r="AD444" s="19" t="s">
        <v>205</v>
      </c>
      <c r="AE444" s="19" t="s">
        <v>185</v>
      </c>
      <c r="AF444" s="19" t="s">
        <v>206</v>
      </c>
      <c r="AG444" s="19" t="s">
        <v>238</v>
      </c>
      <c r="AH444" s="19" t="s">
        <v>238</v>
      </c>
      <c r="AI444" s="19" t="s">
        <v>239</v>
      </c>
      <c r="AJ444" s="19">
        <f t="shared" si="6"/>
        <v>0</v>
      </c>
      <c r="AK444" s="19" t="s">
        <v>238</v>
      </c>
      <c r="AL444" s="19">
        <f t="shared" si="7"/>
        <v>0</v>
      </c>
      <c r="AM444" s="19" t="s">
        <v>190</v>
      </c>
      <c r="AN444" s="19">
        <f t="shared" si="8"/>
        <v>0</v>
      </c>
      <c r="AO444" s="20"/>
      <c r="AP444" s="19">
        <v>1.0</v>
      </c>
      <c r="AQ444" s="19">
        <v>1.0</v>
      </c>
      <c r="AR444" s="19">
        <v>1.0</v>
      </c>
      <c r="AS444" s="19">
        <v>2.0</v>
      </c>
      <c r="AT444" s="19">
        <v>2.0</v>
      </c>
      <c r="AU444" s="19">
        <v>2.0</v>
      </c>
      <c r="AV444" s="19">
        <v>1.0</v>
      </c>
      <c r="AW444" s="19">
        <v>1.0</v>
      </c>
      <c r="AX444" s="19">
        <v>1.0</v>
      </c>
      <c r="AY444" s="19">
        <f t="shared" si="9"/>
        <v>12</v>
      </c>
      <c r="AZ444" s="19">
        <f t="shared" si="10"/>
        <v>3</v>
      </c>
      <c r="BA444" s="19">
        <f t="shared" si="11"/>
        <v>0</v>
      </c>
      <c r="BB444" s="19">
        <f t="shared" si="12"/>
        <v>0</v>
      </c>
      <c r="BC444" s="19">
        <v>1.0</v>
      </c>
      <c r="BD444" s="19">
        <v>1.0</v>
      </c>
      <c r="BE444" s="19">
        <v>1.0</v>
      </c>
      <c r="BF444" s="19">
        <v>1.0</v>
      </c>
      <c r="BG444" s="19">
        <v>1.0</v>
      </c>
      <c r="BH444" s="19">
        <v>1.0</v>
      </c>
      <c r="BI444" s="19">
        <v>1.0</v>
      </c>
      <c r="BJ444" s="19">
        <f t="shared" si="13"/>
        <v>7</v>
      </c>
      <c r="BK444" s="19">
        <f t="shared" si="14"/>
        <v>0</v>
      </c>
      <c r="BL444" s="19"/>
      <c r="BM444" s="19"/>
      <c r="BN444" s="19">
        <v>5.0</v>
      </c>
      <c r="BO444" s="19" t="s">
        <v>195</v>
      </c>
      <c r="BP444" s="19">
        <f t="shared" si="15"/>
        <v>1</v>
      </c>
      <c r="BQ444" s="19">
        <v>2.0</v>
      </c>
      <c r="BR444" s="19">
        <v>10.0</v>
      </c>
      <c r="BS444" s="19" t="s">
        <v>185</v>
      </c>
      <c r="BT444" s="20">
        <f t="shared" si="16"/>
        <v>0</v>
      </c>
      <c r="BU444" s="20"/>
      <c r="BV444" s="19">
        <v>3.0</v>
      </c>
      <c r="BW444" s="19" t="s">
        <v>195</v>
      </c>
      <c r="BX444" s="19" t="s">
        <v>191</v>
      </c>
      <c r="BY444" s="19" t="s">
        <v>195</v>
      </c>
      <c r="BZ444" s="19" t="s">
        <v>186</v>
      </c>
      <c r="CA444" s="19">
        <f t="shared" si="17"/>
        <v>1</v>
      </c>
      <c r="CB444" s="19" t="s">
        <v>186</v>
      </c>
      <c r="CC444" s="19">
        <f t="shared" si="18"/>
        <v>1</v>
      </c>
      <c r="CD444" s="19" t="s">
        <v>192</v>
      </c>
      <c r="CE444" s="19">
        <f t="shared" si="19"/>
        <v>0</v>
      </c>
      <c r="CF444" s="19" t="s">
        <v>192</v>
      </c>
      <c r="CG444" s="19">
        <f t="shared" si="20"/>
        <v>0</v>
      </c>
      <c r="CH444" s="19" t="s">
        <v>192</v>
      </c>
      <c r="CI444" s="19">
        <f t="shared" si="21"/>
        <v>0</v>
      </c>
      <c r="CJ444" s="19" t="s">
        <v>229</v>
      </c>
      <c r="CK444" s="19" t="s">
        <v>185</v>
      </c>
      <c r="CL444" s="19" t="s">
        <v>212</v>
      </c>
      <c r="CM444" s="19">
        <f t="shared" si="22"/>
        <v>6</v>
      </c>
      <c r="CN444" s="19" t="s">
        <v>213</v>
      </c>
      <c r="CO444" s="19">
        <f t="shared" si="23"/>
        <v>1</v>
      </c>
      <c r="CP444" s="19" t="s">
        <v>185</v>
      </c>
      <c r="CQ444" s="19" t="s">
        <v>185</v>
      </c>
      <c r="CR444" s="19" t="s">
        <v>185</v>
      </c>
      <c r="CS444" s="19" t="s">
        <v>185</v>
      </c>
      <c r="CT444" s="19" t="s">
        <v>185</v>
      </c>
      <c r="CU444" s="19">
        <f t="shared" ref="CU444:CY444" si="495">if(CP444="Không",0,1)</f>
        <v>0</v>
      </c>
      <c r="CV444" s="19">
        <f t="shared" si="495"/>
        <v>0</v>
      </c>
      <c r="CW444" s="19">
        <f t="shared" si="495"/>
        <v>0</v>
      </c>
      <c r="CX444" s="19">
        <f t="shared" si="495"/>
        <v>0</v>
      </c>
      <c r="CY444" s="19">
        <f t="shared" si="495"/>
        <v>0</v>
      </c>
      <c r="CZ444" s="19" t="s">
        <v>185</v>
      </c>
      <c r="DA444" s="19">
        <f t="shared" si="25"/>
        <v>0</v>
      </c>
      <c r="DB444" s="19" t="s">
        <v>185</v>
      </c>
      <c r="DC444" s="19">
        <f t="shared" si="26"/>
        <v>0</v>
      </c>
      <c r="DD444" s="20"/>
      <c r="DE444" s="19" t="s">
        <v>195</v>
      </c>
      <c r="DF444" s="19">
        <f t="shared" si="27"/>
        <v>1</v>
      </c>
      <c r="DG444" s="19" t="s">
        <v>196</v>
      </c>
      <c r="DH444" s="19">
        <f t="shared" si="28"/>
        <v>0</v>
      </c>
      <c r="DI444" s="19" t="s">
        <v>185</v>
      </c>
      <c r="DJ444" s="19">
        <f t="shared" si="29"/>
        <v>0</v>
      </c>
      <c r="DK444" s="19" t="s">
        <v>197</v>
      </c>
      <c r="DL444" s="19">
        <f t="shared" si="30"/>
        <v>0</v>
      </c>
      <c r="DM444" s="19" t="s">
        <v>232</v>
      </c>
      <c r="DN444" s="19">
        <f t="shared" si="31"/>
        <v>2.5</v>
      </c>
      <c r="DO444" s="19" t="s">
        <v>361</v>
      </c>
      <c r="DP444" s="19" t="s">
        <v>185</v>
      </c>
      <c r="DQ444" s="20">
        <f t="shared" si="32"/>
        <v>0</v>
      </c>
      <c r="DR444" s="20"/>
      <c r="DS444" s="19" t="s">
        <v>185</v>
      </c>
      <c r="DT444" s="20"/>
      <c r="DU444" s="19" t="s">
        <v>185</v>
      </c>
      <c r="DV444" s="20"/>
      <c r="DW444" s="20"/>
      <c r="DX444" s="20"/>
      <c r="DY444" s="20"/>
    </row>
    <row r="445">
      <c r="A445" s="18">
        <v>46008.614328703705</v>
      </c>
      <c r="B445" s="19" t="s">
        <v>219</v>
      </c>
      <c r="C445" s="19" t="s">
        <v>335</v>
      </c>
      <c r="D445" s="19">
        <f t="shared" si="2"/>
        <v>1</v>
      </c>
      <c r="E445" s="19" t="s">
        <v>180</v>
      </c>
      <c r="F445" s="19">
        <f>IFERROR(__xludf.DUMMYFUNCTION("LET(
  t, LOWER(TRIM(E445)),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45" s="19" t="s">
        <v>185</v>
      </c>
      <c r="H445" s="19">
        <f>IFERROR(__xludf.DUMMYFUNCTION("LET(
  t, LOWER(TRIM(G445)),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45" s="19" t="s">
        <v>276</v>
      </c>
      <c r="J445" s="19">
        <f>IFERROR(__xludf.DUMMYFUNCTION("LET(
  text, LOWER(I445),
  IFERROR(
    IFS(
      REGEXMATCH(text,""ở cùng gia đình|ở trọ cùng gia đình""), 0,
      REGEXMATCH(text,""thuê trọ""), 1,
      REGEXMATCH(text,""ở ktx""), 2,
      REGEXMATCH(text,""có nhà tại khu vực đang học|có nhà|ở riên"&amp;"g tại chung cư""), 3,
      REGEXMATCH(text,""ở nhà người quen""), 4
    ),
  -1)
)"),0.0)</f>
        <v>0</v>
      </c>
      <c r="K445" s="19" t="s">
        <v>202</v>
      </c>
      <c r="L445" s="19">
        <f>IFERROR(__xludf.DUMMYFUNCTION("LET(
  t, LOWER(TRIM(K445)),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45" s="19" t="s">
        <v>184</v>
      </c>
      <c r="N445" s="19">
        <f>IFERROR(__xludf.DUMMYFUNCTION("LET(
  t, LOWER(TRIM(M445)),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45" s="19" t="s">
        <v>185</v>
      </c>
      <c r="P445" s="19">
        <f t="shared" si="3"/>
        <v>0</v>
      </c>
      <c r="Q445" s="20"/>
      <c r="R445" s="20" t="str">
        <f t="shared" si="472"/>
        <v/>
      </c>
      <c r="S445" s="20"/>
      <c r="T445" s="20"/>
      <c r="U445" s="20"/>
      <c r="V445" s="20" t="str">
        <f>IFERROR(__xludf.DUMMYFUNCTION("IFERROR(REGEXEXTRACT(U445,""\d+"")*1, """")"),"")</f>
        <v/>
      </c>
      <c r="W445" s="20">
        <f t="shared" si="5"/>
        <v>0</v>
      </c>
      <c r="X445" s="20"/>
      <c r="Y445" s="20"/>
      <c r="Z445" s="19" t="s">
        <v>185</v>
      </c>
      <c r="AA445" s="19"/>
      <c r="AB445" s="19" t="s">
        <v>195</v>
      </c>
      <c r="AC445" s="19" t="s">
        <v>185</v>
      </c>
      <c r="AD445" s="19" t="s">
        <v>205</v>
      </c>
      <c r="AE445" s="19" t="s">
        <v>186</v>
      </c>
      <c r="AF445" s="19" t="s">
        <v>206</v>
      </c>
      <c r="AG445" s="19" t="s">
        <v>226</v>
      </c>
      <c r="AH445" s="19" t="s">
        <v>188</v>
      </c>
      <c r="AI445" s="19" t="s">
        <v>227</v>
      </c>
      <c r="AJ445" s="19">
        <f t="shared" si="6"/>
        <v>2</v>
      </c>
      <c r="AK445" s="19" t="s">
        <v>226</v>
      </c>
      <c r="AL445" s="19">
        <f t="shared" si="7"/>
        <v>2</v>
      </c>
      <c r="AM445" s="19" t="s">
        <v>190</v>
      </c>
      <c r="AN445" s="19">
        <f t="shared" si="8"/>
        <v>0</v>
      </c>
      <c r="AO445" s="20"/>
      <c r="AP445" s="19">
        <v>2.0</v>
      </c>
      <c r="AQ445" s="19">
        <v>2.0</v>
      </c>
      <c r="AR445" s="19">
        <v>1.0</v>
      </c>
      <c r="AS445" s="19">
        <v>2.0</v>
      </c>
      <c r="AT445" s="19">
        <v>2.0</v>
      </c>
      <c r="AU445" s="19">
        <v>2.0</v>
      </c>
      <c r="AV445" s="19">
        <v>3.0</v>
      </c>
      <c r="AW445" s="19">
        <v>1.0</v>
      </c>
      <c r="AX445" s="19">
        <v>1.0</v>
      </c>
      <c r="AY445" s="19">
        <f t="shared" si="9"/>
        <v>16</v>
      </c>
      <c r="AZ445" s="19">
        <f t="shared" si="10"/>
        <v>7</v>
      </c>
      <c r="BA445" s="19">
        <f t="shared" si="11"/>
        <v>0</v>
      </c>
      <c r="BB445" s="19">
        <f t="shared" si="12"/>
        <v>0</v>
      </c>
      <c r="BC445" s="19">
        <v>1.0</v>
      </c>
      <c r="BD445" s="19">
        <v>1.0</v>
      </c>
      <c r="BE445" s="19">
        <v>1.0</v>
      </c>
      <c r="BF445" s="19">
        <v>2.0</v>
      </c>
      <c r="BG445" s="19">
        <v>1.0</v>
      </c>
      <c r="BH445" s="19">
        <v>1.0</v>
      </c>
      <c r="BI445" s="19">
        <v>1.0</v>
      </c>
      <c r="BJ445" s="19">
        <f t="shared" si="13"/>
        <v>8</v>
      </c>
      <c r="BK445" s="19">
        <f t="shared" si="14"/>
        <v>1</v>
      </c>
      <c r="BL445" s="19"/>
      <c r="BM445" s="19"/>
      <c r="BN445" s="19">
        <v>4.0</v>
      </c>
      <c r="BO445" s="19" t="s">
        <v>195</v>
      </c>
      <c r="BP445" s="19">
        <f t="shared" si="15"/>
        <v>1</v>
      </c>
      <c r="BQ445" s="19">
        <v>3.0</v>
      </c>
      <c r="BR445" s="19">
        <v>0.0</v>
      </c>
      <c r="BS445" s="19" t="s">
        <v>185</v>
      </c>
      <c r="BT445" s="20">
        <f t="shared" si="16"/>
        <v>0</v>
      </c>
      <c r="BU445" s="20"/>
      <c r="BV445" s="19">
        <v>2.0</v>
      </c>
      <c r="BW445" s="19" t="s">
        <v>185</v>
      </c>
      <c r="BX445" s="19" t="s">
        <v>191</v>
      </c>
      <c r="BY445" s="19" t="s">
        <v>185</v>
      </c>
      <c r="BZ445" s="19" t="s">
        <v>186</v>
      </c>
      <c r="CA445" s="19">
        <f t="shared" si="17"/>
        <v>1</v>
      </c>
      <c r="CB445" s="19" t="s">
        <v>186</v>
      </c>
      <c r="CC445" s="19">
        <f t="shared" si="18"/>
        <v>1</v>
      </c>
      <c r="CD445" s="19" t="s">
        <v>209</v>
      </c>
      <c r="CE445" s="19">
        <f t="shared" si="19"/>
        <v>1</v>
      </c>
      <c r="CF445" s="19" t="s">
        <v>209</v>
      </c>
      <c r="CG445" s="19">
        <f t="shared" si="20"/>
        <v>1</v>
      </c>
      <c r="CH445" s="19" t="s">
        <v>192</v>
      </c>
      <c r="CI445" s="19">
        <f t="shared" si="21"/>
        <v>0</v>
      </c>
      <c r="CJ445" s="19" t="s">
        <v>229</v>
      </c>
      <c r="CK445" s="19" t="s">
        <v>185</v>
      </c>
      <c r="CL445" s="19" t="s">
        <v>194</v>
      </c>
      <c r="CM445" s="19">
        <f t="shared" si="22"/>
        <v>3.5</v>
      </c>
      <c r="CN445" s="19" t="s">
        <v>213</v>
      </c>
      <c r="CO445" s="19">
        <f t="shared" si="23"/>
        <v>1</v>
      </c>
      <c r="CP445" s="19" t="s">
        <v>185</v>
      </c>
      <c r="CQ445" s="19" t="s">
        <v>185</v>
      </c>
      <c r="CR445" s="19" t="s">
        <v>185</v>
      </c>
      <c r="CS445" s="19" t="s">
        <v>185</v>
      </c>
      <c r="CT445" s="19" t="s">
        <v>185</v>
      </c>
      <c r="CU445" s="19">
        <f t="shared" ref="CU445:CY445" si="496">if(CP445="Không",0,1)</f>
        <v>0</v>
      </c>
      <c r="CV445" s="19">
        <f t="shared" si="496"/>
        <v>0</v>
      </c>
      <c r="CW445" s="19">
        <f t="shared" si="496"/>
        <v>0</v>
      </c>
      <c r="CX445" s="19">
        <f t="shared" si="496"/>
        <v>0</v>
      </c>
      <c r="CY445" s="19">
        <f t="shared" si="496"/>
        <v>0</v>
      </c>
      <c r="CZ445" s="19" t="s">
        <v>185</v>
      </c>
      <c r="DA445" s="19">
        <f t="shared" si="25"/>
        <v>0</v>
      </c>
      <c r="DB445" s="19" t="s">
        <v>185</v>
      </c>
      <c r="DC445" s="19">
        <f t="shared" si="26"/>
        <v>0</v>
      </c>
      <c r="DD445" s="20"/>
      <c r="DE445" s="19" t="s">
        <v>195</v>
      </c>
      <c r="DF445" s="19">
        <f t="shared" si="27"/>
        <v>1</v>
      </c>
      <c r="DG445" s="19" t="s">
        <v>214</v>
      </c>
      <c r="DH445" s="19">
        <f t="shared" si="28"/>
        <v>1</v>
      </c>
      <c r="DI445" s="19" t="s">
        <v>185</v>
      </c>
      <c r="DJ445" s="19">
        <f t="shared" si="29"/>
        <v>0</v>
      </c>
      <c r="DK445" s="19" t="s">
        <v>197</v>
      </c>
      <c r="DL445" s="19">
        <f t="shared" si="30"/>
        <v>0</v>
      </c>
      <c r="DM445" s="19" t="s">
        <v>303</v>
      </c>
      <c r="DN445" s="19">
        <f t="shared" si="31"/>
        <v>0.5</v>
      </c>
      <c r="DO445" s="19" t="s">
        <v>326</v>
      </c>
      <c r="DP445" s="19" t="s">
        <v>185</v>
      </c>
      <c r="DQ445" s="20">
        <f t="shared" si="32"/>
        <v>0</v>
      </c>
      <c r="DR445" s="20"/>
      <c r="DS445" s="19" t="s">
        <v>185</v>
      </c>
      <c r="DT445" s="20"/>
      <c r="DU445" s="19" t="s">
        <v>185</v>
      </c>
      <c r="DV445" s="20"/>
      <c r="DW445" s="20"/>
      <c r="DX445" s="20"/>
      <c r="DY445" s="20"/>
    </row>
    <row r="446">
      <c r="A446" s="18">
        <v>46008.61537037037</v>
      </c>
      <c r="B446" s="19" t="s">
        <v>507</v>
      </c>
      <c r="C446" s="19" t="s">
        <v>335</v>
      </c>
      <c r="D446" s="19">
        <f t="shared" si="2"/>
        <v>1</v>
      </c>
      <c r="E446" s="19" t="s">
        <v>346</v>
      </c>
      <c r="F446" s="19">
        <f>IFERROR(__xludf.DUMMYFUNCTION("LET(
  t, LOWER(TRIM(E446)),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46" s="19" t="s">
        <v>185</v>
      </c>
      <c r="H446" s="19">
        <f>IFERROR(__xludf.DUMMYFUNCTION("LET(
  t, LOWER(TRIM(G446)),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46" s="19" t="s">
        <v>182</v>
      </c>
      <c r="J446" s="19">
        <f>IFERROR(__xludf.DUMMYFUNCTION("LET(
  text, LOWER(I446),
  IFERROR(
    IFS(
      REGEXMATCH(text,""ở cùng gia đình|ở trọ cùng gia đình""), 0,
      REGEXMATCH(text,""thuê trọ""), 1,
      REGEXMATCH(text,""ở ktx""), 2,
      REGEXMATCH(text,""có nhà tại khu vực đang học|có nhà|ở riên"&amp;"g tại chung cư""), 3,
      REGEXMATCH(text,""ở nhà người quen""), 4
    ),
  -1)
)"),1.0)</f>
        <v>1</v>
      </c>
      <c r="K446" s="19" t="s">
        <v>183</v>
      </c>
      <c r="L446" s="19">
        <f>IFERROR(__xludf.DUMMYFUNCTION("LET(
  t, LOWER(TRIM(K446)),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46" s="19" t="s">
        <v>184</v>
      </c>
      <c r="N446" s="19">
        <f>IFERROR(__xludf.DUMMYFUNCTION("LET(
  t, LOWER(TRIM(M446)),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46" s="19" t="s">
        <v>185</v>
      </c>
      <c r="P446" s="19">
        <f t="shared" si="3"/>
        <v>0</v>
      </c>
      <c r="Q446" s="20"/>
      <c r="R446" s="20" t="str">
        <f t="shared" si="472"/>
        <v/>
      </c>
      <c r="S446" s="20"/>
      <c r="T446" s="20"/>
      <c r="U446" s="20"/>
      <c r="V446" s="20" t="str">
        <f>IFERROR(__xludf.DUMMYFUNCTION("IFERROR(REGEXEXTRACT(U446,""\d+"")*1, """")"),"")</f>
        <v/>
      </c>
      <c r="W446" s="20">
        <f t="shared" si="5"/>
        <v>0</v>
      </c>
      <c r="X446" s="20"/>
      <c r="Y446" s="20"/>
      <c r="Z446" s="19" t="s">
        <v>185</v>
      </c>
      <c r="AA446" s="19"/>
      <c r="AB446" s="19" t="s">
        <v>185</v>
      </c>
      <c r="AC446" s="19" t="s">
        <v>185</v>
      </c>
      <c r="AD446" s="19" t="s">
        <v>205</v>
      </c>
      <c r="AE446" s="19" t="s">
        <v>185</v>
      </c>
      <c r="AF446" s="19" t="s">
        <v>250</v>
      </c>
      <c r="AG446" s="19" t="s">
        <v>226</v>
      </c>
      <c r="AH446" s="19" t="s">
        <v>238</v>
      </c>
      <c r="AI446" s="19" t="s">
        <v>239</v>
      </c>
      <c r="AJ446" s="19">
        <f t="shared" si="6"/>
        <v>0</v>
      </c>
      <c r="AK446" s="19" t="s">
        <v>302</v>
      </c>
      <c r="AL446" s="19">
        <f t="shared" si="7"/>
        <v>-1</v>
      </c>
      <c r="AM446" s="19" t="s">
        <v>190</v>
      </c>
      <c r="AN446" s="19">
        <f t="shared" si="8"/>
        <v>0</v>
      </c>
      <c r="AO446" s="20"/>
      <c r="AP446" s="19">
        <v>4.0</v>
      </c>
      <c r="AQ446" s="19">
        <v>3.0</v>
      </c>
      <c r="AR446" s="19">
        <v>2.0</v>
      </c>
      <c r="AS446" s="19">
        <v>3.0</v>
      </c>
      <c r="AT446" s="19">
        <v>3.0</v>
      </c>
      <c r="AU446" s="19">
        <v>3.0</v>
      </c>
      <c r="AV446" s="19">
        <v>3.0</v>
      </c>
      <c r="AW446" s="19">
        <v>4.0</v>
      </c>
      <c r="AX446" s="19">
        <v>1.0</v>
      </c>
      <c r="AY446" s="19">
        <f t="shared" si="9"/>
        <v>26</v>
      </c>
      <c r="AZ446" s="19">
        <f t="shared" si="10"/>
        <v>17</v>
      </c>
      <c r="BA446" s="19">
        <f t="shared" si="11"/>
        <v>1</v>
      </c>
      <c r="BB446" s="19">
        <f t="shared" si="12"/>
        <v>1</v>
      </c>
      <c r="BC446" s="19">
        <v>3.0</v>
      </c>
      <c r="BD446" s="19">
        <v>3.0</v>
      </c>
      <c r="BE446" s="19">
        <v>3.0</v>
      </c>
      <c r="BF446" s="19">
        <v>3.0</v>
      </c>
      <c r="BG446" s="19">
        <v>3.0</v>
      </c>
      <c r="BH446" s="19">
        <v>3.0</v>
      </c>
      <c r="BI446" s="19">
        <v>3.0</v>
      </c>
      <c r="BJ446" s="19">
        <f t="shared" si="13"/>
        <v>21</v>
      </c>
      <c r="BK446" s="19">
        <f t="shared" si="14"/>
        <v>14</v>
      </c>
      <c r="BL446" s="19"/>
      <c r="BM446" s="19"/>
      <c r="BN446" s="19">
        <v>5.0</v>
      </c>
      <c r="BO446" s="19" t="s">
        <v>195</v>
      </c>
      <c r="BP446" s="19">
        <f t="shared" si="15"/>
        <v>1</v>
      </c>
      <c r="BQ446" s="19">
        <v>4.0</v>
      </c>
      <c r="BR446" s="19">
        <v>20.0</v>
      </c>
      <c r="BS446" s="19" t="s">
        <v>195</v>
      </c>
      <c r="BT446" s="20">
        <f t="shared" si="16"/>
        <v>1</v>
      </c>
      <c r="BU446" s="19" t="s">
        <v>207</v>
      </c>
      <c r="BV446" s="19">
        <v>3.0</v>
      </c>
      <c r="BW446" s="19" t="s">
        <v>195</v>
      </c>
      <c r="BX446" s="19" t="s">
        <v>191</v>
      </c>
      <c r="BY446" s="19" t="s">
        <v>185</v>
      </c>
      <c r="BZ446" s="19" t="s">
        <v>186</v>
      </c>
      <c r="CA446" s="19">
        <f t="shared" si="17"/>
        <v>1</v>
      </c>
      <c r="CB446" s="19" t="s">
        <v>186</v>
      </c>
      <c r="CC446" s="19">
        <f t="shared" si="18"/>
        <v>1</v>
      </c>
      <c r="CD446" s="19" t="s">
        <v>209</v>
      </c>
      <c r="CE446" s="19">
        <f t="shared" si="19"/>
        <v>1</v>
      </c>
      <c r="CF446" s="19" t="s">
        <v>192</v>
      </c>
      <c r="CG446" s="19">
        <f t="shared" si="20"/>
        <v>0</v>
      </c>
      <c r="CH446" s="19" t="s">
        <v>192</v>
      </c>
      <c r="CI446" s="19">
        <f t="shared" si="21"/>
        <v>0</v>
      </c>
      <c r="CJ446" s="19" t="s">
        <v>229</v>
      </c>
      <c r="CK446" s="19" t="s">
        <v>362</v>
      </c>
      <c r="CL446" s="19" t="s">
        <v>212</v>
      </c>
      <c r="CM446" s="19">
        <f t="shared" si="22"/>
        <v>6</v>
      </c>
      <c r="CN446" s="19" t="s">
        <v>185</v>
      </c>
      <c r="CO446" s="19">
        <f t="shared" si="23"/>
        <v>0</v>
      </c>
      <c r="CP446" s="19" t="s">
        <v>185</v>
      </c>
      <c r="CQ446" s="19" t="s">
        <v>185</v>
      </c>
      <c r="CR446" s="19" t="s">
        <v>185</v>
      </c>
      <c r="CS446" s="19" t="s">
        <v>185</v>
      </c>
      <c r="CT446" s="19" t="s">
        <v>185</v>
      </c>
      <c r="CU446" s="19">
        <f t="shared" ref="CU446:CY446" si="497">if(CP446="Không",0,1)</f>
        <v>0</v>
      </c>
      <c r="CV446" s="19">
        <f t="shared" si="497"/>
        <v>0</v>
      </c>
      <c r="CW446" s="19">
        <f t="shared" si="497"/>
        <v>0</v>
      </c>
      <c r="CX446" s="19">
        <f t="shared" si="497"/>
        <v>0</v>
      </c>
      <c r="CY446" s="19">
        <f t="shared" si="497"/>
        <v>0</v>
      </c>
      <c r="CZ446" s="19" t="s">
        <v>185</v>
      </c>
      <c r="DA446" s="19">
        <f t="shared" si="25"/>
        <v>0</v>
      </c>
      <c r="DB446" s="19" t="s">
        <v>185</v>
      </c>
      <c r="DC446" s="19">
        <f t="shared" si="26"/>
        <v>0</v>
      </c>
      <c r="DD446" s="20"/>
      <c r="DE446" s="19" t="s">
        <v>185</v>
      </c>
      <c r="DF446" s="19">
        <f t="shared" si="27"/>
        <v>0</v>
      </c>
      <c r="DG446" s="19" t="s">
        <v>431</v>
      </c>
      <c r="DH446" s="19">
        <f t="shared" si="28"/>
        <v>1</v>
      </c>
      <c r="DI446" s="19" t="s">
        <v>185</v>
      </c>
      <c r="DJ446" s="19">
        <f t="shared" si="29"/>
        <v>0</v>
      </c>
      <c r="DK446" s="19" t="s">
        <v>197</v>
      </c>
      <c r="DL446" s="19">
        <f t="shared" si="30"/>
        <v>0</v>
      </c>
      <c r="DM446" s="20"/>
      <c r="DN446" s="19" t="str">
        <f t="shared" si="31"/>
        <v/>
      </c>
      <c r="DO446" s="20"/>
      <c r="DP446" s="19" t="s">
        <v>185</v>
      </c>
      <c r="DQ446" s="20">
        <f t="shared" si="32"/>
        <v>0</v>
      </c>
      <c r="DR446" s="20"/>
      <c r="DS446" s="19" t="s">
        <v>185</v>
      </c>
      <c r="DT446" s="20"/>
      <c r="DU446" s="19" t="s">
        <v>185</v>
      </c>
      <c r="DV446" s="20"/>
      <c r="DW446" s="20"/>
      <c r="DX446" s="20"/>
      <c r="DY446" s="20"/>
    </row>
    <row r="447">
      <c r="A447" s="18">
        <v>46008.61554398148</v>
      </c>
      <c r="B447" s="19" t="s">
        <v>390</v>
      </c>
      <c r="C447" s="19" t="s">
        <v>174</v>
      </c>
      <c r="D447" s="19">
        <f t="shared" si="2"/>
        <v>0</v>
      </c>
      <c r="E447" s="19" t="s">
        <v>328</v>
      </c>
      <c r="F447" s="19">
        <f>IFERROR(__xludf.DUMMYFUNCTION("LET(
  t, LOWER(TRIM(E447)),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447" s="19" t="s">
        <v>220</v>
      </c>
      <c r="H447" s="19">
        <f>IFERROR(__xludf.DUMMYFUNCTION("LET(
  t, LOWER(TRIM(G447)),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47" s="19" t="s">
        <v>276</v>
      </c>
      <c r="J447" s="19">
        <f>IFERROR(__xludf.DUMMYFUNCTION("LET(
  text, LOWER(I447),
  IFERROR(
    IFS(
      REGEXMATCH(text,""ở cùng gia đình|ở trọ cùng gia đình""), 0,
      REGEXMATCH(text,""thuê trọ""), 1,
      REGEXMATCH(text,""ở ktx""), 2,
      REGEXMATCH(text,""có nhà tại khu vực đang học|có nhà|ở riên"&amp;"g tại chung cư""), 3,
      REGEXMATCH(text,""ở nhà người quen""), 4
    ),
  -1)
)"),0.0)</f>
        <v>0</v>
      </c>
      <c r="K447" s="19" t="s">
        <v>183</v>
      </c>
      <c r="L447" s="19">
        <f>IFERROR(__xludf.DUMMYFUNCTION("LET(
  t, LOWER(TRIM(K447)),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47" s="19" t="s">
        <v>261</v>
      </c>
      <c r="N447" s="19">
        <f>IFERROR(__xludf.DUMMYFUNCTION("LET(
  t, LOWER(TRIM(M447)),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47" s="19" t="s">
        <v>195</v>
      </c>
      <c r="P447" s="19">
        <f t="shared" si="3"/>
        <v>1</v>
      </c>
      <c r="Q447" s="19">
        <v>2.0</v>
      </c>
      <c r="R447" s="20">
        <f t="shared" si="472"/>
        <v>2</v>
      </c>
      <c r="S447" s="19" t="s">
        <v>306</v>
      </c>
      <c r="T447" s="19"/>
      <c r="U447" s="19" t="s">
        <v>204</v>
      </c>
      <c r="V447" s="20">
        <f>IFERROR(__xludf.DUMMYFUNCTION("IFERROR(REGEXEXTRACT(U447,""\d+"")*1, """")"),15.0)</f>
        <v>15</v>
      </c>
      <c r="W447" s="20">
        <f t="shared" si="5"/>
        <v>15</v>
      </c>
      <c r="X447" s="19">
        <v>0.0</v>
      </c>
      <c r="Y447" s="19">
        <v>10.0</v>
      </c>
      <c r="Z447" s="19" t="s">
        <v>185</v>
      </c>
      <c r="AA447" s="19"/>
      <c r="AB447" s="19" t="s">
        <v>185</v>
      </c>
      <c r="AC447" s="19" t="s">
        <v>185</v>
      </c>
      <c r="AD447" s="19" t="s">
        <v>205</v>
      </c>
      <c r="AE447" s="19" t="s">
        <v>185</v>
      </c>
      <c r="AF447" s="19" t="s">
        <v>206</v>
      </c>
      <c r="AG447" s="19" t="s">
        <v>188</v>
      </c>
      <c r="AH447" s="19" t="s">
        <v>238</v>
      </c>
      <c r="AI447" s="19" t="s">
        <v>239</v>
      </c>
      <c r="AJ447" s="19">
        <f t="shared" si="6"/>
        <v>0</v>
      </c>
      <c r="AK447" s="19" t="s">
        <v>238</v>
      </c>
      <c r="AL447" s="19">
        <f t="shared" si="7"/>
        <v>0</v>
      </c>
      <c r="AM447" s="19" t="s">
        <v>190</v>
      </c>
      <c r="AN447" s="19">
        <f t="shared" si="8"/>
        <v>0</v>
      </c>
      <c r="AO447" s="20"/>
      <c r="AP447" s="19">
        <v>3.0</v>
      </c>
      <c r="AQ447" s="19">
        <v>2.0</v>
      </c>
      <c r="AR447" s="19">
        <v>3.0</v>
      </c>
      <c r="AS447" s="19">
        <v>3.0</v>
      </c>
      <c r="AT447" s="19">
        <v>3.0</v>
      </c>
      <c r="AU447" s="19">
        <v>4.0</v>
      </c>
      <c r="AV447" s="19">
        <v>2.0</v>
      </c>
      <c r="AW447" s="19">
        <v>3.0</v>
      </c>
      <c r="AX447" s="19">
        <v>1.0</v>
      </c>
      <c r="AY447" s="19">
        <f t="shared" si="9"/>
        <v>24</v>
      </c>
      <c r="AZ447" s="19">
        <f t="shared" si="10"/>
        <v>15</v>
      </c>
      <c r="BA447" s="19">
        <f t="shared" si="11"/>
        <v>1</v>
      </c>
      <c r="BB447" s="19">
        <f t="shared" si="12"/>
        <v>1</v>
      </c>
      <c r="BC447" s="19">
        <v>2.0</v>
      </c>
      <c r="BD447" s="19">
        <v>2.0</v>
      </c>
      <c r="BE447" s="19">
        <v>2.0</v>
      </c>
      <c r="BF447" s="19">
        <v>3.0</v>
      </c>
      <c r="BG447" s="19">
        <v>2.0</v>
      </c>
      <c r="BH447" s="19">
        <v>1.0</v>
      </c>
      <c r="BI447" s="19">
        <v>3.0</v>
      </c>
      <c r="BJ447" s="19">
        <f t="shared" si="13"/>
        <v>15</v>
      </c>
      <c r="BK447" s="19">
        <f t="shared" si="14"/>
        <v>8</v>
      </c>
      <c r="BL447" s="19"/>
      <c r="BM447" s="19"/>
      <c r="BN447" s="19">
        <v>3.0</v>
      </c>
      <c r="BO447" s="19" t="s">
        <v>185</v>
      </c>
      <c r="BP447" s="19">
        <f t="shared" si="15"/>
        <v>0</v>
      </c>
      <c r="BQ447" s="19">
        <v>1.0</v>
      </c>
      <c r="BR447" s="19">
        <v>3.0</v>
      </c>
      <c r="BS447" s="19" t="s">
        <v>185</v>
      </c>
      <c r="BT447" s="20">
        <f t="shared" si="16"/>
        <v>0</v>
      </c>
      <c r="BU447" s="20"/>
      <c r="BV447" s="19">
        <v>3.0</v>
      </c>
      <c r="BW447" s="19" t="s">
        <v>195</v>
      </c>
      <c r="BX447" s="19" t="s">
        <v>191</v>
      </c>
      <c r="BY447" s="19" t="s">
        <v>185</v>
      </c>
      <c r="BZ447" s="19" t="s">
        <v>186</v>
      </c>
      <c r="CA447" s="19">
        <f t="shared" si="17"/>
        <v>1</v>
      </c>
      <c r="CB447" s="19" t="s">
        <v>185</v>
      </c>
      <c r="CC447" s="19">
        <f t="shared" si="18"/>
        <v>0</v>
      </c>
      <c r="CD447" s="19" t="s">
        <v>192</v>
      </c>
      <c r="CE447" s="19">
        <f t="shared" si="19"/>
        <v>0</v>
      </c>
      <c r="CF447" s="19" t="s">
        <v>192</v>
      </c>
      <c r="CG447" s="19">
        <f t="shared" si="20"/>
        <v>0</v>
      </c>
      <c r="CH447" s="19" t="s">
        <v>209</v>
      </c>
      <c r="CI447" s="19">
        <f t="shared" si="21"/>
        <v>1</v>
      </c>
      <c r="CJ447" s="19" t="s">
        <v>262</v>
      </c>
      <c r="CK447" s="19" t="s">
        <v>373</v>
      </c>
      <c r="CL447" s="19" t="s">
        <v>194</v>
      </c>
      <c r="CM447" s="19">
        <f t="shared" si="22"/>
        <v>3.5</v>
      </c>
      <c r="CN447" s="19" t="s">
        <v>185</v>
      </c>
      <c r="CO447" s="19">
        <f t="shared" si="23"/>
        <v>0</v>
      </c>
      <c r="CP447" s="19" t="s">
        <v>185</v>
      </c>
      <c r="CQ447" s="19" t="s">
        <v>185</v>
      </c>
      <c r="CR447" s="19" t="s">
        <v>195</v>
      </c>
      <c r="CS447" s="19" t="s">
        <v>185</v>
      </c>
      <c r="CT447" s="19" t="s">
        <v>185</v>
      </c>
      <c r="CU447" s="19">
        <f t="shared" ref="CU447:CY447" si="498">if(CP447="Không",0,1)</f>
        <v>0</v>
      </c>
      <c r="CV447" s="19">
        <f t="shared" si="498"/>
        <v>0</v>
      </c>
      <c r="CW447" s="19">
        <f t="shared" si="498"/>
        <v>1</v>
      </c>
      <c r="CX447" s="19">
        <f t="shared" si="498"/>
        <v>0</v>
      </c>
      <c r="CY447" s="19">
        <f t="shared" si="498"/>
        <v>0</v>
      </c>
      <c r="CZ447" s="19" t="s">
        <v>185</v>
      </c>
      <c r="DA447" s="19">
        <f t="shared" si="25"/>
        <v>0</v>
      </c>
      <c r="DB447" s="19" t="s">
        <v>185</v>
      </c>
      <c r="DC447" s="19">
        <f t="shared" si="26"/>
        <v>0</v>
      </c>
      <c r="DD447" s="20"/>
      <c r="DE447" s="19" t="s">
        <v>195</v>
      </c>
      <c r="DF447" s="19">
        <f t="shared" si="27"/>
        <v>1</v>
      </c>
      <c r="DG447" s="19" t="s">
        <v>196</v>
      </c>
      <c r="DH447" s="19">
        <f t="shared" si="28"/>
        <v>0</v>
      </c>
      <c r="DI447" s="19" t="s">
        <v>185</v>
      </c>
      <c r="DJ447" s="19">
        <f t="shared" si="29"/>
        <v>0</v>
      </c>
      <c r="DK447" s="19" t="s">
        <v>197</v>
      </c>
      <c r="DL447" s="19">
        <f t="shared" si="30"/>
        <v>0</v>
      </c>
      <c r="DM447" s="19" t="s">
        <v>232</v>
      </c>
      <c r="DN447" s="19">
        <f t="shared" si="31"/>
        <v>2.5</v>
      </c>
      <c r="DO447" s="19" t="s">
        <v>1015</v>
      </c>
      <c r="DP447" s="19" t="s">
        <v>185</v>
      </c>
      <c r="DQ447" s="20">
        <f t="shared" si="32"/>
        <v>0</v>
      </c>
      <c r="DR447" s="20"/>
      <c r="DS447" s="19" t="s">
        <v>185</v>
      </c>
      <c r="DT447" s="20"/>
      <c r="DU447" s="19" t="s">
        <v>185</v>
      </c>
      <c r="DV447" s="20"/>
      <c r="DW447" s="20"/>
      <c r="DX447" s="20"/>
      <c r="DY447" s="20"/>
    </row>
    <row r="448">
      <c r="A448" s="18">
        <v>46008.62598379629</v>
      </c>
      <c r="B448" s="19" t="s">
        <v>390</v>
      </c>
      <c r="C448" s="19" t="s">
        <v>335</v>
      </c>
      <c r="D448" s="19">
        <f t="shared" si="2"/>
        <v>1</v>
      </c>
      <c r="E448" s="19" t="s">
        <v>346</v>
      </c>
      <c r="F448" s="19">
        <f>IFERROR(__xludf.DUMMYFUNCTION("LET(
  t, LOWER(TRIM(E448)),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48" s="19" t="s">
        <v>185</v>
      </c>
      <c r="H448" s="19">
        <f>IFERROR(__xludf.DUMMYFUNCTION("LET(
  t, LOWER(TRIM(G448)),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48" s="19" t="s">
        <v>276</v>
      </c>
      <c r="J448" s="19">
        <f>IFERROR(__xludf.DUMMYFUNCTION("LET(
  text, LOWER(I448),
  IFERROR(
    IFS(
      REGEXMATCH(text,""ở cùng gia đình|ở trọ cùng gia đình""), 0,
      REGEXMATCH(text,""thuê trọ""), 1,
      REGEXMATCH(text,""ở ktx""), 2,
      REGEXMATCH(text,""có nhà tại khu vực đang học|có nhà|ở riên"&amp;"g tại chung cư""), 3,
      REGEXMATCH(text,""ở nhà người quen""), 4
    ),
  -1)
)"),0.0)</f>
        <v>0</v>
      </c>
      <c r="K448" s="19" t="s">
        <v>221</v>
      </c>
      <c r="L448" s="19">
        <f>IFERROR(__xludf.DUMMYFUNCTION("LET(
  t, LOWER(TRIM(K448)),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48" s="19" t="s">
        <v>185</v>
      </c>
      <c r="N448" s="19">
        <f>IFERROR(__xludf.DUMMYFUNCTION("LET(
  t, LOWER(TRIM(M448)),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48" s="19" t="s">
        <v>195</v>
      </c>
      <c r="P448" s="19">
        <f t="shared" si="3"/>
        <v>1</v>
      </c>
      <c r="Q448" s="19">
        <v>1.0</v>
      </c>
      <c r="R448" s="20">
        <f t="shared" si="472"/>
        <v>1</v>
      </c>
      <c r="S448" s="19" t="s">
        <v>223</v>
      </c>
      <c r="T448" s="19"/>
      <c r="U448" s="19" t="s">
        <v>224</v>
      </c>
      <c r="V448" s="20">
        <f>IFERROR(__xludf.DUMMYFUNCTION("IFERROR(REGEXEXTRACT(U448,""\d+"")*1, """")"),25.0)</f>
        <v>25</v>
      </c>
      <c r="W448" s="20">
        <f t="shared" si="5"/>
        <v>25</v>
      </c>
      <c r="X448" s="19">
        <v>0.0</v>
      </c>
      <c r="Y448" s="19">
        <v>0.0</v>
      </c>
      <c r="Z448" s="19" t="s">
        <v>186</v>
      </c>
      <c r="AA448" s="19"/>
      <c r="AB448" s="19" t="s">
        <v>185</v>
      </c>
      <c r="AC448" s="19" t="s">
        <v>185</v>
      </c>
      <c r="AD448" s="19" t="s">
        <v>186</v>
      </c>
      <c r="AE448" s="19" t="s">
        <v>186</v>
      </c>
      <c r="AF448" s="19" t="s">
        <v>206</v>
      </c>
      <c r="AG448" s="19" t="s">
        <v>238</v>
      </c>
      <c r="AH448" s="19" t="s">
        <v>188</v>
      </c>
      <c r="AI448" s="19" t="s">
        <v>239</v>
      </c>
      <c r="AJ448" s="19">
        <f t="shared" si="6"/>
        <v>0</v>
      </c>
      <c r="AK448" s="19" t="s">
        <v>302</v>
      </c>
      <c r="AL448" s="19">
        <f t="shared" si="7"/>
        <v>-1</v>
      </c>
      <c r="AM448" s="19" t="s">
        <v>190</v>
      </c>
      <c r="AN448" s="19">
        <f t="shared" si="8"/>
        <v>0</v>
      </c>
      <c r="AO448" s="20"/>
      <c r="AP448" s="19">
        <v>1.0</v>
      </c>
      <c r="AQ448" s="19">
        <v>1.0</v>
      </c>
      <c r="AR448" s="19">
        <v>2.0</v>
      </c>
      <c r="AS448" s="19">
        <v>1.0</v>
      </c>
      <c r="AT448" s="19">
        <v>1.0</v>
      </c>
      <c r="AU448" s="19">
        <v>1.0</v>
      </c>
      <c r="AV448" s="19">
        <v>1.0</v>
      </c>
      <c r="AW448" s="19">
        <v>1.0</v>
      </c>
      <c r="AX448" s="19">
        <v>1.0</v>
      </c>
      <c r="AY448" s="19">
        <f t="shared" si="9"/>
        <v>10</v>
      </c>
      <c r="AZ448" s="19">
        <f t="shared" si="10"/>
        <v>1</v>
      </c>
      <c r="BA448" s="19">
        <f t="shared" si="11"/>
        <v>0</v>
      </c>
      <c r="BB448" s="19">
        <f t="shared" si="12"/>
        <v>0</v>
      </c>
      <c r="BC448" s="19">
        <v>1.0</v>
      </c>
      <c r="BD448" s="19">
        <v>1.0</v>
      </c>
      <c r="BE448" s="19">
        <v>1.0</v>
      </c>
      <c r="BF448" s="19">
        <v>1.0</v>
      </c>
      <c r="BG448" s="19">
        <v>2.0</v>
      </c>
      <c r="BH448" s="19">
        <v>1.0</v>
      </c>
      <c r="BI448" s="19">
        <v>1.0</v>
      </c>
      <c r="BJ448" s="19">
        <f t="shared" si="13"/>
        <v>8</v>
      </c>
      <c r="BK448" s="19">
        <f t="shared" si="14"/>
        <v>1</v>
      </c>
      <c r="BL448" s="19"/>
      <c r="BM448" s="19"/>
      <c r="BN448" s="19">
        <v>1.0</v>
      </c>
      <c r="BO448" s="19" t="s">
        <v>185</v>
      </c>
      <c r="BP448" s="19">
        <f t="shared" si="15"/>
        <v>0</v>
      </c>
      <c r="BQ448" s="19">
        <v>1.0</v>
      </c>
      <c r="BR448" s="19">
        <v>0.0</v>
      </c>
      <c r="BS448" s="19" t="s">
        <v>195</v>
      </c>
      <c r="BT448" s="20">
        <f t="shared" si="16"/>
        <v>1</v>
      </c>
      <c r="BU448" s="19" t="s">
        <v>1016</v>
      </c>
      <c r="BV448" s="19">
        <v>4.0</v>
      </c>
      <c r="BW448" s="19" t="s">
        <v>185</v>
      </c>
      <c r="BX448" s="19" t="s">
        <v>191</v>
      </c>
      <c r="BY448" s="19" t="s">
        <v>185</v>
      </c>
      <c r="BZ448" s="19" t="s">
        <v>186</v>
      </c>
      <c r="CA448" s="19">
        <f t="shared" si="17"/>
        <v>1</v>
      </c>
      <c r="CB448" s="19" t="s">
        <v>186</v>
      </c>
      <c r="CC448" s="19">
        <f t="shared" si="18"/>
        <v>1</v>
      </c>
      <c r="CD448" s="19" t="s">
        <v>192</v>
      </c>
      <c r="CE448" s="19">
        <f t="shared" si="19"/>
        <v>0</v>
      </c>
      <c r="CF448" s="19" t="s">
        <v>192</v>
      </c>
      <c r="CG448" s="19">
        <f t="shared" si="20"/>
        <v>0</v>
      </c>
      <c r="CH448" s="19" t="s">
        <v>192</v>
      </c>
      <c r="CI448" s="19">
        <f t="shared" si="21"/>
        <v>0</v>
      </c>
      <c r="CJ448" s="19" t="s">
        <v>229</v>
      </c>
      <c r="CK448" s="19" t="s">
        <v>185</v>
      </c>
      <c r="CL448" s="19" t="s">
        <v>231</v>
      </c>
      <c r="CM448" s="19">
        <f t="shared" si="22"/>
        <v>0.75</v>
      </c>
      <c r="CN448" s="19" t="s">
        <v>185</v>
      </c>
      <c r="CO448" s="19">
        <f t="shared" si="23"/>
        <v>0</v>
      </c>
      <c r="CP448" s="19" t="s">
        <v>195</v>
      </c>
      <c r="CQ448" s="19" t="s">
        <v>185</v>
      </c>
      <c r="CR448" s="19" t="s">
        <v>185</v>
      </c>
      <c r="CS448" s="19" t="s">
        <v>185</v>
      </c>
      <c r="CT448" s="19" t="s">
        <v>185</v>
      </c>
      <c r="CU448" s="19">
        <f t="shared" ref="CU448:CY448" si="499">if(CP448="Không",0,1)</f>
        <v>1</v>
      </c>
      <c r="CV448" s="19">
        <f t="shared" si="499"/>
        <v>0</v>
      </c>
      <c r="CW448" s="19">
        <f t="shared" si="499"/>
        <v>0</v>
      </c>
      <c r="CX448" s="19">
        <f t="shared" si="499"/>
        <v>0</v>
      </c>
      <c r="CY448" s="19">
        <f t="shared" si="499"/>
        <v>0</v>
      </c>
      <c r="CZ448" s="19" t="s">
        <v>185</v>
      </c>
      <c r="DA448" s="19">
        <f t="shared" si="25"/>
        <v>0</v>
      </c>
      <c r="DB448" s="19" t="s">
        <v>185</v>
      </c>
      <c r="DC448" s="19">
        <f t="shared" si="26"/>
        <v>0</v>
      </c>
      <c r="DD448" s="20"/>
      <c r="DE448" s="19" t="s">
        <v>195</v>
      </c>
      <c r="DF448" s="19">
        <f t="shared" si="27"/>
        <v>1</v>
      </c>
      <c r="DG448" s="19" t="s">
        <v>196</v>
      </c>
      <c r="DH448" s="19">
        <f t="shared" si="28"/>
        <v>0</v>
      </c>
      <c r="DI448" s="19" t="s">
        <v>185</v>
      </c>
      <c r="DJ448" s="19">
        <f t="shared" si="29"/>
        <v>0</v>
      </c>
      <c r="DK448" s="19" t="s">
        <v>197</v>
      </c>
      <c r="DL448" s="19">
        <f t="shared" si="30"/>
        <v>0</v>
      </c>
      <c r="DM448" s="19" t="s">
        <v>303</v>
      </c>
      <c r="DN448" s="19">
        <f t="shared" si="31"/>
        <v>0.5</v>
      </c>
      <c r="DO448" s="19" t="s">
        <v>199</v>
      </c>
      <c r="DP448" s="19" t="s">
        <v>185</v>
      </c>
      <c r="DQ448" s="20">
        <f t="shared" si="32"/>
        <v>0</v>
      </c>
      <c r="DR448" s="20"/>
      <c r="DS448" s="19" t="s">
        <v>185</v>
      </c>
      <c r="DT448" s="20"/>
      <c r="DU448" s="19" t="s">
        <v>185</v>
      </c>
      <c r="DV448" s="20"/>
      <c r="DW448" s="20"/>
      <c r="DX448" s="20"/>
      <c r="DY448" s="20"/>
    </row>
    <row r="449">
      <c r="A449" s="18">
        <v>46008.63353009259</v>
      </c>
      <c r="B449" s="19" t="s">
        <v>390</v>
      </c>
      <c r="C449" s="19" t="s">
        <v>335</v>
      </c>
      <c r="D449" s="19">
        <f t="shared" si="2"/>
        <v>1</v>
      </c>
      <c r="E449" s="19" t="s">
        <v>180</v>
      </c>
      <c r="F449" s="19">
        <f>IFERROR(__xludf.DUMMYFUNCTION("LET(
  t, LOWER(TRIM(E449)),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49" s="19" t="s">
        <v>220</v>
      </c>
      <c r="H449" s="19">
        <f>IFERROR(__xludf.DUMMYFUNCTION("LET(
  t, LOWER(TRIM(G449)),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49" s="19" t="s">
        <v>276</v>
      </c>
      <c r="J449" s="19">
        <f>IFERROR(__xludf.DUMMYFUNCTION("LET(
  text, LOWER(I449),
  IFERROR(
    IFS(
      REGEXMATCH(text,""ở cùng gia đình|ở trọ cùng gia đình""), 0,
      REGEXMATCH(text,""thuê trọ""), 1,
      REGEXMATCH(text,""ở ktx""), 2,
      REGEXMATCH(text,""có nhà tại khu vực đang học|có nhà|ở riên"&amp;"g tại chung cư""), 3,
      REGEXMATCH(text,""ở nhà người quen""), 4
    ),
  -1)
)"),0.0)</f>
        <v>0</v>
      </c>
      <c r="K449" s="19" t="s">
        <v>221</v>
      </c>
      <c r="L449" s="19">
        <f>IFERROR(__xludf.DUMMYFUNCTION("LET(
  t, LOWER(TRIM(K449)),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49" s="19" t="s">
        <v>222</v>
      </c>
      <c r="N449" s="19">
        <f>IFERROR(__xludf.DUMMYFUNCTION("LET(
  t, LOWER(TRIM(M449)),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49" s="19" t="s">
        <v>185</v>
      </c>
      <c r="P449" s="19">
        <f t="shared" si="3"/>
        <v>0</v>
      </c>
      <c r="Q449" s="20"/>
      <c r="R449" s="20" t="str">
        <f t="shared" si="472"/>
        <v/>
      </c>
      <c r="S449" s="20"/>
      <c r="T449" s="20"/>
      <c r="U449" s="20"/>
      <c r="V449" s="20" t="str">
        <f>IFERROR(__xludf.DUMMYFUNCTION("IFERROR(REGEXEXTRACT(U449,""\d+"")*1, """")"),"")</f>
        <v/>
      </c>
      <c r="W449" s="20">
        <f t="shared" si="5"/>
        <v>0</v>
      </c>
      <c r="X449" s="20"/>
      <c r="Y449" s="20"/>
      <c r="Z449" s="19" t="s">
        <v>186</v>
      </c>
      <c r="AA449" s="19"/>
      <c r="AB449" s="19" t="s">
        <v>185</v>
      </c>
      <c r="AC449" s="19" t="s">
        <v>421</v>
      </c>
      <c r="AD449" s="19" t="s">
        <v>205</v>
      </c>
      <c r="AE449" s="19" t="s">
        <v>185</v>
      </c>
      <c r="AF449" s="19" t="s">
        <v>187</v>
      </c>
      <c r="AG449" s="19" t="s">
        <v>188</v>
      </c>
      <c r="AH449" s="19" t="s">
        <v>226</v>
      </c>
      <c r="AI449" s="19" t="s">
        <v>239</v>
      </c>
      <c r="AJ449" s="19">
        <f t="shared" si="6"/>
        <v>0</v>
      </c>
      <c r="AK449" s="19" t="s">
        <v>302</v>
      </c>
      <c r="AL449" s="19">
        <f t="shared" si="7"/>
        <v>-1</v>
      </c>
      <c r="AM449" s="19" t="s">
        <v>190</v>
      </c>
      <c r="AN449" s="19">
        <f t="shared" si="8"/>
        <v>0</v>
      </c>
      <c r="AO449" s="20"/>
      <c r="AP449" s="19">
        <v>2.0</v>
      </c>
      <c r="AQ449" s="19">
        <v>2.0</v>
      </c>
      <c r="AR449" s="19">
        <v>3.0</v>
      </c>
      <c r="AS449" s="19">
        <v>1.0</v>
      </c>
      <c r="AT449" s="19">
        <v>2.0</v>
      </c>
      <c r="AU449" s="19">
        <v>1.0</v>
      </c>
      <c r="AV449" s="19">
        <v>2.0</v>
      </c>
      <c r="AW449" s="19">
        <v>1.0</v>
      </c>
      <c r="AX449" s="19">
        <v>2.0</v>
      </c>
      <c r="AY449" s="19">
        <f t="shared" si="9"/>
        <v>16</v>
      </c>
      <c r="AZ449" s="19">
        <f t="shared" si="10"/>
        <v>7</v>
      </c>
      <c r="BA449" s="19">
        <f t="shared" si="11"/>
        <v>0</v>
      </c>
      <c r="BB449" s="19">
        <f t="shared" si="12"/>
        <v>0</v>
      </c>
      <c r="BC449" s="19">
        <v>1.0</v>
      </c>
      <c r="BD449" s="19">
        <v>1.0</v>
      </c>
      <c r="BE449" s="19">
        <v>2.0</v>
      </c>
      <c r="BF449" s="19">
        <v>2.0</v>
      </c>
      <c r="BG449" s="19">
        <v>2.0</v>
      </c>
      <c r="BH449" s="19">
        <v>1.0</v>
      </c>
      <c r="BI449" s="19">
        <v>1.0</v>
      </c>
      <c r="BJ449" s="19">
        <f t="shared" si="13"/>
        <v>10</v>
      </c>
      <c r="BK449" s="19">
        <f t="shared" si="14"/>
        <v>3</v>
      </c>
      <c r="BL449" s="19"/>
      <c r="BM449" s="19"/>
      <c r="BN449" s="19">
        <v>5.0</v>
      </c>
      <c r="BO449" s="19" t="s">
        <v>195</v>
      </c>
      <c r="BP449" s="19">
        <f t="shared" si="15"/>
        <v>1</v>
      </c>
      <c r="BQ449" s="19">
        <v>4.0</v>
      </c>
      <c r="BR449" s="19" t="s">
        <v>836</v>
      </c>
      <c r="BS449" s="19" t="s">
        <v>195</v>
      </c>
      <c r="BT449" s="20">
        <f t="shared" si="16"/>
        <v>1</v>
      </c>
      <c r="BU449" s="19" t="s">
        <v>207</v>
      </c>
      <c r="BV449" s="19">
        <v>3.0</v>
      </c>
      <c r="BW449" s="19" t="s">
        <v>185</v>
      </c>
      <c r="BX449" s="19" t="s">
        <v>191</v>
      </c>
      <c r="BY449" s="19" t="s">
        <v>185</v>
      </c>
      <c r="BZ449" s="19" t="s">
        <v>186</v>
      </c>
      <c r="CA449" s="19">
        <f t="shared" si="17"/>
        <v>1</v>
      </c>
      <c r="CB449" s="19" t="s">
        <v>186</v>
      </c>
      <c r="CC449" s="19">
        <f t="shared" si="18"/>
        <v>1</v>
      </c>
      <c r="CD449" s="19" t="s">
        <v>209</v>
      </c>
      <c r="CE449" s="19">
        <f t="shared" si="19"/>
        <v>1</v>
      </c>
      <c r="CF449" s="19" t="s">
        <v>209</v>
      </c>
      <c r="CG449" s="19">
        <f t="shared" si="20"/>
        <v>1</v>
      </c>
      <c r="CH449" s="19" t="s">
        <v>192</v>
      </c>
      <c r="CI449" s="19">
        <f t="shared" si="21"/>
        <v>0</v>
      </c>
      <c r="CJ449" s="19" t="s">
        <v>292</v>
      </c>
      <c r="CK449" s="19" t="s">
        <v>230</v>
      </c>
      <c r="CL449" s="19" t="s">
        <v>194</v>
      </c>
      <c r="CM449" s="19">
        <f t="shared" si="22"/>
        <v>3.5</v>
      </c>
      <c r="CN449" s="19" t="s">
        <v>185</v>
      </c>
      <c r="CO449" s="19">
        <f t="shared" si="23"/>
        <v>0</v>
      </c>
      <c r="CP449" s="19" t="s">
        <v>185</v>
      </c>
      <c r="CQ449" s="19" t="s">
        <v>185</v>
      </c>
      <c r="CR449" s="19" t="s">
        <v>185</v>
      </c>
      <c r="CS449" s="19" t="s">
        <v>185</v>
      </c>
      <c r="CT449" s="19" t="s">
        <v>185</v>
      </c>
      <c r="CU449" s="19">
        <f t="shared" ref="CU449:CY449" si="500">if(CP449="Không",0,1)</f>
        <v>0</v>
      </c>
      <c r="CV449" s="19">
        <f t="shared" si="500"/>
        <v>0</v>
      </c>
      <c r="CW449" s="19">
        <f t="shared" si="500"/>
        <v>0</v>
      </c>
      <c r="CX449" s="19">
        <f t="shared" si="500"/>
        <v>0</v>
      </c>
      <c r="CY449" s="19">
        <f t="shared" si="500"/>
        <v>0</v>
      </c>
      <c r="CZ449" s="19" t="s">
        <v>185</v>
      </c>
      <c r="DA449" s="19">
        <f t="shared" si="25"/>
        <v>0</v>
      </c>
      <c r="DB449" s="19" t="s">
        <v>185</v>
      </c>
      <c r="DC449" s="19">
        <f t="shared" si="26"/>
        <v>0</v>
      </c>
      <c r="DD449" s="20"/>
      <c r="DE449" s="19" t="s">
        <v>185</v>
      </c>
      <c r="DF449" s="19">
        <f t="shared" si="27"/>
        <v>0</v>
      </c>
      <c r="DG449" s="19" t="s">
        <v>196</v>
      </c>
      <c r="DH449" s="19">
        <f t="shared" si="28"/>
        <v>0</v>
      </c>
      <c r="DI449" s="19" t="s">
        <v>1017</v>
      </c>
      <c r="DJ449" s="19">
        <f t="shared" si="29"/>
        <v>1</v>
      </c>
      <c r="DK449" s="19" t="s">
        <v>197</v>
      </c>
      <c r="DL449" s="19">
        <f t="shared" si="30"/>
        <v>0</v>
      </c>
      <c r="DM449" s="20"/>
      <c r="DN449" s="19" t="str">
        <f t="shared" si="31"/>
        <v/>
      </c>
      <c r="DO449" s="20"/>
      <c r="DP449" s="19" t="s">
        <v>185</v>
      </c>
      <c r="DQ449" s="20">
        <f t="shared" si="32"/>
        <v>0</v>
      </c>
      <c r="DR449" s="20"/>
      <c r="DS449" s="19" t="s">
        <v>195</v>
      </c>
      <c r="DT449" s="19" t="s">
        <v>285</v>
      </c>
      <c r="DU449" s="19" t="s">
        <v>185</v>
      </c>
      <c r="DV449" s="20"/>
      <c r="DW449" s="20"/>
      <c r="DX449" s="20"/>
      <c r="DY449" s="20"/>
    </row>
    <row r="450">
      <c r="A450" s="18">
        <v>46008.638344907406</v>
      </c>
      <c r="B450" s="19" t="s">
        <v>399</v>
      </c>
      <c r="C450" s="19" t="s">
        <v>174</v>
      </c>
      <c r="D450" s="19">
        <f t="shared" si="2"/>
        <v>0</v>
      </c>
      <c r="E450" s="19" t="s">
        <v>1018</v>
      </c>
      <c r="F450" s="19">
        <f>IFERROR(__xludf.DUMMYFUNCTION("LET(
  t, LOWER(TRIM(E450)),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50" s="19" t="s">
        <v>185</v>
      </c>
      <c r="H450" s="19">
        <f>IFERROR(__xludf.DUMMYFUNCTION("LET(
  t, LOWER(TRIM(G450)),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50" s="19" t="s">
        <v>276</v>
      </c>
      <c r="J450" s="19">
        <f>IFERROR(__xludf.DUMMYFUNCTION("LET(
  text, LOWER(I450),
  IFERROR(
    IFS(
      REGEXMATCH(text,""ở cùng gia đình|ở trọ cùng gia đình""), 0,
      REGEXMATCH(text,""thuê trọ""), 1,
      REGEXMATCH(text,""ở ktx""), 2,
      REGEXMATCH(text,""có nhà tại khu vực đang học|có nhà|ở riên"&amp;"g tại chung cư""), 3,
      REGEXMATCH(text,""ở nhà người quen""), 4
    ),
  -1)
)"),0.0)</f>
        <v>0</v>
      </c>
      <c r="K450" s="19" t="s">
        <v>183</v>
      </c>
      <c r="L450" s="19">
        <f>IFERROR(__xludf.DUMMYFUNCTION("LET(
  t, LOWER(TRIM(K450)),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50" s="19" t="s">
        <v>261</v>
      </c>
      <c r="N450" s="19">
        <f>IFERROR(__xludf.DUMMYFUNCTION("LET(
  t, LOWER(TRIM(M450)),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50" s="19" t="s">
        <v>185</v>
      </c>
      <c r="P450" s="19">
        <f t="shared" si="3"/>
        <v>0</v>
      </c>
      <c r="Q450" s="20"/>
      <c r="R450" s="20" t="str">
        <f t="shared" si="472"/>
        <v/>
      </c>
      <c r="S450" s="20"/>
      <c r="T450" s="20"/>
      <c r="U450" s="20"/>
      <c r="V450" s="20" t="str">
        <f>IFERROR(__xludf.DUMMYFUNCTION("IFERROR(REGEXEXTRACT(U450,""\d+"")*1, """")"),"")</f>
        <v/>
      </c>
      <c r="W450" s="20">
        <f t="shared" si="5"/>
        <v>0</v>
      </c>
      <c r="X450" s="20"/>
      <c r="Y450" s="20"/>
      <c r="Z450" s="19" t="s">
        <v>185</v>
      </c>
      <c r="AA450" s="19"/>
      <c r="AB450" s="19" t="s">
        <v>185</v>
      </c>
      <c r="AC450" s="19" t="s">
        <v>185</v>
      </c>
      <c r="AD450" s="19" t="s">
        <v>205</v>
      </c>
      <c r="AE450" s="19" t="s">
        <v>185</v>
      </c>
      <c r="AF450" s="19" t="s">
        <v>250</v>
      </c>
      <c r="AG450" s="19" t="s">
        <v>251</v>
      </c>
      <c r="AH450" s="19" t="s">
        <v>251</v>
      </c>
      <c r="AI450" s="19" t="s">
        <v>277</v>
      </c>
      <c r="AJ450" s="19">
        <f t="shared" si="6"/>
        <v>4</v>
      </c>
      <c r="AK450" s="19" t="s">
        <v>251</v>
      </c>
      <c r="AL450" s="19">
        <f t="shared" si="7"/>
        <v>3</v>
      </c>
      <c r="AM450" s="19" t="s">
        <v>228</v>
      </c>
      <c r="AN450" s="19">
        <f t="shared" si="8"/>
        <v>1</v>
      </c>
      <c r="AO450" s="20"/>
      <c r="AP450" s="19">
        <v>2.0</v>
      </c>
      <c r="AQ450" s="19">
        <v>4.0</v>
      </c>
      <c r="AR450" s="19">
        <v>3.0</v>
      </c>
      <c r="AS450" s="19">
        <v>3.0</v>
      </c>
      <c r="AT450" s="19">
        <v>2.0</v>
      </c>
      <c r="AU450" s="19">
        <v>2.0</v>
      </c>
      <c r="AV450" s="19">
        <v>3.0</v>
      </c>
      <c r="AW450" s="19">
        <v>3.0</v>
      </c>
      <c r="AX450" s="19">
        <v>3.0</v>
      </c>
      <c r="AY450" s="19">
        <f t="shared" si="9"/>
        <v>25</v>
      </c>
      <c r="AZ450" s="19">
        <f t="shared" si="10"/>
        <v>16</v>
      </c>
      <c r="BA450" s="19">
        <f t="shared" si="11"/>
        <v>1</v>
      </c>
      <c r="BB450" s="19">
        <f t="shared" si="12"/>
        <v>1</v>
      </c>
      <c r="BC450" s="19">
        <v>3.0</v>
      </c>
      <c r="BD450" s="19">
        <v>3.0</v>
      </c>
      <c r="BE450" s="19">
        <v>4.0</v>
      </c>
      <c r="BF450" s="19">
        <v>4.0</v>
      </c>
      <c r="BG450" s="19">
        <v>4.0</v>
      </c>
      <c r="BH450" s="19">
        <v>3.0</v>
      </c>
      <c r="BI450" s="19">
        <v>4.0</v>
      </c>
      <c r="BJ450" s="19">
        <f t="shared" si="13"/>
        <v>25</v>
      </c>
      <c r="BK450" s="19">
        <f t="shared" si="14"/>
        <v>18</v>
      </c>
      <c r="BL450" s="19"/>
      <c r="BM450" s="19"/>
      <c r="BN450" s="19">
        <v>2.0</v>
      </c>
      <c r="BO450" s="19" t="s">
        <v>185</v>
      </c>
      <c r="BP450" s="19">
        <f t="shared" si="15"/>
        <v>0</v>
      </c>
      <c r="BQ450" s="19">
        <v>1.0</v>
      </c>
      <c r="BR450" s="19">
        <v>20.0</v>
      </c>
      <c r="BS450" s="19" t="s">
        <v>185</v>
      </c>
      <c r="BT450" s="20">
        <f t="shared" si="16"/>
        <v>0</v>
      </c>
      <c r="BU450" s="20"/>
      <c r="BV450" s="19">
        <v>1.0</v>
      </c>
      <c r="BW450" s="19" t="s">
        <v>195</v>
      </c>
      <c r="BX450" s="19" t="s">
        <v>191</v>
      </c>
      <c r="BY450" s="19" t="s">
        <v>195</v>
      </c>
      <c r="BZ450" s="19" t="s">
        <v>186</v>
      </c>
      <c r="CA450" s="19">
        <f t="shared" si="17"/>
        <v>1</v>
      </c>
      <c r="CB450" s="19" t="s">
        <v>186</v>
      </c>
      <c r="CC450" s="19">
        <f t="shared" si="18"/>
        <v>1</v>
      </c>
      <c r="CD450" s="19" t="s">
        <v>209</v>
      </c>
      <c r="CE450" s="19">
        <f t="shared" si="19"/>
        <v>1</v>
      </c>
      <c r="CF450" s="19" t="s">
        <v>209</v>
      </c>
      <c r="CG450" s="19">
        <f t="shared" si="20"/>
        <v>1</v>
      </c>
      <c r="CH450" s="19" t="s">
        <v>192</v>
      </c>
      <c r="CI450" s="19">
        <f t="shared" si="21"/>
        <v>0</v>
      </c>
      <c r="CJ450" s="19" t="s">
        <v>229</v>
      </c>
      <c r="CK450" s="19" t="s">
        <v>424</v>
      </c>
      <c r="CL450" s="19" t="s">
        <v>212</v>
      </c>
      <c r="CM450" s="19">
        <f t="shared" si="22"/>
        <v>6</v>
      </c>
      <c r="CN450" s="19" t="s">
        <v>185</v>
      </c>
      <c r="CO450" s="19">
        <f t="shared" si="23"/>
        <v>0</v>
      </c>
      <c r="CP450" s="19" t="s">
        <v>185</v>
      </c>
      <c r="CQ450" s="19" t="s">
        <v>185</v>
      </c>
      <c r="CR450" s="19" t="s">
        <v>185</v>
      </c>
      <c r="CS450" s="19" t="s">
        <v>185</v>
      </c>
      <c r="CT450" s="19" t="s">
        <v>185</v>
      </c>
      <c r="CU450" s="19">
        <f t="shared" ref="CU450:CY450" si="501">if(CP450="Không",0,1)</f>
        <v>0</v>
      </c>
      <c r="CV450" s="19">
        <f t="shared" si="501"/>
        <v>0</v>
      </c>
      <c r="CW450" s="19">
        <f t="shared" si="501"/>
        <v>0</v>
      </c>
      <c r="CX450" s="19">
        <f t="shared" si="501"/>
        <v>0</v>
      </c>
      <c r="CY450" s="19">
        <f t="shared" si="501"/>
        <v>0</v>
      </c>
      <c r="CZ450" s="19" t="s">
        <v>185</v>
      </c>
      <c r="DA450" s="19">
        <f t="shared" si="25"/>
        <v>0</v>
      </c>
      <c r="DB450" s="19" t="s">
        <v>185</v>
      </c>
      <c r="DC450" s="19">
        <f t="shared" si="26"/>
        <v>0</v>
      </c>
      <c r="DD450" s="20"/>
      <c r="DE450" s="19" t="s">
        <v>185</v>
      </c>
      <c r="DF450" s="19">
        <f t="shared" si="27"/>
        <v>0</v>
      </c>
      <c r="DG450" s="19" t="s">
        <v>196</v>
      </c>
      <c r="DH450" s="19">
        <f t="shared" si="28"/>
        <v>0</v>
      </c>
      <c r="DI450" s="19" t="s">
        <v>185</v>
      </c>
      <c r="DJ450" s="19">
        <f t="shared" si="29"/>
        <v>0</v>
      </c>
      <c r="DK450" s="19" t="s">
        <v>282</v>
      </c>
      <c r="DL450" s="19">
        <f t="shared" si="30"/>
        <v>1</v>
      </c>
      <c r="DM450" s="20"/>
      <c r="DN450" s="19" t="str">
        <f t="shared" si="31"/>
        <v/>
      </c>
      <c r="DO450" s="20"/>
      <c r="DP450" s="19" t="s">
        <v>185</v>
      </c>
      <c r="DQ450" s="20">
        <f t="shared" si="32"/>
        <v>0</v>
      </c>
      <c r="DR450" s="20"/>
      <c r="DS450" s="19" t="s">
        <v>185</v>
      </c>
      <c r="DT450" s="20"/>
      <c r="DU450" s="19" t="s">
        <v>185</v>
      </c>
      <c r="DV450" s="20"/>
      <c r="DW450" s="20"/>
      <c r="DX450" s="20"/>
      <c r="DY450" s="20"/>
    </row>
    <row r="451">
      <c r="A451" s="18">
        <v>46008.63837962963</v>
      </c>
      <c r="B451" s="19" t="s">
        <v>405</v>
      </c>
      <c r="C451" s="19" t="s">
        <v>335</v>
      </c>
      <c r="D451" s="19">
        <f t="shared" si="2"/>
        <v>1</v>
      </c>
      <c r="E451" s="19" t="s">
        <v>346</v>
      </c>
      <c r="F451" s="19">
        <f>IFERROR(__xludf.DUMMYFUNCTION("LET(
  t, LOWER(TRIM(E451)),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51" s="19" t="s">
        <v>185</v>
      </c>
      <c r="H451" s="19">
        <f>IFERROR(__xludf.DUMMYFUNCTION("LET(
  t, LOWER(TRIM(G451)),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51" s="19" t="s">
        <v>182</v>
      </c>
      <c r="J451" s="19">
        <f>IFERROR(__xludf.DUMMYFUNCTION("LET(
  text, LOWER(I451),
  IFERROR(
    IFS(
      REGEXMATCH(text,""ở cùng gia đình|ở trọ cùng gia đình""), 0,
      REGEXMATCH(text,""thuê trọ""), 1,
      REGEXMATCH(text,""ở ktx""), 2,
      REGEXMATCH(text,""có nhà tại khu vực đang học|có nhà|ở riên"&amp;"g tại chung cư""), 3,
      REGEXMATCH(text,""ở nhà người quen""), 4
    ),
  -1)
)"),1.0)</f>
        <v>1</v>
      </c>
      <c r="K451" s="19" t="s">
        <v>202</v>
      </c>
      <c r="L451" s="19">
        <f>IFERROR(__xludf.DUMMYFUNCTION("LET(
  t, LOWER(TRIM(K451)),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51" s="19" t="s">
        <v>383</v>
      </c>
      <c r="N451" s="19">
        <f>IFERROR(__xludf.DUMMYFUNCTION("LET(
  t, LOWER(TRIM(M451)),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51" s="19" t="s">
        <v>195</v>
      </c>
      <c r="P451" s="19">
        <f t="shared" si="3"/>
        <v>1</v>
      </c>
      <c r="Q451" s="19">
        <v>1.0</v>
      </c>
      <c r="R451" s="20">
        <f t="shared" si="472"/>
        <v>1</v>
      </c>
      <c r="S451" s="19" t="s">
        <v>1019</v>
      </c>
      <c r="T451" s="19"/>
      <c r="U451" s="19" t="s">
        <v>236</v>
      </c>
      <c r="V451" s="20">
        <f>IFERROR(__xludf.DUMMYFUNCTION("IFERROR(REGEXEXTRACT(U451,""\d+"")*1, """")"),40.0)</f>
        <v>40</v>
      </c>
      <c r="W451" s="20">
        <f t="shared" si="5"/>
        <v>40</v>
      </c>
      <c r="X451" s="21">
        <v>0.0</v>
      </c>
      <c r="Y451" s="21">
        <v>0.3</v>
      </c>
      <c r="Z451" s="19" t="s">
        <v>186</v>
      </c>
      <c r="AA451" s="19"/>
      <c r="AB451" s="19" t="s">
        <v>185</v>
      </c>
      <c r="AC451" s="19" t="s">
        <v>423</v>
      </c>
      <c r="AD451" s="19" t="s">
        <v>205</v>
      </c>
      <c r="AE451" s="19" t="s">
        <v>186</v>
      </c>
      <c r="AF451" s="19" t="s">
        <v>187</v>
      </c>
      <c r="AG451" s="19" t="s">
        <v>188</v>
      </c>
      <c r="AH451" s="19" t="s">
        <v>238</v>
      </c>
      <c r="AI451" s="19" t="s">
        <v>331</v>
      </c>
      <c r="AJ451" s="19">
        <f t="shared" si="6"/>
        <v>3</v>
      </c>
      <c r="AK451" s="19" t="s">
        <v>251</v>
      </c>
      <c r="AL451" s="19">
        <f t="shared" si="7"/>
        <v>3</v>
      </c>
      <c r="AM451" s="19" t="s">
        <v>294</v>
      </c>
      <c r="AN451" s="19">
        <f t="shared" si="8"/>
        <v>2</v>
      </c>
      <c r="AO451" s="20"/>
      <c r="AP451" s="19">
        <v>3.0</v>
      </c>
      <c r="AQ451" s="19">
        <v>3.0</v>
      </c>
      <c r="AR451" s="19">
        <v>3.0</v>
      </c>
      <c r="AS451" s="19">
        <v>2.0</v>
      </c>
      <c r="AT451" s="19">
        <v>4.0</v>
      </c>
      <c r="AU451" s="19">
        <v>4.0</v>
      </c>
      <c r="AV451" s="19">
        <v>4.0</v>
      </c>
      <c r="AW451" s="19">
        <v>1.0</v>
      </c>
      <c r="AX451" s="19">
        <v>2.0</v>
      </c>
      <c r="AY451" s="19">
        <f t="shared" si="9"/>
        <v>26</v>
      </c>
      <c r="AZ451" s="19">
        <f t="shared" si="10"/>
        <v>17</v>
      </c>
      <c r="BA451" s="19">
        <f t="shared" si="11"/>
        <v>1</v>
      </c>
      <c r="BB451" s="19">
        <f t="shared" si="12"/>
        <v>1</v>
      </c>
      <c r="BC451" s="19">
        <v>3.0</v>
      </c>
      <c r="BD451" s="19">
        <v>3.0</v>
      </c>
      <c r="BE451" s="19">
        <v>3.0</v>
      </c>
      <c r="BF451" s="19">
        <v>3.0</v>
      </c>
      <c r="BG451" s="19">
        <v>2.0</v>
      </c>
      <c r="BH451" s="19">
        <v>2.0</v>
      </c>
      <c r="BI451" s="19">
        <v>2.0</v>
      </c>
      <c r="BJ451" s="19">
        <f t="shared" si="13"/>
        <v>18</v>
      </c>
      <c r="BK451" s="19">
        <f t="shared" si="14"/>
        <v>11</v>
      </c>
      <c r="BL451" s="19"/>
      <c r="BM451" s="19"/>
      <c r="BN451" s="19">
        <v>5.0</v>
      </c>
      <c r="BO451" s="19" t="s">
        <v>185</v>
      </c>
      <c r="BP451" s="19">
        <f t="shared" si="15"/>
        <v>0</v>
      </c>
      <c r="BQ451" s="19">
        <v>5.0</v>
      </c>
      <c r="BR451" s="19">
        <v>20.0</v>
      </c>
      <c r="BS451" s="19" t="s">
        <v>195</v>
      </c>
      <c r="BT451" s="20">
        <f t="shared" si="16"/>
        <v>1</v>
      </c>
      <c r="BU451" s="19" t="s">
        <v>671</v>
      </c>
      <c r="BV451" s="19">
        <v>3.0</v>
      </c>
      <c r="BW451" s="19" t="s">
        <v>195</v>
      </c>
      <c r="BX451" s="19" t="s">
        <v>378</v>
      </c>
      <c r="BY451" s="19" t="s">
        <v>185</v>
      </c>
      <c r="BZ451" s="19" t="s">
        <v>186</v>
      </c>
      <c r="CA451" s="19">
        <f t="shared" si="17"/>
        <v>1</v>
      </c>
      <c r="CB451" s="19" t="s">
        <v>186</v>
      </c>
      <c r="CC451" s="19">
        <f t="shared" si="18"/>
        <v>1</v>
      </c>
      <c r="CD451" s="19" t="s">
        <v>192</v>
      </c>
      <c r="CE451" s="19">
        <f t="shared" si="19"/>
        <v>0</v>
      </c>
      <c r="CF451" s="19" t="s">
        <v>209</v>
      </c>
      <c r="CG451" s="19">
        <f t="shared" si="20"/>
        <v>1</v>
      </c>
      <c r="CH451" s="19" t="s">
        <v>192</v>
      </c>
      <c r="CI451" s="19">
        <f t="shared" si="21"/>
        <v>0</v>
      </c>
      <c r="CJ451" s="19" t="s">
        <v>229</v>
      </c>
      <c r="CK451" s="19" t="s">
        <v>185</v>
      </c>
      <c r="CL451" s="19" t="s">
        <v>212</v>
      </c>
      <c r="CM451" s="19">
        <f t="shared" si="22"/>
        <v>6</v>
      </c>
      <c r="CN451" s="19" t="s">
        <v>213</v>
      </c>
      <c r="CO451" s="19">
        <f t="shared" si="23"/>
        <v>1</v>
      </c>
      <c r="CP451" s="19" t="s">
        <v>185</v>
      </c>
      <c r="CQ451" s="19" t="s">
        <v>195</v>
      </c>
      <c r="CR451" s="19" t="s">
        <v>185</v>
      </c>
      <c r="CS451" s="19" t="s">
        <v>195</v>
      </c>
      <c r="CT451" s="19" t="s">
        <v>185</v>
      </c>
      <c r="CU451" s="19">
        <f t="shared" ref="CU451:CY451" si="502">if(CP451="Không",0,1)</f>
        <v>0</v>
      </c>
      <c r="CV451" s="19">
        <f t="shared" si="502"/>
        <v>1</v>
      </c>
      <c r="CW451" s="19">
        <f t="shared" si="502"/>
        <v>0</v>
      </c>
      <c r="CX451" s="19">
        <f t="shared" si="502"/>
        <v>1</v>
      </c>
      <c r="CY451" s="19">
        <f t="shared" si="502"/>
        <v>0</v>
      </c>
      <c r="CZ451" s="19" t="s">
        <v>195</v>
      </c>
      <c r="DA451" s="19">
        <f t="shared" si="25"/>
        <v>1</v>
      </c>
      <c r="DB451" s="19" t="s">
        <v>195</v>
      </c>
      <c r="DC451" s="19">
        <f t="shared" si="26"/>
        <v>1</v>
      </c>
      <c r="DD451" s="19" t="s">
        <v>368</v>
      </c>
      <c r="DE451" s="19" t="s">
        <v>185</v>
      </c>
      <c r="DF451" s="19">
        <f t="shared" si="27"/>
        <v>0</v>
      </c>
      <c r="DG451" s="19" t="s">
        <v>196</v>
      </c>
      <c r="DH451" s="19">
        <f t="shared" si="28"/>
        <v>0</v>
      </c>
      <c r="DI451" s="19" t="s">
        <v>185</v>
      </c>
      <c r="DJ451" s="19">
        <f t="shared" si="29"/>
        <v>0</v>
      </c>
      <c r="DK451" s="19" t="s">
        <v>197</v>
      </c>
      <c r="DL451" s="19">
        <f t="shared" si="30"/>
        <v>0</v>
      </c>
      <c r="DM451" s="20"/>
      <c r="DN451" s="19" t="str">
        <f t="shared" si="31"/>
        <v/>
      </c>
      <c r="DO451" s="20"/>
      <c r="DP451" s="19" t="s">
        <v>185</v>
      </c>
      <c r="DQ451" s="20">
        <f t="shared" si="32"/>
        <v>0</v>
      </c>
      <c r="DR451" s="20"/>
      <c r="DS451" s="19" t="s">
        <v>185</v>
      </c>
      <c r="DT451" s="20"/>
      <c r="DU451" s="19" t="s">
        <v>185</v>
      </c>
      <c r="DV451" s="20"/>
      <c r="DW451" s="20"/>
      <c r="DX451" s="20"/>
      <c r="DY451" s="20"/>
    </row>
    <row r="452">
      <c r="A452" s="18">
        <v>46008.65385416667</v>
      </c>
      <c r="B452" s="19" t="s">
        <v>246</v>
      </c>
      <c r="C452" s="19" t="s">
        <v>335</v>
      </c>
      <c r="D452" s="19">
        <f t="shared" si="2"/>
        <v>1</v>
      </c>
      <c r="E452" s="19" t="s">
        <v>475</v>
      </c>
      <c r="F452" s="19">
        <f>IFERROR(__xludf.DUMMYFUNCTION("LET(
  t, LOWER(TRIM(E452)),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452" s="19" t="s">
        <v>185</v>
      </c>
      <c r="H452" s="19">
        <f>IFERROR(__xludf.DUMMYFUNCTION("LET(
  t, LOWER(TRIM(G452)),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52" s="19" t="s">
        <v>182</v>
      </c>
      <c r="J452" s="19">
        <f>IFERROR(__xludf.DUMMYFUNCTION("LET(
  text, LOWER(I452),
  IFERROR(
    IFS(
      REGEXMATCH(text,""ở cùng gia đình|ở trọ cùng gia đình""), 0,
      REGEXMATCH(text,""thuê trọ""), 1,
      REGEXMATCH(text,""ở ktx""), 2,
      REGEXMATCH(text,""có nhà tại khu vực đang học|có nhà|ở riên"&amp;"g tại chung cư""), 3,
      REGEXMATCH(text,""ở nhà người quen""), 4
    ),
  -1)
)"),1.0)</f>
        <v>1</v>
      </c>
      <c r="K452" s="19" t="s">
        <v>183</v>
      </c>
      <c r="L452" s="19">
        <f>IFERROR(__xludf.DUMMYFUNCTION("LET(
  t, LOWER(TRIM(K452)),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52" s="19" t="s">
        <v>222</v>
      </c>
      <c r="N452" s="19">
        <f>IFERROR(__xludf.DUMMYFUNCTION("LET(
  t, LOWER(TRIM(M452)),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52" s="19" t="s">
        <v>185</v>
      </c>
      <c r="P452" s="19">
        <f t="shared" si="3"/>
        <v>0</v>
      </c>
      <c r="Q452" s="20"/>
      <c r="R452" s="20" t="str">
        <f t="shared" si="472"/>
        <v/>
      </c>
      <c r="S452" s="20"/>
      <c r="T452" s="20"/>
      <c r="U452" s="20"/>
      <c r="V452" s="20" t="str">
        <f>IFERROR(__xludf.DUMMYFUNCTION("IFERROR(REGEXEXTRACT(U452,""\d+"")*1, """")"),"")</f>
        <v/>
      </c>
      <c r="W452" s="20">
        <f t="shared" si="5"/>
        <v>0</v>
      </c>
      <c r="X452" s="20"/>
      <c r="Y452" s="20"/>
      <c r="Z452" s="19" t="s">
        <v>186</v>
      </c>
      <c r="AA452" s="19"/>
      <c r="AB452" s="19" t="s">
        <v>185</v>
      </c>
      <c r="AC452" s="19" t="s">
        <v>185</v>
      </c>
      <c r="AD452" s="19" t="s">
        <v>205</v>
      </c>
      <c r="AE452" s="19" t="s">
        <v>185</v>
      </c>
      <c r="AF452" s="19" t="s">
        <v>187</v>
      </c>
      <c r="AG452" s="19" t="s">
        <v>188</v>
      </c>
      <c r="AH452" s="19" t="s">
        <v>226</v>
      </c>
      <c r="AI452" s="19" t="s">
        <v>239</v>
      </c>
      <c r="AJ452" s="19">
        <f t="shared" si="6"/>
        <v>0</v>
      </c>
      <c r="AK452" s="19" t="s">
        <v>302</v>
      </c>
      <c r="AL452" s="19">
        <f t="shared" si="7"/>
        <v>-1</v>
      </c>
      <c r="AM452" s="19" t="s">
        <v>190</v>
      </c>
      <c r="AN452" s="19">
        <f t="shared" si="8"/>
        <v>0</v>
      </c>
      <c r="AO452" s="20"/>
      <c r="AP452" s="19">
        <v>2.0</v>
      </c>
      <c r="AQ452" s="19">
        <v>1.0</v>
      </c>
      <c r="AR452" s="19">
        <v>1.0</v>
      </c>
      <c r="AS452" s="19">
        <v>2.0</v>
      </c>
      <c r="AT452" s="19">
        <v>1.0</v>
      </c>
      <c r="AU452" s="19">
        <v>1.0</v>
      </c>
      <c r="AV452" s="19">
        <v>3.0</v>
      </c>
      <c r="AW452" s="19">
        <v>1.0</v>
      </c>
      <c r="AX452" s="19">
        <v>1.0</v>
      </c>
      <c r="AY452" s="19">
        <f t="shared" si="9"/>
        <v>13</v>
      </c>
      <c r="AZ452" s="19">
        <f t="shared" si="10"/>
        <v>4</v>
      </c>
      <c r="BA452" s="19">
        <f t="shared" si="11"/>
        <v>0</v>
      </c>
      <c r="BB452" s="19">
        <f t="shared" si="12"/>
        <v>0</v>
      </c>
      <c r="BC452" s="19">
        <v>2.0</v>
      </c>
      <c r="BD452" s="19">
        <v>1.0</v>
      </c>
      <c r="BE452" s="19">
        <v>2.0</v>
      </c>
      <c r="BF452" s="19">
        <v>2.0</v>
      </c>
      <c r="BG452" s="19">
        <v>2.0</v>
      </c>
      <c r="BH452" s="19">
        <v>1.0</v>
      </c>
      <c r="BI452" s="19">
        <v>1.0</v>
      </c>
      <c r="BJ452" s="19">
        <f t="shared" si="13"/>
        <v>11</v>
      </c>
      <c r="BK452" s="19">
        <f t="shared" si="14"/>
        <v>4</v>
      </c>
      <c r="BL452" s="19"/>
      <c r="BM452" s="19"/>
      <c r="BN452" s="19">
        <v>2.0</v>
      </c>
      <c r="BO452" s="19" t="s">
        <v>195</v>
      </c>
      <c r="BP452" s="19">
        <f t="shared" si="15"/>
        <v>1</v>
      </c>
      <c r="BQ452" s="19">
        <v>2.0</v>
      </c>
      <c r="BR452" s="19">
        <v>5.0</v>
      </c>
      <c r="BS452" s="19" t="s">
        <v>195</v>
      </c>
      <c r="BT452" s="20">
        <f t="shared" si="16"/>
        <v>1</v>
      </c>
      <c r="BU452" s="19" t="s">
        <v>207</v>
      </c>
      <c r="BV452" s="19">
        <v>4.0</v>
      </c>
      <c r="BW452" s="19" t="s">
        <v>185</v>
      </c>
      <c r="BX452" s="19" t="s">
        <v>191</v>
      </c>
      <c r="BY452" s="19" t="s">
        <v>185</v>
      </c>
      <c r="BZ452" s="19" t="s">
        <v>185</v>
      </c>
      <c r="CA452" s="19">
        <f t="shared" si="17"/>
        <v>0</v>
      </c>
      <c r="CB452" s="19" t="s">
        <v>186</v>
      </c>
      <c r="CC452" s="19">
        <f t="shared" si="18"/>
        <v>1</v>
      </c>
      <c r="CD452" s="19" t="s">
        <v>192</v>
      </c>
      <c r="CE452" s="19">
        <f t="shared" si="19"/>
        <v>0</v>
      </c>
      <c r="CF452" s="19" t="s">
        <v>192</v>
      </c>
      <c r="CG452" s="19">
        <f t="shared" si="20"/>
        <v>0</v>
      </c>
      <c r="CH452" s="19" t="s">
        <v>192</v>
      </c>
      <c r="CI452" s="19">
        <f t="shared" si="21"/>
        <v>0</v>
      </c>
      <c r="CJ452" s="19" t="s">
        <v>292</v>
      </c>
      <c r="CK452" s="19" t="s">
        <v>185</v>
      </c>
      <c r="CL452" s="19" t="s">
        <v>212</v>
      </c>
      <c r="CM452" s="19">
        <f t="shared" si="22"/>
        <v>6</v>
      </c>
      <c r="CN452" s="19" t="s">
        <v>185</v>
      </c>
      <c r="CO452" s="19">
        <f t="shared" si="23"/>
        <v>0</v>
      </c>
      <c r="CP452" s="19" t="s">
        <v>185</v>
      </c>
      <c r="CQ452" s="19" t="s">
        <v>185</v>
      </c>
      <c r="CR452" s="19" t="s">
        <v>185</v>
      </c>
      <c r="CS452" s="19" t="s">
        <v>185</v>
      </c>
      <c r="CT452" s="19" t="s">
        <v>185</v>
      </c>
      <c r="CU452" s="19">
        <f t="shared" ref="CU452:CY452" si="503">if(CP452="Không",0,1)</f>
        <v>0</v>
      </c>
      <c r="CV452" s="19">
        <f t="shared" si="503"/>
        <v>0</v>
      </c>
      <c r="CW452" s="19">
        <f t="shared" si="503"/>
        <v>0</v>
      </c>
      <c r="CX452" s="19">
        <f t="shared" si="503"/>
        <v>0</v>
      </c>
      <c r="CY452" s="19">
        <f t="shared" si="503"/>
        <v>0</v>
      </c>
      <c r="CZ452" s="19" t="s">
        <v>185</v>
      </c>
      <c r="DA452" s="19">
        <f t="shared" si="25"/>
        <v>0</v>
      </c>
      <c r="DB452" s="19" t="s">
        <v>185</v>
      </c>
      <c r="DC452" s="19">
        <f t="shared" si="26"/>
        <v>0</v>
      </c>
      <c r="DD452" s="20"/>
      <c r="DE452" s="19" t="s">
        <v>195</v>
      </c>
      <c r="DF452" s="19">
        <f t="shared" si="27"/>
        <v>1</v>
      </c>
      <c r="DG452" s="19" t="s">
        <v>196</v>
      </c>
      <c r="DH452" s="19">
        <f t="shared" si="28"/>
        <v>0</v>
      </c>
      <c r="DI452" s="19" t="s">
        <v>1020</v>
      </c>
      <c r="DJ452" s="19">
        <f t="shared" si="29"/>
        <v>1</v>
      </c>
      <c r="DK452" s="19" t="s">
        <v>197</v>
      </c>
      <c r="DL452" s="19">
        <f t="shared" si="30"/>
        <v>0</v>
      </c>
      <c r="DM452" s="19" t="s">
        <v>303</v>
      </c>
      <c r="DN452" s="19">
        <f t="shared" si="31"/>
        <v>0.5</v>
      </c>
      <c r="DO452" s="19" t="s">
        <v>304</v>
      </c>
      <c r="DP452" s="19" t="s">
        <v>185</v>
      </c>
      <c r="DQ452" s="20">
        <f t="shared" si="32"/>
        <v>0</v>
      </c>
      <c r="DR452" s="20"/>
      <c r="DS452" s="19" t="s">
        <v>185</v>
      </c>
      <c r="DT452" s="20"/>
      <c r="DU452" s="19" t="s">
        <v>185</v>
      </c>
      <c r="DV452" s="20"/>
      <c r="DW452" s="20"/>
      <c r="DX452" s="20"/>
      <c r="DY452" s="20"/>
    </row>
    <row r="453">
      <c r="A453" s="18">
        <v>46008.6625</v>
      </c>
      <c r="B453" s="19" t="s">
        <v>508</v>
      </c>
      <c r="C453" s="19" t="s">
        <v>335</v>
      </c>
      <c r="D453" s="19">
        <f t="shared" si="2"/>
        <v>1</v>
      </c>
      <c r="E453" s="19" t="s">
        <v>1021</v>
      </c>
      <c r="F453" s="19">
        <f>IFERROR(__xludf.DUMMYFUNCTION("LET(
  t, LOWER(TRIM(E453)),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453" s="19" t="s">
        <v>181</v>
      </c>
      <c r="H453" s="19">
        <f>IFERROR(__xludf.DUMMYFUNCTION("LET(
  t, LOWER(TRIM(G453)),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453" s="19" t="s">
        <v>182</v>
      </c>
      <c r="J453" s="19">
        <f>IFERROR(__xludf.DUMMYFUNCTION("LET(
  text, LOWER(I453),
  IFERROR(
    IFS(
      REGEXMATCH(text,""ở cùng gia đình|ở trọ cùng gia đình""), 0,
      REGEXMATCH(text,""thuê trọ""), 1,
      REGEXMATCH(text,""ở ktx""), 2,
      REGEXMATCH(text,""có nhà tại khu vực đang học|có nhà|ở riên"&amp;"g tại chung cư""), 3,
      REGEXMATCH(text,""ở nhà người quen""), 4
    ),
  -1)
)"),1.0)</f>
        <v>1</v>
      </c>
      <c r="K453" s="19" t="s">
        <v>221</v>
      </c>
      <c r="L453" s="19">
        <f>IFERROR(__xludf.DUMMYFUNCTION("LET(
  t, LOWER(TRIM(K453)),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53" s="19" t="s">
        <v>222</v>
      </c>
      <c r="N453" s="19">
        <f>IFERROR(__xludf.DUMMYFUNCTION("LET(
  t, LOWER(TRIM(M453)),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53" s="19" t="s">
        <v>195</v>
      </c>
      <c r="P453" s="19">
        <f t="shared" si="3"/>
        <v>1</v>
      </c>
      <c r="Q453" s="19">
        <v>1.0</v>
      </c>
      <c r="R453" s="20">
        <f t="shared" si="472"/>
        <v>1</v>
      </c>
      <c r="S453" s="19" t="s">
        <v>223</v>
      </c>
      <c r="T453" s="19"/>
      <c r="U453" s="19" t="s">
        <v>204</v>
      </c>
      <c r="V453" s="20">
        <f>IFERROR(__xludf.DUMMYFUNCTION("IFERROR(REGEXEXTRACT(U453,""\d+"")*1, """")"),15.0)</f>
        <v>15</v>
      </c>
      <c r="W453" s="20">
        <f t="shared" si="5"/>
        <v>15</v>
      </c>
      <c r="X453" s="21">
        <v>0.2</v>
      </c>
      <c r="Y453" s="21">
        <v>0.05</v>
      </c>
      <c r="Z453" s="19" t="s">
        <v>185</v>
      </c>
      <c r="AA453" s="19"/>
      <c r="AB453" s="19" t="s">
        <v>185</v>
      </c>
      <c r="AC453" s="19" t="s">
        <v>185</v>
      </c>
      <c r="AD453" s="19" t="s">
        <v>186</v>
      </c>
      <c r="AE453" s="19" t="s">
        <v>185</v>
      </c>
      <c r="AF453" s="19" t="s">
        <v>206</v>
      </c>
      <c r="AG453" s="19" t="s">
        <v>188</v>
      </c>
      <c r="AH453" s="19" t="s">
        <v>188</v>
      </c>
      <c r="AI453" s="19" t="s">
        <v>239</v>
      </c>
      <c r="AJ453" s="19">
        <f t="shared" si="6"/>
        <v>0</v>
      </c>
      <c r="AK453" s="19" t="s">
        <v>302</v>
      </c>
      <c r="AL453" s="19">
        <f t="shared" si="7"/>
        <v>-1</v>
      </c>
      <c r="AM453" s="19" t="s">
        <v>190</v>
      </c>
      <c r="AN453" s="19">
        <f t="shared" si="8"/>
        <v>0</v>
      </c>
      <c r="AO453" s="20"/>
      <c r="AP453" s="19">
        <v>4.0</v>
      </c>
      <c r="AQ453" s="19">
        <v>2.0</v>
      </c>
      <c r="AR453" s="19">
        <v>3.0</v>
      </c>
      <c r="AS453" s="19">
        <v>3.0</v>
      </c>
      <c r="AT453" s="19">
        <v>2.0</v>
      </c>
      <c r="AU453" s="19">
        <v>1.0</v>
      </c>
      <c r="AV453" s="19">
        <v>3.0</v>
      </c>
      <c r="AW453" s="19">
        <v>2.0</v>
      </c>
      <c r="AX453" s="19">
        <v>1.0</v>
      </c>
      <c r="AY453" s="19">
        <f t="shared" si="9"/>
        <v>21</v>
      </c>
      <c r="AZ453" s="19">
        <f t="shared" si="10"/>
        <v>12</v>
      </c>
      <c r="BA453" s="19">
        <f t="shared" si="11"/>
        <v>1</v>
      </c>
      <c r="BB453" s="19">
        <f t="shared" si="12"/>
        <v>0</v>
      </c>
      <c r="BC453" s="19">
        <v>1.0</v>
      </c>
      <c r="BD453" s="19">
        <v>1.0</v>
      </c>
      <c r="BE453" s="19">
        <v>2.0</v>
      </c>
      <c r="BF453" s="19">
        <v>1.0</v>
      </c>
      <c r="BG453" s="19">
        <v>2.0</v>
      </c>
      <c r="BH453" s="19">
        <v>1.0</v>
      </c>
      <c r="BI453" s="19">
        <v>1.0</v>
      </c>
      <c r="BJ453" s="19">
        <f t="shared" si="13"/>
        <v>9</v>
      </c>
      <c r="BK453" s="19">
        <f t="shared" si="14"/>
        <v>2</v>
      </c>
      <c r="BL453" s="19"/>
      <c r="BM453" s="19"/>
      <c r="BN453" s="19">
        <v>3.0</v>
      </c>
      <c r="BO453" s="19" t="s">
        <v>195</v>
      </c>
      <c r="BP453" s="19">
        <f t="shared" si="15"/>
        <v>1</v>
      </c>
      <c r="BQ453" s="19">
        <v>2.0</v>
      </c>
      <c r="BR453" s="19">
        <v>1.0</v>
      </c>
      <c r="BS453" s="19" t="s">
        <v>195</v>
      </c>
      <c r="BT453" s="20">
        <f t="shared" si="16"/>
        <v>1</v>
      </c>
      <c r="BU453" s="19" t="s">
        <v>245</v>
      </c>
      <c r="BV453" s="19">
        <v>3.0</v>
      </c>
      <c r="BW453" s="19" t="s">
        <v>195</v>
      </c>
      <c r="BX453" s="19" t="s">
        <v>1022</v>
      </c>
      <c r="BY453" s="19" t="s">
        <v>185</v>
      </c>
      <c r="BZ453" s="19" t="s">
        <v>185</v>
      </c>
      <c r="CA453" s="19">
        <f t="shared" si="17"/>
        <v>0</v>
      </c>
      <c r="CB453" s="19" t="s">
        <v>185</v>
      </c>
      <c r="CC453" s="19">
        <f t="shared" si="18"/>
        <v>0</v>
      </c>
      <c r="CD453" s="19" t="s">
        <v>192</v>
      </c>
      <c r="CE453" s="19">
        <f t="shared" si="19"/>
        <v>0</v>
      </c>
      <c r="CF453" s="19" t="s">
        <v>192</v>
      </c>
      <c r="CG453" s="19">
        <f t="shared" si="20"/>
        <v>0</v>
      </c>
      <c r="CH453" s="19" t="s">
        <v>209</v>
      </c>
      <c r="CI453" s="19">
        <f t="shared" si="21"/>
        <v>1</v>
      </c>
      <c r="CJ453" s="19" t="s">
        <v>292</v>
      </c>
      <c r="CK453" s="19" t="s">
        <v>185</v>
      </c>
      <c r="CL453" s="19" t="s">
        <v>212</v>
      </c>
      <c r="CM453" s="19">
        <f t="shared" si="22"/>
        <v>6</v>
      </c>
      <c r="CN453" s="19" t="s">
        <v>185</v>
      </c>
      <c r="CO453" s="19">
        <f t="shared" si="23"/>
        <v>0</v>
      </c>
      <c r="CP453" s="19" t="s">
        <v>185</v>
      </c>
      <c r="CQ453" s="19" t="s">
        <v>195</v>
      </c>
      <c r="CR453" s="19" t="s">
        <v>185</v>
      </c>
      <c r="CS453" s="19" t="s">
        <v>195</v>
      </c>
      <c r="CT453" s="19" t="s">
        <v>195</v>
      </c>
      <c r="CU453" s="19">
        <f t="shared" ref="CU453:CY453" si="504">if(CP453="Không",0,1)</f>
        <v>0</v>
      </c>
      <c r="CV453" s="19">
        <f t="shared" si="504"/>
        <v>1</v>
      </c>
      <c r="CW453" s="19">
        <f t="shared" si="504"/>
        <v>0</v>
      </c>
      <c r="CX453" s="19">
        <f t="shared" si="504"/>
        <v>1</v>
      </c>
      <c r="CY453" s="19">
        <f t="shared" si="504"/>
        <v>1</v>
      </c>
      <c r="CZ453" s="19" t="s">
        <v>195</v>
      </c>
      <c r="DA453" s="19">
        <f t="shared" si="25"/>
        <v>1</v>
      </c>
      <c r="DB453" s="19" t="s">
        <v>195</v>
      </c>
      <c r="DC453" s="19">
        <f t="shared" si="26"/>
        <v>1</v>
      </c>
      <c r="DD453" s="19" t="s">
        <v>1023</v>
      </c>
      <c r="DE453" s="19" t="s">
        <v>195</v>
      </c>
      <c r="DF453" s="19">
        <f t="shared" si="27"/>
        <v>1</v>
      </c>
      <c r="DG453" s="19" t="s">
        <v>196</v>
      </c>
      <c r="DH453" s="19">
        <f t="shared" si="28"/>
        <v>0</v>
      </c>
      <c r="DI453" s="19" t="s">
        <v>1024</v>
      </c>
      <c r="DJ453" s="19">
        <f t="shared" si="29"/>
        <v>1</v>
      </c>
      <c r="DK453" s="19" t="s">
        <v>197</v>
      </c>
      <c r="DL453" s="19">
        <f t="shared" si="30"/>
        <v>0</v>
      </c>
      <c r="DM453" s="19" t="s">
        <v>303</v>
      </c>
      <c r="DN453" s="19">
        <f t="shared" si="31"/>
        <v>0.5</v>
      </c>
      <c r="DO453" s="19" t="s">
        <v>199</v>
      </c>
      <c r="DP453" s="19" t="s">
        <v>185</v>
      </c>
      <c r="DQ453" s="20">
        <f t="shared" si="32"/>
        <v>0</v>
      </c>
      <c r="DR453" s="20"/>
      <c r="DS453" s="19" t="s">
        <v>185</v>
      </c>
      <c r="DT453" s="20"/>
      <c r="DU453" s="19" t="s">
        <v>185</v>
      </c>
      <c r="DV453" s="20"/>
      <c r="DW453" s="20"/>
      <c r="DX453" s="20"/>
      <c r="DY453" s="20"/>
    </row>
    <row r="454">
      <c r="A454" s="18">
        <v>46008.672789351855</v>
      </c>
      <c r="B454" s="19" t="s">
        <v>390</v>
      </c>
      <c r="C454" s="19" t="s">
        <v>335</v>
      </c>
      <c r="D454" s="19">
        <f t="shared" si="2"/>
        <v>1</v>
      </c>
      <c r="E454" s="19" t="s">
        <v>1025</v>
      </c>
      <c r="F454" s="19">
        <f>IFERROR(__xludf.DUMMYFUNCTION("LET(
  t, LOWER(TRIM(E454)),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454" s="19" t="s">
        <v>185</v>
      </c>
      <c r="H454" s="19">
        <f>IFERROR(__xludf.DUMMYFUNCTION("LET(
  t, LOWER(TRIM(G454)),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54" s="19" t="s">
        <v>276</v>
      </c>
      <c r="J454" s="19">
        <f>IFERROR(__xludf.DUMMYFUNCTION("LET(
  text, LOWER(I454),
  IFERROR(
    IFS(
      REGEXMATCH(text,""ở cùng gia đình|ở trọ cùng gia đình""), 0,
      REGEXMATCH(text,""thuê trọ""), 1,
      REGEXMATCH(text,""ở ktx""), 2,
      REGEXMATCH(text,""có nhà tại khu vực đang học|có nhà|ở riên"&amp;"g tại chung cư""), 3,
      REGEXMATCH(text,""ở nhà người quen""), 4
    ),
  -1)
)"),0.0)</f>
        <v>0</v>
      </c>
      <c r="K454" s="19" t="s">
        <v>202</v>
      </c>
      <c r="L454" s="19">
        <f>IFERROR(__xludf.DUMMYFUNCTION("LET(
  t, LOWER(TRIM(K454)),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54" s="19" t="s">
        <v>383</v>
      </c>
      <c r="N454" s="19">
        <f>IFERROR(__xludf.DUMMYFUNCTION("LET(
  t, LOWER(TRIM(M454)),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54" s="19" t="s">
        <v>195</v>
      </c>
      <c r="P454" s="19">
        <f t="shared" si="3"/>
        <v>1</v>
      </c>
      <c r="Q454" s="19">
        <v>2.0</v>
      </c>
      <c r="R454" s="20">
        <f t="shared" si="472"/>
        <v>2</v>
      </c>
      <c r="S454" s="19" t="s">
        <v>223</v>
      </c>
      <c r="T454" s="19"/>
      <c r="U454" s="19" t="s">
        <v>236</v>
      </c>
      <c r="V454" s="20">
        <f>IFERROR(__xludf.DUMMYFUNCTION("IFERROR(REGEXEXTRACT(U454,""\d+"")*1, """")"),40.0)</f>
        <v>40</v>
      </c>
      <c r="W454" s="20">
        <f t="shared" si="5"/>
        <v>40</v>
      </c>
      <c r="X454" s="19">
        <v>80.0</v>
      </c>
      <c r="Y454" s="19">
        <v>0.0</v>
      </c>
      <c r="Z454" s="19" t="s">
        <v>185</v>
      </c>
      <c r="AA454" s="19"/>
      <c r="AB454" s="19" t="s">
        <v>185</v>
      </c>
      <c r="AC454" s="19" t="s">
        <v>185</v>
      </c>
      <c r="AD454" s="19" t="s">
        <v>205</v>
      </c>
      <c r="AE454" s="19" t="s">
        <v>185</v>
      </c>
      <c r="AF454" s="19" t="s">
        <v>206</v>
      </c>
      <c r="AG454" s="19" t="s">
        <v>188</v>
      </c>
      <c r="AH454" s="19" t="s">
        <v>238</v>
      </c>
      <c r="AI454" s="19" t="s">
        <v>227</v>
      </c>
      <c r="AJ454" s="19">
        <f t="shared" si="6"/>
        <v>2</v>
      </c>
      <c r="AK454" s="19" t="s">
        <v>238</v>
      </c>
      <c r="AL454" s="19">
        <f t="shared" si="7"/>
        <v>0</v>
      </c>
      <c r="AM454" s="19" t="s">
        <v>228</v>
      </c>
      <c r="AN454" s="19">
        <f t="shared" si="8"/>
        <v>1</v>
      </c>
      <c r="AO454" s="20"/>
      <c r="AP454" s="19">
        <v>1.0</v>
      </c>
      <c r="AQ454" s="19">
        <v>1.0</v>
      </c>
      <c r="AR454" s="19">
        <v>1.0</v>
      </c>
      <c r="AS454" s="19">
        <v>1.0</v>
      </c>
      <c r="AT454" s="19">
        <v>2.0</v>
      </c>
      <c r="AU454" s="19">
        <v>1.0</v>
      </c>
      <c r="AV454" s="19">
        <v>1.0</v>
      </c>
      <c r="AW454" s="19">
        <v>1.0</v>
      </c>
      <c r="AX454" s="19">
        <v>2.0</v>
      </c>
      <c r="AY454" s="19">
        <f t="shared" si="9"/>
        <v>11</v>
      </c>
      <c r="AZ454" s="19">
        <f t="shared" si="10"/>
        <v>2</v>
      </c>
      <c r="BA454" s="19">
        <f t="shared" si="11"/>
        <v>0</v>
      </c>
      <c r="BB454" s="19">
        <f t="shared" si="12"/>
        <v>0</v>
      </c>
      <c r="BC454" s="19">
        <v>1.0</v>
      </c>
      <c r="BD454" s="19">
        <v>1.0</v>
      </c>
      <c r="BE454" s="19">
        <v>1.0</v>
      </c>
      <c r="BF454" s="19">
        <v>1.0</v>
      </c>
      <c r="BG454" s="19">
        <v>3.0</v>
      </c>
      <c r="BH454" s="19">
        <v>1.0</v>
      </c>
      <c r="BI454" s="19">
        <v>1.0</v>
      </c>
      <c r="BJ454" s="19">
        <f t="shared" si="13"/>
        <v>9</v>
      </c>
      <c r="BK454" s="19">
        <f t="shared" si="14"/>
        <v>2</v>
      </c>
      <c r="BL454" s="19"/>
      <c r="BM454" s="19"/>
      <c r="BN454" s="19">
        <v>4.0</v>
      </c>
      <c r="BO454" s="19" t="s">
        <v>195</v>
      </c>
      <c r="BP454" s="19">
        <f t="shared" si="15"/>
        <v>1</v>
      </c>
      <c r="BQ454" s="19">
        <v>1.0</v>
      </c>
      <c r="BR454" s="19">
        <v>10.0</v>
      </c>
      <c r="BS454" s="19" t="s">
        <v>195</v>
      </c>
      <c r="BT454" s="20">
        <f t="shared" si="16"/>
        <v>1</v>
      </c>
      <c r="BU454" s="19" t="s">
        <v>207</v>
      </c>
      <c r="BV454" s="19">
        <v>1.0</v>
      </c>
      <c r="BW454" s="19" t="s">
        <v>185</v>
      </c>
      <c r="BX454" s="19" t="s">
        <v>191</v>
      </c>
      <c r="BY454" s="19" t="s">
        <v>195</v>
      </c>
      <c r="BZ454" s="19" t="s">
        <v>185</v>
      </c>
      <c r="CA454" s="19">
        <f t="shared" si="17"/>
        <v>0</v>
      </c>
      <c r="CB454" s="19" t="s">
        <v>186</v>
      </c>
      <c r="CC454" s="19">
        <f t="shared" si="18"/>
        <v>1</v>
      </c>
      <c r="CD454" s="19" t="s">
        <v>192</v>
      </c>
      <c r="CE454" s="19">
        <f t="shared" si="19"/>
        <v>0</v>
      </c>
      <c r="CF454" s="19" t="s">
        <v>192</v>
      </c>
      <c r="CG454" s="19">
        <f t="shared" si="20"/>
        <v>0</v>
      </c>
      <c r="CH454" s="19" t="s">
        <v>192</v>
      </c>
      <c r="CI454" s="19">
        <f t="shared" si="21"/>
        <v>0</v>
      </c>
      <c r="CJ454" s="19" t="s">
        <v>229</v>
      </c>
      <c r="CK454" s="19" t="s">
        <v>279</v>
      </c>
      <c r="CL454" s="19" t="s">
        <v>212</v>
      </c>
      <c r="CM454" s="19">
        <f t="shared" si="22"/>
        <v>6</v>
      </c>
      <c r="CN454" s="19" t="s">
        <v>225</v>
      </c>
      <c r="CO454" s="19">
        <f t="shared" si="23"/>
        <v>2</v>
      </c>
      <c r="CP454" s="19" t="s">
        <v>185</v>
      </c>
      <c r="CQ454" s="19" t="s">
        <v>185</v>
      </c>
      <c r="CR454" s="19" t="s">
        <v>185</v>
      </c>
      <c r="CS454" s="19" t="s">
        <v>185</v>
      </c>
      <c r="CT454" s="19" t="s">
        <v>185</v>
      </c>
      <c r="CU454" s="19">
        <f t="shared" ref="CU454:CY454" si="505">if(CP454="Không",0,1)</f>
        <v>0</v>
      </c>
      <c r="CV454" s="19">
        <f t="shared" si="505"/>
        <v>0</v>
      </c>
      <c r="CW454" s="19">
        <f t="shared" si="505"/>
        <v>0</v>
      </c>
      <c r="CX454" s="19">
        <f t="shared" si="505"/>
        <v>0</v>
      </c>
      <c r="CY454" s="19">
        <f t="shared" si="505"/>
        <v>0</v>
      </c>
      <c r="CZ454" s="19" t="s">
        <v>185</v>
      </c>
      <c r="DA454" s="19">
        <f t="shared" si="25"/>
        <v>0</v>
      </c>
      <c r="DB454" s="19" t="s">
        <v>185</v>
      </c>
      <c r="DC454" s="19">
        <f t="shared" si="26"/>
        <v>0</v>
      </c>
      <c r="DD454" s="20"/>
      <c r="DE454" s="19" t="s">
        <v>185</v>
      </c>
      <c r="DF454" s="19">
        <f t="shared" si="27"/>
        <v>0</v>
      </c>
      <c r="DG454" s="19" t="s">
        <v>196</v>
      </c>
      <c r="DH454" s="19">
        <f t="shared" si="28"/>
        <v>0</v>
      </c>
      <c r="DI454" s="19" t="s">
        <v>185</v>
      </c>
      <c r="DJ454" s="19">
        <f t="shared" si="29"/>
        <v>0</v>
      </c>
      <c r="DK454" s="19" t="s">
        <v>197</v>
      </c>
      <c r="DL454" s="19">
        <f t="shared" si="30"/>
        <v>0</v>
      </c>
      <c r="DM454" s="20"/>
      <c r="DN454" s="19" t="str">
        <f t="shared" si="31"/>
        <v/>
      </c>
      <c r="DO454" s="20"/>
      <c r="DP454" s="19" t="s">
        <v>185</v>
      </c>
      <c r="DQ454" s="20">
        <f t="shared" si="32"/>
        <v>0</v>
      </c>
      <c r="DR454" s="20"/>
      <c r="DS454" s="19" t="s">
        <v>185</v>
      </c>
      <c r="DT454" s="20"/>
      <c r="DU454" s="19" t="s">
        <v>185</v>
      </c>
      <c r="DV454" s="20"/>
      <c r="DW454" s="20"/>
      <c r="DX454" s="20"/>
      <c r="DY454" s="20"/>
    </row>
    <row r="455">
      <c r="A455" s="18">
        <v>46008.738530092596</v>
      </c>
      <c r="B455" s="19" t="s">
        <v>390</v>
      </c>
      <c r="C455" s="19" t="s">
        <v>174</v>
      </c>
      <c r="D455" s="19">
        <f t="shared" si="2"/>
        <v>0</v>
      </c>
      <c r="E455" s="19" t="s">
        <v>180</v>
      </c>
      <c r="F455" s="19">
        <f>IFERROR(__xludf.DUMMYFUNCTION("LET(
  t, LOWER(TRIM(E455)),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55" s="19" t="s">
        <v>185</v>
      </c>
      <c r="H455" s="19">
        <f>IFERROR(__xludf.DUMMYFUNCTION("LET(
  t, LOWER(TRIM(G455)),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55" s="19" t="s">
        <v>276</v>
      </c>
      <c r="J455" s="19">
        <f>IFERROR(__xludf.DUMMYFUNCTION("LET(
  text, LOWER(I455),
  IFERROR(
    IFS(
      REGEXMATCH(text,""ở cùng gia đình|ở trọ cùng gia đình""), 0,
      REGEXMATCH(text,""thuê trọ""), 1,
      REGEXMATCH(text,""ở ktx""), 2,
      REGEXMATCH(text,""có nhà tại khu vực đang học|có nhà|ở riên"&amp;"g tại chung cư""), 3,
      REGEXMATCH(text,""ở nhà người quen""), 4
    ),
  -1)
)"),0.0)</f>
        <v>0</v>
      </c>
      <c r="K455" s="19" t="s">
        <v>202</v>
      </c>
      <c r="L455" s="19">
        <f>IFERROR(__xludf.DUMMYFUNCTION("LET(
  t, LOWER(TRIM(K455)),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55" s="19" t="s">
        <v>222</v>
      </c>
      <c r="N455" s="19">
        <f>IFERROR(__xludf.DUMMYFUNCTION("LET(
  t, LOWER(TRIM(M455)),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55" s="19" t="s">
        <v>185</v>
      </c>
      <c r="P455" s="19">
        <f t="shared" si="3"/>
        <v>0</v>
      </c>
      <c r="Q455" s="20"/>
      <c r="R455" s="20" t="str">
        <f t="shared" si="472"/>
        <v/>
      </c>
      <c r="S455" s="20"/>
      <c r="T455" s="20"/>
      <c r="U455" s="20"/>
      <c r="V455" s="20" t="str">
        <f>IFERROR(__xludf.DUMMYFUNCTION("IFERROR(REGEXEXTRACT(U455,""\d+"")*1, """")"),"")</f>
        <v/>
      </c>
      <c r="W455" s="20">
        <f t="shared" si="5"/>
        <v>0</v>
      </c>
      <c r="X455" s="20"/>
      <c r="Y455" s="20"/>
      <c r="Z455" s="19" t="s">
        <v>185</v>
      </c>
      <c r="AA455" s="19"/>
      <c r="AB455" s="19" t="s">
        <v>185</v>
      </c>
      <c r="AC455" s="19" t="s">
        <v>185</v>
      </c>
      <c r="AD455" s="19" t="s">
        <v>186</v>
      </c>
      <c r="AE455" s="19" t="s">
        <v>185</v>
      </c>
      <c r="AF455" s="19" t="s">
        <v>237</v>
      </c>
      <c r="AG455" s="19" t="s">
        <v>238</v>
      </c>
      <c r="AH455" s="19" t="s">
        <v>238</v>
      </c>
      <c r="AI455" s="19" t="s">
        <v>239</v>
      </c>
      <c r="AJ455" s="19">
        <f t="shared" si="6"/>
        <v>0</v>
      </c>
      <c r="AK455" s="19" t="s">
        <v>238</v>
      </c>
      <c r="AL455" s="19">
        <f t="shared" si="7"/>
        <v>0</v>
      </c>
      <c r="AM455" s="19" t="s">
        <v>190</v>
      </c>
      <c r="AN455" s="19">
        <f t="shared" si="8"/>
        <v>0</v>
      </c>
      <c r="AO455" s="20"/>
      <c r="AP455" s="19">
        <v>2.0</v>
      </c>
      <c r="AQ455" s="19">
        <v>1.0</v>
      </c>
      <c r="AR455" s="19">
        <v>1.0</v>
      </c>
      <c r="AS455" s="19">
        <v>1.0</v>
      </c>
      <c r="AT455" s="19">
        <v>1.0</v>
      </c>
      <c r="AU455" s="19">
        <v>1.0</v>
      </c>
      <c r="AV455" s="19">
        <v>2.0</v>
      </c>
      <c r="AW455" s="19">
        <v>1.0</v>
      </c>
      <c r="AX455" s="19">
        <v>1.0</v>
      </c>
      <c r="AY455" s="19">
        <f t="shared" si="9"/>
        <v>11</v>
      </c>
      <c r="AZ455" s="19">
        <f t="shared" si="10"/>
        <v>2</v>
      </c>
      <c r="BA455" s="19">
        <f t="shared" si="11"/>
        <v>0</v>
      </c>
      <c r="BB455" s="19">
        <f t="shared" si="12"/>
        <v>0</v>
      </c>
      <c r="BC455" s="19">
        <v>1.0</v>
      </c>
      <c r="BD455" s="19">
        <v>1.0</v>
      </c>
      <c r="BE455" s="19">
        <v>1.0</v>
      </c>
      <c r="BF455" s="19">
        <v>1.0</v>
      </c>
      <c r="BG455" s="19">
        <v>1.0</v>
      </c>
      <c r="BH455" s="19">
        <v>1.0</v>
      </c>
      <c r="BI455" s="19">
        <v>1.0</v>
      </c>
      <c r="BJ455" s="19">
        <f t="shared" si="13"/>
        <v>7</v>
      </c>
      <c r="BK455" s="19">
        <f t="shared" si="14"/>
        <v>0</v>
      </c>
      <c r="BL455" s="19"/>
      <c r="BM455" s="19"/>
      <c r="BN455" s="19">
        <v>1.0</v>
      </c>
      <c r="BO455" s="19" t="s">
        <v>185</v>
      </c>
      <c r="BP455" s="19">
        <f t="shared" si="15"/>
        <v>0</v>
      </c>
      <c r="BQ455" s="19">
        <v>1.0</v>
      </c>
      <c r="BR455" s="19">
        <v>0.0</v>
      </c>
      <c r="BS455" s="19" t="s">
        <v>185</v>
      </c>
      <c r="BT455" s="20">
        <f t="shared" si="16"/>
        <v>0</v>
      </c>
      <c r="BU455" s="20"/>
      <c r="BV455" s="19">
        <v>2.0</v>
      </c>
      <c r="BW455" s="19" t="s">
        <v>185</v>
      </c>
      <c r="BX455" s="19" t="s">
        <v>191</v>
      </c>
      <c r="BY455" s="19" t="s">
        <v>195</v>
      </c>
      <c r="BZ455" s="19" t="s">
        <v>185</v>
      </c>
      <c r="CA455" s="19">
        <f t="shared" si="17"/>
        <v>0</v>
      </c>
      <c r="CB455" s="19" t="s">
        <v>185</v>
      </c>
      <c r="CC455" s="19">
        <f t="shared" si="18"/>
        <v>0</v>
      </c>
      <c r="CD455" s="19" t="s">
        <v>192</v>
      </c>
      <c r="CE455" s="19">
        <f t="shared" si="19"/>
        <v>0</v>
      </c>
      <c r="CF455" s="19" t="s">
        <v>192</v>
      </c>
      <c r="CG455" s="19">
        <f t="shared" si="20"/>
        <v>0</v>
      </c>
      <c r="CH455" s="19" t="s">
        <v>192</v>
      </c>
      <c r="CI455" s="19">
        <f t="shared" si="21"/>
        <v>0</v>
      </c>
      <c r="CJ455" s="19" t="s">
        <v>193</v>
      </c>
      <c r="CK455" s="19" t="s">
        <v>185</v>
      </c>
      <c r="CL455" s="19" t="s">
        <v>231</v>
      </c>
      <c r="CM455" s="19">
        <f t="shared" si="22"/>
        <v>0.75</v>
      </c>
      <c r="CN455" s="19" t="s">
        <v>185</v>
      </c>
      <c r="CO455" s="19">
        <f t="shared" si="23"/>
        <v>0</v>
      </c>
      <c r="CP455" s="19" t="s">
        <v>185</v>
      </c>
      <c r="CQ455" s="19" t="s">
        <v>185</v>
      </c>
      <c r="CR455" s="19" t="s">
        <v>185</v>
      </c>
      <c r="CS455" s="19" t="s">
        <v>185</v>
      </c>
      <c r="CT455" s="19" t="s">
        <v>185</v>
      </c>
      <c r="CU455" s="19">
        <f t="shared" ref="CU455:CY455" si="506">if(CP455="Không",0,1)</f>
        <v>0</v>
      </c>
      <c r="CV455" s="19">
        <f t="shared" si="506"/>
        <v>0</v>
      </c>
      <c r="CW455" s="19">
        <f t="shared" si="506"/>
        <v>0</v>
      </c>
      <c r="CX455" s="19">
        <f t="shared" si="506"/>
        <v>0</v>
      </c>
      <c r="CY455" s="19">
        <f t="shared" si="506"/>
        <v>0</v>
      </c>
      <c r="CZ455" s="19" t="s">
        <v>185</v>
      </c>
      <c r="DA455" s="19">
        <f t="shared" si="25"/>
        <v>0</v>
      </c>
      <c r="DB455" s="19" t="s">
        <v>185</v>
      </c>
      <c r="DC455" s="19">
        <f t="shared" si="26"/>
        <v>0</v>
      </c>
      <c r="DD455" s="20"/>
      <c r="DE455" s="19" t="s">
        <v>195</v>
      </c>
      <c r="DF455" s="19">
        <f t="shared" si="27"/>
        <v>1</v>
      </c>
      <c r="DG455" s="19" t="s">
        <v>196</v>
      </c>
      <c r="DH455" s="19">
        <f t="shared" si="28"/>
        <v>0</v>
      </c>
      <c r="DI455" s="19" t="s">
        <v>185</v>
      </c>
      <c r="DJ455" s="19">
        <f t="shared" si="29"/>
        <v>0</v>
      </c>
      <c r="DK455" s="19" t="s">
        <v>197</v>
      </c>
      <c r="DL455" s="19">
        <f t="shared" si="30"/>
        <v>0</v>
      </c>
      <c r="DM455" s="19" t="s">
        <v>303</v>
      </c>
      <c r="DN455" s="19">
        <f t="shared" si="31"/>
        <v>0.5</v>
      </c>
      <c r="DO455" s="19" t="s">
        <v>326</v>
      </c>
      <c r="DP455" s="19" t="s">
        <v>185</v>
      </c>
      <c r="DQ455" s="20">
        <f t="shared" si="32"/>
        <v>0</v>
      </c>
      <c r="DR455" s="20"/>
      <c r="DS455" s="19" t="s">
        <v>185</v>
      </c>
      <c r="DT455" s="20"/>
      <c r="DU455" s="19" t="s">
        <v>185</v>
      </c>
      <c r="DV455" s="20"/>
      <c r="DW455" s="20"/>
      <c r="DX455" s="20"/>
      <c r="DY455" s="20"/>
    </row>
    <row r="456">
      <c r="A456" s="18">
        <v>46008.742118055554</v>
      </c>
      <c r="B456" s="19" t="s">
        <v>390</v>
      </c>
      <c r="C456" s="19" t="s">
        <v>335</v>
      </c>
      <c r="D456" s="19">
        <f t="shared" si="2"/>
        <v>1</v>
      </c>
      <c r="E456" s="19" t="s">
        <v>1026</v>
      </c>
      <c r="F456" s="19">
        <f>IFERROR(__xludf.DUMMYFUNCTION("LET(
  t, LOWER(TRIM(E456)),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56" s="19" t="s">
        <v>185</v>
      </c>
      <c r="H456" s="19">
        <f>IFERROR(__xludf.DUMMYFUNCTION("LET(
  t, LOWER(TRIM(G456)),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56" s="19" t="s">
        <v>276</v>
      </c>
      <c r="J456" s="19">
        <f>IFERROR(__xludf.DUMMYFUNCTION("LET(
  text, LOWER(I456),
  IFERROR(
    IFS(
      REGEXMATCH(text,""ở cùng gia đình|ở trọ cùng gia đình""), 0,
      REGEXMATCH(text,""thuê trọ""), 1,
      REGEXMATCH(text,""ở ktx""), 2,
      REGEXMATCH(text,""có nhà tại khu vực đang học|có nhà|ở riên"&amp;"g tại chung cư""), 3,
      REGEXMATCH(text,""ở nhà người quen""), 4
    ),
  -1)
)"),0.0)</f>
        <v>0</v>
      </c>
      <c r="K456" s="19" t="s">
        <v>183</v>
      </c>
      <c r="L456" s="19">
        <f>IFERROR(__xludf.DUMMYFUNCTION("LET(
  t, LOWER(TRIM(K456)),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56" s="19" t="s">
        <v>222</v>
      </c>
      <c r="N456" s="19">
        <f>IFERROR(__xludf.DUMMYFUNCTION("LET(
  t, LOWER(TRIM(M456)),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56" s="19" t="s">
        <v>185</v>
      </c>
      <c r="P456" s="19">
        <f t="shared" si="3"/>
        <v>0</v>
      </c>
      <c r="Q456" s="20"/>
      <c r="R456" s="20" t="str">
        <f t="shared" si="472"/>
        <v/>
      </c>
      <c r="S456" s="20"/>
      <c r="T456" s="20"/>
      <c r="U456" s="20"/>
      <c r="V456" s="20" t="str">
        <f>IFERROR(__xludf.DUMMYFUNCTION("IFERROR(REGEXEXTRACT(U456,""\d+"")*1, """")"),"")</f>
        <v/>
      </c>
      <c r="W456" s="20">
        <f t="shared" si="5"/>
        <v>0</v>
      </c>
      <c r="X456" s="20"/>
      <c r="Y456" s="20"/>
      <c r="Z456" s="19" t="s">
        <v>186</v>
      </c>
      <c r="AA456" s="19"/>
      <c r="AB456" s="19" t="s">
        <v>185</v>
      </c>
      <c r="AC456" s="19" t="s">
        <v>185</v>
      </c>
      <c r="AD456" s="19" t="s">
        <v>186</v>
      </c>
      <c r="AE456" s="19" t="s">
        <v>186</v>
      </c>
      <c r="AF456" s="19" t="s">
        <v>206</v>
      </c>
      <c r="AG456" s="19" t="s">
        <v>226</v>
      </c>
      <c r="AH456" s="19" t="s">
        <v>251</v>
      </c>
      <c r="AI456" s="19" t="s">
        <v>239</v>
      </c>
      <c r="AJ456" s="19">
        <f t="shared" si="6"/>
        <v>0</v>
      </c>
      <c r="AK456" s="19" t="s">
        <v>302</v>
      </c>
      <c r="AL456" s="19">
        <f t="shared" si="7"/>
        <v>-1</v>
      </c>
      <c r="AM456" s="19" t="s">
        <v>190</v>
      </c>
      <c r="AN456" s="19">
        <f t="shared" si="8"/>
        <v>0</v>
      </c>
      <c r="AO456" s="20"/>
      <c r="AP456" s="19">
        <v>3.0</v>
      </c>
      <c r="AQ456" s="19">
        <v>2.0</v>
      </c>
      <c r="AR456" s="19">
        <v>3.0</v>
      </c>
      <c r="AS456" s="19">
        <v>2.0</v>
      </c>
      <c r="AT456" s="19">
        <v>1.0</v>
      </c>
      <c r="AU456" s="19">
        <v>2.0</v>
      </c>
      <c r="AV456" s="19">
        <v>2.0</v>
      </c>
      <c r="AW456" s="19">
        <v>1.0</v>
      </c>
      <c r="AX456" s="19">
        <v>1.0</v>
      </c>
      <c r="AY456" s="19">
        <f t="shared" si="9"/>
        <v>17</v>
      </c>
      <c r="AZ456" s="19">
        <f t="shared" si="10"/>
        <v>8</v>
      </c>
      <c r="BA456" s="19">
        <f t="shared" si="11"/>
        <v>0</v>
      </c>
      <c r="BB456" s="19">
        <f t="shared" si="12"/>
        <v>0</v>
      </c>
      <c r="BC456" s="19">
        <v>3.0</v>
      </c>
      <c r="BD456" s="19">
        <v>1.0</v>
      </c>
      <c r="BE456" s="19">
        <v>2.0</v>
      </c>
      <c r="BF456" s="19">
        <v>2.0</v>
      </c>
      <c r="BG456" s="19">
        <v>4.0</v>
      </c>
      <c r="BH456" s="19">
        <v>1.0</v>
      </c>
      <c r="BI456" s="19">
        <v>2.0</v>
      </c>
      <c r="BJ456" s="19">
        <f t="shared" si="13"/>
        <v>15</v>
      </c>
      <c r="BK456" s="19">
        <f t="shared" si="14"/>
        <v>8</v>
      </c>
      <c r="BL456" s="19"/>
      <c r="BM456" s="19"/>
      <c r="BN456" s="19">
        <v>2.0</v>
      </c>
      <c r="BO456" s="19" t="s">
        <v>185</v>
      </c>
      <c r="BP456" s="19">
        <f t="shared" si="15"/>
        <v>0</v>
      </c>
      <c r="BQ456" s="19">
        <v>1.0</v>
      </c>
      <c r="BR456" s="19">
        <v>2.0</v>
      </c>
      <c r="BS456" s="19" t="s">
        <v>185</v>
      </c>
      <c r="BT456" s="20">
        <f t="shared" si="16"/>
        <v>0</v>
      </c>
      <c r="BU456" s="20"/>
      <c r="BV456" s="19">
        <v>2.0</v>
      </c>
      <c r="BW456" s="19" t="s">
        <v>195</v>
      </c>
      <c r="BX456" s="19" t="s">
        <v>191</v>
      </c>
      <c r="BY456" s="19" t="s">
        <v>195</v>
      </c>
      <c r="BZ456" s="19" t="s">
        <v>186</v>
      </c>
      <c r="CA456" s="19">
        <f t="shared" si="17"/>
        <v>1</v>
      </c>
      <c r="CB456" s="19" t="s">
        <v>185</v>
      </c>
      <c r="CC456" s="19">
        <f t="shared" si="18"/>
        <v>0</v>
      </c>
      <c r="CD456" s="19" t="s">
        <v>192</v>
      </c>
      <c r="CE456" s="19">
        <f t="shared" si="19"/>
        <v>0</v>
      </c>
      <c r="CF456" s="19" t="s">
        <v>192</v>
      </c>
      <c r="CG456" s="19">
        <f t="shared" si="20"/>
        <v>0</v>
      </c>
      <c r="CH456" s="19" t="s">
        <v>192</v>
      </c>
      <c r="CI456" s="19">
        <f t="shared" si="21"/>
        <v>0</v>
      </c>
      <c r="CJ456" s="19" t="s">
        <v>262</v>
      </c>
      <c r="CK456" s="19" t="s">
        <v>253</v>
      </c>
      <c r="CL456" s="19" t="s">
        <v>212</v>
      </c>
      <c r="CM456" s="19">
        <f t="shared" si="22"/>
        <v>6</v>
      </c>
      <c r="CN456" s="19" t="s">
        <v>213</v>
      </c>
      <c r="CO456" s="19">
        <f t="shared" si="23"/>
        <v>1</v>
      </c>
      <c r="CP456" s="19" t="s">
        <v>185</v>
      </c>
      <c r="CQ456" s="19" t="s">
        <v>195</v>
      </c>
      <c r="CR456" s="19" t="s">
        <v>185</v>
      </c>
      <c r="CS456" s="19" t="s">
        <v>195</v>
      </c>
      <c r="CT456" s="19" t="s">
        <v>185</v>
      </c>
      <c r="CU456" s="19">
        <f t="shared" ref="CU456:CY456" si="507">if(CP456="Không",0,1)</f>
        <v>0</v>
      </c>
      <c r="CV456" s="19">
        <f t="shared" si="507"/>
        <v>1</v>
      </c>
      <c r="CW456" s="19">
        <f t="shared" si="507"/>
        <v>0</v>
      </c>
      <c r="CX456" s="19">
        <f t="shared" si="507"/>
        <v>1</v>
      </c>
      <c r="CY456" s="19">
        <f t="shared" si="507"/>
        <v>0</v>
      </c>
      <c r="CZ456" s="19" t="s">
        <v>195</v>
      </c>
      <c r="DA456" s="19">
        <f t="shared" si="25"/>
        <v>1</v>
      </c>
      <c r="DB456" s="19" t="s">
        <v>195</v>
      </c>
      <c r="DC456" s="19">
        <f t="shared" si="26"/>
        <v>1</v>
      </c>
      <c r="DD456" s="19" t="s">
        <v>1027</v>
      </c>
      <c r="DE456" s="19" t="s">
        <v>185</v>
      </c>
      <c r="DF456" s="19">
        <f t="shared" si="27"/>
        <v>0</v>
      </c>
      <c r="DG456" s="19" t="s">
        <v>196</v>
      </c>
      <c r="DH456" s="19">
        <f t="shared" si="28"/>
        <v>0</v>
      </c>
      <c r="DI456" s="19" t="s">
        <v>185</v>
      </c>
      <c r="DJ456" s="19">
        <f t="shared" si="29"/>
        <v>0</v>
      </c>
      <c r="DK456" s="19" t="s">
        <v>197</v>
      </c>
      <c r="DL456" s="19">
        <f t="shared" si="30"/>
        <v>0</v>
      </c>
      <c r="DM456" s="20"/>
      <c r="DN456" s="19" t="str">
        <f t="shared" si="31"/>
        <v/>
      </c>
      <c r="DO456" s="20"/>
      <c r="DP456" s="19" t="s">
        <v>185</v>
      </c>
      <c r="DQ456" s="20">
        <f t="shared" si="32"/>
        <v>0</v>
      </c>
      <c r="DR456" s="20"/>
      <c r="DS456" s="19" t="s">
        <v>185</v>
      </c>
      <c r="DT456" s="20"/>
      <c r="DU456" s="19" t="s">
        <v>185</v>
      </c>
      <c r="DV456" s="20"/>
      <c r="DW456" s="20"/>
      <c r="DX456" s="20"/>
      <c r="DY456" s="20"/>
    </row>
    <row r="457">
      <c r="A457" s="18">
        <v>46008.742268518516</v>
      </c>
      <c r="B457" s="19" t="s">
        <v>442</v>
      </c>
      <c r="C457" s="19" t="s">
        <v>174</v>
      </c>
      <c r="D457" s="19">
        <f t="shared" si="2"/>
        <v>0</v>
      </c>
      <c r="E457" s="19" t="s">
        <v>180</v>
      </c>
      <c r="F457" s="19">
        <f>IFERROR(__xludf.DUMMYFUNCTION("LET(
  t, LOWER(TRIM(E457)),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57" s="19" t="s">
        <v>185</v>
      </c>
      <c r="H457" s="19">
        <f>IFERROR(__xludf.DUMMYFUNCTION("LET(
  t, LOWER(TRIM(G457)),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57" s="19" t="s">
        <v>182</v>
      </c>
      <c r="J457" s="19">
        <f>IFERROR(__xludf.DUMMYFUNCTION("LET(
  text, LOWER(I457),
  IFERROR(
    IFS(
      REGEXMATCH(text,""ở cùng gia đình|ở trọ cùng gia đình""), 0,
      REGEXMATCH(text,""thuê trọ""), 1,
      REGEXMATCH(text,""ở ktx""), 2,
      REGEXMATCH(text,""có nhà tại khu vực đang học|có nhà|ở riên"&amp;"g tại chung cư""), 3,
      REGEXMATCH(text,""ở nhà người quen""), 4
    ),
  -1)
)"),1.0)</f>
        <v>1</v>
      </c>
      <c r="K457" s="19" t="s">
        <v>202</v>
      </c>
      <c r="L457" s="19">
        <f>IFERROR(__xludf.DUMMYFUNCTION("LET(
  t, LOWER(TRIM(K457)),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57" s="19" t="s">
        <v>261</v>
      </c>
      <c r="N457" s="19">
        <f>IFERROR(__xludf.DUMMYFUNCTION("LET(
  t, LOWER(TRIM(M457)),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57" s="19" t="s">
        <v>185</v>
      </c>
      <c r="P457" s="19">
        <f t="shared" si="3"/>
        <v>0</v>
      </c>
      <c r="Q457" s="20"/>
      <c r="R457" s="20" t="str">
        <f t="shared" si="472"/>
        <v/>
      </c>
      <c r="S457" s="20"/>
      <c r="T457" s="20"/>
      <c r="U457" s="20"/>
      <c r="V457" s="20" t="str">
        <f>IFERROR(__xludf.DUMMYFUNCTION("IFERROR(REGEXEXTRACT(U457,""\d+"")*1, """")"),"")</f>
        <v/>
      </c>
      <c r="W457" s="20">
        <f t="shared" si="5"/>
        <v>0</v>
      </c>
      <c r="X457" s="20"/>
      <c r="Y457" s="20"/>
      <c r="Z457" s="19" t="s">
        <v>185</v>
      </c>
      <c r="AA457" s="19"/>
      <c r="AB457" s="19" t="s">
        <v>185</v>
      </c>
      <c r="AC457" s="19" t="s">
        <v>185</v>
      </c>
      <c r="AD457" s="19" t="s">
        <v>205</v>
      </c>
      <c r="AE457" s="19" t="s">
        <v>186</v>
      </c>
      <c r="AF457" s="19" t="s">
        <v>206</v>
      </c>
      <c r="AG457" s="19" t="s">
        <v>238</v>
      </c>
      <c r="AH457" s="19" t="s">
        <v>238</v>
      </c>
      <c r="AI457" s="19" t="s">
        <v>239</v>
      </c>
      <c r="AJ457" s="19">
        <f t="shared" si="6"/>
        <v>0</v>
      </c>
      <c r="AK457" s="19" t="s">
        <v>238</v>
      </c>
      <c r="AL457" s="19">
        <f t="shared" si="7"/>
        <v>0</v>
      </c>
      <c r="AM457" s="19" t="s">
        <v>190</v>
      </c>
      <c r="AN457" s="19">
        <f t="shared" si="8"/>
        <v>0</v>
      </c>
      <c r="AO457" s="20"/>
      <c r="AP457" s="19">
        <v>1.0</v>
      </c>
      <c r="AQ457" s="19">
        <v>4.0</v>
      </c>
      <c r="AR457" s="19">
        <v>4.0</v>
      </c>
      <c r="AS457" s="19">
        <v>4.0</v>
      </c>
      <c r="AT457" s="19">
        <v>4.0</v>
      </c>
      <c r="AU457" s="19">
        <v>1.0</v>
      </c>
      <c r="AV457" s="19">
        <v>2.0</v>
      </c>
      <c r="AW457" s="19">
        <v>3.0</v>
      </c>
      <c r="AX457" s="19">
        <v>1.0</v>
      </c>
      <c r="AY457" s="19">
        <f t="shared" si="9"/>
        <v>24</v>
      </c>
      <c r="AZ457" s="19">
        <f t="shared" si="10"/>
        <v>15</v>
      </c>
      <c r="BA457" s="19">
        <f t="shared" si="11"/>
        <v>1</v>
      </c>
      <c r="BB457" s="19">
        <f t="shared" si="12"/>
        <v>1</v>
      </c>
      <c r="BC457" s="19">
        <v>3.0</v>
      </c>
      <c r="BD457" s="19">
        <v>4.0</v>
      </c>
      <c r="BE457" s="19">
        <v>1.0</v>
      </c>
      <c r="BF457" s="19">
        <v>1.0</v>
      </c>
      <c r="BG457" s="19">
        <v>1.0</v>
      </c>
      <c r="BH457" s="19">
        <v>1.0</v>
      </c>
      <c r="BI457" s="19">
        <v>2.0</v>
      </c>
      <c r="BJ457" s="19">
        <f t="shared" si="13"/>
        <v>13</v>
      </c>
      <c r="BK457" s="19">
        <f t="shared" si="14"/>
        <v>6</v>
      </c>
      <c r="BL457" s="19"/>
      <c r="BM457" s="19"/>
      <c r="BN457" s="19">
        <v>3.0</v>
      </c>
      <c r="BO457" s="19" t="s">
        <v>185</v>
      </c>
      <c r="BP457" s="19">
        <f t="shared" si="15"/>
        <v>0</v>
      </c>
      <c r="BQ457" s="19">
        <v>1.0</v>
      </c>
      <c r="BR457" s="19">
        <v>0.0</v>
      </c>
      <c r="BS457" s="19" t="s">
        <v>195</v>
      </c>
      <c r="BT457" s="20">
        <f t="shared" si="16"/>
        <v>1</v>
      </c>
      <c r="BU457" s="19" t="s">
        <v>296</v>
      </c>
      <c r="BV457" s="19">
        <v>5.0</v>
      </c>
      <c r="BW457" s="19" t="s">
        <v>185</v>
      </c>
      <c r="BX457" s="19" t="s">
        <v>191</v>
      </c>
      <c r="BY457" s="19" t="s">
        <v>185</v>
      </c>
      <c r="BZ457" s="19" t="s">
        <v>185</v>
      </c>
      <c r="CA457" s="19">
        <f t="shared" si="17"/>
        <v>0</v>
      </c>
      <c r="CB457" s="19" t="s">
        <v>185</v>
      </c>
      <c r="CC457" s="19">
        <f t="shared" si="18"/>
        <v>0</v>
      </c>
      <c r="CD457" s="19" t="s">
        <v>192</v>
      </c>
      <c r="CE457" s="19">
        <f t="shared" si="19"/>
        <v>0</v>
      </c>
      <c r="CF457" s="19" t="s">
        <v>192</v>
      </c>
      <c r="CG457" s="19">
        <f t="shared" si="20"/>
        <v>0</v>
      </c>
      <c r="CH457" s="19" t="s">
        <v>192</v>
      </c>
      <c r="CI457" s="19">
        <f t="shared" si="21"/>
        <v>0</v>
      </c>
      <c r="CJ457" s="19" t="s">
        <v>193</v>
      </c>
      <c r="CK457" s="19" t="s">
        <v>185</v>
      </c>
      <c r="CL457" s="19" t="s">
        <v>194</v>
      </c>
      <c r="CM457" s="19">
        <f t="shared" si="22"/>
        <v>3.5</v>
      </c>
      <c r="CN457" s="19" t="s">
        <v>185</v>
      </c>
      <c r="CO457" s="19">
        <f t="shared" si="23"/>
        <v>0</v>
      </c>
      <c r="CP457" s="19" t="s">
        <v>185</v>
      </c>
      <c r="CQ457" s="19" t="s">
        <v>185</v>
      </c>
      <c r="CR457" s="19" t="s">
        <v>185</v>
      </c>
      <c r="CS457" s="19" t="s">
        <v>185</v>
      </c>
      <c r="CT457" s="19" t="s">
        <v>185</v>
      </c>
      <c r="CU457" s="19">
        <f t="shared" ref="CU457:CY457" si="508">if(CP457="Không",0,1)</f>
        <v>0</v>
      </c>
      <c r="CV457" s="19">
        <f t="shared" si="508"/>
        <v>0</v>
      </c>
      <c r="CW457" s="19">
        <f t="shared" si="508"/>
        <v>0</v>
      </c>
      <c r="CX457" s="19">
        <f t="shared" si="508"/>
        <v>0</v>
      </c>
      <c r="CY457" s="19">
        <f t="shared" si="508"/>
        <v>0</v>
      </c>
      <c r="CZ457" s="19" t="s">
        <v>185</v>
      </c>
      <c r="DA457" s="19">
        <f t="shared" si="25"/>
        <v>0</v>
      </c>
      <c r="DB457" s="19" t="s">
        <v>185</v>
      </c>
      <c r="DC457" s="19">
        <f t="shared" si="26"/>
        <v>0</v>
      </c>
      <c r="DD457" s="20"/>
      <c r="DE457" s="19" t="s">
        <v>195</v>
      </c>
      <c r="DF457" s="19">
        <f t="shared" si="27"/>
        <v>1</v>
      </c>
      <c r="DG457" s="19" t="s">
        <v>196</v>
      </c>
      <c r="DH457" s="19">
        <f t="shared" si="28"/>
        <v>0</v>
      </c>
      <c r="DI457" s="19" t="s">
        <v>185</v>
      </c>
      <c r="DJ457" s="19">
        <f t="shared" si="29"/>
        <v>0</v>
      </c>
      <c r="DK457" s="19" t="s">
        <v>197</v>
      </c>
      <c r="DL457" s="19">
        <f t="shared" si="30"/>
        <v>0</v>
      </c>
      <c r="DM457" s="19" t="s">
        <v>303</v>
      </c>
      <c r="DN457" s="19">
        <f t="shared" si="31"/>
        <v>0.5</v>
      </c>
      <c r="DO457" s="19" t="s">
        <v>274</v>
      </c>
      <c r="DP457" s="19" t="s">
        <v>185</v>
      </c>
      <c r="DQ457" s="20">
        <f t="shared" si="32"/>
        <v>0</v>
      </c>
      <c r="DR457" s="20"/>
      <c r="DS457" s="19" t="s">
        <v>185</v>
      </c>
      <c r="DT457" s="20"/>
      <c r="DU457" s="19" t="s">
        <v>185</v>
      </c>
      <c r="DV457" s="20"/>
      <c r="DW457" s="20"/>
      <c r="DX457" s="20"/>
      <c r="DY457" s="20"/>
    </row>
    <row r="458">
      <c r="A458" s="18">
        <v>46008.769953703704</v>
      </c>
      <c r="B458" s="19" t="s">
        <v>487</v>
      </c>
      <c r="C458" s="19" t="s">
        <v>174</v>
      </c>
      <c r="D458" s="19">
        <f t="shared" si="2"/>
        <v>0</v>
      </c>
      <c r="E458" s="19" t="s">
        <v>328</v>
      </c>
      <c r="F458" s="19">
        <f>IFERROR(__xludf.DUMMYFUNCTION("LET(
  t, LOWER(TRIM(E458)),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458" s="19" t="s">
        <v>185</v>
      </c>
      <c r="H458" s="19">
        <f>IFERROR(__xludf.DUMMYFUNCTION("LET(
  t, LOWER(TRIM(G458)),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58" s="19" t="s">
        <v>182</v>
      </c>
      <c r="J458" s="19">
        <f>IFERROR(__xludf.DUMMYFUNCTION("LET(
  text, LOWER(I458),
  IFERROR(
    IFS(
      REGEXMATCH(text,""ở cùng gia đình|ở trọ cùng gia đình""), 0,
      REGEXMATCH(text,""thuê trọ""), 1,
      REGEXMATCH(text,""ở ktx""), 2,
      REGEXMATCH(text,""có nhà tại khu vực đang học|có nhà|ở riên"&amp;"g tại chung cư""), 3,
      REGEXMATCH(text,""ở nhà người quen""), 4
    ),
  -1)
)"),1.0)</f>
        <v>1</v>
      </c>
      <c r="K458" s="19" t="s">
        <v>202</v>
      </c>
      <c r="L458" s="19">
        <f>IFERROR(__xludf.DUMMYFUNCTION("LET(
  t, LOWER(TRIM(K458)),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58" s="19" t="s">
        <v>261</v>
      </c>
      <c r="N458" s="19">
        <f>IFERROR(__xludf.DUMMYFUNCTION("LET(
  t, LOWER(TRIM(M458)),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58" s="19" t="s">
        <v>195</v>
      </c>
      <c r="P458" s="19">
        <f t="shared" si="3"/>
        <v>1</v>
      </c>
      <c r="Q458" s="19">
        <v>1.0</v>
      </c>
      <c r="R458" s="20">
        <f t="shared" si="472"/>
        <v>1</v>
      </c>
      <c r="S458" s="19" t="s">
        <v>306</v>
      </c>
      <c r="T458" s="19"/>
      <c r="U458" s="19" t="s">
        <v>224</v>
      </c>
      <c r="V458" s="20">
        <f>IFERROR(__xludf.DUMMYFUNCTION("IFERROR(REGEXEXTRACT(U458,""\d+"")*1, """")"),25.0)</f>
        <v>25</v>
      </c>
      <c r="W458" s="20">
        <f t="shared" si="5"/>
        <v>25</v>
      </c>
      <c r="X458" s="19">
        <v>30.0</v>
      </c>
      <c r="Y458" s="19">
        <v>0.0</v>
      </c>
      <c r="Z458" s="19" t="s">
        <v>186</v>
      </c>
      <c r="AA458" s="19"/>
      <c r="AB458" s="19" t="s">
        <v>185</v>
      </c>
      <c r="AC458" s="19" t="s">
        <v>286</v>
      </c>
      <c r="AD458" s="19" t="s">
        <v>205</v>
      </c>
      <c r="AE458" s="19" t="s">
        <v>225</v>
      </c>
      <c r="AF458" s="19" t="s">
        <v>250</v>
      </c>
      <c r="AG458" s="19" t="s">
        <v>251</v>
      </c>
      <c r="AH458" s="19" t="s">
        <v>251</v>
      </c>
      <c r="AI458" s="19" t="s">
        <v>277</v>
      </c>
      <c r="AJ458" s="19">
        <f t="shared" si="6"/>
        <v>4</v>
      </c>
      <c r="AK458" s="19" t="s">
        <v>226</v>
      </c>
      <c r="AL458" s="19">
        <f t="shared" si="7"/>
        <v>2</v>
      </c>
      <c r="AM458" s="19" t="s">
        <v>190</v>
      </c>
      <c r="AN458" s="19">
        <f t="shared" si="8"/>
        <v>0</v>
      </c>
      <c r="AO458" s="20"/>
      <c r="AP458" s="19">
        <v>2.0</v>
      </c>
      <c r="AQ458" s="19">
        <v>2.0</v>
      </c>
      <c r="AR458" s="19">
        <v>2.0</v>
      </c>
      <c r="AS458" s="19">
        <v>2.0</v>
      </c>
      <c r="AT458" s="19">
        <v>2.0</v>
      </c>
      <c r="AU458" s="19">
        <v>2.0</v>
      </c>
      <c r="AV458" s="19">
        <v>2.0</v>
      </c>
      <c r="AW458" s="19">
        <v>2.0</v>
      </c>
      <c r="AX458" s="19">
        <v>2.0</v>
      </c>
      <c r="AY458" s="19">
        <f t="shared" si="9"/>
        <v>18</v>
      </c>
      <c r="AZ458" s="19">
        <f t="shared" si="10"/>
        <v>9</v>
      </c>
      <c r="BA458" s="19">
        <f t="shared" si="11"/>
        <v>0</v>
      </c>
      <c r="BB458" s="19">
        <f t="shared" si="12"/>
        <v>0</v>
      </c>
      <c r="BC458" s="19">
        <v>2.0</v>
      </c>
      <c r="BD458" s="19">
        <v>2.0</v>
      </c>
      <c r="BE458" s="19">
        <v>2.0</v>
      </c>
      <c r="BF458" s="19">
        <v>2.0</v>
      </c>
      <c r="BG458" s="19">
        <v>2.0</v>
      </c>
      <c r="BH458" s="19">
        <v>2.0</v>
      </c>
      <c r="BI458" s="19">
        <v>2.0</v>
      </c>
      <c r="BJ458" s="19">
        <f t="shared" si="13"/>
        <v>14</v>
      </c>
      <c r="BK458" s="19">
        <f t="shared" si="14"/>
        <v>7</v>
      </c>
      <c r="BL458" s="19"/>
      <c r="BM458" s="19"/>
      <c r="BN458" s="19">
        <v>2.0</v>
      </c>
      <c r="BO458" s="19" t="s">
        <v>185</v>
      </c>
      <c r="BP458" s="19">
        <f t="shared" si="15"/>
        <v>0</v>
      </c>
      <c r="BQ458" s="19">
        <v>5.0</v>
      </c>
      <c r="BR458" s="19">
        <v>0.0</v>
      </c>
      <c r="BS458" s="19" t="s">
        <v>195</v>
      </c>
      <c r="BT458" s="20">
        <f t="shared" si="16"/>
        <v>1</v>
      </c>
      <c r="BU458" s="19" t="s">
        <v>245</v>
      </c>
      <c r="BV458" s="19">
        <v>5.0</v>
      </c>
      <c r="BW458" s="19" t="s">
        <v>195</v>
      </c>
      <c r="BX458" s="19" t="s">
        <v>252</v>
      </c>
      <c r="BY458" s="19" t="s">
        <v>195</v>
      </c>
      <c r="BZ458" s="19" t="s">
        <v>208</v>
      </c>
      <c r="CA458" s="19">
        <f t="shared" si="17"/>
        <v>2</v>
      </c>
      <c r="CB458" s="19" t="s">
        <v>208</v>
      </c>
      <c r="CC458" s="19">
        <f t="shared" si="18"/>
        <v>2</v>
      </c>
      <c r="CD458" s="19" t="s">
        <v>208</v>
      </c>
      <c r="CE458" s="19">
        <f t="shared" si="19"/>
        <v>2</v>
      </c>
      <c r="CF458" s="19" t="s">
        <v>208</v>
      </c>
      <c r="CG458" s="19">
        <f t="shared" si="20"/>
        <v>2</v>
      </c>
      <c r="CH458" s="19" t="s">
        <v>208</v>
      </c>
      <c r="CI458" s="19">
        <f t="shared" si="21"/>
        <v>2</v>
      </c>
      <c r="CJ458" s="19" t="s">
        <v>262</v>
      </c>
      <c r="CK458" s="19" t="s">
        <v>362</v>
      </c>
      <c r="CL458" s="19" t="s">
        <v>241</v>
      </c>
      <c r="CM458" s="19">
        <f t="shared" si="22"/>
        <v>1.5</v>
      </c>
      <c r="CN458" s="19" t="s">
        <v>213</v>
      </c>
      <c r="CO458" s="19">
        <f t="shared" si="23"/>
        <v>1</v>
      </c>
      <c r="CP458" s="19" t="s">
        <v>195</v>
      </c>
      <c r="CQ458" s="19" t="s">
        <v>185</v>
      </c>
      <c r="CR458" s="19" t="s">
        <v>195</v>
      </c>
      <c r="CS458" s="19" t="s">
        <v>195</v>
      </c>
      <c r="CT458" s="19" t="s">
        <v>195</v>
      </c>
      <c r="CU458" s="19">
        <f t="shared" ref="CU458:CY458" si="509">if(CP458="Không",0,1)</f>
        <v>1</v>
      </c>
      <c r="CV458" s="19">
        <f t="shared" si="509"/>
        <v>0</v>
      </c>
      <c r="CW458" s="19">
        <f t="shared" si="509"/>
        <v>1</v>
      </c>
      <c r="CX458" s="19">
        <f t="shared" si="509"/>
        <v>1</v>
      </c>
      <c r="CY458" s="19">
        <f t="shared" si="509"/>
        <v>1</v>
      </c>
      <c r="CZ458" s="19" t="s">
        <v>195</v>
      </c>
      <c r="DA458" s="19">
        <f t="shared" si="25"/>
        <v>1</v>
      </c>
      <c r="DB458" s="19" t="s">
        <v>195</v>
      </c>
      <c r="DC458" s="19">
        <f t="shared" si="26"/>
        <v>1</v>
      </c>
      <c r="DD458" s="19" t="s">
        <v>742</v>
      </c>
      <c r="DE458" s="19" t="s">
        <v>185</v>
      </c>
      <c r="DF458" s="19">
        <f t="shared" si="27"/>
        <v>0</v>
      </c>
      <c r="DG458" s="19" t="s">
        <v>272</v>
      </c>
      <c r="DH458" s="19">
        <f t="shared" si="28"/>
        <v>1</v>
      </c>
      <c r="DI458" s="19" t="s">
        <v>539</v>
      </c>
      <c r="DJ458" s="19">
        <f t="shared" si="29"/>
        <v>1</v>
      </c>
      <c r="DK458" s="19" t="s">
        <v>282</v>
      </c>
      <c r="DL458" s="19">
        <f t="shared" si="30"/>
        <v>1</v>
      </c>
      <c r="DM458" s="20"/>
      <c r="DN458" s="19" t="str">
        <f t="shared" si="31"/>
        <v/>
      </c>
      <c r="DO458" s="20"/>
      <c r="DP458" s="19" t="s">
        <v>195</v>
      </c>
      <c r="DQ458" s="20">
        <f t="shared" si="32"/>
        <v>1</v>
      </c>
      <c r="DR458" s="19" t="s">
        <v>400</v>
      </c>
      <c r="DS458" s="19" t="s">
        <v>185</v>
      </c>
      <c r="DT458" s="20"/>
      <c r="DU458" s="19" t="s">
        <v>185</v>
      </c>
      <c r="DV458" s="20"/>
      <c r="DW458" s="20"/>
      <c r="DX458" s="20"/>
      <c r="DY458" s="20"/>
    </row>
    <row r="459">
      <c r="A459" s="18">
        <v>46008.77642361111</v>
      </c>
      <c r="B459" s="19" t="s">
        <v>527</v>
      </c>
      <c r="C459" s="19" t="s">
        <v>335</v>
      </c>
      <c r="D459" s="19">
        <f t="shared" si="2"/>
        <v>1</v>
      </c>
      <c r="E459" s="19" t="s">
        <v>180</v>
      </c>
      <c r="F459" s="19">
        <f>IFERROR(__xludf.DUMMYFUNCTION("LET(
  t, LOWER(TRIM(E459)),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59" s="19" t="s">
        <v>181</v>
      </c>
      <c r="H459" s="19">
        <f>IFERROR(__xludf.DUMMYFUNCTION("LET(
  t, LOWER(TRIM(G459)),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459" s="19" t="s">
        <v>276</v>
      </c>
      <c r="J459" s="19">
        <f>IFERROR(__xludf.DUMMYFUNCTION("LET(
  text, LOWER(I459),
  IFERROR(
    IFS(
      REGEXMATCH(text,""ở cùng gia đình|ở trọ cùng gia đình""), 0,
      REGEXMATCH(text,""thuê trọ""), 1,
      REGEXMATCH(text,""ở ktx""), 2,
      REGEXMATCH(text,""có nhà tại khu vực đang học|có nhà|ở riên"&amp;"g tại chung cư""), 3,
      REGEXMATCH(text,""ở nhà người quen""), 4
    ),
  -1)
)"),0.0)</f>
        <v>0</v>
      </c>
      <c r="K459" s="19" t="s">
        <v>202</v>
      </c>
      <c r="L459" s="19">
        <f>IFERROR(__xludf.DUMMYFUNCTION("LET(
  t, LOWER(TRIM(K459)),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59" s="19" t="s">
        <v>222</v>
      </c>
      <c r="N459" s="19">
        <f>IFERROR(__xludf.DUMMYFUNCTION("LET(
  t, LOWER(TRIM(M459)),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59" s="19" t="s">
        <v>195</v>
      </c>
      <c r="P459" s="19">
        <f t="shared" si="3"/>
        <v>1</v>
      </c>
      <c r="Q459" s="19">
        <v>2.0</v>
      </c>
      <c r="R459" s="20">
        <f t="shared" si="472"/>
        <v>2</v>
      </c>
      <c r="S459" s="19" t="s">
        <v>223</v>
      </c>
      <c r="T459" s="19"/>
      <c r="U459" s="19" t="s">
        <v>204</v>
      </c>
      <c r="V459" s="20">
        <f>IFERROR(__xludf.DUMMYFUNCTION("IFERROR(REGEXEXTRACT(U459,""\d+"")*1, """")"),15.0)</f>
        <v>15</v>
      </c>
      <c r="W459" s="20">
        <f t="shared" si="5"/>
        <v>15</v>
      </c>
      <c r="X459" s="21">
        <v>0.2</v>
      </c>
      <c r="Y459" s="21">
        <v>0.1</v>
      </c>
      <c r="Z459" s="19" t="s">
        <v>185</v>
      </c>
      <c r="AA459" s="19"/>
      <c r="AB459" s="19" t="s">
        <v>185</v>
      </c>
      <c r="AC459" s="19" t="s">
        <v>185</v>
      </c>
      <c r="AD459" s="19" t="s">
        <v>186</v>
      </c>
      <c r="AE459" s="19" t="s">
        <v>185</v>
      </c>
      <c r="AF459" s="19" t="s">
        <v>206</v>
      </c>
      <c r="AG459" s="19" t="s">
        <v>188</v>
      </c>
      <c r="AH459" s="19" t="s">
        <v>251</v>
      </c>
      <c r="AI459" s="19" t="s">
        <v>227</v>
      </c>
      <c r="AJ459" s="19">
        <f t="shared" si="6"/>
        <v>2</v>
      </c>
      <c r="AK459" s="19" t="s">
        <v>188</v>
      </c>
      <c r="AL459" s="19">
        <f t="shared" si="7"/>
        <v>1</v>
      </c>
      <c r="AM459" s="19" t="s">
        <v>228</v>
      </c>
      <c r="AN459" s="19">
        <f t="shared" si="8"/>
        <v>1</v>
      </c>
      <c r="AO459" s="20"/>
      <c r="AP459" s="19">
        <v>1.0</v>
      </c>
      <c r="AQ459" s="19">
        <v>1.0</v>
      </c>
      <c r="AR459" s="19">
        <v>3.0</v>
      </c>
      <c r="AS459" s="19">
        <v>2.0</v>
      </c>
      <c r="AT459" s="19">
        <v>2.0</v>
      </c>
      <c r="AU459" s="19">
        <v>3.0</v>
      </c>
      <c r="AV459" s="19">
        <v>1.0</v>
      </c>
      <c r="AW459" s="19">
        <v>1.0</v>
      </c>
      <c r="AX459" s="19">
        <v>1.0</v>
      </c>
      <c r="AY459" s="19">
        <f t="shared" si="9"/>
        <v>15</v>
      </c>
      <c r="AZ459" s="19">
        <f t="shared" si="10"/>
        <v>6</v>
      </c>
      <c r="BA459" s="19">
        <f t="shared" si="11"/>
        <v>0</v>
      </c>
      <c r="BB459" s="19">
        <f t="shared" si="12"/>
        <v>0</v>
      </c>
      <c r="BC459" s="19">
        <v>1.0</v>
      </c>
      <c r="BD459" s="19">
        <v>1.0</v>
      </c>
      <c r="BE459" s="19">
        <v>2.0</v>
      </c>
      <c r="BF459" s="19">
        <v>1.0</v>
      </c>
      <c r="BG459" s="19">
        <v>2.0</v>
      </c>
      <c r="BH459" s="19">
        <v>1.0</v>
      </c>
      <c r="BI459" s="19">
        <v>1.0</v>
      </c>
      <c r="BJ459" s="19">
        <f t="shared" si="13"/>
        <v>9</v>
      </c>
      <c r="BK459" s="19">
        <f t="shared" si="14"/>
        <v>2</v>
      </c>
      <c r="BL459" s="19"/>
      <c r="BM459" s="19"/>
      <c r="BN459" s="19">
        <v>4.0</v>
      </c>
      <c r="BO459" s="19" t="s">
        <v>185</v>
      </c>
      <c r="BP459" s="19">
        <f t="shared" si="15"/>
        <v>0</v>
      </c>
      <c r="BQ459" s="19">
        <v>2.0</v>
      </c>
      <c r="BR459" s="19">
        <v>3.0</v>
      </c>
      <c r="BS459" s="19" t="s">
        <v>195</v>
      </c>
      <c r="BT459" s="20">
        <f t="shared" si="16"/>
        <v>1</v>
      </c>
      <c r="BU459" s="19" t="s">
        <v>207</v>
      </c>
      <c r="BV459" s="19">
        <v>4.0</v>
      </c>
      <c r="BW459" s="19" t="s">
        <v>185</v>
      </c>
      <c r="BX459" s="19" t="s">
        <v>191</v>
      </c>
      <c r="BY459" s="19" t="s">
        <v>185</v>
      </c>
      <c r="BZ459" s="19" t="s">
        <v>186</v>
      </c>
      <c r="CA459" s="19">
        <f t="shared" si="17"/>
        <v>1</v>
      </c>
      <c r="CB459" s="19" t="s">
        <v>186</v>
      </c>
      <c r="CC459" s="19">
        <f t="shared" si="18"/>
        <v>1</v>
      </c>
      <c r="CD459" s="19" t="s">
        <v>192</v>
      </c>
      <c r="CE459" s="19">
        <f t="shared" si="19"/>
        <v>0</v>
      </c>
      <c r="CF459" s="19" t="s">
        <v>209</v>
      </c>
      <c r="CG459" s="19">
        <f t="shared" si="20"/>
        <v>1</v>
      </c>
      <c r="CH459" s="19" t="s">
        <v>209</v>
      </c>
      <c r="CI459" s="19">
        <f t="shared" si="21"/>
        <v>1</v>
      </c>
      <c r="CJ459" s="19" t="s">
        <v>210</v>
      </c>
      <c r="CK459" s="19" t="s">
        <v>422</v>
      </c>
      <c r="CL459" s="19" t="s">
        <v>212</v>
      </c>
      <c r="CM459" s="19">
        <f t="shared" si="22"/>
        <v>6</v>
      </c>
      <c r="CN459" s="19" t="s">
        <v>185</v>
      </c>
      <c r="CO459" s="19">
        <f t="shared" si="23"/>
        <v>0</v>
      </c>
      <c r="CP459" s="19" t="s">
        <v>185</v>
      </c>
      <c r="CQ459" s="19" t="s">
        <v>185</v>
      </c>
      <c r="CR459" s="19" t="s">
        <v>185</v>
      </c>
      <c r="CS459" s="19" t="s">
        <v>185</v>
      </c>
      <c r="CT459" s="19" t="s">
        <v>185</v>
      </c>
      <c r="CU459" s="19">
        <f t="shared" ref="CU459:CY459" si="510">if(CP459="Không",0,1)</f>
        <v>0</v>
      </c>
      <c r="CV459" s="19">
        <f t="shared" si="510"/>
        <v>0</v>
      </c>
      <c r="CW459" s="19">
        <f t="shared" si="510"/>
        <v>0</v>
      </c>
      <c r="CX459" s="19">
        <f t="shared" si="510"/>
        <v>0</v>
      </c>
      <c r="CY459" s="19">
        <f t="shared" si="510"/>
        <v>0</v>
      </c>
      <c r="CZ459" s="19" t="s">
        <v>195</v>
      </c>
      <c r="DA459" s="19">
        <f t="shared" si="25"/>
        <v>1</v>
      </c>
      <c r="DB459" s="19" t="s">
        <v>195</v>
      </c>
      <c r="DC459" s="19">
        <f t="shared" si="26"/>
        <v>1</v>
      </c>
      <c r="DD459" s="19" t="s">
        <v>714</v>
      </c>
      <c r="DE459" s="19" t="s">
        <v>195</v>
      </c>
      <c r="DF459" s="19">
        <f t="shared" si="27"/>
        <v>1</v>
      </c>
      <c r="DG459" s="19" t="s">
        <v>431</v>
      </c>
      <c r="DH459" s="19">
        <f t="shared" si="28"/>
        <v>1</v>
      </c>
      <c r="DI459" s="19" t="s">
        <v>185</v>
      </c>
      <c r="DJ459" s="19">
        <f t="shared" si="29"/>
        <v>0</v>
      </c>
      <c r="DK459" s="19" t="s">
        <v>197</v>
      </c>
      <c r="DL459" s="19">
        <f t="shared" si="30"/>
        <v>0</v>
      </c>
      <c r="DM459" s="19" t="s">
        <v>198</v>
      </c>
      <c r="DN459" s="19">
        <f t="shared" si="31"/>
        <v>1.5</v>
      </c>
      <c r="DO459" s="19" t="s">
        <v>794</v>
      </c>
      <c r="DP459" s="19" t="s">
        <v>185</v>
      </c>
      <c r="DQ459" s="20">
        <f t="shared" si="32"/>
        <v>0</v>
      </c>
      <c r="DR459" s="20"/>
      <c r="DS459" s="19" t="s">
        <v>185</v>
      </c>
      <c r="DT459" s="20"/>
      <c r="DU459" s="19" t="s">
        <v>185</v>
      </c>
      <c r="DV459" s="20"/>
      <c r="DW459" s="20"/>
      <c r="DX459" s="20"/>
      <c r="DY459" s="20"/>
    </row>
    <row r="460">
      <c r="A460" s="18">
        <v>46008.80065972222</v>
      </c>
      <c r="B460" s="19" t="s">
        <v>390</v>
      </c>
      <c r="C460" s="19" t="s">
        <v>335</v>
      </c>
      <c r="D460" s="19">
        <f t="shared" si="2"/>
        <v>1</v>
      </c>
      <c r="E460" s="19" t="s">
        <v>328</v>
      </c>
      <c r="F460" s="19">
        <f>IFERROR(__xludf.DUMMYFUNCTION("LET(
  t, LOWER(TRIM(E460)),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460" s="19" t="s">
        <v>185</v>
      </c>
      <c r="H460" s="19">
        <f>IFERROR(__xludf.DUMMYFUNCTION("LET(
  t, LOWER(TRIM(G460)),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60" s="19" t="s">
        <v>182</v>
      </c>
      <c r="J460" s="19">
        <f>IFERROR(__xludf.DUMMYFUNCTION("LET(
  text, LOWER(I460),
  IFERROR(
    IFS(
      REGEXMATCH(text,""ở cùng gia đình|ở trọ cùng gia đình""), 0,
      REGEXMATCH(text,""thuê trọ""), 1,
      REGEXMATCH(text,""ở ktx""), 2,
      REGEXMATCH(text,""có nhà tại khu vực đang học|có nhà|ở riên"&amp;"g tại chung cư""), 3,
      REGEXMATCH(text,""ở nhà người quen""), 4
    ),
  -1)
)"),1.0)</f>
        <v>1</v>
      </c>
      <c r="K460" s="19" t="s">
        <v>183</v>
      </c>
      <c r="L460" s="19">
        <f>IFERROR(__xludf.DUMMYFUNCTION("LET(
  t, LOWER(TRIM(K460)),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60" s="19" t="s">
        <v>222</v>
      </c>
      <c r="N460" s="19">
        <f>IFERROR(__xludf.DUMMYFUNCTION("LET(
  t, LOWER(TRIM(M460)),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60" s="19" t="s">
        <v>185</v>
      </c>
      <c r="P460" s="19">
        <f t="shared" si="3"/>
        <v>0</v>
      </c>
      <c r="Q460" s="20"/>
      <c r="R460" s="20" t="str">
        <f t="shared" si="472"/>
        <v/>
      </c>
      <c r="S460" s="20"/>
      <c r="T460" s="20"/>
      <c r="U460" s="20"/>
      <c r="V460" s="20" t="str">
        <f>IFERROR(__xludf.DUMMYFUNCTION("IFERROR(REGEXEXTRACT(U460,""\d+"")*1, """")"),"")</f>
        <v/>
      </c>
      <c r="W460" s="20">
        <f t="shared" si="5"/>
        <v>0</v>
      </c>
      <c r="X460" s="20"/>
      <c r="Y460" s="20"/>
      <c r="Z460" s="19" t="s">
        <v>186</v>
      </c>
      <c r="AA460" s="19"/>
      <c r="AB460" s="19" t="s">
        <v>185</v>
      </c>
      <c r="AC460" s="19" t="s">
        <v>185</v>
      </c>
      <c r="AD460" s="19" t="s">
        <v>205</v>
      </c>
      <c r="AE460" s="19" t="s">
        <v>186</v>
      </c>
      <c r="AF460" s="19" t="s">
        <v>206</v>
      </c>
      <c r="AG460" s="19" t="s">
        <v>188</v>
      </c>
      <c r="AH460" s="19" t="s">
        <v>226</v>
      </c>
      <c r="AI460" s="19" t="s">
        <v>189</v>
      </c>
      <c r="AJ460" s="19">
        <f t="shared" si="6"/>
        <v>1</v>
      </c>
      <c r="AK460" s="19" t="s">
        <v>188</v>
      </c>
      <c r="AL460" s="19">
        <f t="shared" si="7"/>
        <v>1</v>
      </c>
      <c r="AM460" s="19" t="s">
        <v>190</v>
      </c>
      <c r="AN460" s="19">
        <f t="shared" si="8"/>
        <v>0</v>
      </c>
      <c r="AO460" s="20"/>
      <c r="AP460" s="19">
        <v>3.0</v>
      </c>
      <c r="AQ460" s="19">
        <v>3.0</v>
      </c>
      <c r="AR460" s="19">
        <v>4.0</v>
      </c>
      <c r="AS460" s="19">
        <v>4.0</v>
      </c>
      <c r="AT460" s="19">
        <v>2.0</v>
      </c>
      <c r="AU460" s="19">
        <v>4.0</v>
      </c>
      <c r="AV460" s="19">
        <v>2.0</v>
      </c>
      <c r="AW460" s="19">
        <v>2.0</v>
      </c>
      <c r="AX460" s="19">
        <v>2.0</v>
      </c>
      <c r="AY460" s="19">
        <f t="shared" si="9"/>
        <v>26</v>
      </c>
      <c r="AZ460" s="19">
        <f t="shared" si="10"/>
        <v>17</v>
      </c>
      <c r="BA460" s="19">
        <f t="shared" si="11"/>
        <v>1</v>
      </c>
      <c r="BB460" s="19">
        <f t="shared" si="12"/>
        <v>1</v>
      </c>
      <c r="BC460" s="19">
        <v>3.0</v>
      </c>
      <c r="BD460" s="19">
        <v>3.0</v>
      </c>
      <c r="BE460" s="19">
        <v>4.0</v>
      </c>
      <c r="BF460" s="19">
        <v>4.0</v>
      </c>
      <c r="BG460" s="19">
        <v>4.0</v>
      </c>
      <c r="BH460" s="19">
        <v>2.0</v>
      </c>
      <c r="BI460" s="19">
        <v>1.0</v>
      </c>
      <c r="BJ460" s="19">
        <f t="shared" si="13"/>
        <v>21</v>
      </c>
      <c r="BK460" s="19">
        <f t="shared" si="14"/>
        <v>14</v>
      </c>
      <c r="BL460" s="19"/>
      <c r="BM460" s="19"/>
      <c r="BN460" s="19">
        <v>2.0</v>
      </c>
      <c r="BO460" s="19" t="s">
        <v>195</v>
      </c>
      <c r="BP460" s="19">
        <f t="shared" si="15"/>
        <v>1</v>
      </c>
      <c r="BQ460" s="19">
        <v>2.0</v>
      </c>
      <c r="BR460" s="19">
        <v>3.0</v>
      </c>
      <c r="BS460" s="19" t="s">
        <v>195</v>
      </c>
      <c r="BT460" s="20">
        <f t="shared" si="16"/>
        <v>1</v>
      </c>
      <c r="BU460" s="19" t="s">
        <v>207</v>
      </c>
      <c r="BV460" s="19">
        <v>3.0</v>
      </c>
      <c r="BW460" s="19" t="s">
        <v>195</v>
      </c>
      <c r="BX460" s="19" t="s">
        <v>191</v>
      </c>
      <c r="BY460" s="19" t="s">
        <v>185</v>
      </c>
      <c r="BZ460" s="19" t="s">
        <v>186</v>
      </c>
      <c r="CA460" s="19">
        <f t="shared" si="17"/>
        <v>1</v>
      </c>
      <c r="CB460" s="19" t="s">
        <v>186</v>
      </c>
      <c r="CC460" s="19">
        <f t="shared" si="18"/>
        <v>1</v>
      </c>
      <c r="CD460" s="19" t="s">
        <v>208</v>
      </c>
      <c r="CE460" s="19">
        <f t="shared" si="19"/>
        <v>2</v>
      </c>
      <c r="CF460" s="19" t="s">
        <v>208</v>
      </c>
      <c r="CG460" s="19">
        <f t="shared" si="20"/>
        <v>2</v>
      </c>
      <c r="CH460" s="19" t="s">
        <v>209</v>
      </c>
      <c r="CI460" s="19">
        <f t="shared" si="21"/>
        <v>1</v>
      </c>
      <c r="CJ460" s="19" t="s">
        <v>229</v>
      </c>
      <c r="CK460" s="19" t="s">
        <v>263</v>
      </c>
      <c r="CL460" s="19" t="s">
        <v>194</v>
      </c>
      <c r="CM460" s="19">
        <f t="shared" si="22"/>
        <v>3.5</v>
      </c>
      <c r="CN460" s="19" t="s">
        <v>213</v>
      </c>
      <c r="CO460" s="19">
        <f t="shared" si="23"/>
        <v>1</v>
      </c>
      <c r="CP460" s="19" t="s">
        <v>185</v>
      </c>
      <c r="CQ460" s="19" t="s">
        <v>185</v>
      </c>
      <c r="CR460" s="19" t="s">
        <v>185</v>
      </c>
      <c r="CS460" s="19" t="s">
        <v>185</v>
      </c>
      <c r="CT460" s="19" t="s">
        <v>195</v>
      </c>
      <c r="CU460" s="19">
        <f t="shared" ref="CU460:CY460" si="511">if(CP460="Không",0,1)</f>
        <v>0</v>
      </c>
      <c r="CV460" s="19">
        <f t="shared" si="511"/>
        <v>0</v>
      </c>
      <c r="CW460" s="19">
        <f t="shared" si="511"/>
        <v>0</v>
      </c>
      <c r="CX460" s="19">
        <f t="shared" si="511"/>
        <v>0</v>
      </c>
      <c r="CY460" s="19">
        <f t="shared" si="511"/>
        <v>1</v>
      </c>
      <c r="CZ460" s="19" t="s">
        <v>185</v>
      </c>
      <c r="DA460" s="19">
        <f t="shared" si="25"/>
        <v>0</v>
      </c>
      <c r="DB460" s="19" t="s">
        <v>185</v>
      </c>
      <c r="DC460" s="19">
        <f t="shared" si="26"/>
        <v>0</v>
      </c>
      <c r="DD460" s="20"/>
      <c r="DE460" s="19" t="s">
        <v>195</v>
      </c>
      <c r="DF460" s="19">
        <f t="shared" si="27"/>
        <v>1</v>
      </c>
      <c r="DG460" s="19" t="s">
        <v>431</v>
      </c>
      <c r="DH460" s="19">
        <f t="shared" si="28"/>
        <v>1</v>
      </c>
      <c r="DI460" s="19" t="s">
        <v>355</v>
      </c>
      <c r="DJ460" s="19">
        <f t="shared" si="29"/>
        <v>1</v>
      </c>
      <c r="DK460" s="19" t="s">
        <v>197</v>
      </c>
      <c r="DL460" s="19">
        <f t="shared" si="30"/>
        <v>0</v>
      </c>
      <c r="DM460" s="19" t="s">
        <v>303</v>
      </c>
      <c r="DN460" s="19">
        <f t="shared" si="31"/>
        <v>0.5</v>
      </c>
      <c r="DO460" s="19" t="s">
        <v>757</v>
      </c>
      <c r="DP460" s="19" t="s">
        <v>185</v>
      </c>
      <c r="DQ460" s="20">
        <f t="shared" si="32"/>
        <v>0</v>
      </c>
      <c r="DR460" s="20"/>
      <c r="DS460" s="19" t="s">
        <v>195</v>
      </c>
      <c r="DT460" s="19" t="s">
        <v>218</v>
      </c>
      <c r="DU460" s="19" t="s">
        <v>185</v>
      </c>
      <c r="DV460" s="20"/>
      <c r="DW460" s="20"/>
      <c r="DX460" s="20"/>
      <c r="DY460" s="20"/>
    </row>
    <row r="461">
      <c r="A461" s="18">
        <v>46008.80287037037</v>
      </c>
      <c r="B461" s="19" t="s">
        <v>375</v>
      </c>
      <c r="C461" s="19" t="s">
        <v>335</v>
      </c>
      <c r="D461" s="19">
        <f t="shared" si="2"/>
        <v>1</v>
      </c>
      <c r="E461" s="19" t="s">
        <v>335</v>
      </c>
      <c r="F461" s="19">
        <f>IFERROR(__xludf.DUMMYFUNCTION("LET(
  t, LOWER(TRIM(E461)),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461" s="19" t="s">
        <v>185</v>
      </c>
      <c r="H461" s="19">
        <f>IFERROR(__xludf.DUMMYFUNCTION("LET(
  t, LOWER(TRIM(G461)),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61" s="19" t="s">
        <v>276</v>
      </c>
      <c r="J461" s="19">
        <f>IFERROR(__xludf.DUMMYFUNCTION("LET(
  text, LOWER(I461),
  IFERROR(
    IFS(
      REGEXMATCH(text,""ở cùng gia đình|ở trọ cùng gia đình""), 0,
      REGEXMATCH(text,""thuê trọ""), 1,
      REGEXMATCH(text,""ở ktx""), 2,
      REGEXMATCH(text,""có nhà tại khu vực đang học|có nhà|ở riên"&amp;"g tại chung cư""), 3,
      REGEXMATCH(text,""ở nhà người quen""), 4
    ),
  -1)
)"),0.0)</f>
        <v>0</v>
      </c>
      <c r="K461" s="19" t="s">
        <v>1028</v>
      </c>
      <c r="L461" s="19">
        <f>IFERROR(__xludf.DUMMYFUNCTION("LET(
  t, LOWER(TRIM(K461)),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61" s="19" t="s">
        <v>261</v>
      </c>
      <c r="N461" s="19">
        <f>IFERROR(__xludf.DUMMYFUNCTION("LET(
  t, LOWER(TRIM(M461)),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61" s="19" t="s">
        <v>185</v>
      </c>
      <c r="P461" s="19">
        <f t="shared" si="3"/>
        <v>0</v>
      </c>
      <c r="Q461" s="20"/>
      <c r="R461" s="20" t="str">
        <f t="shared" si="472"/>
        <v/>
      </c>
      <c r="S461" s="20"/>
      <c r="T461" s="20"/>
      <c r="U461" s="20"/>
      <c r="V461" s="20" t="str">
        <f>IFERROR(__xludf.DUMMYFUNCTION("IFERROR(REGEXEXTRACT(U461,""\d+"")*1, """")"),"")</f>
        <v/>
      </c>
      <c r="W461" s="20">
        <f t="shared" si="5"/>
        <v>0</v>
      </c>
      <c r="X461" s="20"/>
      <c r="Y461" s="20"/>
      <c r="Z461" s="19" t="s">
        <v>186</v>
      </c>
      <c r="AA461" s="19"/>
      <c r="AB461" s="19" t="s">
        <v>185</v>
      </c>
      <c r="AC461" s="19" t="s">
        <v>185</v>
      </c>
      <c r="AD461" s="19" t="s">
        <v>205</v>
      </c>
      <c r="AE461" s="19" t="s">
        <v>186</v>
      </c>
      <c r="AF461" s="19" t="s">
        <v>187</v>
      </c>
      <c r="AG461" s="19" t="s">
        <v>188</v>
      </c>
      <c r="AH461" s="19" t="s">
        <v>226</v>
      </c>
      <c r="AI461" s="19" t="s">
        <v>227</v>
      </c>
      <c r="AJ461" s="19">
        <f t="shared" si="6"/>
        <v>2</v>
      </c>
      <c r="AK461" s="19" t="s">
        <v>226</v>
      </c>
      <c r="AL461" s="19">
        <f t="shared" si="7"/>
        <v>2</v>
      </c>
      <c r="AM461" s="19" t="s">
        <v>190</v>
      </c>
      <c r="AN461" s="19">
        <f t="shared" si="8"/>
        <v>0</v>
      </c>
      <c r="AO461" s="20"/>
      <c r="AP461" s="19">
        <v>2.0</v>
      </c>
      <c r="AQ461" s="19">
        <v>3.0</v>
      </c>
      <c r="AR461" s="19">
        <v>4.0</v>
      </c>
      <c r="AS461" s="19">
        <v>3.0</v>
      </c>
      <c r="AT461" s="19">
        <v>3.0</v>
      </c>
      <c r="AU461" s="19">
        <v>3.0</v>
      </c>
      <c r="AV461" s="19">
        <v>4.0</v>
      </c>
      <c r="AW461" s="19">
        <v>3.0</v>
      </c>
      <c r="AX461" s="19">
        <v>1.0</v>
      </c>
      <c r="AY461" s="19">
        <f t="shared" si="9"/>
        <v>26</v>
      </c>
      <c r="AZ461" s="19">
        <f t="shared" si="10"/>
        <v>17</v>
      </c>
      <c r="BA461" s="19">
        <f t="shared" si="11"/>
        <v>1</v>
      </c>
      <c r="BB461" s="19">
        <f t="shared" si="12"/>
        <v>1</v>
      </c>
      <c r="BC461" s="19">
        <v>2.0</v>
      </c>
      <c r="BD461" s="19">
        <v>2.0</v>
      </c>
      <c r="BE461" s="19">
        <v>3.0</v>
      </c>
      <c r="BF461" s="19">
        <v>3.0</v>
      </c>
      <c r="BG461" s="19">
        <v>4.0</v>
      </c>
      <c r="BH461" s="19">
        <v>2.0</v>
      </c>
      <c r="BI461" s="19">
        <v>2.0</v>
      </c>
      <c r="BJ461" s="19">
        <f t="shared" si="13"/>
        <v>18</v>
      </c>
      <c r="BK461" s="19">
        <f t="shared" si="14"/>
        <v>11</v>
      </c>
      <c r="BL461" s="19"/>
      <c r="BM461" s="19"/>
      <c r="BN461" s="19">
        <v>3.0</v>
      </c>
      <c r="BO461" s="19" t="s">
        <v>185</v>
      </c>
      <c r="BP461" s="19">
        <f t="shared" si="15"/>
        <v>0</v>
      </c>
      <c r="BQ461" s="19">
        <v>3.0</v>
      </c>
      <c r="BR461" s="19" t="s">
        <v>1029</v>
      </c>
      <c r="BS461" s="19" t="s">
        <v>185</v>
      </c>
      <c r="BT461" s="20">
        <f t="shared" si="16"/>
        <v>0</v>
      </c>
      <c r="BU461" s="20"/>
      <c r="BV461" s="19">
        <v>3.0</v>
      </c>
      <c r="BW461" s="19" t="s">
        <v>195</v>
      </c>
      <c r="BX461" s="19" t="s">
        <v>191</v>
      </c>
      <c r="BY461" s="19" t="s">
        <v>195</v>
      </c>
      <c r="BZ461" s="19" t="s">
        <v>208</v>
      </c>
      <c r="CA461" s="19">
        <f t="shared" si="17"/>
        <v>2</v>
      </c>
      <c r="CB461" s="19" t="s">
        <v>186</v>
      </c>
      <c r="CC461" s="19">
        <f t="shared" si="18"/>
        <v>1</v>
      </c>
      <c r="CD461" s="19" t="s">
        <v>208</v>
      </c>
      <c r="CE461" s="19">
        <f t="shared" si="19"/>
        <v>2</v>
      </c>
      <c r="CF461" s="19" t="s">
        <v>209</v>
      </c>
      <c r="CG461" s="19">
        <f t="shared" si="20"/>
        <v>1</v>
      </c>
      <c r="CH461" s="19" t="s">
        <v>192</v>
      </c>
      <c r="CI461" s="19">
        <f t="shared" si="21"/>
        <v>0</v>
      </c>
      <c r="CJ461" s="19" t="s">
        <v>292</v>
      </c>
      <c r="CK461" s="19" t="s">
        <v>279</v>
      </c>
      <c r="CL461" s="19" t="s">
        <v>194</v>
      </c>
      <c r="CM461" s="19">
        <f t="shared" si="22"/>
        <v>3.5</v>
      </c>
      <c r="CN461" s="19" t="s">
        <v>185</v>
      </c>
      <c r="CO461" s="19">
        <f t="shared" si="23"/>
        <v>0</v>
      </c>
      <c r="CP461" s="19" t="s">
        <v>185</v>
      </c>
      <c r="CQ461" s="19" t="s">
        <v>185</v>
      </c>
      <c r="CR461" s="19" t="s">
        <v>185</v>
      </c>
      <c r="CS461" s="19" t="s">
        <v>185</v>
      </c>
      <c r="CT461" s="19" t="s">
        <v>185</v>
      </c>
      <c r="CU461" s="19">
        <f t="shared" ref="CU461:CY461" si="512">if(CP461="Không",0,1)</f>
        <v>0</v>
      </c>
      <c r="CV461" s="19">
        <f t="shared" si="512"/>
        <v>0</v>
      </c>
      <c r="CW461" s="19">
        <f t="shared" si="512"/>
        <v>0</v>
      </c>
      <c r="CX461" s="19">
        <f t="shared" si="512"/>
        <v>0</v>
      </c>
      <c r="CY461" s="19">
        <f t="shared" si="512"/>
        <v>0</v>
      </c>
      <c r="CZ461" s="19" t="s">
        <v>185</v>
      </c>
      <c r="DA461" s="19">
        <f t="shared" si="25"/>
        <v>0</v>
      </c>
      <c r="DB461" s="19" t="s">
        <v>185</v>
      </c>
      <c r="DC461" s="19">
        <f t="shared" si="26"/>
        <v>0</v>
      </c>
      <c r="DD461" s="20"/>
      <c r="DE461" s="19" t="s">
        <v>195</v>
      </c>
      <c r="DF461" s="19">
        <f t="shared" si="27"/>
        <v>1</v>
      </c>
      <c r="DG461" s="19" t="s">
        <v>196</v>
      </c>
      <c r="DH461" s="19">
        <f t="shared" si="28"/>
        <v>0</v>
      </c>
      <c r="DI461" s="19" t="s">
        <v>185</v>
      </c>
      <c r="DJ461" s="19">
        <f t="shared" si="29"/>
        <v>0</v>
      </c>
      <c r="DK461" s="19" t="s">
        <v>197</v>
      </c>
      <c r="DL461" s="19">
        <f t="shared" si="30"/>
        <v>0</v>
      </c>
      <c r="DM461" s="19" t="s">
        <v>303</v>
      </c>
      <c r="DN461" s="19">
        <f t="shared" si="31"/>
        <v>0.5</v>
      </c>
      <c r="DO461" s="19" t="s">
        <v>1030</v>
      </c>
      <c r="DP461" s="19" t="s">
        <v>185</v>
      </c>
      <c r="DQ461" s="20">
        <f t="shared" si="32"/>
        <v>0</v>
      </c>
      <c r="DR461" s="20"/>
      <c r="DS461" s="19" t="s">
        <v>185</v>
      </c>
      <c r="DT461" s="20"/>
      <c r="DU461" s="19" t="s">
        <v>185</v>
      </c>
      <c r="DV461" s="20"/>
      <c r="DW461" s="20"/>
      <c r="DX461" s="20"/>
      <c r="DY461" s="20"/>
    </row>
    <row r="462">
      <c r="A462" s="18">
        <v>46008.8200462963</v>
      </c>
      <c r="B462" s="19" t="s">
        <v>200</v>
      </c>
      <c r="C462" s="19" t="s">
        <v>174</v>
      </c>
      <c r="D462" s="19">
        <f t="shared" si="2"/>
        <v>0</v>
      </c>
      <c r="E462" s="19" t="s">
        <v>174</v>
      </c>
      <c r="F462" s="19">
        <f>IFERROR(__xludf.DUMMYFUNCTION("LET(
  t, LOWER(TRIM(E462)),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462" s="19" t="s">
        <v>220</v>
      </c>
      <c r="H462" s="19">
        <f>IFERROR(__xludf.DUMMYFUNCTION("LET(
  t, LOWER(TRIM(G462)),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62" s="19" t="s">
        <v>182</v>
      </c>
      <c r="J462" s="19">
        <f>IFERROR(__xludf.DUMMYFUNCTION("LET(
  text, LOWER(I462),
  IFERROR(
    IFS(
      REGEXMATCH(text,""ở cùng gia đình|ở trọ cùng gia đình""), 0,
      REGEXMATCH(text,""thuê trọ""), 1,
      REGEXMATCH(text,""ở ktx""), 2,
      REGEXMATCH(text,""có nhà tại khu vực đang học|có nhà|ở riên"&amp;"g tại chung cư""), 3,
      REGEXMATCH(text,""ở nhà người quen""), 4
    ),
  -1)
)"),1.0)</f>
        <v>1</v>
      </c>
      <c r="K462" s="19" t="s">
        <v>202</v>
      </c>
      <c r="L462" s="19">
        <f>IFERROR(__xludf.DUMMYFUNCTION("LET(
  t, LOWER(TRIM(K462)),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62" s="19" t="s">
        <v>222</v>
      </c>
      <c r="N462" s="19">
        <f>IFERROR(__xludf.DUMMYFUNCTION("LET(
  t, LOWER(TRIM(M462)),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62" s="19" t="s">
        <v>195</v>
      </c>
      <c r="P462" s="19">
        <f t="shared" si="3"/>
        <v>1</v>
      </c>
      <c r="Q462" s="19">
        <v>1.0</v>
      </c>
      <c r="R462" s="20">
        <f t="shared" si="472"/>
        <v>1</v>
      </c>
      <c r="S462" s="19" t="s">
        <v>223</v>
      </c>
      <c r="T462" s="19"/>
      <c r="U462" s="19" t="s">
        <v>236</v>
      </c>
      <c r="V462" s="20">
        <f>IFERROR(__xludf.DUMMYFUNCTION("IFERROR(REGEXEXTRACT(U462,""\d+"")*1, """")"),40.0)</f>
        <v>40</v>
      </c>
      <c r="W462" s="20">
        <f t="shared" si="5"/>
        <v>40</v>
      </c>
      <c r="X462" s="19">
        <v>50.0</v>
      </c>
      <c r="Y462" s="19">
        <v>20.0</v>
      </c>
      <c r="Z462" s="19" t="s">
        <v>185</v>
      </c>
      <c r="AA462" s="19"/>
      <c r="AB462" s="19" t="s">
        <v>185</v>
      </c>
      <c r="AC462" s="19" t="s">
        <v>185</v>
      </c>
      <c r="AD462" s="19" t="s">
        <v>186</v>
      </c>
      <c r="AE462" s="19" t="s">
        <v>185</v>
      </c>
      <c r="AF462" s="19" t="s">
        <v>206</v>
      </c>
      <c r="AG462" s="19" t="s">
        <v>188</v>
      </c>
      <c r="AH462" s="19" t="s">
        <v>188</v>
      </c>
      <c r="AI462" s="19" t="s">
        <v>227</v>
      </c>
      <c r="AJ462" s="19">
        <f t="shared" si="6"/>
        <v>2</v>
      </c>
      <c r="AK462" s="19" t="s">
        <v>226</v>
      </c>
      <c r="AL462" s="19">
        <f t="shared" si="7"/>
        <v>2</v>
      </c>
      <c r="AM462" s="19" t="s">
        <v>190</v>
      </c>
      <c r="AN462" s="19">
        <f t="shared" si="8"/>
        <v>0</v>
      </c>
      <c r="AO462" s="20"/>
      <c r="AP462" s="19">
        <v>2.0</v>
      </c>
      <c r="AQ462" s="19">
        <v>2.0</v>
      </c>
      <c r="AR462" s="19">
        <v>4.0</v>
      </c>
      <c r="AS462" s="19">
        <v>1.0</v>
      </c>
      <c r="AT462" s="19">
        <v>2.0</v>
      </c>
      <c r="AU462" s="19">
        <v>2.0</v>
      </c>
      <c r="AV462" s="19">
        <v>2.0</v>
      </c>
      <c r="AW462" s="19">
        <v>2.0</v>
      </c>
      <c r="AX462" s="19">
        <v>2.0</v>
      </c>
      <c r="AY462" s="19">
        <f t="shared" si="9"/>
        <v>19</v>
      </c>
      <c r="AZ462" s="19">
        <f t="shared" si="10"/>
        <v>10</v>
      </c>
      <c r="BA462" s="19">
        <f t="shared" si="11"/>
        <v>1</v>
      </c>
      <c r="BB462" s="19">
        <f t="shared" si="12"/>
        <v>0</v>
      </c>
      <c r="BC462" s="19">
        <v>2.0</v>
      </c>
      <c r="BD462" s="19">
        <v>2.0</v>
      </c>
      <c r="BE462" s="19">
        <v>2.0</v>
      </c>
      <c r="BF462" s="19">
        <v>2.0</v>
      </c>
      <c r="BG462" s="19">
        <v>2.0</v>
      </c>
      <c r="BH462" s="19">
        <v>2.0</v>
      </c>
      <c r="BI462" s="19">
        <v>2.0</v>
      </c>
      <c r="BJ462" s="19">
        <f t="shared" si="13"/>
        <v>14</v>
      </c>
      <c r="BK462" s="19">
        <f t="shared" si="14"/>
        <v>7</v>
      </c>
      <c r="BL462" s="19"/>
      <c r="BM462" s="19"/>
      <c r="BN462" s="19">
        <v>2.0</v>
      </c>
      <c r="BO462" s="19" t="s">
        <v>185</v>
      </c>
      <c r="BP462" s="19">
        <f t="shared" si="15"/>
        <v>0</v>
      </c>
      <c r="BQ462" s="19">
        <v>2.0</v>
      </c>
      <c r="BR462" s="19">
        <v>10.0</v>
      </c>
      <c r="BS462" s="19" t="s">
        <v>185</v>
      </c>
      <c r="BT462" s="20">
        <f t="shared" si="16"/>
        <v>0</v>
      </c>
      <c r="BU462" s="20"/>
      <c r="BV462" s="19">
        <v>3.0</v>
      </c>
      <c r="BW462" s="19" t="s">
        <v>195</v>
      </c>
      <c r="BX462" s="19" t="s">
        <v>191</v>
      </c>
      <c r="BY462" s="19" t="s">
        <v>185</v>
      </c>
      <c r="BZ462" s="19" t="s">
        <v>186</v>
      </c>
      <c r="CA462" s="19">
        <f t="shared" si="17"/>
        <v>1</v>
      </c>
      <c r="CB462" s="19" t="s">
        <v>185</v>
      </c>
      <c r="CC462" s="19">
        <f t="shared" si="18"/>
        <v>0</v>
      </c>
      <c r="CD462" s="19" t="s">
        <v>209</v>
      </c>
      <c r="CE462" s="19">
        <f t="shared" si="19"/>
        <v>1</v>
      </c>
      <c r="CF462" s="19" t="s">
        <v>208</v>
      </c>
      <c r="CG462" s="19">
        <f t="shared" si="20"/>
        <v>2</v>
      </c>
      <c r="CH462" s="19" t="s">
        <v>192</v>
      </c>
      <c r="CI462" s="19">
        <f t="shared" si="21"/>
        <v>0</v>
      </c>
      <c r="CJ462" s="19" t="s">
        <v>229</v>
      </c>
      <c r="CK462" s="19" t="s">
        <v>185</v>
      </c>
      <c r="CL462" s="19" t="s">
        <v>365</v>
      </c>
      <c r="CM462" s="19">
        <f t="shared" si="22"/>
        <v>0.33</v>
      </c>
      <c r="CN462" s="19" t="s">
        <v>185</v>
      </c>
      <c r="CO462" s="19">
        <f t="shared" si="23"/>
        <v>0</v>
      </c>
      <c r="CP462" s="19" t="s">
        <v>185</v>
      </c>
      <c r="CQ462" s="19" t="s">
        <v>185</v>
      </c>
      <c r="CR462" s="19" t="s">
        <v>185</v>
      </c>
      <c r="CS462" s="19" t="s">
        <v>185</v>
      </c>
      <c r="CT462" s="19" t="s">
        <v>185</v>
      </c>
      <c r="CU462" s="19">
        <f t="shared" ref="CU462:CY462" si="513">if(CP462="Không",0,1)</f>
        <v>0</v>
      </c>
      <c r="CV462" s="19">
        <f t="shared" si="513"/>
        <v>0</v>
      </c>
      <c r="CW462" s="19">
        <f t="shared" si="513"/>
        <v>0</v>
      </c>
      <c r="CX462" s="19">
        <f t="shared" si="513"/>
        <v>0</v>
      </c>
      <c r="CY462" s="19">
        <f t="shared" si="513"/>
        <v>0</v>
      </c>
      <c r="CZ462" s="19" t="s">
        <v>185</v>
      </c>
      <c r="DA462" s="19">
        <f t="shared" si="25"/>
        <v>0</v>
      </c>
      <c r="DB462" s="19" t="s">
        <v>185</v>
      </c>
      <c r="DC462" s="19">
        <f t="shared" si="26"/>
        <v>0</v>
      </c>
      <c r="DD462" s="20"/>
      <c r="DE462" s="19" t="s">
        <v>195</v>
      </c>
      <c r="DF462" s="19">
        <f t="shared" si="27"/>
        <v>1</v>
      </c>
      <c r="DG462" s="19" t="s">
        <v>196</v>
      </c>
      <c r="DH462" s="19">
        <f t="shared" si="28"/>
        <v>0</v>
      </c>
      <c r="DI462" s="19" t="s">
        <v>185</v>
      </c>
      <c r="DJ462" s="19">
        <f t="shared" si="29"/>
        <v>0</v>
      </c>
      <c r="DK462" s="19" t="s">
        <v>282</v>
      </c>
      <c r="DL462" s="19">
        <f t="shared" si="30"/>
        <v>1</v>
      </c>
      <c r="DM462" s="19" t="s">
        <v>198</v>
      </c>
      <c r="DN462" s="19">
        <f t="shared" si="31"/>
        <v>1.5</v>
      </c>
      <c r="DO462" s="19" t="s">
        <v>326</v>
      </c>
      <c r="DP462" s="19" t="s">
        <v>185</v>
      </c>
      <c r="DQ462" s="20">
        <f t="shared" si="32"/>
        <v>0</v>
      </c>
      <c r="DR462" s="20"/>
      <c r="DS462" s="19" t="s">
        <v>185</v>
      </c>
      <c r="DT462" s="20"/>
      <c r="DU462" s="19" t="s">
        <v>185</v>
      </c>
      <c r="DV462" s="20"/>
      <c r="DW462" s="20"/>
      <c r="DX462" s="20"/>
      <c r="DY462" s="20"/>
    </row>
    <row r="463">
      <c r="A463" s="18">
        <v>46008.826145833336</v>
      </c>
      <c r="B463" s="19" t="s">
        <v>390</v>
      </c>
      <c r="C463" s="19" t="s">
        <v>335</v>
      </c>
      <c r="D463" s="19">
        <f t="shared" si="2"/>
        <v>1</v>
      </c>
      <c r="E463" s="19" t="s">
        <v>335</v>
      </c>
      <c r="F463" s="19">
        <f>IFERROR(__xludf.DUMMYFUNCTION("LET(
  t, LOWER(TRIM(E463)),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463" s="19" t="s">
        <v>220</v>
      </c>
      <c r="H463" s="19">
        <f>IFERROR(__xludf.DUMMYFUNCTION("LET(
  t, LOWER(TRIM(G463)),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63" s="19" t="s">
        <v>201</v>
      </c>
      <c r="J463" s="19">
        <f>IFERROR(__xludf.DUMMYFUNCTION("LET(
  text, LOWER(I463),
  IFERROR(
    IFS(
      REGEXMATCH(text,""ở cùng gia đình|ở trọ cùng gia đình""), 0,
      REGEXMATCH(text,""thuê trọ""), 1,
      REGEXMATCH(text,""ở ktx""), 2,
      REGEXMATCH(text,""có nhà tại khu vực đang học|có nhà|ở riên"&amp;"g tại chung cư""), 3,
      REGEXMATCH(text,""ở nhà người quen""), 4
    ),
  -1)
)"),3.0)</f>
        <v>3</v>
      </c>
      <c r="K463" s="19" t="s">
        <v>183</v>
      </c>
      <c r="L463" s="19">
        <f>IFERROR(__xludf.DUMMYFUNCTION("LET(
  t, LOWER(TRIM(K463)),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63" s="19" t="s">
        <v>222</v>
      </c>
      <c r="N463" s="19">
        <f>IFERROR(__xludf.DUMMYFUNCTION("LET(
  t, LOWER(TRIM(M463)),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63" s="19" t="s">
        <v>195</v>
      </c>
      <c r="P463" s="19">
        <f t="shared" si="3"/>
        <v>1</v>
      </c>
      <c r="Q463" s="19">
        <v>2.0</v>
      </c>
      <c r="R463" s="20">
        <f t="shared" si="472"/>
        <v>2</v>
      </c>
      <c r="S463" s="19" t="s">
        <v>185</v>
      </c>
      <c r="T463" s="19"/>
      <c r="U463" s="19" t="s">
        <v>185</v>
      </c>
      <c r="V463" s="20" t="str">
        <f>IFERROR(__xludf.DUMMYFUNCTION("IFERROR(REGEXEXTRACT(U463,""\d+"")*1, """")"),"")</f>
        <v/>
      </c>
      <c r="W463" s="20">
        <f t="shared" si="5"/>
        <v>0</v>
      </c>
      <c r="X463" s="19" t="s">
        <v>185</v>
      </c>
      <c r="Y463" s="19">
        <v>50.0</v>
      </c>
      <c r="Z463" s="19" t="s">
        <v>186</v>
      </c>
      <c r="AA463" s="19"/>
      <c r="AB463" s="19" t="s">
        <v>185</v>
      </c>
      <c r="AC463" s="19" t="s">
        <v>525</v>
      </c>
      <c r="AD463" s="19" t="s">
        <v>186</v>
      </c>
      <c r="AE463" s="19" t="s">
        <v>186</v>
      </c>
      <c r="AF463" s="19" t="s">
        <v>206</v>
      </c>
      <c r="AG463" s="19" t="s">
        <v>188</v>
      </c>
      <c r="AH463" s="19" t="s">
        <v>238</v>
      </c>
      <c r="AI463" s="19" t="s">
        <v>189</v>
      </c>
      <c r="AJ463" s="19">
        <f t="shared" si="6"/>
        <v>1</v>
      </c>
      <c r="AK463" s="19" t="s">
        <v>188</v>
      </c>
      <c r="AL463" s="19">
        <f t="shared" si="7"/>
        <v>1</v>
      </c>
      <c r="AM463" s="19" t="s">
        <v>294</v>
      </c>
      <c r="AN463" s="19">
        <f t="shared" si="8"/>
        <v>2</v>
      </c>
      <c r="AO463" s="20"/>
      <c r="AP463" s="19">
        <v>2.0</v>
      </c>
      <c r="AQ463" s="19">
        <v>1.0</v>
      </c>
      <c r="AR463" s="19">
        <v>1.0</v>
      </c>
      <c r="AS463" s="19">
        <v>3.0</v>
      </c>
      <c r="AT463" s="19">
        <v>3.0</v>
      </c>
      <c r="AU463" s="19">
        <v>2.0</v>
      </c>
      <c r="AV463" s="19">
        <v>2.0</v>
      </c>
      <c r="AW463" s="19">
        <v>2.0</v>
      </c>
      <c r="AX463" s="19">
        <v>4.0</v>
      </c>
      <c r="AY463" s="19">
        <f t="shared" si="9"/>
        <v>20</v>
      </c>
      <c r="AZ463" s="19">
        <f t="shared" si="10"/>
        <v>11</v>
      </c>
      <c r="BA463" s="19">
        <f t="shared" si="11"/>
        <v>1</v>
      </c>
      <c r="BB463" s="19">
        <f t="shared" si="12"/>
        <v>0</v>
      </c>
      <c r="BC463" s="19">
        <v>4.0</v>
      </c>
      <c r="BD463" s="19">
        <v>2.0</v>
      </c>
      <c r="BE463" s="19">
        <v>2.0</v>
      </c>
      <c r="BF463" s="19">
        <v>3.0</v>
      </c>
      <c r="BG463" s="19">
        <v>2.0</v>
      </c>
      <c r="BH463" s="19">
        <v>2.0</v>
      </c>
      <c r="BI463" s="19">
        <v>2.0</v>
      </c>
      <c r="BJ463" s="19">
        <f t="shared" si="13"/>
        <v>17</v>
      </c>
      <c r="BK463" s="19">
        <f t="shared" si="14"/>
        <v>10</v>
      </c>
      <c r="BL463" s="19"/>
      <c r="BM463" s="19"/>
      <c r="BN463" s="19">
        <v>3.0</v>
      </c>
      <c r="BO463" s="19" t="s">
        <v>195</v>
      </c>
      <c r="BP463" s="19">
        <f t="shared" si="15"/>
        <v>1</v>
      </c>
      <c r="BQ463" s="19">
        <v>4.0</v>
      </c>
      <c r="BR463" s="19" t="s">
        <v>185</v>
      </c>
      <c r="BS463" s="19" t="s">
        <v>195</v>
      </c>
      <c r="BT463" s="20">
        <f t="shared" si="16"/>
        <v>1</v>
      </c>
      <c r="BU463" s="19" t="s">
        <v>1031</v>
      </c>
      <c r="BV463" s="19">
        <v>3.0</v>
      </c>
      <c r="BW463" s="19" t="s">
        <v>195</v>
      </c>
      <c r="BX463" s="19" t="s">
        <v>252</v>
      </c>
      <c r="BY463" s="19" t="s">
        <v>195</v>
      </c>
      <c r="BZ463" s="19" t="s">
        <v>186</v>
      </c>
      <c r="CA463" s="19">
        <f t="shared" si="17"/>
        <v>1</v>
      </c>
      <c r="CB463" s="19" t="s">
        <v>208</v>
      </c>
      <c r="CC463" s="19">
        <f t="shared" si="18"/>
        <v>2</v>
      </c>
      <c r="CD463" s="19" t="s">
        <v>209</v>
      </c>
      <c r="CE463" s="19">
        <f t="shared" si="19"/>
        <v>1</v>
      </c>
      <c r="CF463" s="19" t="s">
        <v>209</v>
      </c>
      <c r="CG463" s="19">
        <f t="shared" si="20"/>
        <v>1</v>
      </c>
      <c r="CH463" s="19" t="s">
        <v>209</v>
      </c>
      <c r="CI463" s="19">
        <f t="shared" si="21"/>
        <v>1</v>
      </c>
      <c r="CJ463" s="19" t="s">
        <v>292</v>
      </c>
      <c r="CK463" s="19" t="s">
        <v>279</v>
      </c>
      <c r="CL463" s="19" t="s">
        <v>365</v>
      </c>
      <c r="CM463" s="19">
        <f t="shared" si="22"/>
        <v>0.33</v>
      </c>
      <c r="CN463" s="19" t="s">
        <v>213</v>
      </c>
      <c r="CO463" s="19">
        <f t="shared" si="23"/>
        <v>1</v>
      </c>
      <c r="CP463" s="19" t="s">
        <v>185</v>
      </c>
      <c r="CQ463" s="19" t="s">
        <v>185</v>
      </c>
      <c r="CR463" s="19" t="s">
        <v>185</v>
      </c>
      <c r="CS463" s="19" t="s">
        <v>185</v>
      </c>
      <c r="CT463" s="19" t="s">
        <v>185</v>
      </c>
      <c r="CU463" s="19">
        <f t="shared" ref="CU463:CY463" si="514">if(CP463="Không",0,1)</f>
        <v>0</v>
      </c>
      <c r="CV463" s="19">
        <f t="shared" si="514"/>
        <v>0</v>
      </c>
      <c r="CW463" s="19">
        <f t="shared" si="514"/>
        <v>0</v>
      </c>
      <c r="CX463" s="19">
        <f t="shared" si="514"/>
        <v>0</v>
      </c>
      <c r="CY463" s="19">
        <f t="shared" si="514"/>
        <v>0</v>
      </c>
      <c r="CZ463" s="19" t="s">
        <v>185</v>
      </c>
      <c r="DA463" s="19">
        <f t="shared" si="25"/>
        <v>0</v>
      </c>
      <c r="DB463" s="19" t="s">
        <v>185</v>
      </c>
      <c r="DC463" s="19">
        <f t="shared" si="26"/>
        <v>0</v>
      </c>
      <c r="DD463" s="20"/>
      <c r="DE463" s="19" t="s">
        <v>195</v>
      </c>
      <c r="DF463" s="19">
        <f t="shared" si="27"/>
        <v>1</v>
      </c>
      <c r="DG463" s="19" t="s">
        <v>196</v>
      </c>
      <c r="DH463" s="19">
        <f t="shared" si="28"/>
        <v>0</v>
      </c>
      <c r="DI463" s="19" t="s">
        <v>1032</v>
      </c>
      <c r="DJ463" s="19">
        <f t="shared" si="29"/>
        <v>1</v>
      </c>
      <c r="DK463" s="19" t="s">
        <v>282</v>
      </c>
      <c r="DL463" s="19">
        <f t="shared" si="30"/>
        <v>1</v>
      </c>
      <c r="DM463" s="19" t="s">
        <v>265</v>
      </c>
      <c r="DN463" s="19">
        <f t="shared" si="31"/>
        <v>5</v>
      </c>
      <c r="DO463" s="19" t="s">
        <v>1033</v>
      </c>
      <c r="DP463" s="19" t="s">
        <v>185</v>
      </c>
      <c r="DQ463" s="20">
        <f t="shared" si="32"/>
        <v>0</v>
      </c>
      <c r="DR463" s="20"/>
      <c r="DS463" s="19" t="s">
        <v>185</v>
      </c>
      <c r="DT463" s="20"/>
      <c r="DU463" s="19" t="s">
        <v>185</v>
      </c>
      <c r="DV463" s="20"/>
      <c r="DW463" s="20"/>
      <c r="DX463" s="20"/>
      <c r="DY463" s="20"/>
    </row>
    <row r="464">
      <c r="A464" s="18">
        <v>46008.829097222224</v>
      </c>
      <c r="B464" s="19" t="s">
        <v>420</v>
      </c>
      <c r="C464" s="19" t="s">
        <v>335</v>
      </c>
      <c r="D464" s="19">
        <f t="shared" si="2"/>
        <v>1</v>
      </c>
      <c r="E464" s="19" t="s">
        <v>335</v>
      </c>
      <c r="F464" s="19">
        <f>IFERROR(__xludf.DUMMYFUNCTION("LET(
  t, LOWER(TRIM(E464)),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464" s="19" t="s">
        <v>185</v>
      </c>
      <c r="H464" s="19">
        <f>IFERROR(__xludf.DUMMYFUNCTION("LET(
  t, LOWER(TRIM(G464)),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64" s="19" t="s">
        <v>182</v>
      </c>
      <c r="J464" s="19">
        <f>IFERROR(__xludf.DUMMYFUNCTION("LET(
  text, LOWER(I464),
  IFERROR(
    IFS(
      REGEXMATCH(text,""ở cùng gia đình|ở trọ cùng gia đình""), 0,
      REGEXMATCH(text,""thuê trọ""), 1,
      REGEXMATCH(text,""ở ktx""), 2,
      REGEXMATCH(text,""có nhà tại khu vực đang học|có nhà|ở riên"&amp;"g tại chung cư""), 3,
      REGEXMATCH(text,""ở nhà người quen""), 4
    ),
  -1)
)"),1.0)</f>
        <v>1</v>
      </c>
      <c r="K464" s="19" t="s">
        <v>221</v>
      </c>
      <c r="L464" s="19">
        <f>IFERROR(__xludf.DUMMYFUNCTION("LET(
  t, LOWER(TRIM(K464)),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64" s="19" t="s">
        <v>222</v>
      </c>
      <c r="N464" s="19">
        <f>IFERROR(__xludf.DUMMYFUNCTION("LET(
  t, LOWER(TRIM(M464)),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64" s="19" t="s">
        <v>195</v>
      </c>
      <c r="P464" s="19">
        <f t="shared" si="3"/>
        <v>1</v>
      </c>
      <c r="Q464" s="19" t="s">
        <v>447</v>
      </c>
      <c r="R464" s="19">
        <v>1.0</v>
      </c>
      <c r="S464" s="19" t="s">
        <v>223</v>
      </c>
      <c r="T464" s="19"/>
      <c r="U464" s="19" t="s">
        <v>236</v>
      </c>
      <c r="V464" s="20">
        <f>IFERROR(__xludf.DUMMYFUNCTION("IFERROR(REGEXEXTRACT(U464,""\d+"")*1, """")"),40.0)</f>
        <v>40</v>
      </c>
      <c r="W464" s="20">
        <f t="shared" si="5"/>
        <v>40</v>
      </c>
      <c r="X464" s="19">
        <v>0.0</v>
      </c>
      <c r="Y464" s="19">
        <v>0.0</v>
      </c>
      <c r="Z464" s="19" t="s">
        <v>185</v>
      </c>
      <c r="AA464" s="19"/>
      <c r="AB464" s="19" t="s">
        <v>185</v>
      </c>
      <c r="AC464" s="19" t="s">
        <v>185</v>
      </c>
      <c r="AD464" s="19" t="s">
        <v>186</v>
      </c>
      <c r="AE464" s="19" t="s">
        <v>185</v>
      </c>
      <c r="AF464" s="19" t="s">
        <v>206</v>
      </c>
      <c r="AG464" s="19" t="s">
        <v>188</v>
      </c>
      <c r="AH464" s="19" t="s">
        <v>188</v>
      </c>
      <c r="AI464" s="19" t="s">
        <v>189</v>
      </c>
      <c r="AJ464" s="19">
        <f t="shared" si="6"/>
        <v>1</v>
      </c>
      <c r="AK464" s="19" t="s">
        <v>238</v>
      </c>
      <c r="AL464" s="19">
        <f t="shared" si="7"/>
        <v>0</v>
      </c>
      <c r="AM464" s="19" t="s">
        <v>190</v>
      </c>
      <c r="AN464" s="19">
        <f t="shared" si="8"/>
        <v>0</v>
      </c>
      <c r="AO464" s="20"/>
      <c r="AP464" s="19">
        <v>1.0</v>
      </c>
      <c r="AQ464" s="19">
        <v>2.0</v>
      </c>
      <c r="AR464" s="19">
        <v>3.0</v>
      </c>
      <c r="AS464" s="19">
        <v>2.0</v>
      </c>
      <c r="AT464" s="19">
        <v>1.0</v>
      </c>
      <c r="AU464" s="19">
        <v>2.0</v>
      </c>
      <c r="AV464" s="19">
        <v>1.0</v>
      </c>
      <c r="AW464" s="19">
        <v>1.0</v>
      </c>
      <c r="AX464" s="19">
        <v>1.0</v>
      </c>
      <c r="AY464" s="19">
        <f t="shared" si="9"/>
        <v>14</v>
      </c>
      <c r="AZ464" s="19">
        <f t="shared" si="10"/>
        <v>5</v>
      </c>
      <c r="BA464" s="19">
        <f t="shared" si="11"/>
        <v>0</v>
      </c>
      <c r="BB464" s="19">
        <f t="shared" si="12"/>
        <v>0</v>
      </c>
      <c r="BC464" s="19">
        <v>2.0</v>
      </c>
      <c r="BD464" s="19">
        <v>1.0</v>
      </c>
      <c r="BE464" s="19">
        <v>2.0</v>
      </c>
      <c r="BF464" s="19">
        <v>1.0</v>
      </c>
      <c r="BG464" s="19">
        <v>1.0</v>
      </c>
      <c r="BH464" s="19">
        <v>1.0</v>
      </c>
      <c r="BI464" s="19">
        <v>1.0</v>
      </c>
      <c r="BJ464" s="19">
        <f t="shared" si="13"/>
        <v>9</v>
      </c>
      <c r="BK464" s="19">
        <f t="shared" si="14"/>
        <v>2</v>
      </c>
      <c r="BL464" s="19"/>
      <c r="BM464" s="19"/>
      <c r="BN464" s="19">
        <v>4.0</v>
      </c>
      <c r="BO464" s="19" t="s">
        <v>185</v>
      </c>
      <c r="BP464" s="19">
        <f t="shared" si="15"/>
        <v>0</v>
      </c>
      <c r="BQ464" s="19">
        <v>3.0</v>
      </c>
      <c r="BR464" s="19">
        <v>0.0</v>
      </c>
      <c r="BS464" s="19" t="s">
        <v>185</v>
      </c>
      <c r="BT464" s="20">
        <f t="shared" si="16"/>
        <v>0</v>
      </c>
      <c r="BU464" s="20"/>
      <c r="BV464" s="19">
        <v>4.0</v>
      </c>
      <c r="BW464" s="19" t="s">
        <v>195</v>
      </c>
      <c r="BX464" s="19" t="s">
        <v>191</v>
      </c>
      <c r="BY464" s="19" t="s">
        <v>185</v>
      </c>
      <c r="BZ464" s="19" t="s">
        <v>186</v>
      </c>
      <c r="CA464" s="19">
        <f t="shared" si="17"/>
        <v>1</v>
      </c>
      <c r="CB464" s="19" t="s">
        <v>186</v>
      </c>
      <c r="CC464" s="19">
        <f t="shared" si="18"/>
        <v>1</v>
      </c>
      <c r="CD464" s="19" t="s">
        <v>192</v>
      </c>
      <c r="CE464" s="19">
        <f t="shared" si="19"/>
        <v>0</v>
      </c>
      <c r="CF464" s="19" t="s">
        <v>192</v>
      </c>
      <c r="CG464" s="19">
        <f t="shared" si="20"/>
        <v>0</v>
      </c>
      <c r="CH464" s="19" t="s">
        <v>192</v>
      </c>
      <c r="CI464" s="19">
        <f t="shared" si="21"/>
        <v>0</v>
      </c>
      <c r="CJ464" s="19" t="s">
        <v>292</v>
      </c>
      <c r="CK464" s="19" t="s">
        <v>185</v>
      </c>
      <c r="CL464" s="19" t="s">
        <v>194</v>
      </c>
      <c r="CM464" s="19">
        <f t="shared" si="22"/>
        <v>3.5</v>
      </c>
      <c r="CN464" s="19" t="s">
        <v>185</v>
      </c>
      <c r="CO464" s="19">
        <f t="shared" si="23"/>
        <v>0</v>
      </c>
      <c r="CP464" s="19" t="s">
        <v>185</v>
      </c>
      <c r="CQ464" s="19" t="s">
        <v>185</v>
      </c>
      <c r="CR464" s="19" t="s">
        <v>185</v>
      </c>
      <c r="CS464" s="19" t="s">
        <v>185</v>
      </c>
      <c r="CT464" s="19" t="s">
        <v>185</v>
      </c>
      <c r="CU464" s="19">
        <f t="shared" ref="CU464:CY464" si="515">if(CP464="Không",0,1)</f>
        <v>0</v>
      </c>
      <c r="CV464" s="19">
        <f t="shared" si="515"/>
        <v>0</v>
      </c>
      <c r="CW464" s="19">
        <f t="shared" si="515"/>
        <v>0</v>
      </c>
      <c r="CX464" s="19">
        <f t="shared" si="515"/>
        <v>0</v>
      </c>
      <c r="CY464" s="19">
        <f t="shared" si="515"/>
        <v>0</v>
      </c>
      <c r="CZ464" s="19" t="s">
        <v>185</v>
      </c>
      <c r="DA464" s="19">
        <f t="shared" si="25"/>
        <v>0</v>
      </c>
      <c r="DB464" s="19" t="s">
        <v>185</v>
      </c>
      <c r="DC464" s="19">
        <f t="shared" si="26"/>
        <v>0</v>
      </c>
      <c r="DD464" s="20"/>
      <c r="DE464" s="19" t="s">
        <v>195</v>
      </c>
      <c r="DF464" s="19">
        <f t="shared" si="27"/>
        <v>1</v>
      </c>
      <c r="DG464" s="19" t="s">
        <v>196</v>
      </c>
      <c r="DH464" s="19">
        <f t="shared" si="28"/>
        <v>0</v>
      </c>
      <c r="DI464" s="19" t="s">
        <v>185</v>
      </c>
      <c r="DJ464" s="19">
        <f t="shared" si="29"/>
        <v>0</v>
      </c>
      <c r="DK464" s="19" t="s">
        <v>197</v>
      </c>
      <c r="DL464" s="19">
        <f t="shared" si="30"/>
        <v>0</v>
      </c>
      <c r="DM464" s="19" t="s">
        <v>198</v>
      </c>
      <c r="DN464" s="19">
        <f t="shared" si="31"/>
        <v>1.5</v>
      </c>
      <c r="DO464" s="19" t="s">
        <v>304</v>
      </c>
      <c r="DP464" s="19" t="s">
        <v>185</v>
      </c>
      <c r="DQ464" s="20">
        <f t="shared" si="32"/>
        <v>0</v>
      </c>
      <c r="DR464" s="20"/>
      <c r="DS464" s="19" t="s">
        <v>185</v>
      </c>
      <c r="DT464" s="20"/>
      <c r="DU464" s="19" t="s">
        <v>185</v>
      </c>
      <c r="DV464" s="20"/>
      <c r="DW464" s="20"/>
      <c r="DX464" s="20"/>
      <c r="DY464" s="20"/>
    </row>
    <row r="465">
      <c r="A465" s="18">
        <v>46008.833865740744</v>
      </c>
      <c r="B465" s="19" t="s">
        <v>370</v>
      </c>
      <c r="C465" s="19" t="s">
        <v>335</v>
      </c>
      <c r="D465" s="19">
        <f t="shared" si="2"/>
        <v>1</v>
      </c>
      <c r="E465" s="19" t="s">
        <v>346</v>
      </c>
      <c r="F465" s="19">
        <f>IFERROR(__xludf.DUMMYFUNCTION("LET(
  t, LOWER(TRIM(E465)),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65" s="19" t="s">
        <v>181</v>
      </c>
      <c r="H465" s="19">
        <f>IFERROR(__xludf.DUMMYFUNCTION("LET(
  t, LOWER(TRIM(G465)),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465" s="19" t="s">
        <v>276</v>
      </c>
      <c r="J465" s="19">
        <f>IFERROR(__xludf.DUMMYFUNCTION("LET(
  text, LOWER(I465),
  IFERROR(
    IFS(
      REGEXMATCH(text,""ở cùng gia đình|ở trọ cùng gia đình""), 0,
      REGEXMATCH(text,""thuê trọ""), 1,
      REGEXMATCH(text,""ở ktx""), 2,
      REGEXMATCH(text,""có nhà tại khu vực đang học|có nhà|ở riên"&amp;"g tại chung cư""), 3,
      REGEXMATCH(text,""ở nhà người quen""), 4
    ),
  -1)
)"),0.0)</f>
        <v>0</v>
      </c>
      <c r="K465" s="19" t="s">
        <v>221</v>
      </c>
      <c r="L465" s="19">
        <f>IFERROR(__xludf.DUMMYFUNCTION("LET(
  t, LOWER(TRIM(K465)),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65" s="19" t="s">
        <v>184</v>
      </c>
      <c r="N465" s="19">
        <f>IFERROR(__xludf.DUMMYFUNCTION("LET(
  t, LOWER(TRIM(M465)),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65" s="19" t="s">
        <v>185</v>
      </c>
      <c r="P465" s="19">
        <f t="shared" si="3"/>
        <v>0</v>
      </c>
      <c r="Q465" s="20"/>
      <c r="R465" s="20" t="str">
        <f t="shared" ref="R465:R473" si="517">Q465</f>
        <v/>
      </c>
      <c r="S465" s="20"/>
      <c r="T465" s="20"/>
      <c r="U465" s="20"/>
      <c r="V465" s="20" t="str">
        <f>IFERROR(__xludf.DUMMYFUNCTION("IFERROR(REGEXEXTRACT(U465,""\d+"")*1, """")"),"")</f>
        <v/>
      </c>
      <c r="W465" s="20">
        <f t="shared" si="5"/>
        <v>0</v>
      </c>
      <c r="X465" s="20"/>
      <c r="Y465" s="20"/>
      <c r="Z465" s="19" t="s">
        <v>186</v>
      </c>
      <c r="AA465" s="19"/>
      <c r="AB465" s="19" t="s">
        <v>185</v>
      </c>
      <c r="AC465" s="19" t="s">
        <v>185</v>
      </c>
      <c r="AD465" s="19" t="s">
        <v>205</v>
      </c>
      <c r="AE465" s="19" t="s">
        <v>186</v>
      </c>
      <c r="AF465" s="19" t="s">
        <v>206</v>
      </c>
      <c r="AG465" s="19" t="s">
        <v>188</v>
      </c>
      <c r="AH465" s="19" t="s">
        <v>226</v>
      </c>
      <c r="AI465" s="19" t="s">
        <v>189</v>
      </c>
      <c r="AJ465" s="19">
        <f t="shared" si="6"/>
        <v>1</v>
      </c>
      <c r="AK465" s="19" t="s">
        <v>238</v>
      </c>
      <c r="AL465" s="19">
        <f t="shared" si="7"/>
        <v>0</v>
      </c>
      <c r="AM465" s="19" t="s">
        <v>190</v>
      </c>
      <c r="AN465" s="19">
        <f t="shared" si="8"/>
        <v>0</v>
      </c>
      <c r="AO465" s="20"/>
      <c r="AP465" s="19">
        <v>2.0</v>
      </c>
      <c r="AQ465" s="19">
        <v>1.0</v>
      </c>
      <c r="AR465" s="19">
        <v>2.0</v>
      </c>
      <c r="AS465" s="19">
        <v>2.0</v>
      </c>
      <c r="AT465" s="19">
        <v>2.0</v>
      </c>
      <c r="AU465" s="19">
        <v>1.0</v>
      </c>
      <c r="AV465" s="19">
        <v>1.0</v>
      </c>
      <c r="AW465" s="19">
        <v>1.0</v>
      </c>
      <c r="AX465" s="19">
        <v>1.0</v>
      </c>
      <c r="AY465" s="19">
        <f t="shared" si="9"/>
        <v>13</v>
      </c>
      <c r="AZ465" s="19">
        <f t="shared" si="10"/>
        <v>4</v>
      </c>
      <c r="BA465" s="19">
        <f t="shared" si="11"/>
        <v>0</v>
      </c>
      <c r="BB465" s="19">
        <f t="shared" si="12"/>
        <v>0</v>
      </c>
      <c r="BC465" s="19">
        <v>2.0</v>
      </c>
      <c r="BD465" s="19">
        <v>1.0</v>
      </c>
      <c r="BE465" s="19">
        <v>2.0</v>
      </c>
      <c r="BF465" s="19">
        <v>1.0</v>
      </c>
      <c r="BG465" s="19">
        <v>2.0</v>
      </c>
      <c r="BH465" s="19">
        <v>1.0</v>
      </c>
      <c r="BI465" s="19">
        <v>1.0</v>
      </c>
      <c r="BJ465" s="19">
        <f t="shared" si="13"/>
        <v>10</v>
      </c>
      <c r="BK465" s="19">
        <f t="shared" si="14"/>
        <v>3</v>
      </c>
      <c r="BL465" s="19"/>
      <c r="BM465" s="19"/>
      <c r="BN465" s="19">
        <v>3.0</v>
      </c>
      <c r="BO465" s="19" t="s">
        <v>195</v>
      </c>
      <c r="BP465" s="19">
        <f t="shared" si="15"/>
        <v>1</v>
      </c>
      <c r="BQ465" s="19">
        <v>2.0</v>
      </c>
      <c r="BR465" s="19">
        <v>7.0</v>
      </c>
      <c r="BS465" s="19" t="s">
        <v>185</v>
      </c>
      <c r="BT465" s="20">
        <f t="shared" si="16"/>
        <v>0</v>
      </c>
      <c r="BU465" s="20"/>
      <c r="BV465" s="19">
        <v>4.0</v>
      </c>
      <c r="BW465" s="19" t="s">
        <v>185</v>
      </c>
      <c r="BX465" s="19" t="s">
        <v>191</v>
      </c>
      <c r="BY465" s="19" t="s">
        <v>195</v>
      </c>
      <c r="BZ465" s="19" t="s">
        <v>186</v>
      </c>
      <c r="CA465" s="19">
        <f t="shared" si="17"/>
        <v>1</v>
      </c>
      <c r="CB465" s="19" t="s">
        <v>185</v>
      </c>
      <c r="CC465" s="19">
        <f t="shared" si="18"/>
        <v>0</v>
      </c>
      <c r="CD465" s="19" t="s">
        <v>209</v>
      </c>
      <c r="CE465" s="19">
        <f t="shared" si="19"/>
        <v>1</v>
      </c>
      <c r="CF465" s="19" t="s">
        <v>209</v>
      </c>
      <c r="CG465" s="19">
        <f t="shared" si="20"/>
        <v>1</v>
      </c>
      <c r="CH465" s="19" t="s">
        <v>192</v>
      </c>
      <c r="CI465" s="19">
        <f t="shared" si="21"/>
        <v>0</v>
      </c>
      <c r="CJ465" s="19" t="s">
        <v>229</v>
      </c>
      <c r="CK465" s="19" t="s">
        <v>185</v>
      </c>
      <c r="CL465" s="19" t="s">
        <v>212</v>
      </c>
      <c r="CM465" s="19">
        <f t="shared" si="22"/>
        <v>6</v>
      </c>
      <c r="CN465" s="19" t="s">
        <v>185</v>
      </c>
      <c r="CO465" s="19">
        <f t="shared" si="23"/>
        <v>0</v>
      </c>
      <c r="CP465" s="19" t="s">
        <v>185</v>
      </c>
      <c r="CQ465" s="19" t="s">
        <v>185</v>
      </c>
      <c r="CR465" s="19" t="s">
        <v>185</v>
      </c>
      <c r="CS465" s="19" t="s">
        <v>185</v>
      </c>
      <c r="CT465" s="19" t="s">
        <v>185</v>
      </c>
      <c r="CU465" s="19">
        <f t="shared" ref="CU465:CY465" si="516">if(CP465="Không",0,1)</f>
        <v>0</v>
      </c>
      <c r="CV465" s="19">
        <f t="shared" si="516"/>
        <v>0</v>
      </c>
      <c r="CW465" s="19">
        <f t="shared" si="516"/>
        <v>0</v>
      </c>
      <c r="CX465" s="19">
        <f t="shared" si="516"/>
        <v>0</v>
      </c>
      <c r="CY465" s="19">
        <f t="shared" si="516"/>
        <v>0</v>
      </c>
      <c r="CZ465" s="19" t="s">
        <v>185</v>
      </c>
      <c r="DA465" s="19">
        <f t="shared" si="25"/>
        <v>0</v>
      </c>
      <c r="DB465" s="19" t="s">
        <v>185</v>
      </c>
      <c r="DC465" s="19">
        <f t="shared" si="26"/>
        <v>0</v>
      </c>
      <c r="DD465" s="20"/>
      <c r="DE465" s="19" t="s">
        <v>185</v>
      </c>
      <c r="DF465" s="19">
        <f t="shared" si="27"/>
        <v>0</v>
      </c>
      <c r="DG465" s="19" t="s">
        <v>196</v>
      </c>
      <c r="DH465" s="19">
        <f t="shared" si="28"/>
        <v>0</v>
      </c>
      <c r="DI465" s="19" t="s">
        <v>913</v>
      </c>
      <c r="DJ465" s="19">
        <f t="shared" si="29"/>
        <v>1</v>
      </c>
      <c r="DK465" s="19" t="s">
        <v>197</v>
      </c>
      <c r="DL465" s="19">
        <f t="shared" si="30"/>
        <v>0</v>
      </c>
      <c r="DM465" s="20"/>
      <c r="DN465" s="19" t="str">
        <f t="shared" si="31"/>
        <v/>
      </c>
      <c r="DO465" s="20"/>
      <c r="DP465" s="19" t="s">
        <v>185</v>
      </c>
      <c r="DQ465" s="20">
        <f t="shared" si="32"/>
        <v>0</v>
      </c>
      <c r="DR465" s="20"/>
      <c r="DS465" s="19" t="s">
        <v>185</v>
      </c>
      <c r="DT465" s="20"/>
      <c r="DU465" s="19" t="s">
        <v>185</v>
      </c>
      <c r="DV465" s="20"/>
      <c r="DW465" s="20"/>
      <c r="DX465" s="20"/>
      <c r="DY465" s="20"/>
    </row>
    <row r="466">
      <c r="A466" s="18">
        <v>46008.842881944445</v>
      </c>
      <c r="B466" s="19" t="s">
        <v>1034</v>
      </c>
      <c r="C466" s="19" t="s">
        <v>335</v>
      </c>
      <c r="D466" s="19">
        <f t="shared" si="2"/>
        <v>1</v>
      </c>
      <c r="E466" s="19" t="s">
        <v>180</v>
      </c>
      <c r="F466" s="19">
        <f>IFERROR(__xludf.DUMMYFUNCTION("LET(
  t, LOWER(TRIM(E466)),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66" s="19" t="s">
        <v>185</v>
      </c>
      <c r="H466" s="19">
        <f>IFERROR(__xludf.DUMMYFUNCTION("LET(
  t, LOWER(TRIM(G466)),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66" s="19" t="s">
        <v>182</v>
      </c>
      <c r="J466" s="19">
        <f>IFERROR(__xludf.DUMMYFUNCTION("LET(
  text, LOWER(I466),
  IFERROR(
    IFS(
      REGEXMATCH(text,""ở cùng gia đình|ở trọ cùng gia đình""), 0,
      REGEXMATCH(text,""thuê trọ""), 1,
      REGEXMATCH(text,""ở ktx""), 2,
      REGEXMATCH(text,""có nhà tại khu vực đang học|có nhà|ở riên"&amp;"g tại chung cư""), 3,
      REGEXMATCH(text,""ở nhà người quen""), 4
    ),
  -1)
)"),1.0)</f>
        <v>1</v>
      </c>
      <c r="K466" s="19" t="s">
        <v>183</v>
      </c>
      <c r="L466" s="19">
        <f>IFERROR(__xludf.DUMMYFUNCTION("LET(
  t, LOWER(TRIM(K466)),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66" s="19" t="s">
        <v>222</v>
      </c>
      <c r="N466" s="19">
        <f>IFERROR(__xludf.DUMMYFUNCTION("LET(
  t, LOWER(TRIM(M466)),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66" s="19" t="s">
        <v>185</v>
      </c>
      <c r="P466" s="19">
        <f t="shared" si="3"/>
        <v>0</v>
      </c>
      <c r="Q466" s="20"/>
      <c r="R466" s="20" t="str">
        <f t="shared" si="517"/>
        <v/>
      </c>
      <c r="S466" s="20"/>
      <c r="T466" s="20"/>
      <c r="U466" s="20"/>
      <c r="V466" s="20" t="str">
        <f>IFERROR(__xludf.DUMMYFUNCTION("IFERROR(REGEXEXTRACT(U466,""\d+"")*1, """")"),"")</f>
        <v/>
      </c>
      <c r="W466" s="20">
        <f t="shared" si="5"/>
        <v>0</v>
      </c>
      <c r="X466" s="20"/>
      <c r="Y466" s="20"/>
      <c r="Z466" s="19" t="s">
        <v>186</v>
      </c>
      <c r="AA466" s="19"/>
      <c r="AB466" s="19" t="s">
        <v>185</v>
      </c>
      <c r="AC466" s="19" t="s">
        <v>185</v>
      </c>
      <c r="AD466" s="19" t="s">
        <v>205</v>
      </c>
      <c r="AE466" s="19" t="s">
        <v>185</v>
      </c>
      <c r="AF466" s="19" t="s">
        <v>187</v>
      </c>
      <c r="AG466" s="19" t="s">
        <v>188</v>
      </c>
      <c r="AH466" s="19" t="s">
        <v>226</v>
      </c>
      <c r="AI466" s="19" t="s">
        <v>189</v>
      </c>
      <c r="AJ466" s="19">
        <f t="shared" si="6"/>
        <v>1</v>
      </c>
      <c r="AK466" s="19" t="s">
        <v>251</v>
      </c>
      <c r="AL466" s="19">
        <f t="shared" si="7"/>
        <v>3</v>
      </c>
      <c r="AM466" s="19" t="s">
        <v>190</v>
      </c>
      <c r="AN466" s="19">
        <f t="shared" si="8"/>
        <v>0</v>
      </c>
      <c r="AO466" s="20"/>
      <c r="AP466" s="19">
        <v>1.0</v>
      </c>
      <c r="AQ466" s="19">
        <v>2.0</v>
      </c>
      <c r="AR466" s="19">
        <v>1.0</v>
      </c>
      <c r="AS466" s="19">
        <v>3.0</v>
      </c>
      <c r="AT466" s="19">
        <v>1.0</v>
      </c>
      <c r="AU466" s="19">
        <v>3.0</v>
      </c>
      <c r="AV466" s="19">
        <v>2.0</v>
      </c>
      <c r="AW466" s="19">
        <v>1.0</v>
      </c>
      <c r="AX466" s="19">
        <v>1.0</v>
      </c>
      <c r="AY466" s="19">
        <f t="shared" si="9"/>
        <v>15</v>
      </c>
      <c r="AZ466" s="19">
        <f t="shared" si="10"/>
        <v>6</v>
      </c>
      <c r="BA466" s="19">
        <f t="shared" si="11"/>
        <v>0</v>
      </c>
      <c r="BB466" s="19">
        <f t="shared" si="12"/>
        <v>0</v>
      </c>
      <c r="BC466" s="19">
        <v>2.0</v>
      </c>
      <c r="BD466" s="19">
        <v>1.0</v>
      </c>
      <c r="BE466" s="19">
        <v>3.0</v>
      </c>
      <c r="BF466" s="19">
        <v>1.0</v>
      </c>
      <c r="BG466" s="19">
        <v>2.0</v>
      </c>
      <c r="BH466" s="19">
        <v>1.0</v>
      </c>
      <c r="BI466" s="19">
        <v>2.0</v>
      </c>
      <c r="BJ466" s="19">
        <f t="shared" si="13"/>
        <v>12</v>
      </c>
      <c r="BK466" s="19">
        <f t="shared" si="14"/>
        <v>5</v>
      </c>
      <c r="BL466" s="19"/>
      <c r="BM466" s="19"/>
      <c r="BN466" s="19">
        <v>1.0</v>
      </c>
      <c r="BO466" s="19" t="s">
        <v>185</v>
      </c>
      <c r="BP466" s="19">
        <f t="shared" si="15"/>
        <v>0</v>
      </c>
      <c r="BQ466" s="19">
        <v>1.0</v>
      </c>
      <c r="BR466" s="19" t="s">
        <v>1035</v>
      </c>
      <c r="BS466" s="19" t="s">
        <v>185</v>
      </c>
      <c r="BT466" s="20">
        <f t="shared" si="16"/>
        <v>0</v>
      </c>
      <c r="BU466" s="20"/>
      <c r="BV466" s="19">
        <v>2.0</v>
      </c>
      <c r="BW466" s="19" t="s">
        <v>195</v>
      </c>
      <c r="BX466" s="19" t="s">
        <v>191</v>
      </c>
      <c r="BY466" s="19" t="s">
        <v>195</v>
      </c>
      <c r="BZ466" s="19" t="s">
        <v>186</v>
      </c>
      <c r="CA466" s="19">
        <f t="shared" si="17"/>
        <v>1</v>
      </c>
      <c r="CB466" s="19" t="s">
        <v>208</v>
      </c>
      <c r="CC466" s="19">
        <f t="shared" si="18"/>
        <v>2</v>
      </c>
      <c r="CD466" s="19" t="s">
        <v>192</v>
      </c>
      <c r="CE466" s="19">
        <f t="shared" si="19"/>
        <v>0</v>
      </c>
      <c r="CF466" s="19" t="s">
        <v>192</v>
      </c>
      <c r="CG466" s="19">
        <f t="shared" si="20"/>
        <v>0</v>
      </c>
      <c r="CH466" s="19" t="s">
        <v>192</v>
      </c>
      <c r="CI466" s="19">
        <f t="shared" si="21"/>
        <v>0</v>
      </c>
      <c r="CJ466" s="19" t="s">
        <v>229</v>
      </c>
      <c r="CK466" s="19" t="s">
        <v>263</v>
      </c>
      <c r="CL466" s="19" t="s">
        <v>194</v>
      </c>
      <c r="CM466" s="19">
        <f t="shared" si="22"/>
        <v>3.5</v>
      </c>
      <c r="CN466" s="19" t="s">
        <v>185</v>
      </c>
      <c r="CO466" s="19">
        <f t="shared" si="23"/>
        <v>0</v>
      </c>
      <c r="CP466" s="19" t="s">
        <v>195</v>
      </c>
      <c r="CQ466" s="19" t="s">
        <v>195</v>
      </c>
      <c r="CR466" s="19" t="s">
        <v>195</v>
      </c>
      <c r="CS466" s="19" t="s">
        <v>195</v>
      </c>
      <c r="CT466" s="19" t="s">
        <v>185</v>
      </c>
      <c r="CU466" s="19">
        <f t="shared" ref="CU466:CY466" si="518">if(CP466="Không",0,1)</f>
        <v>1</v>
      </c>
      <c r="CV466" s="19">
        <f t="shared" si="518"/>
        <v>1</v>
      </c>
      <c r="CW466" s="19">
        <f t="shared" si="518"/>
        <v>1</v>
      </c>
      <c r="CX466" s="19">
        <f t="shared" si="518"/>
        <v>1</v>
      </c>
      <c r="CY466" s="19">
        <f t="shared" si="518"/>
        <v>0</v>
      </c>
      <c r="CZ466" s="19" t="s">
        <v>185</v>
      </c>
      <c r="DA466" s="19">
        <f t="shared" si="25"/>
        <v>0</v>
      </c>
      <c r="DB466" s="19" t="s">
        <v>185</v>
      </c>
      <c r="DC466" s="19">
        <f t="shared" si="26"/>
        <v>0</v>
      </c>
      <c r="DD466" s="20"/>
      <c r="DE466" s="19" t="s">
        <v>185</v>
      </c>
      <c r="DF466" s="19">
        <f t="shared" si="27"/>
        <v>0</v>
      </c>
      <c r="DG466" s="19" t="s">
        <v>431</v>
      </c>
      <c r="DH466" s="19">
        <f t="shared" si="28"/>
        <v>1</v>
      </c>
      <c r="DI466" s="19" t="s">
        <v>185</v>
      </c>
      <c r="DJ466" s="19">
        <f t="shared" si="29"/>
        <v>0</v>
      </c>
      <c r="DK466" s="19" t="s">
        <v>197</v>
      </c>
      <c r="DL466" s="19">
        <f t="shared" si="30"/>
        <v>0</v>
      </c>
      <c r="DM466" s="20"/>
      <c r="DN466" s="19" t="str">
        <f t="shared" si="31"/>
        <v/>
      </c>
      <c r="DO466" s="20"/>
      <c r="DP466" s="19" t="s">
        <v>185</v>
      </c>
      <c r="DQ466" s="20">
        <f t="shared" si="32"/>
        <v>0</v>
      </c>
      <c r="DR466" s="20"/>
      <c r="DS466" s="19" t="s">
        <v>185</v>
      </c>
      <c r="DT466" s="20"/>
      <c r="DU466" s="19" t="s">
        <v>185</v>
      </c>
      <c r="DV466" s="20"/>
      <c r="DW466" s="20"/>
      <c r="DX466" s="20"/>
      <c r="DY466" s="20"/>
    </row>
    <row r="467">
      <c r="A467" s="18">
        <v>46008.850694444445</v>
      </c>
      <c r="B467" s="19" t="s">
        <v>405</v>
      </c>
      <c r="C467" s="19" t="s">
        <v>335</v>
      </c>
      <c r="D467" s="19">
        <f t="shared" si="2"/>
        <v>1</v>
      </c>
      <c r="E467" s="19" t="s">
        <v>346</v>
      </c>
      <c r="F467" s="19">
        <f>IFERROR(__xludf.DUMMYFUNCTION("LET(
  t, LOWER(TRIM(E467)),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67" s="19" t="s">
        <v>185</v>
      </c>
      <c r="H467" s="19">
        <f>IFERROR(__xludf.DUMMYFUNCTION("LET(
  t, LOWER(TRIM(G467)),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67" s="19" t="s">
        <v>182</v>
      </c>
      <c r="J467" s="19">
        <f>IFERROR(__xludf.DUMMYFUNCTION("LET(
  text, LOWER(I467),
  IFERROR(
    IFS(
      REGEXMATCH(text,""ở cùng gia đình|ở trọ cùng gia đình""), 0,
      REGEXMATCH(text,""thuê trọ""), 1,
      REGEXMATCH(text,""ở ktx""), 2,
      REGEXMATCH(text,""có nhà tại khu vực đang học|có nhà|ở riên"&amp;"g tại chung cư""), 3,
      REGEXMATCH(text,""ở nhà người quen""), 4
    ),
  -1)
)"),1.0)</f>
        <v>1</v>
      </c>
      <c r="K467" s="19" t="s">
        <v>183</v>
      </c>
      <c r="L467" s="19">
        <f>IFERROR(__xludf.DUMMYFUNCTION("LET(
  t, LOWER(TRIM(K467)),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67" s="19" t="s">
        <v>222</v>
      </c>
      <c r="N467" s="19">
        <f>IFERROR(__xludf.DUMMYFUNCTION("LET(
  t, LOWER(TRIM(M467)),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67" s="19" t="s">
        <v>185</v>
      </c>
      <c r="P467" s="19">
        <f t="shared" si="3"/>
        <v>0</v>
      </c>
      <c r="Q467" s="20"/>
      <c r="R467" s="20" t="str">
        <f t="shared" si="517"/>
        <v/>
      </c>
      <c r="S467" s="20"/>
      <c r="T467" s="20"/>
      <c r="U467" s="20"/>
      <c r="V467" s="20" t="str">
        <f>IFERROR(__xludf.DUMMYFUNCTION("IFERROR(REGEXEXTRACT(U467,""\d+"")*1, """")"),"")</f>
        <v/>
      </c>
      <c r="W467" s="20">
        <f t="shared" si="5"/>
        <v>0</v>
      </c>
      <c r="X467" s="20"/>
      <c r="Y467" s="20"/>
      <c r="Z467" s="19" t="s">
        <v>185</v>
      </c>
      <c r="AA467" s="19"/>
      <c r="AB467" s="19" t="s">
        <v>185</v>
      </c>
      <c r="AC467" s="19" t="s">
        <v>185</v>
      </c>
      <c r="AD467" s="19" t="s">
        <v>205</v>
      </c>
      <c r="AE467" s="19" t="s">
        <v>186</v>
      </c>
      <c r="AF467" s="19" t="s">
        <v>250</v>
      </c>
      <c r="AG467" s="19" t="s">
        <v>226</v>
      </c>
      <c r="AH467" s="19" t="s">
        <v>226</v>
      </c>
      <c r="AI467" s="19" t="s">
        <v>189</v>
      </c>
      <c r="AJ467" s="19">
        <f t="shared" si="6"/>
        <v>1</v>
      </c>
      <c r="AK467" s="19" t="s">
        <v>188</v>
      </c>
      <c r="AL467" s="19">
        <f t="shared" si="7"/>
        <v>1</v>
      </c>
      <c r="AM467" s="19" t="s">
        <v>190</v>
      </c>
      <c r="AN467" s="19">
        <f t="shared" si="8"/>
        <v>0</v>
      </c>
      <c r="AO467" s="20"/>
      <c r="AP467" s="19">
        <v>4.0</v>
      </c>
      <c r="AQ467" s="19">
        <v>4.0</v>
      </c>
      <c r="AR467" s="19">
        <v>4.0</v>
      </c>
      <c r="AS467" s="19">
        <v>2.0</v>
      </c>
      <c r="AT467" s="19">
        <v>2.0</v>
      </c>
      <c r="AU467" s="19">
        <v>3.0</v>
      </c>
      <c r="AV467" s="19">
        <v>2.0</v>
      </c>
      <c r="AW467" s="19">
        <v>1.0</v>
      </c>
      <c r="AX467" s="19">
        <v>1.0</v>
      </c>
      <c r="AY467" s="19">
        <f t="shared" si="9"/>
        <v>23</v>
      </c>
      <c r="AZ467" s="19">
        <f t="shared" si="10"/>
        <v>14</v>
      </c>
      <c r="BA467" s="19">
        <f t="shared" si="11"/>
        <v>1</v>
      </c>
      <c r="BB467" s="19">
        <f t="shared" si="12"/>
        <v>1</v>
      </c>
      <c r="BC467" s="19">
        <v>2.0</v>
      </c>
      <c r="BD467" s="19">
        <v>4.0</v>
      </c>
      <c r="BE467" s="19">
        <v>4.0</v>
      </c>
      <c r="BF467" s="19">
        <v>2.0</v>
      </c>
      <c r="BG467" s="19">
        <v>2.0</v>
      </c>
      <c r="BH467" s="19">
        <v>2.0</v>
      </c>
      <c r="BI467" s="19">
        <v>2.0</v>
      </c>
      <c r="BJ467" s="19">
        <f t="shared" si="13"/>
        <v>18</v>
      </c>
      <c r="BK467" s="19">
        <f t="shared" si="14"/>
        <v>11</v>
      </c>
      <c r="BL467" s="19"/>
      <c r="BM467" s="19"/>
      <c r="BN467" s="19">
        <v>3.0</v>
      </c>
      <c r="BO467" s="19" t="s">
        <v>185</v>
      </c>
      <c r="BP467" s="19">
        <f t="shared" si="15"/>
        <v>0</v>
      </c>
      <c r="BQ467" s="19">
        <v>4.0</v>
      </c>
      <c r="BR467" s="19" t="s">
        <v>1036</v>
      </c>
      <c r="BS467" s="19" t="s">
        <v>185</v>
      </c>
      <c r="BT467" s="20">
        <f t="shared" si="16"/>
        <v>0</v>
      </c>
      <c r="BU467" s="20"/>
      <c r="BV467" s="19">
        <v>3.0</v>
      </c>
      <c r="BW467" s="19" t="s">
        <v>185</v>
      </c>
      <c r="BX467" s="19" t="s">
        <v>191</v>
      </c>
      <c r="BY467" s="19" t="s">
        <v>185</v>
      </c>
      <c r="BZ467" s="19" t="s">
        <v>208</v>
      </c>
      <c r="CA467" s="19">
        <f t="shared" si="17"/>
        <v>2</v>
      </c>
      <c r="CB467" s="19" t="s">
        <v>208</v>
      </c>
      <c r="CC467" s="19">
        <f t="shared" si="18"/>
        <v>2</v>
      </c>
      <c r="CD467" s="19" t="s">
        <v>209</v>
      </c>
      <c r="CE467" s="19">
        <f t="shared" si="19"/>
        <v>1</v>
      </c>
      <c r="CF467" s="19" t="s">
        <v>209</v>
      </c>
      <c r="CG467" s="19">
        <f t="shared" si="20"/>
        <v>1</v>
      </c>
      <c r="CH467" s="19" t="s">
        <v>209</v>
      </c>
      <c r="CI467" s="19">
        <f t="shared" si="21"/>
        <v>1</v>
      </c>
      <c r="CJ467" s="19" t="s">
        <v>292</v>
      </c>
      <c r="CK467" s="19" t="s">
        <v>185</v>
      </c>
      <c r="CL467" s="19" t="s">
        <v>231</v>
      </c>
      <c r="CM467" s="19">
        <f t="shared" si="22"/>
        <v>0.75</v>
      </c>
      <c r="CN467" s="19" t="s">
        <v>185</v>
      </c>
      <c r="CO467" s="19">
        <f t="shared" si="23"/>
        <v>0</v>
      </c>
      <c r="CP467" s="19" t="s">
        <v>185</v>
      </c>
      <c r="CQ467" s="19" t="s">
        <v>185</v>
      </c>
      <c r="CR467" s="19" t="s">
        <v>185</v>
      </c>
      <c r="CS467" s="19" t="s">
        <v>185</v>
      </c>
      <c r="CT467" s="19" t="s">
        <v>185</v>
      </c>
      <c r="CU467" s="19">
        <f t="shared" ref="CU467:CY467" si="519">if(CP467="Không",0,1)</f>
        <v>0</v>
      </c>
      <c r="CV467" s="19">
        <f t="shared" si="519"/>
        <v>0</v>
      </c>
      <c r="CW467" s="19">
        <f t="shared" si="519"/>
        <v>0</v>
      </c>
      <c r="CX467" s="19">
        <f t="shared" si="519"/>
        <v>0</v>
      </c>
      <c r="CY467" s="19">
        <f t="shared" si="519"/>
        <v>0</v>
      </c>
      <c r="CZ467" s="19" t="s">
        <v>185</v>
      </c>
      <c r="DA467" s="19">
        <f t="shared" si="25"/>
        <v>0</v>
      </c>
      <c r="DB467" s="19" t="s">
        <v>185</v>
      </c>
      <c r="DC467" s="19">
        <f t="shared" si="26"/>
        <v>0</v>
      </c>
      <c r="DD467" s="20"/>
      <c r="DE467" s="19" t="s">
        <v>185</v>
      </c>
      <c r="DF467" s="19">
        <f t="shared" si="27"/>
        <v>0</v>
      </c>
      <c r="DG467" s="19" t="s">
        <v>196</v>
      </c>
      <c r="DH467" s="19">
        <f t="shared" si="28"/>
        <v>0</v>
      </c>
      <c r="DI467" s="19" t="s">
        <v>185</v>
      </c>
      <c r="DJ467" s="19">
        <f t="shared" si="29"/>
        <v>0</v>
      </c>
      <c r="DK467" s="19" t="s">
        <v>197</v>
      </c>
      <c r="DL467" s="19">
        <f t="shared" si="30"/>
        <v>0</v>
      </c>
      <c r="DM467" s="20"/>
      <c r="DN467" s="19" t="str">
        <f t="shared" si="31"/>
        <v/>
      </c>
      <c r="DO467" s="20"/>
      <c r="DP467" s="19" t="s">
        <v>185</v>
      </c>
      <c r="DQ467" s="20">
        <f t="shared" si="32"/>
        <v>0</v>
      </c>
      <c r="DR467" s="20"/>
      <c r="DS467" s="19" t="s">
        <v>185</v>
      </c>
      <c r="DT467" s="20"/>
      <c r="DU467" s="19" t="s">
        <v>185</v>
      </c>
      <c r="DV467" s="20"/>
      <c r="DW467" s="20"/>
      <c r="DX467" s="20"/>
      <c r="DY467" s="20"/>
    </row>
    <row r="468">
      <c r="A468" s="18">
        <v>46008.8587962963</v>
      </c>
      <c r="B468" s="19" t="s">
        <v>246</v>
      </c>
      <c r="C468" s="19" t="s">
        <v>174</v>
      </c>
      <c r="D468" s="19">
        <f t="shared" si="2"/>
        <v>0</v>
      </c>
      <c r="E468" s="19" t="s">
        <v>476</v>
      </c>
      <c r="F468" s="19">
        <f>IFERROR(__xludf.DUMMYFUNCTION("LET(
  t, LOWER(TRIM(E468)),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468" s="19" t="s">
        <v>185</v>
      </c>
      <c r="H468" s="19">
        <f>IFERROR(__xludf.DUMMYFUNCTION("LET(
  t, LOWER(TRIM(G468)),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68" s="19" t="s">
        <v>182</v>
      </c>
      <c r="J468" s="19">
        <f>IFERROR(__xludf.DUMMYFUNCTION("LET(
  text, LOWER(I468),
  IFERROR(
    IFS(
      REGEXMATCH(text,""ở cùng gia đình|ở trọ cùng gia đình""), 0,
      REGEXMATCH(text,""thuê trọ""), 1,
      REGEXMATCH(text,""ở ktx""), 2,
      REGEXMATCH(text,""có nhà tại khu vực đang học|có nhà|ở riên"&amp;"g tại chung cư""), 3,
      REGEXMATCH(text,""ở nhà người quen""), 4
    ),
  -1)
)"),1.0)</f>
        <v>1</v>
      </c>
      <c r="K468" s="19" t="s">
        <v>183</v>
      </c>
      <c r="L468" s="19">
        <f>IFERROR(__xludf.DUMMYFUNCTION("LET(
  t, LOWER(TRIM(K468)),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68" s="19" t="s">
        <v>222</v>
      </c>
      <c r="N468" s="19">
        <f>IFERROR(__xludf.DUMMYFUNCTION("LET(
  t, LOWER(TRIM(M468)),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68" s="19" t="s">
        <v>195</v>
      </c>
      <c r="P468" s="19">
        <f t="shared" si="3"/>
        <v>1</v>
      </c>
      <c r="Q468" s="19">
        <v>1.0</v>
      </c>
      <c r="R468" s="20">
        <f t="shared" si="517"/>
        <v>1</v>
      </c>
      <c r="S468" s="19" t="s">
        <v>223</v>
      </c>
      <c r="T468" s="19"/>
      <c r="U468" s="19" t="s">
        <v>224</v>
      </c>
      <c r="V468" s="20">
        <f>IFERROR(__xludf.DUMMYFUNCTION("IFERROR(REGEXEXTRACT(U468,""\d+"")*1, """")"),25.0)</f>
        <v>25</v>
      </c>
      <c r="W468" s="20">
        <f t="shared" si="5"/>
        <v>25</v>
      </c>
      <c r="X468" s="19">
        <v>30.0</v>
      </c>
      <c r="Y468" s="19">
        <v>30.0</v>
      </c>
      <c r="Z468" s="19" t="s">
        <v>208</v>
      </c>
      <c r="AA468" s="19"/>
      <c r="AB468" s="19" t="s">
        <v>185</v>
      </c>
      <c r="AC468" s="19" t="s">
        <v>185</v>
      </c>
      <c r="AD468" s="19" t="s">
        <v>205</v>
      </c>
      <c r="AE468" s="19" t="s">
        <v>185</v>
      </c>
      <c r="AF468" s="19" t="s">
        <v>206</v>
      </c>
      <c r="AG468" s="19" t="s">
        <v>188</v>
      </c>
      <c r="AH468" s="19" t="s">
        <v>238</v>
      </c>
      <c r="AI468" s="19" t="s">
        <v>239</v>
      </c>
      <c r="AJ468" s="19">
        <f t="shared" si="6"/>
        <v>0</v>
      </c>
      <c r="AK468" s="19" t="s">
        <v>238</v>
      </c>
      <c r="AL468" s="19">
        <f t="shared" si="7"/>
        <v>0</v>
      </c>
      <c r="AM468" s="19" t="s">
        <v>190</v>
      </c>
      <c r="AN468" s="19">
        <f t="shared" si="8"/>
        <v>0</v>
      </c>
      <c r="AO468" s="20"/>
      <c r="AP468" s="19">
        <v>2.0</v>
      </c>
      <c r="AQ468" s="19">
        <v>3.0</v>
      </c>
      <c r="AR468" s="19">
        <v>1.0</v>
      </c>
      <c r="AS468" s="19">
        <v>2.0</v>
      </c>
      <c r="AT468" s="19">
        <v>1.0</v>
      </c>
      <c r="AU468" s="19">
        <v>3.0</v>
      </c>
      <c r="AV468" s="19">
        <v>1.0</v>
      </c>
      <c r="AW468" s="19">
        <v>1.0</v>
      </c>
      <c r="AX468" s="19">
        <v>1.0</v>
      </c>
      <c r="AY468" s="19">
        <f t="shared" si="9"/>
        <v>15</v>
      </c>
      <c r="AZ468" s="19">
        <f t="shared" si="10"/>
        <v>6</v>
      </c>
      <c r="BA468" s="19">
        <f t="shared" si="11"/>
        <v>0</v>
      </c>
      <c r="BB468" s="19">
        <f t="shared" si="12"/>
        <v>0</v>
      </c>
      <c r="BC468" s="19">
        <v>1.0</v>
      </c>
      <c r="BD468" s="19">
        <v>1.0</v>
      </c>
      <c r="BE468" s="19">
        <v>3.0</v>
      </c>
      <c r="BF468" s="19">
        <v>1.0</v>
      </c>
      <c r="BG468" s="19">
        <v>1.0</v>
      </c>
      <c r="BH468" s="19">
        <v>1.0</v>
      </c>
      <c r="BI468" s="19">
        <v>1.0</v>
      </c>
      <c r="BJ468" s="19">
        <f t="shared" si="13"/>
        <v>9</v>
      </c>
      <c r="BK468" s="19">
        <f t="shared" si="14"/>
        <v>2</v>
      </c>
      <c r="BL468" s="19"/>
      <c r="BM468" s="19"/>
      <c r="BN468" s="19">
        <v>2.0</v>
      </c>
      <c r="BO468" s="19" t="s">
        <v>195</v>
      </c>
      <c r="BP468" s="19">
        <f t="shared" si="15"/>
        <v>1</v>
      </c>
      <c r="BQ468" s="19">
        <v>1.0</v>
      </c>
      <c r="BR468" s="19">
        <v>23.0</v>
      </c>
      <c r="BS468" s="19" t="s">
        <v>185</v>
      </c>
      <c r="BT468" s="20">
        <f t="shared" si="16"/>
        <v>0</v>
      </c>
      <c r="BU468" s="20"/>
      <c r="BV468" s="19">
        <v>3.0</v>
      </c>
      <c r="BW468" s="19" t="s">
        <v>195</v>
      </c>
      <c r="BX468" s="19" t="s">
        <v>191</v>
      </c>
      <c r="BY468" s="19" t="s">
        <v>185</v>
      </c>
      <c r="BZ468" s="19" t="s">
        <v>185</v>
      </c>
      <c r="CA468" s="19">
        <f t="shared" si="17"/>
        <v>0</v>
      </c>
      <c r="CB468" s="19" t="s">
        <v>185</v>
      </c>
      <c r="CC468" s="19">
        <f t="shared" si="18"/>
        <v>0</v>
      </c>
      <c r="CD468" s="19" t="s">
        <v>209</v>
      </c>
      <c r="CE468" s="19">
        <f t="shared" si="19"/>
        <v>1</v>
      </c>
      <c r="CF468" s="19" t="s">
        <v>192</v>
      </c>
      <c r="CG468" s="19">
        <f t="shared" si="20"/>
        <v>0</v>
      </c>
      <c r="CH468" s="19" t="s">
        <v>192</v>
      </c>
      <c r="CI468" s="19">
        <f t="shared" si="21"/>
        <v>0</v>
      </c>
      <c r="CJ468" s="19" t="s">
        <v>229</v>
      </c>
      <c r="CK468" s="19" t="s">
        <v>279</v>
      </c>
      <c r="CL468" s="19" t="s">
        <v>194</v>
      </c>
      <c r="CM468" s="19">
        <f t="shared" si="22"/>
        <v>3.5</v>
      </c>
      <c r="CN468" s="19" t="s">
        <v>213</v>
      </c>
      <c r="CO468" s="19">
        <f t="shared" si="23"/>
        <v>1</v>
      </c>
      <c r="CP468" s="19" t="s">
        <v>195</v>
      </c>
      <c r="CQ468" s="19" t="s">
        <v>195</v>
      </c>
      <c r="CR468" s="19" t="s">
        <v>195</v>
      </c>
      <c r="CS468" s="19" t="s">
        <v>195</v>
      </c>
      <c r="CT468" s="19" t="s">
        <v>195</v>
      </c>
      <c r="CU468" s="19">
        <f t="shared" ref="CU468:CY468" si="520">if(CP468="Không",0,1)</f>
        <v>1</v>
      </c>
      <c r="CV468" s="19">
        <f t="shared" si="520"/>
        <v>1</v>
      </c>
      <c r="CW468" s="19">
        <f t="shared" si="520"/>
        <v>1</v>
      </c>
      <c r="CX468" s="19">
        <f t="shared" si="520"/>
        <v>1</v>
      </c>
      <c r="CY468" s="19">
        <f t="shared" si="520"/>
        <v>1</v>
      </c>
      <c r="CZ468" s="19" t="s">
        <v>185</v>
      </c>
      <c r="DA468" s="19">
        <f t="shared" si="25"/>
        <v>0</v>
      </c>
      <c r="DB468" s="19" t="s">
        <v>185</v>
      </c>
      <c r="DC468" s="19">
        <f t="shared" si="26"/>
        <v>0</v>
      </c>
      <c r="DD468" s="20"/>
      <c r="DE468" s="19" t="s">
        <v>185</v>
      </c>
      <c r="DF468" s="19">
        <f t="shared" si="27"/>
        <v>0</v>
      </c>
      <c r="DG468" s="19" t="s">
        <v>196</v>
      </c>
      <c r="DH468" s="19">
        <f t="shared" si="28"/>
        <v>0</v>
      </c>
      <c r="DI468" s="19" t="s">
        <v>185</v>
      </c>
      <c r="DJ468" s="19">
        <f t="shared" si="29"/>
        <v>0</v>
      </c>
      <c r="DK468" s="19" t="s">
        <v>197</v>
      </c>
      <c r="DL468" s="19">
        <f t="shared" si="30"/>
        <v>0</v>
      </c>
      <c r="DM468" s="20"/>
      <c r="DN468" s="19" t="str">
        <f t="shared" si="31"/>
        <v/>
      </c>
      <c r="DO468" s="20"/>
      <c r="DP468" s="19" t="s">
        <v>185</v>
      </c>
      <c r="DQ468" s="20">
        <f t="shared" si="32"/>
        <v>0</v>
      </c>
      <c r="DR468" s="20"/>
      <c r="DS468" s="19" t="s">
        <v>185</v>
      </c>
      <c r="DT468" s="20"/>
      <c r="DU468" s="19" t="s">
        <v>185</v>
      </c>
      <c r="DV468" s="20"/>
      <c r="DW468" s="20"/>
      <c r="DX468" s="20"/>
      <c r="DY468" s="20"/>
    </row>
    <row r="469">
      <c r="A469" s="18">
        <v>46008.95690972222</v>
      </c>
      <c r="B469" s="19" t="s">
        <v>359</v>
      </c>
      <c r="C469" s="19" t="s">
        <v>335</v>
      </c>
      <c r="D469" s="19">
        <f t="shared" si="2"/>
        <v>1</v>
      </c>
      <c r="E469" s="19" t="s">
        <v>180</v>
      </c>
      <c r="F469" s="19">
        <f>IFERROR(__xludf.DUMMYFUNCTION("LET(
  t, LOWER(TRIM(E469)),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69" s="19" t="s">
        <v>185</v>
      </c>
      <c r="H469" s="19">
        <f>IFERROR(__xludf.DUMMYFUNCTION("LET(
  t, LOWER(TRIM(G469)),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69" s="19" t="s">
        <v>182</v>
      </c>
      <c r="J469" s="19">
        <f>IFERROR(__xludf.DUMMYFUNCTION("LET(
  text, LOWER(I469),
  IFERROR(
    IFS(
      REGEXMATCH(text,""ở cùng gia đình|ở trọ cùng gia đình""), 0,
      REGEXMATCH(text,""thuê trọ""), 1,
      REGEXMATCH(text,""ở ktx""), 2,
      REGEXMATCH(text,""có nhà tại khu vực đang học|có nhà|ở riên"&amp;"g tại chung cư""), 3,
      REGEXMATCH(text,""ở nhà người quen""), 4
    ),
  -1)
)"),1.0)</f>
        <v>1</v>
      </c>
      <c r="K469" s="19" t="s">
        <v>221</v>
      </c>
      <c r="L469" s="19">
        <f>IFERROR(__xludf.DUMMYFUNCTION("LET(
  t, LOWER(TRIM(K469)),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69" s="19" t="s">
        <v>222</v>
      </c>
      <c r="N469" s="19">
        <f>IFERROR(__xludf.DUMMYFUNCTION("LET(
  t, LOWER(TRIM(M469)),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69" s="19" t="s">
        <v>185</v>
      </c>
      <c r="P469" s="19">
        <f t="shared" si="3"/>
        <v>0</v>
      </c>
      <c r="Q469" s="20"/>
      <c r="R469" s="20" t="str">
        <f t="shared" si="517"/>
        <v/>
      </c>
      <c r="S469" s="20"/>
      <c r="T469" s="20"/>
      <c r="U469" s="20"/>
      <c r="V469" s="20" t="str">
        <f>IFERROR(__xludf.DUMMYFUNCTION("IFERROR(REGEXEXTRACT(U469,""\d+"")*1, """")"),"")</f>
        <v/>
      </c>
      <c r="W469" s="20">
        <f t="shared" si="5"/>
        <v>0</v>
      </c>
      <c r="X469" s="20"/>
      <c r="Y469" s="20"/>
      <c r="Z469" s="19" t="s">
        <v>186</v>
      </c>
      <c r="AA469" s="19"/>
      <c r="AB469" s="19" t="s">
        <v>185</v>
      </c>
      <c r="AC469" s="19" t="s">
        <v>185</v>
      </c>
      <c r="AD469" s="19" t="s">
        <v>186</v>
      </c>
      <c r="AE469" s="19" t="s">
        <v>186</v>
      </c>
      <c r="AF469" s="19" t="s">
        <v>187</v>
      </c>
      <c r="AG469" s="19" t="s">
        <v>226</v>
      </c>
      <c r="AH469" s="19" t="s">
        <v>238</v>
      </c>
      <c r="AI469" s="19" t="s">
        <v>239</v>
      </c>
      <c r="AJ469" s="19">
        <f t="shared" si="6"/>
        <v>0</v>
      </c>
      <c r="AK469" s="19" t="s">
        <v>238</v>
      </c>
      <c r="AL469" s="19">
        <f t="shared" si="7"/>
        <v>0</v>
      </c>
      <c r="AM469" s="19" t="s">
        <v>190</v>
      </c>
      <c r="AN469" s="19">
        <f t="shared" si="8"/>
        <v>0</v>
      </c>
      <c r="AO469" s="20"/>
      <c r="AP469" s="19">
        <v>1.0</v>
      </c>
      <c r="AQ469" s="19">
        <v>3.0</v>
      </c>
      <c r="AR469" s="19">
        <v>3.0</v>
      </c>
      <c r="AS469" s="19">
        <v>3.0</v>
      </c>
      <c r="AT469" s="19">
        <v>3.0</v>
      </c>
      <c r="AU469" s="19">
        <v>1.0</v>
      </c>
      <c r="AV469" s="19">
        <v>3.0</v>
      </c>
      <c r="AW469" s="19">
        <v>1.0</v>
      </c>
      <c r="AX469" s="19">
        <v>1.0</v>
      </c>
      <c r="AY469" s="19">
        <f t="shared" si="9"/>
        <v>19</v>
      </c>
      <c r="AZ469" s="19">
        <f t="shared" si="10"/>
        <v>10</v>
      </c>
      <c r="BA469" s="19">
        <f t="shared" si="11"/>
        <v>1</v>
      </c>
      <c r="BB469" s="19">
        <f t="shared" si="12"/>
        <v>0</v>
      </c>
      <c r="BC469" s="19">
        <v>2.0</v>
      </c>
      <c r="BD469" s="19">
        <v>2.0</v>
      </c>
      <c r="BE469" s="19">
        <v>2.0</v>
      </c>
      <c r="BF469" s="19">
        <v>2.0</v>
      </c>
      <c r="BG469" s="19">
        <v>3.0</v>
      </c>
      <c r="BH469" s="19">
        <v>1.0</v>
      </c>
      <c r="BI469" s="19">
        <v>1.0</v>
      </c>
      <c r="BJ469" s="19">
        <f t="shared" si="13"/>
        <v>13</v>
      </c>
      <c r="BK469" s="19">
        <f t="shared" si="14"/>
        <v>6</v>
      </c>
      <c r="BL469" s="19"/>
      <c r="BM469" s="19"/>
      <c r="BN469" s="19">
        <v>1.0</v>
      </c>
      <c r="BO469" s="19" t="s">
        <v>185</v>
      </c>
      <c r="BP469" s="19">
        <f t="shared" si="15"/>
        <v>0</v>
      </c>
      <c r="BQ469" s="19">
        <v>2.0</v>
      </c>
      <c r="BR469" s="19">
        <v>4.0</v>
      </c>
      <c r="BS469" s="19" t="s">
        <v>195</v>
      </c>
      <c r="BT469" s="20">
        <f t="shared" si="16"/>
        <v>1</v>
      </c>
      <c r="BU469" s="19" t="s">
        <v>207</v>
      </c>
      <c r="BV469" s="19">
        <v>4.0</v>
      </c>
      <c r="BW469" s="19" t="s">
        <v>195</v>
      </c>
      <c r="BX469" s="19" t="s">
        <v>191</v>
      </c>
      <c r="BY469" s="19" t="s">
        <v>195</v>
      </c>
      <c r="BZ469" s="19" t="s">
        <v>186</v>
      </c>
      <c r="CA469" s="19">
        <f t="shared" si="17"/>
        <v>1</v>
      </c>
      <c r="CB469" s="19" t="s">
        <v>186</v>
      </c>
      <c r="CC469" s="19">
        <f t="shared" si="18"/>
        <v>1</v>
      </c>
      <c r="CD469" s="19" t="s">
        <v>208</v>
      </c>
      <c r="CE469" s="19">
        <f t="shared" si="19"/>
        <v>2</v>
      </c>
      <c r="CF469" s="19" t="s">
        <v>209</v>
      </c>
      <c r="CG469" s="19">
        <f t="shared" si="20"/>
        <v>1</v>
      </c>
      <c r="CH469" s="19" t="s">
        <v>209</v>
      </c>
      <c r="CI469" s="19">
        <f t="shared" si="21"/>
        <v>1</v>
      </c>
      <c r="CJ469" s="19" t="s">
        <v>262</v>
      </c>
      <c r="CK469" s="19" t="s">
        <v>336</v>
      </c>
      <c r="CL469" s="19" t="s">
        <v>212</v>
      </c>
      <c r="CM469" s="19">
        <f t="shared" si="22"/>
        <v>6</v>
      </c>
      <c r="CN469" s="19" t="s">
        <v>213</v>
      </c>
      <c r="CO469" s="19">
        <f t="shared" si="23"/>
        <v>1</v>
      </c>
      <c r="CP469" s="19" t="s">
        <v>185</v>
      </c>
      <c r="CQ469" s="19" t="s">
        <v>185</v>
      </c>
      <c r="CR469" s="19" t="s">
        <v>185</v>
      </c>
      <c r="CS469" s="19" t="s">
        <v>195</v>
      </c>
      <c r="CT469" s="19" t="s">
        <v>195</v>
      </c>
      <c r="CU469" s="19">
        <f t="shared" ref="CU469:CY469" si="521">if(CP469="Không",0,1)</f>
        <v>0</v>
      </c>
      <c r="CV469" s="19">
        <f t="shared" si="521"/>
        <v>0</v>
      </c>
      <c r="CW469" s="19">
        <f t="shared" si="521"/>
        <v>0</v>
      </c>
      <c r="CX469" s="19">
        <f t="shared" si="521"/>
        <v>1</v>
      </c>
      <c r="CY469" s="19">
        <f t="shared" si="521"/>
        <v>1</v>
      </c>
      <c r="CZ469" s="19" t="s">
        <v>185</v>
      </c>
      <c r="DA469" s="19">
        <f t="shared" si="25"/>
        <v>0</v>
      </c>
      <c r="DB469" s="19" t="s">
        <v>185</v>
      </c>
      <c r="DC469" s="19">
        <f t="shared" si="26"/>
        <v>0</v>
      </c>
      <c r="DD469" s="20"/>
      <c r="DE469" s="19" t="s">
        <v>195</v>
      </c>
      <c r="DF469" s="19">
        <f t="shared" si="27"/>
        <v>1</v>
      </c>
      <c r="DG469" s="19" t="s">
        <v>272</v>
      </c>
      <c r="DH469" s="19">
        <f t="shared" si="28"/>
        <v>1</v>
      </c>
      <c r="DI469" s="19" t="s">
        <v>273</v>
      </c>
      <c r="DJ469" s="19">
        <f t="shared" si="29"/>
        <v>1</v>
      </c>
      <c r="DK469" s="19" t="s">
        <v>197</v>
      </c>
      <c r="DL469" s="19">
        <f t="shared" si="30"/>
        <v>0</v>
      </c>
      <c r="DM469" s="19" t="s">
        <v>198</v>
      </c>
      <c r="DN469" s="19">
        <f t="shared" si="31"/>
        <v>1.5</v>
      </c>
      <c r="DO469" s="19" t="s">
        <v>1037</v>
      </c>
      <c r="DP469" s="19" t="s">
        <v>185</v>
      </c>
      <c r="DQ469" s="20">
        <f t="shared" si="32"/>
        <v>0</v>
      </c>
      <c r="DR469" s="20"/>
      <c r="DS469" s="19" t="s">
        <v>185</v>
      </c>
      <c r="DT469" s="20"/>
      <c r="DU469" s="19" t="s">
        <v>185</v>
      </c>
      <c r="DV469" s="20"/>
      <c r="DW469" s="20"/>
      <c r="DX469" s="20"/>
      <c r="DY469" s="20"/>
    </row>
    <row r="470">
      <c r="A470" s="18">
        <v>46008.97133101852</v>
      </c>
      <c r="B470" s="19" t="s">
        <v>390</v>
      </c>
      <c r="C470" s="19" t="s">
        <v>174</v>
      </c>
      <c r="D470" s="19">
        <f t="shared" si="2"/>
        <v>0</v>
      </c>
      <c r="E470" s="19" t="s">
        <v>1038</v>
      </c>
      <c r="F470" s="19">
        <f>IFERROR(__xludf.DUMMYFUNCTION("LET(
  t, LOWER(TRIM(E470)),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470" s="19" t="s">
        <v>185</v>
      </c>
      <c r="H470" s="19">
        <f>IFERROR(__xludf.DUMMYFUNCTION("LET(
  t, LOWER(TRIM(G470)),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70" s="19" t="s">
        <v>201</v>
      </c>
      <c r="J470" s="19">
        <f>IFERROR(__xludf.DUMMYFUNCTION("LET(
  text, LOWER(I470),
  IFERROR(
    IFS(
      REGEXMATCH(text,""ở cùng gia đình|ở trọ cùng gia đình""), 0,
      REGEXMATCH(text,""thuê trọ""), 1,
      REGEXMATCH(text,""ở ktx""), 2,
      REGEXMATCH(text,""có nhà tại khu vực đang học|có nhà|ở riên"&amp;"g tại chung cư""), 3,
      REGEXMATCH(text,""ở nhà người quen""), 4
    ),
  -1)
)"),3.0)</f>
        <v>3</v>
      </c>
      <c r="K470" s="19" t="s">
        <v>221</v>
      </c>
      <c r="L470" s="19">
        <f>IFERROR(__xludf.DUMMYFUNCTION("LET(
  t, LOWER(TRIM(K470)),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70" s="19" t="s">
        <v>222</v>
      </c>
      <c r="N470" s="19">
        <f>IFERROR(__xludf.DUMMYFUNCTION("LET(
  t, LOWER(TRIM(M470)),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70" s="19" t="s">
        <v>195</v>
      </c>
      <c r="P470" s="19">
        <f t="shared" si="3"/>
        <v>1</v>
      </c>
      <c r="Q470" s="19">
        <v>2.0</v>
      </c>
      <c r="R470" s="20">
        <f t="shared" si="517"/>
        <v>2</v>
      </c>
      <c r="S470" s="19" t="s">
        <v>1039</v>
      </c>
      <c r="T470" s="19"/>
      <c r="U470" s="19" t="s">
        <v>1040</v>
      </c>
      <c r="V470" s="20">
        <f>IFERROR(__xludf.DUMMYFUNCTION("IFERROR(REGEXEXTRACT(U470,""\d+"")*1, """")"),60.0)</f>
        <v>60</v>
      </c>
      <c r="W470" s="20">
        <f t="shared" si="5"/>
        <v>60</v>
      </c>
      <c r="X470" s="19">
        <v>50.0</v>
      </c>
      <c r="Y470" s="19">
        <v>20.0</v>
      </c>
      <c r="Z470" s="19" t="s">
        <v>185</v>
      </c>
      <c r="AA470" s="19"/>
      <c r="AB470" s="19" t="s">
        <v>185</v>
      </c>
      <c r="AC470" s="19" t="s">
        <v>185</v>
      </c>
      <c r="AD470" s="19" t="s">
        <v>185</v>
      </c>
      <c r="AE470" s="19" t="s">
        <v>185</v>
      </c>
      <c r="AF470" s="19" t="s">
        <v>237</v>
      </c>
      <c r="AG470" s="19" t="s">
        <v>238</v>
      </c>
      <c r="AH470" s="19" t="s">
        <v>238</v>
      </c>
      <c r="AI470" s="19" t="s">
        <v>189</v>
      </c>
      <c r="AJ470" s="19">
        <f t="shared" si="6"/>
        <v>1</v>
      </c>
      <c r="AK470" s="19" t="s">
        <v>238</v>
      </c>
      <c r="AL470" s="19">
        <f t="shared" si="7"/>
        <v>0</v>
      </c>
      <c r="AM470" s="19" t="s">
        <v>228</v>
      </c>
      <c r="AN470" s="19">
        <f t="shared" si="8"/>
        <v>1</v>
      </c>
      <c r="AO470" s="20"/>
      <c r="AP470" s="19">
        <v>1.0</v>
      </c>
      <c r="AQ470" s="19">
        <v>1.0</v>
      </c>
      <c r="AR470" s="19">
        <v>1.0</v>
      </c>
      <c r="AS470" s="19">
        <v>1.0</v>
      </c>
      <c r="AT470" s="19">
        <v>1.0</v>
      </c>
      <c r="AU470" s="19">
        <v>1.0</v>
      </c>
      <c r="AV470" s="19">
        <v>1.0</v>
      </c>
      <c r="AW470" s="19">
        <v>1.0</v>
      </c>
      <c r="AX470" s="19">
        <v>1.0</v>
      </c>
      <c r="AY470" s="19">
        <f t="shared" si="9"/>
        <v>9</v>
      </c>
      <c r="AZ470" s="19">
        <f t="shared" si="10"/>
        <v>0</v>
      </c>
      <c r="BA470" s="19">
        <f t="shared" si="11"/>
        <v>0</v>
      </c>
      <c r="BB470" s="19">
        <f t="shared" si="12"/>
        <v>0</v>
      </c>
      <c r="BC470" s="19">
        <v>1.0</v>
      </c>
      <c r="BD470" s="19">
        <v>1.0</v>
      </c>
      <c r="BE470" s="19">
        <v>1.0</v>
      </c>
      <c r="BF470" s="19">
        <v>1.0</v>
      </c>
      <c r="BG470" s="19">
        <v>1.0</v>
      </c>
      <c r="BH470" s="19">
        <v>1.0</v>
      </c>
      <c r="BI470" s="19">
        <v>1.0</v>
      </c>
      <c r="BJ470" s="19">
        <f t="shared" si="13"/>
        <v>7</v>
      </c>
      <c r="BK470" s="19">
        <f t="shared" si="14"/>
        <v>0</v>
      </c>
      <c r="BL470" s="19"/>
      <c r="BM470" s="19"/>
      <c r="BN470" s="19">
        <v>5.0</v>
      </c>
      <c r="BO470" s="19" t="s">
        <v>185</v>
      </c>
      <c r="BP470" s="19">
        <f t="shared" si="15"/>
        <v>0</v>
      </c>
      <c r="BQ470" s="19">
        <v>5.0</v>
      </c>
      <c r="BR470" s="19" t="s">
        <v>475</v>
      </c>
      <c r="BS470" s="19" t="s">
        <v>185</v>
      </c>
      <c r="BT470" s="20">
        <f t="shared" si="16"/>
        <v>0</v>
      </c>
      <c r="BU470" s="20"/>
      <c r="BV470" s="19">
        <v>5.0</v>
      </c>
      <c r="BW470" s="19" t="s">
        <v>185</v>
      </c>
      <c r="BX470" s="19" t="s">
        <v>1041</v>
      </c>
      <c r="BY470" s="19" t="s">
        <v>185</v>
      </c>
      <c r="BZ470" s="19" t="s">
        <v>185</v>
      </c>
      <c r="CA470" s="19">
        <f t="shared" si="17"/>
        <v>0</v>
      </c>
      <c r="CB470" s="19" t="s">
        <v>185</v>
      </c>
      <c r="CC470" s="19">
        <f t="shared" si="18"/>
        <v>0</v>
      </c>
      <c r="CD470" s="19" t="s">
        <v>192</v>
      </c>
      <c r="CE470" s="19">
        <f t="shared" si="19"/>
        <v>0</v>
      </c>
      <c r="CF470" s="19" t="s">
        <v>192</v>
      </c>
      <c r="CG470" s="19">
        <f t="shared" si="20"/>
        <v>0</v>
      </c>
      <c r="CH470" s="19" t="s">
        <v>192</v>
      </c>
      <c r="CI470" s="19">
        <f t="shared" si="21"/>
        <v>0</v>
      </c>
      <c r="CJ470" s="19" t="s">
        <v>1042</v>
      </c>
      <c r="CK470" s="19" t="s">
        <v>185</v>
      </c>
      <c r="CL470" s="19" t="s">
        <v>365</v>
      </c>
      <c r="CM470" s="19">
        <f t="shared" si="22"/>
        <v>0.33</v>
      </c>
      <c r="CN470" s="19" t="s">
        <v>185</v>
      </c>
      <c r="CO470" s="19">
        <f t="shared" si="23"/>
        <v>0</v>
      </c>
      <c r="CP470" s="19" t="s">
        <v>185</v>
      </c>
      <c r="CQ470" s="19" t="s">
        <v>185</v>
      </c>
      <c r="CR470" s="19" t="s">
        <v>185</v>
      </c>
      <c r="CS470" s="19" t="s">
        <v>185</v>
      </c>
      <c r="CT470" s="19" t="s">
        <v>185</v>
      </c>
      <c r="CU470" s="19">
        <f t="shared" ref="CU470:CY470" si="522">if(CP470="Không",0,1)</f>
        <v>0</v>
      </c>
      <c r="CV470" s="19">
        <f t="shared" si="522"/>
        <v>0</v>
      </c>
      <c r="CW470" s="19">
        <f t="shared" si="522"/>
        <v>0</v>
      </c>
      <c r="CX470" s="19">
        <f t="shared" si="522"/>
        <v>0</v>
      </c>
      <c r="CY470" s="19">
        <f t="shared" si="522"/>
        <v>0</v>
      </c>
      <c r="CZ470" s="19" t="s">
        <v>185</v>
      </c>
      <c r="DA470" s="19">
        <f t="shared" si="25"/>
        <v>0</v>
      </c>
      <c r="DB470" s="19" t="s">
        <v>185</v>
      </c>
      <c r="DC470" s="19">
        <f t="shared" si="26"/>
        <v>0</v>
      </c>
      <c r="DD470" s="20"/>
      <c r="DE470" s="19" t="s">
        <v>195</v>
      </c>
      <c r="DF470" s="19">
        <f t="shared" si="27"/>
        <v>1</v>
      </c>
      <c r="DG470" s="19" t="s">
        <v>196</v>
      </c>
      <c r="DH470" s="19">
        <f t="shared" si="28"/>
        <v>0</v>
      </c>
      <c r="DI470" s="19" t="s">
        <v>185</v>
      </c>
      <c r="DJ470" s="19">
        <f t="shared" si="29"/>
        <v>0</v>
      </c>
      <c r="DK470" s="19" t="s">
        <v>197</v>
      </c>
      <c r="DL470" s="19">
        <f t="shared" si="30"/>
        <v>0</v>
      </c>
      <c r="DM470" s="19" t="s">
        <v>265</v>
      </c>
      <c r="DN470" s="19">
        <f t="shared" si="31"/>
        <v>5</v>
      </c>
      <c r="DO470" s="19" t="s">
        <v>554</v>
      </c>
      <c r="DP470" s="19" t="s">
        <v>185</v>
      </c>
      <c r="DQ470" s="20">
        <f t="shared" si="32"/>
        <v>0</v>
      </c>
      <c r="DR470" s="20"/>
      <c r="DS470" s="19" t="s">
        <v>185</v>
      </c>
      <c r="DT470" s="20"/>
      <c r="DU470" s="19" t="s">
        <v>185</v>
      </c>
      <c r="DV470" s="20"/>
      <c r="DW470" s="20"/>
      <c r="DX470" s="20"/>
      <c r="DY470" s="20"/>
    </row>
    <row r="471">
      <c r="A471" s="18">
        <v>46009.011782407404</v>
      </c>
      <c r="B471" s="19" t="s">
        <v>514</v>
      </c>
      <c r="C471" s="19" t="s">
        <v>335</v>
      </c>
      <c r="D471" s="19">
        <f t="shared" si="2"/>
        <v>1</v>
      </c>
      <c r="E471" s="19" t="s">
        <v>180</v>
      </c>
      <c r="F471" s="19">
        <f>IFERROR(__xludf.DUMMYFUNCTION("LET(
  t, LOWER(TRIM(E471)),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71" s="19" t="s">
        <v>185</v>
      </c>
      <c r="H471" s="19">
        <f>IFERROR(__xludf.DUMMYFUNCTION("LET(
  t, LOWER(TRIM(G471)),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71" s="19" t="s">
        <v>182</v>
      </c>
      <c r="J471" s="19">
        <f>IFERROR(__xludf.DUMMYFUNCTION("LET(
  text, LOWER(I471),
  IFERROR(
    IFS(
      REGEXMATCH(text,""ở cùng gia đình|ở trọ cùng gia đình""), 0,
      REGEXMATCH(text,""thuê trọ""), 1,
      REGEXMATCH(text,""ở ktx""), 2,
      REGEXMATCH(text,""có nhà tại khu vực đang học|có nhà|ở riên"&amp;"g tại chung cư""), 3,
      REGEXMATCH(text,""ở nhà người quen""), 4
    ),
  -1)
)"),1.0)</f>
        <v>1</v>
      </c>
      <c r="K471" s="19" t="s">
        <v>183</v>
      </c>
      <c r="L471" s="19">
        <f>IFERROR(__xludf.DUMMYFUNCTION("LET(
  t, LOWER(TRIM(K471)),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71" s="19" t="s">
        <v>184</v>
      </c>
      <c r="N471" s="19">
        <f>IFERROR(__xludf.DUMMYFUNCTION("LET(
  t, LOWER(TRIM(M471)),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71" s="19" t="s">
        <v>185</v>
      </c>
      <c r="P471" s="19">
        <f t="shared" si="3"/>
        <v>0</v>
      </c>
      <c r="Q471" s="20"/>
      <c r="R471" s="20" t="str">
        <f t="shared" si="517"/>
        <v/>
      </c>
      <c r="S471" s="20"/>
      <c r="T471" s="20"/>
      <c r="U471" s="20"/>
      <c r="V471" s="20" t="str">
        <f>IFERROR(__xludf.DUMMYFUNCTION("IFERROR(REGEXEXTRACT(U471,""\d+"")*1, """")"),"")</f>
        <v/>
      </c>
      <c r="W471" s="20">
        <f t="shared" si="5"/>
        <v>0</v>
      </c>
      <c r="X471" s="20"/>
      <c r="Y471" s="20"/>
      <c r="Z471" s="19" t="s">
        <v>186</v>
      </c>
      <c r="AA471" s="19"/>
      <c r="AB471" s="19" t="s">
        <v>185</v>
      </c>
      <c r="AC471" s="19" t="s">
        <v>185</v>
      </c>
      <c r="AD471" s="19" t="s">
        <v>205</v>
      </c>
      <c r="AE471" s="19" t="s">
        <v>186</v>
      </c>
      <c r="AF471" s="19" t="s">
        <v>250</v>
      </c>
      <c r="AG471" s="19" t="s">
        <v>226</v>
      </c>
      <c r="AH471" s="19" t="s">
        <v>226</v>
      </c>
      <c r="AI471" s="19" t="s">
        <v>239</v>
      </c>
      <c r="AJ471" s="19">
        <f t="shared" si="6"/>
        <v>0</v>
      </c>
      <c r="AK471" s="19" t="s">
        <v>302</v>
      </c>
      <c r="AL471" s="19">
        <f t="shared" si="7"/>
        <v>-1</v>
      </c>
      <c r="AM471" s="19" t="s">
        <v>190</v>
      </c>
      <c r="AN471" s="19">
        <f t="shared" si="8"/>
        <v>0</v>
      </c>
      <c r="AO471" s="20"/>
      <c r="AP471" s="19">
        <v>2.0</v>
      </c>
      <c r="AQ471" s="19">
        <v>1.0</v>
      </c>
      <c r="AR471" s="19">
        <v>2.0</v>
      </c>
      <c r="AS471" s="19">
        <v>3.0</v>
      </c>
      <c r="AT471" s="19">
        <v>4.0</v>
      </c>
      <c r="AU471" s="19">
        <v>1.0</v>
      </c>
      <c r="AV471" s="19">
        <v>4.0</v>
      </c>
      <c r="AW471" s="19">
        <v>4.0</v>
      </c>
      <c r="AX471" s="19">
        <v>1.0</v>
      </c>
      <c r="AY471" s="19">
        <f t="shared" si="9"/>
        <v>22</v>
      </c>
      <c r="AZ471" s="19">
        <f t="shared" si="10"/>
        <v>13</v>
      </c>
      <c r="BA471" s="19">
        <f t="shared" si="11"/>
        <v>1</v>
      </c>
      <c r="BB471" s="19">
        <f t="shared" si="12"/>
        <v>0</v>
      </c>
      <c r="BC471" s="19">
        <v>2.0</v>
      </c>
      <c r="BD471" s="19">
        <v>2.0</v>
      </c>
      <c r="BE471" s="19">
        <v>4.0</v>
      </c>
      <c r="BF471" s="19">
        <v>2.0</v>
      </c>
      <c r="BG471" s="19">
        <v>2.0</v>
      </c>
      <c r="BH471" s="19">
        <v>1.0</v>
      </c>
      <c r="BI471" s="19">
        <v>1.0</v>
      </c>
      <c r="BJ471" s="19">
        <f t="shared" si="13"/>
        <v>14</v>
      </c>
      <c r="BK471" s="19">
        <f t="shared" si="14"/>
        <v>7</v>
      </c>
      <c r="BL471" s="19"/>
      <c r="BM471" s="19"/>
      <c r="BN471" s="19">
        <v>5.0</v>
      </c>
      <c r="BO471" s="19" t="s">
        <v>195</v>
      </c>
      <c r="BP471" s="19">
        <f t="shared" si="15"/>
        <v>1</v>
      </c>
      <c r="BQ471" s="19">
        <v>4.0</v>
      </c>
      <c r="BR471" s="19">
        <v>20.0</v>
      </c>
      <c r="BS471" s="19" t="s">
        <v>195</v>
      </c>
      <c r="BT471" s="20">
        <f t="shared" si="16"/>
        <v>1</v>
      </c>
      <c r="BU471" s="19" t="s">
        <v>296</v>
      </c>
      <c r="BV471" s="19">
        <v>1.0</v>
      </c>
      <c r="BW471" s="19" t="s">
        <v>195</v>
      </c>
      <c r="BX471" s="19" t="s">
        <v>191</v>
      </c>
      <c r="BY471" s="19" t="s">
        <v>195</v>
      </c>
      <c r="BZ471" s="19" t="s">
        <v>185</v>
      </c>
      <c r="CA471" s="19">
        <f t="shared" si="17"/>
        <v>0</v>
      </c>
      <c r="CB471" s="19" t="s">
        <v>185</v>
      </c>
      <c r="CC471" s="19">
        <f t="shared" si="18"/>
        <v>0</v>
      </c>
      <c r="CD471" s="19" t="s">
        <v>192</v>
      </c>
      <c r="CE471" s="19">
        <f t="shared" si="19"/>
        <v>0</v>
      </c>
      <c r="CF471" s="19" t="s">
        <v>192</v>
      </c>
      <c r="CG471" s="19">
        <f t="shared" si="20"/>
        <v>0</v>
      </c>
      <c r="CH471" s="19" t="s">
        <v>208</v>
      </c>
      <c r="CI471" s="19">
        <f t="shared" si="21"/>
        <v>2</v>
      </c>
      <c r="CJ471" s="19" t="s">
        <v>229</v>
      </c>
      <c r="CK471" s="19" t="s">
        <v>185</v>
      </c>
      <c r="CL471" s="19" t="s">
        <v>212</v>
      </c>
      <c r="CM471" s="19">
        <f t="shared" si="22"/>
        <v>6</v>
      </c>
      <c r="CN471" s="19" t="s">
        <v>185</v>
      </c>
      <c r="CO471" s="19">
        <f t="shared" si="23"/>
        <v>0</v>
      </c>
      <c r="CP471" s="19" t="s">
        <v>185</v>
      </c>
      <c r="CQ471" s="19" t="s">
        <v>185</v>
      </c>
      <c r="CR471" s="19" t="s">
        <v>185</v>
      </c>
      <c r="CS471" s="19" t="s">
        <v>185</v>
      </c>
      <c r="CT471" s="19" t="s">
        <v>185</v>
      </c>
      <c r="CU471" s="19">
        <f t="shared" ref="CU471:CY471" si="523">if(CP471="Không",0,1)</f>
        <v>0</v>
      </c>
      <c r="CV471" s="19">
        <f t="shared" si="523"/>
        <v>0</v>
      </c>
      <c r="CW471" s="19">
        <f t="shared" si="523"/>
        <v>0</v>
      </c>
      <c r="CX471" s="19">
        <f t="shared" si="523"/>
        <v>0</v>
      </c>
      <c r="CY471" s="19">
        <f t="shared" si="523"/>
        <v>0</v>
      </c>
      <c r="CZ471" s="19" t="s">
        <v>185</v>
      </c>
      <c r="DA471" s="19">
        <f t="shared" si="25"/>
        <v>0</v>
      </c>
      <c r="DB471" s="19" t="s">
        <v>185</v>
      </c>
      <c r="DC471" s="19">
        <f t="shared" si="26"/>
        <v>0</v>
      </c>
      <c r="DD471" s="20"/>
      <c r="DE471" s="19" t="s">
        <v>185</v>
      </c>
      <c r="DF471" s="19">
        <f t="shared" si="27"/>
        <v>0</v>
      </c>
      <c r="DG471" s="19" t="s">
        <v>196</v>
      </c>
      <c r="DH471" s="19">
        <f t="shared" si="28"/>
        <v>0</v>
      </c>
      <c r="DI471" s="19" t="s">
        <v>185</v>
      </c>
      <c r="DJ471" s="19">
        <f t="shared" si="29"/>
        <v>0</v>
      </c>
      <c r="DK471" s="19" t="s">
        <v>197</v>
      </c>
      <c r="DL471" s="19">
        <f t="shared" si="30"/>
        <v>0</v>
      </c>
      <c r="DM471" s="20"/>
      <c r="DN471" s="19" t="str">
        <f t="shared" si="31"/>
        <v/>
      </c>
      <c r="DO471" s="20"/>
      <c r="DP471" s="19" t="s">
        <v>185</v>
      </c>
      <c r="DQ471" s="20">
        <f t="shared" si="32"/>
        <v>0</v>
      </c>
      <c r="DR471" s="20"/>
      <c r="DS471" s="19" t="s">
        <v>185</v>
      </c>
      <c r="DT471" s="20"/>
      <c r="DU471" s="19" t="s">
        <v>185</v>
      </c>
      <c r="DV471" s="20"/>
      <c r="DW471" s="20"/>
      <c r="DX471" s="20"/>
      <c r="DY471" s="20"/>
    </row>
    <row r="472">
      <c r="A472" s="18">
        <v>46009.01587962963</v>
      </c>
      <c r="B472" s="19" t="s">
        <v>390</v>
      </c>
      <c r="C472" s="19" t="s">
        <v>335</v>
      </c>
      <c r="D472" s="19">
        <f t="shared" si="2"/>
        <v>1</v>
      </c>
      <c r="E472" s="19" t="s">
        <v>1043</v>
      </c>
      <c r="F472" s="19">
        <f>IFERROR(__xludf.DUMMYFUNCTION("LET(
  t, LOWER(TRIM(E472)),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)"),4.0)</f>
        <v>4</v>
      </c>
      <c r="G472" s="19" t="s">
        <v>185</v>
      </c>
      <c r="H472" s="19">
        <f>IFERROR(__xludf.DUMMYFUNCTION("LET(
  t, LOWER(TRIM(G472)),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72" s="19" t="s">
        <v>276</v>
      </c>
      <c r="J472" s="19">
        <f>IFERROR(__xludf.DUMMYFUNCTION("LET(
  text, LOWER(I472),
  IFERROR(
    IFS(
      REGEXMATCH(text,""ở cùng gia đình|ở trọ cùng gia đình""), 0,
      REGEXMATCH(text,""thuê trọ""), 1,
      REGEXMATCH(text,""ở ktx""), 2,
      REGEXMATCH(text,""có nhà tại khu vực đang học|có nhà|ở riên"&amp;"g tại chung cư""), 3,
      REGEXMATCH(text,""ở nhà người quen""), 4
    ),
  -1)
)"),0.0)</f>
        <v>0</v>
      </c>
      <c r="K472" s="19" t="s">
        <v>1044</v>
      </c>
      <c r="L472" s="19">
        <f>IFERROR(__xludf.DUMMYFUNCTION("LET(
  t, LOWER(TRIM(K472)),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72" s="19" t="s">
        <v>184</v>
      </c>
      <c r="N472" s="19">
        <f>IFERROR(__xludf.DUMMYFUNCTION("LET(
  t, LOWER(TRIM(M472)),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72" s="19" t="s">
        <v>185</v>
      </c>
      <c r="P472" s="19">
        <f t="shared" si="3"/>
        <v>0</v>
      </c>
      <c r="Q472" s="20"/>
      <c r="R472" s="20" t="str">
        <f t="shared" si="517"/>
        <v/>
      </c>
      <c r="S472" s="20"/>
      <c r="T472" s="20"/>
      <c r="U472" s="20"/>
      <c r="V472" s="20" t="str">
        <f>IFERROR(__xludf.DUMMYFUNCTION("IFERROR(REGEXEXTRACT(U472,""\d+"")*1, """")"),"")</f>
        <v/>
      </c>
      <c r="W472" s="20">
        <f t="shared" si="5"/>
        <v>0</v>
      </c>
      <c r="X472" s="20"/>
      <c r="Y472" s="20"/>
      <c r="Z472" s="19" t="s">
        <v>185</v>
      </c>
      <c r="AA472" s="19"/>
      <c r="AB472" s="19" t="s">
        <v>185</v>
      </c>
      <c r="AC472" s="19" t="s">
        <v>185</v>
      </c>
      <c r="AD472" s="19" t="s">
        <v>186</v>
      </c>
      <c r="AE472" s="19" t="s">
        <v>185</v>
      </c>
      <c r="AF472" s="19" t="s">
        <v>206</v>
      </c>
      <c r="AG472" s="19" t="s">
        <v>238</v>
      </c>
      <c r="AH472" s="19" t="s">
        <v>238</v>
      </c>
      <c r="AI472" s="19" t="s">
        <v>239</v>
      </c>
      <c r="AJ472" s="19">
        <f t="shared" si="6"/>
        <v>0</v>
      </c>
      <c r="AK472" s="19" t="s">
        <v>238</v>
      </c>
      <c r="AL472" s="19">
        <f t="shared" si="7"/>
        <v>0</v>
      </c>
      <c r="AM472" s="19" t="s">
        <v>190</v>
      </c>
      <c r="AN472" s="19">
        <f t="shared" si="8"/>
        <v>0</v>
      </c>
      <c r="AO472" s="20"/>
      <c r="AP472" s="19">
        <v>2.0</v>
      </c>
      <c r="AQ472" s="19">
        <v>1.0</v>
      </c>
      <c r="AR472" s="19">
        <v>1.0</v>
      </c>
      <c r="AS472" s="19">
        <v>2.0</v>
      </c>
      <c r="AT472" s="19">
        <v>1.0</v>
      </c>
      <c r="AU472" s="19">
        <v>1.0</v>
      </c>
      <c r="AV472" s="19">
        <v>2.0</v>
      </c>
      <c r="AW472" s="19">
        <v>2.0</v>
      </c>
      <c r="AX472" s="19">
        <v>1.0</v>
      </c>
      <c r="AY472" s="19">
        <f t="shared" si="9"/>
        <v>13</v>
      </c>
      <c r="AZ472" s="19">
        <f t="shared" si="10"/>
        <v>4</v>
      </c>
      <c r="BA472" s="19">
        <f t="shared" si="11"/>
        <v>0</v>
      </c>
      <c r="BB472" s="19">
        <f t="shared" si="12"/>
        <v>0</v>
      </c>
      <c r="BC472" s="19">
        <v>1.0</v>
      </c>
      <c r="BD472" s="19">
        <v>1.0</v>
      </c>
      <c r="BE472" s="19">
        <v>1.0</v>
      </c>
      <c r="BF472" s="19">
        <v>1.0</v>
      </c>
      <c r="BG472" s="19">
        <v>1.0</v>
      </c>
      <c r="BH472" s="19">
        <v>1.0</v>
      </c>
      <c r="BI472" s="19">
        <v>1.0</v>
      </c>
      <c r="BJ472" s="19">
        <f t="shared" si="13"/>
        <v>7</v>
      </c>
      <c r="BK472" s="19">
        <f t="shared" si="14"/>
        <v>0</v>
      </c>
      <c r="BL472" s="19"/>
      <c r="BM472" s="19"/>
      <c r="BN472" s="19">
        <v>1.0</v>
      </c>
      <c r="BO472" s="19" t="s">
        <v>185</v>
      </c>
      <c r="BP472" s="19">
        <f t="shared" si="15"/>
        <v>0</v>
      </c>
      <c r="BQ472" s="19">
        <v>1.0</v>
      </c>
      <c r="BR472" s="19">
        <v>0.0</v>
      </c>
      <c r="BS472" s="19" t="s">
        <v>185</v>
      </c>
      <c r="BT472" s="20">
        <f t="shared" si="16"/>
        <v>0</v>
      </c>
      <c r="BU472" s="20"/>
      <c r="BV472" s="19">
        <v>2.0</v>
      </c>
      <c r="BW472" s="19" t="s">
        <v>185</v>
      </c>
      <c r="BX472" s="19" t="s">
        <v>191</v>
      </c>
      <c r="BY472" s="19" t="s">
        <v>185</v>
      </c>
      <c r="BZ472" s="19" t="s">
        <v>185</v>
      </c>
      <c r="CA472" s="19">
        <f t="shared" si="17"/>
        <v>0</v>
      </c>
      <c r="CB472" s="19" t="s">
        <v>185</v>
      </c>
      <c r="CC472" s="19">
        <f t="shared" si="18"/>
        <v>0</v>
      </c>
      <c r="CD472" s="19" t="s">
        <v>192</v>
      </c>
      <c r="CE472" s="19">
        <f t="shared" si="19"/>
        <v>0</v>
      </c>
      <c r="CF472" s="19" t="s">
        <v>192</v>
      </c>
      <c r="CG472" s="19">
        <f t="shared" si="20"/>
        <v>0</v>
      </c>
      <c r="CH472" s="19" t="s">
        <v>192</v>
      </c>
      <c r="CI472" s="19">
        <f t="shared" si="21"/>
        <v>0</v>
      </c>
      <c r="CJ472" s="19" t="s">
        <v>229</v>
      </c>
      <c r="CK472" s="19" t="s">
        <v>185</v>
      </c>
      <c r="CL472" s="19" t="s">
        <v>241</v>
      </c>
      <c r="CM472" s="19">
        <f t="shared" si="22"/>
        <v>1.5</v>
      </c>
      <c r="CN472" s="19" t="s">
        <v>185</v>
      </c>
      <c r="CO472" s="19">
        <f t="shared" si="23"/>
        <v>0</v>
      </c>
      <c r="CP472" s="19" t="s">
        <v>185</v>
      </c>
      <c r="CQ472" s="19" t="s">
        <v>185</v>
      </c>
      <c r="CR472" s="19" t="s">
        <v>185</v>
      </c>
      <c r="CS472" s="19" t="s">
        <v>185</v>
      </c>
      <c r="CT472" s="19" t="s">
        <v>185</v>
      </c>
      <c r="CU472" s="19">
        <f t="shared" ref="CU472:CY472" si="524">if(CP472="Không",0,1)</f>
        <v>0</v>
      </c>
      <c r="CV472" s="19">
        <f t="shared" si="524"/>
        <v>0</v>
      </c>
      <c r="CW472" s="19">
        <f t="shared" si="524"/>
        <v>0</v>
      </c>
      <c r="CX472" s="19">
        <f t="shared" si="524"/>
        <v>0</v>
      </c>
      <c r="CY472" s="19">
        <f t="shared" si="524"/>
        <v>0</v>
      </c>
      <c r="CZ472" s="19" t="s">
        <v>185</v>
      </c>
      <c r="DA472" s="19">
        <f t="shared" si="25"/>
        <v>0</v>
      </c>
      <c r="DB472" s="19" t="s">
        <v>185</v>
      </c>
      <c r="DC472" s="19">
        <f t="shared" si="26"/>
        <v>0</v>
      </c>
      <c r="DD472" s="20"/>
      <c r="DE472" s="19" t="s">
        <v>195</v>
      </c>
      <c r="DF472" s="19">
        <f t="shared" si="27"/>
        <v>1</v>
      </c>
      <c r="DG472" s="19" t="s">
        <v>196</v>
      </c>
      <c r="DH472" s="19">
        <f t="shared" si="28"/>
        <v>0</v>
      </c>
      <c r="DI472" s="19" t="s">
        <v>185</v>
      </c>
      <c r="DJ472" s="19">
        <f t="shared" si="29"/>
        <v>0</v>
      </c>
      <c r="DK472" s="19" t="s">
        <v>197</v>
      </c>
      <c r="DL472" s="19">
        <f t="shared" si="30"/>
        <v>0</v>
      </c>
      <c r="DM472" s="19" t="s">
        <v>198</v>
      </c>
      <c r="DN472" s="19">
        <f t="shared" si="31"/>
        <v>1.5</v>
      </c>
      <c r="DO472" s="19" t="s">
        <v>1045</v>
      </c>
      <c r="DP472" s="19" t="s">
        <v>185</v>
      </c>
      <c r="DQ472" s="20">
        <f t="shared" si="32"/>
        <v>0</v>
      </c>
      <c r="DR472" s="20"/>
      <c r="DS472" s="19" t="s">
        <v>185</v>
      </c>
      <c r="DT472" s="20"/>
      <c r="DU472" s="19" t="s">
        <v>185</v>
      </c>
      <c r="DV472" s="20"/>
      <c r="DW472" s="20"/>
      <c r="DX472" s="20"/>
      <c r="DY472" s="20"/>
    </row>
    <row r="473">
      <c r="A473" s="18">
        <v>46009.38533564815</v>
      </c>
      <c r="B473" s="19" t="s">
        <v>390</v>
      </c>
      <c r="C473" s="19" t="s">
        <v>335</v>
      </c>
      <c r="D473" s="19">
        <f t="shared" si="2"/>
        <v>1</v>
      </c>
      <c r="E473" s="19" t="s">
        <v>335</v>
      </c>
      <c r="F473" s="19">
        <f>IFERROR(__xludf.DUMMYFUNCTION("LET(
  t, LOWER(TRIM(E473)),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473" s="19" t="s">
        <v>185</v>
      </c>
      <c r="H473" s="19">
        <f>IFERROR(__xludf.DUMMYFUNCTION("LET(
  t, LOWER(TRIM(G473)),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73" s="19" t="s">
        <v>347</v>
      </c>
      <c r="J473" s="19">
        <f>IFERROR(__xludf.DUMMYFUNCTION("LET(
  text, LOWER(I473),
  IFERROR(
    IFS(
      REGEXMATCH(text,""ở cùng gia đình|ở trọ cùng gia đình""), 0,
      REGEXMATCH(text,""thuê trọ""), 1,
      REGEXMATCH(text,""ở ktx""), 2,
      REGEXMATCH(text,""có nhà tại khu vực đang học|có nhà|ở riên"&amp;"g tại chung cư""), 3,
      REGEXMATCH(text,""ở nhà người quen""), 4
    ),
  -1)
)"),4.0)</f>
        <v>4</v>
      </c>
      <c r="K473" s="19" t="s">
        <v>221</v>
      </c>
      <c r="L473" s="19">
        <f>IFERROR(__xludf.DUMMYFUNCTION("LET(
  t, LOWER(TRIM(K473)),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73" s="19" t="s">
        <v>222</v>
      </c>
      <c r="N473" s="19">
        <f>IFERROR(__xludf.DUMMYFUNCTION("LET(
  t, LOWER(TRIM(M473)),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73" s="19" t="s">
        <v>185</v>
      </c>
      <c r="P473" s="19">
        <f t="shared" si="3"/>
        <v>0</v>
      </c>
      <c r="Q473" s="20"/>
      <c r="R473" s="20" t="str">
        <f t="shared" si="517"/>
        <v/>
      </c>
      <c r="S473" s="20"/>
      <c r="T473" s="20"/>
      <c r="U473" s="20"/>
      <c r="V473" s="20" t="str">
        <f>IFERROR(__xludf.DUMMYFUNCTION("IFERROR(REGEXEXTRACT(U473,""\d+"")*1, """")"),"")</f>
        <v/>
      </c>
      <c r="W473" s="20">
        <f t="shared" si="5"/>
        <v>0</v>
      </c>
      <c r="X473" s="20"/>
      <c r="Y473" s="20"/>
      <c r="Z473" s="19" t="s">
        <v>208</v>
      </c>
      <c r="AA473" s="19"/>
      <c r="AB473" s="19" t="s">
        <v>185</v>
      </c>
      <c r="AC473" s="19" t="s">
        <v>185</v>
      </c>
      <c r="AD473" s="19" t="s">
        <v>205</v>
      </c>
      <c r="AE473" s="19" t="s">
        <v>186</v>
      </c>
      <c r="AF473" s="19" t="s">
        <v>206</v>
      </c>
      <c r="AG473" s="19" t="s">
        <v>188</v>
      </c>
      <c r="AH473" s="19" t="s">
        <v>226</v>
      </c>
      <c r="AI473" s="19" t="s">
        <v>189</v>
      </c>
      <c r="AJ473" s="19">
        <f t="shared" si="6"/>
        <v>1</v>
      </c>
      <c r="AK473" s="19" t="s">
        <v>188</v>
      </c>
      <c r="AL473" s="19">
        <f t="shared" si="7"/>
        <v>1</v>
      </c>
      <c r="AM473" s="19" t="s">
        <v>228</v>
      </c>
      <c r="AN473" s="19">
        <f t="shared" si="8"/>
        <v>1</v>
      </c>
      <c r="AO473" s="20"/>
      <c r="AP473" s="19">
        <v>2.0</v>
      </c>
      <c r="AQ473" s="19">
        <v>2.0</v>
      </c>
      <c r="AR473" s="19">
        <v>4.0</v>
      </c>
      <c r="AS473" s="19">
        <v>3.0</v>
      </c>
      <c r="AT473" s="19">
        <v>3.0</v>
      </c>
      <c r="AU473" s="19">
        <v>2.0</v>
      </c>
      <c r="AV473" s="19">
        <v>3.0</v>
      </c>
      <c r="AW473" s="19">
        <v>1.0</v>
      </c>
      <c r="AX473" s="19">
        <v>2.0</v>
      </c>
      <c r="AY473" s="19">
        <f t="shared" si="9"/>
        <v>22</v>
      </c>
      <c r="AZ473" s="19">
        <f t="shared" si="10"/>
        <v>13</v>
      </c>
      <c r="BA473" s="19">
        <f t="shared" si="11"/>
        <v>1</v>
      </c>
      <c r="BB473" s="19">
        <f t="shared" si="12"/>
        <v>0</v>
      </c>
      <c r="BC473" s="19">
        <v>2.0</v>
      </c>
      <c r="BD473" s="19">
        <v>4.0</v>
      </c>
      <c r="BE473" s="19">
        <v>4.0</v>
      </c>
      <c r="BF473" s="19">
        <v>4.0</v>
      </c>
      <c r="BG473" s="19">
        <v>4.0</v>
      </c>
      <c r="BH473" s="19">
        <v>3.0</v>
      </c>
      <c r="BI473" s="19">
        <v>4.0</v>
      </c>
      <c r="BJ473" s="19">
        <f t="shared" si="13"/>
        <v>25</v>
      </c>
      <c r="BK473" s="19">
        <f t="shared" si="14"/>
        <v>18</v>
      </c>
      <c r="BL473" s="19"/>
      <c r="BM473" s="19"/>
      <c r="BN473" s="19">
        <v>2.0</v>
      </c>
      <c r="BO473" s="19" t="s">
        <v>185</v>
      </c>
      <c r="BP473" s="19">
        <f t="shared" si="15"/>
        <v>0</v>
      </c>
      <c r="BQ473" s="19">
        <v>1.0</v>
      </c>
      <c r="BR473" s="19">
        <v>7.0</v>
      </c>
      <c r="BS473" s="19" t="s">
        <v>195</v>
      </c>
      <c r="BT473" s="20">
        <f t="shared" si="16"/>
        <v>1</v>
      </c>
      <c r="BU473" s="19" t="s">
        <v>207</v>
      </c>
      <c r="BV473" s="19">
        <v>2.0</v>
      </c>
      <c r="BW473" s="19" t="s">
        <v>195</v>
      </c>
      <c r="BX473" s="19" t="s">
        <v>191</v>
      </c>
      <c r="BY473" s="19" t="s">
        <v>195</v>
      </c>
      <c r="BZ473" s="19" t="s">
        <v>208</v>
      </c>
      <c r="CA473" s="19">
        <f t="shared" si="17"/>
        <v>2</v>
      </c>
      <c r="CB473" s="19" t="s">
        <v>186</v>
      </c>
      <c r="CC473" s="19">
        <f t="shared" si="18"/>
        <v>1</v>
      </c>
      <c r="CD473" s="19" t="s">
        <v>192</v>
      </c>
      <c r="CE473" s="19">
        <f t="shared" si="19"/>
        <v>0</v>
      </c>
      <c r="CF473" s="19" t="s">
        <v>209</v>
      </c>
      <c r="CG473" s="19">
        <f t="shared" si="20"/>
        <v>1</v>
      </c>
      <c r="CH473" s="19" t="s">
        <v>209</v>
      </c>
      <c r="CI473" s="19">
        <f t="shared" si="21"/>
        <v>1</v>
      </c>
      <c r="CJ473" s="19" t="s">
        <v>229</v>
      </c>
      <c r="CK473" s="19" t="s">
        <v>279</v>
      </c>
      <c r="CL473" s="19" t="s">
        <v>212</v>
      </c>
      <c r="CM473" s="19">
        <f t="shared" si="22"/>
        <v>6</v>
      </c>
      <c r="CN473" s="19" t="s">
        <v>213</v>
      </c>
      <c r="CO473" s="19">
        <f t="shared" si="23"/>
        <v>1</v>
      </c>
      <c r="CP473" s="19" t="s">
        <v>185</v>
      </c>
      <c r="CQ473" s="19" t="s">
        <v>185</v>
      </c>
      <c r="CR473" s="19" t="s">
        <v>185</v>
      </c>
      <c r="CS473" s="19" t="s">
        <v>185</v>
      </c>
      <c r="CT473" s="19" t="s">
        <v>185</v>
      </c>
      <c r="CU473" s="19">
        <f t="shared" ref="CU473:CY473" si="525">if(CP473="Không",0,1)</f>
        <v>0</v>
      </c>
      <c r="CV473" s="19">
        <f t="shared" si="525"/>
        <v>0</v>
      </c>
      <c r="CW473" s="19">
        <f t="shared" si="525"/>
        <v>0</v>
      </c>
      <c r="CX473" s="19">
        <f t="shared" si="525"/>
        <v>0</v>
      </c>
      <c r="CY473" s="19">
        <f t="shared" si="525"/>
        <v>0</v>
      </c>
      <c r="CZ473" s="19" t="s">
        <v>195</v>
      </c>
      <c r="DA473" s="19">
        <f t="shared" si="25"/>
        <v>1</v>
      </c>
      <c r="DB473" s="19" t="s">
        <v>195</v>
      </c>
      <c r="DC473" s="19">
        <f t="shared" si="26"/>
        <v>1</v>
      </c>
      <c r="DD473" s="19">
        <v>1.0</v>
      </c>
      <c r="DE473" s="19" t="s">
        <v>185</v>
      </c>
      <c r="DF473" s="19">
        <f t="shared" si="27"/>
        <v>0</v>
      </c>
      <c r="DG473" s="19" t="s">
        <v>196</v>
      </c>
      <c r="DH473" s="19">
        <f t="shared" si="28"/>
        <v>0</v>
      </c>
      <c r="DI473" s="19" t="s">
        <v>185</v>
      </c>
      <c r="DJ473" s="19">
        <f t="shared" si="29"/>
        <v>0</v>
      </c>
      <c r="DK473" s="19" t="s">
        <v>197</v>
      </c>
      <c r="DL473" s="19">
        <f t="shared" si="30"/>
        <v>0</v>
      </c>
      <c r="DM473" s="20"/>
      <c r="DN473" s="19" t="str">
        <f t="shared" si="31"/>
        <v/>
      </c>
      <c r="DO473" s="20"/>
      <c r="DP473" s="19" t="s">
        <v>195</v>
      </c>
      <c r="DQ473" s="20">
        <f t="shared" si="32"/>
        <v>1</v>
      </c>
      <c r="DR473" s="19" t="s">
        <v>284</v>
      </c>
      <c r="DS473" s="19" t="s">
        <v>185</v>
      </c>
      <c r="DT473" s="20"/>
      <c r="DU473" s="19" t="s">
        <v>185</v>
      </c>
      <c r="DV473" s="20"/>
      <c r="DW473" s="20"/>
      <c r="DX473" s="20"/>
      <c r="DY473" s="20"/>
    </row>
    <row r="474">
      <c r="A474" s="18">
        <v>46009.41306712963</v>
      </c>
      <c r="B474" s="19" t="s">
        <v>508</v>
      </c>
      <c r="C474" s="19" t="s">
        <v>335</v>
      </c>
      <c r="D474" s="19">
        <f t="shared" si="2"/>
        <v>1</v>
      </c>
      <c r="E474" s="19" t="s">
        <v>180</v>
      </c>
      <c r="F474" s="19">
        <f>IFERROR(__xludf.DUMMYFUNCTION("LET(
  t, LOWER(TRIM(E474)),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74" s="19" t="s">
        <v>185</v>
      </c>
      <c r="H474" s="19">
        <f>IFERROR(__xludf.DUMMYFUNCTION("LET(
  t, LOWER(TRIM(G474)),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74" s="19" t="s">
        <v>182</v>
      </c>
      <c r="J474" s="19">
        <f>IFERROR(__xludf.DUMMYFUNCTION("LET(
  text, LOWER(I474),
  IFERROR(
    IFS(
      REGEXMATCH(text,""ở cùng gia đình|ở trọ cùng gia đình""), 0,
      REGEXMATCH(text,""thuê trọ""), 1,
      REGEXMATCH(text,""ở ktx""), 2,
      REGEXMATCH(text,""có nhà tại khu vực đang học|có nhà|ở riên"&amp;"g tại chung cư""), 3,
      REGEXMATCH(text,""ở nhà người quen""), 4
    ),
  -1)
)"),1.0)</f>
        <v>1</v>
      </c>
      <c r="K474" s="19" t="s">
        <v>1046</v>
      </c>
      <c r="L474" s="19">
        <f>IFERROR(__xludf.DUMMYFUNCTION("LET(
  t, LOWER(TRIM(K474)),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74" s="19" t="s">
        <v>222</v>
      </c>
      <c r="N474" s="19">
        <f>IFERROR(__xludf.DUMMYFUNCTION("LET(
  t, LOWER(TRIM(M474)),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74" s="19" t="s">
        <v>195</v>
      </c>
      <c r="P474" s="19">
        <f t="shared" si="3"/>
        <v>1</v>
      </c>
      <c r="Q474" s="19" t="s">
        <v>1047</v>
      </c>
      <c r="R474" s="19">
        <v>2.0</v>
      </c>
      <c r="S474" s="19" t="s">
        <v>223</v>
      </c>
      <c r="T474" s="19"/>
      <c r="U474" s="19" t="s">
        <v>236</v>
      </c>
      <c r="V474" s="20">
        <f>IFERROR(__xludf.DUMMYFUNCTION("IFERROR(REGEXEXTRACT(U474,""\d+"")*1, """")"),40.0)</f>
        <v>40</v>
      </c>
      <c r="W474" s="20">
        <f t="shared" si="5"/>
        <v>40</v>
      </c>
      <c r="X474" s="21">
        <v>0.7</v>
      </c>
      <c r="Y474" s="21">
        <v>0.1</v>
      </c>
      <c r="Z474" s="19" t="s">
        <v>186</v>
      </c>
      <c r="AA474" s="19"/>
      <c r="AB474" s="19" t="s">
        <v>185</v>
      </c>
      <c r="AC474" s="19" t="s">
        <v>500</v>
      </c>
      <c r="AD474" s="19" t="s">
        <v>205</v>
      </c>
      <c r="AE474" s="19" t="s">
        <v>186</v>
      </c>
      <c r="AF474" s="19" t="s">
        <v>250</v>
      </c>
      <c r="AG474" s="19" t="s">
        <v>226</v>
      </c>
      <c r="AH474" s="19" t="s">
        <v>226</v>
      </c>
      <c r="AI474" s="19" t="s">
        <v>239</v>
      </c>
      <c r="AJ474" s="19">
        <f t="shared" si="6"/>
        <v>0</v>
      </c>
      <c r="AK474" s="19" t="s">
        <v>238</v>
      </c>
      <c r="AL474" s="19">
        <f t="shared" si="7"/>
        <v>0</v>
      </c>
      <c r="AM474" s="19" t="s">
        <v>190</v>
      </c>
      <c r="AN474" s="19">
        <f t="shared" si="8"/>
        <v>0</v>
      </c>
      <c r="AO474" s="20"/>
      <c r="AP474" s="19">
        <v>4.0</v>
      </c>
      <c r="AQ474" s="19">
        <v>2.0</v>
      </c>
      <c r="AR474" s="19">
        <v>4.0</v>
      </c>
      <c r="AS474" s="19">
        <v>3.0</v>
      </c>
      <c r="AT474" s="19">
        <v>4.0</v>
      </c>
      <c r="AU474" s="19">
        <v>2.0</v>
      </c>
      <c r="AV474" s="19">
        <v>1.0</v>
      </c>
      <c r="AW474" s="19">
        <v>1.0</v>
      </c>
      <c r="AX474" s="19">
        <v>1.0</v>
      </c>
      <c r="AY474" s="19">
        <f t="shared" si="9"/>
        <v>22</v>
      </c>
      <c r="AZ474" s="19">
        <f t="shared" si="10"/>
        <v>13</v>
      </c>
      <c r="BA474" s="19">
        <f t="shared" si="11"/>
        <v>1</v>
      </c>
      <c r="BB474" s="19">
        <f t="shared" si="12"/>
        <v>0</v>
      </c>
      <c r="BC474" s="19">
        <v>2.0</v>
      </c>
      <c r="BD474" s="19">
        <v>2.0</v>
      </c>
      <c r="BE474" s="19">
        <v>2.0</v>
      </c>
      <c r="BF474" s="19">
        <v>2.0</v>
      </c>
      <c r="BG474" s="19">
        <v>4.0</v>
      </c>
      <c r="BH474" s="19">
        <v>2.0</v>
      </c>
      <c r="BI474" s="19">
        <v>1.0</v>
      </c>
      <c r="BJ474" s="19">
        <f t="shared" si="13"/>
        <v>15</v>
      </c>
      <c r="BK474" s="19">
        <f t="shared" si="14"/>
        <v>8</v>
      </c>
      <c r="BL474" s="19"/>
      <c r="BM474" s="19"/>
      <c r="BN474" s="19">
        <v>3.0</v>
      </c>
      <c r="BO474" s="19" t="s">
        <v>185</v>
      </c>
      <c r="BP474" s="19">
        <f t="shared" si="15"/>
        <v>0</v>
      </c>
      <c r="BQ474" s="19">
        <v>4.0</v>
      </c>
      <c r="BR474" s="19" t="s">
        <v>910</v>
      </c>
      <c r="BS474" s="19" t="s">
        <v>195</v>
      </c>
      <c r="BT474" s="20">
        <f t="shared" si="16"/>
        <v>1</v>
      </c>
      <c r="BU474" s="19" t="s">
        <v>312</v>
      </c>
      <c r="BV474" s="19">
        <v>1.0</v>
      </c>
      <c r="BW474" s="19" t="s">
        <v>195</v>
      </c>
      <c r="BX474" s="19" t="s">
        <v>1048</v>
      </c>
      <c r="BY474" s="19" t="s">
        <v>195</v>
      </c>
      <c r="BZ474" s="19" t="s">
        <v>186</v>
      </c>
      <c r="CA474" s="19">
        <f t="shared" si="17"/>
        <v>1</v>
      </c>
      <c r="CB474" s="19" t="s">
        <v>185</v>
      </c>
      <c r="CC474" s="19">
        <f t="shared" si="18"/>
        <v>0</v>
      </c>
      <c r="CD474" s="19" t="s">
        <v>192</v>
      </c>
      <c r="CE474" s="19">
        <f t="shared" si="19"/>
        <v>0</v>
      </c>
      <c r="CF474" s="19" t="s">
        <v>192</v>
      </c>
      <c r="CG474" s="19">
        <f t="shared" si="20"/>
        <v>0</v>
      </c>
      <c r="CH474" s="19" t="s">
        <v>192</v>
      </c>
      <c r="CI474" s="19">
        <f t="shared" si="21"/>
        <v>0</v>
      </c>
      <c r="CJ474" s="19" t="s">
        <v>229</v>
      </c>
      <c r="CK474" s="19" t="s">
        <v>185</v>
      </c>
      <c r="CL474" s="19" t="s">
        <v>212</v>
      </c>
      <c r="CM474" s="19">
        <f t="shared" si="22"/>
        <v>6</v>
      </c>
      <c r="CN474" s="19" t="s">
        <v>185</v>
      </c>
      <c r="CO474" s="19">
        <f t="shared" si="23"/>
        <v>0</v>
      </c>
      <c r="CP474" s="19" t="s">
        <v>195</v>
      </c>
      <c r="CQ474" s="19" t="s">
        <v>195</v>
      </c>
      <c r="CR474" s="19" t="s">
        <v>195</v>
      </c>
      <c r="CS474" s="19" t="s">
        <v>195</v>
      </c>
      <c r="CT474" s="19" t="s">
        <v>185</v>
      </c>
      <c r="CU474" s="19">
        <f t="shared" ref="CU474:CY474" si="526">if(CP474="Không",0,1)</f>
        <v>1</v>
      </c>
      <c r="CV474" s="19">
        <f t="shared" si="526"/>
        <v>1</v>
      </c>
      <c r="CW474" s="19">
        <f t="shared" si="526"/>
        <v>1</v>
      </c>
      <c r="CX474" s="19">
        <f t="shared" si="526"/>
        <v>1</v>
      </c>
      <c r="CY474" s="19">
        <f t="shared" si="526"/>
        <v>0</v>
      </c>
      <c r="CZ474" s="19" t="s">
        <v>185</v>
      </c>
      <c r="DA474" s="19">
        <f t="shared" si="25"/>
        <v>0</v>
      </c>
      <c r="DB474" s="19" t="s">
        <v>185</v>
      </c>
      <c r="DC474" s="19">
        <f t="shared" si="26"/>
        <v>0</v>
      </c>
      <c r="DD474" s="20"/>
      <c r="DE474" s="19" t="s">
        <v>185</v>
      </c>
      <c r="DF474" s="19">
        <f t="shared" si="27"/>
        <v>0</v>
      </c>
      <c r="DG474" s="19" t="s">
        <v>196</v>
      </c>
      <c r="DH474" s="19">
        <f t="shared" si="28"/>
        <v>0</v>
      </c>
      <c r="DI474" s="19" t="s">
        <v>185</v>
      </c>
      <c r="DJ474" s="19">
        <f t="shared" si="29"/>
        <v>0</v>
      </c>
      <c r="DK474" s="19" t="s">
        <v>197</v>
      </c>
      <c r="DL474" s="19">
        <f t="shared" si="30"/>
        <v>0</v>
      </c>
      <c r="DM474" s="20"/>
      <c r="DN474" s="19" t="str">
        <f t="shared" si="31"/>
        <v/>
      </c>
      <c r="DO474" s="20"/>
      <c r="DP474" s="19" t="s">
        <v>195</v>
      </c>
      <c r="DQ474" s="20">
        <f t="shared" si="32"/>
        <v>1</v>
      </c>
      <c r="DR474" s="19" t="s">
        <v>400</v>
      </c>
      <c r="DS474" s="19" t="s">
        <v>185</v>
      </c>
      <c r="DT474" s="20"/>
      <c r="DU474" s="19" t="s">
        <v>185</v>
      </c>
      <c r="DV474" s="20"/>
      <c r="DW474" s="20"/>
      <c r="DX474" s="20"/>
      <c r="DY474" s="20"/>
    </row>
    <row r="475">
      <c r="A475" s="18">
        <v>46009.41641203704</v>
      </c>
      <c r="B475" s="19" t="s">
        <v>390</v>
      </c>
      <c r="C475" s="19" t="s">
        <v>335</v>
      </c>
      <c r="D475" s="19">
        <f t="shared" si="2"/>
        <v>1</v>
      </c>
      <c r="E475" s="19" t="s">
        <v>346</v>
      </c>
      <c r="F475" s="19">
        <f>IFERROR(__xludf.DUMMYFUNCTION("LET(
  t, LOWER(TRIM(E475)),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75" s="19" t="s">
        <v>185</v>
      </c>
      <c r="H475" s="19">
        <f>IFERROR(__xludf.DUMMYFUNCTION("LET(
  t, LOWER(TRIM(G475)),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75" s="19" t="s">
        <v>347</v>
      </c>
      <c r="J475" s="19">
        <f>IFERROR(__xludf.DUMMYFUNCTION("LET(
  text, LOWER(I475),
  IFERROR(
    IFS(
      REGEXMATCH(text,""ở cùng gia đình|ở trọ cùng gia đình""), 0,
      REGEXMATCH(text,""thuê trọ""), 1,
      REGEXMATCH(text,""ở ktx""), 2,
      REGEXMATCH(text,""có nhà tại khu vực đang học|có nhà|ở riên"&amp;"g tại chung cư""), 3,
      REGEXMATCH(text,""ở nhà người quen""), 4
    ),
  -1)
)"),4.0)</f>
        <v>4</v>
      </c>
      <c r="K475" s="19" t="s">
        <v>221</v>
      </c>
      <c r="L475" s="19">
        <f>IFERROR(__xludf.DUMMYFUNCTION("LET(
  t, LOWER(TRIM(K475)),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75" s="19" t="s">
        <v>261</v>
      </c>
      <c r="N475" s="19">
        <f>IFERROR(__xludf.DUMMYFUNCTION("LET(
  t, LOWER(TRIM(M475)),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75" s="19" t="s">
        <v>185</v>
      </c>
      <c r="P475" s="19">
        <f t="shared" si="3"/>
        <v>0</v>
      </c>
      <c r="Q475" s="20"/>
      <c r="R475" s="20" t="str">
        <f t="shared" ref="R475:R479" si="528">Q475</f>
        <v/>
      </c>
      <c r="S475" s="20"/>
      <c r="T475" s="20"/>
      <c r="U475" s="20"/>
      <c r="V475" s="20" t="str">
        <f>IFERROR(__xludf.DUMMYFUNCTION("IFERROR(REGEXEXTRACT(U475,""\d+"")*1, """")"),"")</f>
        <v/>
      </c>
      <c r="W475" s="20">
        <f t="shared" si="5"/>
        <v>0</v>
      </c>
      <c r="X475" s="20"/>
      <c r="Y475" s="20"/>
      <c r="Z475" s="19" t="s">
        <v>185</v>
      </c>
      <c r="AA475" s="19"/>
      <c r="AB475" s="19" t="s">
        <v>185</v>
      </c>
      <c r="AC475" s="19" t="s">
        <v>185</v>
      </c>
      <c r="AD475" s="19" t="s">
        <v>205</v>
      </c>
      <c r="AE475" s="19" t="s">
        <v>186</v>
      </c>
      <c r="AF475" s="19" t="s">
        <v>250</v>
      </c>
      <c r="AG475" s="19" t="s">
        <v>226</v>
      </c>
      <c r="AH475" s="19" t="s">
        <v>226</v>
      </c>
      <c r="AI475" s="19" t="s">
        <v>189</v>
      </c>
      <c r="AJ475" s="19">
        <f t="shared" si="6"/>
        <v>1</v>
      </c>
      <c r="AK475" s="19" t="s">
        <v>188</v>
      </c>
      <c r="AL475" s="19">
        <f t="shared" si="7"/>
        <v>1</v>
      </c>
      <c r="AM475" s="19" t="s">
        <v>190</v>
      </c>
      <c r="AN475" s="19">
        <f t="shared" si="8"/>
        <v>0</v>
      </c>
      <c r="AO475" s="20"/>
      <c r="AP475" s="19">
        <v>4.0</v>
      </c>
      <c r="AQ475" s="19">
        <v>2.0</v>
      </c>
      <c r="AR475" s="19">
        <v>4.0</v>
      </c>
      <c r="AS475" s="19">
        <v>4.0</v>
      </c>
      <c r="AT475" s="19">
        <v>4.0</v>
      </c>
      <c r="AU475" s="19">
        <v>4.0</v>
      </c>
      <c r="AV475" s="19">
        <v>2.0</v>
      </c>
      <c r="AW475" s="19">
        <v>2.0</v>
      </c>
      <c r="AX475" s="19">
        <v>2.0</v>
      </c>
      <c r="AY475" s="19">
        <f t="shared" si="9"/>
        <v>28</v>
      </c>
      <c r="AZ475" s="19">
        <f t="shared" si="10"/>
        <v>19</v>
      </c>
      <c r="BA475" s="19">
        <f t="shared" si="11"/>
        <v>1</v>
      </c>
      <c r="BB475" s="19">
        <f t="shared" si="12"/>
        <v>1</v>
      </c>
      <c r="BC475" s="19">
        <v>4.0</v>
      </c>
      <c r="BD475" s="19">
        <v>4.0</v>
      </c>
      <c r="BE475" s="19">
        <v>4.0</v>
      </c>
      <c r="BF475" s="19">
        <v>3.0</v>
      </c>
      <c r="BG475" s="19">
        <v>3.0</v>
      </c>
      <c r="BH475" s="19">
        <v>3.0</v>
      </c>
      <c r="BI475" s="19">
        <v>4.0</v>
      </c>
      <c r="BJ475" s="19">
        <f t="shared" si="13"/>
        <v>25</v>
      </c>
      <c r="BK475" s="19">
        <f t="shared" si="14"/>
        <v>18</v>
      </c>
      <c r="BL475" s="19"/>
      <c r="BM475" s="19"/>
      <c r="BN475" s="19">
        <v>5.0</v>
      </c>
      <c r="BO475" s="19" t="s">
        <v>195</v>
      </c>
      <c r="BP475" s="19">
        <f t="shared" si="15"/>
        <v>1</v>
      </c>
      <c r="BQ475" s="19">
        <v>6.0</v>
      </c>
      <c r="BR475" s="19">
        <v>18.0</v>
      </c>
      <c r="BS475" s="19" t="s">
        <v>195</v>
      </c>
      <c r="BT475" s="20">
        <f t="shared" si="16"/>
        <v>1</v>
      </c>
      <c r="BU475" s="19" t="s">
        <v>296</v>
      </c>
      <c r="BV475" s="19">
        <v>3.0</v>
      </c>
      <c r="BW475" s="19" t="s">
        <v>195</v>
      </c>
      <c r="BX475" s="19" t="s">
        <v>191</v>
      </c>
      <c r="BY475" s="19" t="s">
        <v>185</v>
      </c>
      <c r="BZ475" s="19" t="s">
        <v>186</v>
      </c>
      <c r="CA475" s="19">
        <f t="shared" si="17"/>
        <v>1</v>
      </c>
      <c r="CB475" s="19" t="s">
        <v>208</v>
      </c>
      <c r="CC475" s="19">
        <f t="shared" si="18"/>
        <v>2</v>
      </c>
      <c r="CD475" s="19" t="s">
        <v>209</v>
      </c>
      <c r="CE475" s="19">
        <f t="shared" si="19"/>
        <v>1</v>
      </c>
      <c r="CF475" s="19" t="s">
        <v>209</v>
      </c>
      <c r="CG475" s="19">
        <f t="shared" si="20"/>
        <v>1</v>
      </c>
      <c r="CH475" s="19" t="s">
        <v>209</v>
      </c>
      <c r="CI475" s="19">
        <f t="shared" si="21"/>
        <v>1</v>
      </c>
      <c r="CJ475" s="19" t="s">
        <v>229</v>
      </c>
      <c r="CK475" s="19" t="s">
        <v>185</v>
      </c>
      <c r="CL475" s="19" t="s">
        <v>231</v>
      </c>
      <c r="CM475" s="19">
        <f t="shared" si="22"/>
        <v>0.75</v>
      </c>
      <c r="CN475" s="19" t="s">
        <v>185</v>
      </c>
      <c r="CO475" s="19">
        <f t="shared" si="23"/>
        <v>0</v>
      </c>
      <c r="CP475" s="19" t="s">
        <v>195</v>
      </c>
      <c r="CQ475" s="19" t="s">
        <v>195</v>
      </c>
      <c r="CR475" s="19" t="s">
        <v>185</v>
      </c>
      <c r="CS475" s="19" t="s">
        <v>195</v>
      </c>
      <c r="CT475" s="19" t="s">
        <v>185</v>
      </c>
      <c r="CU475" s="19">
        <f t="shared" ref="CU475:CY475" si="527">if(CP475="Không",0,1)</f>
        <v>1</v>
      </c>
      <c r="CV475" s="19">
        <f t="shared" si="527"/>
        <v>1</v>
      </c>
      <c r="CW475" s="19">
        <f t="shared" si="527"/>
        <v>0</v>
      </c>
      <c r="CX475" s="19">
        <f t="shared" si="527"/>
        <v>1</v>
      </c>
      <c r="CY475" s="19">
        <f t="shared" si="527"/>
        <v>0</v>
      </c>
      <c r="CZ475" s="19" t="s">
        <v>185</v>
      </c>
      <c r="DA475" s="19">
        <f t="shared" si="25"/>
        <v>0</v>
      </c>
      <c r="DB475" s="19" t="s">
        <v>185</v>
      </c>
      <c r="DC475" s="19">
        <f t="shared" si="26"/>
        <v>0</v>
      </c>
      <c r="DD475" s="20"/>
      <c r="DE475" s="19" t="s">
        <v>185</v>
      </c>
      <c r="DF475" s="19">
        <f t="shared" si="27"/>
        <v>0</v>
      </c>
      <c r="DG475" s="19" t="s">
        <v>196</v>
      </c>
      <c r="DH475" s="19">
        <f t="shared" si="28"/>
        <v>0</v>
      </c>
      <c r="DI475" s="19" t="s">
        <v>369</v>
      </c>
      <c r="DJ475" s="19">
        <f t="shared" si="29"/>
        <v>1</v>
      </c>
      <c r="DK475" s="19" t="s">
        <v>197</v>
      </c>
      <c r="DL475" s="19">
        <f t="shared" si="30"/>
        <v>0</v>
      </c>
      <c r="DM475" s="20"/>
      <c r="DN475" s="19" t="str">
        <f t="shared" si="31"/>
        <v/>
      </c>
      <c r="DO475" s="20"/>
      <c r="DP475" s="19" t="s">
        <v>185</v>
      </c>
      <c r="DQ475" s="20">
        <f t="shared" si="32"/>
        <v>0</v>
      </c>
      <c r="DR475" s="20"/>
      <c r="DS475" s="19" t="s">
        <v>185</v>
      </c>
      <c r="DT475" s="20"/>
      <c r="DU475" s="19" t="s">
        <v>185</v>
      </c>
      <c r="DV475" s="20"/>
      <c r="DW475" s="20"/>
      <c r="DX475" s="20"/>
      <c r="DY475" s="20"/>
    </row>
    <row r="476">
      <c r="A476" s="18">
        <v>46009.41984953704</v>
      </c>
      <c r="B476" s="19" t="s">
        <v>585</v>
      </c>
      <c r="C476" s="19" t="s">
        <v>335</v>
      </c>
      <c r="D476" s="19">
        <f t="shared" si="2"/>
        <v>1</v>
      </c>
      <c r="E476" s="19" t="s">
        <v>1049</v>
      </c>
      <c r="F476" s="19">
        <f>IFERROR(__xludf.DUMMYFUNCTION("LET(
  t, LOWER(TRIM(E476)),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)"),5.0)</f>
        <v>5</v>
      </c>
      <c r="G476" s="19" t="s">
        <v>185</v>
      </c>
      <c r="H476" s="19">
        <f>IFERROR(__xludf.DUMMYFUNCTION("LET(
  t, LOWER(TRIM(G476)),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76" s="19" t="s">
        <v>182</v>
      </c>
      <c r="J476" s="19">
        <f>IFERROR(__xludf.DUMMYFUNCTION("LET(
  text, LOWER(I476),
  IFERROR(
    IFS(
      REGEXMATCH(text,""ở cùng gia đình|ở trọ cùng gia đình""), 0,
      REGEXMATCH(text,""thuê trọ""), 1,
      REGEXMATCH(text,""ở ktx""), 2,
      REGEXMATCH(text,""có nhà tại khu vực đang học|có nhà|ở riên"&amp;"g tại chung cư""), 3,
      REGEXMATCH(text,""ở nhà người quen""), 4
    ),
  -1)
)"),1.0)</f>
        <v>1</v>
      </c>
      <c r="K476" s="19" t="s">
        <v>221</v>
      </c>
      <c r="L476" s="19">
        <f>IFERROR(__xludf.DUMMYFUNCTION("LET(
  t, LOWER(TRIM(K476)),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76" s="19" t="s">
        <v>222</v>
      </c>
      <c r="N476" s="19">
        <f>IFERROR(__xludf.DUMMYFUNCTION("LET(
  t, LOWER(TRIM(M476)),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76" s="19" t="s">
        <v>185</v>
      </c>
      <c r="P476" s="19">
        <f t="shared" si="3"/>
        <v>0</v>
      </c>
      <c r="Q476" s="20"/>
      <c r="R476" s="20" t="str">
        <f t="shared" si="528"/>
        <v/>
      </c>
      <c r="S476" s="20"/>
      <c r="T476" s="20"/>
      <c r="U476" s="20"/>
      <c r="V476" s="20" t="str">
        <f>IFERROR(__xludf.DUMMYFUNCTION("IFERROR(REGEXEXTRACT(U476,""\d+"")*1, """")"),"")</f>
        <v/>
      </c>
      <c r="W476" s="20">
        <f t="shared" si="5"/>
        <v>0</v>
      </c>
      <c r="X476" s="20"/>
      <c r="Y476" s="20"/>
      <c r="Z476" s="19" t="s">
        <v>186</v>
      </c>
      <c r="AA476" s="19"/>
      <c r="AB476" s="19" t="s">
        <v>185</v>
      </c>
      <c r="AC476" s="19" t="s">
        <v>185</v>
      </c>
      <c r="AD476" s="19" t="s">
        <v>205</v>
      </c>
      <c r="AE476" s="19" t="s">
        <v>185</v>
      </c>
      <c r="AF476" s="19" t="s">
        <v>187</v>
      </c>
      <c r="AG476" s="19" t="s">
        <v>188</v>
      </c>
      <c r="AH476" s="19" t="s">
        <v>226</v>
      </c>
      <c r="AI476" s="19" t="s">
        <v>239</v>
      </c>
      <c r="AJ476" s="19">
        <f t="shared" si="6"/>
        <v>0</v>
      </c>
      <c r="AK476" s="19" t="s">
        <v>302</v>
      </c>
      <c r="AL476" s="19">
        <f t="shared" si="7"/>
        <v>-1</v>
      </c>
      <c r="AM476" s="19" t="s">
        <v>228</v>
      </c>
      <c r="AN476" s="19">
        <f t="shared" si="8"/>
        <v>1</v>
      </c>
      <c r="AO476" s="20"/>
      <c r="AP476" s="19">
        <v>4.0</v>
      </c>
      <c r="AQ476" s="19">
        <v>3.0</v>
      </c>
      <c r="AR476" s="19">
        <v>3.0</v>
      </c>
      <c r="AS476" s="19">
        <v>4.0</v>
      </c>
      <c r="AT476" s="19">
        <v>3.0</v>
      </c>
      <c r="AU476" s="19">
        <v>3.0</v>
      </c>
      <c r="AV476" s="19">
        <v>4.0</v>
      </c>
      <c r="AW476" s="19">
        <v>2.0</v>
      </c>
      <c r="AX476" s="19">
        <v>3.0</v>
      </c>
      <c r="AY476" s="19">
        <f t="shared" si="9"/>
        <v>29</v>
      </c>
      <c r="AZ476" s="19">
        <f t="shared" si="10"/>
        <v>20</v>
      </c>
      <c r="BA476" s="19">
        <f t="shared" si="11"/>
        <v>1</v>
      </c>
      <c r="BB476" s="19">
        <f t="shared" si="12"/>
        <v>1</v>
      </c>
      <c r="BC476" s="19">
        <v>2.0</v>
      </c>
      <c r="BD476" s="19">
        <v>2.0</v>
      </c>
      <c r="BE476" s="19">
        <v>3.0</v>
      </c>
      <c r="BF476" s="19">
        <v>2.0</v>
      </c>
      <c r="BG476" s="19">
        <v>2.0</v>
      </c>
      <c r="BH476" s="19">
        <v>1.0</v>
      </c>
      <c r="BI476" s="19">
        <v>3.0</v>
      </c>
      <c r="BJ476" s="19">
        <f t="shared" si="13"/>
        <v>15</v>
      </c>
      <c r="BK476" s="19">
        <f t="shared" si="14"/>
        <v>8</v>
      </c>
      <c r="BL476" s="19"/>
      <c r="BM476" s="19"/>
      <c r="BN476" s="19">
        <v>4.0</v>
      </c>
      <c r="BO476" s="19" t="s">
        <v>195</v>
      </c>
      <c r="BP476" s="19">
        <f t="shared" si="15"/>
        <v>1</v>
      </c>
      <c r="BQ476" s="19">
        <v>2.0</v>
      </c>
      <c r="BR476" s="19">
        <v>25.0</v>
      </c>
      <c r="BS476" s="19" t="s">
        <v>185</v>
      </c>
      <c r="BT476" s="20">
        <f t="shared" si="16"/>
        <v>0</v>
      </c>
      <c r="BU476" s="20"/>
      <c r="BV476" s="19">
        <v>2.0</v>
      </c>
      <c r="BW476" s="19" t="s">
        <v>195</v>
      </c>
      <c r="BX476" s="19" t="s">
        <v>634</v>
      </c>
      <c r="BY476" s="19" t="s">
        <v>195</v>
      </c>
      <c r="BZ476" s="19" t="s">
        <v>186</v>
      </c>
      <c r="CA476" s="19">
        <f t="shared" si="17"/>
        <v>1</v>
      </c>
      <c r="CB476" s="19" t="s">
        <v>186</v>
      </c>
      <c r="CC476" s="19">
        <f t="shared" si="18"/>
        <v>1</v>
      </c>
      <c r="CD476" s="19" t="s">
        <v>208</v>
      </c>
      <c r="CE476" s="19">
        <f t="shared" si="19"/>
        <v>2</v>
      </c>
      <c r="CF476" s="19" t="s">
        <v>208</v>
      </c>
      <c r="CG476" s="19">
        <f t="shared" si="20"/>
        <v>2</v>
      </c>
      <c r="CH476" s="19" t="s">
        <v>209</v>
      </c>
      <c r="CI476" s="19">
        <f t="shared" si="21"/>
        <v>1</v>
      </c>
      <c r="CJ476" s="19" t="s">
        <v>292</v>
      </c>
      <c r="CK476" s="19" t="s">
        <v>279</v>
      </c>
      <c r="CL476" s="19" t="s">
        <v>212</v>
      </c>
      <c r="CM476" s="19">
        <f t="shared" si="22"/>
        <v>6</v>
      </c>
      <c r="CN476" s="19" t="s">
        <v>213</v>
      </c>
      <c r="CO476" s="19">
        <f t="shared" si="23"/>
        <v>1</v>
      </c>
      <c r="CP476" s="19" t="s">
        <v>185</v>
      </c>
      <c r="CQ476" s="19" t="s">
        <v>185</v>
      </c>
      <c r="CR476" s="19" t="s">
        <v>185</v>
      </c>
      <c r="CS476" s="19" t="s">
        <v>185</v>
      </c>
      <c r="CT476" s="19" t="s">
        <v>185</v>
      </c>
      <c r="CU476" s="19">
        <f t="shared" ref="CU476:CY476" si="529">if(CP476="Không",0,1)</f>
        <v>0</v>
      </c>
      <c r="CV476" s="19">
        <f t="shared" si="529"/>
        <v>0</v>
      </c>
      <c r="CW476" s="19">
        <f t="shared" si="529"/>
        <v>0</v>
      </c>
      <c r="CX476" s="19">
        <f t="shared" si="529"/>
        <v>0</v>
      </c>
      <c r="CY476" s="19">
        <f t="shared" si="529"/>
        <v>0</v>
      </c>
      <c r="CZ476" s="19" t="s">
        <v>185</v>
      </c>
      <c r="DA476" s="19">
        <f t="shared" si="25"/>
        <v>0</v>
      </c>
      <c r="DB476" s="19" t="s">
        <v>195</v>
      </c>
      <c r="DC476" s="19">
        <f t="shared" si="26"/>
        <v>1</v>
      </c>
      <c r="DD476" s="19">
        <v>1.0</v>
      </c>
      <c r="DE476" s="19" t="s">
        <v>185</v>
      </c>
      <c r="DF476" s="19">
        <f t="shared" si="27"/>
        <v>0</v>
      </c>
      <c r="DG476" s="19" t="s">
        <v>196</v>
      </c>
      <c r="DH476" s="19">
        <f t="shared" si="28"/>
        <v>0</v>
      </c>
      <c r="DI476" s="19" t="s">
        <v>185</v>
      </c>
      <c r="DJ476" s="19">
        <f t="shared" si="29"/>
        <v>0</v>
      </c>
      <c r="DK476" s="19" t="s">
        <v>197</v>
      </c>
      <c r="DL476" s="19">
        <f t="shared" si="30"/>
        <v>0</v>
      </c>
      <c r="DM476" s="20"/>
      <c r="DN476" s="19" t="str">
        <f t="shared" si="31"/>
        <v/>
      </c>
      <c r="DO476" s="20"/>
      <c r="DP476" s="19" t="s">
        <v>195</v>
      </c>
      <c r="DQ476" s="20">
        <f t="shared" si="32"/>
        <v>1</v>
      </c>
      <c r="DR476" s="19" t="s">
        <v>490</v>
      </c>
      <c r="DS476" s="19" t="s">
        <v>185</v>
      </c>
      <c r="DT476" s="20"/>
      <c r="DU476" s="19" t="s">
        <v>185</v>
      </c>
      <c r="DV476" s="20"/>
      <c r="DW476" s="20"/>
      <c r="DX476" s="20"/>
      <c r="DY476" s="20"/>
    </row>
    <row r="477">
      <c r="A477" s="18">
        <v>46009.43041666667</v>
      </c>
      <c r="B477" s="19" t="s">
        <v>246</v>
      </c>
      <c r="C477" s="19" t="s">
        <v>335</v>
      </c>
      <c r="D477" s="19">
        <f t="shared" si="2"/>
        <v>1</v>
      </c>
      <c r="E477" s="19" t="s">
        <v>180</v>
      </c>
      <c r="F477" s="19">
        <f>IFERROR(__xludf.DUMMYFUNCTION("LET(
  t, LOWER(TRIM(E477)),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77" s="19" t="s">
        <v>185</v>
      </c>
      <c r="H477" s="19">
        <f>IFERROR(__xludf.DUMMYFUNCTION("LET(
  t, LOWER(TRIM(G477)),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77" s="19" t="s">
        <v>276</v>
      </c>
      <c r="J477" s="19">
        <f>IFERROR(__xludf.DUMMYFUNCTION("LET(
  text, LOWER(I477),
  IFERROR(
    IFS(
      REGEXMATCH(text,""ở cùng gia đình|ở trọ cùng gia đình""), 0,
      REGEXMATCH(text,""thuê trọ""), 1,
      REGEXMATCH(text,""ở ktx""), 2,
      REGEXMATCH(text,""có nhà tại khu vực đang học|có nhà|ở riên"&amp;"g tại chung cư""), 3,
      REGEXMATCH(text,""ở nhà người quen""), 4
    ),
  -1)
)"),0.0)</f>
        <v>0</v>
      </c>
      <c r="K477" s="19" t="s">
        <v>202</v>
      </c>
      <c r="L477" s="19">
        <f>IFERROR(__xludf.DUMMYFUNCTION("LET(
  t, LOWER(TRIM(K477)),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77" s="19" t="s">
        <v>261</v>
      </c>
      <c r="N477" s="19">
        <f>IFERROR(__xludf.DUMMYFUNCTION("LET(
  t, LOWER(TRIM(M477)),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77" s="19" t="s">
        <v>195</v>
      </c>
      <c r="P477" s="19">
        <f t="shared" si="3"/>
        <v>1</v>
      </c>
      <c r="Q477" s="19">
        <v>1.0</v>
      </c>
      <c r="R477" s="20">
        <f t="shared" si="528"/>
        <v>1</v>
      </c>
      <c r="S477" s="19" t="s">
        <v>223</v>
      </c>
      <c r="T477" s="19"/>
      <c r="U477" s="19" t="s">
        <v>224</v>
      </c>
      <c r="V477" s="20">
        <f>IFERROR(__xludf.DUMMYFUNCTION("IFERROR(REGEXEXTRACT(U477,""\d+"")*1, """")"),25.0)</f>
        <v>25</v>
      </c>
      <c r="W477" s="20">
        <f t="shared" si="5"/>
        <v>25</v>
      </c>
      <c r="X477" s="19">
        <v>25.0</v>
      </c>
      <c r="Y477" s="19">
        <v>0.0</v>
      </c>
      <c r="Z477" s="19" t="s">
        <v>185</v>
      </c>
      <c r="AA477" s="19"/>
      <c r="AB477" s="19" t="s">
        <v>185</v>
      </c>
      <c r="AC477" s="19" t="s">
        <v>423</v>
      </c>
      <c r="AD477" s="19" t="s">
        <v>205</v>
      </c>
      <c r="AE477" s="19" t="s">
        <v>225</v>
      </c>
      <c r="AF477" s="19" t="s">
        <v>250</v>
      </c>
      <c r="AG477" s="19" t="s">
        <v>226</v>
      </c>
      <c r="AH477" s="19" t="s">
        <v>226</v>
      </c>
      <c r="AI477" s="19" t="s">
        <v>277</v>
      </c>
      <c r="AJ477" s="19">
        <f t="shared" si="6"/>
        <v>4</v>
      </c>
      <c r="AK477" s="19" t="s">
        <v>226</v>
      </c>
      <c r="AL477" s="19">
        <f t="shared" si="7"/>
        <v>2</v>
      </c>
      <c r="AM477" s="19" t="s">
        <v>228</v>
      </c>
      <c r="AN477" s="19">
        <f t="shared" si="8"/>
        <v>1</v>
      </c>
      <c r="AO477" s="20"/>
      <c r="AP477" s="19">
        <v>2.0</v>
      </c>
      <c r="AQ477" s="19">
        <v>3.0</v>
      </c>
      <c r="AR477" s="19">
        <v>2.0</v>
      </c>
      <c r="AS477" s="19">
        <v>4.0</v>
      </c>
      <c r="AT477" s="19">
        <v>1.0</v>
      </c>
      <c r="AU477" s="19">
        <v>3.0</v>
      </c>
      <c r="AV477" s="19">
        <v>2.0</v>
      </c>
      <c r="AW477" s="19">
        <v>2.0</v>
      </c>
      <c r="AX477" s="19">
        <v>3.0</v>
      </c>
      <c r="AY477" s="19">
        <f t="shared" si="9"/>
        <v>22</v>
      </c>
      <c r="AZ477" s="19">
        <f t="shared" si="10"/>
        <v>13</v>
      </c>
      <c r="BA477" s="19">
        <f t="shared" si="11"/>
        <v>1</v>
      </c>
      <c r="BB477" s="19">
        <f t="shared" si="12"/>
        <v>0</v>
      </c>
      <c r="BC477" s="19">
        <v>1.0</v>
      </c>
      <c r="BD477" s="19">
        <v>4.0</v>
      </c>
      <c r="BE477" s="19">
        <v>4.0</v>
      </c>
      <c r="BF477" s="19">
        <v>3.0</v>
      </c>
      <c r="BG477" s="19">
        <v>3.0</v>
      </c>
      <c r="BH477" s="19">
        <v>2.0</v>
      </c>
      <c r="BI477" s="19">
        <v>1.0</v>
      </c>
      <c r="BJ477" s="19">
        <f t="shared" si="13"/>
        <v>18</v>
      </c>
      <c r="BK477" s="19">
        <f t="shared" si="14"/>
        <v>11</v>
      </c>
      <c r="BL477" s="19"/>
      <c r="BM477" s="19"/>
      <c r="BN477" s="19">
        <v>3.0</v>
      </c>
      <c r="BO477" s="19" t="s">
        <v>195</v>
      </c>
      <c r="BP477" s="19">
        <f t="shared" si="15"/>
        <v>1</v>
      </c>
      <c r="BQ477" s="19">
        <v>4.0</v>
      </c>
      <c r="BR477" s="19">
        <v>0.0</v>
      </c>
      <c r="BS477" s="19" t="s">
        <v>185</v>
      </c>
      <c r="BT477" s="20">
        <f t="shared" si="16"/>
        <v>0</v>
      </c>
      <c r="BU477" s="20"/>
      <c r="BV477" s="19">
        <v>3.0</v>
      </c>
      <c r="BW477" s="19" t="s">
        <v>185</v>
      </c>
      <c r="BX477" s="19" t="s">
        <v>191</v>
      </c>
      <c r="BY477" s="19" t="s">
        <v>195</v>
      </c>
      <c r="BZ477" s="19" t="s">
        <v>186</v>
      </c>
      <c r="CA477" s="19">
        <f t="shared" si="17"/>
        <v>1</v>
      </c>
      <c r="CB477" s="19" t="s">
        <v>186</v>
      </c>
      <c r="CC477" s="19">
        <f t="shared" si="18"/>
        <v>1</v>
      </c>
      <c r="CD477" s="19" t="s">
        <v>192</v>
      </c>
      <c r="CE477" s="19">
        <f t="shared" si="19"/>
        <v>0</v>
      </c>
      <c r="CF477" s="19" t="s">
        <v>208</v>
      </c>
      <c r="CG477" s="19">
        <f t="shared" si="20"/>
        <v>2</v>
      </c>
      <c r="CH477" s="19" t="s">
        <v>208</v>
      </c>
      <c r="CI477" s="19">
        <f t="shared" si="21"/>
        <v>2</v>
      </c>
      <c r="CJ477" s="19" t="s">
        <v>292</v>
      </c>
      <c r="CK477" s="19" t="s">
        <v>279</v>
      </c>
      <c r="CL477" s="19" t="s">
        <v>231</v>
      </c>
      <c r="CM477" s="19">
        <f t="shared" si="22"/>
        <v>0.75</v>
      </c>
      <c r="CN477" s="19" t="s">
        <v>213</v>
      </c>
      <c r="CO477" s="19">
        <f t="shared" si="23"/>
        <v>1</v>
      </c>
      <c r="CP477" s="19" t="s">
        <v>185</v>
      </c>
      <c r="CQ477" s="19" t="s">
        <v>185</v>
      </c>
      <c r="CR477" s="19" t="s">
        <v>185</v>
      </c>
      <c r="CS477" s="19" t="s">
        <v>185</v>
      </c>
      <c r="CT477" s="19" t="s">
        <v>185</v>
      </c>
      <c r="CU477" s="19">
        <f t="shared" ref="CU477:CY477" si="530">if(CP477="Không",0,1)</f>
        <v>0</v>
      </c>
      <c r="CV477" s="19">
        <f t="shared" si="530"/>
        <v>0</v>
      </c>
      <c r="CW477" s="19">
        <f t="shared" si="530"/>
        <v>0</v>
      </c>
      <c r="CX477" s="19">
        <f t="shared" si="530"/>
        <v>0</v>
      </c>
      <c r="CY477" s="19">
        <f t="shared" si="530"/>
        <v>0</v>
      </c>
      <c r="CZ477" s="19" t="s">
        <v>185</v>
      </c>
      <c r="DA477" s="19">
        <f t="shared" si="25"/>
        <v>0</v>
      </c>
      <c r="DB477" s="19" t="s">
        <v>185</v>
      </c>
      <c r="DC477" s="19">
        <f t="shared" si="26"/>
        <v>0</v>
      </c>
      <c r="DD477" s="20"/>
      <c r="DE477" s="19" t="s">
        <v>195</v>
      </c>
      <c r="DF477" s="19">
        <f t="shared" si="27"/>
        <v>1</v>
      </c>
      <c r="DG477" s="19" t="s">
        <v>607</v>
      </c>
      <c r="DH477" s="19">
        <f t="shared" si="28"/>
        <v>1</v>
      </c>
      <c r="DI477" s="19" t="s">
        <v>1050</v>
      </c>
      <c r="DJ477" s="19">
        <f t="shared" si="29"/>
        <v>1</v>
      </c>
      <c r="DK477" s="19" t="s">
        <v>257</v>
      </c>
      <c r="DL477" s="19">
        <f t="shared" si="30"/>
        <v>3</v>
      </c>
      <c r="DM477" s="19" t="s">
        <v>198</v>
      </c>
      <c r="DN477" s="19">
        <f t="shared" si="31"/>
        <v>1.5</v>
      </c>
      <c r="DO477" s="19" t="s">
        <v>1051</v>
      </c>
      <c r="DP477" s="19" t="s">
        <v>185</v>
      </c>
      <c r="DQ477" s="20">
        <f t="shared" si="32"/>
        <v>0</v>
      </c>
      <c r="DR477" s="20"/>
      <c r="DS477" s="19" t="s">
        <v>185</v>
      </c>
      <c r="DT477" s="20"/>
      <c r="DU477" s="19" t="s">
        <v>185</v>
      </c>
      <c r="DV477" s="20"/>
      <c r="DW477" s="20"/>
      <c r="DX477" s="20"/>
      <c r="DY477" s="20"/>
    </row>
    <row r="478">
      <c r="A478" s="18">
        <v>46009.43730324074</v>
      </c>
      <c r="B478" s="19" t="s">
        <v>399</v>
      </c>
      <c r="C478" s="19" t="s">
        <v>335</v>
      </c>
      <c r="D478" s="19">
        <f t="shared" si="2"/>
        <v>1</v>
      </c>
      <c r="E478" s="19" t="s">
        <v>476</v>
      </c>
      <c r="F478" s="19">
        <f>IFERROR(__xludf.DUMMYFUNCTION("LET(
  t, LOWER(TRIM(E478)),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478" s="19" t="s">
        <v>220</v>
      </c>
      <c r="H478" s="19">
        <f>IFERROR(__xludf.DUMMYFUNCTION("LET(
  t, LOWER(TRIM(G478)),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78" s="19" t="s">
        <v>182</v>
      </c>
      <c r="J478" s="19">
        <f>IFERROR(__xludf.DUMMYFUNCTION("LET(
  text, LOWER(I478),
  IFERROR(
    IFS(
      REGEXMATCH(text,""ở cùng gia đình|ở trọ cùng gia đình""), 0,
      REGEXMATCH(text,""thuê trọ""), 1,
      REGEXMATCH(text,""ở ktx""), 2,
      REGEXMATCH(text,""có nhà tại khu vực đang học|có nhà|ở riên"&amp;"g tại chung cư""), 3,
      REGEXMATCH(text,""ở nhà người quen""), 4
    ),
  -1)
)"),1.0)</f>
        <v>1</v>
      </c>
      <c r="K478" s="19" t="s">
        <v>1052</v>
      </c>
      <c r="L478" s="19">
        <f>IFERROR(__xludf.DUMMYFUNCTION("LET(
  t, LOWER(TRIM(K478)),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78" s="19" t="s">
        <v>222</v>
      </c>
      <c r="N478" s="19">
        <f>IFERROR(__xludf.DUMMYFUNCTION("LET(
  t, LOWER(TRIM(M478)),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78" s="19" t="s">
        <v>195</v>
      </c>
      <c r="P478" s="19">
        <f t="shared" si="3"/>
        <v>1</v>
      </c>
      <c r="Q478" s="19">
        <v>1.0</v>
      </c>
      <c r="R478" s="20">
        <f t="shared" si="528"/>
        <v>1</v>
      </c>
      <c r="S478" s="19" t="s">
        <v>223</v>
      </c>
      <c r="T478" s="19"/>
      <c r="U478" s="19" t="s">
        <v>307</v>
      </c>
      <c r="V478" s="20">
        <f>IFERROR(__xludf.DUMMYFUNCTION("IFERROR(REGEXEXTRACT(U478,""\d+"")*1, """")"),20.0)</f>
        <v>20</v>
      </c>
      <c r="W478" s="20">
        <f t="shared" si="5"/>
        <v>20</v>
      </c>
      <c r="X478" s="19">
        <v>0.0</v>
      </c>
      <c r="Y478" s="19">
        <v>0.0</v>
      </c>
      <c r="Z478" s="19" t="s">
        <v>186</v>
      </c>
      <c r="AA478" s="19"/>
      <c r="AB478" s="19" t="s">
        <v>195</v>
      </c>
      <c r="AC478" s="19" t="s">
        <v>185</v>
      </c>
      <c r="AD478" s="19" t="s">
        <v>186</v>
      </c>
      <c r="AE478" s="19" t="s">
        <v>186</v>
      </c>
      <c r="AF478" s="19" t="s">
        <v>206</v>
      </c>
      <c r="AG478" s="19" t="s">
        <v>238</v>
      </c>
      <c r="AH478" s="19" t="s">
        <v>188</v>
      </c>
      <c r="AI478" s="19" t="s">
        <v>227</v>
      </c>
      <c r="AJ478" s="19">
        <f t="shared" si="6"/>
        <v>2</v>
      </c>
      <c r="AK478" s="19" t="s">
        <v>238</v>
      </c>
      <c r="AL478" s="19">
        <f t="shared" si="7"/>
        <v>0</v>
      </c>
      <c r="AM478" s="19" t="s">
        <v>228</v>
      </c>
      <c r="AN478" s="19">
        <f t="shared" si="8"/>
        <v>1</v>
      </c>
      <c r="AO478" s="20"/>
      <c r="AP478" s="19">
        <v>1.0</v>
      </c>
      <c r="AQ478" s="19">
        <v>1.0</v>
      </c>
      <c r="AR478" s="19">
        <v>2.0</v>
      </c>
      <c r="AS478" s="19">
        <v>2.0</v>
      </c>
      <c r="AT478" s="19">
        <v>1.0</v>
      </c>
      <c r="AU478" s="19">
        <v>1.0</v>
      </c>
      <c r="AV478" s="19">
        <v>1.0</v>
      </c>
      <c r="AW478" s="19">
        <v>1.0</v>
      </c>
      <c r="AX478" s="19">
        <v>1.0</v>
      </c>
      <c r="AY478" s="19">
        <f t="shared" si="9"/>
        <v>11</v>
      </c>
      <c r="AZ478" s="19">
        <f t="shared" si="10"/>
        <v>2</v>
      </c>
      <c r="BA478" s="19">
        <f t="shared" si="11"/>
        <v>0</v>
      </c>
      <c r="BB478" s="19">
        <f t="shared" si="12"/>
        <v>0</v>
      </c>
      <c r="BC478" s="19">
        <v>2.0</v>
      </c>
      <c r="BD478" s="19">
        <v>1.0</v>
      </c>
      <c r="BE478" s="19">
        <v>1.0</v>
      </c>
      <c r="BF478" s="19">
        <v>2.0</v>
      </c>
      <c r="BG478" s="19">
        <v>1.0</v>
      </c>
      <c r="BH478" s="19">
        <v>1.0</v>
      </c>
      <c r="BI478" s="19">
        <v>2.0</v>
      </c>
      <c r="BJ478" s="19">
        <f t="shared" si="13"/>
        <v>10</v>
      </c>
      <c r="BK478" s="19">
        <f t="shared" si="14"/>
        <v>3</v>
      </c>
      <c r="BL478" s="19"/>
      <c r="BM478" s="19"/>
      <c r="BN478" s="19">
        <v>3.0</v>
      </c>
      <c r="BO478" s="19" t="s">
        <v>185</v>
      </c>
      <c r="BP478" s="19">
        <f t="shared" si="15"/>
        <v>0</v>
      </c>
      <c r="BQ478" s="19">
        <v>1.0</v>
      </c>
      <c r="BR478" s="19">
        <v>2.0</v>
      </c>
      <c r="BS478" s="19" t="s">
        <v>185</v>
      </c>
      <c r="BT478" s="20">
        <f t="shared" si="16"/>
        <v>0</v>
      </c>
      <c r="BU478" s="20"/>
      <c r="BV478" s="19">
        <v>3.0</v>
      </c>
      <c r="BW478" s="19" t="s">
        <v>185</v>
      </c>
      <c r="BX478" s="19" t="s">
        <v>1053</v>
      </c>
      <c r="BY478" s="19" t="s">
        <v>185</v>
      </c>
      <c r="BZ478" s="19" t="s">
        <v>186</v>
      </c>
      <c r="CA478" s="19">
        <f t="shared" si="17"/>
        <v>1</v>
      </c>
      <c r="CB478" s="19" t="s">
        <v>186</v>
      </c>
      <c r="CC478" s="19">
        <f t="shared" si="18"/>
        <v>1</v>
      </c>
      <c r="CD478" s="19" t="s">
        <v>192</v>
      </c>
      <c r="CE478" s="19">
        <f t="shared" si="19"/>
        <v>0</v>
      </c>
      <c r="CF478" s="19" t="s">
        <v>192</v>
      </c>
      <c r="CG478" s="19">
        <f t="shared" si="20"/>
        <v>0</v>
      </c>
      <c r="CH478" s="19" t="s">
        <v>192</v>
      </c>
      <c r="CI478" s="19">
        <f t="shared" si="21"/>
        <v>0</v>
      </c>
      <c r="CJ478" s="19" t="s">
        <v>292</v>
      </c>
      <c r="CK478" s="19" t="s">
        <v>185</v>
      </c>
      <c r="CL478" s="19" t="s">
        <v>231</v>
      </c>
      <c r="CM478" s="19">
        <f t="shared" si="22"/>
        <v>0.75</v>
      </c>
      <c r="CN478" s="19" t="s">
        <v>185</v>
      </c>
      <c r="CO478" s="19">
        <f t="shared" si="23"/>
        <v>0</v>
      </c>
      <c r="CP478" s="19" t="s">
        <v>185</v>
      </c>
      <c r="CQ478" s="19" t="s">
        <v>185</v>
      </c>
      <c r="CR478" s="19" t="s">
        <v>185</v>
      </c>
      <c r="CS478" s="19" t="s">
        <v>185</v>
      </c>
      <c r="CT478" s="19" t="s">
        <v>185</v>
      </c>
      <c r="CU478" s="19">
        <f t="shared" ref="CU478:CY478" si="531">if(CP478="Không",0,1)</f>
        <v>0</v>
      </c>
      <c r="CV478" s="19">
        <f t="shared" si="531"/>
        <v>0</v>
      </c>
      <c r="CW478" s="19">
        <f t="shared" si="531"/>
        <v>0</v>
      </c>
      <c r="CX478" s="19">
        <f t="shared" si="531"/>
        <v>0</v>
      </c>
      <c r="CY478" s="19">
        <f t="shared" si="531"/>
        <v>0</v>
      </c>
      <c r="CZ478" s="19" t="s">
        <v>185</v>
      </c>
      <c r="DA478" s="19">
        <f t="shared" si="25"/>
        <v>0</v>
      </c>
      <c r="DB478" s="19" t="s">
        <v>185</v>
      </c>
      <c r="DC478" s="19">
        <f t="shared" si="26"/>
        <v>0</v>
      </c>
      <c r="DD478" s="20"/>
      <c r="DE478" s="19" t="s">
        <v>195</v>
      </c>
      <c r="DF478" s="19">
        <f t="shared" si="27"/>
        <v>1</v>
      </c>
      <c r="DG478" s="19" t="s">
        <v>214</v>
      </c>
      <c r="DH478" s="19">
        <f t="shared" si="28"/>
        <v>1</v>
      </c>
      <c r="DI478" s="19" t="s">
        <v>185</v>
      </c>
      <c r="DJ478" s="19">
        <f t="shared" si="29"/>
        <v>0</v>
      </c>
      <c r="DK478" s="19" t="s">
        <v>197</v>
      </c>
      <c r="DL478" s="19">
        <f t="shared" si="30"/>
        <v>0</v>
      </c>
      <c r="DM478" s="19" t="s">
        <v>303</v>
      </c>
      <c r="DN478" s="19">
        <f t="shared" si="31"/>
        <v>0.5</v>
      </c>
      <c r="DO478" s="19" t="s">
        <v>199</v>
      </c>
      <c r="DP478" s="19" t="s">
        <v>185</v>
      </c>
      <c r="DQ478" s="20">
        <f t="shared" si="32"/>
        <v>0</v>
      </c>
      <c r="DR478" s="20"/>
      <c r="DS478" s="19" t="s">
        <v>185</v>
      </c>
      <c r="DT478" s="20"/>
      <c r="DU478" s="19" t="s">
        <v>185</v>
      </c>
      <c r="DV478" s="20"/>
      <c r="DW478" s="20"/>
      <c r="DX478" s="20"/>
      <c r="DY478" s="20"/>
    </row>
    <row r="479">
      <c r="A479" s="18">
        <v>46009.44893518519</v>
      </c>
      <c r="B479" s="19" t="s">
        <v>390</v>
      </c>
      <c r="C479" s="19" t="s">
        <v>335</v>
      </c>
      <c r="D479" s="19">
        <f t="shared" si="2"/>
        <v>1</v>
      </c>
      <c r="E479" s="19" t="s">
        <v>476</v>
      </c>
      <c r="F479" s="19">
        <f>IFERROR(__xludf.DUMMYFUNCTION("LET(
  t, LOWER(TRIM(E479)),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479" s="19" t="s">
        <v>220</v>
      </c>
      <c r="H479" s="19">
        <f>IFERROR(__xludf.DUMMYFUNCTION("LET(
  t, LOWER(TRIM(G479)),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79" s="19" t="s">
        <v>276</v>
      </c>
      <c r="J479" s="19">
        <f>IFERROR(__xludf.DUMMYFUNCTION("LET(
  text, LOWER(I479),
  IFERROR(
    IFS(
      REGEXMATCH(text,""ở cùng gia đình|ở trọ cùng gia đình""), 0,
      REGEXMATCH(text,""thuê trọ""), 1,
      REGEXMATCH(text,""ở ktx""), 2,
      REGEXMATCH(text,""có nhà tại khu vực đang học|có nhà|ở riên"&amp;"g tại chung cư""), 3,
      REGEXMATCH(text,""ở nhà người quen""), 4
    ),
  -1)
)"),0.0)</f>
        <v>0</v>
      </c>
      <c r="K479" s="19" t="s">
        <v>221</v>
      </c>
      <c r="L479" s="19">
        <f>IFERROR(__xludf.DUMMYFUNCTION("LET(
  t, LOWER(TRIM(K479)),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79" s="19" t="s">
        <v>184</v>
      </c>
      <c r="N479" s="19">
        <f>IFERROR(__xludf.DUMMYFUNCTION("LET(
  t, LOWER(TRIM(M479)),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79" s="19" t="s">
        <v>195</v>
      </c>
      <c r="P479" s="19">
        <f t="shared" si="3"/>
        <v>1</v>
      </c>
      <c r="Q479" s="19">
        <v>1.0</v>
      </c>
      <c r="R479" s="20">
        <f t="shared" si="528"/>
        <v>1</v>
      </c>
      <c r="S479" s="19" t="s">
        <v>203</v>
      </c>
      <c r="T479" s="19"/>
      <c r="U479" s="19" t="s">
        <v>224</v>
      </c>
      <c r="V479" s="20">
        <f>IFERROR(__xludf.DUMMYFUNCTION("IFERROR(REGEXEXTRACT(U479,""\d+"")*1, """")"),25.0)</f>
        <v>25</v>
      </c>
      <c r="W479" s="20">
        <f t="shared" si="5"/>
        <v>25</v>
      </c>
      <c r="X479" s="21">
        <v>0.05</v>
      </c>
      <c r="Y479" s="21">
        <v>0.01</v>
      </c>
      <c r="Z479" s="19" t="s">
        <v>208</v>
      </c>
      <c r="AA479" s="19"/>
      <c r="AB479" s="19" t="s">
        <v>195</v>
      </c>
      <c r="AC479" s="19" t="s">
        <v>321</v>
      </c>
      <c r="AD479" s="19" t="s">
        <v>205</v>
      </c>
      <c r="AE479" s="19" t="s">
        <v>186</v>
      </c>
      <c r="AF479" s="19" t="s">
        <v>187</v>
      </c>
      <c r="AG479" s="19" t="s">
        <v>226</v>
      </c>
      <c r="AH479" s="19" t="s">
        <v>251</v>
      </c>
      <c r="AI479" s="19" t="s">
        <v>189</v>
      </c>
      <c r="AJ479" s="19">
        <f t="shared" si="6"/>
        <v>1</v>
      </c>
      <c r="AK479" s="19" t="s">
        <v>188</v>
      </c>
      <c r="AL479" s="19">
        <f t="shared" si="7"/>
        <v>1</v>
      </c>
      <c r="AM479" s="19" t="s">
        <v>190</v>
      </c>
      <c r="AN479" s="19">
        <f t="shared" si="8"/>
        <v>0</v>
      </c>
      <c r="AO479" s="20"/>
      <c r="AP479" s="19">
        <v>2.0</v>
      </c>
      <c r="AQ479" s="19">
        <v>2.0</v>
      </c>
      <c r="AR479" s="19">
        <v>1.0</v>
      </c>
      <c r="AS479" s="19">
        <v>2.0</v>
      </c>
      <c r="AT479" s="19">
        <v>4.0</v>
      </c>
      <c r="AU479" s="19">
        <v>2.0</v>
      </c>
      <c r="AV479" s="19">
        <v>2.0</v>
      </c>
      <c r="AW479" s="19">
        <v>1.0</v>
      </c>
      <c r="AX479" s="19">
        <v>1.0</v>
      </c>
      <c r="AY479" s="19">
        <f t="shared" si="9"/>
        <v>17</v>
      </c>
      <c r="AZ479" s="19">
        <f t="shared" si="10"/>
        <v>8</v>
      </c>
      <c r="BA479" s="19">
        <f t="shared" si="11"/>
        <v>0</v>
      </c>
      <c r="BB479" s="19">
        <f t="shared" si="12"/>
        <v>0</v>
      </c>
      <c r="BC479" s="19">
        <v>2.0</v>
      </c>
      <c r="BD479" s="19">
        <v>1.0</v>
      </c>
      <c r="BE479" s="19">
        <v>2.0</v>
      </c>
      <c r="BF479" s="19">
        <v>2.0</v>
      </c>
      <c r="BG479" s="19">
        <v>2.0</v>
      </c>
      <c r="BH479" s="19">
        <v>2.0</v>
      </c>
      <c r="BI479" s="19">
        <v>2.0</v>
      </c>
      <c r="BJ479" s="19">
        <f t="shared" si="13"/>
        <v>13</v>
      </c>
      <c r="BK479" s="19">
        <f t="shared" si="14"/>
        <v>6</v>
      </c>
      <c r="BL479" s="19"/>
      <c r="BM479" s="19"/>
      <c r="BN479" s="19">
        <v>5.0</v>
      </c>
      <c r="BO479" s="19" t="s">
        <v>195</v>
      </c>
      <c r="BP479" s="19">
        <f t="shared" si="15"/>
        <v>1</v>
      </c>
      <c r="BQ479" s="19">
        <v>6.0</v>
      </c>
      <c r="BR479" s="19">
        <v>10.0</v>
      </c>
      <c r="BS479" s="19" t="s">
        <v>195</v>
      </c>
      <c r="BT479" s="20">
        <f t="shared" si="16"/>
        <v>1</v>
      </c>
      <c r="BU479" s="19" t="s">
        <v>312</v>
      </c>
      <c r="BV479" s="19">
        <v>2.0</v>
      </c>
      <c r="BW479" s="19" t="s">
        <v>195</v>
      </c>
      <c r="BX479" s="19" t="s">
        <v>191</v>
      </c>
      <c r="BY479" s="19" t="s">
        <v>195</v>
      </c>
      <c r="BZ479" s="19" t="s">
        <v>186</v>
      </c>
      <c r="CA479" s="19">
        <f t="shared" si="17"/>
        <v>1</v>
      </c>
      <c r="CB479" s="19" t="s">
        <v>208</v>
      </c>
      <c r="CC479" s="19">
        <f t="shared" si="18"/>
        <v>2</v>
      </c>
      <c r="CD479" s="19" t="s">
        <v>208</v>
      </c>
      <c r="CE479" s="19">
        <f t="shared" si="19"/>
        <v>2</v>
      </c>
      <c r="CF479" s="19" t="s">
        <v>208</v>
      </c>
      <c r="CG479" s="19">
        <f t="shared" si="20"/>
        <v>2</v>
      </c>
      <c r="CH479" s="19" t="s">
        <v>208</v>
      </c>
      <c r="CI479" s="19">
        <f t="shared" si="21"/>
        <v>2</v>
      </c>
      <c r="CJ479" s="19" t="s">
        <v>415</v>
      </c>
      <c r="CK479" s="19" t="s">
        <v>291</v>
      </c>
      <c r="CL479" s="19" t="s">
        <v>212</v>
      </c>
      <c r="CM479" s="19">
        <f t="shared" si="22"/>
        <v>6</v>
      </c>
      <c r="CN479" s="19" t="s">
        <v>213</v>
      </c>
      <c r="CO479" s="19">
        <f t="shared" si="23"/>
        <v>1</v>
      </c>
      <c r="CP479" s="19" t="s">
        <v>195</v>
      </c>
      <c r="CQ479" s="19" t="s">
        <v>195</v>
      </c>
      <c r="CR479" s="19" t="s">
        <v>195</v>
      </c>
      <c r="CS479" s="19" t="s">
        <v>195</v>
      </c>
      <c r="CT479" s="19" t="s">
        <v>195</v>
      </c>
      <c r="CU479" s="19">
        <f t="shared" ref="CU479:CY479" si="532">if(CP479="Không",0,1)</f>
        <v>1</v>
      </c>
      <c r="CV479" s="19">
        <f t="shared" si="532"/>
        <v>1</v>
      </c>
      <c r="CW479" s="19">
        <f t="shared" si="532"/>
        <v>1</v>
      </c>
      <c r="CX479" s="19">
        <f t="shared" si="532"/>
        <v>1</v>
      </c>
      <c r="CY479" s="19">
        <f t="shared" si="532"/>
        <v>1</v>
      </c>
      <c r="CZ479" s="19" t="s">
        <v>185</v>
      </c>
      <c r="DA479" s="19">
        <f t="shared" si="25"/>
        <v>0</v>
      </c>
      <c r="DB479" s="19" t="s">
        <v>185</v>
      </c>
      <c r="DC479" s="19">
        <f t="shared" si="26"/>
        <v>0</v>
      </c>
      <c r="DD479" s="20"/>
      <c r="DE479" s="19" t="s">
        <v>195</v>
      </c>
      <c r="DF479" s="19">
        <f t="shared" si="27"/>
        <v>1</v>
      </c>
      <c r="DG479" s="19" t="s">
        <v>894</v>
      </c>
      <c r="DH479" s="19">
        <f t="shared" si="28"/>
        <v>1</v>
      </c>
      <c r="DI479" s="19" t="s">
        <v>1054</v>
      </c>
      <c r="DJ479" s="19">
        <f t="shared" si="29"/>
        <v>1</v>
      </c>
      <c r="DK479" s="19" t="s">
        <v>197</v>
      </c>
      <c r="DL479" s="19">
        <f t="shared" si="30"/>
        <v>0</v>
      </c>
      <c r="DM479" s="19" t="s">
        <v>303</v>
      </c>
      <c r="DN479" s="19">
        <f t="shared" si="31"/>
        <v>0.5</v>
      </c>
      <c r="DO479" s="19" t="s">
        <v>526</v>
      </c>
      <c r="DP479" s="19" t="s">
        <v>195</v>
      </c>
      <c r="DQ479" s="20">
        <f t="shared" si="32"/>
        <v>1</v>
      </c>
      <c r="DR479" s="19" t="s">
        <v>697</v>
      </c>
      <c r="DS479" s="19" t="s">
        <v>185</v>
      </c>
      <c r="DT479" s="20"/>
      <c r="DU479" s="19" t="s">
        <v>185</v>
      </c>
      <c r="DV479" s="20"/>
      <c r="DW479" s="20"/>
      <c r="DX479" s="20"/>
      <c r="DY479" s="20"/>
    </row>
    <row r="480">
      <c r="A480" s="18">
        <v>46009.451157407406</v>
      </c>
      <c r="B480" s="19" t="s">
        <v>390</v>
      </c>
      <c r="C480" s="19" t="s">
        <v>174</v>
      </c>
      <c r="D480" s="19">
        <f t="shared" si="2"/>
        <v>0</v>
      </c>
      <c r="E480" s="19" t="s">
        <v>328</v>
      </c>
      <c r="F480" s="19">
        <f>IFERROR(__xludf.DUMMYFUNCTION("LET(
  t, LOWER(TRIM(E480)),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480" s="19" t="s">
        <v>185</v>
      </c>
      <c r="H480" s="19">
        <f>IFERROR(__xludf.DUMMYFUNCTION("LET(
  t, LOWER(TRIM(G480)),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80" s="19" t="s">
        <v>276</v>
      </c>
      <c r="J480" s="19">
        <f>IFERROR(__xludf.DUMMYFUNCTION("LET(
  text, LOWER(I480),
  IFERROR(
    IFS(
      REGEXMATCH(text,""ở cùng gia đình|ở trọ cùng gia đình""), 0,
      REGEXMATCH(text,""thuê trọ""), 1,
      REGEXMATCH(text,""ở ktx""), 2,
      REGEXMATCH(text,""có nhà tại khu vực đang học|có nhà|ở riên"&amp;"g tại chung cư""), 3,
      REGEXMATCH(text,""ở nhà người quen""), 4
    ),
  -1)
)"),0.0)</f>
        <v>0</v>
      </c>
      <c r="K480" s="19" t="s">
        <v>1055</v>
      </c>
      <c r="L480" s="19">
        <f>IFERROR(__xludf.DUMMYFUNCTION("LET(
  t, LOWER(TRIM(K480)),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80" s="19" t="s">
        <v>222</v>
      </c>
      <c r="N480" s="19">
        <f>IFERROR(__xludf.DUMMYFUNCTION("LET(
  t, LOWER(TRIM(M480)),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80" s="19" t="s">
        <v>195</v>
      </c>
      <c r="P480" s="19">
        <f t="shared" si="3"/>
        <v>1</v>
      </c>
      <c r="Q480" s="19" t="s">
        <v>1056</v>
      </c>
      <c r="R480" s="19">
        <v>1.0</v>
      </c>
      <c r="S480" s="19" t="s">
        <v>306</v>
      </c>
      <c r="T480" s="19"/>
      <c r="U480" s="19" t="s">
        <v>224</v>
      </c>
      <c r="V480" s="20">
        <f>IFERROR(__xludf.DUMMYFUNCTION("IFERROR(REGEXEXTRACT(U480,""\d+"")*1, """")"),25.0)</f>
        <v>25</v>
      </c>
      <c r="W480" s="20">
        <f t="shared" si="5"/>
        <v>25</v>
      </c>
      <c r="X480" s="19">
        <v>0.0</v>
      </c>
      <c r="Y480" s="19">
        <v>20.0</v>
      </c>
      <c r="Z480" s="19" t="s">
        <v>185</v>
      </c>
      <c r="AA480" s="19"/>
      <c r="AB480" s="19" t="s">
        <v>185</v>
      </c>
      <c r="AC480" s="19" t="s">
        <v>185</v>
      </c>
      <c r="AD480" s="19" t="s">
        <v>186</v>
      </c>
      <c r="AE480" s="19" t="s">
        <v>186</v>
      </c>
      <c r="AF480" s="19" t="s">
        <v>206</v>
      </c>
      <c r="AG480" s="19" t="s">
        <v>188</v>
      </c>
      <c r="AH480" s="19" t="s">
        <v>251</v>
      </c>
      <c r="AI480" s="19" t="s">
        <v>189</v>
      </c>
      <c r="AJ480" s="19">
        <f t="shared" si="6"/>
        <v>1</v>
      </c>
      <c r="AK480" s="19" t="s">
        <v>188</v>
      </c>
      <c r="AL480" s="19">
        <f t="shared" si="7"/>
        <v>1</v>
      </c>
      <c r="AM480" s="19" t="s">
        <v>190</v>
      </c>
      <c r="AN480" s="19">
        <f t="shared" si="8"/>
        <v>0</v>
      </c>
      <c r="AO480" s="20"/>
      <c r="AP480" s="19">
        <v>1.0</v>
      </c>
      <c r="AQ480" s="19">
        <v>1.0</v>
      </c>
      <c r="AR480" s="19">
        <v>1.0</v>
      </c>
      <c r="AS480" s="19">
        <v>2.0</v>
      </c>
      <c r="AT480" s="19">
        <v>1.0</v>
      </c>
      <c r="AU480" s="19">
        <v>1.0</v>
      </c>
      <c r="AV480" s="19">
        <v>2.0</v>
      </c>
      <c r="AW480" s="19">
        <v>1.0</v>
      </c>
      <c r="AX480" s="19">
        <v>2.0</v>
      </c>
      <c r="AY480" s="19">
        <f t="shared" si="9"/>
        <v>12</v>
      </c>
      <c r="AZ480" s="19">
        <f t="shared" si="10"/>
        <v>3</v>
      </c>
      <c r="BA480" s="19">
        <f t="shared" si="11"/>
        <v>0</v>
      </c>
      <c r="BB480" s="19">
        <f t="shared" si="12"/>
        <v>0</v>
      </c>
      <c r="BC480" s="19">
        <v>1.0</v>
      </c>
      <c r="BD480" s="19">
        <v>1.0</v>
      </c>
      <c r="BE480" s="19">
        <v>1.0</v>
      </c>
      <c r="BF480" s="19">
        <v>1.0</v>
      </c>
      <c r="BG480" s="19">
        <v>2.0</v>
      </c>
      <c r="BH480" s="19">
        <v>1.0</v>
      </c>
      <c r="BI480" s="19">
        <v>1.0</v>
      </c>
      <c r="BJ480" s="19">
        <f t="shared" si="13"/>
        <v>8</v>
      </c>
      <c r="BK480" s="19">
        <f t="shared" si="14"/>
        <v>1</v>
      </c>
      <c r="BL480" s="19"/>
      <c r="BM480" s="19"/>
      <c r="BN480" s="19">
        <v>1.0</v>
      </c>
      <c r="BO480" s="19" t="s">
        <v>185</v>
      </c>
      <c r="BP480" s="19">
        <f t="shared" si="15"/>
        <v>0</v>
      </c>
      <c r="BQ480" s="19">
        <v>1.0</v>
      </c>
      <c r="BR480" s="19">
        <v>2.0</v>
      </c>
      <c r="BS480" s="19" t="s">
        <v>185</v>
      </c>
      <c r="BT480" s="20">
        <f t="shared" si="16"/>
        <v>0</v>
      </c>
      <c r="BU480" s="20"/>
      <c r="BV480" s="19">
        <v>3.0</v>
      </c>
      <c r="BW480" s="19" t="s">
        <v>185</v>
      </c>
      <c r="BX480" s="19" t="s">
        <v>191</v>
      </c>
      <c r="BY480" s="19" t="s">
        <v>185</v>
      </c>
      <c r="BZ480" s="19" t="s">
        <v>185</v>
      </c>
      <c r="CA480" s="19">
        <f t="shared" si="17"/>
        <v>0</v>
      </c>
      <c r="CB480" s="19" t="s">
        <v>185</v>
      </c>
      <c r="CC480" s="19">
        <f t="shared" si="18"/>
        <v>0</v>
      </c>
      <c r="CD480" s="19" t="s">
        <v>192</v>
      </c>
      <c r="CE480" s="19">
        <f t="shared" si="19"/>
        <v>0</v>
      </c>
      <c r="CF480" s="19" t="s">
        <v>192</v>
      </c>
      <c r="CG480" s="19">
        <f t="shared" si="20"/>
        <v>0</v>
      </c>
      <c r="CH480" s="19" t="s">
        <v>192</v>
      </c>
      <c r="CI480" s="19">
        <f t="shared" si="21"/>
        <v>0</v>
      </c>
      <c r="CJ480" s="19" t="s">
        <v>292</v>
      </c>
      <c r="CK480" s="19" t="s">
        <v>1057</v>
      </c>
      <c r="CL480" s="19" t="s">
        <v>212</v>
      </c>
      <c r="CM480" s="19">
        <f t="shared" si="22"/>
        <v>6</v>
      </c>
      <c r="CN480" s="19" t="s">
        <v>185</v>
      </c>
      <c r="CO480" s="19">
        <f t="shared" si="23"/>
        <v>0</v>
      </c>
      <c r="CP480" s="19" t="s">
        <v>185</v>
      </c>
      <c r="CQ480" s="19" t="s">
        <v>195</v>
      </c>
      <c r="CR480" s="19" t="s">
        <v>185</v>
      </c>
      <c r="CS480" s="19" t="s">
        <v>195</v>
      </c>
      <c r="CT480" s="19" t="s">
        <v>195</v>
      </c>
      <c r="CU480" s="19">
        <f t="shared" ref="CU480:CY480" si="533">if(CP480="Không",0,1)</f>
        <v>0</v>
      </c>
      <c r="CV480" s="19">
        <f t="shared" si="533"/>
        <v>1</v>
      </c>
      <c r="CW480" s="19">
        <f t="shared" si="533"/>
        <v>0</v>
      </c>
      <c r="CX480" s="19">
        <f t="shared" si="533"/>
        <v>1</v>
      </c>
      <c r="CY480" s="19">
        <f t="shared" si="533"/>
        <v>1</v>
      </c>
      <c r="CZ480" s="19" t="s">
        <v>195</v>
      </c>
      <c r="DA480" s="19">
        <f t="shared" si="25"/>
        <v>1</v>
      </c>
      <c r="DB480" s="19" t="s">
        <v>195</v>
      </c>
      <c r="DC480" s="19">
        <f t="shared" si="26"/>
        <v>1</v>
      </c>
      <c r="DD480" s="19" t="s">
        <v>1058</v>
      </c>
      <c r="DE480" s="19" t="s">
        <v>185</v>
      </c>
      <c r="DF480" s="19">
        <f t="shared" si="27"/>
        <v>0</v>
      </c>
      <c r="DG480" s="19" t="s">
        <v>196</v>
      </c>
      <c r="DH480" s="19">
        <f t="shared" si="28"/>
        <v>0</v>
      </c>
      <c r="DI480" s="19" t="s">
        <v>185</v>
      </c>
      <c r="DJ480" s="19">
        <f t="shared" si="29"/>
        <v>0</v>
      </c>
      <c r="DK480" s="19" t="s">
        <v>197</v>
      </c>
      <c r="DL480" s="19">
        <f t="shared" si="30"/>
        <v>0</v>
      </c>
      <c r="DM480" s="20"/>
      <c r="DN480" s="19" t="str">
        <f t="shared" si="31"/>
        <v/>
      </c>
      <c r="DO480" s="20"/>
      <c r="DP480" s="19" t="s">
        <v>185</v>
      </c>
      <c r="DQ480" s="20">
        <f t="shared" si="32"/>
        <v>0</v>
      </c>
      <c r="DR480" s="20"/>
      <c r="DS480" s="19" t="s">
        <v>185</v>
      </c>
      <c r="DT480" s="20"/>
      <c r="DU480" s="19" t="s">
        <v>185</v>
      </c>
      <c r="DV480" s="20"/>
      <c r="DW480" s="20"/>
      <c r="DX480" s="20"/>
      <c r="DY480" s="20"/>
    </row>
    <row r="481">
      <c r="A481" s="18">
        <v>46009.479837962965</v>
      </c>
      <c r="B481" s="19" t="s">
        <v>390</v>
      </c>
      <c r="C481" s="19" t="s">
        <v>335</v>
      </c>
      <c r="D481" s="19">
        <f t="shared" si="2"/>
        <v>1</v>
      </c>
      <c r="E481" s="19" t="s">
        <v>180</v>
      </c>
      <c r="F481" s="19">
        <f>IFERROR(__xludf.DUMMYFUNCTION("LET(
  t, LOWER(TRIM(E481)),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81" s="19" t="s">
        <v>185</v>
      </c>
      <c r="H481" s="19">
        <f>IFERROR(__xludf.DUMMYFUNCTION("LET(
  t, LOWER(TRIM(G481)),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81" s="19" t="s">
        <v>276</v>
      </c>
      <c r="J481" s="19">
        <f>IFERROR(__xludf.DUMMYFUNCTION("LET(
  text, LOWER(I481),
  IFERROR(
    IFS(
      REGEXMATCH(text,""ở cùng gia đình|ở trọ cùng gia đình""), 0,
      REGEXMATCH(text,""thuê trọ""), 1,
      REGEXMATCH(text,""ở ktx""), 2,
      REGEXMATCH(text,""có nhà tại khu vực đang học|có nhà|ở riên"&amp;"g tại chung cư""), 3,
      REGEXMATCH(text,""ở nhà người quen""), 4
    ),
  -1)
)"),0.0)</f>
        <v>0</v>
      </c>
      <c r="K481" s="19" t="s">
        <v>183</v>
      </c>
      <c r="L481" s="19">
        <f>IFERROR(__xludf.DUMMYFUNCTION("LET(
  t, LOWER(TRIM(K481)),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81" s="19" t="s">
        <v>383</v>
      </c>
      <c r="N481" s="19">
        <f>IFERROR(__xludf.DUMMYFUNCTION("LET(
  t, LOWER(TRIM(M481)),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81" s="19" t="s">
        <v>195</v>
      </c>
      <c r="P481" s="19">
        <f t="shared" si="3"/>
        <v>1</v>
      </c>
      <c r="Q481" s="19">
        <v>1.0</v>
      </c>
      <c r="R481" s="20">
        <f t="shared" ref="R481:R500" si="535">Q481</f>
        <v>1</v>
      </c>
      <c r="S481" s="19" t="s">
        <v>1059</v>
      </c>
      <c r="T481" s="19"/>
      <c r="U481" s="19" t="s">
        <v>236</v>
      </c>
      <c r="V481" s="20">
        <f>IFERROR(__xludf.DUMMYFUNCTION("IFERROR(REGEXEXTRACT(U481,""\d+"")*1, """")"),40.0)</f>
        <v>40</v>
      </c>
      <c r="W481" s="20">
        <f t="shared" si="5"/>
        <v>40</v>
      </c>
      <c r="X481" s="19">
        <v>10.0</v>
      </c>
      <c r="Y481" s="19">
        <v>80.0</v>
      </c>
      <c r="Z481" s="19" t="s">
        <v>186</v>
      </c>
      <c r="AA481" s="19"/>
      <c r="AB481" s="19" t="s">
        <v>185</v>
      </c>
      <c r="AC481" s="19" t="s">
        <v>185</v>
      </c>
      <c r="AD481" s="19" t="s">
        <v>186</v>
      </c>
      <c r="AE481" s="19" t="s">
        <v>185</v>
      </c>
      <c r="AF481" s="19" t="s">
        <v>206</v>
      </c>
      <c r="AG481" s="19" t="s">
        <v>188</v>
      </c>
      <c r="AH481" s="19" t="s">
        <v>188</v>
      </c>
      <c r="AI481" s="19" t="s">
        <v>189</v>
      </c>
      <c r="AJ481" s="19">
        <f t="shared" si="6"/>
        <v>1</v>
      </c>
      <c r="AK481" s="19" t="s">
        <v>188</v>
      </c>
      <c r="AL481" s="19">
        <f t="shared" si="7"/>
        <v>1</v>
      </c>
      <c r="AM481" s="19" t="s">
        <v>228</v>
      </c>
      <c r="AN481" s="19">
        <f t="shared" si="8"/>
        <v>1</v>
      </c>
      <c r="AO481" s="20"/>
      <c r="AP481" s="19">
        <v>1.0</v>
      </c>
      <c r="AQ481" s="19">
        <v>1.0</v>
      </c>
      <c r="AR481" s="19">
        <v>1.0</v>
      </c>
      <c r="AS481" s="19">
        <v>1.0</v>
      </c>
      <c r="AT481" s="19">
        <v>2.0</v>
      </c>
      <c r="AU481" s="19">
        <v>1.0</v>
      </c>
      <c r="AV481" s="19">
        <v>1.0</v>
      </c>
      <c r="AW481" s="19">
        <v>2.0</v>
      </c>
      <c r="AX481" s="19">
        <v>1.0</v>
      </c>
      <c r="AY481" s="19">
        <f t="shared" si="9"/>
        <v>11</v>
      </c>
      <c r="AZ481" s="19">
        <f t="shared" si="10"/>
        <v>2</v>
      </c>
      <c r="BA481" s="19">
        <f t="shared" si="11"/>
        <v>0</v>
      </c>
      <c r="BB481" s="19">
        <f t="shared" si="12"/>
        <v>0</v>
      </c>
      <c r="BC481" s="19">
        <v>1.0</v>
      </c>
      <c r="BD481" s="19">
        <v>1.0</v>
      </c>
      <c r="BE481" s="19">
        <v>2.0</v>
      </c>
      <c r="BF481" s="19">
        <v>1.0</v>
      </c>
      <c r="BG481" s="19">
        <v>2.0</v>
      </c>
      <c r="BH481" s="19">
        <v>1.0</v>
      </c>
      <c r="BI481" s="19">
        <v>2.0</v>
      </c>
      <c r="BJ481" s="19">
        <f t="shared" si="13"/>
        <v>10</v>
      </c>
      <c r="BK481" s="19">
        <f t="shared" si="14"/>
        <v>3</v>
      </c>
      <c r="BL481" s="19"/>
      <c r="BM481" s="19"/>
      <c r="BN481" s="19">
        <v>3.0</v>
      </c>
      <c r="BO481" s="19" t="s">
        <v>185</v>
      </c>
      <c r="BP481" s="19">
        <f t="shared" si="15"/>
        <v>0</v>
      </c>
      <c r="BQ481" s="19">
        <v>1.0</v>
      </c>
      <c r="BR481" s="19">
        <v>0.0</v>
      </c>
      <c r="BS481" s="19" t="s">
        <v>185</v>
      </c>
      <c r="BT481" s="20">
        <f t="shared" si="16"/>
        <v>0</v>
      </c>
      <c r="BU481" s="20"/>
      <c r="BV481" s="19">
        <v>2.0</v>
      </c>
      <c r="BW481" s="19" t="s">
        <v>195</v>
      </c>
      <c r="BX481" s="19" t="s">
        <v>191</v>
      </c>
      <c r="BY481" s="19" t="s">
        <v>195</v>
      </c>
      <c r="BZ481" s="19" t="s">
        <v>185</v>
      </c>
      <c r="CA481" s="19">
        <f t="shared" si="17"/>
        <v>0</v>
      </c>
      <c r="CB481" s="19" t="s">
        <v>185</v>
      </c>
      <c r="CC481" s="19">
        <f t="shared" si="18"/>
        <v>0</v>
      </c>
      <c r="CD481" s="19" t="s">
        <v>192</v>
      </c>
      <c r="CE481" s="19">
        <f t="shared" si="19"/>
        <v>0</v>
      </c>
      <c r="CF481" s="19" t="s">
        <v>192</v>
      </c>
      <c r="CG481" s="19">
        <f t="shared" si="20"/>
        <v>0</v>
      </c>
      <c r="CH481" s="19" t="s">
        <v>192</v>
      </c>
      <c r="CI481" s="19">
        <f t="shared" si="21"/>
        <v>0</v>
      </c>
      <c r="CJ481" s="19" t="s">
        <v>292</v>
      </c>
      <c r="CK481" s="19" t="s">
        <v>185</v>
      </c>
      <c r="CL481" s="19" t="s">
        <v>194</v>
      </c>
      <c r="CM481" s="19">
        <f t="shared" si="22"/>
        <v>3.5</v>
      </c>
      <c r="CN481" s="19" t="s">
        <v>185</v>
      </c>
      <c r="CO481" s="19">
        <f t="shared" si="23"/>
        <v>0</v>
      </c>
      <c r="CP481" s="19" t="s">
        <v>185</v>
      </c>
      <c r="CQ481" s="19" t="s">
        <v>185</v>
      </c>
      <c r="CR481" s="19" t="s">
        <v>185</v>
      </c>
      <c r="CS481" s="19" t="s">
        <v>185</v>
      </c>
      <c r="CT481" s="19" t="s">
        <v>185</v>
      </c>
      <c r="CU481" s="19">
        <f t="shared" ref="CU481:CY481" si="534">if(CP481="Không",0,1)</f>
        <v>0</v>
      </c>
      <c r="CV481" s="19">
        <f t="shared" si="534"/>
        <v>0</v>
      </c>
      <c r="CW481" s="19">
        <f t="shared" si="534"/>
        <v>0</v>
      </c>
      <c r="CX481" s="19">
        <f t="shared" si="534"/>
        <v>0</v>
      </c>
      <c r="CY481" s="19">
        <f t="shared" si="534"/>
        <v>0</v>
      </c>
      <c r="CZ481" s="19" t="s">
        <v>185</v>
      </c>
      <c r="DA481" s="19">
        <f t="shared" si="25"/>
        <v>0</v>
      </c>
      <c r="DB481" s="19" t="s">
        <v>185</v>
      </c>
      <c r="DC481" s="19">
        <f t="shared" si="26"/>
        <v>0</v>
      </c>
      <c r="DD481" s="20"/>
      <c r="DE481" s="19" t="s">
        <v>195</v>
      </c>
      <c r="DF481" s="19">
        <f t="shared" si="27"/>
        <v>1</v>
      </c>
      <c r="DG481" s="19" t="s">
        <v>196</v>
      </c>
      <c r="DH481" s="19">
        <f t="shared" si="28"/>
        <v>0</v>
      </c>
      <c r="DI481" s="19" t="s">
        <v>185</v>
      </c>
      <c r="DJ481" s="19">
        <f t="shared" si="29"/>
        <v>0</v>
      </c>
      <c r="DK481" s="19" t="s">
        <v>197</v>
      </c>
      <c r="DL481" s="19">
        <f t="shared" si="30"/>
        <v>0</v>
      </c>
      <c r="DM481" s="19" t="s">
        <v>232</v>
      </c>
      <c r="DN481" s="19">
        <f t="shared" si="31"/>
        <v>2.5</v>
      </c>
      <c r="DO481" s="19" t="s">
        <v>326</v>
      </c>
      <c r="DP481" s="19" t="s">
        <v>185</v>
      </c>
      <c r="DQ481" s="20">
        <f t="shared" si="32"/>
        <v>0</v>
      </c>
      <c r="DR481" s="20"/>
      <c r="DS481" s="19" t="s">
        <v>185</v>
      </c>
      <c r="DT481" s="20"/>
      <c r="DU481" s="19" t="s">
        <v>185</v>
      </c>
      <c r="DV481" s="20"/>
      <c r="DW481" s="20"/>
      <c r="DX481" s="20"/>
      <c r="DY481" s="20"/>
    </row>
    <row r="482">
      <c r="A482" s="18">
        <v>46009.50460648148</v>
      </c>
      <c r="B482" s="19" t="s">
        <v>390</v>
      </c>
      <c r="C482" s="19" t="s">
        <v>335</v>
      </c>
      <c r="D482" s="19">
        <f t="shared" si="2"/>
        <v>1</v>
      </c>
      <c r="E482" s="19" t="s">
        <v>1060</v>
      </c>
      <c r="F482" s="19">
        <f>IFERROR(__xludf.DUMMYFUNCTION("LET(
  t, LOWER(TRIM(E482)),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82" s="19" t="s">
        <v>220</v>
      </c>
      <c r="H482" s="19">
        <f>IFERROR(__xludf.DUMMYFUNCTION("LET(
  t, LOWER(TRIM(G482)),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82" s="19" t="s">
        <v>182</v>
      </c>
      <c r="J482" s="19">
        <f>IFERROR(__xludf.DUMMYFUNCTION("LET(
  text, LOWER(I482),
  IFERROR(
    IFS(
      REGEXMATCH(text,""ở cùng gia đình|ở trọ cùng gia đình""), 0,
      REGEXMATCH(text,""thuê trọ""), 1,
      REGEXMATCH(text,""ở ktx""), 2,
      REGEXMATCH(text,""có nhà tại khu vực đang học|có nhà|ở riên"&amp;"g tại chung cư""), 3,
      REGEXMATCH(text,""ở nhà người quen""), 4
    ),
  -1)
)"),1.0)</f>
        <v>1</v>
      </c>
      <c r="K482" s="19" t="s">
        <v>1061</v>
      </c>
      <c r="L482" s="19">
        <f>IFERROR(__xludf.DUMMYFUNCTION("LET(
  t, LOWER(TRIM(K482)),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82" s="19" t="s">
        <v>383</v>
      </c>
      <c r="N482" s="19">
        <f>IFERROR(__xludf.DUMMYFUNCTION("LET(
  t, LOWER(TRIM(M482)),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82" s="19" t="s">
        <v>195</v>
      </c>
      <c r="P482" s="19">
        <f t="shared" si="3"/>
        <v>1</v>
      </c>
      <c r="Q482" s="19">
        <v>1.0</v>
      </c>
      <c r="R482" s="20">
        <f t="shared" si="535"/>
        <v>1</v>
      </c>
      <c r="S482" s="19" t="s">
        <v>1062</v>
      </c>
      <c r="T482" s="19"/>
      <c r="U482" s="19" t="s">
        <v>224</v>
      </c>
      <c r="V482" s="20">
        <f>IFERROR(__xludf.DUMMYFUNCTION("IFERROR(REGEXEXTRACT(U482,""\d+"")*1, """")"),25.0)</f>
        <v>25</v>
      </c>
      <c r="W482" s="20">
        <f t="shared" si="5"/>
        <v>25</v>
      </c>
      <c r="X482" s="19">
        <v>50.0</v>
      </c>
      <c r="Y482" s="19">
        <v>30.0</v>
      </c>
      <c r="Z482" s="19" t="s">
        <v>186</v>
      </c>
      <c r="AA482" s="19"/>
      <c r="AB482" s="19" t="s">
        <v>185</v>
      </c>
      <c r="AC482" s="19" t="s">
        <v>185</v>
      </c>
      <c r="AD482" s="19" t="s">
        <v>186</v>
      </c>
      <c r="AE482" s="19" t="s">
        <v>185</v>
      </c>
      <c r="AF482" s="19" t="s">
        <v>187</v>
      </c>
      <c r="AG482" s="19" t="s">
        <v>188</v>
      </c>
      <c r="AH482" s="19" t="s">
        <v>251</v>
      </c>
      <c r="AI482" s="19" t="s">
        <v>227</v>
      </c>
      <c r="AJ482" s="19">
        <f t="shared" si="6"/>
        <v>2</v>
      </c>
      <c r="AK482" s="19" t="s">
        <v>188</v>
      </c>
      <c r="AL482" s="19">
        <f t="shared" si="7"/>
        <v>1</v>
      </c>
      <c r="AM482" s="19" t="s">
        <v>228</v>
      </c>
      <c r="AN482" s="19">
        <f t="shared" si="8"/>
        <v>1</v>
      </c>
      <c r="AO482" s="20"/>
      <c r="AP482" s="19">
        <v>1.0</v>
      </c>
      <c r="AQ482" s="19">
        <v>2.0</v>
      </c>
      <c r="AR482" s="19">
        <v>1.0</v>
      </c>
      <c r="AS482" s="19">
        <v>2.0</v>
      </c>
      <c r="AT482" s="19">
        <v>1.0</v>
      </c>
      <c r="AU482" s="19">
        <v>3.0</v>
      </c>
      <c r="AV482" s="19">
        <v>1.0</v>
      </c>
      <c r="AW482" s="19">
        <v>1.0</v>
      </c>
      <c r="AX482" s="19">
        <v>1.0</v>
      </c>
      <c r="AY482" s="19">
        <f t="shared" si="9"/>
        <v>13</v>
      </c>
      <c r="AZ482" s="19">
        <f t="shared" si="10"/>
        <v>4</v>
      </c>
      <c r="BA482" s="19">
        <f t="shared" si="11"/>
        <v>0</v>
      </c>
      <c r="BB482" s="19">
        <f t="shared" si="12"/>
        <v>0</v>
      </c>
      <c r="BC482" s="19">
        <v>2.0</v>
      </c>
      <c r="BD482" s="19">
        <v>1.0</v>
      </c>
      <c r="BE482" s="19">
        <v>3.0</v>
      </c>
      <c r="BF482" s="19">
        <v>1.0</v>
      </c>
      <c r="BG482" s="19">
        <v>1.0</v>
      </c>
      <c r="BH482" s="19">
        <v>1.0</v>
      </c>
      <c r="BI482" s="19">
        <v>1.0</v>
      </c>
      <c r="BJ482" s="19">
        <f t="shared" si="13"/>
        <v>10</v>
      </c>
      <c r="BK482" s="19">
        <f t="shared" si="14"/>
        <v>3</v>
      </c>
      <c r="BL482" s="19"/>
      <c r="BM482" s="19"/>
      <c r="BN482" s="19">
        <v>4.0</v>
      </c>
      <c r="BO482" s="19" t="s">
        <v>185</v>
      </c>
      <c r="BP482" s="19">
        <f t="shared" si="15"/>
        <v>0</v>
      </c>
      <c r="BQ482" s="19">
        <v>1.0</v>
      </c>
      <c r="BR482" s="19" t="s">
        <v>1063</v>
      </c>
      <c r="BS482" s="19" t="s">
        <v>185</v>
      </c>
      <c r="BT482" s="20">
        <f t="shared" si="16"/>
        <v>0</v>
      </c>
      <c r="BU482" s="20"/>
      <c r="BV482" s="19">
        <v>2.0</v>
      </c>
      <c r="BW482" s="19" t="s">
        <v>195</v>
      </c>
      <c r="BX482" s="19" t="s">
        <v>191</v>
      </c>
      <c r="BY482" s="19" t="s">
        <v>185</v>
      </c>
      <c r="BZ482" s="19" t="s">
        <v>186</v>
      </c>
      <c r="CA482" s="19">
        <f t="shared" si="17"/>
        <v>1</v>
      </c>
      <c r="CB482" s="19" t="s">
        <v>186</v>
      </c>
      <c r="CC482" s="19">
        <f t="shared" si="18"/>
        <v>1</v>
      </c>
      <c r="CD482" s="19" t="s">
        <v>208</v>
      </c>
      <c r="CE482" s="19">
        <f t="shared" si="19"/>
        <v>2</v>
      </c>
      <c r="CF482" s="19" t="s">
        <v>192</v>
      </c>
      <c r="CG482" s="19">
        <f t="shared" si="20"/>
        <v>0</v>
      </c>
      <c r="CH482" s="19" t="s">
        <v>192</v>
      </c>
      <c r="CI482" s="19">
        <f t="shared" si="21"/>
        <v>0</v>
      </c>
      <c r="CJ482" s="19" t="s">
        <v>210</v>
      </c>
      <c r="CK482" s="19" t="s">
        <v>611</v>
      </c>
      <c r="CL482" s="19" t="s">
        <v>194</v>
      </c>
      <c r="CM482" s="19">
        <f t="shared" si="22"/>
        <v>3.5</v>
      </c>
      <c r="CN482" s="19" t="s">
        <v>185</v>
      </c>
      <c r="CO482" s="19">
        <f t="shared" si="23"/>
        <v>0</v>
      </c>
      <c r="CP482" s="19" t="s">
        <v>185</v>
      </c>
      <c r="CQ482" s="19" t="s">
        <v>185</v>
      </c>
      <c r="CR482" s="19" t="s">
        <v>185</v>
      </c>
      <c r="CS482" s="19" t="s">
        <v>185</v>
      </c>
      <c r="CT482" s="19" t="s">
        <v>185</v>
      </c>
      <c r="CU482" s="19">
        <f t="shared" ref="CU482:CY482" si="536">if(CP482="Không",0,1)</f>
        <v>0</v>
      </c>
      <c r="CV482" s="19">
        <f t="shared" si="536"/>
        <v>0</v>
      </c>
      <c r="CW482" s="19">
        <f t="shared" si="536"/>
        <v>0</v>
      </c>
      <c r="CX482" s="19">
        <f t="shared" si="536"/>
        <v>0</v>
      </c>
      <c r="CY482" s="19">
        <f t="shared" si="536"/>
        <v>0</v>
      </c>
      <c r="CZ482" s="19" t="s">
        <v>185</v>
      </c>
      <c r="DA482" s="19">
        <f t="shared" si="25"/>
        <v>0</v>
      </c>
      <c r="DB482" s="19" t="s">
        <v>185</v>
      </c>
      <c r="DC482" s="19">
        <f t="shared" si="26"/>
        <v>0</v>
      </c>
      <c r="DD482" s="20"/>
      <c r="DE482" s="19" t="s">
        <v>195</v>
      </c>
      <c r="DF482" s="19">
        <f t="shared" si="27"/>
        <v>1</v>
      </c>
      <c r="DG482" s="19" t="s">
        <v>431</v>
      </c>
      <c r="DH482" s="19">
        <f t="shared" si="28"/>
        <v>1</v>
      </c>
      <c r="DI482" s="19" t="s">
        <v>185</v>
      </c>
      <c r="DJ482" s="19">
        <f t="shared" si="29"/>
        <v>0</v>
      </c>
      <c r="DK482" s="19" t="s">
        <v>197</v>
      </c>
      <c r="DL482" s="19">
        <f t="shared" si="30"/>
        <v>0</v>
      </c>
      <c r="DM482" s="19" t="s">
        <v>198</v>
      </c>
      <c r="DN482" s="19">
        <f t="shared" si="31"/>
        <v>1.5</v>
      </c>
      <c r="DO482" s="19" t="s">
        <v>317</v>
      </c>
      <c r="DP482" s="19" t="s">
        <v>185</v>
      </c>
      <c r="DQ482" s="20">
        <f t="shared" si="32"/>
        <v>0</v>
      </c>
      <c r="DR482" s="20"/>
      <c r="DS482" s="19" t="s">
        <v>185</v>
      </c>
      <c r="DT482" s="20"/>
      <c r="DU482" s="19" t="s">
        <v>185</v>
      </c>
      <c r="DV482" s="20"/>
      <c r="DW482" s="20"/>
      <c r="DX482" s="20"/>
      <c r="DY482" s="20"/>
    </row>
    <row r="483">
      <c r="A483" s="18">
        <v>46009.56494212963</v>
      </c>
      <c r="B483" s="19" t="s">
        <v>390</v>
      </c>
      <c r="C483" s="19" t="s">
        <v>174</v>
      </c>
      <c r="D483" s="19">
        <f t="shared" si="2"/>
        <v>0</v>
      </c>
      <c r="E483" s="19" t="s">
        <v>180</v>
      </c>
      <c r="F483" s="19">
        <f>IFERROR(__xludf.DUMMYFUNCTION("LET(
  t, LOWER(TRIM(E483)),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83" s="19" t="s">
        <v>185</v>
      </c>
      <c r="H483" s="19">
        <f>IFERROR(__xludf.DUMMYFUNCTION("LET(
  t, LOWER(TRIM(G483)),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83" s="19" t="s">
        <v>276</v>
      </c>
      <c r="J483" s="19">
        <f>IFERROR(__xludf.DUMMYFUNCTION("LET(
  text, LOWER(I483),
  IFERROR(
    IFS(
      REGEXMATCH(text,""ở cùng gia đình|ở trọ cùng gia đình""), 0,
      REGEXMATCH(text,""thuê trọ""), 1,
      REGEXMATCH(text,""ở ktx""), 2,
      REGEXMATCH(text,""có nhà tại khu vực đang học|có nhà|ở riên"&amp;"g tại chung cư""), 3,
      REGEXMATCH(text,""ở nhà người quen""), 4
    ),
  -1)
)"),0.0)</f>
        <v>0</v>
      </c>
      <c r="K483" s="19" t="s">
        <v>221</v>
      </c>
      <c r="L483" s="19">
        <f>IFERROR(__xludf.DUMMYFUNCTION("LET(
  t, LOWER(TRIM(K483)),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83" s="19" t="s">
        <v>222</v>
      </c>
      <c r="N483" s="19">
        <f>IFERROR(__xludf.DUMMYFUNCTION("LET(
  t, LOWER(TRIM(M483)),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83" s="19" t="s">
        <v>185</v>
      </c>
      <c r="P483" s="19">
        <f t="shared" si="3"/>
        <v>0</v>
      </c>
      <c r="Q483" s="20"/>
      <c r="R483" s="20" t="str">
        <f t="shared" si="535"/>
        <v/>
      </c>
      <c r="S483" s="20"/>
      <c r="T483" s="20"/>
      <c r="U483" s="20"/>
      <c r="V483" s="20" t="str">
        <f>IFERROR(__xludf.DUMMYFUNCTION("IFERROR(REGEXEXTRACT(U483,""\d+"")*1, """")"),"")</f>
        <v/>
      </c>
      <c r="W483" s="20">
        <f t="shared" si="5"/>
        <v>0</v>
      </c>
      <c r="X483" s="20"/>
      <c r="Y483" s="20"/>
      <c r="Z483" s="19" t="s">
        <v>185</v>
      </c>
      <c r="AA483" s="19"/>
      <c r="AB483" s="19" t="s">
        <v>185</v>
      </c>
      <c r="AC483" s="19" t="s">
        <v>423</v>
      </c>
      <c r="AD483" s="19" t="s">
        <v>185</v>
      </c>
      <c r="AE483" s="19" t="s">
        <v>185</v>
      </c>
      <c r="AF483" s="19" t="s">
        <v>237</v>
      </c>
      <c r="AG483" s="19" t="s">
        <v>238</v>
      </c>
      <c r="AH483" s="19" t="s">
        <v>238</v>
      </c>
      <c r="AI483" s="19" t="s">
        <v>239</v>
      </c>
      <c r="AJ483" s="19">
        <f t="shared" si="6"/>
        <v>0</v>
      </c>
      <c r="AK483" s="19" t="s">
        <v>238</v>
      </c>
      <c r="AL483" s="19">
        <f t="shared" si="7"/>
        <v>0</v>
      </c>
      <c r="AM483" s="19" t="s">
        <v>190</v>
      </c>
      <c r="AN483" s="19">
        <f t="shared" si="8"/>
        <v>0</v>
      </c>
      <c r="AO483" s="20"/>
      <c r="AP483" s="19">
        <v>2.0</v>
      </c>
      <c r="AQ483" s="19">
        <v>1.0</v>
      </c>
      <c r="AR483" s="19">
        <v>2.0</v>
      </c>
      <c r="AS483" s="19">
        <v>2.0</v>
      </c>
      <c r="AT483" s="19">
        <v>1.0</v>
      </c>
      <c r="AU483" s="19">
        <v>1.0</v>
      </c>
      <c r="AV483" s="19">
        <v>2.0</v>
      </c>
      <c r="AW483" s="19">
        <v>2.0</v>
      </c>
      <c r="AX483" s="19">
        <v>1.0</v>
      </c>
      <c r="AY483" s="19">
        <f t="shared" si="9"/>
        <v>14</v>
      </c>
      <c r="AZ483" s="19">
        <f t="shared" si="10"/>
        <v>5</v>
      </c>
      <c r="BA483" s="19">
        <f t="shared" si="11"/>
        <v>0</v>
      </c>
      <c r="BB483" s="19">
        <f t="shared" si="12"/>
        <v>0</v>
      </c>
      <c r="BC483" s="19">
        <v>2.0</v>
      </c>
      <c r="BD483" s="19">
        <v>1.0</v>
      </c>
      <c r="BE483" s="19">
        <v>2.0</v>
      </c>
      <c r="BF483" s="19">
        <v>1.0</v>
      </c>
      <c r="BG483" s="19">
        <v>2.0</v>
      </c>
      <c r="BH483" s="19">
        <v>1.0</v>
      </c>
      <c r="BI483" s="19">
        <v>1.0</v>
      </c>
      <c r="BJ483" s="19">
        <f t="shared" si="13"/>
        <v>10</v>
      </c>
      <c r="BK483" s="19">
        <f t="shared" si="14"/>
        <v>3</v>
      </c>
      <c r="BL483" s="19"/>
      <c r="BM483" s="19"/>
      <c r="BN483" s="19">
        <v>1.0</v>
      </c>
      <c r="BO483" s="19" t="s">
        <v>195</v>
      </c>
      <c r="BP483" s="19">
        <f t="shared" si="15"/>
        <v>1</v>
      </c>
      <c r="BQ483" s="19">
        <v>2.0</v>
      </c>
      <c r="BR483" s="19">
        <v>0.0</v>
      </c>
      <c r="BS483" s="19" t="s">
        <v>185</v>
      </c>
      <c r="BT483" s="20">
        <f t="shared" si="16"/>
        <v>0</v>
      </c>
      <c r="BU483" s="20"/>
      <c r="BV483" s="19">
        <v>3.0</v>
      </c>
      <c r="BW483" s="19" t="s">
        <v>195</v>
      </c>
      <c r="BX483" s="19" t="s">
        <v>191</v>
      </c>
      <c r="BY483" s="19" t="s">
        <v>185</v>
      </c>
      <c r="BZ483" s="19" t="s">
        <v>185</v>
      </c>
      <c r="CA483" s="19">
        <f t="shared" si="17"/>
        <v>0</v>
      </c>
      <c r="CB483" s="19" t="s">
        <v>208</v>
      </c>
      <c r="CC483" s="19">
        <f t="shared" si="18"/>
        <v>2</v>
      </c>
      <c r="CD483" s="19" t="s">
        <v>192</v>
      </c>
      <c r="CE483" s="19">
        <f t="shared" si="19"/>
        <v>0</v>
      </c>
      <c r="CF483" s="19" t="s">
        <v>192</v>
      </c>
      <c r="CG483" s="19">
        <f t="shared" si="20"/>
        <v>0</v>
      </c>
      <c r="CH483" s="19" t="s">
        <v>192</v>
      </c>
      <c r="CI483" s="19">
        <f t="shared" si="21"/>
        <v>0</v>
      </c>
      <c r="CJ483" s="19" t="s">
        <v>292</v>
      </c>
      <c r="CK483" s="19" t="s">
        <v>279</v>
      </c>
      <c r="CL483" s="19" t="s">
        <v>241</v>
      </c>
      <c r="CM483" s="19">
        <f t="shared" si="22"/>
        <v>1.5</v>
      </c>
      <c r="CN483" s="19" t="s">
        <v>185</v>
      </c>
      <c r="CO483" s="19">
        <f t="shared" si="23"/>
        <v>0</v>
      </c>
      <c r="CP483" s="19" t="s">
        <v>185</v>
      </c>
      <c r="CQ483" s="19" t="s">
        <v>195</v>
      </c>
      <c r="CR483" s="19" t="s">
        <v>185</v>
      </c>
      <c r="CS483" s="19" t="s">
        <v>195</v>
      </c>
      <c r="CT483" s="19" t="s">
        <v>185</v>
      </c>
      <c r="CU483" s="19">
        <f t="shared" ref="CU483:CY483" si="537">if(CP483="Không",0,1)</f>
        <v>0</v>
      </c>
      <c r="CV483" s="19">
        <f t="shared" si="537"/>
        <v>1</v>
      </c>
      <c r="CW483" s="19">
        <f t="shared" si="537"/>
        <v>0</v>
      </c>
      <c r="CX483" s="19">
        <f t="shared" si="537"/>
        <v>1</v>
      </c>
      <c r="CY483" s="19">
        <f t="shared" si="537"/>
        <v>0</v>
      </c>
      <c r="CZ483" s="19" t="s">
        <v>185</v>
      </c>
      <c r="DA483" s="19">
        <f t="shared" si="25"/>
        <v>0</v>
      </c>
      <c r="DB483" s="19" t="s">
        <v>185</v>
      </c>
      <c r="DC483" s="19">
        <f t="shared" si="26"/>
        <v>0</v>
      </c>
      <c r="DD483" s="20"/>
      <c r="DE483" s="19" t="s">
        <v>195</v>
      </c>
      <c r="DF483" s="19">
        <f t="shared" si="27"/>
        <v>1</v>
      </c>
      <c r="DG483" s="19" t="s">
        <v>1064</v>
      </c>
      <c r="DH483" s="19">
        <f t="shared" si="28"/>
        <v>1</v>
      </c>
      <c r="DI483" s="19" t="s">
        <v>185</v>
      </c>
      <c r="DJ483" s="19">
        <f t="shared" si="29"/>
        <v>0</v>
      </c>
      <c r="DK483" s="19" t="s">
        <v>197</v>
      </c>
      <c r="DL483" s="19">
        <f t="shared" si="30"/>
        <v>0</v>
      </c>
      <c r="DM483" s="19" t="s">
        <v>265</v>
      </c>
      <c r="DN483" s="19">
        <f t="shared" si="31"/>
        <v>5</v>
      </c>
      <c r="DO483" s="19" t="s">
        <v>1065</v>
      </c>
      <c r="DP483" s="19" t="s">
        <v>195</v>
      </c>
      <c r="DQ483" s="20">
        <f t="shared" si="32"/>
        <v>1</v>
      </c>
      <c r="DR483" s="19" t="s">
        <v>1066</v>
      </c>
      <c r="DS483" s="19" t="s">
        <v>195</v>
      </c>
      <c r="DT483" s="19" t="s">
        <v>1067</v>
      </c>
      <c r="DU483" s="19" t="s">
        <v>185</v>
      </c>
      <c r="DV483" s="20"/>
      <c r="DW483" s="20"/>
      <c r="DX483" s="20"/>
      <c r="DY483" s="20"/>
    </row>
    <row r="484">
      <c r="A484" s="18">
        <v>46009.6518287037</v>
      </c>
      <c r="B484" s="19" t="s">
        <v>768</v>
      </c>
      <c r="C484" s="19" t="s">
        <v>174</v>
      </c>
      <c r="D484" s="19">
        <f t="shared" si="2"/>
        <v>0</v>
      </c>
      <c r="E484" s="19" t="s">
        <v>180</v>
      </c>
      <c r="F484" s="19">
        <f>IFERROR(__xludf.DUMMYFUNCTION("LET(
  t, LOWER(TRIM(E484)),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84" s="19" t="s">
        <v>185</v>
      </c>
      <c r="H484" s="19">
        <f>IFERROR(__xludf.DUMMYFUNCTION("LET(
  t, LOWER(TRIM(G484)),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84" s="19" t="s">
        <v>276</v>
      </c>
      <c r="J484" s="19">
        <f>IFERROR(__xludf.DUMMYFUNCTION("LET(
  text, LOWER(I484),
  IFERROR(
    IFS(
      REGEXMATCH(text,""ở cùng gia đình|ở trọ cùng gia đình""), 0,
      REGEXMATCH(text,""thuê trọ""), 1,
      REGEXMATCH(text,""ở ktx""), 2,
      REGEXMATCH(text,""có nhà tại khu vực đang học|có nhà|ở riên"&amp;"g tại chung cư""), 3,
      REGEXMATCH(text,""ở nhà người quen""), 4
    ),
  -1)
)"),0.0)</f>
        <v>0</v>
      </c>
      <c r="K484" s="19" t="s">
        <v>832</v>
      </c>
      <c r="L484" s="19">
        <f>IFERROR(__xludf.DUMMYFUNCTION("LET(
  t, LOWER(TRIM(K484)),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84" s="19" t="s">
        <v>222</v>
      </c>
      <c r="N484" s="19">
        <f>IFERROR(__xludf.DUMMYFUNCTION("LET(
  t, LOWER(TRIM(M484)),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84" s="19" t="s">
        <v>195</v>
      </c>
      <c r="P484" s="19">
        <f t="shared" si="3"/>
        <v>1</v>
      </c>
      <c r="Q484" s="19">
        <v>1.0</v>
      </c>
      <c r="R484" s="20">
        <f t="shared" si="535"/>
        <v>1</v>
      </c>
      <c r="S484" s="19" t="s">
        <v>306</v>
      </c>
      <c r="T484" s="19"/>
      <c r="U484" s="19" t="s">
        <v>224</v>
      </c>
      <c r="V484" s="20">
        <f>IFERROR(__xludf.DUMMYFUNCTION("IFERROR(REGEXEXTRACT(U484,""\d+"")*1, """")"),25.0)</f>
        <v>25</v>
      </c>
      <c r="W484" s="20">
        <f t="shared" si="5"/>
        <v>25</v>
      </c>
      <c r="X484" s="19">
        <v>0.0</v>
      </c>
      <c r="Y484" s="19">
        <v>80.0</v>
      </c>
      <c r="Z484" s="19" t="s">
        <v>186</v>
      </c>
      <c r="AA484" s="19"/>
      <c r="AB484" s="19" t="s">
        <v>185</v>
      </c>
      <c r="AC484" s="19" t="s">
        <v>421</v>
      </c>
      <c r="AD484" s="19" t="s">
        <v>186</v>
      </c>
      <c r="AE484" s="19" t="s">
        <v>185</v>
      </c>
      <c r="AF484" s="19" t="s">
        <v>206</v>
      </c>
      <c r="AG484" s="19" t="s">
        <v>188</v>
      </c>
      <c r="AH484" s="19" t="s">
        <v>226</v>
      </c>
      <c r="AI484" s="19" t="s">
        <v>227</v>
      </c>
      <c r="AJ484" s="19">
        <f t="shared" si="6"/>
        <v>2</v>
      </c>
      <c r="AK484" s="19" t="s">
        <v>226</v>
      </c>
      <c r="AL484" s="19">
        <f t="shared" si="7"/>
        <v>2</v>
      </c>
      <c r="AM484" s="19" t="s">
        <v>228</v>
      </c>
      <c r="AN484" s="19">
        <f t="shared" si="8"/>
        <v>1</v>
      </c>
      <c r="AO484" s="20"/>
      <c r="AP484" s="19">
        <v>2.0</v>
      </c>
      <c r="AQ484" s="19">
        <v>2.0</v>
      </c>
      <c r="AR484" s="19">
        <v>1.0</v>
      </c>
      <c r="AS484" s="19">
        <v>3.0</v>
      </c>
      <c r="AT484" s="19">
        <v>2.0</v>
      </c>
      <c r="AU484" s="19">
        <v>2.0</v>
      </c>
      <c r="AV484" s="19">
        <v>3.0</v>
      </c>
      <c r="AW484" s="19">
        <v>1.0</v>
      </c>
      <c r="AX484" s="19">
        <v>1.0</v>
      </c>
      <c r="AY484" s="19">
        <f t="shared" si="9"/>
        <v>17</v>
      </c>
      <c r="AZ484" s="19">
        <f t="shared" si="10"/>
        <v>8</v>
      </c>
      <c r="BA484" s="19">
        <f t="shared" si="11"/>
        <v>0</v>
      </c>
      <c r="BB484" s="19">
        <f t="shared" si="12"/>
        <v>0</v>
      </c>
      <c r="BC484" s="19">
        <v>2.0</v>
      </c>
      <c r="BD484" s="19">
        <v>1.0</v>
      </c>
      <c r="BE484" s="19">
        <v>3.0</v>
      </c>
      <c r="BF484" s="19">
        <v>1.0</v>
      </c>
      <c r="BG484" s="19">
        <v>2.0</v>
      </c>
      <c r="BH484" s="19">
        <v>1.0</v>
      </c>
      <c r="BI484" s="19">
        <v>1.0</v>
      </c>
      <c r="BJ484" s="19">
        <f t="shared" si="13"/>
        <v>11</v>
      </c>
      <c r="BK484" s="19">
        <f t="shared" si="14"/>
        <v>4</v>
      </c>
      <c r="BL484" s="19"/>
      <c r="BM484" s="19"/>
      <c r="BN484" s="19">
        <v>4.0</v>
      </c>
      <c r="BO484" s="19" t="s">
        <v>185</v>
      </c>
      <c r="BP484" s="19">
        <f t="shared" si="15"/>
        <v>0</v>
      </c>
      <c r="BQ484" s="19">
        <v>4.0</v>
      </c>
      <c r="BR484" s="19">
        <v>7.0</v>
      </c>
      <c r="BS484" s="19" t="s">
        <v>195</v>
      </c>
      <c r="BT484" s="20">
        <f t="shared" si="16"/>
        <v>1</v>
      </c>
      <c r="BU484" s="19" t="s">
        <v>207</v>
      </c>
      <c r="BV484" s="19">
        <v>3.0</v>
      </c>
      <c r="BW484" s="19" t="s">
        <v>195</v>
      </c>
      <c r="BX484" s="19" t="s">
        <v>191</v>
      </c>
      <c r="BY484" s="19" t="s">
        <v>185</v>
      </c>
      <c r="BZ484" s="19" t="s">
        <v>185</v>
      </c>
      <c r="CA484" s="19">
        <f t="shared" si="17"/>
        <v>0</v>
      </c>
      <c r="CB484" s="19" t="s">
        <v>186</v>
      </c>
      <c r="CC484" s="19">
        <f t="shared" si="18"/>
        <v>1</v>
      </c>
      <c r="CD484" s="19" t="s">
        <v>209</v>
      </c>
      <c r="CE484" s="19">
        <f t="shared" si="19"/>
        <v>1</v>
      </c>
      <c r="CF484" s="19" t="s">
        <v>192</v>
      </c>
      <c r="CG484" s="19">
        <f t="shared" si="20"/>
        <v>0</v>
      </c>
      <c r="CH484" s="19" t="s">
        <v>209</v>
      </c>
      <c r="CI484" s="19">
        <f t="shared" si="21"/>
        <v>1</v>
      </c>
      <c r="CJ484" s="19" t="s">
        <v>292</v>
      </c>
      <c r="CK484" s="19" t="s">
        <v>1068</v>
      </c>
      <c r="CL484" s="19" t="s">
        <v>212</v>
      </c>
      <c r="CM484" s="19">
        <f t="shared" si="22"/>
        <v>6</v>
      </c>
      <c r="CN484" s="19" t="s">
        <v>185</v>
      </c>
      <c r="CO484" s="19">
        <f t="shared" si="23"/>
        <v>0</v>
      </c>
      <c r="CP484" s="19" t="s">
        <v>185</v>
      </c>
      <c r="CQ484" s="19" t="s">
        <v>195</v>
      </c>
      <c r="CR484" s="19" t="s">
        <v>185</v>
      </c>
      <c r="CS484" s="19" t="s">
        <v>195</v>
      </c>
      <c r="CT484" s="19" t="s">
        <v>185</v>
      </c>
      <c r="CU484" s="19">
        <f t="shared" ref="CU484:CY484" si="538">if(CP484="Không",0,1)</f>
        <v>0</v>
      </c>
      <c r="CV484" s="19">
        <f t="shared" si="538"/>
        <v>1</v>
      </c>
      <c r="CW484" s="19">
        <f t="shared" si="538"/>
        <v>0</v>
      </c>
      <c r="CX484" s="19">
        <f t="shared" si="538"/>
        <v>1</v>
      </c>
      <c r="CY484" s="19">
        <f t="shared" si="538"/>
        <v>0</v>
      </c>
      <c r="CZ484" s="19" t="s">
        <v>185</v>
      </c>
      <c r="DA484" s="19">
        <f t="shared" si="25"/>
        <v>0</v>
      </c>
      <c r="DB484" s="19" t="s">
        <v>185</v>
      </c>
      <c r="DC484" s="19">
        <f t="shared" si="26"/>
        <v>0</v>
      </c>
      <c r="DD484" s="20"/>
      <c r="DE484" s="19" t="s">
        <v>185</v>
      </c>
      <c r="DF484" s="19">
        <f t="shared" si="27"/>
        <v>0</v>
      </c>
      <c r="DG484" s="19" t="s">
        <v>196</v>
      </c>
      <c r="DH484" s="19">
        <f t="shared" si="28"/>
        <v>0</v>
      </c>
      <c r="DI484" s="19" t="s">
        <v>185</v>
      </c>
      <c r="DJ484" s="19">
        <f t="shared" si="29"/>
        <v>0</v>
      </c>
      <c r="DK484" s="19" t="s">
        <v>197</v>
      </c>
      <c r="DL484" s="19">
        <f t="shared" si="30"/>
        <v>0</v>
      </c>
      <c r="DM484" s="20"/>
      <c r="DN484" s="19" t="str">
        <f t="shared" si="31"/>
        <v/>
      </c>
      <c r="DO484" s="20"/>
      <c r="DP484" s="19" t="s">
        <v>185</v>
      </c>
      <c r="DQ484" s="20">
        <f t="shared" si="32"/>
        <v>0</v>
      </c>
      <c r="DR484" s="20"/>
      <c r="DS484" s="19" t="s">
        <v>195</v>
      </c>
      <c r="DT484" s="19" t="s">
        <v>1069</v>
      </c>
      <c r="DU484" s="19" t="s">
        <v>185</v>
      </c>
      <c r="DV484" s="20"/>
      <c r="DW484" s="20"/>
      <c r="DX484" s="20"/>
      <c r="DY484" s="20"/>
    </row>
    <row r="485">
      <c r="A485" s="18">
        <v>46009.66809027778</v>
      </c>
      <c r="B485" s="19" t="s">
        <v>390</v>
      </c>
      <c r="C485" s="19" t="s">
        <v>335</v>
      </c>
      <c r="D485" s="19">
        <f t="shared" si="2"/>
        <v>1</v>
      </c>
      <c r="E485" s="19" t="s">
        <v>328</v>
      </c>
      <c r="F485" s="19">
        <f>IFERROR(__xludf.DUMMYFUNCTION("LET(
  t, LOWER(TRIM(E485)),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485" s="19" t="s">
        <v>185</v>
      </c>
      <c r="H485" s="19">
        <f>IFERROR(__xludf.DUMMYFUNCTION("LET(
  t, LOWER(TRIM(G485)),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85" s="19" t="s">
        <v>201</v>
      </c>
      <c r="J485" s="19">
        <f>IFERROR(__xludf.DUMMYFUNCTION("LET(
  text, LOWER(I485),
  IFERROR(
    IFS(
      REGEXMATCH(text,""ở cùng gia đình|ở trọ cùng gia đình""), 0,
      REGEXMATCH(text,""thuê trọ""), 1,
      REGEXMATCH(text,""ở ktx""), 2,
      REGEXMATCH(text,""có nhà tại khu vực đang học|có nhà|ở riên"&amp;"g tại chung cư""), 3,
      REGEXMATCH(text,""ở nhà người quen""), 4
    ),
  -1)
)"),3.0)</f>
        <v>3</v>
      </c>
      <c r="K485" s="19" t="s">
        <v>183</v>
      </c>
      <c r="L485" s="19">
        <f>IFERROR(__xludf.DUMMYFUNCTION("LET(
  t, LOWER(TRIM(K485)),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85" s="19" t="s">
        <v>261</v>
      </c>
      <c r="N485" s="19">
        <f>IFERROR(__xludf.DUMMYFUNCTION("LET(
  t, LOWER(TRIM(M485)),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85" s="19" t="s">
        <v>195</v>
      </c>
      <c r="P485" s="19">
        <f t="shared" si="3"/>
        <v>1</v>
      </c>
      <c r="Q485" s="19">
        <v>1.0</v>
      </c>
      <c r="R485" s="20">
        <f t="shared" si="535"/>
        <v>1</v>
      </c>
      <c r="S485" s="19" t="s">
        <v>223</v>
      </c>
      <c r="T485" s="19"/>
      <c r="U485" s="19" t="s">
        <v>236</v>
      </c>
      <c r="V485" s="20">
        <f>IFERROR(__xludf.DUMMYFUNCTION("IFERROR(REGEXEXTRACT(U485,""\d+"")*1, """")"),40.0)</f>
        <v>40</v>
      </c>
      <c r="W485" s="20">
        <f t="shared" si="5"/>
        <v>40</v>
      </c>
      <c r="X485" s="19">
        <v>40.0</v>
      </c>
      <c r="Y485" s="19">
        <v>50.0</v>
      </c>
      <c r="Z485" s="19" t="s">
        <v>186</v>
      </c>
      <c r="AA485" s="19"/>
      <c r="AB485" s="19" t="s">
        <v>185</v>
      </c>
      <c r="AC485" s="19" t="s">
        <v>704</v>
      </c>
      <c r="AD485" s="19" t="s">
        <v>186</v>
      </c>
      <c r="AE485" s="19" t="s">
        <v>225</v>
      </c>
      <c r="AF485" s="19" t="s">
        <v>206</v>
      </c>
      <c r="AG485" s="19" t="s">
        <v>226</v>
      </c>
      <c r="AH485" s="19" t="s">
        <v>251</v>
      </c>
      <c r="AI485" s="19" t="s">
        <v>227</v>
      </c>
      <c r="AJ485" s="19">
        <f t="shared" si="6"/>
        <v>2</v>
      </c>
      <c r="AK485" s="19" t="s">
        <v>188</v>
      </c>
      <c r="AL485" s="19">
        <f t="shared" si="7"/>
        <v>1</v>
      </c>
      <c r="AM485" s="19" t="s">
        <v>228</v>
      </c>
      <c r="AN485" s="19">
        <f t="shared" si="8"/>
        <v>1</v>
      </c>
      <c r="AO485" s="20"/>
      <c r="AP485" s="19">
        <v>3.0</v>
      </c>
      <c r="AQ485" s="19">
        <v>3.0</v>
      </c>
      <c r="AR485" s="19">
        <v>3.0</v>
      </c>
      <c r="AS485" s="19">
        <v>3.0</v>
      </c>
      <c r="AT485" s="19">
        <v>3.0</v>
      </c>
      <c r="AU485" s="19">
        <v>4.0</v>
      </c>
      <c r="AV485" s="19">
        <v>3.0</v>
      </c>
      <c r="AW485" s="19">
        <v>2.0</v>
      </c>
      <c r="AX485" s="19">
        <v>3.0</v>
      </c>
      <c r="AY485" s="19">
        <f t="shared" si="9"/>
        <v>27</v>
      </c>
      <c r="AZ485" s="19">
        <f t="shared" si="10"/>
        <v>18</v>
      </c>
      <c r="BA485" s="19">
        <f t="shared" si="11"/>
        <v>1</v>
      </c>
      <c r="BB485" s="19">
        <f t="shared" si="12"/>
        <v>1</v>
      </c>
      <c r="BC485" s="19">
        <v>3.0</v>
      </c>
      <c r="BD485" s="19">
        <v>3.0</v>
      </c>
      <c r="BE485" s="19">
        <v>4.0</v>
      </c>
      <c r="BF485" s="19">
        <v>4.0</v>
      </c>
      <c r="BG485" s="19">
        <v>4.0</v>
      </c>
      <c r="BH485" s="19">
        <v>4.0</v>
      </c>
      <c r="BI485" s="19">
        <v>4.0</v>
      </c>
      <c r="BJ485" s="19">
        <f t="shared" si="13"/>
        <v>26</v>
      </c>
      <c r="BK485" s="19">
        <f t="shared" si="14"/>
        <v>19</v>
      </c>
      <c r="BL485" s="19"/>
      <c r="BM485" s="19"/>
      <c r="BN485" s="19">
        <v>5.0</v>
      </c>
      <c r="BO485" s="19" t="s">
        <v>195</v>
      </c>
      <c r="BP485" s="19">
        <f t="shared" si="15"/>
        <v>1</v>
      </c>
      <c r="BQ485" s="19">
        <v>5.0</v>
      </c>
      <c r="BR485" s="19">
        <v>3.0</v>
      </c>
      <c r="BS485" s="19" t="s">
        <v>195</v>
      </c>
      <c r="BT485" s="20">
        <f t="shared" si="16"/>
        <v>1</v>
      </c>
      <c r="BU485" s="19" t="s">
        <v>721</v>
      </c>
      <c r="BV485" s="19">
        <v>1.0</v>
      </c>
      <c r="BW485" s="19" t="s">
        <v>195</v>
      </c>
      <c r="BX485" s="19" t="s">
        <v>191</v>
      </c>
      <c r="BY485" s="19" t="s">
        <v>195</v>
      </c>
      <c r="BZ485" s="19" t="s">
        <v>186</v>
      </c>
      <c r="CA485" s="19">
        <f t="shared" si="17"/>
        <v>1</v>
      </c>
      <c r="CB485" s="19" t="s">
        <v>186</v>
      </c>
      <c r="CC485" s="19">
        <f t="shared" si="18"/>
        <v>1</v>
      </c>
      <c r="CD485" s="19" t="s">
        <v>209</v>
      </c>
      <c r="CE485" s="19">
        <f t="shared" si="19"/>
        <v>1</v>
      </c>
      <c r="CF485" s="19" t="s">
        <v>209</v>
      </c>
      <c r="CG485" s="19">
        <f t="shared" si="20"/>
        <v>1</v>
      </c>
      <c r="CH485" s="19" t="s">
        <v>208</v>
      </c>
      <c r="CI485" s="19">
        <f t="shared" si="21"/>
        <v>2</v>
      </c>
      <c r="CJ485" s="19" t="s">
        <v>210</v>
      </c>
      <c r="CK485" s="19" t="s">
        <v>297</v>
      </c>
      <c r="CL485" s="19" t="s">
        <v>241</v>
      </c>
      <c r="CM485" s="19">
        <f t="shared" si="22"/>
        <v>1.5</v>
      </c>
      <c r="CN485" s="19" t="s">
        <v>213</v>
      </c>
      <c r="CO485" s="19">
        <f t="shared" si="23"/>
        <v>1</v>
      </c>
      <c r="CP485" s="19" t="s">
        <v>185</v>
      </c>
      <c r="CQ485" s="19" t="s">
        <v>195</v>
      </c>
      <c r="CR485" s="19" t="s">
        <v>195</v>
      </c>
      <c r="CS485" s="19" t="s">
        <v>195</v>
      </c>
      <c r="CT485" s="19" t="s">
        <v>195</v>
      </c>
      <c r="CU485" s="19">
        <f t="shared" ref="CU485:CY485" si="539">if(CP485="Không",0,1)</f>
        <v>0</v>
      </c>
      <c r="CV485" s="19">
        <f t="shared" si="539"/>
        <v>1</v>
      </c>
      <c r="CW485" s="19">
        <f t="shared" si="539"/>
        <v>1</v>
      </c>
      <c r="CX485" s="19">
        <f t="shared" si="539"/>
        <v>1</v>
      </c>
      <c r="CY485" s="19">
        <f t="shared" si="539"/>
        <v>1</v>
      </c>
      <c r="CZ485" s="19" t="s">
        <v>195</v>
      </c>
      <c r="DA485" s="19">
        <f t="shared" si="25"/>
        <v>1</v>
      </c>
      <c r="DB485" s="19" t="s">
        <v>195</v>
      </c>
      <c r="DC485" s="19">
        <f t="shared" si="26"/>
        <v>1</v>
      </c>
      <c r="DD485" s="19" t="s">
        <v>1070</v>
      </c>
      <c r="DE485" s="19" t="s">
        <v>195</v>
      </c>
      <c r="DF485" s="19">
        <f t="shared" si="27"/>
        <v>1</v>
      </c>
      <c r="DG485" s="19" t="s">
        <v>431</v>
      </c>
      <c r="DH485" s="19">
        <f t="shared" si="28"/>
        <v>1</v>
      </c>
      <c r="DI485" s="19" t="s">
        <v>1071</v>
      </c>
      <c r="DJ485" s="19">
        <f t="shared" si="29"/>
        <v>1</v>
      </c>
      <c r="DK485" s="19" t="s">
        <v>197</v>
      </c>
      <c r="DL485" s="19">
        <f t="shared" si="30"/>
        <v>0</v>
      </c>
      <c r="DM485" s="19" t="s">
        <v>232</v>
      </c>
      <c r="DN485" s="19">
        <f t="shared" si="31"/>
        <v>2.5</v>
      </c>
      <c r="DO485" s="19" t="s">
        <v>1072</v>
      </c>
      <c r="DP485" s="19" t="s">
        <v>185</v>
      </c>
      <c r="DQ485" s="20">
        <f t="shared" si="32"/>
        <v>0</v>
      </c>
      <c r="DR485" s="20"/>
      <c r="DS485" s="19" t="s">
        <v>185</v>
      </c>
      <c r="DT485" s="20"/>
      <c r="DU485" s="19" t="s">
        <v>185</v>
      </c>
      <c r="DV485" s="20"/>
      <c r="DW485" s="20"/>
      <c r="DX485" s="20"/>
      <c r="DY485" s="20"/>
    </row>
    <row r="486">
      <c r="A486" s="18">
        <v>46009.762291666666</v>
      </c>
      <c r="B486" s="19" t="s">
        <v>219</v>
      </c>
      <c r="C486" s="19" t="s">
        <v>174</v>
      </c>
      <c r="D486" s="19">
        <f t="shared" si="2"/>
        <v>0</v>
      </c>
      <c r="E486" s="19" t="s">
        <v>180</v>
      </c>
      <c r="F486" s="19">
        <f>IFERROR(__xludf.DUMMYFUNCTION("LET(
  t, LOWER(TRIM(E486)),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86" s="19" t="s">
        <v>185</v>
      </c>
      <c r="H486" s="19">
        <f>IFERROR(__xludf.DUMMYFUNCTION("LET(
  t, LOWER(TRIM(G486)),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86" s="19" t="s">
        <v>276</v>
      </c>
      <c r="J486" s="19">
        <f>IFERROR(__xludf.DUMMYFUNCTION("LET(
  text, LOWER(I486),
  IFERROR(
    IFS(
      REGEXMATCH(text,""ở cùng gia đình|ở trọ cùng gia đình""), 0,
      REGEXMATCH(text,""thuê trọ""), 1,
      REGEXMATCH(text,""ở ktx""), 2,
      REGEXMATCH(text,""có nhà tại khu vực đang học|có nhà|ở riên"&amp;"g tại chung cư""), 3,
      REGEXMATCH(text,""ở nhà người quen""), 4
    ),
  -1)
)"),0.0)</f>
        <v>0</v>
      </c>
      <c r="K486" s="19" t="s">
        <v>183</v>
      </c>
      <c r="L486" s="19">
        <f>IFERROR(__xludf.DUMMYFUNCTION("LET(
  t, LOWER(TRIM(K486)),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86" s="19" t="s">
        <v>222</v>
      </c>
      <c r="N486" s="19">
        <f>IFERROR(__xludf.DUMMYFUNCTION("LET(
  t, LOWER(TRIM(M486)),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86" s="19" t="s">
        <v>195</v>
      </c>
      <c r="P486" s="19">
        <f t="shared" si="3"/>
        <v>1</v>
      </c>
      <c r="Q486" s="19">
        <v>1.0</v>
      </c>
      <c r="R486" s="20">
        <f t="shared" si="535"/>
        <v>1</v>
      </c>
      <c r="S486" s="19" t="s">
        <v>223</v>
      </c>
      <c r="T486" s="19"/>
      <c r="U486" s="19" t="s">
        <v>236</v>
      </c>
      <c r="V486" s="20">
        <f>IFERROR(__xludf.DUMMYFUNCTION("IFERROR(REGEXEXTRACT(U486,""\d+"")*1, """")"),40.0)</f>
        <v>40</v>
      </c>
      <c r="W486" s="20">
        <f t="shared" si="5"/>
        <v>40</v>
      </c>
      <c r="X486" s="21">
        <v>0.5</v>
      </c>
      <c r="Y486" s="21">
        <v>0.2</v>
      </c>
      <c r="Z486" s="19" t="s">
        <v>185</v>
      </c>
      <c r="AA486" s="19"/>
      <c r="AB486" s="19" t="s">
        <v>185</v>
      </c>
      <c r="AC486" s="19" t="s">
        <v>185</v>
      </c>
      <c r="AD486" s="19" t="s">
        <v>186</v>
      </c>
      <c r="AE486" s="19" t="s">
        <v>185</v>
      </c>
      <c r="AF486" s="19" t="s">
        <v>206</v>
      </c>
      <c r="AG486" s="19" t="s">
        <v>188</v>
      </c>
      <c r="AH486" s="19" t="s">
        <v>238</v>
      </c>
      <c r="AI486" s="19" t="s">
        <v>189</v>
      </c>
      <c r="AJ486" s="19">
        <f t="shared" si="6"/>
        <v>1</v>
      </c>
      <c r="AK486" s="19" t="s">
        <v>188</v>
      </c>
      <c r="AL486" s="19">
        <f t="shared" si="7"/>
        <v>1</v>
      </c>
      <c r="AM486" s="19" t="s">
        <v>190</v>
      </c>
      <c r="AN486" s="19">
        <f t="shared" si="8"/>
        <v>0</v>
      </c>
      <c r="AO486" s="20"/>
      <c r="AP486" s="19">
        <v>1.0</v>
      </c>
      <c r="AQ486" s="19">
        <v>1.0</v>
      </c>
      <c r="AR486" s="19">
        <v>1.0</v>
      </c>
      <c r="AS486" s="19">
        <v>1.0</v>
      </c>
      <c r="AT486" s="19">
        <v>1.0</v>
      </c>
      <c r="AU486" s="19">
        <v>1.0</v>
      </c>
      <c r="AV486" s="19">
        <v>1.0</v>
      </c>
      <c r="AW486" s="19">
        <v>1.0</v>
      </c>
      <c r="AX486" s="19">
        <v>1.0</v>
      </c>
      <c r="AY486" s="19">
        <f t="shared" si="9"/>
        <v>9</v>
      </c>
      <c r="AZ486" s="19">
        <f t="shared" si="10"/>
        <v>0</v>
      </c>
      <c r="BA486" s="19">
        <f t="shared" si="11"/>
        <v>0</v>
      </c>
      <c r="BB486" s="19">
        <f t="shared" si="12"/>
        <v>0</v>
      </c>
      <c r="BC486" s="19">
        <v>1.0</v>
      </c>
      <c r="BD486" s="19">
        <v>1.0</v>
      </c>
      <c r="BE486" s="19">
        <v>1.0</v>
      </c>
      <c r="BF486" s="19">
        <v>1.0</v>
      </c>
      <c r="BG486" s="19">
        <v>1.0</v>
      </c>
      <c r="BH486" s="19">
        <v>1.0</v>
      </c>
      <c r="BI486" s="19">
        <v>1.0</v>
      </c>
      <c r="BJ486" s="19">
        <f t="shared" si="13"/>
        <v>7</v>
      </c>
      <c r="BK486" s="19">
        <f t="shared" si="14"/>
        <v>0</v>
      </c>
      <c r="BL486" s="19"/>
      <c r="BM486" s="19"/>
      <c r="BN486" s="19">
        <v>4.0</v>
      </c>
      <c r="BO486" s="19" t="s">
        <v>195</v>
      </c>
      <c r="BP486" s="19">
        <f t="shared" si="15"/>
        <v>1</v>
      </c>
      <c r="BQ486" s="19">
        <v>2.0</v>
      </c>
      <c r="BR486" s="19">
        <v>5.0</v>
      </c>
      <c r="BS486" s="19" t="s">
        <v>185</v>
      </c>
      <c r="BT486" s="20">
        <f t="shared" si="16"/>
        <v>0</v>
      </c>
      <c r="BU486" s="20"/>
      <c r="BV486" s="19">
        <v>3.0</v>
      </c>
      <c r="BW486" s="19" t="s">
        <v>185</v>
      </c>
      <c r="BX486" s="19" t="s">
        <v>191</v>
      </c>
      <c r="BY486" s="19" t="s">
        <v>195</v>
      </c>
      <c r="BZ486" s="19" t="s">
        <v>185</v>
      </c>
      <c r="CA486" s="19">
        <f t="shared" si="17"/>
        <v>0</v>
      </c>
      <c r="CB486" s="19" t="s">
        <v>186</v>
      </c>
      <c r="CC486" s="19">
        <f t="shared" si="18"/>
        <v>1</v>
      </c>
      <c r="CD486" s="19" t="s">
        <v>192</v>
      </c>
      <c r="CE486" s="19">
        <f t="shared" si="19"/>
        <v>0</v>
      </c>
      <c r="CF486" s="19" t="s">
        <v>192</v>
      </c>
      <c r="CG486" s="19">
        <f t="shared" si="20"/>
        <v>0</v>
      </c>
      <c r="CH486" s="19" t="s">
        <v>192</v>
      </c>
      <c r="CI486" s="19">
        <f t="shared" si="21"/>
        <v>0</v>
      </c>
      <c r="CJ486" s="19" t="s">
        <v>229</v>
      </c>
      <c r="CK486" s="19" t="s">
        <v>185</v>
      </c>
      <c r="CL486" s="19" t="s">
        <v>194</v>
      </c>
      <c r="CM486" s="19">
        <f t="shared" si="22"/>
        <v>3.5</v>
      </c>
      <c r="CN486" s="19" t="s">
        <v>185</v>
      </c>
      <c r="CO486" s="19">
        <f t="shared" si="23"/>
        <v>0</v>
      </c>
      <c r="CP486" s="19" t="s">
        <v>185</v>
      </c>
      <c r="CQ486" s="19" t="s">
        <v>185</v>
      </c>
      <c r="CR486" s="19" t="s">
        <v>185</v>
      </c>
      <c r="CS486" s="19" t="s">
        <v>185</v>
      </c>
      <c r="CT486" s="19" t="s">
        <v>185</v>
      </c>
      <c r="CU486" s="19">
        <f t="shared" ref="CU486:CY486" si="540">if(CP486="Không",0,1)</f>
        <v>0</v>
      </c>
      <c r="CV486" s="19">
        <f t="shared" si="540"/>
        <v>0</v>
      </c>
      <c r="CW486" s="19">
        <f t="shared" si="540"/>
        <v>0</v>
      </c>
      <c r="CX486" s="19">
        <f t="shared" si="540"/>
        <v>0</v>
      </c>
      <c r="CY486" s="19">
        <f t="shared" si="540"/>
        <v>0</v>
      </c>
      <c r="CZ486" s="19" t="s">
        <v>185</v>
      </c>
      <c r="DA486" s="19">
        <f t="shared" si="25"/>
        <v>0</v>
      </c>
      <c r="DB486" s="19" t="s">
        <v>185</v>
      </c>
      <c r="DC486" s="19">
        <f t="shared" si="26"/>
        <v>0</v>
      </c>
      <c r="DD486" s="20"/>
      <c r="DE486" s="19" t="s">
        <v>195</v>
      </c>
      <c r="DF486" s="19">
        <f t="shared" si="27"/>
        <v>1</v>
      </c>
      <c r="DG486" s="19" t="s">
        <v>196</v>
      </c>
      <c r="DH486" s="19">
        <f t="shared" si="28"/>
        <v>0</v>
      </c>
      <c r="DI486" s="19" t="s">
        <v>185</v>
      </c>
      <c r="DJ486" s="19">
        <f t="shared" si="29"/>
        <v>0</v>
      </c>
      <c r="DK486" s="19" t="s">
        <v>197</v>
      </c>
      <c r="DL486" s="19">
        <f t="shared" si="30"/>
        <v>0</v>
      </c>
      <c r="DM486" s="19" t="s">
        <v>216</v>
      </c>
      <c r="DN486" s="19">
        <f t="shared" si="31"/>
        <v>3.5</v>
      </c>
      <c r="DO486" s="19" t="s">
        <v>1073</v>
      </c>
      <c r="DP486" s="19" t="s">
        <v>185</v>
      </c>
      <c r="DQ486" s="20">
        <f t="shared" si="32"/>
        <v>0</v>
      </c>
      <c r="DR486" s="20"/>
      <c r="DS486" s="19" t="s">
        <v>185</v>
      </c>
      <c r="DT486" s="20"/>
      <c r="DU486" s="19" t="s">
        <v>185</v>
      </c>
      <c r="DV486" s="20"/>
      <c r="DW486" s="20"/>
      <c r="DX486" s="20"/>
      <c r="DY486" s="20"/>
    </row>
    <row r="487">
      <c r="A487" s="18">
        <v>46009.77943287037</v>
      </c>
      <c r="B487" s="19" t="s">
        <v>359</v>
      </c>
      <c r="C487" s="19" t="s">
        <v>335</v>
      </c>
      <c r="D487" s="19">
        <f t="shared" si="2"/>
        <v>1</v>
      </c>
      <c r="E487" s="19" t="s">
        <v>1074</v>
      </c>
      <c r="F487" s="19">
        <f>IFERROR(__xludf.DUMMYFUNCTION("LET(
  t, LOWER(TRIM(E487)),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487" s="19" t="s">
        <v>360</v>
      </c>
      <c r="H487" s="19">
        <f>IFERROR(__xludf.DUMMYFUNCTION("LET(
  t, LOWER(TRIM(G487)),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)"),5.0)</f>
        <v>5</v>
      </c>
      <c r="I487" s="19" t="s">
        <v>182</v>
      </c>
      <c r="J487" s="19">
        <f>IFERROR(__xludf.DUMMYFUNCTION("LET(
  text, LOWER(I487),
  IFERROR(
    IFS(
      REGEXMATCH(text,""ở cùng gia đình|ở trọ cùng gia đình""), 0,
      REGEXMATCH(text,""thuê trọ""), 1,
      REGEXMATCH(text,""ở ktx""), 2,
      REGEXMATCH(text,""có nhà tại khu vực đang học|có nhà|ở riên"&amp;"g tại chung cư""), 3,
      REGEXMATCH(text,""ở nhà người quen""), 4
    ),
  -1)
)"),1.0)</f>
        <v>1</v>
      </c>
      <c r="K487" s="19" t="s">
        <v>183</v>
      </c>
      <c r="L487" s="19">
        <f>IFERROR(__xludf.DUMMYFUNCTION("LET(
  t, LOWER(TRIM(K487)),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87" s="19" t="s">
        <v>222</v>
      </c>
      <c r="N487" s="19">
        <f>IFERROR(__xludf.DUMMYFUNCTION("LET(
  t, LOWER(TRIM(M487)),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87" s="19" t="s">
        <v>185</v>
      </c>
      <c r="P487" s="19">
        <f t="shared" si="3"/>
        <v>0</v>
      </c>
      <c r="Q487" s="20"/>
      <c r="R487" s="20" t="str">
        <f t="shared" si="535"/>
        <v/>
      </c>
      <c r="S487" s="20"/>
      <c r="T487" s="20"/>
      <c r="U487" s="20"/>
      <c r="V487" s="20" t="str">
        <f>IFERROR(__xludf.DUMMYFUNCTION("IFERROR(REGEXEXTRACT(U487,""\d+"")*1, """")"),"")</f>
        <v/>
      </c>
      <c r="W487" s="20">
        <f t="shared" si="5"/>
        <v>0</v>
      </c>
      <c r="X487" s="20"/>
      <c r="Y487" s="20"/>
      <c r="Z487" s="19" t="s">
        <v>185</v>
      </c>
      <c r="AA487" s="19"/>
      <c r="AB487" s="19" t="s">
        <v>185</v>
      </c>
      <c r="AC487" s="19" t="s">
        <v>185</v>
      </c>
      <c r="AD487" s="19" t="s">
        <v>205</v>
      </c>
      <c r="AE487" s="19" t="s">
        <v>186</v>
      </c>
      <c r="AF487" s="19" t="s">
        <v>206</v>
      </c>
      <c r="AG487" s="19" t="s">
        <v>226</v>
      </c>
      <c r="AH487" s="19" t="s">
        <v>238</v>
      </c>
      <c r="AI487" s="19" t="s">
        <v>239</v>
      </c>
      <c r="AJ487" s="19">
        <f t="shared" si="6"/>
        <v>0</v>
      </c>
      <c r="AK487" s="19" t="s">
        <v>238</v>
      </c>
      <c r="AL487" s="19">
        <f t="shared" si="7"/>
        <v>0</v>
      </c>
      <c r="AM487" s="19" t="s">
        <v>228</v>
      </c>
      <c r="AN487" s="19">
        <f t="shared" si="8"/>
        <v>1</v>
      </c>
      <c r="AO487" s="20"/>
      <c r="AP487" s="19">
        <v>2.0</v>
      </c>
      <c r="AQ487" s="19">
        <v>2.0</v>
      </c>
      <c r="AR487" s="19">
        <v>2.0</v>
      </c>
      <c r="AS487" s="19">
        <v>3.0</v>
      </c>
      <c r="AT487" s="19">
        <v>3.0</v>
      </c>
      <c r="AU487" s="19">
        <v>1.0</v>
      </c>
      <c r="AV487" s="19">
        <v>1.0</v>
      </c>
      <c r="AW487" s="19">
        <v>2.0</v>
      </c>
      <c r="AX487" s="19">
        <v>3.0</v>
      </c>
      <c r="AY487" s="19">
        <f t="shared" si="9"/>
        <v>19</v>
      </c>
      <c r="AZ487" s="19">
        <f t="shared" si="10"/>
        <v>10</v>
      </c>
      <c r="BA487" s="19">
        <f t="shared" si="11"/>
        <v>1</v>
      </c>
      <c r="BB487" s="19">
        <f t="shared" si="12"/>
        <v>0</v>
      </c>
      <c r="BC487" s="19">
        <v>2.0</v>
      </c>
      <c r="BD487" s="19">
        <v>3.0</v>
      </c>
      <c r="BE487" s="19">
        <v>1.0</v>
      </c>
      <c r="BF487" s="19">
        <v>4.0</v>
      </c>
      <c r="BG487" s="19">
        <v>3.0</v>
      </c>
      <c r="BH487" s="19">
        <v>1.0</v>
      </c>
      <c r="BI487" s="19">
        <v>4.0</v>
      </c>
      <c r="BJ487" s="19">
        <f t="shared" si="13"/>
        <v>18</v>
      </c>
      <c r="BK487" s="19">
        <f t="shared" si="14"/>
        <v>11</v>
      </c>
      <c r="BL487" s="19"/>
      <c r="BM487" s="19"/>
      <c r="BN487" s="19">
        <v>1.0</v>
      </c>
      <c r="BO487" s="19" t="s">
        <v>195</v>
      </c>
      <c r="BP487" s="19">
        <f t="shared" si="15"/>
        <v>1</v>
      </c>
      <c r="BQ487" s="19">
        <v>2.0</v>
      </c>
      <c r="BR487" s="19">
        <v>7.0</v>
      </c>
      <c r="BS487" s="19" t="s">
        <v>195</v>
      </c>
      <c r="BT487" s="20">
        <f t="shared" si="16"/>
        <v>1</v>
      </c>
      <c r="BU487" s="19" t="s">
        <v>354</v>
      </c>
      <c r="BV487" s="19">
        <v>2.0</v>
      </c>
      <c r="BW487" s="19" t="s">
        <v>185</v>
      </c>
      <c r="BX487" s="19" t="s">
        <v>634</v>
      </c>
      <c r="BY487" s="19" t="s">
        <v>195</v>
      </c>
      <c r="BZ487" s="19" t="s">
        <v>186</v>
      </c>
      <c r="CA487" s="19">
        <f t="shared" si="17"/>
        <v>1</v>
      </c>
      <c r="CB487" s="19" t="s">
        <v>186</v>
      </c>
      <c r="CC487" s="19">
        <f t="shared" si="18"/>
        <v>1</v>
      </c>
      <c r="CD487" s="19" t="s">
        <v>209</v>
      </c>
      <c r="CE487" s="19">
        <f t="shared" si="19"/>
        <v>1</v>
      </c>
      <c r="CF487" s="19" t="s">
        <v>192</v>
      </c>
      <c r="CG487" s="19">
        <f t="shared" si="20"/>
        <v>0</v>
      </c>
      <c r="CH487" s="19" t="s">
        <v>192</v>
      </c>
      <c r="CI487" s="19">
        <f t="shared" si="21"/>
        <v>0</v>
      </c>
      <c r="CJ487" s="19" t="s">
        <v>210</v>
      </c>
      <c r="CK487" s="19" t="s">
        <v>336</v>
      </c>
      <c r="CL487" s="19" t="s">
        <v>365</v>
      </c>
      <c r="CM487" s="19">
        <f t="shared" si="22"/>
        <v>0.33</v>
      </c>
      <c r="CN487" s="19" t="s">
        <v>185</v>
      </c>
      <c r="CO487" s="19">
        <f t="shared" si="23"/>
        <v>0</v>
      </c>
      <c r="CP487" s="19" t="s">
        <v>195</v>
      </c>
      <c r="CQ487" s="19" t="s">
        <v>185</v>
      </c>
      <c r="CR487" s="19" t="s">
        <v>185</v>
      </c>
      <c r="CS487" s="19" t="s">
        <v>195</v>
      </c>
      <c r="CT487" s="19" t="s">
        <v>195</v>
      </c>
      <c r="CU487" s="19">
        <f t="shared" ref="CU487:CY487" si="541">if(CP487="Không",0,1)</f>
        <v>1</v>
      </c>
      <c r="CV487" s="19">
        <f t="shared" si="541"/>
        <v>0</v>
      </c>
      <c r="CW487" s="19">
        <f t="shared" si="541"/>
        <v>0</v>
      </c>
      <c r="CX487" s="19">
        <f t="shared" si="541"/>
        <v>1</v>
      </c>
      <c r="CY487" s="19">
        <f t="shared" si="541"/>
        <v>1</v>
      </c>
      <c r="CZ487" s="19" t="s">
        <v>185</v>
      </c>
      <c r="DA487" s="19">
        <f t="shared" si="25"/>
        <v>0</v>
      </c>
      <c r="DB487" s="19" t="s">
        <v>195</v>
      </c>
      <c r="DC487" s="19">
        <f t="shared" si="26"/>
        <v>1</v>
      </c>
      <c r="DD487" s="19" t="s">
        <v>1075</v>
      </c>
      <c r="DE487" s="19" t="s">
        <v>185</v>
      </c>
      <c r="DF487" s="19">
        <f t="shared" si="27"/>
        <v>0</v>
      </c>
      <c r="DG487" s="19" t="s">
        <v>196</v>
      </c>
      <c r="DH487" s="19">
        <f t="shared" si="28"/>
        <v>0</v>
      </c>
      <c r="DI487" s="19" t="s">
        <v>1076</v>
      </c>
      <c r="DJ487" s="19">
        <f t="shared" si="29"/>
        <v>1</v>
      </c>
      <c r="DK487" s="19" t="s">
        <v>197</v>
      </c>
      <c r="DL487" s="19">
        <f t="shared" si="30"/>
        <v>0</v>
      </c>
      <c r="DM487" s="20"/>
      <c r="DN487" s="19" t="str">
        <f t="shared" si="31"/>
        <v/>
      </c>
      <c r="DO487" s="20"/>
      <c r="DP487" s="19" t="s">
        <v>185</v>
      </c>
      <c r="DQ487" s="20">
        <f t="shared" si="32"/>
        <v>0</v>
      </c>
      <c r="DR487" s="20"/>
      <c r="DS487" s="19" t="s">
        <v>185</v>
      </c>
      <c r="DT487" s="20"/>
      <c r="DU487" s="19" t="s">
        <v>185</v>
      </c>
      <c r="DV487" s="20"/>
      <c r="DW487" s="20"/>
      <c r="DX487" s="20"/>
      <c r="DY487" s="20"/>
    </row>
    <row r="488">
      <c r="A488" s="18">
        <v>46009.83244212963</v>
      </c>
      <c r="B488" s="19" t="s">
        <v>219</v>
      </c>
      <c r="C488" s="19" t="s">
        <v>335</v>
      </c>
      <c r="D488" s="19">
        <f t="shared" si="2"/>
        <v>1</v>
      </c>
      <c r="E488" s="19" t="s">
        <v>180</v>
      </c>
      <c r="F488" s="19">
        <f>IFERROR(__xludf.DUMMYFUNCTION("LET(
  t, LOWER(TRIM(E488)),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88" s="19" t="s">
        <v>185</v>
      </c>
      <c r="H488" s="19">
        <f>IFERROR(__xludf.DUMMYFUNCTION("LET(
  t, LOWER(TRIM(G488)),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88" s="19" t="s">
        <v>276</v>
      </c>
      <c r="J488" s="19">
        <f>IFERROR(__xludf.DUMMYFUNCTION("LET(
  text, LOWER(I488),
  IFERROR(
    IFS(
      REGEXMATCH(text,""ở cùng gia đình|ở trọ cùng gia đình""), 0,
      REGEXMATCH(text,""thuê trọ""), 1,
      REGEXMATCH(text,""ở ktx""), 2,
      REGEXMATCH(text,""có nhà tại khu vực đang học|có nhà|ở riên"&amp;"g tại chung cư""), 3,
      REGEXMATCH(text,""ở nhà người quen""), 4
    ),
  -1)
)"),0.0)</f>
        <v>0</v>
      </c>
      <c r="K488" s="19" t="s">
        <v>221</v>
      </c>
      <c r="L488" s="19">
        <f>IFERROR(__xludf.DUMMYFUNCTION("LET(
  t, LOWER(TRIM(K488)),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88" s="19" t="s">
        <v>222</v>
      </c>
      <c r="N488" s="19">
        <f>IFERROR(__xludf.DUMMYFUNCTION("LET(
  t, LOWER(TRIM(M488)),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88" s="19" t="s">
        <v>185</v>
      </c>
      <c r="P488" s="19">
        <f t="shared" si="3"/>
        <v>0</v>
      </c>
      <c r="Q488" s="20"/>
      <c r="R488" s="20" t="str">
        <f t="shared" si="535"/>
        <v/>
      </c>
      <c r="S488" s="20"/>
      <c r="T488" s="20"/>
      <c r="U488" s="20"/>
      <c r="V488" s="20" t="str">
        <f>IFERROR(__xludf.DUMMYFUNCTION("IFERROR(REGEXEXTRACT(U488,""\d+"")*1, """")"),"")</f>
        <v/>
      </c>
      <c r="W488" s="20">
        <f t="shared" si="5"/>
        <v>0</v>
      </c>
      <c r="X488" s="20"/>
      <c r="Y488" s="20"/>
      <c r="Z488" s="19" t="s">
        <v>186</v>
      </c>
      <c r="AA488" s="19"/>
      <c r="AB488" s="19" t="s">
        <v>185</v>
      </c>
      <c r="AC488" s="19" t="s">
        <v>185</v>
      </c>
      <c r="AD488" s="19" t="s">
        <v>186</v>
      </c>
      <c r="AE488" s="19" t="s">
        <v>185</v>
      </c>
      <c r="AF488" s="19" t="s">
        <v>206</v>
      </c>
      <c r="AG488" s="19" t="s">
        <v>238</v>
      </c>
      <c r="AH488" s="19" t="s">
        <v>188</v>
      </c>
      <c r="AI488" s="19" t="s">
        <v>239</v>
      </c>
      <c r="AJ488" s="19">
        <f t="shared" si="6"/>
        <v>0</v>
      </c>
      <c r="AK488" s="19" t="s">
        <v>302</v>
      </c>
      <c r="AL488" s="19">
        <f t="shared" si="7"/>
        <v>-1</v>
      </c>
      <c r="AM488" s="19" t="s">
        <v>190</v>
      </c>
      <c r="AN488" s="19">
        <f t="shared" si="8"/>
        <v>0</v>
      </c>
      <c r="AO488" s="20"/>
      <c r="AP488" s="19">
        <v>1.0</v>
      </c>
      <c r="AQ488" s="19">
        <v>1.0</v>
      </c>
      <c r="AR488" s="19">
        <v>4.0</v>
      </c>
      <c r="AS488" s="19">
        <v>1.0</v>
      </c>
      <c r="AT488" s="19">
        <v>1.0</v>
      </c>
      <c r="AU488" s="19">
        <v>1.0</v>
      </c>
      <c r="AV488" s="19">
        <v>1.0</v>
      </c>
      <c r="AW488" s="19">
        <v>1.0</v>
      </c>
      <c r="AX488" s="19">
        <v>1.0</v>
      </c>
      <c r="AY488" s="19">
        <f t="shared" si="9"/>
        <v>12</v>
      </c>
      <c r="AZ488" s="19">
        <f t="shared" si="10"/>
        <v>3</v>
      </c>
      <c r="BA488" s="19">
        <f t="shared" si="11"/>
        <v>0</v>
      </c>
      <c r="BB488" s="19">
        <f t="shared" si="12"/>
        <v>0</v>
      </c>
      <c r="BC488" s="19">
        <v>1.0</v>
      </c>
      <c r="BD488" s="19">
        <v>1.0</v>
      </c>
      <c r="BE488" s="19">
        <v>1.0</v>
      </c>
      <c r="BF488" s="19">
        <v>1.0</v>
      </c>
      <c r="BG488" s="19">
        <v>2.0</v>
      </c>
      <c r="BH488" s="19">
        <v>1.0</v>
      </c>
      <c r="BI488" s="19">
        <v>1.0</v>
      </c>
      <c r="BJ488" s="19">
        <f t="shared" si="13"/>
        <v>8</v>
      </c>
      <c r="BK488" s="19">
        <f t="shared" si="14"/>
        <v>1</v>
      </c>
      <c r="BL488" s="19"/>
      <c r="BM488" s="19"/>
      <c r="BN488" s="19">
        <v>4.0</v>
      </c>
      <c r="BO488" s="19" t="s">
        <v>195</v>
      </c>
      <c r="BP488" s="19">
        <f t="shared" si="15"/>
        <v>1</v>
      </c>
      <c r="BQ488" s="19">
        <v>4.0</v>
      </c>
      <c r="BR488" s="19">
        <v>0.0</v>
      </c>
      <c r="BS488" s="19" t="s">
        <v>195</v>
      </c>
      <c r="BT488" s="20">
        <f t="shared" si="16"/>
        <v>1</v>
      </c>
      <c r="BU488" s="19" t="s">
        <v>207</v>
      </c>
      <c r="BV488" s="19">
        <v>3.0</v>
      </c>
      <c r="BW488" s="19" t="s">
        <v>185</v>
      </c>
      <c r="BX488" s="19" t="s">
        <v>191</v>
      </c>
      <c r="BY488" s="19" t="s">
        <v>185</v>
      </c>
      <c r="BZ488" s="19" t="s">
        <v>186</v>
      </c>
      <c r="CA488" s="19">
        <f t="shared" si="17"/>
        <v>1</v>
      </c>
      <c r="CB488" s="19" t="s">
        <v>186</v>
      </c>
      <c r="CC488" s="19">
        <f t="shared" si="18"/>
        <v>1</v>
      </c>
      <c r="CD488" s="19" t="s">
        <v>192</v>
      </c>
      <c r="CE488" s="19">
        <f t="shared" si="19"/>
        <v>0</v>
      </c>
      <c r="CF488" s="19" t="s">
        <v>192</v>
      </c>
      <c r="CG488" s="19">
        <f t="shared" si="20"/>
        <v>0</v>
      </c>
      <c r="CH488" s="19" t="s">
        <v>192</v>
      </c>
      <c r="CI488" s="19">
        <f t="shared" si="21"/>
        <v>0</v>
      </c>
      <c r="CJ488" s="19" t="s">
        <v>229</v>
      </c>
      <c r="CK488" s="19" t="s">
        <v>185</v>
      </c>
      <c r="CL488" s="19" t="s">
        <v>194</v>
      </c>
      <c r="CM488" s="19">
        <f t="shared" si="22"/>
        <v>3.5</v>
      </c>
      <c r="CN488" s="19" t="s">
        <v>185</v>
      </c>
      <c r="CO488" s="19">
        <f t="shared" si="23"/>
        <v>0</v>
      </c>
      <c r="CP488" s="19" t="s">
        <v>185</v>
      </c>
      <c r="CQ488" s="19" t="s">
        <v>185</v>
      </c>
      <c r="CR488" s="19" t="s">
        <v>185</v>
      </c>
      <c r="CS488" s="19" t="s">
        <v>185</v>
      </c>
      <c r="CT488" s="19" t="s">
        <v>185</v>
      </c>
      <c r="CU488" s="19">
        <f t="shared" ref="CU488:CY488" si="542">if(CP488="Không",0,1)</f>
        <v>0</v>
      </c>
      <c r="CV488" s="19">
        <f t="shared" si="542"/>
        <v>0</v>
      </c>
      <c r="CW488" s="19">
        <f t="shared" si="542"/>
        <v>0</v>
      </c>
      <c r="CX488" s="19">
        <f t="shared" si="542"/>
        <v>0</v>
      </c>
      <c r="CY488" s="19">
        <f t="shared" si="542"/>
        <v>0</v>
      </c>
      <c r="CZ488" s="19" t="s">
        <v>185</v>
      </c>
      <c r="DA488" s="19">
        <f t="shared" si="25"/>
        <v>0</v>
      </c>
      <c r="DB488" s="19" t="s">
        <v>185</v>
      </c>
      <c r="DC488" s="19">
        <f t="shared" si="26"/>
        <v>0</v>
      </c>
      <c r="DD488" s="20"/>
      <c r="DE488" s="19" t="s">
        <v>185</v>
      </c>
      <c r="DF488" s="19">
        <f t="shared" si="27"/>
        <v>0</v>
      </c>
      <c r="DG488" s="19" t="s">
        <v>196</v>
      </c>
      <c r="DH488" s="19">
        <f t="shared" si="28"/>
        <v>0</v>
      </c>
      <c r="DI488" s="19" t="s">
        <v>1006</v>
      </c>
      <c r="DJ488" s="19">
        <f t="shared" si="29"/>
        <v>1</v>
      </c>
      <c r="DK488" s="19" t="s">
        <v>197</v>
      </c>
      <c r="DL488" s="19">
        <f t="shared" si="30"/>
        <v>0</v>
      </c>
      <c r="DM488" s="20"/>
      <c r="DN488" s="19" t="str">
        <f t="shared" si="31"/>
        <v/>
      </c>
      <c r="DO488" s="20"/>
      <c r="DP488" s="19" t="s">
        <v>185</v>
      </c>
      <c r="DQ488" s="20">
        <f t="shared" si="32"/>
        <v>0</v>
      </c>
      <c r="DR488" s="20"/>
      <c r="DS488" s="19" t="s">
        <v>185</v>
      </c>
      <c r="DT488" s="20"/>
      <c r="DU488" s="19" t="s">
        <v>185</v>
      </c>
      <c r="DV488" s="20"/>
      <c r="DW488" s="20"/>
      <c r="DX488" s="20"/>
      <c r="DY488" s="20"/>
    </row>
    <row r="489">
      <c r="A489" s="18">
        <v>46009.90052083333</v>
      </c>
      <c r="B489" s="19" t="s">
        <v>390</v>
      </c>
      <c r="C489" s="19" t="s">
        <v>335</v>
      </c>
      <c r="D489" s="19">
        <f t="shared" si="2"/>
        <v>1</v>
      </c>
      <c r="E489" s="19" t="s">
        <v>180</v>
      </c>
      <c r="F489" s="19">
        <f>IFERROR(__xludf.DUMMYFUNCTION("LET(
  t, LOWER(TRIM(E489)),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89" s="19" t="s">
        <v>181</v>
      </c>
      <c r="H489" s="19">
        <f>IFERROR(__xludf.DUMMYFUNCTION("LET(
  t, LOWER(TRIM(G489)),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489" s="19" t="s">
        <v>182</v>
      </c>
      <c r="J489" s="19">
        <f>IFERROR(__xludf.DUMMYFUNCTION("LET(
  text, LOWER(I489),
  IFERROR(
    IFS(
      REGEXMATCH(text,""ở cùng gia đình|ở trọ cùng gia đình""), 0,
      REGEXMATCH(text,""thuê trọ""), 1,
      REGEXMATCH(text,""ở ktx""), 2,
      REGEXMATCH(text,""có nhà tại khu vực đang học|có nhà|ở riên"&amp;"g tại chung cư""), 3,
      REGEXMATCH(text,""ở nhà người quen""), 4
    ),
  -1)
)"),1.0)</f>
        <v>1</v>
      </c>
      <c r="K489" s="19" t="s">
        <v>1077</v>
      </c>
      <c r="L489" s="19">
        <f>IFERROR(__xludf.DUMMYFUNCTION("LET(
  t, LOWER(TRIM(K489)),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89" s="19" t="s">
        <v>222</v>
      </c>
      <c r="N489" s="19">
        <f>IFERROR(__xludf.DUMMYFUNCTION("LET(
  t, LOWER(TRIM(M489)),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89" s="19" t="s">
        <v>185</v>
      </c>
      <c r="P489" s="19">
        <f t="shared" si="3"/>
        <v>0</v>
      </c>
      <c r="Q489" s="20"/>
      <c r="R489" s="20" t="str">
        <f t="shared" si="535"/>
        <v/>
      </c>
      <c r="S489" s="20"/>
      <c r="T489" s="20"/>
      <c r="U489" s="20"/>
      <c r="V489" s="20" t="str">
        <f>IFERROR(__xludf.DUMMYFUNCTION("IFERROR(REGEXEXTRACT(U489,""\d+"")*1, """")"),"")</f>
        <v/>
      </c>
      <c r="W489" s="20">
        <f t="shared" si="5"/>
        <v>0</v>
      </c>
      <c r="X489" s="20"/>
      <c r="Y489" s="20"/>
      <c r="Z489" s="19" t="s">
        <v>186</v>
      </c>
      <c r="AA489" s="19"/>
      <c r="AB489" s="19" t="s">
        <v>185</v>
      </c>
      <c r="AC489" s="19" t="s">
        <v>185</v>
      </c>
      <c r="AD489" s="19" t="s">
        <v>205</v>
      </c>
      <c r="AE489" s="19" t="s">
        <v>186</v>
      </c>
      <c r="AF489" s="19" t="s">
        <v>187</v>
      </c>
      <c r="AG489" s="19" t="s">
        <v>188</v>
      </c>
      <c r="AH489" s="19" t="s">
        <v>251</v>
      </c>
      <c r="AI489" s="19" t="s">
        <v>331</v>
      </c>
      <c r="AJ489" s="19">
        <f t="shared" si="6"/>
        <v>3</v>
      </c>
      <c r="AK489" s="19" t="s">
        <v>188</v>
      </c>
      <c r="AL489" s="19">
        <f t="shared" si="7"/>
        <v>1</v>
      </c>
      <c r="AM489" s="19" t="s">
        <v>190</v>
      </c>
      <c r="AN489" s="19">
        <f t="shared" si="8"/>
        <v>0</v>
      </c>
      <c r="AO489" s="20"/>
      <c r="AP489" s="19">
        <v>2.0</v>
      </c>
      <c r="AQ489" s="19">
        <v>2.0</v>
      </c>
      <c r="AR489" s="19">
        <v>1.0</v>
      </c>
      <c r="AS489" s="19">
        <v>2.0</v>
      </c>
      <c r="AT489" s="19">
        <v>1.0</v>
      </c>
      <c r="AU489" s="19">
        <v>2.0</v>
      </c>
      <c r="AV489" s="19">
        <v>2.0</v>
      </c>
      <c r="AW489" s="19">
        <v>1.0</v>
      </c>
      <c r="AX489" s="19">
        <v>1.0</v>
      </c>
      <c r="AY489" s="19">
        <f t="shared" si="9"/>
        <v>14</v>
      </c>
      <c r="AZ489" s="19">
        <f t="shared" si="10"/>
        <v>5</v>
      </c>
      <c r="BA489" s="19">
        <f t="shared" si="11"/>
        <v>0</v>
      </c>
      <c r="BB489" s="19">
        <f t="shared" si="12"/>
        <v>0</v>
      </c>
      <c r="BC489" s="19">
        <v>2.0</v>
      </c>
      <c r="BD489" s="19">
        <v>2.0</v>
      </c>
      <c r="BE489" s="19">
        <v>2.0</v>
      </c>
      <c r="BF489" s="19">
        <v>2.0</v>
      </c>
      <c r="BG489" s="19">
        <v>3.0</v>
      </c>
      <c r="BH489" s="19">
        <v>1.0</v>
      </c>
      <c r="BI489" s="19">
        <v>2.0</v>
      </c>
      <c r="BJ489" s="19">
        <f t="shared" si="13"/>
        <v>14</v>
      </c>
      <c r="BK489" s="19">
        <f t="shared" si="14"/>
        <v>7</v>
      </c>
      <c r="BL489" s="19"/>
      <c r="BM489" s="19"/>
      <c r="BN489" s="19">
        <v>3.0</v>
      </c>
      <c r="BO489" s="19" t="s">
        <v>195</v>
      </c>
      <c r="BP489" s="19">
        <f t="shared" si="15"/>
        <v>1</v>
      </c>
      <c r="BQ489" s="19">
        <v>4.0</v>
      </c>
      <c r="BR489" s="19">
        <v>14.0</v>
      </c>
      <c r="BS489" s="19" t="s">
        <v>185</v>
      </c>
      <c r="BT489" s="20">
        <f t="shared" si="16"/>
        <v>0</v>
      </c>
      <c r="BU489" s="20"/>
      <c r="BV489" s="19">
        <v>3.0</v>
      </c>
      <c r="BW489" s="19" t="s">
        <v>195</v>
      </c>
      <c r="BX489" s="19" t="s">
        <v>191</v>
      </c>
      <c r="BY489" s="19" t="s">
        <v>195</v>
      </c>
      <c r="BZ489" s="19" t="s">
        <v>186</v>
      </c>
      <c r="CA489" s="19">
        <f t="shared" si="17"/>
        <v>1</v>
      </c>
      <c r="CB489" s="19" t="s">
        <v>186</v>
      </c>
      <c r="CC489" s="19">
        <f t="shared" si="18"/>
        <v>1</v>
      </c>
      <c r="CD489" s="19" t="s">
        <v>209</v>
      </c>
      <c r="CE489" s="19">
        <f t="shared" si="19"/>
        <v>1</v>
      </c>
      <c r="CF489" s="19" t="s">
        <v>209</v>
      </c>
      <c r="CG489" s="19">
        <f t="shared" si="20"/>
        <v>1</v>
      </c>
      <c r="CH489" s="19" t="s">
        <v>209</v>
      </c>
      <c r="CI489" s="19">
        <f t="shared" si="21"/>
        <v>1</v>
      </c>
      <c r="CJ489" s="19" t="s">
        <v>262</v>
      </c>
      <c r="CK489" s="19" t="s">
        <v>185</v>
      </c>
      <c r="CL489" s="19" t="s">
        <v>231</v>
      </c>
      <c r="CM489" s="19">
        <f t="shared" si="22"/>
        <v>0.75</v>
      </c>
      <c r="CN489" s="19" t="s">
        <v>185</v>
      </c>
      <c r="CO489" s="19">
        <f t="shared" si="23"/>
        <v>0</v>
      </c>
      <c r="CP489" s="19" t="s">
        <v>185</v>
      </c>
      <c r="CQ489" s="19" t="s">
        <v>185</v>
      </c>
      <c r="CR489" s="19" t="s">
        <v>185</v>
      </c>
      <c r="CS489" s="19" t="s">
        <v>185</v>
      </c>
      <c r="CT489" s="19" t="s">
        <v>185</v>
      </c>
      <c r="CU489" s="19">
        <f t="shared" ref="CU489:CY489" si="543">if(CP489="Không",0,1)</f>
        <v>0</v>
      </c>
      <c r="CV489" s="19">
        <f t="shared" si="543"/>
        <v>0</v>
      </c>
      <c r="CW489" s="19">
        <f t="shared" si="543"/>
        <v>0</v>
      </c>
      <c r="CX489" s="19">
        <f t="shared" si="543"/>
        <v>0</v>
      </c>
      <c r="CY489" s="19">
        <f t="shared" si="543"/>
        <v>0</v>
      </c>
      <c r="CZ489" s="19" t="s">
        <v>185</v>
      </c>
      <c r="DA489" s="19">
        <f t="shared" si="25"/>
        <v>0</v>
      </c>
      <c r="DB489" s="19" t="s">
        <v>185</v>
      </c>
      <c r="DC489" s="19">
        <f t="shared" si="26"/>
        <v>0</v>
      </c>
      <c r="DD489" s="20"/>
      <c r="DE489" s="19" t="s">
        <v>185</v>
      </c>
      <c r="DF489" s="19">
        <f t="shared" si="27"/>
        <v>0</v>
      </c>
      <c r="DG489" s="19" t="s">
        <v>402</v>
      </c>
      <c r="DH489" s="19">
        <f t="shared" si="28"/>
        <v>1</v>
      </c>
      <c r="DI489" s="19" t="s">
        <v>185</v>
      </c>
      <c r="DJ489" s="19">
        <f t="shared" si="29"/>
        <v>0</v>
      </c>
      <c r="DK489" s="19" t="s">
        <v>197</v>
      </c>
      <c r="DL489" s="19">
        <f t="shared" si="30"/>
        <v>0</v>
      </c>
      <c r="DM489" s="20"/>
      <c r="DN489" s="19" t="str">
        <f t="shared" si="31"/>
        <v/>
      </c>
      <c r="DO489" s="20"/>
      <c r="DP489" s="19" t="s">
        <v>185</v>
      </c>
      <c r="DQ489" s="20">
        <f t="shared" si="32"/>
        <v>0</v>
      </c>
      <c r="DR489" s="20"/>
      <c r="DS489" s="19" t="s">
        <v>185</v>
      </c>
      <c r="DT489" s="20"/>
      <c r="DU489" s="19" t="s">
        <v>185</v>
      </c>
      <c r="DV489" s="20"/>
      <c r="DW489" s="20"/>
      <c r="DX489" s="20"/>
      <c r="DY489" s="20"/>
    </row>
    <row r="490">
      <c r="A490" s="18">
        <v>46009.920694444445</v>
      </c>
      <c r="B490" s="19" t="s">
        <v>300</v>
      </c>
      <c r="C490" s="19" t="s">
        <v>335</v>
      </c>
      <c r="D490" s="19">
        <f t="shared" si="2"/>
        <v>1</v>
      </c>
      <c r="E490" s="19" t="s">
        <v>346</v>
      </c>
      <c r="F490" s="19">
        <f>IFERROR(__xludf.DUMMYFUNCTION("LET(
  t, LOWER(TRIM(E490)),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90" s="19" t="s">
        <v>185</v>
      </c>
      <c r="H490" s="19">
        <f>IFERROR(__xludf.DUMMYFUNCTION("LET(
  t, LOWER(TRIM(G490)),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90" s="19" t="s">
        <v>182</v>
      </c>
      <c r="J490" s="19">
        <f>IFERROR(__xludf.DUMMYFUNCTION("LET(
  text, LOWER(I490),
  IFERROR(
    IFS(
      REGEXMATCH(text,""ở cùng gia đình|ở trọ cùng gia đình""), 0,
      REGEXMATCH(text,""thuê trọ""), 1,
      REGEXMATCH(text,""ở ktx""), 2,
      REGEXMATCH(text,""có nhà tại khu vực đang học|có nhà|ở riên"&amp;"g tại chung cư""), 3,
      REGEXMATCH(text,""ở nhà người quen""), 4
    ),
  -1)
)"),1.0)</f>
        <v>1</v>
      </c>
      <c r="K490" s="19" t="s">
        <v>221</v>
      </c>
      <c r="L490" s="19">
        <f>IFERROR(__xludf.DUMMYFUNCTION("LET(
  t, LOWER(TRIM(K490)),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90" s="19" t="s">
        <v>383</v>
      </c>
      <c r="N490" s="19">
        <f>IFERROR(__xludf.DUMMYFUNCTION("LET(
  t, LOWER(TRIM(M490)),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90" s="19" t="s">
        <v>195</v>
      </c>
      <c r="P490" s="19">
        <f t="shared" si="3"/>
        <v>1</v>
      </c>
      <c r="Q490" s="19">
        <v>1.0</v>
      </c>
      <c r="R490" s="20">
        <f t="shared" si="535"/>
        <v>1</v>
      </c>
      <c r="S490" s="19" t="s">
        <v>223</v>
      </c>
      <c r="T490" s="19"/>
      <c r="U490" s="19" t="s">
        <v>204</v>
      </c>
      <c r="V490" s="20">
        <f>IFERROR(__xludf.DUMMYFUNCTION("IFERROR(REGEXEXTRACT(U490,""\d+"")*1, """")"),15.0)</f>
        <v>15</v>
      </c>
      <c r="W490" s="20">
        <f t="shared" si="5"/>
        <v>15</v>
      </c>
      <c r="X490" s="19">
        <v>0.0</v>
      </c>
      <c r="Y490" s="19">
        <v>0.0</v>
      </c>
      <c r="Z490" s="19" t="s">
        <v>208</v>
      </c>
      <c r="AA490" s="19"/>
      <c r="AB490" s="19" t="s">
        <v>185</v>
      </c>
      <c r="AC490" s="19" t="s">
        <v>185</v>
      </c>
      <c r="AD490" s="19" t="s">
        <v>205</v>
      </c>
      <c r="AE490" s="19" t="s">
        <v>225</v>
      </c>
      <c r="AF490" s="19" t="s">
        <v>250</v>
      </c>
      <c r="AG490" s="19" t="s">
        <v>251</v>
      </c>
      <c r="AH490" s="19" t="s">
        <v>226</v>
      </c>
      <c r="AI490" s="19" t="s">
        <v>239</v>
      </c>
      <c r="AJ490" s="19">
        <f t="shared" si="6"/>
        <v>0</v>
      </c>
      <c r="AK490" s="19" t="s">
        <v>238</v>
      </c>
      <c r="AL490" s="19">
        <f t="shared" si="7"/>
        <v>0</v>
      </c>
      <c r="AM490" s="19" t="s">
        <v>190</v>
      </c>
      <c r="AN490" s="19">
        <f t="shared" si="8"/>
        <v>0</v>
      </c>
      <c r="AO490" s="20"/>
      <c r="AP490" s="19">
        <v>3.0</v>
      </c>
      <c r="AQ490" s="19">
        <v>4.0</v>
      </c>
      <c r="AR490" s="19">
        <v>4.0</v>
      </c>
      <c r="AS490" s="19">
        <v>4.0</v>
      </c>
      <c r="AT490" s="19">
        <v>3.0</v>
      </c>
      <c r="AU490" s="19">
        <v>4.0</v>
      </c>
      <c r="AV490" s="19">
        <v>4.0</v>
      </c>
      <c r="AW490" s="19">
        <v>4.0</v>
      </c>
      <c r="AX490" s="19">
        <v>4.0</v>
      </c>
      <c r="AY490" s="19">
        <f t="shared" si="9"/>
        <v>34</v>
      </c>
      <c r="AZ490" s="19">
        <f t="shared" si="10"/>
        <v>25</v>
      </c>
      <c r="BA490" s="19">
        <f t="shared" si="11"/>
        <v>1</v>
      </c>
      <c r="BB490" s="19">
        <f t="shared" si="12"/>
        <v>1</v>
      </c>
      <c r="BC490" s="19">
        <v>4.0</v>
      </c>
      <c r="BD490" s="19">
        <v>4.0</v>
      </c>
      <c r="BE490" s="19">
        <v>4.0</v>
      </c>
      <c r="BF490" s="19">
        <v>4.0</v>
      </c>
      <c r="BG490" s="19">
        <v>4.0</v>
      </c>
      <c r="BH490" s="19">
        <v>4.0</v>
      </c>
      <c r="BI490" s="19">
        <v>4.0</v>
      </c>
      <c r="BJ490" s="19">
        <f t="shared" si="13"/>
        <v>28</v>
      </c>
      <c r="BK490" s="19">
        <f t="shared" si="14"/>
        <v>21</v>
      </c>
      <c r="BL490" s="19"/>
      <c r="BM490" s="19"/>
      <c r="BN490" s="19">
        <v>5.0</v>
      </c>
      <c r="BO490" s="19" t="s">
        <v>195</v>
      </c>
      <c r="BP490" s="19">
        <f t="shared" si="15"/>
        <v>1</v>
      </c>
      <c r="BQ490" s="19">
        <v>3.0</v>
      </c>
      <c r="BR490" s="19">
        <v>15.0</v>
      </c>
      <c r="BS490" s="19" t="s">
        <v>195</v>
      </c>
      <c r="BT490" s="20">
        <f t="shared" si="16"/>
        <v>1</v>
      </c>
      <c r="BU490" s="19" t="s">
        <v>207</v>
      </c>
      <c r="BV490" s="19">
        <v>1.0</v>
      </c>
      <c r="BW490" s="19" t="s">
        <v>195</v>
      </c>
      <c r="BX490" s="19" t="s">
        <v>191</v>
      </c>
      <c r="BY490" s="19" t="s">
        <v>195</v>
      </c>
      <c r="BZ490" s="19" t="s">
        <v>208</v>
      </c>
      <c r="CA490" s="19">
        <f t="shared" si="17"/>
        <v>2</v>
      </c>
      <c r="CB490" s="19" t="s">
        <v>208</v>
      </c>
      <c r="CC490" s="19">
        <f t="shared" si="18"/>
        <v>2</v>
      </c>
      <c r="CD490" s="19" t="s">
        <v>208</v>
      </c>
      <c r="CE490" s="19">
        <f t="shared" si="19"/>
        <v>2</v>
      </c>
      <c r="CF490" s="19" t="s">
        <v>209</v>
      </c>
      <c r="CG490" s="19">
        <f t="shared" si="20"/>
        <v>1</v>
      </c>
      <c r="CH490" s="19" t="s">
        <v>208</v>
      </c>
      <c r="CI490" s="19">
        <f t="shared" si="21"/>
        <v>2</v>
      </c>
      <c r="CJ490" s="19" t="s">
        <v>229</v>
      </c>
      <c r="CK490" s="19" t="s">
        <v>429</v>
      </c>
      <c r="CL490" s="19" t="s">
        <v>241</v>
      </c>
      <c r="CM490" s="19">
        <f t="shared" si="22"/>
        <v>1.5</v>
      </c>
      <c r="CN490" s="19" t="s">
        <v>185</v>
      </c>
      <c r="CO490" s="19">
        <f t="shared" si="23"/>
        <v>0</v>
      </c>
      <c r="CP490" s="19" t="s">
        <v>195</v>
      </c>
      <c r="CQ490" s="19" t="s">
        <v>195</v>
      </c>
      <c r="CR490" s="19" t="s">
        <v>195</v>
      </c>
      <c r="CS490" s="19" t="s">
        <v>195</v>
      </c>
      <c r="CT490" s="19" t="s">
        <v>195</v>
      </c>
      <c r="CU490" s="19">
        <f t="shared" ref="CU490:CY490" si="544">if(CP490="Không",0,1)</f>
        <v>1</v>
      </c>
      <c r="CV490" s="19">
        <f t="shared" si="544"/>
        <v>1</v>
      </c>
      <c r="CW490" s="19">
        <f t="shared" si="544"/>
        <v>1</v>
      </c>
      <c r="CX490" s="19">
        <f t="shared" si="544"/>
        <v>1</v>
      </c>
      <c r="CY490" s="19">
        <f t="shared" si="544"/>
        <v>1</v>
      </c>
      <c r="CZ490" s="19" t="s">
        <v>195</v>
      </c>
      <c r="DA490" s="19">
        <f t="shared" si="25"/>
        <v>1</v>
      </c>
      <c r="DB490" s="19" t="s">
        <v>195</v>
      </c>
      <c r="DC490" s="19">
        <f t="shared" si="26"/>
        <v>1</v>
      </c>
      <c r="DD490" s="19">
        <v>4.0</v>
      </c>
      <c r="DE490" s="19" t="s">
        <v>185</v>
      </c>
      <c r="DF490" s="19">
        <f t="shared" si="27"/>
        <v>0</v>
      </c>
      <c r="DG490" s="19" t="s">
        <v>196</v>
      </c>
      <c r="DH490" s="19">
        <f t="shared" si="28"/>
        <v>0</v>
      </c>
      <c r="DI490" s="19" t="s">
        <v>185</v>
      </c>
      <c r="DJ490" s="19">
        <f t="shared" si="29"/>
        <v>0</v>
      </c>
      <c r="DK490" s="19" t="s">
        <v>197</v>
      </c>
      <c r="DL490" s="19">
        <f t="shared" si="30"/>
        <v>0</v>
      </c>
      <c r="DM490" s="20"/>
      <c r="DN490" s="19" t="str">
        <f t="shared" si="31"/>
        <v/>
      </c>
      <c r="DO490" s="20"/>
      <c r="DP490" s="19" t="s">
        <v>195</v>
      </c>
      <c r="DQ490" s="20">
        <f t="shared" si="32"/>
        <v>1</v>
      </c>
      <c r="DR490" s="19" t="s">
        <v>400</v>
      </c>
      <c r="DS490" s="19" t="s">
        <v>185</v>
      </c>
      <c r="DT490" s="20"/>
      <c r="DU490" s="19" t="s">
        <v>185</v>
      </c>
      <c r="DV490" s="20"/>
      <c r="DW490" s="20"/>
      <c r="DX490" s="20"/>
      <c r="DY490" s="20"/>
    </row>
    <row r="491">
      <c r="A491" s="18">
        <v>46010.09516203704</v>
      </c>
      <c r="B491" s="19" t="s">
        <v>337</v>
      </c>
      <c r="C491" s="19" t="s">
        <v>335</v>
      </c>
      <c r="D491" s="19">
        <f t="shared" si="2"/>
        <v>1</v>
      </c>
      <c r="E491" s="19" t="s">
        <v>847</v>
      </c>
      <c r="F491" s="19">
        <f>IFERROR(__xludf.DUMMYFUNCTION("LET(
  t, LOWER(TRIM(E491)),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91" s="19" t="s">
        <v>185</v>
      </c>
      <c r="H491" s="19">
        <f>IFERROR(__xludf.DUMMYFUNCTION("LET(
  t, LOWER(TRIM(G491)),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91" s="19" t="s">
        <v>276</v>
      </c>
      <c r="J491" s="19">
        <f>IFERROR(__xludf.DUMMYFUNCTION("LET(
  text, LOWER(I491),
  IFERROR(
    IFS(
      REGEXMATCH(text,""ở cùng gia đình|ở trọ cùng gia đình""), 0,
      REGEXMATCH(text,""thuê trọ""), 1,
      REGEXMATCH(text,""ở ktx""), 2,
      REGEXMATCH(text,""có nhà tại khu vực đang học|có nhà|ở riên"&amp;"g tại chung cư""), 3,
      REGEXMATCH(text,""ở nhà người quen""), 4
    ),
  -1)
)"),0.0)</f>
        <v>0</v>
      </c>
      <c r="K491" s="19" t="s">
        <v>183</v>
      </c>
      <c r="L491" s="19">
        <f>IFERROR(__xludf.DUMMYFUNCTION("LET(
  t, LOWER(TRIM(K491)),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91" s="19" t="s">
        <v>1078</v>
      </c>
      <c r="N491" s="19">
        <f>IFERROR(__xludf.DUMMYFUNCTION("LET(
  t, LOWER(TRIM(M491)),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)"),0.0)</f>
        <v>0</v>
      </c>
      <c r="O491" s="19" t="s">
        <v>195</v>
      </c>
      <c r="P491" s="19">
        <f t="shared" si="3"/>
        <v>1</v>
      </c>
      <c r="Q491" s="19">
        <v>1.0</v>
      </c>
      <c r="R491" s="20">
        <f t="shared" si="535"/>
        <v>1</v>
      </c>
      <c r="S491" s="19" t="s">
        <v>223</v>
      </c>
      <c r="T491" s="19"/>
      <c r="U491" s="19" t="s">
        <v>236</v>
      </c>
      <c r="V491" s="20">
        <f>IFERROR(__xludf.DUMMYFUNCTION("IFERROR(REGEXEXTRACT(U491,""\d+"")*1, """")"),40.0)</f>
        <v>40</v>
      </c>
      <c r="W491" s="20">
        <f t="shared" si="5"/>
        <v>40</v>
      </c>
      <c r="X491" s="19">
        <v>0.0</v>
      </c>
      <c r="Y491" s="21">
        <v>0.3</v>
      </c>
      <c r="Z491" s="19" t="s">
        <v>185</v>
      </c>
      <c r="AA491" s="19"/>
      <c r="AB491" s="19" t="s">
        <v>185</v>
      </c>
      <c r="AC491" s="19" t="s">
        <v>185</v>
      </c>
      <c r="AD491" s="19" t="s">
        <v>186</v>
      </c>
      <c r="AE491" s="19" t="s">
        <v>185</v>
      </c>
      <c r="AF491" s="19" t="s">
        <v>206</v>
      </c>
      <c r="AG491" s="19" t="s">
        <v>188</v>
      </c>
      <c r="AH491" s="19" t="s">
        <v>226</v>
      </c>
      <c r="AI491" s="19" t="s">
        <v>239</v>
      </c>
      <c r="AJ491" s="19">
        <f t="shared" si="6"/>
        <v>0</v>
      </c>
      <c r="AK491" s="19" t="s">
        <v>238</v>
      </c>
      <c r="AL491" s="19">
        <f t="shared" si="7"/>
        <v>0</v>
      </c>
      <c r="AM491" s="19" t="s">
        <v>228</v>
      </c>
      <c r="AN491" s="19">
        <f t="shared" si="8"/>
        <v>1</v>
      </c>
      <c r="AO491" s="20"/>
      <c r="AP491" s="19">
        <v>1.0</v>
      </c>
      <c r="AQ491" s="19">
        <v>2.0</v>
      </c>
      <c r="AR491" s="19">
        <v>1.0</v>
      </c>
      <c r="AS491" s="19">
        <v>3.0</v>
      </c>
      <c r="AT491" s="19">
        <v>3.0</v>
      </c>
      <c r="AU491" s="19">
        <v>4.0</v>
      </c>
      <c r="AV491" s="19">
        <v>1.0</v>
      </c>
      <c r="AW491" s="19">
        <v>1.0</v>
      </c>
      <c r="AX491" s="19">
        <v>1.0</v>
      </c>
      <c r="AY491" s="19">
        <f t="shared" si="9"/>
        <v>17</v>
      </c>
      <c r="AZ491" s="19">
        <f t="shared" si="10"/>
        <v>8</v>
      </c>
      <c r="BA491" s="19">
        <f t="shared" si="11"/>
        <v>0</v>
      </c>
      <c r="BB491" s="19">
        <f t="shared" si="12"/>
        <v>0</v>
      </c>
      <c r="BC491" s="19">
        <v>2.0</v>
      </c>
      <c r="BD491" s="19">
        <v>1.0</v>
      </c>
      <c r="BE491" s="19">
        <v>2.0</v>
      </c>
      <c r="BF491" s="19">
        <v>2.0</v>
      </c>
      <c r="BG491" s="19">
        <v>3.0</v>
      </c>
      <c r="BH491" s="19">
        <v>1.0</v>
      </c>
      <c r="BI491" s="19">
        <v>1.0</v>
      </c>
      <c r="BJ491" s="19">
        <f t="shared" si="13"/>
        <v>12</v>
      </c>
      <c r="BK491" s="19">
        <f t="shared" si="14"/>
        <v>5</v>
      </c>
      <c r="BL491" s="19"/>
      <c r="BM491" s="19"/>
      <c r="BN491" s="19">
        <v>5.0</v>
      </c>
      <c r="BO491" s="19" t="s">
        <v>195</v>
      </c>
      <c r="BP491" s="19">
        <f t="shared" si="15"/>
        <v>1</v>
      </c>
      <c r="BQ491" s="19">
        <v>4.0</v>
      </c>
      <c r="BR491" s="19">
        <v>10.0</v>
      </c>
      <c r="BS491" s="19" t="s">
        <v>195</v>
      </c>
      <c r="BT491" s="20">
        <f t="shared" si="16"/>
        <v>1</v>
      </c>
      <c r="BU491" s="19" t="s">
        <v>1079</v>
      </c>
      <c r="BV491" s="19">
        <v>3.0</v>
      </c>
      <c r="BW491" s="19" t="s">
        <v>195</v>
      </c>
      <c r="BX491" s="19" t="s">
        <v>191</v>
      </c>
      <c r="BY491" s="19" t="s">
        <v>195</v>
      </c>
      <c r="BZ491" s="19" t="s">
        <v>186</v>
      </c>
      <c r="CA491" s="19">
        <f t="shared" si="17"/>
        <v>1</v>
      </c>
      <c r="CB491" s="19" t="s">
        <v>208</v>
      </c>
      <c r="CC491" s="19">
        <f t="shared" si="18"/>
        <v>2</v>
      </c>
      <c r="CD491" s="19" t="s">
        <v>192</v>
      </c>
      <c r="CE491" s="19">
        <f t="shared" si="19"/>
        <v>0</v>
      </c>
      <c r="CF491" s="19" t="s">
        <v>192</v>
      </c>
      <c r="CG491" s="19">
        <f t="shared" si="20"/>
        <v>0</v>
      </c>
      <c r="CH491" s="19" t="s">
        <v>209</v>
      </c>
      <c r="CI491" s="19">
        <f t="shared" si="21"/>
        <v>1</v>
      </c>
      <c r="CJ491" s="19" t="s">
        <v>229</v>
      </c>
      <c r="CK491" s="19" t="s">
        <v>1080</v>
      </c>
      <c r="CL491" s="19" t="s">
        <v>212</v>
      </c>
      <c r="CM491" s="19">
        <f t="shared" si="22"/>
        <v>6</v>
      </c>
      <c r="CN491" s="19" t="s">
        <v>213</v>
      </c>
      <c r="CO491" s="19">
        <f t="shared" si="23"/>
        <v>1</v>
      </c>
      <c r="CP491" s="19" t="s">
        <v>185</v>
      </c>
      <c r="CQ491" s="19" t="s">
        <v>195</v>
      </c>
      <c r="CR491" s="19" t="s">
        <v>185</v>
      </c>
      <c r="CS491" s="19" t="s">
        <v>195</v>
      </c>
      <c r="CT491" s="19" t="s">
        <v>195</v>
      </c>
      <c r="CU491" s="19">
        <f t="shared" ref="CU491:CY491" si="545">if(CP491="Không",0,1)</f>
        <v>0</v>
      </c>
      <c r="CV491" s="19">
        <f t="shared" si="545"/>
        <v>1</v>
      </c>
      <c r="CW491" s="19">
        <f t="shared" si="545"/>
        <v>0</v>
      </c>
      <c r="CX491" s="19">
        <f t="shared" si="545"/>
        <v>1</v>
      </c>
      <c r="CY491" s="19">
        <f t="shared" si="545"/>
        <v>1</v>
      </c>
      <c r="CZ491" s="19" t="s">
        <v>185</v>
      </c>
      <c r="DA491" s="19">
        <f t="shared" si="25"/>
        <v>0</v>
      </c>
      <c r="DB491" s="19" t="s">
        <v>195</v>
      </c>
      <c r="DC491" s="19">
        <f t="shared" si="26"/>
        <v>1</v>
      </c>
      <c r="DD491" s="19">
        <v>12.0</v>
      </c>
      <c r="DE491" s="19" t="s">
        <v>195</v>
      </c>
      <c r="DF491" s="19">
        <f t="shared" si="27"/>
        <v>1</v>
      </c>
      <c r="DG491" s="19" t="s">
        <v>196</v>
      </c>
      <c r="DH491" s="19">
        <f t="shared" si="28"/>
        <v>0</v>
      </c>
      <c r="DI491" s="19" t="s">
        <v>185</v>
      </c>
      <c r="DJ491" s="19">
        <f t="shared" si="29"/>
        <v>0</v>
      </c>
      <c r="DK491" s="19" t="s">
        <v>197</v>
      </c>
      <c r="DL491" s="19">
        <f t="shared" si="30"/>
        <v>0</v>
      </c>
      <c r="DM491" s="19" t="s">
        <v>216</v>
      </c>
      <c r="DN491" s="19">
        <f t="shared" si="31"/>
        <v>3.5</v>
      </c>
      <c r="DO491" s="19" t="s">
        <v>1081</v>
      </c>
      <c r="DP491" s="19" t="s">
        <v>195</v>
      </c>
      <c r="DQ491" s="20">
        <f t="shared" si="32"/>
        <v>1</v>
      </c>
      <c r="DR491" s="19" t="s">
        <v>284</v>
      </c>
      <c r="DS491" s="19" t="s">
        <v>195</v>
      </c>
      <c r="DT491" s="19" t="s">
        <v>285</v>
      </c>
      <c r="DU491" s="19" t="s">
        <v>185</v>
      </c>
      <c r="DV491" s="20"/>
      <c r="DW491" s="20"/>
      <c r="DX491" s="20"/>
      <c r="DY491" s="20"/>
    </row>
    <row r="492">
      <c r="A492" s="18">
        <v>46010.28184027778</v>
      </c>
      <c r="B492" s="19" t="s">
        <v>357</v>
      </c>
      <c r="C492" s="19" t="s">
        <v>335</v>
      </c>
      <c r="D492" s="19">
        <f t="shared" si="2"/>
        <v>1</v>
      </c>
      <c r="E492" s="19" t="s">
        <v>235</v>
      </c>
      <c r="F492" s="19">
        <f>IFERROR(__xludf.DUMMYFUNCTION("LET(
  t, LOWER(TRIM(E492)),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92" s="19" t="s">
        <v>185</v>
      </c>
      <c r="H492" s="19">
        <f>IFERROR(__xludf.DUMMYFUNCTION("LET(
  t, LOWER(TRIM(G492)),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92" s="19" t="s">
        <v>276</v>
      </c>
      <c r="J492" s="19">
        <f>IFERROR(__xludf.DUMMYFUNCTION("LET(
  text, LOWER(I492),
  IFERROR(
    IFS(
      REGEXMATCH(text,""ở cùng gia đình|ở trọ cùng gia đình""), 0,
      REGEXMATCH(text,""thuê trọ""), 1,
      REGEXMATCH(text,""ở ktx""), 2,
      REGEXMATCH(text,""có nhà tại khu vực đang học|có nhà|ở riên"&amp;"g tại chung cư""), 3,
      REGEXMATCH(text,""ở nhà người quen""), 4
    ),
  -1)
)"),0.0)</f>
        <v>0</v>
      </c>
      <c r="K492" s="19" t="s">
        <v>183</v>
      </c>
      <c r="L492" s="19">
        <f>IFERROR(__xludf.DUMMYFUNCTION("LET(
  t, LOWER(TRIM(K492)),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92" s="19" t="s">
        <v>222</v>
      </c>
      <c r="N492" s="19">
        <f>IFERROR(__xludf.DUMMYFUNCTION("LET(
  t, LOWER(TRIM(M492)),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92" s="19" t="s">
        <v>195</v>
      </c>
      <c r="P492" s="19">
        <f t="shared" si="3"/>
        <v>1</v>
      </c>
      <c r="Q492" s="19">
        <v>1.0</v>
      </c>
      <c r="R492" s="20">
        <f t="shared" si="535"/>
        <v>1</v>
      </c>
      <c r="S492" s="19" t="s">
        <v>223</v>
      </c>
      <c r="T492" s="19"/>
      <c r="U492" s="19" t="s">
        <v>224</v>
      </c>
      <c r="V492" s="20">
        <f>IFERROR(__xludf.DUMMYFUNCTION("IFERROR(REGEXEXTRACT(U492,""\d+"")*1, """")"),25.0)</f>
        <v>25</v>
      </c>
      <c r="W492" s="20">
        <f t="shared" si="5"/>
        <v>25</v>
      </c>
      <c r="X492" s="19">
        <v>50.0</v>
      </c>
      <c r="Y492" s="19">
        <v>30.0</v>
      </c>
      <c r="Z492" s="19" t="s">
        <v>186</v>
      </c>
      <c r="AA492" s="19"/>
      <c r="AB492" s="19" t="s">
        <v>185</v>
      </c>
      <c r="AC492" s="19" t="s">
        <v>185</v>
      </c>
      <c r="AD492" s="19" t="s">
        <v>205</v>
      </c>
      <c r="AE492" s="19" t="s">
        <v>185</v>
      </c>
      <c r="AF492" s="19" t="s">
        <v>206</v>
      </c>
      <c r="AG492" s="19" t="s">
        <v>188</v>
      </c>
      <c r="AH492" s="19" t="s">
        <v>226</v>
      </c>
      <c r="AI492" s="19" t="s">
        <v>189</v>
      </c>
      <c r="AJ492" s="19">
        <f t="shared" si="6"/>
        <v>1</v>
      </c>
      <c r="AK492" s="19" t="s">
        <v>188</v>
      </c>
      <c r="AL492" s="19">
        <f t="shared" si="7"/>
        <v>1</v>
      </c>
      <c r="AM492" s="19" t="s">
        <v>190</v>
      </c>
      <c r="AN492" s="19">
        <f t="shared" si="8"/>
        <v>0</v>
      </c>
      <c r="AO492" s="20"/>
      <c r="AP492" s="19">
        <v>2.0</v>
      </c>
      <c r="AQ492" s="19">
        <v>1.0</v>
      </c>
      <c r="AR492" s="19">
        <v>1.0</v>
      </c>
      <c r="AS492" s="19">
        <v>2.0</v>
      </c>
      <c r="AT492" s="19">
        <v>3.0</v>
      </c>
      <c r="AU492" s="19">
        <v>1.0</v>
      </c>
      <c r="AV492" s="19">
        <v>2.0</v>
      </c>
      <c r="AW492" s="19">
        <v>1.0</v>
      </c>
      <c r="AX492" s="19">
        <v>2.0</v>
      </c>
      <c r="AY492" s="19">
        <f t="shared" si="9"/>
        <v>15</v>
      </c>
      <c r="AZ492" s="19">
        <f t="shared" si="10"/>
        <v>6</v>
      </c>
      <c r="BA492" s="19">
        <f t="shared" si="11"/>
        <v>0</v>
      </c>
      <c r="BB492" s="19">
        <f t="shared" si="12"/>
        <v>0</v>
      </c>
      <c r="BC492" s="19">
        <v>2.0</v>
      </c>
      <c r="BD492" s="19">
        <v>1.0</v>
      </c>
      <c r="BE492" s="19">
        <v>2.0</v>
      </c>
      <c r="BF492" s="19">
        <v>2.0</v>
      </c>
      <c r="BG492" s="19">
        <v>3.0</v>
      </c>
      <c r="BH492" s="19">
        <v>1.0</v>
      </c>
      <c r="BI492" s="19">
        <v>1.0</v>
      </c>
      <c r="BJ492" s="19">
        <f t="shared" si="13"/>
        <v>12</v>
      </c>
      <c r="BK492" s="19">
        <f t="shared" si="14"/>
        <v>5</v>
      </c>
      <c r="BL492" s="19"/>
      <c r="BM492" s="19"/>
      <c r="BN492" s="19">
        <v>4.0</v>
      </c>
      <c r="BO492" s="19" t="s">
        <v>185</v>
      </c>
      <c r="BP492" s="19">
        <f t="shared" si="15"/>
        <v>0</v>
      </c>
      <c r="BQ492" s="19">
        <v>1.0</v>
      </c>
      <c r="BR492" s="19">
        <v>0.0</v>
      </c>
      <c r="BS492" s="19" t="s">
        <v>195</v>
      </c>
      <c r="BT492" s="20">
        <f t="shared" si="16"/>
        <v>1</v>
      </c>
      <c r="BU492" s="19" t="s">
        <v>207</v>
      </c>
      <c r="BV492" s="19">
        <v>3.0</v>
      </c>
      <c r="BW492" s="19" t="s">
        <v>195</v>
      </c>
      <c r="BX492" s="19" t="s">
        <v>191</v>
      </c>
      <c r="BY492" s="19" t="s">
        <v>195</v>
      </c>
      <c r="BZ492" s="19" t="s">
        <v>208</v>
      </c>
      <c r="CA492" s="19">
        <f t="shared" si="17"/>
        <v>2</v>
      </c>
      <c r="CB492" s="19" t="s">
        <v>208</v>
      </c>
      <c r="CC492" s="19">
        <f t="shared" si="18"/>
        <v>2</v>
      </c>
      <c r="CD492" s="19" t="s">
        <v>208</v>
      </c>
      <c r="CE492" s="19">
        <f t="shared" si="19"/>
        <v>2</v>
      </c>
      <c r="CF492" s="19" t="s">
        <v>209</v>
      </c>
      <c r="CG492" s="19">
        <f t="shared" si="20"/>
        <v>1</v>
      </c>
      <c r="CH492" s="19" t="s">
        <v>192</v>
      </c>
      <c r="CI492" s="19">
        <f t="shared" si="21"/>
        <v>0</v>
      </c>
      <c r="CJ492" s="19" t="s">
        <v>229</v>
      </c>
      <c r="CK492" s="19" t="s">
        <v>279</v>
      </c>
      <c r="CL492" s="19" t="s">
        <v>194</v>
      </c>
      <c r="CM492" s="19">
        <f t="shared" si="22"/>
        <v>3.5</v>
      </c>
      <c r="CN492" s="19" t="s">
        <v>185</v>
      </c>
      <c r="CO492" s="19">
        <f t="shared" si="23"/>
        <v>0</v>
      </c>
      <c r="CP492" s="19" t="s">
        <v>185</v>
      </c>
      <c r="CQ492" s="19" t="s">
        <v>185</v>
      </c>
      <c r="CR492" s="19" t="s">
        <v>185</v>
      </c>
      <c r="CS492" s="19" t="s">
        <v>185</v>
      </c>
      <c r="CT492" s="19" t="s">
        <v>185</v>
      </c>
      <c r="CU492" s="19">
        <f t="shared" ref="CU492:CY492" si="546">if(CP492="Không",0,1)</f>
        <v>0</v>
      </c>
      <c r="CV492" s="19">
        <f t="shared" si="546"/>
        <v>0</v>
      </c>
      <c r="CW492" s="19">
        <f t="shared" si="546"/>
        <v>0</v>
      </c>
      <c r="CX492" s="19">
        <f t="shared" si="546"/>
        <v>0</v>
      </c>
      <c r="CY492" s="19">
        <f t="shared" si="546"/>
        <v>0</v>
      </c>
      <c r="CZ492" s="19" t="s">
        <v>185</v>
      </c>
      <c r="DA492" s="19">
        <f t="shared" si="25"/>
        <v>0</v>
      </c>
      <c r="DB492" s="19" t="s">
        <v>185</v>
      </c>
      <c r="DC492" s="19">
        <f t="shared" si="26"/>
        <v>0</v>
      </c>
      <c r="DD492" s="20"/>
      <c r="DE492" s="19" t="s">
        <v>185</v>
      </c>
      <c r="DF492" s="19">
        <f t="shared" si="27"/>
        <v>0</v>
      </c>
      <c r="DG492" s="19" t="s">
        <v>196</v>
      </c>
      <c r="DH492" s="19">
        <f t="shared" si="28"/>
        <v>0</v>
      </c>
      <c r="DI492" s="19" t="s">
        <v>185</v>
      </c>
      <c r="DJ492" s="19">
        <f t="shared" si="29"/>
        <v>0</v>
      </c>
      <c r="DK492" s="19" t="s">
        <v>197</v>
      </c>
      <c r="DL492" s="19">
        <f t="shared" si="30"/>
        <v>0</v>
      </c>
      <c r="DM492" s="20"/>
      <c r="DN492" s="19" t="str">
        <f t="shared" si="31"/>
        <v/>
      </c>
      <c r="DO492" s="20"/>
      <c r="DP492" s="19" t="s">
        <v>185</v>
      </c>
      <c r="DQ492" s="20">
        <f t="shared" si="32"/>
        <v>0</v>
      </c>
      <c r="DR492" s="20"/>
      <c r="DS492" s="19" t="s">
        <v>195</v>
      </c>
      <c r="DT492" s="19" t="s">
        <v>1082</v>
      </c>
      <c r="DU492" s="19" t="s">
        <v>185</v>
      </c>
      <c r="DV492" s="20"/>
      <c r="DW492" s="20"/>
      <c r="DX492" s="20"/>
      <c r="DY492" s="20"/>
    </row>
    <row r="493">
      <c r="A493" s="18">
        <v>46010.33850694444</v>
      </c>
      <c r="B493" s="19" t="s">
        <v>300</v>
      </c>
      <c r="C493" s="19" t="s">
        <v>174</v>
      </c>
      <c r="D493" s="19">
        <f t="shared" si="2"/>
        <v>0</v>
      </c>
      <c r="E493" s="19" t="s">
        <v>196</v>
      </c>
      <c r="F493" s="19">
        <f>IFERROR(__xludf.DUMMYFUNCTION("LET(
  t, LOWER(TRIM(E493)),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493" s="19" t="s">
        <v>185</v>
      </c>
      <c r="H493" s="19">
        <f>IFERROR(__xludf.DUMMYFUNCTION("LET(
  t, LOWER(TRIM(G493)),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93" s="19" t="s">
        <v>201</v>
      </c>
      <c r="J493" s="19">
        <f>IFERROR(__xludf.DUMMYFUNCTION("LET(
  text, LOWER(I493),
  IFERROR(
    IFS(
      REGEXMATCH(text,""ở cùng gia đình|ở trọ cùng gia đình""), 0,
      REGEXMATCH(text,""thuê trọ""), 1,
      REGEXMATCH(text,""ở ktx""), 2,
      REGEXMATCH(text,""có nhà tại khu vực đang học|có nhà|ở riên"&amp;"g tại chung cư""), 3,
      REGEXMATCH(text,""ở nhà người quen""), 4
    ),
  -1)
)"),3.0)</f>
        <v>3</v>
      </c>
      <c r="K493" s="19" t="s">
        <v>183</v>
      </c>
      <c r="L493" s="19">
        <f>IFERROR(__xludf.DUMMYFUNCTION("LET(
  t, LOWER(TRIM(K493)),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93" s="19" t="s">
        <v>222</v>
      </c>
      <c r="N493" s="19">
        <f>IFERROR(__xludf.DUMMYFUNCTION("LET(
  t, LOWER(TRIM(M493)),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93" s="19" t="s">
        <v>185</v>
      </c>
      <c r="P493" s="19">
        <f t="shared" si="3"/>
        <v>0</v>
      </c>
      <c r="Q493" s="20"/>
      <c r="R493" s="20" t="str">
        <f t="shared" si="535"/>
        <v/>
      </c>
      <c r="S493" s="20"/>
      <c r="T493" s="20"/>
      <c r="U493" s="20"/>
      <c r="V493" s="20" t="str">
        <f>IFERROR(__xludf.DUMMYFUNCTION("IFERROR(REGEXEXTRACT(U493,""\d+"")*1, """")"),"")</f>
        <v/>
      </c>
      <c r="W493" s="20">
        <f t="shared" si="5"/>
        <v>0</v>
      </c>
      <c r="X493" s="20"/>
      <c r="Y493" s="20"/>
      <c r="Z493" s="19" t="s">
        <v>185</v>
      </c>
      <c r="AA493" s="19"/>
      <c r="AB493" s="19" t="s">
        <v>185</v>
      </c>
      <c r="AC493" s="19" t="s">
        <v>185</v>
      </c>
      <c r="AD493" s="19" t="s">
        <v>186</v>
      </c>
      <c r="AE493" s="19" t="s">
        <v>186</v>
      </c>
      <c r="AF493" s="19" t="s">
        <v>206</v>
      </c>
      <c r="AG493" s="19" t="s">
        <v>188</v>
      </c>
      <c r="AH493" s="19" t="s">
        <v>226</v>
      </c>
      <c r="AI493" s="19" t="s">
        <v>239</v>
      </c>
      <c r="AJ493" s="19">
        <f t="shared" si="6"/>
        <v>0</v>
      </c>
      <c r="AK493" s="19" t="s">
        <v>302</v>
      </c>
      <c r="AL493" s="19">
        <f t="shared" si="7"/>
        <v>-1</v>
      </c>
      <c r="AM493" s="19" t="s">
        <v>190</v>
      </c>
      <c r="AN493" s="19">
        <f t="shared" si="8"/>
        <v>0</v>
      </c>
      <c r="AO493" s="20"/>
      <c r="AP493" s="19">
        <v>2.0</v>
      </c>
      <c r="AQ493" s="19">
        <v>2.0</v>
      </c>
      <c r="AR493" s="19">
        <v>2.0</v>
      </c>
      <c r="AS493" s="19">
        <v>2.0</v>
      </c>
      <c r="AT493" s="19">
        <v>2.0</v>
      </c>
      <c r="AU493" s="19">
        <v>2.0</v>
      </c>
      <c r="AV493" s="19">
        <v>1.0</v>
      </c>
      <c r="AW493" s="19">
        <v>1.0</v>
      </c>
      <c r="AX493" s="19">
        <v>2.0</v>
      </c>
      <c r="AY493" s="19">
        <f t="shared" si="9"/>
        <v>16</v>
      </c>
      <c r="AZ493" s="19">
        <f t="shared" si="10"/>
        <v>7</v>
      </c>
      <c r="BA493" s="19">
        <f t="shared" si="11"/>
        <v>0</v>
      </c>
      <c r="BB493" s="19">
        <f t="shared" si="12"/>
        <v>0</v>
      </c>
      <c r="BC493" s="19">
        <v>2.0</v>
      </c>
      <c r="BD493" s="19">
        <v>1.0</v>
      </c>
      <c r="BE493" s="19">
        <v>2.0</v>
      </c>
      <c r="BF493" s="19">
        <v>2.0</v>
      </c>
      <c r="BG493" s="19">
        <v>3.0</v>
      </c>
      <c r="BH493" s="19">
        <v>1.0</v>
      </c>
      <c r="BI493" s="19">
        <v>1.0</v>
      </c>
      <c r="BJ493" s="19">
        <f t="shared" si="13"/>
        <v>12</v>
      </c>
      <c r="BK493" s="19">
        <f t="shared" si="14"/>
        <v>5</v>
      </c>
      <c r="BL493" s="19"/>
      <c r="BM493" s="19"/>
      <c r="BN493" s="19">
        <v>1.0</v>
      </c>
      <c r="BO493" s="19" t="s">
        <v>185</v>
      </c>
      <c r="BP493" s="19">
        <f t="shared" si="15"/>
        <v>0</v>
      </c>
      <c r="BQ493" s="19">
        <v>1.0</v>
      </c>
      <c r="BR493" s="19">
        <v>0.0</v>
      </c>
      <c r="BS493" s="19" t="s">
        <v>195</v>
      </c>
      <c r="BT493" s="20">
        <f t="shared" si="16"/>
        <v>1</v>
      </c>
      <c r="BU493" s="19" t="s">
        <v>1083</v>
      </c>
      <c r="BV493" s="19">
        <v>5.0</v>
      </c>
      <c r="BW493" s="19" t="s">
        <v>185</v>
      </c>
      <c r="BX493" s="19" t="s">
        <v>191</v>
      </c>
      <c r="BY493" s="19" t="s">
        <v>185</v>
      </c>
      <c r="BZ493" s="19" t="s">
        <v>185</v>
      </c>
      <c r="CA493" s="19">
        <f t="shared" si="17"/>
        <v>0</v>
      </c>
      <c r="CB493" s="19" t="s">
        <v>185</v>
      </c>
      <c r="CC493" s="19">
        <f t="shared" si="18"/>
        <v>0</v>
      </c>
      <c r="CD493" s="19" t="s">
        <v>209</v>
      </c>
      <c r="CE493" s="19">
        <f t="shared" si="19"/>
        <v>1</v>
      </c>
      <c r="CF493" s="19" t="s">
        <v>209</v>
      </c>
      <c r="CG493" s="19">
        <f t="shared" si="20"/>
        <v>1</v>
      </c>
      <c r="CH493" s="19" t="s">
        <v>209</v>
      </c>
      <c r="CI493" s="19">
        <f t="shared" si="21"/>
        <v>1</v>
      </c>
      <c r="CJ493" s="19" t="s">
        <v>292</v>
      </c>
      <c r="CK493" s="19" t="s">
        <v>392</v>
      </c>
      <c r="CL493" s="19" t="s">
        <v>212</v>
      </c>
      <c r="CM493" s="19">
        <f t="shared" si="22"/>
        <v>6</v>
      </c>
      <c r="CN493" s="19" t="s">
        <v>185</v>
      </c>
      <c r="CO493" s="19">
        <f t="shared" si="23"/>
        <v>0</v>
      </c>
      <c r="CP493" s="19" t="s">
        <v>185</v>
      </c>
      <c r="CQ493" s="19" t="s">
        <v>185</v>
      </c>
      <c r="CR493" s="19" t="s">
        <v>185</v>
      </c>
      <c r="CS493" s="19" t="s">
        <v>185</v>
      </c>
      <c r="CT493" s="19" t="s">
        <v>185</v>
      </c>
      <c r="CU493" s="19">
        <f t="shared" ref="CU493:CY493" si="547">if(CP493="Không",0,1)</f>
        <v>0</v>
      </c>
      <c r="CV493" s="19">
        <f t="shared" si="547"/>
        <v>0</v>
      </c>
      <c r="CW493" s="19">
        <f t="shared" si="547"/>
        <v>0</v>
      </c>
      <c r="CX493" s="19">
        <f t="shared" si="547"/>
        <v>0</v>
      </c>
      <c r="CY493" s="19">
        <f t="shared" si="547"/>
        <v>0</v>
      </c>
      <c r="CZ493" s="19" t="s">
        <v>185</v>
      </c>
      <c r="DA493" s="19">
        <f t="shared" si="25"/>
        <v>0</v>
      </c>
      <c r="DB493" s="19" t="s">
        <v>185</v>
      </c>
      <c r="DC493" s="19">
        <f t="shared" si="26"/>
        <v>0</v>
      </c>
      <c r="DD493" s="20"/>
      <c r="DE493" s="19" t="s">
        <v>195</v>
      </c>
      <c r="DF493" s="19">
        <f t="shared" si="27"/>
        <v>1</v>
      </c>
      <c r="DG493" s="19" t="s">
        <v>255</v>
      </c>
      <c r="DH493" s="19">
        <f t="shared" si="28"/>
        <v>1</v>
      </c>
      <c r="DI493" s="19" t="s">
        <v>185</v>
      </c>
      <c r="DJ493" s="19">
        <f t="shared" si="29"/>
        <v>0</v>
      </c>
      <c r="DK493" s="19" t="s">
        <v>197</v>
      </c>
      <c r="DL493" s="19">
        <f t="shared" si="30"/>
        <v>0</v>
      </c>
      <c r="DM493" s="19" t="s">
        <v>303</v>
      </c>
      <c r="DN493" s="19">
        <f t="shared" si="31"/>
        <v>0.5</v>
      </c>
      <c r="DO493" s="19" t="s">
        <v>713</v>
      </c>
      <c r="DP493" s="19" t="s">
        <v>185</v>
      </c>
      <c r="DQ493" s="20">
        <f t="shared" si="32"/>
        <v>0</v>
      </c>
      <c r="DR493" s="20"/>
      <c r="DS493" s="19" t="s">
        <v>185</v>
      </c>
      <c r="DT493" s="20"/>
      <c r="DU493" s="19" t="s">
        <v>185</v>
      </c>
      <c r="DV493" s="20"/>
      <c r="DW493" s="20"/>
      <c r="DX493" s="20"/>
      <c r="DY493" s="20"/>
    </row>
    <row r="494">
      <c r="A494" s="18">
        <v>46010.455046296294</v>
      </c>
      <c r="B494" s="19" t="s">
        <v>370</v>
      </c>
      <c r="C494" s="19" t="s">
        <v>335</v>
      </c>
      <c r="D494" s="19">
        <f t="shared" si="2"/>
        <v>1</v>
      </c>
      <c r="E494" s="19" t="s">
        <v>180</v>
      </c>
      <c r="F494" s="19">
        <f>IFERROR(__xludf.DUMMYFUNCTION("LET(
  t, LOWER(TRIM(E494)),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94" s="19" t="s">
        <v>185</v>
      </c>
      <c r="H494" s="19">
        <f>IFERROR(__xludf.DUMMYFUNCTION("LET(
  t, LOWER(TRIM(G494)),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94" s="19" t="s">
        <v>276</v>
      </c>
      <c r="J494" s="19">
        <f>IFERROR(__xludf.DUMMYFUNCTION("LET(
  text, LOWER(I494),
  IFERROR(
    IFS(
      REGEXMATCH(text,""ở cùng gia đình|ở trọ cùng gia đình""), 0,
      REGEXMATCH(text,""thuê trọ""), 1,
      REGEXMATCH(text,""ở ktx""), 2,
      REGEXMATCH(text,""có nhà tại khu vực đang học|có nhà|ở riên"&amp;"g tại chung cư""), 3,
      REGEXMATCH(text,""ở nhà người quen""), 4
    ),
  -1)
)"),0.0)</f>
        <v>0</v>
      </c>
      <c r="K494" s="19" t="s">
        <v>183</v>
      </c>
      <c r="L494" s="19">
        <f>IFERROR(__xludf.DUMMYFUNCTION("LET(
  t, LOWER(TRIM(K494)),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94" s="19" t="s">
        <v>222</v>
      </c>
      <c r="N494" s="19">
        <f>IFERROR(__xludf.DUMMYFUNCTION("LET(
  t, LOWER(TRIM(M494)),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94" s="19" t="s">
        <v>195</v>
      </c>
      <c r="P494" s="19">
        <f t="shared" si="3"/>
        <v>1</v>
      </c>
      <c r="Q494" s="19">
        <v>1.0</v>
      </c>
      <c r="R494" s="20">
        <f t="shared" si="535"/>
        <v>1</v>
      </c>
      <c r="S494" s="19" t="s">
        <v>306</v>
      </c>
      <c r="T494" s="19"/>
      <c r="U494" s="19" t="s">
        <v>204</v>
      </c>
      <c r="V494" s="20">
        <f>IFERROR(__xludf.DUMMYFUNCTION("IFERROR(REGEXEXTRACT(U494,""\d+"")*1, """")"),15.0)</f>
        <v>15</v>
      </c>
      <c r="W494" s="20">
        <f t="shared" si="5"/>
        <v>15</v>
      </c>
      <c r="X494" s="19">
        <v>0.0</v>
      </c>
      <c r="Y494" s="19">
        <v>0.0</v>
      </c>
      <c r="Z494" s="19" t="s">
        <v>186</v>
      </c>
      <c r="AA494" s="19"/>
      <c r="AB494" s="19" t="s">
        <v>185</v>
      </c>
      <c r="AC494" s="19" t="s">
        <v>185</v>
      </c>
      <c r="AD494" s="19" t="s">
        <v>186</v>
      </c>
      <c r="AE494" s="19" t="s">
        <v>185</v>
      </c>
      <c r="AF494" s="19" t="s">
        <v>237</v>
      </c>
      <c r="AG494" s="19" t="s">
        <v>188</v>
      </c>
      <c r="AH494" s="19" t="s">
        <v>226</v>
      </c>
      <c r="AI494" s="19" t="s">
        <v>227</v>
      </c>
      <c r="AJ494" s="19">
        <f t="shared" si="6"/>
        <v>2</v>
      </c>
      <c r="AK494" s="19" t="s">
        <v>188</v>
      </c>
      <c r="AL494" s="19">
        <f t="shared" si="7"/>
        <v>1</v>
      </c>
      <c r="AM494" s="19" t="s">
        <v>190</v>
      </c>
      <c r="AN494" s="19">
        <f t="shared" si="8"/>
        <v>0</v>
      </c>
      <c r="AO494" s="20"/>
      <c r="AP494" s="19">
        <v>2.0</v>
      </c>
      <c r="AQ494" s="19">
        <v>2.0</v>
      </c>
      <c r="AR494" s="19">
        <v>2.0</v>
      </c>
      <c r="AS494" s="19">
        <v>1.0</v>
      </c>
      <c r="AT494" s="19">
        <v>1.0</v>
      </c>
      <c r="AU494" s="19">
        <v>1.0</v>
      </c>
      <c r="AV494" s="19">
        <v>1.0</v>
      </c>
      <c r="AW494" s="19">
        <v>1.0</v>
      </c>
      <c r="AX494" s="19">
        <v>1.0</v>
      </c>
      <c r="AY494" s="19">
        <f t="shared" si="9"/>
        <v>12</v>
      </c>
      <c r="AZ494" s="19">
        <f t="shared" si="10"/>
        <v>3</v>
      </c>
      <c r="BA494" s="19">
        <f t="shared" si="11"/>
        <v>0</v>
      </c>
      <c r="BB494" s="19">
        <f t="shared" si="12"/>
        <v>0</v>
      </c>
      <c r="BC494" s="19">
        <v>2.0</v>
      </c>
      <c r="BD494" s="19">
        <v>1.0</v>
      </c>
      <c r="BE494" s="19">
        <v>2.0</v>
      </c>
      <c r="BF494" s="19">
        <v>1.0</v>
      </c>
      <c r="BG494" s="19">
        <v>3.0</v>
      </c>
      <c r="BH494" s="19">
        <v>1.0</v>
      </c>
      <c r="BI494" s="19">
        <v>2.0</v>
      </c>
      <c r="BJ494" s="19">
        <f t="shared" si="13"/>
        <v>12</v>
      </c>
      <c r="BK494" s="19">
        <f t="shared" si="14"/>
        <v>5</v>
      </c>
      <c r="BL494" s="19"/>
      <c r="BM494" s="19"/>
      <c r="BN494" s="19">
        <v>3.0</v>
      </c>
      <c r="BO494" s="19" t="s">
        <v>195</v>
      </c>
      <c r="BP494" s="19">
        <f t="shared" si="15"/>
        <v>1</v>
      </c>
      <c r="BQ494" s="19">
        <v>2.0</v>
      </c>
      <c r="BR494" s="19">
        <v>0.0</v>
      </c>
      <c r="BS494" s="19" t="s">
        <v>185</v>
      </c>
      <c r="BT494" s="20">
        <f t="shared" si="16"/>
        <v>0</v>
      </c>
      <c r="BU494" s="20"/>
      <c r="BV494" s="19">
        <v>4.0</v>
      </c>
      <c r="BW494" s="19" t="s">
        <v>185</v>
      </c>
      <c r="BX494" s="19" t="s">
        <v>191</v>
      </c>
      <c r="BY494" s="19" t="s">
        <v>185</v>
      </c>
      <c r="BZ494" s="19" t="s">
        <v>186</v>
      </c>
      <c r="CA494" s="19">
        <f t="shared" si="17"/>
        <v>1</v>
      </c>
      <c r="CB494" s="19" t="s">
        <v>185</v>
      </c>
      <c r="CC494" s="19">
        <f t="shared" si="18"/>
        <v>0</v>
      </c>
      <c r="CD494" s="19" t="s">
        <v>209</v>
      </c>
      <c r="CE494" s="19">
        <f t="shared" si="19"/>
        <v>1</v>
      </c>
      <c r="CF494" s="19" t="s">
        <v>192</v>
      </c>
      <c r="CG494" s="19">
        <f t="shared" si="20"/>
        <v>0</v>
      </c>
      <c r="CH494" s="19" t="s">
        <v>192</v>
      </c>
      <c r="CI494" s="19">
        <f t="shared" si="21"/>
        <v>0</v>
      </c>
      <c r="CJ494" s="19" t="s">
        <v>229</v>
      </c>
      <c r="CK494" s="19" t="s">
        <v>185</v>
      </c>
      <c r="CL494" s="19" t="s">
        <v>241</v>
      </c>
      <c r="CM494" s="19">
        <f t="shared" si="22"/>
        <v>1.5</v>
      </c>
      <c r="CN494" s="19" t="s">
        <v>185</v>
      </c>
      <c r="CO494" s="19">
        <f t="shared" si="23"/>
        <v>0</v>
      </c>
      <c r="CP494" s="19" t="s">
        <v>185</v>
      </c>
      <c r="CQ494" s="19" t="s">
        <v>185</v>
      </c>
      <c r="CR494" s="19" t="s">
        <v>185</v>
      </c>
      <c r="CS494" s="19" t="s">
        <v>185</v>
      </c>
      <c r="CT494" s="19" t="s">
        <v>185</v>
      </c>
      <c r="CU494" s="19">
        <f t="shared" ref="CU494:CY494" si="548">if(CP494="Không",0,1)</f>
        <v>0</v>
      </c>
      <c r="CV494" s="19">
        <f t="shared" si="548"/>
        <v>0</v>
      </c>
      <c r="CW494" s="19">
        <f t="shared" si="548"/>
        <v>0</v>
      </c>
      <c r="CX494" s="19">
        <f t="shared" si="548"/>
        <v>0</v>
      </c>
      <c r="CY494" s="19">
        <f t="shared" si="548"/>
        <v>0</v>
      </c>
      <c r="CZ494" s="19" t="s">
        <v>185</v>
      </c>
      <c r="DA494" s="19">
        <f t="shared" si="25"/>
        <v>0</v>
      </c>
      <c r="DB494" s="19" t="s">
        <v>185</v>
      </c>
      <c r="DC494" s="19">
        <f t="shared" si="26"/>
        <v>0</v>
      </c>
      <c r="DD494" s="20"/>
      <c r="DE494" s="19" t="s">
        <v>185</v>
      </c>
      <c r="DF494" s="19">
        <f t="shared" si="27"/>
        <v>0</v>
      </c>
      <c r="DG494" s="19" t="s">
        <v>196</v>
      </c>
      <c r="DH494" s="19">
        <f t="shared" si="28"/>
        <v>0</v>
      </c>
      <c r="DI494" s="19" t="s">
        <v>185</v>
      </c>
      <c r="DJ494" s="19">
        <f t="shared" si="29"/>
        <v>0</v>
      </c>
      <c r="DK494" s="19" t="s">
        <v>197</v>
      </c>
      <c r="DL494" s="19">
        <f t="shared" si="30"/>
        <v>0</v>
      </c>
      <c r="DM494" s="20"/>
      <c r="DN494" s="19" t="str">
        <f t="shared" si="31"/>
        <v/>
      </c>
      <c r="DO494" s="20"/>
      <c r="DP494" s="19" t="s">
        <v>185</v>
      </c>
      <c r="DQ494" s="20">
        <f t="shared" si="32"/>
        <v>0</v>
      </c>
      <c r="DR494" s="20"/>
      <c r="DS494" s="19" t="s">
        <v>185</v>
      </c>
      <c r="DT494" s="20"/>
      <c r="DU494" s="19" t="s">
        <v>185</v>
      </c>
      <c r="DV494" s="20"/>
      <c r="DW494" s="20"/>
      <c r="DX494" s="20"/>
      <c r="DY494" s="20"/>
    </row>
    <row r="495">
      <c r="A495" s="18">
        <v>46010.48972222222</v>
      </c>
      <c r="B495" s="19" t="s">
        <v>390</v>
      </c>
      <c r="C495" s="19" t="s">
        <v>335</v>
      </c>
      <c r="D495" s="19">
        <f t="shared" si="2"/>
        <v>1</v>
      </c>
      <c r="E495" s="19" t="s">
        <v>328</v>
      </c>
      <c r="F495" s="19">
        <f>IFERROR(__xludf.DUMMYFUNCTION("LET(
  t, LOWER(TRIM(E495)),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495" s="19" t="s">
        <v>220</v>
      </c>
      <c r="H495" s="19">
        <f>IFERROR(__xludf.DUMMYFUNCTION("LET(
  t, LOWER(TRIM(G495)),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495" s="19" t="s">
        <v>276</v>
      </c>
      <c r="J495" s="19">
        <f>IFERROR(__xludf.DUMMYFUNCTION("LET(
  text, LOWER(I495),
  IFERROR(
    IFS(
      REGEXMATCH(text,""ở cùng gia đình|ở trọ cùng gia đình""), 0,
      REGEXMATCH(text,""thuê trọ""), 1,
      REGEXMATCH(text,""ở ktx""), 2,
      REGEXMATCH(text,""có nhà tại khu vực đang học|có nhà|ở riên"&amp;"g tại chung cư""), 3,
      REGEXMATCH(text,""ở nhà người quen""), 4
    ),
  -1)
)"),0.0)</f>
        <v>0</v>
      </c>
      <c r="K495" s="19" t="s">
        <v>202</v>
      </c>
      <c r="L495" s="19">
        <f>IFERROR(__xludf.DUMMYFUNCTION("LET(
  t, LOWER(TRIM(K495)),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95" s="19" t="s">
        <v>184</v>
      </c>
      <c r="N495" s="19">
        <f>IFERROR(__xludf.DUMMYFUNCTION("LET(
  t, LOWER(TRIM(M495)),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95" s="19" t="s">
        <v>185</v>
      </c>
      <c r="P495" s="19">
        <f t="shared" si="3"/>
        <v>0</v>
      </c>
      <c r="Q495" s="20"/>
      <c r="R495" s="20" t="str">
        <f t="shared" si="535"/>
        <v/>
      </c>
      <c r="S495" s="20"/>
      <c r="T495" s="20"/>
      <c r="U495" s="20"/>
      <c r="V495" s="20" t="str">
        <f>IFERROR(__xludf.DUMMYFUNCTION("IFERROR(REGEXEXTRACT(U495,""\d+"")*1, """")"),"")</f>
        <v/>
      </c>
      <c r="W495" s="20">
        <f t="shared" si="5"/>
        <v>0</v>
      </c>
      <c r="X495" s="20"/>
      <c r="Y495" s="20"/>
      <c r="Z495" s="19" t="s">
        <v>186</v>
      </c>
      <c r="AA495" s="19"/>
      <c r="AB495" s="19" t="s">
        <v>195</v>
      </c>
      <c r="AC495" s="19" t="s">
        <v>451</v>
      </c>
      <c r="AD495" s="19" t="s">
        <v>205</v>
      </c>
      <c r="AE495" s="19" t="s">
        <v>225</v>
      </c>
      <c r="AF495" s="19" t="s">
        <v>187</v>
      </c>
      <c r="AG495" s="19" t="s">
        <v>226</v>
      </c>
      <c r="AH495" s="19" t="s">
        <v>251</v>
      </c>
      <c r="AI495" s="19" t="s">
        <v>227</v>
      </c>
      <c r="AJ495" s="19">
        <f t="shared" si="6"/>
        <v>2</v>
      </c>
      <c r="AK495" s="19" t="s">
        <v>251</v>
      </c>
      <c r="AL495" s="19">
        <f t="shared" si="7"/>
        <v>3</v>
      </c>
      <c r="AM495" s="19" t="s">
        <v>190</v>
      </c>
      <c r="AN495" s="19">
        <f t="shared" si="8"/>
        <v>0</v>
      </c>
      <c r="AO495" s="20"/>
      <c r="AP495" s="19">
        <v>3.0</v>
      </c>
      <c r="AQ495" s="19">
        <v>4.0</v>
      </c>
      <c r="AR495" s="19">
        <v>2.0</v>
      </c>
      <c r="AS495" s="19">
        <v>4.0</v>
      </c>
      <c r="AT495" s="19">
        <v>4.0</v>
      </c>
      <c r="AU495" s="19">
        <v>4.0</v>
      </c>
      <c r="AV495" s="19">
        <v>3.0</v>
      </c>
      <c r="AW495" s="19">
        <v>2.0</v>
      </c>
      <c r="AX495" s="19">
        <v>2.0</v>
      </c>
      <c r="AY495" s="19">
        <f t="shared" si="9"/>
        <v>28</v>
      </c>
      <c r="AZ495" s="19">
        <f t="shared" si="10"/>
        <v>19</v>
      </c>
      <c r="BA495" s="19">
        <f t="shared" si="11"/>
        <v>1</v>
      </c>
      <c r="BB495" s="19">
        <f t="shared" si="12"/>
        <v>1</v>
      </c>
      <c r="BC495" s="19">
        <v>3.0</v>
      </c>
      <c r="BD495" s="19">
        <v>3.0</v>
      </c>
      <c r="BE495" s="19">
        <v>3.0</v>
      </c>
      <c r="BF495" s="19">
        <v>3.0</v>
      </c>
      <c r="BG495" s="19">
        <v>4.0</v>
      </c>
      <c r="BH495" s="19">
        <v>4.0</v>
      </c>
      <c r="BI495" s="19">
        <v>4.0</v>
      </c>
      <c r="BJ495" s="19">
        <f t="shared" si="13"/>
        <v>24</v>
      </c>
      <c r="BK495" s="19">
        <f t="shared" si="14"/>
        <v>17</v>
      </c>
      <c r="BL495" s="19"/>
      <c r="BM495" s="19"/>
      <c r="BN495" s="19">
        <v>5.0</v>
      </c>
      <c r="BO495" s="19" t="s">
        <v>195</v>
      </c>
      <c r="BP495" s="19">
        <f t="shared" si="15"/>
        <v>1</v>
      </c>
      <c r="BQ495" s="19">
        <v>5.0</v>
      </c>
      <c r="BR495" s="19">
        <v>7.0</v>
      </c>
      <c r="BS495" s="19" t="s">
        <v>195</v>
      </c>
      <c r="BT495" s="20">
        <f t="shared" si="16"/>
        <v>1</v>
      </c>
      <c r="BU495" s="19" t="s">
        <v>207</v>
      </c>
      <c r="BV495" s="19">
        <v>2.0</v>
      </c>
      <c r="BW495" s="19" t="s">
        <v>195</v>
      </c>
      <c r="BX495" s="19" t="s">
        <v>191</v>
      </c>
      <c r="BY495" s="19" t="s">
        <v>195</v>
      </c>
      <c r="BZ495" s="19" t="s">
        <v>208</v>
      </c>
      <c r="CA495" s="19">
        <f t="shared" si="17"/>
        <v>2</v>
      </c>
      <c r="CB495" s="19" t="s">
        <v>208</v>
      </c>
      <c r="CC495" s="19">
        <f t="shared" si="18"/>
        <v>2</v>
      </c>
      <c r="CD495" s="19" t="s">
        <v>208</v>
      </c>
      <c r="CE495" s="19">
        <f t="shared" si="19"/>
        <v>2</v>
      </c>
      <c r="CF495" s="19" t="s">
        <v>208</v>
      </c>
      <c r="CG495" s="19">
        <f t="shared" si="20"/>
        <v>2</v>
      </c>
      <c r="CH495" s="19" t="s">
        <v>208</v>
      </c>
      <c r="CI495" s="19">
        <f t="shared" si="21"/>
        <v>2</v>
      </c>
      <c r="CJ495" s="19" t="s">
        <v>229</v>
      </c>
      <c r="CK495" s="19" t="s">
        <v>279</v>
      </c>
      <c r="CL495" s="19" t="s">
        <v>194</v>
      </c>
      <c r="CM495" s="19">
        <f t="shared" si="22"/>
        <v>3.5</v>
      </c>
      <c r="CN495" s="19" t="s">
        <v>213</v>
      </c>
      <c r="CO495" s="19">
        <f t="shared" si="23"/>
        <v>1</v>
      </c>
      <c r="CP495" s="19" t="s">
        <v>185</v>
      </c>
      <c r="CQ495" s="19" t="s">
        <v>195</v>
      </c>
      <c r="CR495" s="19" t="s">
        <v>185</v>
      </c>
      <c r="CS495" s="19" t="s">
        <v>195</v>
      </c>
      <c r="CT495" s="19" t="s">
        <v>185</v>
      </c>
      <c r="CU495" s="19">
        <f t="shared" ref="CU495:CY495" si="549">if(CP495="Không",0,1)</f>
        <v>0</v>
      </c>
      <c r="CV495" s="19">
        <f t="shared" si="549"/>
        <v>1</v>
      </c>
      <c r="CW495" s="19">
        <f t="shared" si="549"/>
        <v>0</v>
      </c>
      <c r="CX495" s="19">
        <f t="shared" si="549"/>
        <v>1</v>
      </c>
      <c r="CY495" s="19">
        <f t="shared" si="549"/>
        <v>0</v>
      </c>
      <c r="CZ495" s="19" t="s">
        <v>185</v>
      </c>
      <c r="DA495" s="19">
        <f t="shared" si="25"/>
        <v>0</v>
      </c>
      <c r="DB495" s="19" t="s">
        <v>185</v>
      </c>
      <c r="DC495" s="19">
        <f t="shared" si="26"/>
        <v>0</v>
      </c>
      <c r="DD495" s="20"/>
      <c r="DE495" s="19" t="s">
        <v>185</v>
      </c>
      <c r="DF495" s="19">
        <f t="shared" si="27"/>
        <v>0</v>
      </c>
      <c r="DG495" s="19" t="s">
        <v>196</v>
      </c>
      <c r="DH495" s="19">
        <f t="shared" si="28"/>
        <v>0</v>
      </c>
      <c r="DI495" s="19" t="s">
        <v>185</v>
      </c>
      <c r="DJ495" s="19">
        <f t="shared" si="29"/>
        <v>0</v>
      </c>
      <c r="DK495" s="19" t="s">
        <v>197</v>
      </c>
      <c r="DL495" s="19">
        <f t="shared" si="30"/>
        <v>0</v>
      </c>
      <c r="DM495" s="20"/>
      <c r="DN495" s="19" t="str">
        <f t="shared" si="31"/>
        <v/>
      </c>
      <c r="DO495" s="20"/>
      <c r="DP495" s="19" t="s">
        <v>185</v>
      </c>
      <c r="DQ495" s="20">
        <f t="shared" si="32"/>
        <v>0</v>
      </c>
      <c r="DR495" s="20"/>
      <c r="DS495" s="19" t="s">
        <v>185</v>
      </c>
      <c r="DT495" s="20"/>
      <c r="DU495" s="19" t="s">
        <v>185</v>
      </c>
      <c r="DV495" s="20"/>
      <c r="DW495" s="20"/>
      <c r="DX495" s="20"/>
      <c r="DY495" s="20"/>
    </row>
    <row r="496">
      <c r="A496" s="18">
        <v>46010.49068287037</v>
      </c>
      <c r="B496" s="19" t="s">
        <v>390</v>
      </c>
      <c r="C496" s="19" t="s">
        <v>335</v>
      </c>
      <c r="D496" s="19">
        <f t="shared" si="2"/>
        <v>1</v>
      </c>
      <c r="E496" s="19" t="s">
        <v>714</v>
      </c>
      <c r="F496" s="19">
        <f>IFERROR(__xludf.DUMMYFUNCTION("LET(
  t, LOWER(TRIM(E496)),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496" s="19" t="s">
        <v>185</v>
      </c>
      <c r="H496" s="19">
        <f>IFERROR(__xludf.DUMMYFUNCTION("LET(
  t, LOWER(TRIM(G496)),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96" s="19" t="s">
        <v>182</v>
      </c>
      <c r="J496" s="19">
        <f>IFERROR(__xludf.DUMMYFUNCTION("LET(
  text, LOWER(I496),
  IFERROR(
    IFS(
      REGEXMATCH(text,""ở cùng gia đình|ở trọ cùng gia đình""), 0,
      REGEXMATCH(text,""thuê trọ""), 1,
      REGEXMATCH(text,""ở ktx""), 2,
      REGEXMATCH(text,""có nhà tại khu vực đang học|có nhà|ở riên"&amp;"g tại chung cư""), 3,
      REGEXMATCH(text,""ở nhà người quen""), 4
    ),
  -1)
)"),1.0)</f>
        <v>1</v>
      </c>
      <c r="K496" s="19" t="s">
        <v>816</v>
      </c>
      <c r="L496" s="19">
        <f>IFERROR(__xludf.DUMMYFUNCTION("LET(
  t, LOWER(TRIM(K496)),
  IFERROR(
    IFS(
      REGEXMATCH(t,""xuất\s*sắc""), 0,
      REGEXMATCH(t,""^giỏi$""), 1,
      REGEXMATCH(t,""^khá$""), 2,
      REGEXMATCH(t,""trung bình|bình thường|^4$""), 3,
      REGEXMATCH(t,""rớt""), 4,
      REGEX"&amp;"MATCH(t,""năm nhất|tân sinh viên|mới|chưa|không|sắp thi|chuẩn bị thi|kq|kết quả|chưa có|chưa biết""), 5,
      TRUE, 5
    ),
  5)
)"),5.0)</f>
        <v>5</v>
      </c>
      <c r="M496" s="19" t="s">
        <v>261</v>
      </c>
      <c r="N496" s="19">
        <f>IFERROR(__xludf.DUMMYFUNCTION("LET(
  t, LOWER(TRIM(M496)),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496" s="19" t="s">
        <v>185</v>
      </c>
      <c r="P496" s="19">
        <f t="shared" si="3"/>
        <v>0</v>
      </c>
      <c r="Q496" s="20"/>
      <c r="R496" s="20" t="str">
        <f t="shared" si="535"/>
        <v/>
      </c>
      <c r="S496" s="20"/>
      <c r="T496" s="20"/>
      <c r="U496" s="20"/>
      <c r="V496" s="20" t="str">
        <f>IFERROR(__xludf.DUMMYFUNCTION("IFERROR(REGEXEXTRACT(U496,""\d+"")*1, """")"),"")</f>
        <v/>
      </c>
      <c r="W496" s="20">
        <f t="shared" si="5"/>
        <v>0</v>
      </c>
      <c r="X496" s="20"/>
      <c r="Y496" s="20"/>
      <c r="Z496" s="19" t="s">
        <v>185</v>
      </c>
      <c r="AA496" s="19"/>
      <c r="AB496" s="19" t="s">
        <v>185</v>
      </c>
      <c r="AC496" s="19" t="s">
        <v>451</v>
      </c>
      <c r="AD496" s="19" t="s">
        <v>205</v>
      </c>
      <c r="AE496" s="19" t="s">
        <v>225</v>
      </c>
      <c r="AF496" s="19" t="s">
        <v>187</v>
      </c>
      <c r="AG496" s="19" t="s">
        <v>188</v>
      </c>
      <c r="AH496" s="19" t="s">
        <v>251</v>
      </c>
      <c r="AI496" s="19" t="s">
        <v>239</v>
      </c>
      <c r="AJ496" s="19">
        <f t="shared" si="6"/>
        <v>0</v>
      </c>
      <c r="AK496" s="19" t="s">
        <v>238</v>
      </c>
      <c r="AL496" s="19">
        <f t="shared" si="7"/>
        <v>0</v>
      </c>
      <c r="AM496" s="19" t="s">
        <v>190</v>
      </c>
      <c r="AN496" s="19">
        <f t="shared" si="8"/>
        <v>0</v>
      </c>
      <c r="AO496" s="20"/>
      <c r="AP496" s="19">
        <v>2.0</v>
      </c>
      <c r="AQ496" s="19">
        <v>2.0</v>
      </c>
      <c r="AR496" s="19">
        <v>2.0</v>
      </c>
      <c r="AS496" s="19">
        <v>2.0</v>
      </c>
      <c r="AT496" s="19">
        <v>2.0</v>
      </c>
      <c r="AU496" s="19">
        <v>3.0</v>
      </c>
      <c r="AV496" s="19">
        <v>3.0</v>
      </c>
      <c r="AW496" s="19">
        <v>1.0</v>
      </c>
      <c r="AX496" s="19">
        <v>1.0</v>
      </c>
      <c r="AY496" s="19">
        <f t="shared" si="9"/>
        <v>18</v>
      </c>
      <c r="AZ496" s="19">
        <f t="shared" si="10"/>
        <v>9</v>
      </c>
      <c r="BA496" s="19">
        <f t="shared" si="11"/>
        <v>0</v>
      </c>
      <c r="BB496" s="19">
        <f t="shared" si="12"/>
        <v>0</v>
      </c>
      <c r="BC496" s="19">
        <v>2.0</v>
      </c>
      <c r="BD496" s="19">
        <v>2.0</v>
      </c>
      <c r="BE496" s="19">
        <v>2.0</v>
      </c>
      <c r="BF496" s="19">
        <v>2.0</v>
      </c>
      <c r="BG496" s="19">
        <v>2.0</v>
      </c>
      <c r="BH496" s="19">
        <v>2.0</v>
      </c>
      <c r="BI496" s="19">
        <v>2.0</v>
      </c>
      <c r="BJ496" s="19">
        <f t="shared" si="13"/>
        <v>14</v>
      </c>
      <c r="BK496" s="19">
        <f t="shared" si="14"/>
        <v>7</v>
      </c>
      <c r="BL496" s="19"/>
      <c r="BM496" s="19"/>
      <c r="BN496" s="19">
        <v>1.0</v>
      </c>
      <c r="BO496" s="19" t="s">
        <v>185</v>
      </c>
      <c r="BP496" s="19">
        <f t="shared" si="15"/>
        <v>0</v>
      </c>
      <c r="BQ496" s="19">
        <v>3.0</v>
      </c>
      <c r="BR496" s="19">
        <v>28.0</v>
      </c>
      <c r="BS496" s="19" t="s">
        <v>195</v>
      </c>
      <c r="BT496" s="20">
        <f t="shared" si="16"/>
        <v>1</v>
      </c>
      <c r="BU496" s="19" t="s">
        <v>1084</v>
      </c>
      <c r="BV496" s="19">
        <v>2.0</v>
      </c>
      <c r="BW496" s="19" t="s">
        <v>195</v>
      </c>
      <c r="BX496" s="19" t="s">
        <v>191</v>
      </c>
      <c r="BY496" s="19" t="s">
        <v>195</v>
      </c>
      <c r="BZ496" s="19" t="s">
        <v>186</v>
      </c>
      <c r="CA496" s="19">
        <f t="shared" si="17"/>
        <v>1</v>
      </c>
      <c r="CB496" s="19" t="s">
        <v>208</v>
      </c>
      <c r="CC496" s="19">
        <f t="shared" si="18"/>
        <v>2</v>
      </c>
      <c r="CD496" s="19" t="s">
        <v>208</v>
      </c>
      <c r="CE496" s="19">
        <f t="shared" si="19"/>
        <v>2</v>
      </c>
      <c r="CF496" s="19" t="s">
        <v>208</v>
      </c>
      <c r="CG496" s="19">
        <f t="shared" si="20"/>
        <v>2</v>
      </c>
      <c r="CH496" s="19" t="s">
        <v>209</v>
      </c>
      <c r="CI496" s="19">
        <f t="shared" si="21"/>
        <v>1</v>
      </c>
      <c r="CJ496" s="19" t="s">
        <v>210</v>
      </c>
      <c r="CK496" s="19" t="s">
        <v>185</v>
      </c>
      <c r="CL496" s="19" t="s">
        <v>241</v>
      </c>
      <c r="CM496" s="19">
        <f t="shared" si="22"/>
        <v>1.5</v>
      </c>
      <c r="CN496" s="19" t="s">
        <v>185</v>
      </c>
      <c r="CO496" s="19">
        <f t="shared" si="23"/>
        <v>0</v>
      </c>
      <c r="CP496" s="19" t="s">
        <v>185</v>
      </c>
      <c r="CQ496" s="19" t="s">
        <v>195</v>
      </c>
      <c r="CR496" s="19" t="s">
        <v>185</v>
      </c>
      <c r="CS496" s="19" t="s">
        <v>185</v>
      </c>
      <c r="CT496" s="19" t="s">
        <v>185</v>
      </c>
      <c r="CU496" s="19">
        <f t="shared" ref="CU496:CY496" si="550">if(CP496="Không",0,1)</f>
        <v>0</v>
      </c>
      <c r="CV496" s="19">
        <f t="shared" si="550"/>
        <v>1</v>
      </c>
      <c r="CW496" s="19">
        <f t="shared" si="550"/>
        <v>0</v>
      </c>
      <c r="CX496" s="19">
        <f t="shared" si="550"/>
        <v>0</v>
      </c>
      <c r="CY496" s="19">
        <f t="shared" si="550"/>
        <v>0</v>
      </c>
      <c r="CZ496" s="19" t="s">
        <v>195</v>
      </c>
      <c r="DA496" s="19">
        <f t="shared" si="25"/>
        <v>1</v>
      </c>
      <c r="DB496" s="19" t="s">
        <v>195</v>
      </c>
      <c r="DC496" s="19">
        <f t="shared" si="26"/>
        <v>1</v>
      </c>
      <c r="DD496" s="19" t="s">
        <v>1085</v>
      </c>
      <c r="DE496" s="19" t="s">
        <v>195</v>
      </c>
      <c r="DF496" s="19">
        <f t="shared" si="27"/>
        <v>1</v>
      </c>
      <c r="DG496" s="19" t="s">
        <v>196</v>
      </c>
      <c r="DH496" s="19">
        <f t="shared" si="28"/>
        <v>0</v>
      </c>
      <c r="DI496" s="19" t="s">
        <v>185</v>
      </c>
      <c r="DJ496" s="19">
        <f t="shared" si="29"/>
        <v>0</v>
      </c>
      <c r="DK496" s="19" t="s">
        <v>197</v>
      </c>
      <c r="DL496" s="19">
        <f t="shared" si="30"/>
        <v>0</v>
      </c>
      <c r="DM496" s="19" t="s">
        <v>303</v>
      </c>
      <c r="DN496" s="19">
        <f t="shared" si="31"/>
        <v>0.5</v>
      </c>
      <c r="DO496" s="19" t="s">
        <v>486</v>
      </c>
      <c r="DP496" s="19" t="s">
        <v>185</v>
      </c>
      <c r="DQ496" s="20">
        <f t="shared" si="32"/>
        <v>0</v>
      </c>
      <c r="DR496" s="20"/>
      <c r="DS496" s="19" t="s">
        <v>185</v>
      </c>
      <c r="DT496" s="20"/>
      <c r="DU496" s="19" t="s">
        <v>185</v>
      </c>
      <c r="DV496" s="20"/>
      <c r="DW496" s="20"/>
      <c r="DX496" s="20"/>
      <c r="DY496" s="20"/>
    </row>
    <row r="497">
      <c r="A497" s="18">
        <v>46010.54671296296</v>
      </c>
      <c r="B497" s="19" t="s">
        <v>219</v>
      </c>
      <c r="C497" s="19" t="s">
        <v>174</v>
      </c>
      <c r="D497" s="19">
        <f t="shared" si="2"/>
        <v>0</v>
      </c>
      <c r="E497" s="19" t="s">
        <v>180</v>
      </c>
      <c r="F497" s="19">
        <f>IFERROR(__xludf.DUMMYFUNCTION("LET(
  t, LOWER(TRIM(E497)),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97" s="19" t="s">
        <v>185</v>
      </c>
      <c r="H497" s="19">
        <f>IFERROR(__xludf.DUMMYFUNCTION("LET(
  t, LOWER(TRIM(G497)),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97" s="19" t="s">
        <v>276</v>
      </c>
      <c r="J497" s="19">
        <f>IFERROR(__xludf.DUMMYFUNCTION("LET(
  text, LOWER(I497),
  IFERROR(
    IFS(
      REGEXMATCH(text,""ở cùng gia đình|ở trọ cùng gia đình""), 0,
      REGEXMATCH(text,""thuê trọ""), 1,
      REGEXMATCH(text,""ở ktx""), 2,
      REGEXMATCH(text,""có nhà tại khu vực đang học|có nhà|ở riên"&amp;"g tại chung cư""), 3,
      REGEXMATCH(text,""ở nhà người quen""), 4
    ),
  -1)
)"),0.0)</f>
        <v>0</v>
      </c>
      <c r="K497" s="19" t="s">
        <v>221</v>
      </c>
      <c r="L497" s="19">
        <f>IFERROR(__xludf.DUMMYFUNCTION("LET(
  t, LOWER(TRIM(K497)),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497" s="19" t="s">
        <v>222</v>
      </c>
      <c r="N497" s="19">
        <f>IFERROR(__xludf.DUMMYFUNCTION("LET(
  t, LOWER(TRIM(M497)),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97" s="19" t="s">
        <v>185</v>
      </c>
      <c r="P497" s="19">
        <f t="shared" si="3"/>
        <v>0</v>
      </c>
      <c r="Q497" s="20"/>
      <c r="R497" s="20" t="str">
        <f t="shared" si="535"/>
        <v/>
      </c>
      <c r="S497" s="20"/>
      <c r="T497" s="20"/>
      <c r="U497" s="20"/>
      <c r="V497" s="20" t="str">
        <f>IFERROR(__xludf.DUMMYFUNCTION("IFERROR(REGEXEXTRACT(U497,""\d+"")*1, """")"),"")</f>
        <v/>
      </c>
      <c r="W497" s="20">
        <f t="shared" si="5"/>
        <v>0</v>
      </c>
      <c r="X497" s="20"/>
      <c r="Y497" s="20"/>
      <c r="Z497" s="19" t="s">
        <v>185</v>
      </c>
      <c r="AA497" s="19"/>
      <c r="AB497" s="19" t="s">
        <v>195</v>
      </c>
      <c r="AC497" s="19" t="s">
        <v>185</v>
      </c>
      <c r="AD497" s="19" t="s">
        <v>186</v>
      </c>
      <c r="AE497" s="19" t="s">
        <v>186</v>
      </c>
      <c r="AF497" s="19" t="s">
        <v>206</v>
      </c>
      <c r="AG497" s="19" t="s">
        <v>238</v>
      </c>
      <c r="AH497" s="19" t="s">
        <v>251</v>
      </c>
      <c r="AI497" s="19" t="s">
        <v>189</v>
      </c>
      <c r="AJ497" s="19">
        <f t="shared" si="6"/>
        <v>1</v>
      </c>
      <c r="AK497" s="19" t="s">
        <v>226</v>
      </c>
      <c r="AL497" s="19">
        <f t="shared" si="7"/>
        <v>2</v>
      </c>
      <c r="AM497" s="19" t="s">
        <v>190</v>
      </c>
      <c r="AN497" s="19">
        <f t="shared" si="8"/>
        <v>0</v>
      </c>
      <c r="AO497" s="20"/>
      <c r="AP497" s="19">
        <v>1.0</v>
      </c>
      <c r="AQ497" s="19">
        <v>2.0</v>
      </c>
      <c r="AR497" s="19">
        <v>3.0</v>
      </c>
      <c r="AS497" s="19">
        <v>3.0</v>
      </c>
      <c r="AT497" s="19">
        <v>3.0</v>
      </c>
      <c r="AU497" s="19">
        <v>1.0</v>
      </c>
      <c r="AV497" s="19">
        <v>3.0</v>
      </c>
      <c r="AW497" s="19">
        <v>1.0</v>
      </c>
      <c r="AX497" s="19">
        <v>1.0</v>
      </c>
      <c r="AY497" s="19">
        <f t="shared" si="9"/>
        <v>18</v>
      </c>
      <c r="AZ497" s="19">
        <f t="shared" si="10"/>
        <v>9</v>
      </c>
      <c r="BA497" s="19">
        <f t="shared" si="11"/>
        <v>0</v>
      </c>
      <c r="BB497" s="19">
        <f t="shared" si="12"/>
        <v>0</v>
      </c>
      <c r="BC497" s="19">
        <v>2.0</v>
      </c>
      <c r="BD497" s="19">
        <v>1.0</v>
      </c>
      <c r="BE497" s="19">
        <v>1.0</v>
      </c>
      <c r="BF497" s="19">
        <v>4.0</v>
      </c>
      <c r="BG497" s="19">
        <v>2.0</v>
      </c>
      <c r="BH497" s="19">
        <v>1.0</v>
      </c>
      <c r="BI497" s="19">
        <v>1.0</v>
      </c>
      <c r="BJ497" s="19">
        <f t="shared" si="13"/>
        <v>12</v>
      </c>
      <c r="BK497" s="19">
        <f t="shared" si="14"/>
        <v>5</v>
      </c>
      <c r="BL497" s="19"/>
      <c r="BM497" s="19"/>
      <c r="BN497" s="19">
        <v>2.0</v>
      </c>
      <c r="BO497" s="19" t="s">
        <v>185</v>
      </c>
      <c r="BP497" s="19">
        <f t="shared" si="15"/>
        <v>0</v>
      </c>
      <c r="BQ497" s="19">
        <v>1.0</v>
      </c>
      <c r="BR497" s="19">
        <v>1.0</v>
      </c>
      <c r="BS497" s="19" t="s">
        <v>185</v>
      </c>
      <c r="BT497" s="20">
        <f t="shared" si="16"/>
        <v>0</v>
      </c>
      <c r="BU497" s="20"/>
      <c r="BV497" s="19">
        <v>2.0</v>
      </c>
      <c r="BW497" s="19" t="s">
        <v>195</v>
      </c>
      <c r="BX497" s="19" t="s">
        <v>1086</v>
      </c>
      <c r="BY497" s="19" t="s">
        <v>185</v>
      </c>
      <c r="BZ497" s="19" t="s">
        <v>185</v>
      </c>
      <c r="CA497" s="19">
        <f t="shared" si="17"/>
        <v>0</v>
      </c>
      <c r="CB497" s="19" t="s">
        <v>185</v>
      </c>
      <c r="CC497" s="19">
        <f t="shared" si="18"/>
        <v>0</v>
      </c>
      <c r="CD497" s="19" t="s">
        <v>209</v>
      </c>
      <c r="CE497" s="19">
        <f t="shared" si="19"/>
        <v>1</v>
      </c>
      <c r="CF497" s="19" t="s">
        <v>192</v>
      </c>
      <c r="CG497" s="19">
        <f t="shared" si="20"/>
        <v>0</v>
      </c>
      <c r="CH497" s="19" t="s">
        <v>192</v>
      </c>
      <c r="CI497" s="19">
        <f t="shared" si="21"/>
        <v>0</v>
      </c>
      <c r="CJ497" s="19" t="s">
        <v>292</v>
      </c>
      <c r="CK497" s="19" t="s">
        <v>1087</v>
      </c>
      <c r="CL497" s="19" t="s">
        <v>241</v>
      </c>
      <c r="CM497" s="19">
        <f t="shared" si="22"/>
        <v>1.5</v>
      </c>
      <c r="CN497" s="19" t="s">
        <v>185</v>
      </c>
      <c r="CO497" s="19">
        <f t="shared" si="23"/>
        <v>0</v>
      </c>
      <c r="CP497" s="19" t="s">
        <v>195</v>
      </c>
      <c r="CQ497" s="19" t="s">
        <v>195</v>
      </c>
      <c r="CR497" s="19" t="s">
        <v>185</v>
      </c>
      <c r="CS497" s="19" t="s">
        <v>195</v>
      </c>
      <c r="CT497" s="19" t="s">
        <v>195</v>
      </c>
      <c r="CU497" s="19">
        <f t="shared" ref="CU497:CY497" si="551">if(CP497="Không",0,1)</f>
        <v>1</v>
      </c>
      <c r="CV497" s="19">
        <f t="shared" si="551"/>
        <v>1</v>
      </c>
      <c r="CW497" s="19">
        <f t="shared" si="551"/>
        <v>0</v>
      </c>
      <c r="CX497" s="19">
        <f t="shared" si="551"/>
        <v>1</v>
      </c>
      <c r="CY497" s="19">
        <f t="shared" si="551"/>
        <v>1</v>
      </c>
      <c r="CZ497" s="19" t="s">
        <v>185</v>
      </c>
      <c r="DA497" s="19">
        <f t="shared" si="25"/>
        <v>0</v>
      </c>
      <c r="DB497" s="19" t="s">
        <v>185</v>
      </c>
      <c r="DC497" s="19">
        <f t="shared" si="26"/>
        <v>0</v>
      </c>
      <c r="DD497" s="20"/>
      <c r="DE497" s="19" t="s">
        <v>185</v>
      </c>
      <c r="DF497" s="19">
        <f t="shared" si="27"/>
        <v>0</v>
      </c>
      <c r="DG497" s="19" t="s">
        <v>196</v>
      </c>
      <c r="DH497" s="19">
        <f t="shared" si="28"/>
        <v>0</v>
      </c>
      <c r="DI497" s="19" t="s">
        <v>185</v>
      </c>
      <c r="DJ497" s="19">
        <f t="shared" si="29"/>
        <v>0</v>
      </c>
      <c r="DK497" s="19" t="s">
        <v>257</v>
      </c>
      <c r="DL497" s="19">
        <f t="shared" si="30"/>
        <v>3</v>
      </c>
      <c r="DM497" s="20"/>
      <c r="DN497" s="19" t="str">
        <f t="shared" si="31"/>
        <v/>
      </c>
      <c r="DO497" s="20"/>
      <c r="DP497" s="19" t="s">
        <v>185</v>
      </c>
      <c r="DQ497" s="20">
        <f t="shared" si="32"/>
        <v>0</v>
      </c>
      <c r="DR497" s="20"/>
      <c r="DS497" s="19" t="s">
        <v>185</v>
      </c>
      <c r="DT497" s="20"/>
      <c r="DU497" s="19" t="s">
        <v>185</v>
      </c>
      <c r="DV497" s="20"/>
      <c r="DW497" s="20"/>
      <c r="DX497" s="20"/>
      <c r="DY497" s="20"/>
    </row>
    <row r="498">
      <c r="A498" s="18">
        <v>46010.59818287037</v>
      </c>
      <c r="B498" s="19" t="s">
        <v>172</v>
      </c>
      <c r="C498" s="19" t="s">
        <v>174</v>
      </c>
      <c r="D498" s="19">
        <f t="shared" si="2"/>
        <v>0</v>
      </c>
      <c r="E498" s="19" t="s">
        <v>349</v>
      </c>
      <c r="F498" s="19">
        <f>IFERROR(__xludf.DUMMYFUNCTION("LET(
  t, LOWER(TRIM(E498)),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98" s="19" t="s">
        <v>185</v>
      </c>
      <c r="H498" s="19">
        <f>IFERROR(__xludf.DUMMYFUNCTION("LET(
  t, LOWER(TRIM(G498)),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98" s="19" t="s">
        <v>276</v>
      </c>
      <c r="J498" s="19">
        <f>IFERROR(__xludf.DUMMYFUNCTION("LET(
  text, LOWER(I498),
  IFERROR(
    IFS(
      REGEXMATCH(text,""ở cùng gia đình|ở trọ cùng gia đình""), 0,
      REGEXMATCH(text,""thuê trọ""), 1,
      REGEXMATCH(text,""ở ktx""), 2,
      REGEXMATCH(text,""có nhà tại khu vực đang học|có nhà|ở riên"&amp;"g tại chung cư""), 3,
      REGEXMATCH(text,""ở nhà người quen""), 4
    ),
  -1)
)"),0.0)</f>
        <v>0</v>
      </c>
      <c r="K498" s="19" t="s">
        <v>202</v>
      </c>
      <c r="L498" s="19">
        <f>IFERROR(__xludf.DUMMYFUNCTION("LET(
  t, LOWER(TRIM(K498)),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498" s="19" t="s">
        <v>222</v>
      </c>
      <c r="N498" s="19">
        <f>IFERROR(__xludf.DUMMYFUNCTION("LET(
  t, LOWER(TRIM(M498)),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98" s="19" t="s">
        <v>195</v>
      </c>
      <c r="P498" s="19">
        <f t="shared" si="3"/>
        <v>1</v>
      </c>
      <c r="Q498" s="19">
        <v>1.0</v>
      </c>
      <c r="R498" s="20">
        <f t="shared" si="535"/>
        <v>1</v>
      </c>
      <c r="S498" s="19" t="s">
        <v>1088</v>
      </c>
      <c r="T498" s="19"/>
      <c r="U498" s="19" t="s">
        <v>236</v>
      </c>
      <c r="V498" s="20">
        <f>IFERROR(__xludf.DUMMYFUNCTION("IFERROR(REGEXEXTRACT(U498,""\d+"")*1, """")"),40.0)</f>
        <v>40</v>
      </c>
      <c r="W498" s="20">
        <f t="shared" si="5"/>
        <v>40</v>
      </c>
      <c r="X498" s="19">
        <v>10.0</v>
      </c>
      <c r="Y498" s="19">
        <v>25.0</v>
      </c>
      <c r="Z498" s="19" t="s">
        <v>185</v>
      </c>
      <c r="AA498" s="19"/>
      <c r="AB498" s="19" t="s">
        <v>185</v>
      </c>
      <c r="AC498" s="19" t="s">
        <v>185</v>
      </c>
      <c r="AD498" s="19" t="s">
        <v>186</v>
      </c>
      <c r="AE498" s="19" t="s">
        <v>186</v>
      </c>
      <c r="AF498" s="19" t="s">
        <v>206</v>
      </c>
      <c r="AG498" s="19" t="s">
        <v>226</v>
      </c>
      <c r="AH498" s="19" t="s">
        <v>251</v>
      </c>
      <c r="AI498" s="19" t="s">
        <v>227</v>
      </c>
      <c r="AJ498" s="19">
        <f t="shared" si="6"/>
        <v>2</v>
      </c>
      <c r="AK498" s="19" t="s">
        <v>226</v>
      </c>
      <c r="AL498" s="19">
        <f t="shared" si="7"/>
        <v>2</v>
      </c>
      <c r="AM498" s="19" t="s">
        <v>190</v>
      </c>
      <c r="AN498" s="19">
        <f t="shared" si="8"/>
        <v>0</v>
      </c>
      <c r="AO498" s="20"/>
      <c r="AP498" s="19">
        <v>2.0</v>
      </c>
      <c r="AQ498" s="19">
        <v>1.0</v>
      </c>
      <c r="AR498" s="19">
        <v>2.0</v>
      </c>
      <c r="AS498" s="19">
        <v>2.0</v>
      </c>
      <c r="AT498" s="19">
        <v>2.0</v>
      </c>
      <c r="AU498" s="19">
        <v>2.0</v>
      </c>
      <c r="AV498" s="19">
        <v>1.0</v>
      </c>
      <c r="AW498" s="19">
        <v>1.0</v>
      </c>
      <c r="AX498" s="19">
        <v>1.0</v>
      </c>
      <c r="AY498" s="19">
        <f t="shared" si="9"/>
        <v>14</v>
      </c>
      <c r="AZ498" s="19">
        <f t="shared" si="10"/>
        <v>5</v>
      </c>
      <c r="BA498" s="19">
        <f t="shared" si="11"/>
        <v>0</v>
      </c>
      <c r="BB498" s="19">
        <f t="shared" si="12"/>
        <v>0</v>
      </c>
      <c r="BC498" s="19">
        <v>1.0</v>
      </c>
      <c r="BD498" s="19">
        <v>1.0</v>
      </c>
      <c r="BE498" s="19">
        <v>1.0</v>
      </c>
      <c r="BF498" s="19">
        <v>1.0</v>
      </c>
      <c r="BG498" s="19">
        <v>2.0</v>
      </c>
      <c r="BH498" s="19">
        <v>1.0</v>
      </c>
      <c r="BI498" s="19">
        <v>1.0</v>
      </c>
      <c r="BJ498" s="19">
        <f t="shared" si="13"/>
        <v>8</v>
      </c>
      <c r="BK498" s="19">
        <f t="shared" si="14"/>
        <v>1</v>
      </c>
      <c r="BL498" s="19"/>
      <c r="BM498" s="19"/>
      <c r="BN498" s="19">
        <v>1.0</v>
      </c>
      <c r="BO498" s="19" t="s">
        <v>185</v>
      </c>
      <c r="BP498" s="19">
        <f t="shared" si="15"/>
        <v>0</v>
      </c>
      <c r="BQ498" s="19">
        <v>1.0</v>
      </c>
      <c r="BR498" s="19">
        <v>5.0</v>
      </c>
      <c r="BS498" s="19" t="s">
        <v>195</v>
      </c>
      <c r="BT498" s="20">
        <f t="shared" si="16"/>
        <v>1</v>
      </c>
      <c r="BU498" s="19" t="s">
        <v>207</v>
      </c>
      <c r="BV498" s="19">
        <v>3.0</v>
      </c>
      <c r="BW498" s="19" t="s">
        <v>185</v>
      </c>
      <c r="BX498" s="19" t="s">
        <v>1089</v>
      </c>
      <c r="BY498" s="19" t="s">
        <v>185</v>
      </c>
      <c r="BZ498" s="19" t="s">
        <v>185</v>
      </c>
      <c r="CA498" s="19">
        <f t="shared" si="17"/>
        <v>0</v>
      </c>
      <c r="CB498" s="19" t="s">
        <v>185</v>
      </c>
      <c r="CC498" s="19">
        <f t="shared" si="18"/>
        <v>0</v>
      </c>
      <c r="CD498" s="19" t="s">
        <v>192</v>
      </c>
      <c r="CE498" s="19">
        <f t="shared" si="19"/>
        <v>0</v>
      </c>
      <c r="CF498" s="19" t="s">
        <v>192</v>
      </c>
      <c r="CG498" s="19">
        <f t="shared" si="20"/>
        <v>0</v>
      </c>
      <c r="CH498" s="19" t="s">
        <v>192</v>
      </c>
      <c r="CI498" s="19">
        <f t="shared" si="21"/>
        <v>0</v>
      </c>
      <c r="CJ498" s="19" t="s">
        <v>292</v>
      </c>
      <c r="CK498" s="19" t="s">
        <v>279</v>
      </c>
      <c r="CL498" s="19" t="s">
        <v>241</v>
      </c>
      <c r="CM498" s="19">
        <f t="shared" si="22"/>
        <v>1.5</v>
      </c>
      <c r="CN498" s="19" t="s">
        <v>185</v>
      </c>
      <c r="CO498" s="19">
        <f t="shared" si="23"/>
        <v>0</v>
      </c>
      <c r="CP498" s="19" t="s">
        <v>185</v>
      </c>
      <c r="CQ498" s="19" t="s">
        <v>195</v>
      </c>
      <c r="CR498" s="19" t="s">
        <v>185</v>
      </c>
      <c r="CS498" s="19" t="s">
        <v>185</v>
      </c>
      <c r="CT498" s="19" t="s">
        <v>185</v>
      </c>
      <c r="CU498" s="19">
        <f t="shared" ref="CU498:CY498" si="552">if(CP498="Không",0,1)</f>
        <v>0</v>
      </c>
      <c r="CV498" s="19">
        <f t="shared" si="552"/>
        <v>1</v>
      </c>
      <c r="CW498" s="19">
        <f t="shared" si="552"/>
        <v>0</v>
      </c>
      <c r="CX498" s="19">
        <f t="shared" si="552"/>
        <v>0</v>
      </c>
      <c r="CY498" s="19">
        <f t="shared" si="552"/>
        <v>0</v>
      </c>
      <c r="CZ498" s="19" t="s">
        <v>185</v>
      </c>
      <c r="DA498" s="19">
        <f t="shared" si="25"/>
        <v>0</v>
      </c>
      <c r="DB498" s="19" t="s">
        <v>185</v>
      </c>
      <c r="DC498" s="19">
        <f t="shared" si="26"/>
        <v>0</v>
      </c>
      <c r="DD498" s="20"/>
      <c r="DE498" s="19" t="s">
        <v>185</v>
      </c>
      <c r="DF498" s="19">
        <f t="shared" si="27"/>
        <v>0</v>
      </c>
      <c r="DG498" s="19" t="s">
        <v>196</v>
      </c>
      <c r="DH498" s="19">
        <f t="shared" si="28"/>
        <v>0</v>
      </c>
      <c r="DI498" s="19" t="s">
        <v>185</v>
      </c>
      <c r="DJ498" s="19">
        <f t="shared" si="29"/>
        <v>0</v>
      </c>
      <c r="DK498" s="19" t="s">
        <v>197</v>
      </c>
      <c r="DL498" s="19">
        <f t="shared" si="30"/>
        <v>0</v>
      </c>
      <c r="DM498" s="20"/>
      <c r="DN498" s="19" t="str">
        <f t="shared" si="31"/>
        <v/>
      </c>
      <c r="DO498" s="20"/>
      <c r="DP498" s="19" t="s">
        <v>185</v>
      </c>
      <c r="DQ498" s="20">
        <f t="shared" si="32"/>
        <v>0</v>
      </c>
      <c r="DR498" s="20"/>
      <c r="DS498" s="19" t="s">
        <v>185</v>
      </c>
      <c r="DT498" s="20"/>
      <c r="DU498" s="19" t="s">
        <v>185</v>
      </c>
      <c r="DV498" s="20"/>
      <c r="DW498" s="20"/>
      <c r="DX498" s="20"/>
      <c r="DY498" s="20"/>
    </row>
    <row r="499">
      <c r="A499" s="18">
        <v>46010.60623842593</v>
      </c>
      <c r="B499" s="19" t="s">
        <v>219</v>
      </c>
      <c r="C499" s="19" t="s">
        <v>335</v>
      </c>
      <c r="D499" s="19">
        <f t="shared" si="2"/>
        <v>1</v>
      </c>
      <c r="E499" s="19" t="s">
        <v>180</v>
      </c>
      <c r="F499" s="19">
        <f>IFERROR(__xludf.DUMMYFUNCTION("LET(
  t, LOWER(TRIM(E499)),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499" s="19" t="s">
        <v>185</v>
      </c>
      <c r="H499" s="19">
        <f>IFERROR(__xludf.DUMMYFUNCTION("LET(
  t, LOWER(TRIM(G499)),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499" s="19" t="s">
        <v>182</v>
      </c>
      <c r="J499" s="19">
        <f>IFERROR(__xludf.DUMMYFUNCTION("LET(
  text, LOWER(I499),
  IFERROR(
    IFS(
      REGEXMATCH(text,""ở cùng gia đình|ở trọ cùng gia đình""), 0,
      REGEXMATCH(text,""thuê trọ""), 1,
      REGEXMATCH(text,""ở ktx""), 2,
      REGEXMATCH(text,""có nhà tại khu vực đang học|có nhà|ở riên"&amp;"g tại chung cư""), 3,
      REGEXMATCH(text,""ở nhà người quen""), 4
    ),
  -1)
)"),1.0)</f>
        <v>1</v>
      </c>
      <c r="K499" s="19" t="s">
        <v>183</v>
      </c>
      <c r="L499" s="19">
        <f>IFERROR(__xludf.DUMMYFUNCTION("LET(
  t, LOWER(TRIM(K499)),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499" s="19" t="s">
        <v>222</v>
      </c>
      <c r="N499" s="19">
        <f>IFERROR(__xludf.DUMMYFUNCTION("LET(
  t, LOWER(TRIM(M499)),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499" s="19" t="s">
        <v>185</v>
      </c>
      <c r="P499" s="19">
        <f t="shared" si="3"/>
        <v>0</v>
      </c>
      <c r="Q499" s="20"/>
      <c r="R499" s="20" t="str">
        <f t="shared" si="535"/>
        <v/>
      </c>
      <c r="S499" s="20"/>
      <c r="T499" s="20"/>
      <c r="U499" s="20"/>
      <c r="V499" s="20" t="str">
        <f>IFERROR(__xludf.DUMMYFUNCTION("IFERROR(REGEXEXTRACT(U499,""\d+"")*1, """")"),"")</f>
        <v/>
      </c>
      <c r="W499" s="20">
        <f t="shared" si="5"/>
        <v>0</v>
      </c>
      <c r="X499" s="20"/>
      <c r="Y499" s="20"/>
      <c r="Z499" s="19" t="s">
        <v>186</v>
      </c>
      <c r="AA499" s="19"/>
      <c r="AB499" s="19" t="s">
        <v>185</v>
      </c>
      <c r="AC499" s="19" t="s">
        <v>185</v>
      </c>
      <c r="AD499" s="19" t="s">
        <v>205</v>
      </c>
      <c r="AE499" s="19" t="s">
        <v>186</v>
      </c>
      <c r="AF499" s="19" t="s">
        <v>206</v>
      </c>
      <c r="AG499" s="19" t="s">
        <v>188</v>
      </c>
      <c r="AH499" s="19" t="s">
        <v>188</v>
      </c>
      <c r="AI499" s="19" t="s">
        <v>189</v>
      </c>
      <c r="AJ499" s="19">
        <f t="shared" si="6"/>
        <v>1</v>
      </c>
      <c r="AK499" s="19" t="s">
        <v>226</v>
      </c>
      <c r="AL499" s="19">
        <f t="shared" si="7"/>
        <v>2</v>
      </c>
      <c r="AM499" s="19" t="s">
        <v>228</v>
      </c>
      <c r="AN499" s="19">
        <f t="shared" si="8"/>
        <v>1</v>
      </c>
      <c r="AO499" s="20"/>
      <c r="AP499" s="19">
        <v>3.0</v>
      </c>
      <c r="AQ499" s="19">
        <v>2.0</v>
      </c>
      <c r="AR499" s="19">
        <v>3.0</v>
      </c>
      <c r="AS499" s="19">
        <v>4.0</v>
      </c>
      <c r="AT499" s="19">
        <v>3.0</v>
      </c>
      <c r="AU499" s="19">
        <v>2.0</v>
      </c>
      <c r="AV499" s="19">
        <v>2.0</v>
      </c>
      <c r="AW499" s="19">
        <v>2.0</v>
      </c>
      <c r="AX499" s="19">
        <v>1.0</v>
      </c>
      <c r="AY499" s="19">
        <f t="shared" si="9"/>
        <v>22</v>
      </c>
      <c r="AZ499" s="19">
        <f t="shared" si="10"/>
        <v>13</v>
      </c>
      <c r="BA499" s="19">
        <f t="shared" si="11"/>
        <v>1</v>
      </c>
      <c r="BB499" s="19">
        <f t="shared" si="12"/>
        <v>0</v>
      </c>
      <c r="BC499" s="19">
        <v>2.0</v>
      </c>
      <c r="BD499" s="19">
        <v>2.0</v>
      </c>
      <c r="BE499" s="19">
        <v>2.0</v>
      </c>
      <c r="BF499" s="19">
        <v>2.0</v>
      </c>
      <c r="BG499" s="19">
        <v>3.0</v>
      </c>
      <c r="BH499" s="19">
        <v>2.0</v>
      </c>
      <c r="BI499" s="19">
        <v>2.0</v>
      </c>
      <c r="BJ499" s="19">
        <f t="shared" si="13"/>
        <v>15</v>
      </c>
      <c r="BK499" s="19">
        <f t="shared" si="14"/>
        <v>8</v>
      </c>
      <c r="BL499" s="19"/>
      <c r="BM499" s="19"/>
      <c r="BN499" s="19">
        <v>5.0</v>
      </c>
      <c r="BO499" s="19" t="s">
        <v>195</v>
      </c>
      <c r="BP499" s="19">
        <f t="shared" si="15"/>
        <v>1</v>
      </c>
      <c r="BQ499" s="19">
        <v>6.0</v>
      </c>
      <c r="BR499" s="19">
        <v>9.0</v>
      </c>
      <c r="BS499" s="19" t="s">
        <v>195</v>
      </c>
      <c r="BT499" s="20">
        <f t="shared" si="16"/>
        <v>1</v>
      </c>
      <c r="BU499" s="19" t="s">
        <v>671</v>
      </c>
      <c r="BV499" s="19">
        <v>3.0</v>
      </c>
      <c r="BW499" s="19" t="s">
        <v>195</v>
      </c>
      <c r="BX499" s="19" t="s">
        <v>191</v>
      </c>
      <c r="BY499" s="19" t="s">
        <v>185</v>
      </c>
      <c r="BZ499" s="19" t="s">
        <v>186</v>
      </c>
      <c r="CA499" s="19">
        <f t="shared" si="17"/>
        <v>1</v>
      </c>
      <c r="CB499" s="19" t="s">
        <v>186</v>
      </c>
      <c r="CC499" s="19">
        <f t="shared" si="18"/>
        <v>1</v>
      </c>
      <c r="CD499" s="19" t="s">
        <v>209</v>
      </c>
      <c r="CE499" s="19">
        <f t="shared" si="19"/>
        <v>1</v>
      </c>
      <c r="CF499" s="19" t="s">
        <v>209</v>
      </c>
      <c r="CG499" s="19">
        <f t="shared" si="20"/>
        <v>1</v>
      </c>
      <c r="CH499" s="19" t="s">
        <v>209</v>
      </c>
      <c r="CI499" s="19">
        <f t="shared" si="21"/>
        <v>1</v>
      </c>
      <c r="CJ499" s="19" t="s">
        <v>229</v>
      </c>
      <c r="CK499" s="19" t="s">
        <v>336</v>
      </c>
      <c r="CL499" s="19" t="s">
        <v>212</v>
      </c>
      <c r="CM499" s="19">
        <f t="shared" si="22"/>
        <v>6</v>
      </c>
      <c r="CN499" s="19" t="s">
        <v>185</v>
      </c>
      <c r="CO499" s="19">
        <f t="shared" si="23"/>
        <v>0</v>
      </c>
      <c r="CP499" s="19" t="s">
        <v>195</v>
      </c>
      <c r="CQ499" s="19" t="s">
        <v>195</v>
      </c>
      <c r="CR499" s="19" t="s">
        <v>185</v>
      </c>
      <c r="CS499" s="19" t="s">
        <v>195</v>
      </c>
      <c r="CT499" s="19" t="s">
        <v>185</v>
      </c>
      <c r="CU499" s="19">
        <f t="shared" ref="CU499:CY499" si="553">if(CP499="Không",0,1)</f>
        <v>1</v>
      </c>
      <c r="CV499" s="19">
        <f t="shared" si="553"/>
        <v>1</v>
      </c>
      <c r="CW499" s="19">
        <f t="shared" si="553"/>
        <v>0</v>
      </c>
      <c r="CX499" s="19">
        <f t="shared" si="553"/>
        <v>1</v>
      </c>
      <c r="CY499" s="19">
        <f t="shared" si="553"/>
        <v>0</v>
      </c>
      <c r="CZ499" s="19" t="s">
        <v>195</v>
      </c>
      <c r="DA499" s="19">
        <f t="shared" si="25"/>
        <v>1</v>
      </c>
      <c r="DB499" s="19" t="s">
        <v>185</v>
      </c>
      <c r="DC499" s="19">
        <f t="shared" si="26"/>
        <v>0</v>
      </c>
      <c r="DD499" s="20"/>
      <c r="DE499" s="19" t="s">
        <v>185</v>
      </c>
      <c r="DF499" s="19">
        <f t="shared" si="27"/>
        <v>0</v>
      </c>
      <c r="DG499" s="19" t="s">
        <v>431</v>
      </c>
      <c r="DH499" s="19">
        <f t="shared" si="28"/>
        <v>1</v>
      </c>
      <c r="DI499" s="19" t="s">
        <v>185</v>
      </c>
      <c r="DJ499" s="19">
        <f t="shared" si="29"/>
        <v>0</v>
      </c>
      <c r="DK499" s="19" t="s">
        <v>197</v>
      </c>
      <c r="DL499" s="19">
        <f t="shared" si="30"/>
        <v>0</v>
      </c>
      <c r="DM499" s="20"/>
      <c r="DN499" s="19" t="str">
        <f t="shared" si="31"/>
        <v/>
      </c>
      <c r="DO499" s="20"/>
      <c r="DP499" s="19" t="s">
        <v>185</v>
      </c>
      <c r="DQ499" s="20">
        <f t="shared" si="32"/>
        <v>0</v>
      </c>
      <c r="DR499" s="20"/>
      <c r="DS499" s="19" t="s">
        <v>185</v>
      </c>
      <c r="DT499" s="20"/>
      <c r="DU499" s="19" t="s">
        <v>185</v>
      </c>
      <c r="DV499" s="20"/>
      <c r="DW499" s="20"/>
      <c r="DX499" s="20"/>
      <c r="DY499" s="20"/>
    </row>
    <row r="500">
      <c r="A500" s="18">
        <v>46010.86127314815</v>
      </c>
      <c r="B500" s="19" t="s">
        <v>316</v>
      </c>
      <c r="C500" s="19" t="s">
        <v>335</v>
      </c>
      <c r="D500" s="19">
        <f t="shared" si="2"/>
        <v>1</v>
      </c>
      <c r="E500" s="19" t="s">
        <v>180</v>
      </c>
      <c r="F500" s="19">
        <f>IFERROR(__xludf.DUMMYFUNCTION("LET(
  t, LOWER(TRIM(E500)),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00" s="19" t="s">
        <v>220</v>
      </c>
      <c r="H500" s="19">
        <f>IFERROR(__xludf.DUMMYFUNCTION("LET(
  t, LOWER(TRIM(G500)),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00" s="19" t="s">
        <v>276</v>
      </c>
      <c r="J500" s="19">
        <f>IFERROR(__xludf.DUMMYFUNCTION("LET(
  text, LOWER(I500),
  IFERROR(
    IFS(
      REGEXMATCH(text,""ở cùng gia đình|ở trọ cùng gia đình""), 0,
      REGEXMATCH(text,""thuê trọ""), 1,
      REGEXMATCH(text,""ở ktx""), 2,
      REGEXMATCH(text,""có nhà tại khu vực đang học|có nhà|ở riên"&amp;"g tại chung cư""), 3,
      REGEXMATCH(text,""ở nhà người quen""), 4
    ),
  -1)
)"),0.0)</f>
        <v>0</v>
      </c>
      <c r="K500" s="19" t="s">
        <v>183</v>
      </c>
      <c r="L500" s="19">
        <f>IFERROR(__xludf.DUMMYFUNCTION("LET(
  t, LOWER(TRIM(K500)),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00" s="19" t="s">
        <v>383</v>
      </c>
      <c r="N500" s="19">
        <f>IFERROR(__xludf.DUMMYFUNCTION("LET(
  t, LOWER(TRIM(M500)),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00" s="19" t="s">
        <v>185</v>
      </c>
      <c r="P500" s="19">
        <f t="shared" si="3"/>
        <v>0</v>
      </c>
      <c r="Q500" s="20"/>
      <c r="R500" s="20" t="str">
        <f t="shared" si="535"/>
        <v/>
      </c>
      <c r="S500" s="20"/>
      <c r="T500" s="20"/>
      <c r="U500" s="20"/>
      <c r="V500" s="20" t="str">
        <f>IFERROR(__xludf.DUMMYFUNCTION("IFERROR(REGEXEXTRACT(U500,""\d+"")*1, """")"),"")</f>
        <v/>
      </c>
      <c r="W500" s="20">
        <f t="shared" si="5"/>
        <v>0</v>
      </c>
      <c r="X500" s="20"/>
      <c r="Y500" s="20"/>
      <c r="Z500" s="19" t="s">
        <v>208</v>
      </c>
      <c r="AA500" s="19"/>
      <c r="AB500" s="19" t="s">
        <v>185</v>
      </c>
      <c r="AC500" s="19" t="s">
        <v>185</v>
      </c>
      <c r="AD500" s="19" t="s">
        <v>205</v>
      </c>
      <c r="AE500" s="19" t="s">
        <v>186</v>
      </c>
      <c r="AF500" s="19" t="s">
        <v>206</v>
      </c>
      <c r="AG500" s="19" t="s">
        <v>188</v>
      </c>
      <c r="AH500" s="19" t="s">
        <v>188</v>
      </c>
      <c r="AI500" s="19" t="s">
        <v>239</v>
      </c>
      <c r="AJ500" s="19">
        <f t="shared" si="6"/>
        <v>0</v>
      </c>
      <c r="AK500" s="19" t="s">
        <v>302</v>
      </c>
      <c r="AL500" s="19">
        <f t="shared" si="7"/>
        <v>-1</v>
      </c>
      <c r="AM500" s="19" t="s">
        <v>190</v>
      </c>
      <c r="AN500" s="19">
        <f t="shared" si="8"/>
        <v>0</v>
      </c>
      <c r="AO500" s="20"/>
      <c r="AP500" s="19">
        <v>2.0</v>
      </c>
      <c r="AQ500" s="19">
        <v>2.0</v>
      </c>
      <c r="AR500" s="19">
        <v>2.0</v>
      </c>
      <c r="AS500" s="19">
        <v>3.0</v>
      </c>
      <c r="AT500" s="19">
        <v>3.0</v>
      </c>
      <c r="AU500" s="19">
        <v>2.0</v>
      </c>
      <c r="AV500" s="19">
        <v>2.0</v>
      </c>
      <c r="AW500" s="19">
        <v>2.0</v>
      </c>
      <c r="AX500" s="19">
        <v>1.0</v>
      </c>
      <c r="AY500" s="19">
        <f t="shared" si="9"/>
        <v>19</v>
      </c>
      <c r="AZ500" s="19">
        <f t="shared" si="10"/>
        <v>10</v>
      </c>
      <c r="BA500" s="19">
        <f t="shared" si="11"/>
        <v>1</v>
      </c>
      <c r="BB500" s="19">
        <f t="shared" si="12"/>
        <v>0</v>
      </c>
      <c r="BC500" s="19">
        <v>2.0</v>
      </c>
      <c r="BD500" s="19">
        <v>1.0</v>
      </c>
      <c r="BE500" s="19">
        <v>2.0</v>
      </c>
      <c r="BF500" s="19">
        <v>2.0</v>
      </c>
      <c r="BG500" s="19">
        <v>2.0</v>
      </c>
      <c r="BH500" s="19">
        <v>1.0</v>
      </c>
      <c r="BI500" s="19">
        <v>1.0</v>
      </c>
      <c r="BJ500" s="19">
        <f t="shared" si="13"/>
        <v>11</v>
      </c>
      <c r="BK500" s="19">
        <f t="shared" si="14"/>
        <v>4</v>
      </c>
      <c r="BL500" s="19"/>
      <c r="BM500" s="19"/>
      <c r="BN500" s="19">
        <v>4.0</v>
      </c>
      <c r="BO500" s="19" t="s">
        <v>195</v>
      </c>
      <c r="BP500" s="19">
        <f t="shared" si="15"/>
        <v>1</v>
      </c>
      <c r="BQ500" s="19">
        <v>4.0</v>
      </c>
      <c r="BR500" s="19">
        <v>5.0</v>
      </c>
      <c r="BS500" s="19" t="s">
        <v>185</v>
      </c>
      <c r="BT500" s="20">
        <f t="shared" si="16"/>
        <v>0</v>
      </c>
      <c r="BU500" s="20"/>
      <c r="BV500" s="19">
        <v>3.0</v>
      </c>
      <c r="BW500" s="19" t="s">
        <v>195</v>
      </c>
      <c r="BX500" s="19" t="s">
        <v>191</v>
      </c>
      <c r="BY500" s="19" t="s">
        <v>195</v>
      </c>
      <c r="BZ500" s="19" t="s">
        <v>186</v>
      </c>
      <c r="CA500" s="19">
        <f t="shared" si="17"/>
        <v>1</v>
      </c>
      <c r="CB500" s="19" t="s">
        <v>186</v>
      </c>
      <c r="CC500" s="19">
        <f t="shared" si="18"/>
        <v>1</v>
      </c>
      <c r="CD500" s="19" t="s">
        <v>209</v>
      </c>
      <c r="CE500" s="19">
        <f t="shared" si="19"/>
        <v>1</v>
      </c>
      <c r="CF500" s="19" t="s">
        <v>209</v>
      </c>
      <c r="CG500" s="19">
        <f t="shared" si="20"/>
        <v>1</v>
      </c>
      <c r="CH500" s="19" t="s">
        <v>192</v>
      </c>
      <c r="CI500" s="19">
        <f t="shared" si="21"/>
        <v>0</v>
      </c>
      <c r="CJ500" s="19" t="s">
        <v>193</v>
      </c>
      <c r="CK500" s="19" t="s">
        <v>319</v>
      </c>
      <c r="CL500" s="19" t="s">
        <v>194</v>
      </c>
      <c r="CM500" s="19">
        <f t="shared" si="22"/>
        <v>3.5</v>
      </c>
      <c r="CN500" s="19" t="s">
        <v>185</v>
      </c>
      <c r="CO500" s="19">
        <f t="shared" si="23"/>
        <v>0</v>
      </c>
      <c r="CP500" s="19" t="s">
        <v>185</v>
      </c>
      <c r="CQ500" s="19" t="s">
        <v>185</v>
      </c>
      <c r="CR500" s="19" t="s">
        <v>185</v>
      </c>
      <c r="CS500" s="19" t="s">
        <v>185</v>
      </c>
      <c r="CT500" s="19" t="s">
        <v>185</v>
      </c>
      <c r="CU500" s="19">
        <f t="shared" ref="CU500:CY500" si="554">if(CP500="Không",0,1)</f>
        <v>0</v>
      </c>
      <c r="CV500" s="19">
        <f t="shared" si="554"/>
        <v>0</v>
      </c>
      <c r="CW500" s="19">
        <f t="shared" si="554"/>
        <v>0</v>
      </c>
      <c r="CX500" s="19">
        <f t="shared" si="554"/>
        <v>0</v>
      </c>
      <c r="CY500" s="19">
        <f t="shared" si="554"/>
        <v>0</v>
      </c>
      <c r="CZ500" s="19" t="s">
        <v>185</v>
      </c>
      <c r="DA500" s="19">
        <f t="shared" si="25"/>
        <v>0</v>
      </c>
      <c r="DB500" s="19" t="s">
        <v>185</v>
      </c>
      <c r="DC500" s="19">
        <f t="shared" si="26"/>
        <v>0</v>
      </c>
      <c r="DD500" s="20"/>
      <c r="DE500" s="19" t="s">
        <v>195</v>
      </c>
      <c r="DF500" s="19">
        <f t="shared" si="27"/>
        <v>1</v>
      </c>
      <c r="DG500" s="19" t="s">
        <v>196</v>
      </c>
      <c r="DH500" s="19">
        <f t="shared" si="28"/>
        <v>0</v>
      </c>
      <c r="DI500" s="19" t="s">
        <v>185</v>
      </c>
      <c r="DJ500" s="19">
        <f t="shared" si="29"/>
        <v>0</v>
      </c>
      <c r="DK500" s="19" t="s">
        <v>197</v>
      </c>
      <c r="DL500" s="19">
        <f t="shared" si="30"/>
        <v>0</v>
      </c>
      <c r="DM500" s="19" t="s">
        <v>198</v>
      </c>
      <c r="DN500" s="19">
        <f t="shared" si="31"/>
        <v>1.5</v>
      </c>
      <c r="DO500" s="19" t="s">
        <v>304</v>
      </c>
      <c r="DP500" s="19" t="s">
        <v>185</v>
      </c>
      <c r="DQ500" s="20">
        <f t="shared" si="32"/>
        <v>0</v>
      </c>
      <c r="DR500" s="20"/>
      <c r="DS500" s="19" t="s">
        <v>185</v>
      </c>
      <c r="DT500" s="20"/>
      <c r="DU500" s="19" t="s">
        <v>185</v>
      </c>
      <c r="DV500" s="20"/>
      <c r="DW500" s="20"/>
      <c r="DX500" s="20"/>
      <c r="DY500" s="20"/>
    </row>
    <row r="501">
      <c r="A501" s="18">
        <v>46010.89194444445</v>
      </c>
      <c r="B501" s="19" t="s">
        <v>390</v>
      </c>
      <c r="C501" s="19" t="s">
        <v>174</v>
      </c>
      <c r="D501" s="19">
        <f t="shared" si="2"/>
        <v>0</v>
      </c>
      <c r="E501" s="19" t="s">
        <v>553</v>
      </c>
      <c r="F501" s="19">
        <f>IFERROR(__xludf.DUMMYFUNCTION("LET(
  t, LOWER(TRIM(E501)),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01" s="19" t="s">
        <v>220</v>
      </c>
      <c r="H501" s="19">
        <f>IFERROR(__xludf.DUMMYFUNCTION("LET(
  t, LOWER(TRIM(G501)),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01" s="19" t="s">
        <v>276</v>
      </c>
      <c r="J501" s="19">
        <f>IFERROR(__xludf.DUMMYFUNCTION("LET(
  text, LOWER(I501),
  IFERROR(
    IFS(
      REGEXMATCH(text,""ở cùng gia đình|ở trọ cùng gia đình""), 0,
      REGEXMATCH(text,""thuê trọ""), 1,
      REGEXMATCH(text,""ở ktx""), 2,
      REGEXMATCH(text,""có nhà tại khu vực đang học|có nhà|ở riên"&amp;"g tại chung cư""), 3,
      REGEXMATCH(text,""ở nhà người quen""), 4
    ),
  -1)
)"),0.0)</f>
        <v>0</v>
      </c>
      <c r="K501" s="19" t="s">
        <v>183</v>
      </c>
      <c r="L501" s="19">
        <f>IFERROR(__xludf.DUMMYFUNCTION("LET(
  t, LOWER(TRIM(K501)),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01" s="19" t="s">
        <v>383</v>
      </c>
      <c r="N501" s="19">
        <f>IFERROR(__xludf.DUMMYFUNCTION("LET(
  t, LOWER(TRIM(M501)),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01" s="19" t="s">
        <v>195</v>
      </c>
      <c r="P501" s="19">
        <f t="shared" si="3"/>
        <v>1</v>
      </c>
      <c r="Q501" s="19" t="s">
        <v>1090</v>
      </c>
      <c r="R501" s="19">
        <v>1.0</v>
      </c>
      <c r="S501" s="19" t="s">
        <v>1091</v>
      </c>
      <c r="T501" s="19"/>
      <c r="U501" s="19" t="s">
        <v>1092</v>
      </c>
      <c r="V501" s="20" t="str">
        <f>IFERROR(__xludf.DUMMYFUNCTION("IFERROR(REGEXEXTRACT(U501,""\d+"")*1, """")"),"")</f>
        <v/>
      </c>
      <c r="W501" s="20">
        <f t="shared" si="5"/>
        <v>0</v>
      </c>
      <c r="X501" s="19" t="s">
        <v>1093</v>
      </c>
      <c r="Y501" s="19" t="s">
        <v>1093</v>
      </c>
      <c r="Z501" s="19" t="s">
        <v>185</v>
      </c>
      <c r="AA501" s="19"/>
      <c r="AB501" s="19" t="s">
        <v>185</v>
      </c>
      <c r="AC501" s="19" t="s">
        <v>185</v>
      </c>
      <c r="AD501" s="19" t="s">
        <v>185</v>
      </c>
      <c r="AE501" s="19" t="s">
        <v>186</v>
      </c>
      <c r="AF501" s="19" t="s">
        <v>206</v>
      </c>
      <c r="AG501" s="19" t="s">
        <v>188</v>
      </c>
      <c r="AH501" s="19" t="s">
        <v>251</v>
      </c>
      <c r="AI501" s="19" t="s">
        <v>239</v>
      </c>
      <c r="AJ501" s="19">
        <f t="shared" si="6"/>
        <v>0</v>
      </c>
      <c r="AK501" s="19" t="s">
        <v>251</v>
      </c>
      <c r="AL501" s="19">
        <f t="shared" si="7"/>
        <v>3</v>
      </c>
      <c r="AM501" s="19" t="s">
        <v>190</v>
      </c>
      <c r="AN501" s="19">
        <f t="shared" si="8"/>
        <v>0</v>
      </c>
      <c r="AO501" s="20"/>
      <c r="AP501" s="19">
        <v>2.0</v>
      </c>
      <c r="AQ501" s="19">
        <v>3.0</v>
      </c>
      <c r="AR501" s="19">
        <v>4.0</v>
      </c>
      <c r="AS501" s="19">
        <v>3.0</v>
      </c>
      <c r="AT501" s="19">
        <v>4.0</v>
      </c>
      <c r="AU501" s="19">
        <v>4.0</v>
      </c>
      <c r="AV501" s="19">
        <v>2.0</v>
      </c>
      <c r="AW501" s="19">
        <v>3.0</v>
      </c>
      <c r="AX501" s="19">
        <v>4.0</v>
      </c>
      <c r="AY501" s="19">
        <f t="shared" si="9"/>
        <v>29</v>
      </c>
      <c r="AZ501" s="19">
        <f t="shared" si="10"/>
        <v>20</v>
      </c>
      <c r="BA501" s="19">
        <f t="shared" si="11"/>
        <v>1</v>
      </c>
      <c r="BB501" s="19">
        <f t="shared" si="12"/>
        <v>1</v>
      </c>
      <c r="BC501" s="19">
        <v>3.0</v>
      </c>
      <c r="BD501" s="19">
        <v>2.0</v>
      </c>
      <c r="BE501" s="19">
        <v>4.0</v>
      </c>
      <c r="BF501" s="19">
        <v>3.0</v>
      </c>
      <c r="BG501" s="19">
        <v>4.0</v>
      </c>
      <c r="BH501" s="19">
        <v>2.0</v>
      </c>
      <c r="BI501" s="19">
        <v>1.0</v>
      </c>
      <c r="BJ501" s="19">
        <f t="shared" si="13"/>
        <v>19</v>
      </c>
      <c r="BK501" s="19">
        <f t="shared" si="14"/>
        <v>12</v>
      </c>
      <c r="BL501" s="19"/>
      <c r="BM501" s="19"/>
      <c r="BN501" s="19">
        <v>5.0</v>
      </c>
      <c r="BO501" s="19" t="s">
        <v>195</v>
      </c>
      <c r="BP501" s="19">
        <f t="shared" si="15"/>
        <v>1</v>
      </c>
      <c r="BQ501" s="19">
        <v>5.0</v>
      </c>
      <c r="BR501" s="19">
        <v>15.0</v>
      </c>
      <c r="BS501" s="19" t="s">
        <v>195</v>
      </c>
      <c r="BT501" s="20">
        <f t="shared" si="16"/>
        <v>1</v>
      </c>
      <c r="BU501" s="19" t="s">
        <v>322</v>
      </c>
      <c r="BV501" s="19">
        <v>3.0</v>
      </c>
      <c r="BW501" s="19" t="s">
        <v>185</v>
      </c>
      <c r="BX501" s="19" t="s">
        <v>1094</v>
      </c>
      <c r="BY501" s="19" t="s">
        <v>185</v>
      </c>
      <c r="BZ501" s="19" t="s">
        <v>185</v>
      </c>
      <c r="CA501" s="19">
        <f t="shared" si="17"/>
        <v>0</v>
      </c>
      <c r="CB501" s="19" t="s">
        <v>186</v>
      </c>
      <c r="CC501" s="19">
        <f t="shared" si="18"/>
        <v>1</v>
      </c>
      <c r="CD501" s="19" t="s">
        <v>209</v>
      </c>
      <c r="CE501" s="19">
        <f t="shared" si="19"/>
        <v>1</v>
      </c>
      <c r="CF501" s="19" t="s">
        <v>209</v>
      </c>
      <c r="CG501" s="19">
        <f t="shared" si="20"/>
        <v>1</v>
      </c>
      <c r="CH501" s="19" t="s">
        <v>209</v>
      </c>
      <c r="CI501" s="19">
        <f t="shared" si="21"/>
        <v>1</v>
      </c>
      <c r="CJ501" s="19" t="s">
        <v>229</v>
      </c>
      <c r="CK501" s="19" t="s">
        <v>1095</v>
      </c>
      <c r="CL501" s="19" t="s">
        <v>212</v>
      </c>
      <c r="CM501" s="19">
        <f t="shared" si="22"/>
        <v>6</v>
      </c>
      <c r="CN501" s="19" t="s">
        <v>213</v>
      </c>
      <c r="CO501" s="19">
        <f t="shared" si="23"/>
        <v>1</v>
      </c>
      <c r="CP501" s="19" t="s">
        <v>195</v>
      </c>
      <c r="CQ501" s="19" t="s">
        <v>195</v>
      </c>
      <c r="CR501" s="19" t="s">
        <v>195</v>
      </c>
      <c r="CS501" s="19" t="s">
        <v>195</v>
      </c>
      <c r="CT501" s="19" t="s">
        <v>185</v>
      </c>
      <c r="CU501" s="19">
        <f t="shared" ref="CU501:CY501" si="555">if(CP501="Không",0,1)</f>
        <v>1</v>
      </c>
      <c r="CV501" s="19">
        <f t="shared" si="555"/>
        <v>1</v>
      </c>
      <c r="CW501" s="19">
        <f t="shared" si="555"/>
        <v>1</v>
      </c>
      <c r="CX501" s="19">
        <f t="shared" si="555"/>
        <v>1</v>
      </c>
      <c r="CY501" s="19">
        <f t="shared" si="555"/>
        <v>0</v>
      </c>
      <c r="CZ501" s="19" t="s">
        <v>185</v>
      </c>
      <c r="DA501" s="19">
        <f t="shared" si="25"/>
        <v>0</v>
      </c>
      <c r="DB501" s="19" t="s">
        <v>195</v>
      </c>
      <c r="DC501" s="19">
        <f t="shared" si="26"/>
        <v>1</v>
      </c>
      <c r="DD501" s="19" t="s">
        <v>1096</v>
      </c>
      <c r="DE501" s="19" t="s">
        <v>195</v>
      </c>
      <c r="DF501" s="19">
        <f t="shared" si="27"/>
        <v>1</v>
      </c>
      <c r="DG501" s="19" t="s">
        <v>272</v>
      </c>
      <c r="DH501" s="19">
        <f t="shared" si="28"/>
        <v>1</v>
      </c>
      <c r="DI501" s="19" t="s">
        <v>185</v>
      </c>
      <c r="DJ501" s="19">
        <f t="shared" si="29"/>
        <v>0</v>
      </c>
      <c r="DK501" s="19" t="s">
        <v>197</v>
      </c>
      <c r="DL501" s="19">
        <f t="shared" si="30"/>
        <v>0</v>
      </c>
      <c r="DM501" s="19" t="s">
        <v>265</v>
      </c>
      <c r="DN501" s="19">
        <f t="shared" si="31"/>
        <v>5</v>
      </c>
      <c r="DO501" s="19" t="s">
        <v>794</v>
      </c>
      <c r="DP501" s="19" t="s">
        <v>185</v>
      </c>
      <c r="DQ501" s="20">
        <f t="shared" si="32"/>
        <v>0</v>
      </c>
      <c r="DR501" s="20"/>
      <c r="DS501" s="19" t="s">
        <v>185</v>
      </c>
      <c r="DT501" s="20"/>
      <c r="DU501" s="19" t="s">
        <v>185</v>
      </c>
      <c r="DV501" s="20"/>
      <c r="DW501" s="20"/>
      <c r="DX501" s="20"/>
      <c r="DY501" s="20"/>
    </row>
    <row r="502">
      <c r="A502" s="18">
        <v>46010.91042824074</v>
      </c>
      <c r="B502" s="19" t="s">
        <v>337</v>
      </c>
      <c r="C502" s="19" t="s">
        <v>335</v>
      </c>
      <c r="D502" s="19">
        <f t="shared" si="2"/>
        <v>1</v>
      </c>
      <c r="E502" s="19" t="s">
        <v>180</v>
      </c>
      <c r="F502" s="19">
        <f>IFERROR(__xludf.DUMMYFUNCTION("LET(
  t, LOWER(TRIM(E502)),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02" s="19" t="s">
        <v>185</v>
      </c>
      <c r="H502" s="19">
        <f>IFERROR(__xludf.DUMMYFUNCTION("LET(
  t, LOWER(TRIM(G502)),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02" s="19" t="s">
        <v>182</v>
      </c>
      <c r="J502" s="19">
        <f>IFERROR(__xludf.DUMMYFUNCTION("LET(
  text, LOWER(I502),
  IFERROR(
    IFS(
      REGEXMATCH(text,""ở cùng gia đình|ở trọ cùng gia đình""), 0,
      REGEXMATCH(text,""thuê trọ""), 1,
      REGEXMATCH(text,""ở ktx""), 2,
      REGEXMATCH(text,""có nhà tại khu vực đang học|có nhà|ở riên"&amp;"g tại chung cư""), 3,
      REGEXMATCH(text,""ở nhà người quen""), 4
    ),
  -1)
)"),1.0)</f>
        <v>1</v>
      </c>
      <c r="K502" s="19" t="s">
        <v>1097</v>
      </c>
      <c r="L502" s="19">
        <f>IFERROR(__xludf.DUMMYFUNCTION("LET(
  t, LOWER(TRIM(K502)),
  IFERROR(
    IFS(
      REGEXMATCH(t,""xuất\s*sắc""), 0,
      REGEXMATCH(t,""^giỏi$""), 1,
      REGEXMATCH(t,""^khá$""), 2,
      REGEXMATCH(t,""trung bình|bình thường|^4$""), 3,
      REGEXMATCH(t,""rớt""), 4,
      REGEX"&amp;"MATCH(t,""năm nhất|tân sinh viên|mới|chưa|không|sắp thi|chuẩn bị thi|kq|kết quả|chưa có|chưa biết""), 5,
      TRUE, 5
    ),
  5)
)"),5.0)</f>
        <v>5</v>
      </c>
      <c r="M502" s="19" t="s">
        <v>261</v>
      </c>
      <c r="N502" s="19">
        <f>IFERROR(__xludf.DUMMYFUNCTION("LET(
  t, LOWER(TRIM(M502)),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02" s="19" t="s">
        <v>195</v>
      </c>
      <c r="P502" s="19">
        <f t="shared" si="3"/>
        <v>1</v>
      </c>
      <c r="Q502" s="19">
        <v>1.0</v>
      </c>
      <c r="R502" s="20">
        <f t="shared" ref="R502:R537" si="557">Q502</f>
        <v>1</v>
      </c>
      <c r="S502" s="19" t="s">
        <v>223</v>
      </c>
      <c r="T502" s="19"/>
      <c r="U502" s="19" t="s">
        <v>236</v>
      </c>
      <c r="V502" s="20">
        <f>IFERROR(__xludf.DUMMYFUNCTION("IFERROR(REGEXEXTRACT(U502,""\d+"")*1, """")"),40.0)</f>
        <v>40</v>
      </c>
      <c r="W502" s="20">
        <f t="shared" si="5"/>
        <v>40</v>
      </c>
      <c r="X502" s="19">
        <v>50.0</v>
      </c>
      <c r="Y502" s="19">
        <v>50.0</v>
      </c>
      <c r="Z502" s="19" t="s">
        <v>208</v>
      </c>
      <c r="AA502" s="19"/>
      <c r="AB502" s="19" t="s">
        <v>185</v>
      </c>
      <c r="AC502" s="19" t="s">
        <v>185</v>
      </c>
      <c r="AD502" s="19" t="s">
        <v>205</v>
      </c>
      <c r="AE502" s="19" t="s">
        <v>185</v>
      </c>
      <c r="AF502" s="19" t="s">
        <v>206</v>
      </c>
      <c r="AG502" s="19" t="s">
        <v>226</v>
      </c>
      <c r="AH502" s="19" t="s">
        <v>188</v>
      </c>
      <c r="AI502" s="19" t="s">
        <v>227</v>
      </c>
      <c r="AJ502" s="19">
        <f t="shared" si="6"/>
        <v>2</v>
      </c>
      <c r="AK502" s="19" t="s">
        <v>226</v>
      </c>
      <c r="AL502" s="19">
        <f t="shared" si="7"/>
        <v>2</v>
      </c>
      <c r="AM502" s="19" t="s">
        <v>190</v>
      </c>
      <c r="AN502" s="19">
        <f t="shared" si="8"/>
        <v>0</v>
      </c>
      <c r="AO502" s="20"/>
      <c r="AP502" s="19">
        <v>2.0</v>
      </c>
      <c r="AQ502" s="19">
        <v>4.0</v>
      </c>
      <c r="AR502" s="19">
        <v>4.0</v>
      </c>
      <c r="AS502" s="19">
        <v>4.0</v>
      </c>
      <c r="AT502" s="19">
        <v>4.0</v>
      </c>
      <c r="AU502" s="19">
        <v>4.0</v>
      </c>
      <c r="AV502" s="19">
        <v>1.0</v>
      </c>
      <c r="AW502" s="19">
        <v>1.0</v>
      </c>
      <c r="AX502" s="19">
        <v>1.0</v>
      </c>
      <c r="AY502" s="19">
        <f t="shared" si="9"/>
        <v>25</v>
      </c>
      <c r="AZ502" s="19">
        <f t="shared" si="10"/>
        <v>16</v>
      </c>
      <c r="BA502" s="19">
        <f t="shared" si="11"/>
        <v>1</v>
      </c>
      <c r="BB502" s="19">
        <f t="shared" si="12"/>
        <v>1</v>
      </c>
      <c r="BC502" s="19">
        <v>1.0</v>
      </c>
      <c r="BD502" s="19">
        <v>4.0</v>
      </c>
      <c r="BE502" s="19">
        <v>2.0</v>
      </c>
      <c r="BF502" s="19">
        <v>2.0</v>
      </c>
      <c r="BG502" s="19">
        <v>1.0</v>
      </c>
      <c r="BH502" s="19">
        <v>1.0</v>
      </c>
      <c r="BI502" s="19">
        <v>1.0</v>
      </c>
      <c r="BJ502" s="19">
        <f t="shared" si="13"/>
        <v>12</v>
      </c>
      <c r="BK502" s="19">
        <f t="shared" si="14"/>
        <v>5</v>
      </c>
      <c r="BL502" s="19"/>
      <c r="BM502" s="19"/>
      <c r="BN502" s="19">
        <v>1.0</v>
      </c>
      <c r="BO502" s="19" t="s">
        <v>185</v>
      </c>
      <c r="BP502" s="19">
        <f t="shared" si="15"/>
        <v>0</v>
      </c>
      <c r="BQ502" s="19">
        <v>1.0</v>
      </c>
      <c r="BR502" s="19">
        <v>0.0</v>
      </c>
      <c r="BS502" s="19" t="s">
        <v>195</v>
      </c>
      <c r="BT502" s="20">
        <f t="shared" si="16"/>
        <v>1</v>
      </c>
      <c r="BU502" s="19" t="s">
        <v>312</v>
      </c>
      <c r="BV502" s="19">
        <v>1.0</v>
      </c>
      <c r="BW502" s="19" t="s">
        <v>195</v>
      </c>
      <c r="BX502" s="19" t="s">
        <v>191</v>
      </c>
      <c r="BY502" s="19" t="s">
        <v>195</v>
      </c>
      <c r="BZ502" s="19" t="s">
        <v>186</v>
      </c>
      <c r="CA502" s="19">
        <f t="shared" si="17"/>
        <v>1</v>
      </c>
      <c r="CB502" s="19" t="s">
        <v>208</v>
      </c>
      <c r="CC502" s="19">
        <f t="shared" si="18"/>
        <v>2</v>
      </c>
      <c r="CD502" s="19" t="s">
        <v>209</v>
      </c>
      <c r="CE502" s="19">
        <f t="shared" si="19"/>
        <v>1</v>
      </c>
      <c r="CF502" s="19" t="s">
        <v>209</v>
      </c>
      <c r="CG502" s="19">
        <f t="shared" si="20"/>
        <v>1</v>
      </c>
      <c r="CH502" s="19" t="s">
        <v>209</v>
      </c>
      <c r="CI502" s="19">
        <f t="shared" si="21"/>
        <v>1</v>
      </c>
      <c r="CJ502" s="19" t="s">
        <v>229</v>
      </c>
      <c r="CK502" s="19" t="s">
        <v>185</v>
      </c>
      <c r="CL502" s="19" t="s">
        <v>212</v>
      </c>
      <c r="CM502" s="19">
        <f t="shared" si="22"/>
        <v>6</v>
      </c>
      <c r="CN502" s="19" t="s">
        <v>185</v>
      </c>
      <c r="CO502" s="19">
        <f t="shared" si="23"/>
        <v>0</v>
      </c>
      <c r="CP502" s="19" t="s">
        <v>185</v>
      </c>
      <c r="CQ502" s="19" t="s">
        <v>195</v>
      </c>
      <c r="CR502" s="19" t="s">
        <v>185</v>
      </c>
      <c r="CS502" s="19" t="s">
        <v>195</v>
      </c>
      <c r="CT502" s="19" t="s">
        <v>185</v>
      </c>
      <c r="CU502" s="19">
        <f t="shared" ref="CU502:CY502" si="556">if(CP502="Không",0,1)</f>
        <v>0</v>
      </c>
      <c r="CV502" s="19">
        <f t="shared" si="556"/>
        <v>1</v>
      </c>
      <c r="CW502" s="19">
        <f t="shared" si="556"/>
        <v>0</v>
      </c>
      <c r="CX502" s="19">
        <f t="shared" si="556"/>
        <v>1</v>
      </c>
      <c r="CY502" s="19">
        <f t="shared" si="556"/>
        <v>0</v>
      </c>
      <c r="CZ502" s="19" t="s">
        <v>185</v>
      </c>
      <c r="DA502" s="19">
        <f t="shared" si="25"/>
        <v>0</v>
      </c>
      <c r="DB502" s="19" t="s">
        <v>185</v>
      </c>
      <c r="DC502" s="19">
        <f t="shared" si="26"/>
        <v>0</v>
      </c>
      <c r="DD502" s="20"/>
      <c r="DE502" s="19" t="s">
        <v>185</v>
      </c>
      <c r="DF502" s="19">
        <f t="shared" si="27"/>
        <v>0</v>
      </c>
      <c r="DG502" s="19" t="s">
        <v>196</v>
      </c>
      <c r="DH502" s="19">
        <f t="shared" si="28"/>
        <v>0</v>
      </c>
      <c r="DI502" s="19" t="s">
        <v>273</v>
      </c>
      <c r="DJ502" s="19">
        <f t="shared" si="29"/>
        <v>1</v>
      </c>
      <c r="DK502" s="19" t="s">
        <v>197</v>
      </c>
      <c r="DL502" s="19">
        <f t="shared" si="30"/>
        <v>0</v>
      </c>
      <c r="DM502" s="20"/>
      <c r="DN502" s="19" t="str">
        <f t="shared" si="31"/>
        <v/>
      </c>
      <c r="DO502" s="20"/>
      <c r="DP502" s="19" t="s">
        <v>185</v>
      </c>
      <c r="DQ502" s="20">
        <f t="shared" si="32"/>
        <v>0</v>
      </c>
      <c r="DR502" s="20"/>
      <c r="DS502" s="19" t="s">
        <v>185</v>
      </c>
      <c r="DT502" s="20"/>
      <c r="DU502" s="19" t="s">
        <v>185</v>
      </c>
      <c r="DV502" s="20"/>
      <c r="DW502" s="20"/>
      <c r="DX502" s="20"/>
      <c r="DY502" s="20"/>
    </row>
    <row r="503">
      <c r="A503" s="18">
        <v>46010.9653125</v>
      </c>
      <c r="B503" s="19" t="s">
        <v>433</v>
      </c>
      <c r="C503" s="19" t="s">
        <v>335</v>
      </c>
      <c r="D503" s="19">
        <f t="shared" si="2"/>
        <v>1</v>
      </c>
      <c r="E503" s="19" t="s">
        <v>349</v>
      </c>
      <c r="F503" s="19">
        <f>IFERROR(__xludf.DUMMYFUNCTION("LET(
  t, LOWER(TRIM(E503)),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03" s="19" t="s">
        <v>1098</v>
      </c>
      <c r="H503" s="19">
        <f>IFERROR(__xludf.DUMMYFUNCTION("LET(
  t, LOWER(TRIM(G503)),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)"),6.0)</f>
        <v>6</v>
      </c>
      <c r="I503" s="19" t="s">
        <v>182</v>
      </c>
      <c r="J503" s="19">
        <f>IFERROR(__xludf.DUMMYFUNCTION("LET(
  text, LOWER(I503),
  IFERROR(
    IFS(
      REGEXMATCH(text,""ở cùng gia đình|ở trọ cùng gia đình""), 0,
      REGEXMATCH(text,""thuê trọ""), 1,
      REGEXMATCH(text,""ở ktx""), 2,
      REGEXMATCH(text,""có nhà tại khu vực đang học|có nhà|ở riên"&amp;"g tại chung cư""), 3,
      REGEXMATCH(text,""ở nhà người quen""), 4
    ),
  -1)
)"),1.0)</f>
        <v>1</v>
      </c>
      <c r="K503" s="19" t="s">
        <v>667</v>
      </c>
      <c r="L503" s="19">
        <f>IFERROR(__xludf.DUMMYFUNCTION("LET(
  t, LOWER(TRIM(K503)),
  IFERROR(
    IFS(
      REGEXMATCH(t,""xuất\s*sắc""), 0,
      REGEXMATCH(t,""^giỏi$""), 1,
      REGEXMATCH(t,""^khá$""), 2,
      REGEXMATCH(t,""trung bình|bình thường|^4$""), 3,
      REGEXMATCH(t,""rớt""), 4,
      REGEX"&amp;"MATCH(t,""năm nhất|tân sinh viên|mới|chưa|không|sắp thi|chuẩn bị thi|kq|kết quả|chưa có|chưa biết""), 5,
      TRUE, 5
    ),
  5)
)"),5.0)</f>
        <v>5</v>
      </c>
      <c r="M503" s="19" t="s">
        <v>383</v>
      </c>
      <c r="N503" s="19">
        <f>IFERROR(__xludf.DUMMYFUNCTION("LET(
  t, LOWER(TRIM(M503)),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03" s="19" t="s">
        <v>195</v>
      </c>
      <c r="P503" s="19">
        <f t="shared" si="3"/>
        <v>1</v>
      </c>
      <c r="Q503" s="19">
        <v>1.0</v>
      </c>
      <c r="R503" s="20">
        <f t="shared" si="557"/>
        <v>1</v>
      </c>
      <c r="S503" s="19" t="s">
        <v>223</v>
      </c>
      <c r="T503" s="19"/>
      <c r="U503" s="19" t="s">
        <v>307</v>
      </c>
      <c r="V503" s="20">
        <f>IFERROR(__xludf.DUMMYFUNCTION("IFERROR(REGEXEXTRACT(U503,""\d+"")*1, """")"),20.0)</f>
        <v>20</v>
      </c>
      <c r="W503" s="20">
        <f t="shared" si="5"/>
        <v>20</v>
      </c>
      <c r="X503" s="21">
        <v>0.3</v>
      </c>
      <c r="Y503" s="21">
        <v>0.0</v>
      </c>
      <c r="Z503" s="19" t="s">
        <v>185</v>
      </c>
      <c r="AA503" s="19"/>
      <c r="AB503" s="19" t="s">
        <v>195</v>
      </c>
      <c r="AC503" s="19" t="s">
        <v>185</v>
      </c>
      <c r="AD503" s="19" t="s">
        <v>205</v>
      </c>
      <c r="AE503" s="19" t="s">
        <v>185</v>
      </c>
      <c r="AF503" s="19" t="s">
        <v>237</v>
      </c>
      <c r="AG503" s="19" t="s">
        <v>188</v>
      </c>
      <c r="AH503" s="19" t="s">
        <v>226</v>
      </c>
      <c r="AI503" s="19" t="s">
        <v>189</v>
      </c>
      <c r="AJ503" s="19">
        <f t="shared" si="6"/>
        <v>1</v>
      </c>
      <c r="AK503" s="19" t="s">
        <v>238</v>
      </c>
      <c r="AL503" s="19">
        <f t="shared" si="7"/>
        <v>0</v>
      </c>
      <c r="AM503" s="19" t="s">
        <v>190</v>
      </c>
      <c r="AN503" s="19">
        <f t="shared" si="8"/>
        <v>0</v>
      </c>
      <c r="AO503" s="20"/>
      <c r="AP503" s="19">
        <v>1.0</v>
      </c>
      <c r="AQ503" s="19">
        <v>2.0</v>
      </c>
      <c r="AR503" s="19">
        <v>3.0</v>
      </c>
      <c r="AS503" s="19">
        <v>2.0</v>
      </c>
      <c r="AT503" s="19">
        <v>3.0</v>
      </c>
      <c r="AU503" s="19">
        <v>2.0</v>
      </c>
      <c r="AV503" s="19">
        <v>2.0</v>
      </c>
      <c r="AW503" s="19">
        <v>1.0</v>
      </c>
      <c r="AX503" s="19">
        <v>1.0</v>
      </c>
      <c r="AY503" s="19">
        <f t="shared" si="9"/>
        <v>17</v>
      </c>
      <c r="AZ503" s="19">
        <f t="shared" si="10"/>
        <v>8</v>
      </c>
      <c r="BA503" s="19">
        <f t="shared" si="11"/>
        <v>0</v>
      </c>
      <c r="BB503" s="19">
        <f t="shared" si="12"/>
        <v>0</v>
      </c>
      <c r="BC503" s="19">
        <v>2.0</v>
      </c>
      <c r="BD503" s="19">
        <v>2.0</v>
      </c>
      <c r="BE503" s="19">
        <v>2.0</v>
      </c>
      <c r="BF503" s="19">
        <v>1.0</v>
      </c>
      <c r="BG503" s="19">
        <v>2.0</v>
      </c>
      <c r="BH503" s="19">
        <v>1.0</v>
      </c>
      <c r="BI503" s="19">
        <v>2.0</v>
      </c>
      <c r="BJ503" s="19">
        <f t="shared" si="13"/>
        <v>12</v>
      </c>
      <c r="BK503" s="19">
        <f t="shared" si="14"/>
        <v>5</v>
      </c>
      <c r="BL503" s="19"/>
      <c r="BM503" s="19"/>
      <c r="BN503" s="19">
        <v>5.0</v>
      </c>
      <c r="BO503" s="19" t="s">
        <v>195</v>
      </c>
      <c r="BP503" s="19">
        <f t="shared" si="15"/>
        <v>1</v>
      </c>
      <c r="BQ503" s="19">
        <v>2.0</v>
      </c>
      <c r="BR503" s="19">
        <v>7.0</v>
      </c>
      <c r="BS503" s="19" t="s">
        <v>185</v>
      </c>
      <c r="BT503" s="20">
        <f t="shared" si="16"/>
        <v>0</v>
      </c>
      <c r="BU503" s="20"/>
      <c r="BV503" s="19">
        <v>3.0</v>
      </c>
      <c r="BW503" s="19" t="s">
        <v>195</v>
      </c>
      <c r="BX503" s="19" t="s">
        <v>191</v>
      </c>
      <c r="BY503" s="19" t="s">
        <v>195</v>
      </c>
      <c r="BZ503" s="19" t="s">
        <v>186</v>
      </c>
      <c r="CA503" s="19">
        <f t="shared" si="17"/>
        <v>1</v>
      </c>
      <c r="CB503" s="19" t="s">
        <v>186</v>
      </c>
      <c r="CC503" s="19">
        <f t="shared" si="18"/>
        <v>1</v>
      </c>
      <c r="CD503" s="19" t="s">
        <v>192</v>
      </c>
      <c r="CE503" s="19">
        <f t="shared" si="19"/>
        <v>0</v>
      </c>
      <c r="CF503" s="19" t="s">
        <v>192</v>
      </c>
      <c r="CG503" s="19">
        <f t="shared" si="20"/>
        <v>0</v>
      </c>
      <c r="CH503" s="19" t="s">
        <v>209</v>
      </c>
      <c r="CI503" s="19">
        <f t="shared" si="21"/>
        <v>1</v>
      </c>
      <c r="CJ503" s="19" t="s">
        <v>262</v>
      </c>
      <c r="CK503" s="19" t="s">
        <v>185</v>
      </c>
      <c r="CL503" s="19" t="s">
        <v>212</v>
      </c>
      <c r="CM503" s="19">
        <f t="shared" si="22"/>
        <v>6</v>
      </c>
      <c r="CN503" s="19" t="s">
        <v>185</v>
      </c>
      <c r="CO503" s="19">
        <f t="shared" si="23"/>
        <v>0</v>
      </c>
      <c r="CP503" s="19" t="s">
        <v>185</v>
      </c>
      <c r="CQ503" s="19" t="s">
        <v>195</v>
      </c>
      <c r="CR503" s="19" t="s">
        <v>185</v>
      </c>
      <c r="CS503" s="19" t="s">
        <v>195</v>
      </c>
      <c r="CT503" s="19" t="s">
        <v>185</v>
      </c>
      <c r="CU503" s="19">
        <f t="shared" ref="CU503:CY503" si="558">if(CP503="Không",0,1)</f>
        <v>0</v>
      </c>
      <c r="CV503" s="19">
        <f t="shared" si="558"/>
        <v>1</v>
      </c>
      <c r="CW503" s="19">
        <f t="shared" si="558"/>
        <v>0</v>
      </c>
      <c r="CX503" s="19">
        <f t="shared" si="558"/>
        <v>1</v>
      </c>
      <c r="CY503" s="19">
        <f t="shared" si="558"/>
        <v>0</v>
      </c>
      <c r="CZ503" s="19" t="s">
        <v>185</v>
      </c>
      <c r="DA503" s="19">
        <f t="shared" si="25"/>
        <v>0</v>
      </c>
      <c r="DB503" s="19" t="s">
        <v>185</v>
      </c>
      <c r="DC503" s="19">
        <f t="shared" si="26"/>
        <v>0</v>
      </c>
      <c r="DD503" s="20"/>
      <c r="DE503" s="19" t="s">
        <v>185</v>
      </c>
      <c r="DF503" s="19">
        <f t="shared" si="27"/>
        <v>0</v>
      </c>
      <c r="DG503" s="19" t="s">
        <v>196</v>
      </c>
      <c r="DH503" s="19">
        <f t="shared" si="28"/>
        <v>0</v>
      </c>
      <c r="DI503" s="19" t="s">
        <v>185</v>
      </c>
      <c r="DJ503" s="19">
        <f t="shared" si="29"/>
        <v>0</v>
      </c>
      <c r="DK503" s="19" t="s">
        <v>197</v>
      </c>
      <c r="DL503" s="19">
        <f t="shared" si="30"/>
        <v>0</v>
      </c>
      <c r="DM503" s="20"/>
      <c r="DN503" s="19" t="str">
        <f t="shared" si="31"/>
        <v/>
      </c>
      <c r="DO503" s="20"/>
      <c r="DP503" s="19" t="s">
        <v>185</v>
      </c>
      <c r="DQ503" s="20">
        <f t="shared" si="32"/>
        <v>0</v>
      </c>
      <c r="DR503" s="20"/>
      <c r="DS503" s="19" t="s">
        <v>195</v>
      </c>
      <c r="DT503" s="19" t="s">
        <v>218</v>
      </c>
      <c r="DU503" s="19" t="s">
        <v>185</v>
      </c>
      <c r="DV503" s="20"/>
      <c r="DW503" s="20"/>
      <c r="DX503" s="20"/>
      <c r="DY503" s="20"/>
    </row>
    <row r="504">
      <c r="A504" s="18">
        <v>46011.02988425926</v>
      </c>
      <c r="B504" s="19" t="s">
        <v>508</v>
      </c>
      <c r="C504" s="19" t="s">
        <v>335</v>
      </c>
      <c r="D504" s="19">
        <f t="shared" si="2"/>
        <v>1</v>
      </c>
      <c r="E504" s="19" t="s">
        <v>235</v>
      </c>
      <c r="F504" s="19">
        <f>IFERROR(__xludf.DUMMYFUNCTION("LET(
  t, LOWER(TRIM(E504)),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04" s="19" t="s">
        <v>181</v>
      </c>
      <c r="H504" s="19">
        <f>IFERROR(__xludf.DUMMYFUNCTION("LET(
  t, LOWER(TRIM(G504)),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504" s="19" t="s">
        <v>276</v>
      </c>
      <c r="J504" s="19">
        <f>IFERROR(__xludf.DUMMYFUNCTION("LET(
  text, LOWER(I504),
  IFERROR(
    IFS(
      REGEXMATCH(text,""ở cùng gia đình|ở trọ cùng gia đình""), 0,
      REGEXMATCH(text,""thuê trọ""), 1,
      REGEXMATCH(text,""ở ktx""), 2,
      REGEXMATCH(text,""có nhà tại khu vực đang học|có nhà|ở riên"&amp;"g tại chung cư""), 3,
      REGEXMATCH(text,""ở nhà người quen""), 4
    ),
  -1)
)"),0.0)</f>
        <v>0</v>
      </c>
      <c r="K504" s="19" t="s">
        <v>183</v>
      </c>
      <c r="L504" s="19">
        <f>IFERROR(__xludf.DUMMYFUNCTION("LET(
  t, LOWER(TRIM(K504)),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04" s="19" t="s">
        <v>383</v>
      </c>
      <c r="N504" s="19">
        <f>IFERROR(__xludf.DUMMYFUNCTION("LET(
  t, LOWER(TRIM(M504)),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04" s="19" t="s">
        <v>195</v>
      </c>
      <c r="P504" s="19">
        <f t="shared" si="3"/>
        <v>1</v>
      </c>
      <c r="Q504" s="19">
        <v>1.0</v>
      </c>
      <c r="R504" s="20">
        <f t="shared" si="557"/>
        <v>1</v>
      </c>
      <c r="S504" s="19" t="s">
        <v>306</v>
      </c>
      <c r="T504" s="19"/>
      <c r="U504" s="19" t="s">
        <v>204</v>
      </c>
      <c r="V504" s="20">
        <f>IFERROR(__xludf.DUMMYFUNCTION("IFERROR(REGEXEXTRACT(U504,""\d+"")*1, """")"),15.0)</f>
        <v>15</v>
      </c>
      <c r="W504" s="20">
        <f t="shared" si="5"/>
        <v>15</v>
      </c>
      <c r="X504" s="19">
        <v>10.0</v>
      </c>
      <c r="Y504" s="19">
        <v>10.0</v>
      </c>
      <c r="Z504" s="19" t="s">
        <v>186</v>
      </c>
      <c r="AA504" s="19"/>
      <c r="AB504" s="19" t="s">
        <v>185</v>
      </c>
      <c r="AC504" s="19" t="s">
        <v>423</v>
      </c>
      <c r="AD504" s="19" t="s">
        <v>205</v>
      </c>
      <c r="AE504" s="19" t="s">
        <v>185</v>
      </c>
      <c r="AF504" s="19" t="s">
        <v>206</v>
      </c>
      <c r="AG504" s="19" t="s">
        <v>188</v>
      </c>
      <c r="AH504" s="19" t="s">
        <v>188</v>
      </c>
      <c r="AI504" s="19" t="s">
        <v>189</v>
      </c>
      <c r="AJ504" s="19">
        <f t="shared" si="6"/>
        <v>1</v>
      </c>
      <c r="AK504" s="19" t="s">
        <v>188</v>
      </c>
      <c r="AL504" s="19">
        <f t="shared" si="7"/>
        <v>1</v>
      </c>
      <c r="AM504" s="19" t="s">
        <v>294</v>
      </c>
      <c r="AN504" s="19">
        <f t="shared" si="8"/>
        <v>2</v>
      </c>
      <c r="AO504" s="20"/>
      <c r="AP504" s="19">
        <v>3.0</v>
      </c>
      <c r="AQ504" s="19">
        <v>3.0</v>
      </c>
      <c r="AR504" s="19">
        <v>3.0</v>
      </c>
      <c r="AS504" s="19">
        <v>4.0</v>
      </c>
      <c r="AT504" s="19">
        <v>3.0</v>
      </c>
      <c r="AU504" s="19">
        <v>3.0</v>
      </c>
      <c r="AV504" s="19">
        <v>3.0</v>
      </c>
      <c r="AW504" s="19">
        <v>1.0</v>
      </c>
      <c r="AX504" s="19">
        <v>1.0</v>
      </c>
      <c r="AY504" s="19">
        <f t="shared" si="9"/>
        <v>24</v>
      </c>
      <c r="AZ504" s="19">
        <f t="shared" si="10"/>
        <v>15</v>
      </c>
      <c r="BA504" s="19">
        <f t="shared" si="11"/>
        <v>1</v>
      </c>
      <c r="BB504" s="19">
        <f t="shared" si="12"/>
        <v>1</v>
      </c>
      <c r="BC504" s="19">
        <v>3.0</v>
      </c>
      <c r="BD504" s="19">
        <v>1.0</v>
      </c>
      <c r="BE504" s="19">
        <v>2.0</v>
      </c>
      <c r="BF504" s="19">
        <v>1.0</v>
      </c>
      <c r="BG504" s="19">
        <v>3.0</v>
      </c>
      <c r="BH504" s="19">
        <v>1.0</v>
      </c>
      <c r="BI504" s="19">
        <v>1.0</v>
      </c>
      <c r="BJ504" s="19">
        <f t="shared" si="13"/>
        <v>12</v>
      </c>
      <c r="BK504" s="19">
        <f t="shared" si="14"/>
        <v>5</v>
      </c>
      <c r="BL504" s="19"/>
      <c r="BM504" s="19"/>
      <c r="BN504" s="19">
        <v>3.0</v>
      </c>
      <c r="BO504" s="19" t="s">
        <v>195</v>
      </c>
      <c r="BP504" s="19">
        <f t="shared" si="15"/>
        <v>1</v>
      </c>
      <c r="BQ504" s="19">
        <v>2.0</v>
      </c>
      <c r="BR504" s="19">
        <v>5.0</v>
      </c>
      <c r="BS504" s="19" t="s">
        <v>195</v>
      </c>
      <c r="BT504" s="20">
        <f t="shared" si="16"/>
        <v>1</v>
      </c>
      <c r="BU504" s="19" t="s">
        <v>322</v>
      </c>
      <c r="BV504" s="19">
        <v>3.0</v>
      </c>
      <c r="BW504" s="19" t="s">
        <v>195</v>
      </c>
      <c r="BX504" s="19" t="s">
        <v>191</v>
      </c>
      <c r="BY504" s="19" t="s">
        <v>195</v>
      </c>
      <c r="BZ504" s="19" t="s">
        <v>186</v>
      </c>
      <c r="CA504" s="19">
        <f t="shared" si="17"/>
        <v>1</v>
      </c>
      <c r="CB504" s="19" t="s">
        <v>186</v>
      </c>
      <c r="CC504" s="19">
        <f t="shared" si="18"/>
        <v>1</v>
      </c>
      <c r="CD504" s="19" t="s">
        <v>209</v>
      </c>
      <c r="CE504" s="19">
        <f t="shared" si="19"/>
        <v>1</v>
      </c>
      <c r="CF504" s="19" t="s">
        <v>209</v>
      </c>
      <c r="CG504" s="19">
        <f t="shared" si="20"/>
        <v>1</v>
      </c>
      <c r="CH504" s="19" t="s">
        <v>192</v>
      </c>
      <c r="CI504" s="19">
        <f t="shared" si="21"/>
        <v>0</v>
      </c>
      <c r="CJ504" s="19" t="s">
        <v>415</v>
      </c>
      <c r="CK504" s="19" t="s">
        <v>1099</v>
      </c>
      <c r="CL504" s="19" t="s">
        <v>194</v>
      </c>
      <c r="CM504" s="19">
        <f t="shared" si="22"/>
        <v>3.5</v>
      </c>
      <c r="CN504" s="19" t="s">
        <v>185</v>
      </c>
      <c r="CO504" s="19">
        <f t="shared" si="23"/>
        <v>0</v>
      </c>
      <c r="CP504" s="19" t="s">
        <v>195</v>
      </c>
      <c r="CQ504" s="19" t="s">
        <v>195</v>
      </c>
      <c r="CR504" s="19" t="s">
        <v>195</v>
      </c>
      <c r="CS504" s="19" t="s">
        <v>195</v>
      </c>
      <c r="CT504" s="19" t="s">
        <v>185</v>
      </c>
      <c r="CU504" s="19">
        <f t="shared" ref="CU504:CY504" si="559">if(CP504="Không",0,1)</f>
        <v>1</v>
      </c>
      <c r="CV504" s="19">
        <f t="shared" si="559"/>
        <v>1</v>
      </c>
      <c r="CW504" s="19">
        <f t="shared" si="559"/>
        <v>1</v>
      </c>
      <c r="CX504" s="19">
        <f t="shared" si="559"/>
        <v>1</v>
      </c>
      <c r="CY504" s="19">
        <f t="shared" si="559"/>
        <v>0</v>
      </c>
      <c r="CZ504" s="19" t="s">
        <v>195</v>
      </c>
      <c r="DA504" s="19">
        <f t="shared" si="25"/>
        <v>1</v>
      </c>
      <c r="DB504" s="19" t="s">
        <v>185</v>
      </c>
      <c r="DC504" s="19">
        <f t="shared" si="26"/>
        <v>0</v>
      </c>
      <c r="DD504" s="20"/>
      <c r="DE504" s="19" t="s">
        <v>185</v>
      </c>
      <c r="DF504" s="19">
        <f t="shared" si="27"/>
        <v>0</v>
      </c>
      <c r="DG504" s="19" t="s">
        <v>1100</v>
      </c>
      <c r="DH504" s="19">
        <f t="shared" si="28"/>
        <v>1</v>
      </c>
      <c r="DI504" s="19" t="s">
        <v>185</v>
      </c>
      <c r="DJ504" s="19">
        <f t="shared" si="29"/>
        <v>0</v>
      </c>
      <c r="DK504" s="19" t="s">
        <v>197</v>
      </c>
      <c r="DL504" s="19">
        <f t="shared" si="30"/>
        <v>0</v>
      </c>
      <c r="DM504" s="20"/>
      <c r="DN504" s="19" t="str">
        <f t="shared" si="31"/>
        <v/>
      </c>
      <c r="DO504" s="20"/>
      <c r="DP504" s="19" t="s">
        <v>185</v>
      </c>
      <c r="DQ504" s="20">
        <f t="shared" si="32"/>
        <v>0</v>
      </c>
      <c r="DR504" s="20"/>
      <c r="DS504" s="19" t="s">
        <v>185</v>
      </c>
      <c r="DT504" s="20"/>
      <c r="DU504" s="19" t="s">
        <v>185</v>
      </c>
      <c r="DV504" s="20"/>
      <c r="DW504" s="20"/>
      <c r="DX504" s="20"/>
      <c r="DY504" s="20"/>
    </row>
    <row r="505">
      <c r="A505" s="18">
        <v>46011.37170138889</v>
      </c>
      <c r="B505" s="19" t="s">
        <v>390</v>
      </c>
      <c r="C505" s="19" t="s">
        <v>174</v>
      </c>
      <c r="D505" s="19">
        <f t="shared" si="2"/>
        <v>0</v>
      </c>
      <c r="E505" s="19" t="s">
        <v>553</v>
      </c>
      <c r="F505" s="19">
        <f>IFERROR(__xludf.DUMMYFUNCTION("LET(
  t, LOWER(TRIM(E505)),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05" s="19" t="s">
        <v>185</v>
      </c>
      <c r="H505" s="19">
        <f>IFERROR(__xludf.DUMMYFUNCTION("LET(
  t, LOWER(TRIM(G505)),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05" s="19" t="s">
        <v>276</v>
      </c>
      <c r="J505" s="19">
        <f>IFERROR(__xludf.DUMMYFUNCTION("LET(
  text, LOWER(I505),
  IFERROR(
    IFS(
      REGEXMATCH(text,""ở cùng gia đình|ở trọ cùng gia đình""), 0,
      REGEXMATCH(text,""thuê trọ""), 1,
      REGEXMATCH(text,""ở ktx""), 2,
      REGEXMATCH(text,""có nhà tại khu vực đang học|có nhà|ở riên"&amp;"g tại chung cư""), 3,
      REGEXMATCH(text,""ở nhà người quen""), 4
    ),
  -1)
)"),0.0)</f>
        <v>0</v>
      </c>
      <c r="K505" s="19" t="s">
        <v>202</v>
      </c>
      <c r="L505" s="19">
        <f>IFERROR(__xludf.DUMMYFUNCTION("LET(
  t, LOWER(TRIM(K505)),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05" s="19" t="s">
        <v>195</v>
      </c>
      <c r="N505" s="19">
        <f>IFERROR(__xludf.DUMMYFUNCTION("LET(
  t, LOWER(TRIM(M505)),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)"),0.0)</f>
        <v>0</v>
      </c>
      <c r="O505" s="19" t="s">
        <v>195</v>
      </c>
      <c r="P505" s="19">
        <f t="shared" si="3"/>
        <v>1</v>
      </c>
      <c r="Q505" s="19">
        <v>2.0</v>
      </c>
      <c r="R505" s="20">
        <f t="shared" si="557"/>
        <v>2</v>
      </c>
      <c r="S505" s="19" t="s">
        <v>203</v>
      </c>
      <c r="T505" s="19"/>
      <c r="U505" s="19" t="s">
        <v>224</v>
      </c>
      <c r="V505" s="20">
        <f>IFERROR(__xludf.DUMMYFUNCTION("IFERROR(REGEXEXTRACT(U505,""\d+"")*1, """")"),25.0)</f>
        <v>25</v>
      </c>
      <c r="W505" s="20">
        <f t="shared" si="5"/>
        <v>25</v>
      </c>
      <c r="X505" s="21">
        <v>0.8</v>
      </c>
      <c r="Y505" s="21">
        <v>0.5</v>
      </c>
      <c r="Z505" s="19" t="s">
        <v>185</v>
      </c>
      <c r="AA505" s="19"/>
      <c r="AB505" s="19" t="s">
        <v>185</v>
      </c>
      <c r="AC505" s="19" t="s">
        <v>286</v>
      </c>
      <c r="AD505" s="19" t="s">
        <v>205</v>
      </c>
      <c r="AE505" s="19" t="s">
        <v>186</v>
      </c>
      <c r="AF505" s="19" t="s">
        <v>237</v>
      </c>
      <c r="AG505" s="19" t="s">
        <v>238</v>
      </c>
      <c r="AH505" s="19" t="s">
        <v>188</v>
      </c>
      <c r="AI505" s="19" t="s">
        <v>189</v>
      </c>
      <c r="AJ505" s="19">
        <f t="shared" si="6"/>
        <v>1</v>
      </c>
      <c r="AK505" s="19" t="s">
        <v>238</v>
      </c>
      <c r="AL505" s="19">
        <f t="shared" si="7"/>
        <v>0</v>
      </c>
      <c r="AM505" s="19" t="s">
        <v>190</v>
      </c>
      <c r="AN505" s="19">
        <f t="shared" si="8"/>
        <v>0</v>
      </c>
      <c r="AO505" s="20"/>
      <c r="AP505" s="19">
        <v>1.0</v>
      </c>
      <c r="AQ505" s="19">
        <v>1.0</v>
      </c>
      <c r="AR505" s="19">
        <v>2.0</v>
      </c>
      <c r="AS505" s="19">
        <v>2.0</v>
      </c>
      <c r="AT505" s="19">
        <v>1.0</v>
      </c>
      <c r="AU505" s="19">
        <v>3.0</v>
      </c>
      <c r="AV505" s="19">
        <v>1.0</v>
      </c>
      <c r="AW505" s="19">
        <v>1.0</v>
      </c>
      <c r="AX505" s="19">
        <v>1.0</v>
      </c>
      <c r="AY505" s="19">
        <f t="shared" si="9"/>
        <v>13</v>
      </c>
      <c r="AZ505" s="19">
        <f t="shared" si="10"/>
        <v>4</v>
      </c>
      <c r="BA505" s="19">
        <f t="shared" si="11"/>
        <v>0</v>
      </c>
      <c r="BB505" s="19">
        <f t="shared" si="12"/>
        <v>0</v>
      </c>
      <c r="BC505" s="19">
        <v>1.0</v>
      </c>
      <c r="BD505" s="19">
        <v>1.0</v>
      </c>
      <c r="BE505" s="19">
        <v>2.0</v>
      </c>
      <c r="BF505" s="19">
        <v>1.0</v>
      </c>
      <c r="BG505" s="19">
        <v>2.0</v>
      </c>
      <c r="BH505" s="19">
        <v>1.0</v>
      </c>
      <c r="BI505" s="19">
        <v>2.0</v>
      </c>
      <c r="BJ505" s="19">
        <f t="shared" si="13"/>
        <v>10</v>
      </c>
      <c r="BK505" s="19">
        <f t="shared" si="14"/>
        <v>3</v>
      </c>
      <c r="BL505" s="19"/>
      <c r="BM505" s="19"/>
      <c r="BN505" s="19">
        <v>4.0</v>
      </c>
      <c r="BO505" s="19" t="s">
        <v>185</v>
      </c>
      <c r="BP505" s="19">
        <f t="shared" si="15"/>
        <v>0</v>
      </c>
      <c r="BQ505" s="19">
        <v>1.0</v>
      </c>
      <c r="BR505" s="19">
        <v>1.0</v>
      </c>
      <c r="BS505" s="19" t="s">
        <v>185</v>
      </c>
      <c r="BT505" s="20">
        <f t="shared" si="16"/>
        <v>0</v>
      </c>
      <c r="BU505" s="20"/>
      <c r="BV505" s="19">
        <v>3.0</v>
      </c>
      <c r="BW505" s="19" t="s">
        <v>195</v>
      </c>
      <c r="BX505" s="19" t="s">
        <v>191</v>
      </c>
      <c r="BY505" s="19" t="s">
        <v>185</v>
      </c>
      <c r="BZ505" s="19" t="s">
        <v>186</v>
      </c>
      <c r="CA505" s="19">
        <f t="shared" si="17"/>
        <v>1</v>
      </c>
      <c r="CB505" s="19" t="s">
        <v>208</v>
      </c>
      <c r="CC505" s="19">
        <f t="shared" si="18"/>
        <v>2</v>
      </c>
      <c r="CD505" s="19" t="s">
        <v>208</v>
      </c>
      <c r="CE505" s="19">
        <f t="shared" si="19"/>
        <v>2</v>
      </c>
      <c r="CF505" s="19" t="s">
        <v>192</v>
      </c>
      <c r="CG505" s="19">
        <f t="shared" si="20"/>
        <v>0</v>
      </c>
      <c r="CH505" s="19" t="s">
        <v>209</v>
      </c>
      <c r="CI505" s="19">
        <f t="shared" si="21"/>
        <v>1</v>
      </c>
      <c r="CJ505" s="19" t="s">
        <v>210</v>
      </c>
      <c r="CK505" s="19" t="s">
        <v>185</v>
      </c>
      <c r="CL505" s="19" t="s">
        <v>241</v>
      </c>
      <c r="CM505" s="19">
        <f t="shared" si="22"/>
        <v>1.5</v>
      </c>
      <c r="CN505" s="19" t="s">
        <v>185</v>
      </c>
      <c r="CO505" s="19">
        <f t="shared" si="23"/>
        <v>0</v>
      </c>
      <c r="CP505" s="19" t="s">
        <v>185</v>
      </c>
      <c r="CQ505" s="19" t="s">
        <v>195</v>
      </c>
      <c r="CR505" s="19" t="s">
        <v>185</v>
      </c>
      <c r="CS505" s="19" t="s">
        <v>185</v>
      </c>
      <c r="CT505" s="19" t="s">
        <v>185</v>
      </c>
      <c r="CU505" s="19">
        <f t="shared" ref="CU505:CY505" si="560">if(CP505="Không",0,1)</f>
        <v>0</v>
      </c>
      <c r="CV505" s="19">
        <f t="shared" si="560"/>
        <v>1</v>
      </c>
      <c r="CW505" s="19">
        <f t="shared" si="560"/>
        <v>0</v>
      </c>
      <c r="CX505" s="19">
        <f t="shared" si="560"/>
        <v>0</v>
      </c>
      <c r="CY505" s="19">
        <f t="shared" si="560"/>
        <v>0</v>
      </c>
      <c r="CZ505" s="19" t="s">
        <v>185</v>
      </c>
      <c r="DA505" s="19">
        <f t="shared" si="25"/>
        <v>0</v>
      </c>
      <c r="DB505" s="19" t="s">
        <v>185</v>
      </c>
      <c r="DC505" s="19">
        <f t="shared" si="26"/>
        <v>0</v>
      </c>
      <c r="DD505" s="20"/>
      <c r="DE505" s="19" t="s">
        <v>195</v>
      </c>
      <c r="DF505" s="19">
        <f t="shared" si="27"/>
        <v>1</v>
      </c>
      <c r="DG505" s="19" t="s">
        <v>196</v>
      </c>
      <c r="DH505" s="19">
        <f t="shared" si="28"/>
        <v>0</v>
      </c>
      <c r="DI505" s="19" t="s">
        <v>185</v>
      </c>
      <c r="DJ505" s="19">
        <f t="shared" si="29"/>
        <v>0</v>
      </c>
      <c r="DK505" s="19" t="s">
        <v>197</v>
      </c>
      <c r="DL505" s="19">
        <f t="shared" si="30"/>
        <v>0</v>
      </c>
      <c r="DM505" s="19" t="s">
        <v>265</v>
      </c>
      <c r="DN505" s="19">
        <f t="shared" si="31"/>
        <v>5</v>
      </c>
      <c r="DO505" s="19" t="s">
        <v>308</v>
      </c>
      <c r="DP505" s="19" t="s">
        <v>185</v>
      </c>
      <c r="DQ505" s="20">
        <f t="shared" si="32"/>
        <v>0</v>
      </c>
      <c r="DR505" s="20"/>
      <c r="DS505" s="19" t="s">
        <v>185</v>
      </c>
      <c r="DT505" s="20"/>
      <c r="DU505" s="19" t="s">
        <v>185</v>
      </c>
      <c r="DV505" s="20"/>
      <c r="DW505" s="20"/>
      <c r="DX505" s="20"/>
      <c r="DY505" s="20"/>
    </row>
    <row r="506">
      <c r="A506" s="18">
        <v>46011.374398148146</v>
      </c>
      <c r="B506" s="19" t="s">
        <v>390</v>
      </c>
      <c r="C506" s="19" t="s">
        <v>335</v>
      </c>
      <c r="D506" s="19">
        <f t="shared" si="2"/>
        <v>1</v>
      </c>
      <c r="E506" s="19" t="s">
        <v>328</v>
      </c>
      <c r="F506" s="19">
        <f>IFERROR(__xludf.DUMMYFUNCTION("LET(
  t, LOWER(TRIM(E506)),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506" s="19" t="s">
        <v>185</v>
      </c>
      <c r="H506" s="19">
        <f>IFERROR(__xludf.DUMMYFUNCTION("LET(
  t, LOWER(TRIM(G506)),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06" s="19" t="s">
        <v>201</v>
      </c>
      <c r="J506" s="19">
        <f>IFERROR(__xludf.DUMMYFUNCTION("LET(
  text, LOWER(I506),
  IFERROR(
    IFS(
      REGEXMATCH(text,""ở cùng gia đình|ở trọ cùng gia đình""), 0,
      REGEXMATCH(text,""thuê trọ""), 1,
      REGEXMATCH(text,""ở ktx""), 2,
      REGEXMATCH(text,""có nhà tại khu vực đang học|có nhà|ở riên"&amp;"g tại chung cư""), 3,
      REGEXMATCH(text,""ở nhà người quen""), 4
    ),
  -1)
)"),3.0)</f>
        <v>3</v>
      </c>
      <c r="K506" s="19" t="s">
        <v>221</v>
      </c>
      <c r="L506" s="19">
        <f>IFERROR(__xludf.DUMMYFUNCTION("LET(
  t, LOWER(TRIM(K506)),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06" s="19" t="s">
        <v>222</v>
      </c>
      <c r="N506" s="19">
        <f>IFERROR(__xludf.DUMMYFUNCTION("LET(
  t, LOWER(TRIM(M506)),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06" s="19" t="s">
        <v>185</v>
      </c>
      <c r="P506" s="19">
        <f t="shared" si="3"/>
        <v>0</v>
      </c>
      <c r="Q506" s="20"/>
      <c r="R506" s="20" t="str">
        <f t="shared" si="557"/>
        <v/>
      </c>
      <c r="S506" s="20"/>
      <c r="T506" s="20"/>
      <c r="U506" s="20"/>
      <c r="V506" s="20" t="str">
        <f>IFERROR(__xludf.DUMMYFUNCTION("IFERROR(REGEXEXTRACT(U506,""\d+"")*1, """")"),"")</f>
        <v/>
      </c>
      <c r="W506" s="20">
        <f t="shared" si="5"/>
        <v>0</v>
      </c>
      <c r="X506" s="20"/>
      <c r="Y506" s="20"/>
      <c r="Z506" s="19" t="s">
        <v>185</v>
      </c>
      <c r="AA506" s="19"/>
      <c r="AB506" s="19" t="s">
        <v>185</v>
      </c>
      <c r="AC506" s="19" t="s">
        <v>185</v>
      </c>
      <c r="AD506" s="19" t="s">
        <v>186</v>
      </c>
      <c r="AE506" s="19" t="s">
        <v>185</v>
      </c>
      <c r="AF506" s="19" t="s">
        <v>206</v>
      </c>
      <c r="AG506" s="19" t="s">
        <v>188</v>
      </c>
      <c r="AH506" s="19" t="s">
        <v>188</v>
      </c>
      <c r="AI506" s="19" t="s">
        <v>331</v>
      </c>
      <c r="AJ506" s="19">
        <f t="shared" si="6"/>
        <v>3</v>
      </c>
      <c r="AK506" s="19" t="s">
        <v>188</v>
      </c>
      <c r="AL506" s="19">
        <f t="shared" si="7"/>
        <v>1</v>
      </c>
      <c r="AM506" s="19" t="s">
        <v>228</v>
      </c>
      <c r="AN506" s="19">
        <f t="shared" si="8"/>
        <v>1</v>
      </c>
      <c r="AO506" s="20"/>
      <c r="AP506" s="19">
        <v>1.0</v>
      </c>
      <c r="AQ506" s="19">
        <v>1.0</v>
      </c>
      <c r="AR506" s="19">
        <v>2.0</v>
      </c>
      <c r="AS506" s="19">
        <v>1.0</v>
      </c>
      <c r="AT506" s="19">
        <v>1.0</v>
      </c>
      <c r="AU506" s="19">
        <v>1.0</v>
      </c>
      <c r="AV506" s="19">
        <v>1.0</v>
      </c>
      <c r="AW506" s="19">
        <v>1.0</v>
      </c>
      <c r="AX506" s="19">
        <v>1.0</v>
      </c>
      <c r="AY506" s="19">
        <f t="shared" si="9"/>
        <v>10</v>
      </c>
      <c r="AZ506" s="19">
        <f t="shared" si="10"/>
        <v>1</v>
      </c>
      <c r="BA506" s="19">
        <f t="shared" si="11"/>
        <v>0</v>
      </c>
      <c r="BB506" s="19">
        <f t="shared" si="12"/>
        <v>0</v>
      </c>
      <c r="BC506" s="19">
        <v>2.0</v>
      </c>
      <c r="BD506" s="19">
        <v>1.0</v>
      </c>
      <c r="BE506" s="19">
        <v>1.0</v>
      </c>
      <c r="BF506" s="19">
        <v>1.0</v>
      </c>
      <c r="BG506" s="19">
        <v>2.0</v>
      </c>
      <c r="BH506" s="19">
        <v>1.0</v>
      </c>
      <c r="BI506" s="19">
        <v>1.0</v>
      </c>
      <c r="BJ506" s="19">
        <f t="shared" si="13"/>
        <v>9</v>
      </c>
      <c r="BK506" s="19">
        <f t="shared" si="14"/>
        <v>2</v>
      </c>
      <c r="BL506" s="19"/>
      <c r="BM506" s="19"/>
      <c r="BN506" s="19">
        <v>2.0</v>
      </c>
      <c r="BO506" s="19" t="s">
        <v>185</v>
      </c>
      <c r="BP506" s="19">
        <f t="shared" si="15"/>
        <v>0</v>
      </c>
      <c r="BQ506" s="19">
        <v>1.0</v>
      </c>
      <c r="BR506" s="19">
        <v>1.0</v>
      </c>
      <c r="BS506" s="19" t="s">
        <v>195</v>
      </c>
      <c r="BT506" s="20">
        <f t="shared" si="16"/>
        <v>1</v>
      </c>
      <c r="BU506" s="19" t="s">
        <v>1101</v>
      </c>
      <c r="BV506" s="19">
        <v>3.0</v>
      </c>
      <c r="BW506" s="19" t="s">
        <v>185</v>
      </c>
      <c r="BX506" s="19" t="s">
        <v>252</v>
      </c>
      <c r="BY506" s="19" t="s">
        <v>185</v>
      </c>
      <c r="BZ506" s="19" t="s">
        <v>185</v>
      </c>
      <c r="CA506" s="19">
        <f t="shared" si="17"/>
        <v>0</v>
      </c>
      <c r="CB506" s="19" t="s">
        <v>185</v>
      </c>
      <c r="CC506" s="19">
        <f t="shared" si="18"/>
        <v>0</v>
      </c>
      <c r="CD506" s="19" t="s">
        <v>192</v>
      </c>
      <c r="CE506" s="19">
        <f t="shared" si="19"/>
        <v>0</v>
      </c>
      <c r="CF506" s="19" t="s">
        <v>192</v>
      </c>
      <c r="CG506" s="19">
        <f t="shared" si="20"/>
        <v>0</v>
      </c>
      <c r="CH506" s="19" t="s">
        <v>192</v>
      </c>
      <c r="CI506" s="19">
        <f t="shared" si="21"/>
        <v>0</v>
      </c>
      <c r="CJ506" s="19" t="s">
        <v>262</v>
      </c>
      <c r="CK506" s="19" t="s">
        <v>185</v>
      </c>
      <c r="CL506" s="19" t="s">
        <v>241</v>
      </c>
      <c r="CM506" s="19">
        <f t="shared" si="22"/>
        <v>1.5</v>
      </c>
      <c r="CN506" s="19" t="s">
        <v>185</v>
      </c>
      <c r="CO506" s="19">
        <f t="shared" si="23"/>
        <v>0</v>
      </c>
      <c r="CP506" s="19" t="s">
        <v>185</v>
      </c>
      <c r="CQ506" s="19" t="s">
        <v>195</v>
      </c>
      <c r="CR506" s="19" t="s">
        <v>185</v>
      </c>
      <c r="CS506" s="19" t="s">
        <v>185</v>
      </c>
      <c r="CT506" s="19" t="s">
        <v>185</v>
      </c>
      <c r="CU506" s="19">
        <f t="shared" ref="CU506:CY506" si="561">if(CP506="Không",0,1)</f>
        <v>0</v>
      </c>
      <c r="CV506" s="19">
        <f t="shared" si="561"/>
        <v>1</v>
      </c>
      <c r="CW506" s="19">
        <f t="shared" si="561"/>
        <v>0</v>
      </c>
      <c r="CX506" s="19">
        <f t="shared" si="561"/>
        <v>0</v>
      </c>
      <c r="CY506" s="19">
        <f t="shared" si="561"/>
        <v>0</v>
      </c>
      <c r="CZ506" s="19" t="s">
        <v>185</v>
      </c>
      <c r="DA506" s="19">
        <f t="shared" si="25"/>
        <v>0</v>
      </c>
      <c r="DB506" s="19" t="s">
        <v>185</v>
      </c>
      <c r="DC506" s="19">
        <f t="shared" si="26"/>
        <v>0</v>
      </c>
      <c r="DD506" s="20"/>
      <c r="DE506" s="19" t="s">
        <v>195</v>
      </c>
      <c r="DF506" s="19">
        <f t="shared" si="27"/>
        <v>1</v>
      </c>
      <c r="DG506" s="19" t="s">
        <v>196</v>
      </c>
      <c r="DH506" s="19">
        <f t="shared" si="28"/>
        <v>0</v>
      </c>
      <c r="DI506" s="19" t="s">
        <v>185</v>
      </c>
      <c r="DJ506" s="19">
        <f t="shared" si="29"/>
        <v>0</v>
      </c>
      <c r="DK506" s="19" t="s">
        <v>1102</v>
      </c>
      <c r="DL506" s="19">
        <f t="shared" si="30"/>
        <v>2</v>
      </c>
      <c r="DM506" s="19" t="s">
        <v>216</v>
      </c>
      <c r="DN506" s="19">
        <f t="shared" si="31"/>
        <v>3.5</v>
      </c>
      <c r="DO506" s="19" t="s">
        <v>560</v>
      </c>
      <c r="DP506" s="19" t="s">
        <v>195</v>
      </c>
      <c r="DQ506" s="20">
        <f t="shared" si="32"/>
        <v>1</v>
      </c>
      <c r="DR506" s="19" t="s">
        <v>1103</v>
      </c>
      <c r="DS506" s="19" t="s">
        <v>185</v>
      </c>
      <c r="DT506" s="20"/>
      <c r="DU506" s="19" t="s">
        <v>185</v>
      </c>
      <c r="DV506" s="20"/>
      <c r="DW506" s="20"/>
      <c r="DX506" s="20"/>
      <c r="DY506" s="20"/>
    </row>
    <row r="507">
      <c r="A507" s="18">
        <v>46011.52076388889</v>
      </c>
      <c r="B507" s="19" t="s">
        <v>487</v>
      </c>
      <c r="C507" s="19" t="s">
        <v>174</v>
      </c>
      <c r="D507" s="19">
        <f t="shared" si="2"/>
        <v>0</v>
      </c>
      <c r="E507" s="19" t="s">
        <v>267</v>
      </c>
      <c r="F507" s="19">
        <f>IFERROR(__xludf.DUMMYFUNCTION("LET(
  t, LOWER(TRIM(E507)),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507" s="19" t="s">
        <v>181</v>
      </c>
      <c r="H507" s="19">
        <f>IFERROR(__xludf.DUMMYFUNCTION("LET(
  t, LOWER(TRIM(G507)),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507" s="19" t="s">
        <v>182</v>
      </c>
      <c r="J507" s="19">
        <f>IFERROR(__xludf.DUMMYFUNCTION("LET(
  text, LOWER(I507),
  IFERROR(
    IFS(
      REGEXMATCH(text,""ở cùng gia đình|ở trọ cùng gia đình""), 0,
      REGEXMATCH(text,""thuê trọ""), 1,
      REGEXMATCH(text,""ở ktx""), 2,
      REGEXMATCH(text,""có nhà tại khu vực đang học|có nhà|ở riên"&amp;"g tại chung cư""), 3,
      REGEXMATCH(text,""ở nhà người quen""), 4
    ),
  -1)
)"),1.0)</f>
        <v>1</v>
      </c>
      <c r="K507" s="19" t="s">
        <v>183</v>
      </c>
      <c r="L507" s="19">
        <f>IFERROR(__xludf.DUMMYFUNCTION("LET(
  t, LOWER(TRIM(K507)),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07" s="19" t="s">
        <v>184</v>
      </c>
      <c r="N507" s="19">
        <f>IFERROR(__xludf.DUMMYFUNCTION("LET(
  t, LOWER(TRIM(M507)),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07" s="19" t="s">
        <v>195</v>
      </c>
      <c r="P507" s="19">
        <f t="shared" si="3"/>
        <v>1</v>
      </c>
      <c r="Q507" s="19">
        <v>2.0</v>
      </c>
      <c r="R507" s="20">
        <f t="shared" si="557"/>
        <v>2</v>
      </c>
      <c r="S507" s="19" t="s">
        <v>1104</v>
      </c>
      <c r="T507" s="19"/>
      <c r="U507" s="19" t="s">
        <v>236</v>
      </c>
      <c r="V507" s="20">
        <f>IFERROR(__xludf.DUMMYFUNCTION("IFERROR(REGEXEXTRACT(U507,""\d+"")*1, """")"),40.0)</f>
        <v>40</v>
      </c>
      <c r="W507" s="20">
        <f t="shared" si="5"/>
        <v>40</v>
      </c>
      <c r="X507" s="19">
        <v>1.0</v>
      </c>
      <c r="Y507" s="19">
        <v>1.0</v>
      </c>
      <c r="Z507" s="19" t="s">
        <v>186</v>
      </c>
      <c r="AA507" s="19"/>
      <c r="AB507" s="19" t="s">
        <v>185</v>
      </c>
      <c r="AC507" s="19" t="s">
        <v>185</v>
      </c>
      <c r="AD507" s="19" t="s">
        <v>205</v>
      </c>
      <c r="AE507" s="19" t="s">
        <v>186</v>
      </c>
      <c r="AF507" s="19" t="s">
        <v>187</v>
      </c>
      <c r="AG507" s="19" t="s">
        <v>188</v>
      </c>
      <c r="AH507" s="19" t="s">
        <v>188</v>
      </c>
      <c r="AI507" s="19" t="s">
        <v>189</v>
      </c>
      <c r="AJ507" s="19">
        <f t="shared" si="6"/>
        <v>1</v>
      </c>
      <c r="AK507" s="19" t="s">
        <v>238</v>
      </c>
      <c r="AL507" s="19">
        <f t="shared" si="7"/>
        <v>0</v>
      </c>
      <c r="AM507" s="19" t="s">
        <v>190</v>
      </c>
      <c r="AN507" s="19">
        <f t="shared" si="8"/>
        <v>0</v>
      </c>
      <c r="AO507" s="20"/>
      <c r="AP507" s="19">
        <v>3.0</v>
      </c>
      <c r="AQ507" s="19">
        <v>1.0</v>
      </c>
      <c r="AR507" s="19">
        <v>2.0</v>
      </c>
      <c r="AS507" s="19">
        <v>1.0</v>
      </c>
      <c r="AT507" s="19">
        <v>1.0</v>
      </c>
      <c r="AU507" s="19">
        <v>2.0</v>
      </c>
      <c r="AV507" s="19">
        <v>2.0</v>
      </c>
      <c r="AW507" s="19">
        <v>2.0</v>
      </c>
      <c r="AX507" s="19">
        <v>1.0</v>
      </c>
      <c r="AY507" s="19">
        <f t="shared" si="9"/>
        <v>15</v>
      </c>
      <c r="AZ507" s="19">
        <f t="shared" si="10"/>
        <v>6</v>
      </c>
      <c r="BA507" s="19">
        <f t="shared" si="11"/>
        <v>0</v>
      </c>
      <c r="BB507" s="19">
        <f t="shared" si="12"/>
        <v>0</v>
      </c>
      <c r="BC507" s="19">
        <v>1.0</v>
      </c>
      <c r="BD507" s="19">
        <v>1.0</v>
      </c>
      <c r="BE507" s="19">
        <v>2.0</v>
      </c>
      <c r="BF507" s="19">
        <v>2.0</v>
      </c>
      <c r="BG507" s="19">
        <v>2.0</v>
      </c>
      <c r="BH507" s="19">
        <v>1.0</v>
      </c>
      <c r="BI507" s="19">
        <v>1.0</v>
      </c>
      <c r="BJ507" s="19">
        <f t="shared" si="13"/>
        <v>10</v>
      </c>
      <c r="BK507" s="19">
        <f t="shared" si="14"/>
        <v>3</v>
      </c>
      <c r="BL507" s="19"/>
      <c r="BM507" s="19"/>
      <c r="BN507" s="19">
        <v>1.0</v>
      </c>
      <c r="BO507" s="19" t="s">
        <v>185</v>
      </c>
      <c r="BP507" s="19">
        <f t="shared" si="15"/>
        <v>0</v>
      </c>
      <c r="BQ507" s="19">
        <v>1.0</v>
      </c>
      <c r="BR507" s="19">
        <v>0.0</v>
      </c>
      <c r="BS507" s="19" t="s">
        <v>185</v>
      </c>
      <c r="BT507" s="20">
        <f t="shared" si="16"/>
        <v>0</v>
      </c>
      <c r="BU507" s="20"/>
      <c r="BV507" s="19">
        <v>3.0</v>
      </c>
      <c r="BW507" s="19" t="s">
        <v>195</v>
      </c>
      <c r="BX507" s="19" t="s">
        <v>378</v>
      </c>
      <c r="BY507" s="19" t="s">
        <v>195</v>
      </c>
      <c r="BZ507" s="19" t="s">
        <v>186</v>
      </c>
      <c r="CA507" s="19">
        <f t="shared" si="17"/>
        <v>1</v>
      </c>
      <c r="CB507" s="19" t="s">
        <v>186</v>
      </c>
      <c r="CC507" s="19">
        <f t="shared" si="18"/>
        <v>1</v>
      </c>
      <c r="CD507" s="19" t="s">
        <v>209</v>
      </c>
      <c r="CE507" s="19">
        <f t="shared" si="19"/>
        <v>1</v>
      </c>
      <c r="CF507" s="19" t="s">
        <v>209</v>
      </c>
      <c r="CG507" s="19">
        <f t="shared" si="20"/>
        <v>1</v>
      </c>
      <c r="CH507" s="19" t="s">
        <v>192</v>
      </c>
      <c r="CI507" s="19">
        <f t="shared" si="21"/>
        <v>0</v>
      </c>
      <c r="CJ507" s="19" t="s">
        <v>262</v>
      </c>
      <c r="CK507" s="19" t="s">
        <v>319</v>
      </c>
      <c r="CL507" s="19" t="s">
        <v>241</v>
      </c>
      <c r="CM507" s="19">
        <f t="shared" si="22"/>
        <v>1.5</v>
      </c>
      <c r="CN507" s="19" t="s">
        <v>185</v>
      </c>
      <c r="CO507" s="19">
        <f t="shared" si="23"/>
        <v>0</v>
      </c>
      <c r="CP507" s="19" t="s">
        <v>185</v>
      </c>
      <c r="CQ507" s="19" t="s">
        <v>185</v>
      </c>
      <c r="CR507" s="19" t="s">
        <v>185</v>
      </c>
      <c r="CS507" s="19" t="s">
        <v>185</v>
      </c>
      <c r="CT507" s="19" t="s">
        <v>185</v>
      </c>
      <c r="CU507" s="19">
        <f t="shared" ref="CU507:CY507" si="562">if(CP507="Không",0,1)</f>
        <v>0</v>
      </c>
      <c r="CV507" s="19">
        <f t="shared" si="562"/>
        <v>0</v>
      </c>
      <c r="CW507" s="19">
        <f t="shared" si="562"/>
        <v>0</v>
      </c>
      <c r="CX507" s="19">
        <f t="shared" si="562"/>
        <v>0</v>
      </c>
      <c r="CY507" s="19">
        <f t="shared" si="562"/>
        <v>0</v>
      </c>
      <c r="CZ507" s="19" t="s">
        <v>185</v>
      </c>
      <c r="DA507" s="19">
        <f t="shared" si="25"/>
        <v>0</v>
      </c>
      <c r="DB507" s="19" t="s">
        <v>185</v>
      </c>
      <c r="DC507" s="19">
        <f t="shared" si="26"/>
        <v>0</v>
      </c>
      <c r="DD507" s="20"/>
      <c r="DE507" s="19" t="s">
        <v>195</v>
      </c>
      <c r="DF507" s="19">
        <f t="shared" si="27"/>
        <v>1</v>
      </c>
      <c r="DG507" s="19" t="s">
        <v>196</v>
      </c>
      <c r="DH507" s="19">
        <f t="shared" si="28"/>
        <v>0</v>
      </c>
      <c r="DI507" s="19" t="s">
        <v>185</v>
      </c>
      <c r="DJ507" s="19">
        <f t="shared" si="29"/>
        <v>0</v>
      </c>
      <c r="DK507" s="19" t="s">
        <v>197</v>
      </c>
      <c r="DL507" s="19">
        <f t="shared" si="30"/>
        <v>0</v>
      </c>
      <c r="DM507" s="19" t="s">
        <v>198</v>
      </c>
      <c r="DN507" s="19">
        <f t="shared" si="31"/>
        <v>1.5</v>
      </c>
      <c r="DO507" s="19" t="s">
        <v>361</v>
      </c>
      <c r="DP507" s="19" t="s">
        <v>185</v>
      </c>
      <c r="DQ507" s="20">
        <f t="shared" si="32"/>
        <v>0</v>
      </c>
      <c r="DR507" s="20"/>
      <c r="DS507" s="19" t="s">
        <v>195</v>
      </c>
      <c r="DT507" s="19" t="s">
        <v>285</v>
      </c>
      <c r="DU507" s="19" t="s">
        <v>185</v>
      </c>
      <c r="DV507" s="20"/>
      <c r="DW507" s="20"/>
      <c r="DX507" s="20"/>
      <c r="DY507" s="20"/>
    </row>
    <row r="508">
      <c r="A508" s="18">
        <v>46011.526192129626</v>
      </c>
      <c r="B508" s="19" t="s">
        <v>390</v>
      </c>
      <c r="C508" s="19" t="s">
        <v>174</v>
      </c>
      <c r="D508" s="19">
        <f t="shared" si="2"/>
        <v>0</v>
      </c>
      <c r="E508" s="19" t="s">
        <v>180</v>
      </c>
      <c r="F508" s="19">
        <f>IFERROR(__xludf.DUMMYFUNCTION("LET(
  t, LOWER(TRIM(E508)),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08" s="19" t="s">
        <v>185</v>
      </c>
      <c r="H508" s="19">
        <f>IFERROR(__xludf.DUMMYFUNCTION("LET(
  t, LOWER(TRIM(G508)),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08" s="19" t="s">
        <v>276</v>
      </c>
      <c r="J508" s="19">
        <f>IFERROR(__xludf.DUMMYFUNCTION("LET(
  text, LOWER(I508),
  IFERROR(
    IFS(
      REGEXMATCH(text,""ở cùng gia đình|ở trọ cùng gia đình""), 0,
      REGEXMATCH(text,""thuê trọ""), 1,
      REGEXMATCH(text,""ở ktx""), 2,
      REGEXMATCH(text,""có nhà tại khu vực đang học|có nhà|ở riên"&amp;"g tại chung cư""), 3,
      REGEXMATCH(text,""ở nhà người quen""), 4
    ),
  -1)
)"),0.0)</f>
        <v>0</v>
      </c>
      <c r="K508" s="19" t="s">
        <v>183</v>
      </c>
      <c r="L508" s="19">
        <f>IFERROR(__xludf.DUMMYFUNCTION("LET(
  t, LOWER(TRIM(K508)),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08" s="19" t="s">
        <v>383</v>
      </c>
      <c r="N508" s="19">
        <f>IFERROR(__xludf.DUMMYFUNCTION("LET(
  t, LOWER(TRIM(M508)),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08" s="19" t="s">
        <v>185</v>
      </c>
      <c r="P508" s="19">
        <f t="shared" si="3"/>
        <v>0</v>
      </c>
      <c r="Q508" s="20"/>
      <c r="R508" s="20" t="str">
        <f t="shared" si="557"/>
        <v/>
      </c>
      <c r="S508" s="20"/>
      <c r="T508" s="20"/>
      <c r="U508" s="20"/>
      <c r="V508" s="20" t="str">
        <f>IFERROR(__xludf.DUMMYFUNCTION("IFERROR(REGEXEXTRACT(U508,""\d+"")*1, """")"),"")</f>
        <v/>
      </c>
      <c r="W508" s="20">
        <f t="shared" si="5"/>
        <v>0</v>
      </c>
      <c r="X508" s="20"/>
      <c r="Y508" s="20"/>
      <c r="Z508" s="19" t="s">
        <v>185</v>
      </c>
      <c r="AA508" s="19"/>
      <c r="AB508" s="19" t="s">
        <v>195</v>
      </c>
      <c r="AC508" s="19" t="s">
        <v>185</v>
      </c>
      <c r="AD508" s="19" t="s">
        <v>186</v>
      </c>
      <c r="AE508" s="19" t="s">
        <v>185</v>
      </c>
      <c r="AF508" s="19" t="s">
        <v>237</v>
      </c>
      <c r="AG508" s="19" t="s">
        <v>238</v>
      </c>
      <c r="AH508" s="19" t="s">
        <v>238</v>
      </c>
      <c r="AI508" s="19" t="s">
        <v>189</v>
      </c>
      <c r="AJ508" s="19">
        <f t="shared" si="6"/>
        <v>1</v>
      </c>
      <c r="AK508" s="19" t="s">
        <v>238</v>
      </c>
      <c r="AL508" s="19">
        <f t="shared" si="7"/>
        <v>0</v>
      </c>
      <c r="AM508" s="19" t="s">
        <v>228</v>
      </c>
      <c r="AN508" s="19">
        <f t="shared" si="8"/>
        <v>1</v>
      </c>
      <c r="AO508" s="20"/>
      <c r="AP508" s="19">
        <v>4.0</v>
      </c>
      <c r="AQ508" s="19">
        <v>2.0</v>
      </c>
      <c r="AR508" s="19">
        <v>1.0</v>
      </c>
      <c r="AS508" s="19">
        <v>4.0</v>
      </c>
      <c r="AT508" s="19">
        <v>3.0</v>
      </c>
      <c r="AU508" s="19">
        <v>1.0</v>
      </c>
      <c r="AV508" s="19">
        <v>3.0</v>
      </c>
      <c r="AW508" s="19">
        <v>3.0</v>
      </c>
      <c r="AX508" s="19">
        <v>3.0</v>
      </c>
      <c r="AY508" s="19">
        <f t="shared" si="9"/>
        <v>24</v>
      </c>
      <c r="AZ508" s="19">
        <f t="shared" si="10"/>
        <v>15</v>
      </c>
      <c r="BA508" s="19">
        <f t="shared" si="11"/>
        <v>1</v>
      </c>
      <c r="BB508" s="19">
        <f t="shared" si="12"/>
        <v>1</v>
      </c>
      <c r="BC508" s="19">
        <v>1.0</v>
      </c>
      <c r="BD508" s="19">
        <v>1.0</v>
      </c>
      <c r="BE508" s="19">
        <v>1.0</v>
      </c>
      <c r="BF508" s="19">
        <v>1.0</v>
      </c>
      <c r="BG508" s="19">
        <v>4.0</v>
      </c>
      <c r="BH508" s="19">
        <v>1.0</v>
      </c>
      <c r="BI508" s="19">
        <v>2.0</v>
      </c>
      <c r="BJ508" s="19">
        <f t="shared" si="13"/>
        <v>11</v>
      </c>
      <c r="BK508" s="19">
        <f t="shared" si="14"/>
        <v>4</v>
      </c>
      <c r="BL508" s="19"/>
      <c r="BM508" s="19"/>
      <c r="BN508" s="19">
        <v>5.0</v>
      </c>
      <c r="BO508" s="19" t="s">
        <v>185</v>
      </c>
      <c r="BP508" s="19">
        <f t="shared" si="15"/>
        <v>0</v>
      </c>
      <c r="BQ508" s="19">
        <v>1.0</v>
      </c>
      <c r="BR508" s="19">
        <v>0.0</v>
      </c>
      <c r="BS508" s="19" t="s">
        <v>185</v>
      </c>
      <c r="BT508" s="20">
        <f t="shared" si="16"/>
        <v>0</v>
      </c>
      <c r="BU508" s="20"/>
      <c r="BV508" s="19">
        <v>3.0</v>
      </c>
      <c r="BW508" s="19" t="s">
        <v>195</v>
      </c>
      <c r="BX508" s="19" t="s">
        <v>191</v>
      </c>
      <c r="BY508" s="19" t="s">
        <v>195</v>
      </c>
      <c r="BZ508" s="19" t="s">
        <v>186</v>
      </c>
      <c r="CA508" s="19">
        <f t="shared" si="17"/>
        <v>1</v>
      </c>
      <c r="CB508" s="19" t="s">
        <v>186</v>
      </c>
      <c r="CC508" s="19">
        <f t="shared" si="18"/>
        <v>1</v>
      </c>
      <c r="CD508" s="19" t="s">
        <v>209</v>
      </c>
      <c r="CE508" s="19">
        <f t="shared" si="19"/>
        <v>1</v>
      </c>
      <c r="CF508" s="19" t="s">
        <v>209</v>
      </c>
      <c r="CG508" s="19">
        <f t="shared" si="20"/>
        <v>1</v>
      </c>
      <c r="CH508" s="19" t="s">
        <v>209</v>
      </c>
      <c r="CI508" s="19">
        <f t="shared" si="21"/>
        <v>1</v>
      </c>
      <c r="CJ508" s="19" t="s">
        <v>193</v>
      </c>
      <c r="CK508" s="19" t="s">
        <v>185</v>
      </c>
      <c r="CL508" s="19" t="s">
        <v>194</v>
      </c>
      <c r="CM508" s="19">
        <f t="shared" si="22"/>
        <v>3.5</v>
      </c>
      <c r="CN508" s="19" t="s">
        <v>213</v>
      </c>
      <c r="CO508" s="19">
        <f t="shared" si="23"/>
        <v>1</v>
      </c>
      <c r="CP508" s="19" t="s">
        <v>185</v>
      </c>
      <c r="CQ508" s="19" t="s">
        <v>185</v>
      </c>
      <c r="CR508" s="19" t="s">
        <v>185</v>
      </c>
      <c r="CS508" s="19" t="s">
        <v>185</v>
      </c>
      <c r="CT508" s="19" t="s">
        <v>185</v>
      </c>
      <c r="CU508" s="19">
        <f t="shared" ref="CU508:CY508" si="563">if(CP508="Không",0,1)</f>
        <v>0</v>
      </c>
      <c r="CV508" s="19">
        <f t="shared" si="563"/>
        <v>0</v>
      </c>
      <c r="CW508" s="19">
        <f t="shared" si="563"/>
        <v>0</v>
      </c>
      <c r="CX508" s="19">
        <f t="shared" si="563"/>
        <v>0</v>
      </c>
      <c r="CY508" s="19">
        <f t="shared" si="563"/>
        <v>0</v>
      </c>
      <c r="CZ508" s="19" t="s">
        <v>185</v>
      </c>
      <c r="DA508" s="19">
        <f t="shared" si="25"/>
        <v>0</v>
      </c>
      <c r="DB508" s="19" t="s">
        <v>185</v>
      </c>
      <c r="DC508" s="19">
        <f t="shared" si="26"/>
        <v>0</v>
      </c>
      <c r="DD508" s="20"/>
      <c r="DE508" s="19" t="s">
        <v>195</v>
      </c>
      <c r="DF508" s="19">
        <f t="shared" si="27"/>
        <v>1</v>
      </c>
      <c r="DG508" s="19" t="s">
        <v>196</v>
      </c>
      <c r="DH508" s="19">
        <f t="shared" si="28"/>
        <v>0</v>
      </c>
      <c r="DI508" s="19" t="s">
        <v>185</v>
      </c>
      <c r="DJ508" s="19">
        <f t="shared" si="29"/>
        <v>0</v>
      </c>
      <c r="DK508" s="19" t="s">
        <v>197</v>
      </c>
      <c r="DL508" s="19">
        <f t="shared" si="30"/>
        <v>0</v>
      </c>
      <c r="DM508" s="19" t="s">
        <v>198</v>
      </c>
      <c r="DN508" s="19">
        <f t="shared" si="31"/>
        <v>1.5</v>
      </c>
      <c r="DO508" s="19" t="s">
        <v>288</v>
      </c>
      <c r="DP508" s="19" t="s">
        <v>185</v>
      </c>
      <c r="DQ508" s="20">
        <f t="shared" si="32"/>
        <v>0</v>
      </c>
      <c r="DR508" s="20"/>
      <c r="DS508" s="19" t="s">
        <v>185</v>
      </c>
      <c r="DT508" s="20"/>
      <c r="DU508" s="19" t="s">
        <v>185</v>
      </c>
      <c r="DV508" s="20"/>
      <c r="DW508" s="20"/>
      <c r="DX508" s="20"/>
      <c r="DY508" s="20"/>
    </row>
    <row r="509">
      <c r="A509" s="18">
        <v>46011.621041666665</v>
      </c>
      <c r="B509" s="19" t="s">
        <v>200</v>
      </c>
      <c r="C509" s="19" t="s">
        <v>174</v>
      </c>
      <c r="D509" s="19">
        <f t="shared" si="2"/>
        <v>0</v>
      </c>
      <c r="E509" s="19" t="s">
        <v>180</v>
      </c>
      <c r="F509" s="19">
        <f>IFERROR(__xludf.DUMMYFUNCTION("LET(
  t, LOWER(TRIM(E509)),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09" s="19" t="s">
        <v>185</v>
      </c>
      <c r="H509" s="19">
        <f>IFERROR(__xludf.DUMMYFUNCTION("LET(
  t, LOWER(TRIM(G509)),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09" s="19" t="s">
        <v>182</v>
      </c>
      <c r="J509" s="19">
        <f>IFERROR(__xludf.DUMMYFUNCTION("LET(
  text, LOWER(I509),
  IFERROR(
    IFS(
      REGEXMATCH(text,""ở cùng gia đình|ở trọ cùng gia đình""), 0,
      REGEXMATCH(text,""thuê trọ""), 1,
      REGEXMATCH(text,""ở ktx""), 2,
      REGEXMATCH(text,""có nhà tại khu vực đang học|có nhà|ở riên"&amp;"g tại chung cư""), 3,
      REGEXMATCH(text,""ở nhà người quen""), 4
    ),
  -1)
)"),1.0)</f>
        <v>1</v>
      </c>
      <c r="K509" s="19" t="s">
        <v>183</v>
      </c>
      <c r="L509" s="19">
        <f>IFERROR(__xludf.DUMMYFUNCTION("LET(
  t, LOWER(TRIM(K509)),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09" s="19" t="s">
        <v>184</v>
      </c>
      <c r="N509" s="19">
        <f>IFERROR(__xludf.DUMMYFUNCTION("LET(
  t, LOWER(TRIM(M509)),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09" s="19" t="s">
        <v>185</v>
      </c>
      <c r="P509" s="19">
        <f t="shared" si="3"/>
        <v>0</v>
      </c>
      <c r="Q509" s="20"/>
      <c r="R509" s="20" t="str">
        <f t="shared" si="557"/>
        <v/>
      </c>
      <c r="S509" s="20"/>
      <c r="T509" s="20"/>
      <c r="U509" s="20"/>
      <c r="V509" s="20" t="str">
        <f>IFERROR(__xludf.DUMMYFUNCTION("IFERROR(REGEXEXTRACT(U509,""\d+"")*1, """")"),"")</f>
        <v/>
      </c>
      <c r="W509" s="20">
        <f t="shared" si="5"/>
        <v>0</v>
      </c>
      <c r="X509" s="20"/>
      <c r="Y509" s="20"/>
      <c r="Z509" s="19" t="s">
        <v>185</v>
      </c>
      <c r="AA509" s="19"/>
      <c r="AB509" s="19" t="s">
        <v>185</v>
      </c>
      <c r="AC509" s="19" t="s">
        <v>185</v>
      </c>
      <c r="AD509" s="19" t="s">
        <v>205</v>
      </c>
      <c r="AE509" s="19" t="s">
        <v>186</v>
      </c>
      <c r="AF509" s="19" t="s">
        <v>206</v>
      </c>
      <c r="AG509" s="19" t="s">
        <v>188</v>
      </c>
      <c r="AH509" s="19" t="s">
        <v>238</v>
      </c>
      <c r="AI509" s="19" t="s">
        <v>239</v>
      </c>
      <c r="AJ509" s="19">
        <f t="shared" si="6"/>
        <v>0</v>
      </c>
      <c r="AK509" s="19" t="s">
        <v>251</v>
      </c>
      <c r="AL509" s="19">
        <f t="shared" si="7"/>
        <v>3</v>
      </c>
      <c r="AM509" s="19" t="s">
        <v>190</v>
      </c>
      <c r="AN509" s="19">
        <f t="shared" si="8"/>
        <v>0</v>
      </c>
      <c r="AO509" s="20"/>
      <c r="AP509" s="19">
        <v>2.0</v>
      </c>
      <c r="AQ509" s="19">
        <v>1.0</v>
      </c>
      <c r="AR509" s="19">
        <v>3.0</v>
      </c>
      <c r="AS509" s="19">
        <v>2.0</v>
      </c>
      <c r="AT509" s="19">
        <v>2.0</v>
      </c>
      <c r="AU509" s="19">
        <v>3.0</v>
      </c>
      <c r="AV509" s="19">
        <v>3.0</v>
      </c>
      <c r="AW509" s="19">
        <v>1.0</v>
      </c>
      <c r="AX509" s="19">
        <v>1.0</v>
      </c>
      <c r="AY509" s="19">
        <f t="shared" si="9"/>
        <v>18</v>
      </c>
      <c r="AZ509" s="19">
        <f t="shared" si="10"/>
        <v>9</v>
      </c>
      <c r="BA509" s="19">
        <f t="shared" si="11"/>
        <v>0</v>
      </c>
      <c r="BB509" s="19">
        <f t="shared" si="12"/>
        <v>0</v>
      </c>
      <c r="BC509" s="19">
        <v>2.0</v>
      </c>
      <c r="BD509" s="19">
        <v>1.0</v>
      </c>
      <c r="BE509" s="19">
        <v>3.0</v>
      </c>
      <c r="BF509" s="19">
        <v>3.0</v>
      </c>
      <c r="BG509" s="19">
        <v>3.0</v>
      </c>
      <c r="BH509" s="19">
        <v>2.0</v>
      </c>
      <c r="BI509" s="19">
        <v>2.0</v>
      </c>
      <c r="BJ509" s="19">
        <f t="shared" si="13"/>
        <v>16</v>
      </c>
      <c r="BK509" s="19">
        <f t="shared" si="14"/>
        <v>9</v>
      </c>
      <c r="BL509" s="19"/>
      <c r="BM509" s="19"/>
      <c r="BN509" s="19">
        <v>2.0</v>
      </c>
      <c r="BO509" s="19" t="s">
        <v>185</v>
      </c>
      <c r="BP509" s="19">
        <f t="shared" si="15"/>
        <v>0</v>
      </c>
      <c r="BQ509" s="19">
        <v>1.0</v>
      </c>
      <c r="BR509" s="19">
        <v>15.0</v>
      </c>
      <c r="BS509" s="19" t="s">
        <v>185</v>
      </c>
      <c r="BT509" s="20">
        <f t="shared" si="16"/>
        <v>0</v>
      </c>
      <c r="BU509" s="20"/>
      <c r="BV509" s="19">
        <v>3.0</v>
      </c>
      <c r="BW509" s="19" t="s">
        <v>185</v>
      </c>
      <c r="BX509" s="19" t="s">
        <v>191</v>
      </c>
      <c r="BY509" s="19" t="s">
        <v>185</v>
      </c>
      <c r="BZ509" s="19" t="s">
        <v>186</v>
      </c>
      <c r="CA509" s="19">
        <f t="shared" si="17"/>
        <v>1</v>
      </c>
      <c r="CB509" s="19" t="s">
        <v>208</v>
      </c>
      <c r="CC509" s="19">
        <f t="shared" si="18"/>
        <v>2</v>
      </c>
      <c r="CD509" s="19" t="s">
        <v>208</v>
      </c>
      <c r="CE509" s="19">
        <f t="shared" si="19"/>
        <v>2</v>
      </c>
      <c r="CF509" s="19" t="s">
        <v>192</v>
      </c>
      <c r="CG509" s="19">
        <f t="shared" si="20"/>
        <v>0</v>
      </c>
      <c r="CH509" s="19" t="s">
        <v>192</v>
      </c>
      <c r="CI509" s="19">
        <f t="shared" si="21"/>
        <v>0</v>
      </c>
      <c r="CJ509" s="19" t="s">
        <v>262</v>
      </c>
      <c r="CK509" s="19" t="s">
        <v>185</v>
      </c>
      <c r="CL509" s="19" t="s">
        <v>212</v>
      </c>
      <c r="CM509" s="19">
        <f t="shared" si="22"/>
        <v>6</v>
      </c>
      <c r="CN509" s="19" t="s">
        <v>185</v>
      </c>
      <c r="CO509" s="19">
        <f t="shared" si="23"/>
        <v>0</v>
      </c>
      <c r="CP509" s="19" t="s">
        <v>185</v>
      </c>
      <c r="CQ509" s="19" t="s">
        <v>185</v>
      </c>
      <c r="CR509" s="19" t="s">
        <v>185</v>
      </c>
      <c r="CS509" s="19" t="s">
        <v>195</v>
      </c>
      <c r="CT509" s="19" t="s">
        <v>185</v>
      </c>
      <c r="CU509" s="19">
        <f t="shared" ref="CU509:CY509" si="564">if(CP509="Không",0,1)</f>
        <v>0</v>
      </c>
      <c r="CV509" s="19">
        <f t="shared" si="564"/>
        <v>0</v>
      </c>
      <c r="CW509" s="19">
        <f t="shared" si="564"/>
        <v>0</v>
      </c>
      <c r="CX509" s="19">
        <f t="shared" si="564"/>
        <v>1</v>
      </c>
      <c r="CY509" s="19">
        <f t="shared" si="564"/>
        <v>0</v>
      </c>
      <c r="CZ509" s="19" t="s">
        <v>195</v>
      </c>
      <c r="DA509" s="19">
        <f t="shared" si="25"/>
        <v>1</v>
      </c>
      <c r="DB509" s="19" t="s">
        <v>195</v>
      </c>
      <c r="DC509" s="19">
        <f t="shared" si="26"/>
        <v>1</v>
      </c>
      <c r="DD509" s="19" t="s">
        <v>1105</v>
      </c>
      <c r="DE509" s="19" t="s">
        <v>185</v>
      </c>
      <c r="DF509" s="19">
        <f t="shared" si="27"/>
        <v>0</v>
      </c>
      <c r="DG509" s="19" t="s">
        <v>196</v>
      </c>
      <c r="DH509" s="19">
        <f t="shared" si="28"/>
        <v>0</v>
      </c>
      <c r="DI509" s="19" t="s">
        <v>185</v>
      </c>
      <c r="DJ509" s="19">
        <f t="shared" si="29"/>
        <v>0</v>
      </c>
      <c r="DK509" s="19" t="s">
        <v>197</v>
      </c>
      <c r="DL509" s="19">
        <f t="shared" si="30"/>
        <v>0</v>
      </c>
      <c r="DM509" s="20"/>
      <c r="DN509" s="19" t="str">
        <f t="shared" si="31"/>
        <v/>
      </c>
      <c r="DO509" s="20"/>
      <c r="DP509" s="19" t="s">
        <v>185</v>
      </c>
      <c r="DQ509" s="20">
        <f t="shared" si="32"/>
        <v>0</v>
      </c>
      <c r="DR509" s="20"/>
      <c r="DS509" s="19" t="s">
        <v>185</v>
      </c>
      <c r="DT509" s="20"/>
      <c r="DU509" s="19" t="s">
        <v>185</v>
      </c>
      <c r="DV509" s="20"/>
      <c r="DW509" s="20"/>
      <c r="DX509" s="20"/>
      <c r="DY509" s="20"/>
    </row>
    <row r="510">
      <c r="A510" s="18">
        <v>46011.748564814814</v>
      </c>
      <c r="B510" s="19" t="s">
        <v>390</v>
      </c>
      <c r="C510" s="19" t="s">
        <v>174</v>
      </c>
      <c r="D510" s="19">
        <f t="shared" si="2"/>
        <v>0</v>
      </c>
      <c r="E510" s="19" t="s">
        <v>346</v>
      </c>
      <c r="F510" s="19">
        <f>IFERROR(__xludf.DUMMYFUNCTION("LET(
  t, LOWER(TRIM(E510)),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10" s="19" t="s">
        <v>185</v>
      </c>
      <c r="H510" s="19">
        <f>IFERROR(__xludf.DUMMYFUNCTION("LET(
  t, LOWER(TRIM(G510)),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10" s="19" t="s">
        <v>182</v>
      </c>
      <c r="J510" s="19">
        <f>IFERROR(__xludf.DUMMYFUNCTION("LET(
  text, LOWER(I510),
  IFERROR(
    IFS(
      REGEXMATCH(text,""ở cùng gia đình|ở trọ cùng gia đình""), 0,
      REGEXMATCH(text,""thuê trọ""), 1,
      REGEXMATCH(text,""ở ktx""), 2,
      REGEXMATCH(text,""có nhà tại khu vực đang học|có nhà|ở riên"&amp;"g tại chung cư""), 3,
      REGEXMATCH(text,""ở nhà người quen""), 4
    ),
  -1)
)"),1.0)</f>
        <v>1</v>
      </c>
      <c r="K510" s="19" t="s">
        <v>202</v>
      </c>
      <c r="L510" s="19">
        <f>IFERROR(__xludf.DUMMYFUNCTION("LET(
  t, LOWER(TRIM(K510)),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10" s="19" t="s">
        <v>222</v>
      </c>
      <c r="N510" s="19">
        <f>IFERROR(__xludf.DUMMYFUNCTION("LET(
  t, LOWER(TRIM(M510)),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10" s="19" t="s">
        <v>185</v>
      </c>
      <c r="P510" s="19">
        <f t="shared" si="3"/>
        <v>0</v>
      </c>
      <c r="Q510" s="20"/>
      <c r="R510" s="20" t="str">
        <f t="shared" si="557"/>
        <v/>
      </c>
      <c r="S510" s="20"/>
      <c r="T510" s="20"/>
      <c r="U510" s="20"/>
      <c r="V510" s="20" t="str">
        <f>IFERROR(__xludf.DUMMYFUNCTION("IFERROR(REGEXEXTRACT(U510,""\d+"")*1, """")"),"")</f>
        <v/>
      </c>
      <c r="W510" s="20">
        <f t="shared" si="5"/>
        <v>0</v>
      </c>
      <c r="X510" s="20"/>
      <c r="Y510" s="20"/>
      <c r="Z510" s="19" t="s">
        <v>185</v>
      </c>
      <c r="AA510" s="19"/>
      <c r="AB510" s="19" t="s">
        <v>185</v>
      </c>
      <c r="AC510" s="19" t="s">
        <v>185</v>
      </c>
      <c r="AD510" s="19" t="s">
        <v>186</v>
      </c>
      <c r="AE510" s="19" t="s">
        <v>185</v>
      </c>
      <c r="AF510" s="19" t="s">
        <v>206</v>
      </c>
      <c r="AG510" s="19" t="s">
        <v>188</v>
      </c>
      <c r="AH510" s="19" t="s">
        <v>238</v>
      </c>
      <c r="AI510" s="19" t="s">
        <v>239</v>
      </c>
      <c r="AJ510" s="19">
        <f t="shared" si="6"/>
        <v>0</v>
      </c>
      <c r="AK510" s="19" t="s">
        <v>238</v>
      </c>
      <c r="AL510" s="19">
        <f t="shared" si="7"/>
        <v>0</v>
      </c>
      <c r="AM510" s="19" t="s">
        <v>190</v>
      </c>
      <c r="AN510" s="19">
        <f t="shared" si="8"/>
        <v>0</v>
      </c>
      <c r="AO510" s="20"/>
      <c r="AP510" s="19">
        <v>4.0</v>
      </c>
      <c r="AQ510" s="19">
        <v>2.0</v>
      </c>
      <c r="AR510" s="19">
        <v>4.0</v>
      </c>
      <c r="AS510" s="19">
        <v>3.0</v>
      </c>
      <c r="AT510" s="19">
        <v>4.0</v>
      </c>
      <c r="AU510" s="19">
        <v>2.0</v>
      </c>
      <c r="AV510" s="19">
        <v>4.0</v>
      </c>
      <c r="AW510" s="19">
        <v>2.0</v>
      </c>
      <c r="AX510" s="19">
        <v>4.0</v>
      </c>
      <c r="AY510" s="19">
        <f t="shared" si="9"/>
        <v>29</v>
      </c>
      <c r="AZ510" s="19">
        <f t="shared" si="10"/>
        <v>20</v>
      </c>
      <c r="BA510" s="19">
        <f t="shared" si="11"/>
        <v>1</v>
      </c>
      <c r="BB510" s="19">
        <f t="shared" si="12"/>
        <v>1</v>
      </c>
      <c r="BC510" s="19">
        <v>2.0</v>
      </c>
      <c r="BD510" s="19">
        <v>2.0</v>
      </c>
      <c r="BE510" s="19">
        <v>2.0</v>
      </c>
      <c r="BF510" s="19">
        <v>4.0</v>
      </c>
      <c r="BG510" s="19">
        <v>2.0</v>
      </c>
      <c r="BH510" s="19">
        <v>1.0</v>
      </c>
      <c r="BI510" s="19">
        <v>1.0</v>
      </c>
      <c r="BJ510" s="19">
        <f t="shared" si="13"/>
        <v>14</v>
      </c>
      <c r="BK510" s="19">
        <f t="shared" si="14"/>
        <v>7</v>
      </c>
      <c r="BL510" s="19"/>
      <c r="BM510" s="19"/>
      <c r="BN510" s="19">
        <v>1.0</v>
      </c>
      <c r="BO510" s="19" t="s">
        <v>185</v>
      </c>
      <c r="BP510" s="19">
        <f t="shared" si="15"/>
        <v>0</v>
      </c>
      <c r="BQ510" s="19">
        <v>1.0</v>
      </c>
      <c r="BR510" s="19">
        <v>0.0</v>
      </c>
      <c r="BS510" s="19" t="s">
        <v>185</v>
      </c>
      <c r="BT510" s="20">
        <f t="shared" si="16"/>
        <v>0</v>
      </c>
      <c r="BU510" s="20"/>
      <c r="BV510" s="19">
        <v>3.0</v>
      </c>
      <c r="BW510" s="19" t="s">
        <v>195</v>
      </c>
      <c r="BX510" s="19" t="s">
        <v>191</v>
      </c>
      <c r="BY510" s="19" t="s">
        <v>195</v>
      </c>
      <c r="BZ510" s="19" t="s">
        <v>185</v>
      </c>
      <c r="CA510" s="19">
        <f t="shared" si="17"/>
        <v>0</v>
      </c>
      <c r="CB510" s="19" t="s">
        <v>185</v>
      </c>
      <c r="CC510" s="19">
        <f t="shared" si="18"/>
        <v>0</v>
      </c>
      <c r="CD510" s="19" t="s">
        <v>209</v>
      </c>
      <c r="CE510" s="19">
        <f t="shared" si="19"/>
        <v>1</v>
      </c>
      <c r="CF510" s="19" t="s">
        <v>209</v>
      </c>
      <c r="CG510" s="19">
        <f t="shared" si="20"/>
        <v>1</v>
      </c>
      <c r="CH510" s="19" t="s">
        <v>192</v>
      </c>
      <c r="CI510" s="19">
        <f t="shared" si="21"/>
        <v>0</v>
      </c>
      <c r="CJ510" s="19" t="s">
        <v>229</v>
      </c>
      <c r="CK510" s="19" t="s">
        <v>185</v>
      </c>
      <c r="CL510" s="19" t="s">
        <v>212</v>
      </c>
      <c r="CM510" s="19">
        <f t="shared" si="22"/>
        <v>6</v>
      </c>
      <c r="CN510" s="19" t="s">
        <v>185</v>
      </c>
      <c r="CO510" s="19">
        <f t="shared" si="23"/>
        <v>0</v>
      </c>
      <c r="CP510" s="19" t="s">
        <v>185</v>
      </c>
      <c r="CQ510" s="19" t="s">
        <v>185</v>
      </c>
      <c r="CR510" s="19" t="s">
        <v>185</v>
      </c>
      <c r="CS510" s="19" t="s">
        <v>185</v>
      </c>
      <c r="CT510" s="19" t="s">
        <v>185</v>
      </c>
      <c r="CU510" s="19">
        <f t="shared" ref="CU510:CY510" si="565">if(CP510="Không",0,1)</f>
        <v>0</v>
      </c>
      <c r="CV510" s="19">
        <f t="shared" si="565"/>
        <v>0</v>
      </c>
      <c r="CW510" s="19">
        <f t="shared" si="565"/>
        <v>0</v>
      </c>
      <c r="CX510" s="19">
        <f t="shared" si="565"/>
        <v>0</v>
      </c>
      <c r="CY510" s="19">
        <f t="shared" si="565"/>
        <v>0</v>
      </c>
      <c r="CZ510" s="19" t="s">
        <v>185</v>
      </c>
      <c r="DA510" s="19">
        <f t="shared" si="25"/>
        <v>0</v>
      </c>
      <c r="DB510" s="19" t="s">
        <v>185</v>
      </c>
      <c r="DC510" s="19">
        <f t="shared" si="26"/>
        <v>0</v>
      </c>
      <c r="DD510" s="20"/>
      <c r="DE510" s="19" t="s">
        <v>185</v>
      </c>
      <c r="DF510" s="19">
        <f t="shared" si="27"/>
        <v>0</v>
      </c>
      <c r="DG510" s="19" t="s">
        <v>196</v>
      </c>
      <c r="DH510" s="19">
        <f t="shared" si="28"/>
        <v>0</v>
      </c>
      <c r="DI510" s="19" t="s">
        <v>185</v>
      </c>
      <c r="DJ510" s="19">
        <f t="shared" si="29"/>
        <v>0</v>
      </c>
      <c r="DK510" s="19" t="s">
        <v>197</v>
      </c>
      <c r="DL510" s="19">
        <f t="shared" si="30"/>
        <v>0</v>
      </c>
      <c r="DM510" s="20"/>
      <c r="DN510" s="19" t="str">
        <f t="shared" si="31"/>
        <v/>
      </c>
      <c r="DO510" s="20"/>
      <c r="DP510" s="19" t="s">
        <v>185</v>
      </c>
      <c r="DQ510" s="20">
        <f t="shared" si="32"/>
        <v>0</v>
      </c>
      <c r="DR510" s="20"/>
      <c r="DS510" s="19" t="s">
        <v>185</v>
      </c>
      <c r="DT510" s="20"/>
      <c r="DU510" s="19" t="s">
        <v>185</v>
      </c>
      <c r="DV510" s="20"/>
      <c r="DW510" s="20"/>
      <c r="DX510" s="20"/>
      <c r="DY510" s="20"/>
    </row>
    <row r="511">
      <c r="A511" s="18">
        <v>46011.85418981482</v>
      </c>
      <c r="B511" s="19" t="s">
        <v>390</v>
      </c>
      <c r="C511" s="19" t="s">
        <v>335</v>
      </c>
      <c r="D511" s="19">
        <f t="shared" si="2"/>
        <v>1</v>
      </c>
      <c r="E511" s="19" t="s">
        <v>1106</v>
      </c>
      <c r="F511" s="19">
        <f>IFERROR(__xludf.DUMMYFUNCTION("LET(
  t, LOWER(TRIM(E511)),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11" s="19" t="s">
        <v>185</v>
      </c>
      <c r="H511" s="19">
        <f>IFERROR(__xludf.DUMMYFUNCTION("LET(
  t, LOWER(TRIM(G511)),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11" s="19" t="s">
        <v>276</v>
      </c>
      <c r="J511" s="19">
        <f>IFERROR(__xludf.DUMMYFUNCTION("LET(
  text, LOWER(I511),
  IFERROR(
    IFS(
      REGEXMATCH(text,""ở cùng gia đình|ở trọ cùng gia đình""), 0,
      REGEXMATCH(text,""thuê trọ""), 1,
      REGEXMATCH(text,""ở ktx""), 2,
      REGEXMATCH(text,""có nhà tại khu vực đang học|có nhà|ở riên"&amp;"g tại chung cư""), 3,
      REGEXMATCH(text,""ở nhà người quen""), 4
    ),
  -1)
)"),0.0)</f>
        <v>0</v>
      </c>
      <c r="K511" s="19" t="s">
        <v>221</v>
      </c>
      <c r="L511" s="19">
        <f>IFERROR(__xludf.DUMMYFUNCTION("LET(
  t, LOWER(TRIM(K511)),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11" s="19" t="s">
        <v>1078</v>
      </c>
      <c r="N511" s="19">
        <f>IFERROR(__xludf.DUMMYFUNCTION("LET(
  t, LOWER(TRIM(M511)),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)"),0.0)</f>
        <v>0</v>
      </c>
      <c r="O511" s="19" t="s">
        <v>195</v>
      </c>
      <c r="P511" s="19">
        <f t="shared" si="3"/>
        <v>1</v>
      </c>
      <c r="Q511" s="19">
        <v>3.0</v>
      </c>
      <c r="R511" s="20">
        <f t="shared" si="557"/>
        <v>3</v>
      </c>
      <c r="S511" s="19" t="s">
        <v>1107</v>
      </c>
      <c r="T511" s="19"/>
      <c r="U511" s="19" t="s">
        <v>224</v>
      </c>
      <c r="V511" s="20">
        <f>IFERROR(__xludf.DUMMYFUNCTION("IFERROR(REGEXEXTRACT(U511,""\d+"")*1, """")"),25.0)</f>
        <v>25</v>
      </c>
      <c r="W511" s="20">
        <f t="shared" si="5"/>
        <v>25</v>
      </c>
      <c r="X511" s="21">
        <v>0.5</v>
      </c>
      <c r="Y511" s="21">
        <v>0.02</v>
      </c>
      <c r="Z511" s="19" t="s">
        <v>185</v>
      </c>
      <c r="AA511" s="19"/>
      <c r="AB511" s="19" t="s">
        <v>185</v>
      </c>
      <c r="AC511" s="19" t="s">
        <v>185</v>
      </c>
      <c r="AD511" s="19" t="s">
        <v>205</v>
      </c>
      <c r="AE511" s="19" t="s">
        <v>185</v>
      </c>
      <c r="AF511" s="19" t="s">
        <v>187</v>
      </c>
      <c r="AG511" s="19" t="s">
        <v>226</v>
      </c>
      <c r="AH511" s="19" t="s">
        <v>238</v>
      </c>
      <c r="AI511" s="19" t="s">
        <v>239</v>
      </c>
      <c r="AJ511" s="19">
        <f t="shared" si="6"/>
        <v>0</v>
      </c>
      <c r="AK511" s="19" t="s">
        <v>238</v>
      </c>
      <c r="AL511" s="19">
        <f t="shared" si="7"/>
        <v>0</v>
      </c>
      <c r="AM511" s="19" t="s">
        <v>190</v>
      </c>
      <c r="AN511" s="19">
        <f t="shared" si="8"/>
        <v>0</v>
      </c>
      <c r="AO511" s="20"/>
      <c r="AP511" s="19">
        <v>2.0</v>
      </c>
      <c r="AQ511" s="19">
        <v>4.0</v>
      </c>
      <c r="AR511" s="19">
        <v>1.0</v>
      </c>
      <c r="AS511" s="19">
        <v>3.0</v>
      </c>
      <c r="AT511" s="19">
        <v>1.0</v>
      </c>
      <c r="AU511" s="19">
        <v>4.0</v>
      </c>
      <c r="AV511" s="19">
        <v>2.0</v>
      </c>
      <c r="AW511" s="19">
        <v>4.0</v>
      </c>
      <c r="AX511" s="19">
        <v>4.0</v>
      </c>
      <c r="AY511" s="19">
        <f t="shared" si="9"/>
        <v>25</v>
      </c>
      <c r="AZ511" s="19">
        <f t="shared" si="10"/>
        <v>16</v>
      </c>
      <c r="BA511" s="19">
        <f t="shared" si="11"/>
        <v>1</v>
      </c>
      <c r="BB511" s="19">
        <f t="shared" si="12"/>
        <v>1</v>
      </c>
      <c r="BC511" s="19">
        <v>3.0</v>
      </c>
      <c r="BD511" s="19">
        <v>2.0</v>
      </c>
      <c r="BE511" s="19">
        <v>4.0</v>
      </c>
      <c r="BF511" s="19">
        <v>2.0</v>
      </c>
      <c r="BG511" s="19">
        <v>1.0</v>
      </c>
      <c r="BH511" s="19">
        <v>1.0</v>
      </c>
      <c r="BI511" s="19">
        <v>1.0</v>
      </c>
      <c r="BJ511" s="19">
        <f t="shared" si="13"/>
        <v>14</v>
      </c>
      <c r="BK511" s="19">
        <f t="shared" si="14"/>
        <v>7</v>
      </c>
      <c r="BL511" s="19"/>
      <c r="BM511" s="19"/>
      <c r="BN511" s="19">
        <v>4.0</v>
      </c>
      <c r="BO511" s="19" t="s">
        <v>195</v>
      </c>
      <c r="BP511" s="19">
        <f t="shared" si="15"/>
        <v>1</v>
      </c>
      <c r="BQ511" s="19">
        <v>5.0</v>
      </c>
      <c r="BR511" s="19">
        <v>2.0</v>
      </c>
      <c r="BS511" s="19" t="s">
        <v>195</v>
      </c>
      <c r="BT511" s="20">
        <f t="shared" si="16"/>
        <v>1</v>
      </c>
      <c r="BU511" s="19" t="s">
        <v>1108</v>
      </c>
      <c r="BV511" s="19">
        <v>2.0</v>
      </c>
      <c r="BW511" s="19" t="s">
        <v>195</v>
      </c>
      <c r="BX511" s="19" t="s">
        <v>191</v>
      </c>
      <c r="BY511" s="19" t="s">
        <v>195</v>
      </c>
      <c r="BZ511" s="19" t="s">
        <v>186</v>
      </c>
      <c r="CA511" s="19">
        <f t="shared" si="17"/>
        <v>1</v>
      </c>
      <c r="CB511" s="19" t="s">
        <v>208</v>
      </c>
      <c r="CC511" s="19">
        <f t="shared" si="18"/>
        <v>2</v>
      </c>
      <c r="CD511" s="19" t="s">
        <v>209</v>
      </c>
      <c r="CE511" s="19">
        <f t="shared" si="19"/>
        <v>1</v>
      </c>
      <c r="CF511" s="19" t="s">
        <v>209</v>
      </c>
      <c r="CG511" s="19">
        <f t="shared" si="20"/>
        <v>1</v>
      </c>
      <c r="CH511" s="19" t="s">
        <v>192</v>
      </c>
      <c r="CI511" s="19">
        <f t="shared" si="21"/>
        <v>0</v>
      </c>
      <c r="CJ511" s="19" t="s">
        <v>229</v>
      </c>
      <c r="CK511" s="19" t="s">
        <v>1008</v>
      </c>
      <c r="CL511" s="19" t="s">
        <v>194</v>
      </c>
      <c r="CM511" s="19">
        <f t="shared" si="22"/>
        <v>3.5</v>
      </c>
      <c r="CN511" s="19" t="s">
        <v>185</v>
      </c>
      <c r="CO511" s="19">
        <f t="shared" si="23"/>
        <v>0</v>
      </c>
      <c r="CP511" s="19" t="s">
        <v>185</v>
      </c>
      <c r="CQ511" s="19" t="s">
        <v>195</v>
      </c>
      <c r="CR511" s="19" t="s">
        <v>185</v>
      </c>
      <c r="CS511" s="19" t="s">
        <v>195</v>
      </c>
      <c r="CT511" s="19" t="s">
        <v>185</v>
      </c>
      <c r="CU511" s="19">
        <f t="shared" ref="CU511:CY511" si="566">if(CP511="Không",0,1)</f>
        <v>0</v>
      </c>
      <c r="CV511" s="19">
        <f t="shared" si="566"/>
        <v>1</v>
      </c>
      <c r="CW511" s="19">
        <f t="shared" si="566"/>
        <v>0</v>
      </c>
      <c r="CX511" s="19">
        <f t="shared" si="566"/>
        <v>1</v>
      </c>
      <c r="CY511" s="19">
        <f t="shared" si="566"/>
        <v>0</v>
      </c>
      <c r="CZ511" s="19" t="s">
        <v>195</v>
      </c>
      <c r="DA511" s="19">
        <f t="shared" si="25"/>
        <v>1</v>
      </c>
      <c r="DB511" s="19" t="s">
        <v>195</v>
      </c>
      <c r="DC511" s="19">
        <f t="shared" si="26"/>
        <v>1</v>
      </c>
      <c r="DD511" s="19" t="s">
        <v>714</v>
      </c>
      <c r="DE511" s="19" t="s">
        <v>185</v>
      </c>
      <c r="DF511" s="19">
        <f t="shared" si="27"/>
        <v>0</v>
      </c>
      <c r="DG511" s="19" t="s">
        <v>196</v>
      </c>
      <c r="DH511" s="19">
        <f t="shared" si="28"/>
        <v>0</v>
      </c>
      <c r="DI511" s="19" t="s">
        <v>185</v>
      </c>
      <c r="DJ511" s="19">
        <f t="shared" si="29"/>
        <v>0</v>
      </c>
      <c r="DK511" s="19" t="s">
        <v>257</v>
      </c>
      <c r="DL511" s="19">
        <f t="shared" si="30"/>
        <v>3</v>
      </c>
      <c r="DM511" s="20"/>
      <c r="DN511" s="19" t="str">
        <f t="shared" si="31"/>
        <v/>
      </c>
      <c r="DO511" s="20"/>
      <c r="DP511" s="19" t="s">
        <v>185</v>
      </c>
      <c r="DQ511" s="20">
        <f t="shared" si="32"/>
        <v>0</v>
      </c>
      <c r="DR511" s="20"/>
      <c r="DS511" s="19" t="s">
        <v>185</v>
      </c>
      <c r="DT511" s="20"/>
      <c r="DU511" s="19" t="s">
        <v>185</v>
      </c>
      <c r="DV511" s="20"/>
      <c r="DW511" s="20"/>
      <c r="DX511" s="20"/>
      <c r="DY511" s="20"/>
    </row>
    <row r="512">
      <c r="A512" s="18">
        <v>46012.427708333336</v>
      </c>
      <c r="B512" s="19" t="s">
        <v>442</v>
      </c>
      <c r="C512" s="19" t="s">
        <v>335</v>
      </c>
      <c r="D512" s="19">
        <f t="shared" si="2"/>
        <v>1</v>
      </c>
      <c r="E512" s="19" t="s">
        <v>476</v>
      </c>
      <c r="F512" s="19">
        <f>IFERROR(__xludf.DUMMYFUNCTION("LET(
  t, LOWER(TRIM(E512)),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512" s="19" t="s">
        <v>185</v>
      </c>
      <c r="H512" s="19">
        <f>IFERROR(__xludf.DUMMYFUNCTION("LET(
  t, LOWER(TRIM(G512)),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12" s="19" t="s">
        <v>182</v>
      </c>
      <c r="J512" s="19">
        <f>IFERROR(__xludf.DUMMYFUNCTION("LET(
  text, LOWER(I512),
  IFERROR(
    IFS(
      REGEXMATCH(text,""ở cùng gia đình|ở trọ cùng gia đình""), 0,
      REGEXMATCH(text,""thuê trọ""), 1,
      REGEXMATCH(text,""ở ktx""), 2,
      REGEXMATCH(text,""có nhà tại khu vực đang học|có nhà|ở riên"&amp;"g tại chung cư""), 3,
      REGEXMATCH(text,""ở nhà người quen""), 4
    ),
  -1)
)"),1.0)</f>
        <v>1</v>
      </c>
      <c r="K512" s="19" t="s">
        <v>183</v>
      </c>
      <c r="L512" s="19">
        <f>IFERROR(__xludf.DUMMYFUNCTION("LET(
  t, LOWER(TRIM(K512)),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12" s="19" t="s">
        <v>222</v>
      </c>
      <c r="N512" s="19">
        <f>IFERROR(__xludf.DUMMYFUNCTION("LET(
  t, LOWER(TRIM(M512)),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12" s="19" t="s">
        <v>185</v>
      </c>
      <c r="P512" s="19">
        <f t="shared" si="3"/>
        <v>0</v>
      </c>
      <c r="Q512" s="20"/>
      <c r="R512" s="20" t="str">
        <f t="shared" si="557"/>
        <v/>
      </c>
      <c r="S512" s="20"/>
      <c r="T512" s="20"/>
      <c r="U512" s="20"/>
      <c r="V512" s="20" t="str">
        <f>IFERROR(__xludf.DUMMYFUNCTION("IFERROR(REGEXEXTRACT(U512,""\d+"")*1, """")"),"")</f>
        <v/>
      </c>
      <c r="W512" s="20">
        <f t="shared" si="5"/>
        <v>0</v>
      </c>
      <c r="X512" s="20"/>
      <c r="Y512" s="20"/>
      <c r="Z512" s="19" t="s">
        <v>185</v>
      </c>
      <c r="AA512" s="19"/>
      <c r="AB512" s="19" t="s">
        <v>185</v>
      </c>
      <c r="AC512" s="19" t="s">
        <v>500</v>
      </c>
      <c r="AD512" s="19" t="s">
        <v>205</v>
      </c>
      <c r="AE512" s="19" t="s">
        <v>185</v>
      </c>
      <c r="AF512" s="19" t="s">
        <v>187</v>
      </c>
      <c r="AG512" s="19" t="s">
        <v>226</v>
      </c>
      <c r="AH512" s="19" t="s">
        <v>251</v>
      </c>
      <c r="AI512" s="19" t="s">
        <v>239</v>
      </c>
      <c r="AJ512" s="19">
        <f t="shared" si="6"/>
        <v>0</v>
      </c>
      <c r="AK512" s="19" t="s">
        <v>226</v>
      </c>
      <c r="AL512" s="19">
        <f t="shared" si="7"/>
        <v>2</v>
      </c>
      <c r="AM512" s="19" t="s">
        <v>190</v>
      </c>
      <c r="AN512" s="19">
        <f t="shared" si="8"/>
        <v>0</v>
      </c>
      <c r="AO512" s="20"/>
      <c r="AP512" s="19">
        <v>1.0</v>
      </c>
      <c r="AQ512" s="19">
        <v>2.0</v>
      </c>
      <c r="AR512" s="19">
        <v>3.0</v>
      </c>
      <c r="AS512" s="19">
        <v>2.0</v>
      </c>
      <c r="AT512" s="19">
        <v>1.0</v>
      </c>
      <c r="AU512" s="19">
        <v>1.0</v>
      </c>
      <c r="AV512" s="19">
        <v>2.0</v>
      </c>
      <c r="AW512" s="19">
        <v>1.0</v>
      </c>
      <c r="AX512" s="19">
        <v>1.0</v>
      </c>
      <c r="AY512" s="19">
        <f t="shared" si="9"/>
        <v>14</v>
      </c>
      <c r="AZ512" s="19">
        <f t="shared" si="10"/>
        <v>5</v>
      </c>
      <c r="BA512" s="19">
        <f t="shared" si="11"/>
        <v>0</v>
      </c>
      <c r="BB512" s="19">
        <f t="shared" si="12"/>
        <v>0</v>
      </c>
      <c r="BC512" s="19">
        <v>1.0</v>
      </c>
      <c r="BD512" s="19">
        <v>1.0</v>
      </c>
      <c r="BE512" s="19">
        <v>2.0</v>
      </c>
      <c r="BF512" s="19">
        <v>1.0</v>
      </c>
      <c r="BG512" s="19">
        <v>2.0</v>
      </c>
      <c r="BH512" s="19">
        <v>1.0</v>
      </c>
      <c r="BI512" s="19">
        <v>1.0</v>
      </c>
      <c r="BJ512" s="19">
        <f t="shared" si="13"/>
        <v>9</v>
      </c>
      <c r="BK512" s="19">
        <f t="shared" si="14"/>
        <v>2</v>
      </c>
      <c r="BL512" s="19"/>
      <c r="BM512" s="19"/>
      <c r="BN512" s="19">
        <v>2.0</v>
      </c>
      <c r="BO512" s="19" t="s">
        <v>185</v>
      </c>
      <c r="BP512" s="19">
        <f t="shared" si="15"/>
        <v>0</v>
      </c>
      <c r="BQ512" s="19">
        <v>2.0</v>
      </c>
      <c r="BR512" s="19" t="s">
        <v>196</v>
      </c>
      <c r="BS512" s="19" t="s">
        <v>185</v>
      </c>
      <c r="BT512" s="20">
        <f t="shared" si="16"/>
        <v>0</v>
      </c>
      <c r="BU512" s="20"/>
      <c r="BV512" s="19">
        <v>3.0</v>
      </c>
      <c r="BW512" s="19" t="s">
        <v>195</v>
      </c>
      <c r="BX512" s="19" t="s">
        <v>191</v>
      </c>
      <c r="BY512" s="19" t="s">
        <v>195</v>
      </c>
      <c r="BZ512" s="19" t="s">
        <v>186</v>
      </c>
      <c r="CA512" s="19">
        <f t="shared" si="17"/>
        <v>1</v>
      </c>
      <c r="CB512" s="19" t="s">
        <v>186</v>
      </c>
      <c r="CC512" s="19">
        <f t="shared" si="18"/>
        <v>1</v>
      </c>
      <c r="CD512" s="19" t="s">
        <v>209</v>
      </c>
      <c r="CE512" s="19">
        <f t="shared" si="19"/>
        <v>1</v>
      </c>
      <c r="CF512" s="19" t="s">
        <v>192</v>
      </c>
      <c r="CG512" s="19">
        <f t="shared" si="20"/>
        <v>0</v>
      </c>
      <c r="CH512" s="19" t="s">
        <v>209</v>
      </c>
      <c r="CI512" s="19">
        <f t="shared" si="21"/>
        <v>1</v>
      </c>
      <c r="CJ512" s="19" t="s">
        <v>229</v>
      </c>
      <c r="CK512" s="19" t="s">
        <v>279</v>
      </c>
      <c r="CL512" s="19" t="s">
        <v>241</v>
      </c>
      <c r="CM512" s="19">
        <f t="shared" si="22"/>
        <v>1.5</v>
      </c>
      <c r="CN512" s="19" t="s">
        <v>185</v>
      </c>
      <c r="CO512" s="19">
        <f t="shared" si="23"/>
        <v>0</v>
      </c>
      <c r="CP512" s="19" t="s">
        <v>185</v>
      </c>
      <c r="CQ512" s="19" t="s">
        <v>195</v>
      </c>
      <c r="CR512" s="19" t="s">
        <v>185</v>
      </c>
      <c r="CS512" s="19" t="s">
        <v>185</v>
      </c>
      <c r="CT512" s="19" t="s">
        <v>185</v>
      </c>
      <c r="CU512" s="19">
        <f t="shared" ref="CU512:CY512" si="567">if(CP512="Không",0,1)</f>
        <v>0</v>
      </c>
      <c r="CV512" s="19">
        <f t="shared" si="567"/>
        <v>1</v>
      </c>
      <c r="CW512" s="19">
        <f t="shared" si="567"/>
        <v>0</v>
      </c>
      <c r="CX512" s="19">
        <f t="shared" si="567"/>
        <v>0</v>
      </c>
      <c r="CY512" s="19">
        <f t="shared" si="567"/>
        <v>0</v>
      </c>
      <c r="CZ512" s="19" t="s">
        <v>185</v>
      </c>
      <c r="DA512" s="19">
        <f t="shared" si="25"/>
        <v>0</v>
      </c>
      <c r="DB512" s="19" t="s">
        <v>185</v>
      </c>
      <c r="DC512" s="19">
        <f t="shared" si="26"/>
        <v>0</v>
      </c>
      <c r="DD512" s="20"/>
      <c r="DE512" s="19" t="s">
        <v>195</v>
      </c>
      <c r="DF512" s="19">
        <f t="shared" si="27"/>
        <v>1</v>
      </c>
      <c r="DG512" s="19" t="s">
        <v>196</v>
      </c>
      <c r="DH512" s="19">
        <f t="shared" si="28"/>
        <v>0</v>
      </c>
      <c r="DI512" s="19" t="s">
        <v>185</v>
      </c>
      <c r="DJ512" s="19">
        <f t="shared" si="29"/>
        <v>0</v>
      </c>
      <c r="DK512" s="19" t="s">
        <v>197</v>
      </c>
      <c r="DL512" s="19">
        <f t="shared" si="30"/>
        <v>0</v>
      </c>
      <c r="DM512" s="19" t="s">
        <v>198</v>
      </c>
      <c r="DN512" s="19">
        <f t="shared" si="31"/>
        <v>1.5</v>
      </c>
      <c r="DO512" s="19" t="s">
        <v>970</v>
      </c>
      <c r="DP512" s="19" t="s">
        <v>185</v>
      </c>
      <c r="DQ512" s="20">
        <f t="shared" si="32"/>
        <v>0</v>
      </c>
      <c r="DR512" s="20"/>
      <c r="DS512" s="19" t="s">
        <v>185</v>
      </c>
      <c r="DT512" s="20"/>
      <c r="DU512" s="19" t="s">
        <v>185</v>
      </c>
      <c r="DV512" s="20"/>
      <c r="DW512" s="20"/>
      <c r="DX512" s="20"/>
      <c r="DY512" s="20"/>
    </row>
    <row r="513">
      <c r="A513" s="18">
        <v>46012.42880787037</v>
      </c>
      <c r="B513" s="19" t="s">
        <v>405</v>
      </c>
      <c r="C513" s="19" t="s">
        <v>335</v>
      </c>
      <c r="D513" s="19">
        <f t="shared" si="2"/>
        <v>1</v>
      </c>
      <c r="E513" s="19" t="s">
        <v>180</v>
      </c>
      <c r="F513" s="19">
        <f>IFERROR(__xludf.DUMMYFUNCTION("LET(
  t, LOWER(TRIM(E513)),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13" s="19" t="s">
        <v>185</v>
      </c>
      <c r="H513" s="19">
        <f>IFERROR(__xludf.DUMMYFUNCTION("LET(
  t, LOWER(TRIM(G513)),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13" s="19" t="s">
        <v>1109</v>
      </c>
      <c r="J513" s="19">
        <f>IFERROR(__xludf.DUMMYFUNCTION("LET(
  text, LOWER(I513),
  IFERROR(
    IFS(
      REGEXMATCH(text,""ở cùng gia đình|ở trọ cùng gia đình""), 0,
      REGEXMATCH(text,""thuê trọ""), 1,
      REGEXMATCH(text,""ở ktx""), 2,
      REGEXMATCH(text,""có nhà tại khu vực đang học|có nhà|ở riên"&amp;"g tại chung cư""), 3,
      REGEXMATCH(text,""ở nhà người quen""), 4
    ),
  -1)
)"),0.0)</f>
        <v>0</v>
      </c>
      <c r="K513" s="19" t="s">
        <v>248</v>
      </c>
      <c r="L513" s="19">
        <f>IFERROR(__xludf.DUMMYFUNCTION("LET(
  t, LOWER(TRIM(K513)),
  IFERROR(
    IFS(
      REGEXMATCH(t,""xuất\s*sắc""), 0,
      REGEXMATCH(t,""^giỏi$""), 1,
      REGEXMATCH(t,""^khá$""), 2,
      REGEXMATCH(t,""trung bình|bình thường|^4$""), 3,
      REGEXMATCH(t,""rớt""), 4,
      REGEX"&amp;"MATCH(t,""năm nhất|tân sinh viên|mới|chưa|không|sắp thi|chuẩn bị thi|kq|kết quả|chưa có|chưa biết""), 5,
      TRUE, 5
    ),
  5)
)"),4.0)</f>
        <v>4</v>
      </c>
      <c r="M513" s="19" t="s">
        <v>1110</v>
      </c>
      <c r="N513" s="19">
        <f>IFERROR(__xludf.DUMMYFUNCTION("LET(
  t, LOWER(TRIM(M513)),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13" s="19" t="s">
        <v>185</v>
      </c>
      <c r="P513" s="19">
        <f t="shared" si="3"/>
        <v>0</v>
      </c>
      <c r="Q513" s="20"/>
      <c r="R513" s="20" t="str">
        <f t="shared" si="557"/>
        <v/>
      </c>
      <c r="S513" s="20"/>
      <c r="T513" s="20"/>
      <c r="U513" s="20"/>
      <c r="V513" s="20" t="str">
        <f>IFERROR(__xludf.DUMMYFUNCTION("IFERROR(REGEXEXTRACT(U513,""\d+"")*1, """")"),"")</f>
        <v/>
      </c>
      <c r="W513" s="20">
        <f t="shared" si="5"/>
        <v>0</v>
      </c>
      <c r="X513" s="20"/>
      <c r="Y513" s="20"/>
      <c r="Z513" s="19" t="s">
        <v>185</v>
      </c>
      <c r="AA513" s="19"/>
      <c r="AB513" s="19" t="s">
        <v>185</v>
      </c>
      <c r="AC513" s="19" t="s">
        <v>185</v>
      </c>
      <c r="AD513" s="19" t="s">
        <v>205</v>
      </c>
      <c r="AE513" s="19" t="s">
        <v>185</v>
      </c>
      <c r="AF513" s="19" t="s">
        <v>206</v>
      </c>
      <c r="AG513" s="19" t="s">
        <v>188</v>
      </c>
      <c r="AH513" s="19" t="s">
        <v>188</v>
      </c>
      <c r="AI513" s="19" t="s">
        <v>239</v>
      </c>
      <c r="AJ513" s="19">
        <f t="shared" si="6"/>
        <v>0</v>
      </c>
      <c r="AK513" s="19" t="s">
        <v>238</v>
      </c>
      <c r="AL513" s="19">
        <f t="shared" si="7"/>
        <v>0</v>
      </c>
      <c r="AM513" s="19" t="s">
        <v>190</v>
      </c>
      <c r="AN513" s="19">
        <f t="shared" si="8"/>
        <v>0</v>
      </c>
      <c r="AO513" s="20"/>
      <c r="AP513" s="19">
        <v>3.0</v>
      </c>
      <c r="AQ513" s="19">
        <v>3.0</v>
      </c>
      <c r="AR513" s="19">
        <v>1.0</v>
      </c>
      <c r="AS513" s="19">
        <v>2.0</v>
      </c>
      <c r="AT513" s="19">
        <v>3.0</v>
      </c>
      <c r="AU513" s="19">
        <v>3.0</v>
      </c>
      <c r="AV513" s="19">
        <v>4.0</v>
      </c>
      <c r="AW513" s="19">
        <v>1.0</v>
      </c>
      <c r="AX513" s="19">
        <v>1.0</v>
      </c>
      <c r="AY513" s="19">
        <f t="shared" si="9"/>
        <v>21</v>
      </c>
      <c r="AZ513" s="19">
        <f t="shared" si="10"/>
        <v>12</v>
      </c>
      <c r="BA513" s="19">
        <f t="shared" si="11"/>
        <v>1</v>
      </c>
      <c r="BB513" s="19">
        <f t="shared" si="12"/>
        <v>0</v>
      </c>
      <c r="BC513" s="19">
        <v>2.0</v>
      </c>
      <c r="BD513" s="19">
        <v>3.0</v>
      </c>
      <c r="BE513" s="19">
        <v>2.0</v>
      </c>
      <c r="BF513" s="19">
        <v>2.0</v>
      </c>
      <c r="BG513" s="19">
        <v>3.0</v>
      </c>
      <c r="BH513" s="19">
        <v>1.0</v>
      </c>
      <c r="BI513" s="19">
        <v>4.0</v>
      </c>
      <c r="BJ513" s="19">
        <f t="shared" si="13"/>
        <v>17</v>
      </c>
      <c r="BK513" s="19">
        <f t="shared" si="14"/>
        <v>10</v>
      </c>
      <c r="BL513" s="19"/>
      <c r="BM513" s="19"/>
      <c r="BN513" s="19">
        <v>4.0</v>
      </c>
      <c r="BO513" s="19" t="s">
        <v>195</v>
      </c>
      <c r="BP513" s="19">
        <f t="shared" si="15"/>
        <v>1</v>
      </c>
      <c r="BQ513" s="19">
        <v>3.0</v>
      </c>
      <c r="BR513" s="19">
        <v>0.0</v>
      </c>
      <c r="BS513" s="19" t="s">
        <v>185</v>
      </c>
      <c r="BT513" s="20">
        <f t="shared" si="16"/>
        <v>0</v>
      </c>
      <c r="BU513" s="20"/>
      <c r="BV513" s="19">
        <v>3.0</v>
      </c>
      <c r="BW513" s="19" t="s">
        <v>195</v>
      </c>
      <c r="BX513" s="19" t="s">
        <v>191</v>
      </c>
      <c r="BY513" s="19" t="s">
        <v>185</v>
      </c>
      <c r="BZ513" s="19" t="s">
        <v>186</v>
      </c>
      <c r="CA513" s="19">
        <f t="shared" si="17"/>
        <v>1</v>
      </c>
      <c r="CB513" s="19" t="s">
        <v>208</v>
      </c>
      <c r="CC513" s="19">
        <f t="shared" si="18"/>
        <v>2</v>
      </c>
      <c r="CD513" s="19" t="s">
        <v>209</v>
      </c>
      <c r="CE513" s="19">
        <f t="shared" si="19"/>
        <v>1</v>
      </c>
      <c r="CF513" s="19" t="s">
        <v>209</v>
      </c>
      <c r="CG513" s="19">
        <f t="shared" si="20"/>
        <v>1</v>
      </c>
      <c r="CH513" s="19" t="s">
        <v>209</v>
      </c>
      <c r="CI513" s="19">
        <f t="shared" si="21"/>
        <v>1</v>
      </c>
      <c r="CJ513" s="19" t="s">
        <v>229</v>
      </c>
      <c r="CK513" s="19" t="s">
        <v>185</v>
      </c>
      <c r="CL513" s="19" t="s">
        <v>194</v>
      </c>
      <c r="CM513" s="19">
        <f t="shared" si="22"/>
        <v>3.5</v>
      </c>
      <c r="CN513" s="19" t="s">
        <v>185</v>
      </c>
      <c r="CO513" s="19">
        <f t="shared" si="23"/>
        <v>0</v>
      </c>
      <c r="CP513" s="19" t="s">
        <v>185</v>
      </c>
      <c r="CQ513" s="19" t="s">
        <v>185</v>
      </c>
      <c r="CR513" s="19" t="s">
        <v>185</v>
      </c>
      <c r="CS513" s="19" t="s">
        <v>185</v>
      </c>
      <c r="CT513" s="19" t="s">
        <v>185</v>
      </c>
      <c r="CU513" s="19">
        <f t="shared" ref="CU513:CY513" si="568">if(CP513="Không",0,1)</f>
        <v>0</v>
      </c>
      <c r="CV513" s="19">
        <f t="shared" si="568"/>
        <v>0</v>
      </c>
      <c r="CW513" s="19">
        <f t="shared" si="568"/>
        <v>0</v>
      </c>
      <c r="CX513" s="19">
        <f t="shared" si="568"/>
        <v>0</v>
      </c>
      <c r="CY513" s="19">
        <f t="shared" si="568"/>
        <v>0</v>
      </c>
      <c r="CZ513" s="19" t="s">
        <v>185</v>
      </c>
      <c r="DA513" s="19">
        <f t="shared" si="25"/>
        <v>0</v>
      </c>
      <c r="DB513" s="19" t="s">
        <v>185</v>
      </c>
      <c r="DC513" s="19">
        <f t="shared" si="26"/>
        <v>0</v>
      </c>
      <c r="DD513" s="20"/>
      <c r="DE513" s="19" t="s">
        <v>185</v>
      </c>
      <c r="DF513" s="19">
        <f t="shared" si="27"/>
        <v>0</v>
      </c>
      <c r="DG513" s="19" t="s">
        <v>196</v>
      </c>
      <c r="DH513" s="19">
        <f t="shared" si="28"/>
        <v>0</v>
      </c>
      <c r="DI513" s="19" t="s">
        <v>185</v>
      </c>
      <c r="DJ513" s="19">
        <f t="shared" si="29"/>
        <v>0</v>
      </c>
      <c r="DK513" s="19" t="s">
        <v>445</v>
      </c>
      <c r="DL513" s="19">
        <f t="shared" si="30"/>
        <v>2</v>
      </c>
      <c r="DM513" s="20"/>
      <c r="DN513" s="19" t="str">
        <f t="shared" si="31"/>
        <v/>
      </c>
      <c r="DO513" s="20"/>
      <c r="DP513" s="19" t="s">
        <v>185</v>
      </c>
      <c r="DQ513" s="20">
        <f t="shared" si="32"/>
        <v>0</v>
      </c>
      <c r="DR513" s="20"/>
      <c r="DS513" s="19" t="s">
        <v>185</v>
      </c>
      <c r="DT513" s="20"/>
      <c r="DU513" s="19" t="s">
        <v>185</v>
      </c>
      <c r="DV513" s="20"/>
      <c r="DW513" s="20"/>
      <c r="DX513" s="20"/>
      <c r="DY513" s="20"/>
    </row>
    <row r="514">
      <c r="A514" s="18">
        <v>46012.6643287037</v>
      </c>
      <c r="B514" s="19" t="s">
        <v>390</v>
      </c>
      <c r="C514" s="19" t="s">
        <v>174</v>
      </c>
      <c r="D514" s="19">
        <f t="shared" si="2"/>
        <v>0</v>
      </c>
      <c r="E514" s="19" t="s">
        <v>180</v>
      </c>
      <c r="F514" s="19">
        <f>IFERROR(__xludf.DUMMYFUNCTION("LET(
  t, LOWER(TRIM(E514)),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14" s="19" t="s">
        <v>220</v>
      </c>
      <c r="H514" s="19">
        <f>IFERROR(__xludf.DUMMYFUNCTION("LET(
  t, LOWER(TRIM(G514)),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14" s="19" t="s">
        <v>276</v>
      </c>
      <c r="J514" s="19">
        <f>IFERROR(__xludf.DUMMYFUNCTION("LET(
  text, LOWER(I514),
  IFERROR(
    IFS(
      REGEXMATCH(text,""ở cùng gia đình|ở trọ cùng gia đình""), 0,
      REGEXMATCH(text,""thuê trọ""), 1,
      REGEXMATCH(text,""ở ktx""), 2,
      REGEXMATCH(text,""có nhà tại khu vực đang học|có nhà|ở riên"&amp;"g tại chung cư""), 3,
      REGEXMATCH(text,""ở nhà người quen""), 4
    ),
  -1)
)"),0.0)</f>
        <v>0</v>
      </c>
      <c r="K514" s="19" t="s">
        <v>221</v>
      </c>
      <c r="L514" s="19">
        <f>IFERROR(__xludf.DUMMYFUNCTION("LET(
  t, LOWER(TRIM(K514)),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14" s="19" t="s">
        <v>184</v>
      </c>
      <c r="N514" s="19">
        <f>IFERROR(__xludf.DUMMYFUNCTION("LET(
  t, LOWER(TRIM(M514)),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14" s="19" t="s">
        <v>195</v>
      </c>
      <c r="P514" s="19">
        <f t="shared" si="3"/>
        <v>1</v>
      </c>
      <c r="Q514" s="19">
        <v>1.0</v>
      </c>
      <c r="R514" s="20">
        <f t="shared" si="557"/>
        <v>1</v>
      </c>
      <c r="S514" s="19" t="s">
        <v>223</v>
      </c>
      <c r="T514" s="19"/>
      <c r="U514" s="19" t="s">
        <v>204</v>
      </c>
      <c r="V514" s="20">
        <f>IFERROR(__xludf.DUMMYFUNCTION("IFERROR(REGEXEXTRACT(U514,""\d+"")*1, """")"),15.0)</f>
        <v>15</v>
      </c>
      <c r="W514" s="20">
        <f t="shared" si="5"/>
        <v>15</v>
      </c>
      <c r="X514" s="19">
        <v>30.0</v>
      </c>
      <c r="Y514" s="19">
        <v>10.0</v>
      </c>
      <c r="Z514" s="19" t="s">
        <v>186</v>
      </c>
      <c r="AA514" s="19"/>
      <c r="AB514" s="19" t="s">
        <v>185</v>
      </c>
      <c r="AC514" s="19" t="s">
        <v>185</v>
      </c>
      <c r="AD514" s="19" t="s">
        <v>186</v>
      </c>
      <c r="AE514" s="19" t="s">
        <v>185</v>
      </c>
      <c r="AF514" s="19" t="s">
        <v>237</v>
      </c>
      <c r="AG514" s="19" t="s">
        <v>188</v>
      </c>
      <c r="AH514" s="19" t="s">
        <v>188</v>
      </c>
      <c r="AI514" s="19" t="s">
        <v>239</v>
      </c>
      <c r="AJ514" s="19">
        <f t="shared" si="6"/>
        <v>0</v>
      </c>
      <c r="AK514" s="19" t="s">
        <v>302</v>
      </c>
      <c r="AL514" s="19">
        <f t="shared" si="7"/>
        <v>-1</v>
      </c>
      <c r="AM514" s="19" t="s">
        <v>190</v>
      </c>
      <c r="AN514" s="19">
        <f t="shared" si="8"/>
        <v>0</v>
      </c>
      <c r="AO514" s="20"/>
      <c r="AP514" s="19">
        <v>2.0</v>
      </c>
      <c r="AQ514" s="19">
        <v>2.0</v>
      </c>
      <c r="AR514" s="19">
        <v>3.0</v>
      </c>
      <c r="AS514" s="19">
        <v>3.0</v>
      </c>
      <c r="AT514" s="19">
        <v>1.0</v>
      </c>
      <c r="AU514" s="19">
        <v>3.0</v>
      </c>
      <c r="AV514" s="19">
        <v>2.0</v>
      </c>
      <c r="AW514" s="19">
        <v>1.0</v>
      </c>
      <c r="AX514" s="19">
        <v>1.0</v>
      </c>
      <c r="AY514" s="19">
        <f t="shared" si="9"/>
        <v>18</v>
      </c>
      <c r="AZ514" s="19">
        <f t="shared" si="10"/>
        <v>9</v>
      </c>
      <c r="BA514" s="19">
        <f t="shared" si="11"/>
        <v>0</v>
      </c>
      <c r="BB514" s="19">
        <f t="shared" si="12"/>
        <v>0</v>
      </c>
      <c r="BC514" s="19">
        <v>2.0</v>
      </c>
      <c r="BD514" s="19">
        <v>2.0</v>
      </c>
      <c r="BE514" s="19">
        <v>2.0</v>
      </c>
      <c r="BF514" s="19">
        <v>2.0</v>
      </c>
      <c r="BG514" s="19">
        <v>3.0</v>
      </c>
      <c r="BH514" s="19">
        <v>3.0</v>
      </c>
      <c r="BI514" s="19">
        <v>3.0</v>
      </c>
      <c r="BJ514" s="19">
        <f t="shared" si="13"/>
        <v>17</v>
      </c>
      <c r="BK514" s="19">
        <f t="shared" si="14"/>
        <v>10</v>
      </c>
      <c r="BL514" s="19"/>
      <c r="BM514" s="19"/>
      <c r="BN514" s="19">
        <v>3.0</v>
      </c>
      <c r="BO514" s="19" t="s">
        <v>185</v>
      </c>
      <c r="BP514" s="19">
        <f t="shared" si="15"/>
        <v>0</v>
      </c>
      <c r="BQ514" s="19">
        <v>1.0</v>
      </c>
      <c r="BR514" s="19">
        <v>7.0</v>
      </c>
      <c r="BS514" s="19" t="s">
        <v>185</v>
      </c>
      <c r="BT514" s="20">
        <f t="shared" si="16"/>
        <v>0</v>
      </c>
      <c r="BU514" s="20"/>
      <c r="BV514" s="19">
        <v>3.0</v>
      </c>
      <c r="BW514" s="19" t="s">
        <v>195</v>
      </c>
      <c r="BX514" s="19" t="s">
        <v>191</v>
      </c>
      <c r="BY514" s="19" t="s">
        <v>195</v>
      </c>
      <c r="BZ514" s="19" t="s">
        <v>186</v>
      </c>
      <c r="CA514" s="19">
        <f t="shared" si="17"/>
        <v>1</v>
      </c>
      <c r="CB514" s="19" t="s">
        <v>186</v>
      </c>
      <c r="CC514" s="19">
        <f t="shared" si="18"/>
        <v>1</v>
      </c>
      <c r="CD514" s="19" t="s">
        <v>209</v>
      </c>
      <c r="CE514" s="19">
        <f t="shared" si="19"/>
        <v>1</v>
      </c>
      <c r="CF514" s="19" t="s">
        <v>209</v>
      </c>
      <c r="CG514" s="19">
        <f t="shared" si="20"/>
        <v>1</v>
      </c>
      <c r="CH514" s="19" t="s">
        <v>209</v>
      </c>
      <c r="CI514" s="19">
        <f t="shared" si="21"/>
        <v>1</v>
      </c>
      <c r="CJ514" s="19" t="s">
        <v>262</v>
      </c>
      <c r="CK514" s="19" t="s">
        <v>279</v>
      </c>
      <c r="CL514" s="19" t="s">
        <v>194</v>
      </c>
      <c r="CM514" s="19">
        <f t="shared" si="22"/>
        <v>3.5</v>
      </c>
      <c r="CN514" s="19" t="s">
        <v>185</v>
      </c>
      <c r="CO514" s="19">
        <f t="shared" si="23"/>
        <v>0</v>
      </c>
      <c r="CP514" s="19" t="s">
        <v>185</v>
      </c>
      <c r="CQ514" s="19" t="s">
        <v>195</v>
      </c>
      <c r="CR514" s="19" t="s">
        <v>185</v>
      </c>
      <c r="CS514" s="19" t="s">
        <v>195</v>
      </c>
      <c r="CT514" s="19" t="s">
        <v>185</v>
      </c>
      <c r="CU514" s="19">
        <f t="shared" ref="CU514:CY514" si="569">if(CP514="Không",0,1)</f>
        <v>0</v>
      </c>
      <c r="CV514" s="19">
        <f t="shared" si="569"/>
        <v>1</v>
      </c>
      <c r="CW514" s="19">
        <f t="shared" si="569"/>
        <v>0</v>
      </c>
      <c r="CX514" s="19">
        <f t="shared" si="569"/>
        <v>1</v>
      </c>
      <c r="CY514" s="19">
        <f t="shared" si="569"/>
        <v>0</v>
      </c>
      <c r="CZ514" s="19" t="s">
        <v>185</v>
      </c>
      <c r="DA514" s="19">
        <f t="shared" si="25"/>
        <v>0</v>
      </c>
      <c r="DB514" s="19" t="s">
        <v>185</v>
      </c>
      <c r="DC514" s="19">
        <f t="shared" si="26"/>
        <v>0</v>
      </c>
      <c r="DD514" s="20"/>
      <c r="DE514" s="19" t="s">
        <v>185</v>
      </c>
      <c r="DF514" s="19">
        <f t="shared" si="27"/>
        <v>0</v>
      </c>
      <c r="DG514" s="19" t="s">
        <v>196</v>
      </c>
      <c r="DH514" s="19">
        <f t="shared" si="28"/>
        <v>0</v>
      </c>
      <c r="DI514" s="19" t="s">
        <v>1111</v>
      </c>
      <c r="DJ514" s="19">
        <f t="shared" si="29"/>
        <v>1</v>
      </c>
      <c r="DK514" s="19" t="s">
        <v>197</v>
      </c>
      <c r="DL514" s="19">
        <f t="shared" si="30"/>
        <v>0</v>
      </c>
      <c r="DM514" s="20"/>
      <c r="DN514" s="19" t="str">
        <f t="shared" si="31"/>
        <v/>
      </c>
      <c r="DO514" s="20"/>
      <c r="DP514" s="19" t="s">
        <v>185</v>
      </c>
      <c r="DQ514" s="20">
        <f t="shared" si="32"/>
        <v>0</v>
      </c>
      <c r="DR514" s="20"/>
      <c r="DS514" s="19" t="s">
        <v>185</v>
      </c>
      <c r="DT514" s="20"/>
      <c r="DU514" s="19" t="s">
        <v>185</v>
      </c>
      <c r="DV514" s="20"/>
      <c r="DW514" s="20"/>
      <c r="DX514" s="20"/>
      <c r="DY514" s="20"/>
    </row>
    <row r="515">
      <c r="A515" s="18">
        <v>46013.07540509259</v>
      </c>
      <c r="B515" s="19" t="s">
        <v>390</v>
      </c>
      <c r="C515" s="19" t="s">
        <v>335</v>
      </c>
      <c r="D515" s="19">
        <f t="shared" si="2"/>
        <v>1</v>
      </c>
      <c r="E515" s="19" t="s">
        <v>346</v>
      </c>
      <c r="F515" s="19">
        <f>IFERROR(__xludf.DUMMYFUNCTION("LET(
  t, LOWER(TRIM(E515)),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15" s="19" t="s">
        <v>185</v>
      </c>
      <c r="H515" s="19">
        <f>IFERROR(__xludf.DUMMYFUNCTION("LET(
  t, LOWER(TRIM(G515)),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15" s="19" t="s">
        <v>201</v>
      </c>
      <c r="J515" s="19">
        <f>IFERROR(__xludf.DUMMYFUNCTION("LET(
  text, LOWER(I515),
  IFERROR(
    IFS(
      REGEXMATCH(text,""ở cùng gia đình|ở trọ cùng gia đình""), 0,
      REGEXMATCH(text,""thuê trọ""), 1,
      REGEXMATCH(text,""ở ktx""), 2,
      REGEXMATCH(text,""có nhà tại khu vực đang học|có nhà|ở riên"&amp;"g tại chung cư""), 3,
      REGEXMATCH(text,""ở nhà người quen""), 4
    ),
  -1)
)"),3.0)</f>
        <v>3</v>
      </c>
      <c r="K515" s="19" t="s">
        <v>183</v>
      </c>
      <c r="L515" s="19">
        <f>IFERROR(__xludf.DUMMYFUNCTION("LET(
  t, LOWER(TRIM(K515)),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15" s="19" t="s">
        <v>222</v>
      </c>
      <c r="N515" s="19">
        <f>IFERROR(__xludf.DUMMYFUNCTION("LET(
  t, LOWER(TRIM(M515)),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15" s="19" t="s">
        <v>185</v>
      </c>
      <c r="P515" s="19">
        <f t="shared" si="3"/>
        <v>0</v>
      </c>
      <c r="Q515" s="20"/>
      <c r="R515" s="20" t="str">
        <f t="shared" si="557"/>
        <v/>
      </c>
      <c r="S515" s="20"/>
      <c r="T515" s="20"/>
      <c r="U515" s="20"/>
      <c r="V515" s="20" t="str">
        <f>IFERROR(__xludf.DUMMYFUNCTION("IFERROR(REGEXEXTRACT(U515,""\d+"")*1, """")"),"")</f>
        <v/>
      </c>
      <c r="W515" s="20">
        <f t="shared" si="5"/>
        <v>0</v>
      </c>
      <c r="X515" s="20"/>
      <c r="Y515" s="20"/>
      <c r="Z515" s="19" t="s">
        <v>185</v>
      </c>
      <c r="AA515" s="19"/>
      <c r="AB515" s="19" t="s">
        <v>185</v>
      </c>
      <c r="AC515" s="19" t="s">
        <v>185</v>
      </c>
      <c r="AD515" s="19" t="s">
        <v>186</v>
      </c>
      <c r="AE515" s="19" t="s">
        <v>185</v>
      </c>
      <c r="AF515" s="19" t="s">
        <v>187</v>
      </c>
      <c r="AG515" s="19" t="s">
        <v>188</v>
      </c>
      <c r="AH515" s="19" t="s">
        <v>188</v>
      </c>
      <c r="AI515" s="19" t="s">
        <v>239</v>
      </c>
      <c r="AJ515" s="19">
        <f t="shared" si="6"/>
        <v>0</v>
      </c>
      <c r="AK515" s="19" t="s">
        <v>188</v>
      </c>
      <c r="AL515" s="19">
        <f t="shared" si="7"/>
        <v>1</v>
      </c>
      <c r="AM515" s="19" t="s">
        <v>190</v>
      </c>
      <c r="AN515" s="19">
        <f t="shared" si="8"/>
        <v>0</v>
      </c>
      <c r="AO515" s="20"/>
      <c r="AP515" s="19">
        <v>2.0</v>
      </c>
      <c r="AQ515" s="19">
        <v>2.0</v>
      </c>
      <c r="AR515" s="19">
        <v>2.0</v>
      </c>
      <c r="AS515" s="19">
        <v>2.0</v>
      </c>
      <c r="AT515" s="19">
        <v>1.0</v>
      </c>
      <c r="AU515" s="19">
        <v>1.0</v>
      </c>
      <c r="AV515" s="19">
        <v>2.0</v>
      </c>
      <c r="AW515" s="19">
        <v>1.0</v>
      </c>
      <c r="AX515" s="19">
        <v>1.0</v>
      </c>
      <c r="AY515" s="19">
        <f t="shared" si="9"/>
        <v>14</v>
      </c>
      <c r="AZ515" s="19">
        <f t="shared" si="10"/>
        <v>5</v>
      </c>
      <c r="BA515" s="19">
        <f t="shared" si="11"/>
        <v>0</v>
      </c>
      <c r="BB515" s="19">
        <f t="shared" si="12"/>
        <v>0</v>
      </c>
      <c r="BC515" s="19">
        <v>1.0</v>
      </c>
      <c r="BD515" s="19">
        <v>1.0</v>
      </c>
      <c r="BE515" s="19">
        <v>2.0</v>
      </c>
      <c r="BF515" s="19">
        <v>1.0</v>
      </c>
      <c r="BG515" s="19">
        <v>2.0</v>
      </c>
      <c r="BH515" s="19">
        <v>1.0</v>
      </c>
      <c r="BI515" s="19">
        <v>1.0</v>
      </c>
      <c r="BJ515" s="19">
        <f t="shared" si="13"/>
        <v>9</v>
      </c>
      <c r="BK515" s="19">
        <f t="shared" si="14"/>
        <v>2</v>
      </c>
      <c r="BL515" s="19"/>
      <c r="BM515" s="19"/>
      <c r="BN515" s="19">
        <v>3.0</v>
      </c>
      <c r="BO515" s="19" t="s">
        <v>185</v>
      </c>
      <c r="BP515" s="19">
        <f t="shared" si="15"/>
        <v>0</v>
      </c>
      <c r="BQ515" s="19">
        <v>3.0</v>
      </c>
      <c r="BR515" s="19">
        <v>0.0</v>
      </c>
      <c r="BS515" s="19" t="s">
        <v>195</v>
      </c>
      <c r="BT515" s="20">
        <f t="shared" si="16"/>
        <v>1</v>
      </c>
      <c r="BU515" s="19" t="s">
        <v>400</v>
      </c>
      <c r="BV515" s="19">
        <v>3.0</v>
      </c>
      <c r="BW515" s="19" t="s">
        <v>185</v>
      </c>
      <c r="BX515" s="19" t="s">
        <v>191</v>
      </c>
      <c r="BY515" s="19" t="s">
        <v>185</v>
      </c>
      <c r="BZ515" s="19" t="s">
        <v>185</v>
      </c>
      <c r="CA515" s="19">
        <f t="shared" si="17"/>
        <v>0</v>
      </c>
      <c r="CB515" s="19" t="s">
        <v>186</v>
      </c>
      <c r="CC515" s="19">
        <f t="shared" si="18"/>
        <v>1</v>
      </c>
      <c r="CD515" s="19" t="s">
        <v>209</v>
      </c>
      <c r="CE515" s="19">
        <f t="shared" si="19"/>
        <v>1</v>
      </c>
      <c r="CF515" s="19" t="s">
        <v>209</v>
      </c>
      <c r="CG515" s="19">
        <f t="shared" si="20"/>
        <v>1</v>
      </c>
      <c r="CH515" s="19" t="s">
        <v>192</v>
      </c>
      <c r="CI515" s="19">
        <f t="shared" si="21"/>
        <v>0</v>
      </c>
      <c r="CJ515" s="19" t="s">
        <v>292</v>
      </c>
      <c r="CK515" s="19" t="s">
        <v>185</v>
      </c>
      <c r="CL515" s="19" t="s">
        <v>194</v>
      </c>
      <c r="CM515" s="19">
        <f t="shared" si="22"/>
        <v>3.5</v>
      </c>
      <c r="CN515" s="19" t="s">
        <v>185</v>
      </c>
      <c r="CO515" s="19">
        <f t="shared" si="23"/>
        <v>0</v>
      </c>
      <c r="CP515" s="19" t="s">
        <v>185</v>
      </c>
      <c r="CQ515" s="19" t="s">
        <v>185</v>
      </c>
      <c r="CR515" s="19" t="s">
        <v>185</v>
      </c>
      <c r="CS515" s="19" t="s">
        <v>185</v>
      </c>
      <c r="CT515" s="19" t="s">
        <v>185</v>
      </c>
      <c r="CU515" s="19">
        <f t="shared" ref="CU515:CY515" si="570">if(CP515="Không",0,1)</f>
        <v>0</v>
      </c>
      <c r="CV515" s="19">
        <f t="shared" si="570"/>
        <v>0</v>
      </c>
      <c r="CW515" s="19">
        <f t="shared" si="570"/>
        <v>0</v>
      </c>
      <c r="CX515" s="19">
        <f t="shared" si="570"/>
        <v>0</v>
      </c>
      <c r="CY515" s="19">
        <f t="shared" si="570"/>
        <v>0</v>
      </c>
      <c r="CZ515" s="19" t="s">
        <v>185</v>
      </c>
      <c r="DA515" s="19">
        <f t="shared" si="25"/>
        <v>0</v>
      </c>
      <c r="DB515" s="19" t="s">
        <v>185</v>
      </c>
      <c r="DC515" s="19">
        <f t="shared" si="26"/>
        <v>0</v>
      </c>
      <c r="DD515" s="20"/>
      <c r="DE515" s="19" t="s">
        <v>195</v>
      </c>
      <c r="DF515" s="19">
        <f t="shared" si="27"/>
        <v>1</v>
      </c>
      <c r="DG515" s="19" t="s">
        <v>196</v>
      </c>
      <c r="DH515" s="19">
        <f t="shared" si="28"/>
        <v>0</v>
      </c>
      <c r="DI515" s="19" t="s">
        <v>185</v>
      </c>
      <c r="DJ515" s="19">
        <f t="shared" si="29"/>
        <v>0</v>
      </c>
      <c r="DK515" s="19" t="s">
        <v>197</v>
      </c>
      <c r="DL515" s="19">
        <f t="shared" si="30"/>
        <v>0</v>
      </c>
      <c r="DM515" s="19" t="s">
        <v>198</v>
      </c>
      <c r="DN515" s="19">
        <f t="shared" si="31"/>
        <v>1.5</v>
      </c>
      <c r="DO515" s="19" t="s">
        <v>326</v>
      </c>
      <c r="DP515" s="19" t="s">
        <v>185</v>
      </c>
      <c r="DQ515" s="20">
        <f t="shared" si="32"/>
        <v>0</v>
      </c>
      <c r="DR515" s="20"/>
      <c r="DS515" s="19" t="s">
        <v>185</v>
      </c>
      <c r="DT515" s="20"/>
      <c r="DU515" s="19" t="s">
        <v>185</v>
      </c>
      <c r="DV515" s="20"/>
      <c r="DW515" s="20"/>
      <c r="DX515" s="20"/>
      <c r="DY515" s="20"/>
    </row>
    <row r="516">
      <c r="A516" s="18">
        <v>46013.435891203706</v>
      </c>
      <c r="B516" s="19" t="s">
        <v>420</v>
      </c>
      <c r="C516" s="19" t="s">
        <v>174</v>
      </c>
      <c r="D516" s="19">
        <f t="shared" si="2"/>
        <v>0</v>
      </c>
      <c r="E516" s="19" t="s">
        <v>180</v>
      </c>
      <c r="F516" s="19">
        <f>IFERROR(__xludf.DUMMYFUNCTION("LET(
  t, LOWER(TRIM(E516)),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16" s="19" t="s">
        <v>185</v>
      </c>
      <c r="H516" s="19">
        <f>IFERROR(__xludf.DUMMYFUNCTION("LET(
  t, LOWER(TRIM(G516)),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16" s="19" t="s">
        <v>310</v>
      </c>
      <c r="J516" s="19">
        <f>IFERROR(__xludf.DUMMYFUNCTION("LET(
  text, LOWER(I516),
  IFERROR(
    IFS(
      REGEXMATCH(text,""ở cùng gia đình|ở trọ cùng gia đình""), 0,
      REGEXMATCH(text,""thuê trọ""), 1,
      REGEXMATCH(text,""ở ktx""), 2,
      REGEXMATCH(text,""có nhà tại khu vực đang học|có nhà|ở riên"&amp;"g tại chung cư""), 3,
      REGEXMATCH(text,""ở nhà người quen""), 4
    ),
  -1)
)"),2.0)</f>
        <v>2</v>
      </c>
      <c r="K516" s="19" t="s">
        <v>183</v>
      </c>
      <c r="L516" s="19">
        <f>IFERROR(__xludf.DUMMYFUNCTION("LET(
  t, LOWER(TRIM(K516)),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16" s="19" t="s">
        <v>383</v>
      </c>
      <c r="N516" s="19">
        <f>IFERROR(__xludf.DUMMYFUNCTION("LET(
  t, LOWER(TRIM(M516)),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16" s="19" t="s">
        <v>195</v>
      </c>
      <c r="P516" s="19">
        <f t="shared" si="3"/>
        <v>1</v>
      </c>
      <c r="Q516" s="19">
        <v>1.0</v>
      </c>
      <c r="R516" s="20">
        <f t="shared" si="557"/>
        <v>1</v>
      </c>
      <c r="S516" s="19" t="s">
        <v>223</v>
      </c>
      <c r="T516" s="19"/>
      <c r="U516" s="19" t="s">
        <v>204</v>
      </c>
      <c r="V516" s="20">
        <f>IFERROR(__xludf.DUMMYFUNCTION("IFERROR(REGEXEXTRACT(U516,""\d+"")*1, """")"),15.0)</f>
        <v>15</v>
      </c>
      <c r="W516" s="20">
        <f t="shared" si="5"/>
        <v>15</v>
      </c>
      <c r="X516" s="19">
        <v>8.0</v>
      </c>
      <c r="Y516" s="19">
        <v>90.0</v>
      </c>
      <c r="Z516" s="19" t="s">
        <v>186</v>
      </c>
      <c r="AA516" s="19"/>
      <c r="AB516" s="19" t="s">
        <v>185</v>
      </c>
      <c r="AC516" s="19" t="s">
        <v>185</v>
      </c>
      <c r="AD516" s="19" t="s">
        <v>205</v>
      </c>
      <c r="AE516" s="19" t="s">
        <v>185</v>
      </c>
      <c r="AF516" s="19" t="s">
        <v>206</v>
      </c>
      <c r="AG516" s="19" t="s">
        <v>188</v>
      </c>
      <c r="AH516" s="19" t="s">
        <v>238</v>
      </c>
      <c r="AI516" s="19" t="s">
        <v>189</v>
      </c>
      <c r="AJ516" s="19">
        <f t="shared" si="6"/>
        <v>1</v>
      </c>
      <c r="AK516" s="19" t="s">
        <v>251</v>
      </c>
      <c r="AL516" s="19">
        <f t="shared" si="7"/>
        <v>3</v>
      </c>
      <c r="AM516" s="19" t="s">
        <v>190</v>
      </c>
      <c r="AN516" s="19">
        <f t="shared" si="8"/>
        <v>0</v>
      </c>
      <c r="AO516" s="20"/>
      <c r="AP516" s="19">
        <v>1.0</v>
      </c>
      <c r="AQ516" s="19">
        <v>2.0</v>
      </c>
      <c r="AR516" s="19">
        <v>3.0</v>
      </c>
      <c r="AS516" s="19">
        <v>4.0</v>
      </c>
      <c r="AT516" s="19">
        <v>1.0</v>
      </c>
      <c r="AU516" s="19">
        <v>2.0</v>
      </c>
      <c r="AV516" s="19">
        <v>3.0</v>
      </c>
      <c r="AW516" s="19">
        <v>2.0</v>
      </c>
      <c r="AX516" s="19">
        <v>1.0</v>
      </c>
      <c r="AY516" s="19">
        <f t="shared" si="9"/>
        <v>19</v>
      </c>
      <c r="AZ516" s="19">
        <f t="shared" si="10"/>
        <v>10</v>
      </c>
      <c r="BA516" s="19">
        <f t="shared" si="11"/>
        <v>1</v>
      </c>
      <c r="BB516" s="19">
        <f t="shared" si="12"/>
        <v>0</v>
      </c>
      <c r="BC516" s="19">
        <v>1.0</v>
      </c>
      <c r="BD516" s="19">
        <v>1.0</v>
      </c>
      <c r="BE516" s="19">
        <v>1.0</v>
      </c>
      <c r="BF516" s="19">
        <v>1.0</v>
      </c>
      <c r="BG516" s="19">
        <v>1.0</v>
      </c>
      <c r="BH516" s="19">
        <v>1.0</v>
      </c>
      <c r="BI516" s="19">
        <v>1.0</v>
      </c>
      <c r="BJ516" s="19">
        <f t="shared" si="13"/>
        <v>7</v>
      </c>
      <c r="BK516" s="19">
        <f t="shared" si="14"/>
        <v>0</v>
      </c>
      <c r="BL516" s="19"/>
      <c r="BM516" s="19"/>
      <c r="BN516" s="19">
        <v>2.0</v>
      </c>
      <c r="BO516" s="19" t="s">
        <v>185</v>
      </c>
      <c r="BP516" s="19">
        <f t="shared" si="15"/>
        <v>0</v>
      </c>
      <c r="BQ516" s="19">
        <v>1.0</v>
      </c>
      <c r="BR516" s="19">
        <v>0.0</v>
      </c>
      <c r="BS516" s="19" t="s">
        <v>185</v>
      </c>
      <c r="BT516" s="20">
        <f t="shared" si="16"/>
        <v>0</v>
      </c>
      <c r="BU516" s="20"/>
      <c r="BV516" s="19">
        <v>3.0</v>
      </c>
      <c r="BW516" s="19" t="s">
        <v>185</v>
      </c>
      <c r="BX516" s="19" t="s">
        <v>191</v>
      </c>
      <c r="BY516" s="19" t="s">
        <v>185</v>
      </c>
      <c r="BZ516" s="19" t="s">
        <v>186</v>
      </c>
      <c r="CA516" s="19">
        <f t="shared" si="17"/>
        <v>1</v>
      </c>
      <c r="CB516" s="19" t="s">
        <v>186</v>
      </c>
      <c r="CC516" s="19">
        <f t="shared" si="18"/>
        <v>1</v>
      </c>
      <c r="CD516" s="19" t="s">
        <v>209</v>
      </c>
      <c r="CE516" s="19">
        <f t="shared" si="19"/>
        <v>1</v>
      </c>
      <c r="CF516" s="19" t="s">
        <v>209</v>
      </c>
      <c r="CG516" s="19">
        <f t="shared" si="20"/>
        <v>1</v>
      </c>
      <c r="CH516" s="19" t="s">
        <v>192</v>
      </c>
      <c r="CI516" s="19">
        <f t="shared" si="21"/>
        <v>0</v>
      </c>
      <c r="CJ516" s="19" t="s">
        <v>292</v>
      </c>
      <c r="CK516" s="19" t="s">
        <v>185</v>
      </c>
      <c r="CL516" s="19" t="s">
        <v>254</v>
      </c>
      <c r="CM516" s="19">
        <f t="shared" si="22"/>
        <v>0</v>
      </c>
      <c r="CN516" s="19" t="s">
        <v>185</v>
      </c>
      <c r="CO516" s="19">
        <f t="shared" si="23"/>
        <v>0</v>
      </c>
      <c r="CP516" s="19" t="s">
        <v>185</v>
      </c>
      <c r="CQ516" s="19" t="s">
        <v>185</v>
      </c>
      <c r="CR516" s="19" t="s">
        <v>185</v>
      </c>
      <c r="CS516" s="19" t="s">
        <v>185</v>
      </c>
      <c r="CT516" s="19" t="s">
        <v>185</v>
      </c>
      <c r="CU516" s="19">
        <f t="shared" ref="CU516:CY516" si="571">if(CP516="Không",0,1)</f>
        <v>0</v>
      </c>
      <c r="CV516" s="19">
        <f t="shared" si="571"/>
        <v>0</v>
      </c>
      <c r="CW516" s="19">
        <f t="shared" si="571"/>
        <v>0</v>
      </c>
      <c r="CX516" s="19">
        <f t="shared" si="571"/>
        <v>0</v>
      </c>
      <c r="CY516" s="19">
        <f t="shared" si="571"/>
        <v>0</v>
      </c>
      <c r="CZ516" s="19" t="s">
        <v>185</v>
      </c>
      <c r="DA516" s="19">
        <f t="shared" si="25"/>
        <v>0</v>
      </c>
      <c r="DB516" s="19" t="s">
        <v>185</v>
      </c>
      <c r="DC516" s="19">
        <f t="shared" si="26"/>
        <v>0</v>
      </c>
      <c r="DD516" s="20"/>
      <c r="DE516" s="19" t="s">
        <v>195</v>
      </c>
      <c r="DF516" s="19">
        <f t="shared" si="27"/>
        <v>1</v>
      </c>
      <c r="DG516" s="19" t="s">
        <v>196</v>
      </c>
      <c r="DH516" s="19">
        <f t="shared" si="28"/>
        <v>0</v>
      </c>
      <c r="DI516" s="19" t="s">
        <v>362</v>
      </c>
      <c r="DJ516" s="19">
        <f t="shared" si="29"/>
        <v>1</v>
      </c>
      <c r="DK516" s="19" t="s">
        <v>197</v>
      </c>
      <c r="DL516" s="19">
        <f t="shared" si="30"/>
        <v>0</v>
      </c>
      <c r="DM516" s="19" t="s">
        <v>198</v>
      </c>
      <c r="DN516" s="19">
        <f t="shared" si="31"/>
        <v>1.5</v>
      </c>
      <c r="DO516" s="19" t="s">
        <v>933</v>
      </c>
      <c r="DP516" s="19" t="s">
        <v>185</v>
      </c>
      <c r="DQ516" s="20">
        <f t="shared" si="32"/>
        <v>0</v>
      </c>
      <c r="DR516" s="20"/>
      <c r="DS516" s="19" t="s">
        <v>185</v>
      </c>
      <c r="DT516" s="20"/>
      <c r="DU516" s="19" t="s">
        <v>185</v>
      </c>
      <c r="DV516" s="20"/>
      <c r="DW516" s="20"/>
      <c r="DX516" s="20"/>
      <c r="DY516" s="20"/>
    </row>
    <row r="517">
      <c r="A517" s="18">
        <v>46013.52099537037</v>
      </c>
      <c r="B517" s="19" t="s">
        <v>390</v>
      </c>
      <c r="C517" s="19" t="s">
        <v>335</v>
      </c>
      <c r="D517" s="19">
        <f t="shared" si="2"/>
        <v>1</v>
      </c>
      <c r="E517" s="19" t="s">
        <v>328</v>
      </c>
      <c r="F517" s="19">
        <f>IFERROR(__xludf.DUMMYFUNCTION("LET(
  t, LOWER(TRIM(E517)),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517" s="19" t="s">
        <v>185</v>
      </c>
      <c r="H517" s="19">
        <f>IFERROR(__xludf.DUMMYFUNCTION("LET(
  t, LOWER(TRIM(G517)),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17" s="19" t="s">
        <v>201</v>
      </c>
      <c r="J517" s="19">
        <f>IFERROR(__xludf.DUMMYFUNCTION("LET(
  text, LOWER(I517),
  IFERROR(
    IFS(
      REGEXMATCH(text,""ở cùng gia đình|ở trọ cùng gia đình""), 0,
      REGEXMATCH(text,""thuê trọ""), 1,
      REGEXMATCH(text,""ở ktx""), 2,
      REGEXMATCH(text,""có nhà tại khu vực đang học|có nhà|ở riên"&amp;"g tại chung cư""), 3,
      REGEXMATCH(text,""ở nhà người quen""), 4
    ),
  -1)
)"),3.0)</f>
        <v>3</v>
      </c>
      <c r="K517" s="19" t="s">
        <v>183</v>
      </c>
      <c r="L517" s="19">
        <f>IFERROR(__xludf.DUMMYFUNCTION("LET(
  t, LOWER(TRIM(K517)),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17" s="19" t="s">
        <v>184</v>
      </c>
      <c r="N517" s="19">
        <f>IFERROR(__xludf.DUMMYFUNCTION("LET(
  t, LOWER(TRIM(M517)),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17" s="19" t="s">
        <v>185</v>
      </c>
      <c r="P517" s="19">
        <f t="shared" si="3"/>
        <v>0</v>
      </c>
      <c r="Q517" s="20"/>
      <c r="R517" s="20" t="str">
        <f t="shared" si="557"/>
        <v/>
      </c>
      <c r="S517" s="20"/>
      <c r="T517" s="20"/>
      <c r="U517" s="20"/>
      <c r="V517" s="20" t="str">
        <f>IFERROR(__xludf.DUMMYFUNCTION("IFERROR(REGEXEXTRACT(U517,""\d+"")*1, """")"),"")</f>
        <v/>
      </c>
      <c r="W517" s="20">
        <f t="shared" si="5"/>
        <v>0</v>
      </c>
      <c r="X517" s="20"/>
      <c r="Y517" s="20"/>
      <c r="Z517" s="19" t="s">
        <v>185</v>
      </c>
      <c r="AA517" s="19"/>
      <c r="AB517" s="19" t="s">
        <v>185</v>
      </c>
      <c r="AC517" s="19" t="s">
        <v>185</v>
      </c>
      <c r="AD517" s="19" t="s">
        <v>205</v>
      </c>
      <c r="AE517" s="19" t="s">
        <v>225</v>
      </c>
      <c r="AF517" s="19" t="s">
        <v>187</v>
      </c>
      <c r="AG517" s="19" t="s">
        <v>226</v>
      </c>
      <c r="AH517" s="19" t="s">
        <v>188</v>
      </c>
      <c r="AI517" s="19" t="s">
        <v>239</v>
      </c>
      <c r="AJ517" s="19">
        <f t="shared" si="6"/>
        <v>0</v>
      </c>
      <c r="AK517" s="19" t="s">
        <v>238</v>
      </c>
      <c r="AL517" s="19">
        <f t="shared" si="7"/>
        <v>0</v>
      </c>
      <c r="AM517" s="19" t="s">
        <v>228</v>
      </c>
      <c r="AN517" s="19">
        <f t="shared" si="8"/>
        <v>1</v>
      </c>
      <c r="AO517" s="20"/>
      <c r="AP517" s="19">
        <v>3.0</v>
      </c>
      <c r="AQ517" s="19">
        <v>2.0</v>
      </c>
      <c r="AR517" s="19">
        <v>4.0</v>
      </c>
      <c r="AS517" s="19">
        <v>2.0</v>
      </c>
      <c r="AT517" s="19">
        <v>4.0</v>
      </c>
      <c r="AU517" s="19">
        <v>2.0</v>
      </c>
      <c r="AV517" s="19">
        <v>2.0</v>
      </c>
      <c r="AW517" s="19">
        <v>1.0</v>
      </c>
      <c r="AX517" s="19">
        <v>1.0</v>
      </c>
      <c r="AY517" s="19">
        <f t="shared" si="9"/>
        <v>21</v>
      </c>
      <c r="AZ517" s="19">
        <f t="shared" si="10"/>
        <v>12</v>
      </c>
      <c r="BA517" s="19">
        <f t="shared" si="11"/>
        <v>1</v>
      </c>
      <c r="BB517" s="19">
        <f t="shared" si="12"/>
        <v>0</v>
      </c>
      <c r="BC517" s="19">
        <v>2.0</v>
      </c>
      <c r="BD517" s="19">
        <v>1.0</v>
      </c>
      <c r="BE517" s="19">
        <v>2.0</v>
      </c>
      <c r="BF517" s="19">
        <v>2.0</v>
      </c>
      <c r="BG517" s="19">
        <v>3.0</v>
      </c>
      <c r="BH517" s="19">
        <v>1.0</v>
      </c>
      <c r="BI517" s="19">
        <v>2.0</v>
      </c>
      <c r="BJ517" s="19">
        <f t="shared" si="13"/>
        <v>13</v>
      </c>
      <c r="BK517" s="19">
        <f t="shared" si="14"/>
        <v>6</v>
      </c>
      <c r="BL517" s="19"/>
      <c r="BM517" s="19"/>
      <c r="BN517" s="19">
        <v>5.0</v>
      </c>
      <c r="BO517" s="19" t="s">
        <v>185</v>
      </c>
      <c r="BP517" s="19">
        <f t="shared" si="15"/>
        <v>0</v>
      </c>
      <c r="BQ517" s="19">
        <v>4.0</v>
      </c>
      <c r="BR517" s="19">
        <v>0.0</v>
      </c>
      <c r="BS517" s="19" t="s">
        <v>195</v>
      </c>
      <c r="BT517" s="20">
        <f t="shared" si="16"/>
        <v>1</v>
      </c>
      <c r="BU517" s="19" t="s">
        <v>322</v>
      </c>
      <c r="BV517" s="19">
        <v>1.0</v>
      </c>
      <c r="BW517" s="19" t="s">
        <v>185</v>
      </c>
      <c r="BX517" s="19" t="s">
        <v>191</v>
      </c>
      <c r="BY517" s="19" t="s">
        <v>195</v>
      </c>
      <c r="BZ517" s="19" t="s">
        <v>185</v>
      </c>
      <c r="CA517" s="19">
        <f t="shared" si="17"/>
        <v>0</v>
      </c>
      <c r="CB517" s="19" t="s">
        <v>186</v>
      </c>
      <c r="CC517" s="19">
        <f t="shared" si="18"/>
        <v>1</v>
      </c>
      <c r="CD517" s="19" t="s">
        <v>192</v>
      </c>
      <c r="CE517" s="19">
        <f t="shared" si="19"/>
        <v>0</v>
      </c>
      <c r="CF517" s="19" t="s">
        <v>192</v>
      </c>
      <c r="CG517" s="19">
        <f t="shared" si="20"/>
        <v>0</v>
      </c>
      <c r="CH517" s="19" t="s">
        <v>192</v>
      </c>
      <c r="CI517" s="19">
        <f t="shared" si="21"/>
        <v>0</v>
      </c>
      <c r="CJ517" s="19" t="s">
        <v>229</v>
      </c>
      <c r="CK517" s="19" t="s">
        <v>185</v>
      </c>
      <c r="CL517" s="19" t="s">
        <v>212</v>
      </c>
      <c r="CM517" s="19">
        <f t="shared" si="22"/>
        <v>6</v>
      </c>
      <c r="CN517" s="19" t="s">
        <v>185</v>
      </c>
      <c r="CO517" s="19">
        <f t="shared" si="23"/>
        <v>0</v>
      </c>
      <c r="CP517" s="19" t="s">
        <v>185</v>
      </c>
      <c r="CQ517" s="19" t="s">
        <v>185</v>
      </c>
      <c r="CR517" s="19" t="s">
        <v>185</v>
      </c>
      <c r="CS517" s="19" t="s">
        <v>185</v>
      </c>
      <c r="CT517" s="19" t="s">
        <v>185</v>
      </c>
      <c r="CU517" s="19">
        <f t="shared" ref="CU517:CY517" si="572">if(CP517="Không",0,1)</f>
        <v>0</v>
      </c>
      <c r="CV517" s="19">
        <f t="shared" si="572"/>
        <v>0</v>
      </c>
      <c r="CW517" s="19">
        <f t="shared" si="572"/>
        <v>0</v>
      </c>
      <c r="CX517" s="19">
        <f t="shared" si="572"/>
        <v>0</v>
      </c>
      <c r="CY517" s="19">
        <f t="shared" si="572"/>
        <v>0</v>
      </c>
      <c r="CZ517" s="19" t="s">
        <v>185</v>
      </c>
      <c r="DA517" s="19">
        <f t="shared" si="25"/>
        <v>0</v>
      </c>
      <c r="DB517" s="19" t="s">
        <v>185</v>
      </c>
      <c r="DC517" s="19">
        <f t="shared" si="26"/>
        <v>0</v>
      </c>
      <c r="DD517" s="20"/>
      <c r="DE517" s="19" t="s">
        <v>195</v>
      </c>
      <c r="DF517" s="19">
        <f t="shared" si="27"/>
        <v>1</v>
      </c>
      <c r="DG517" s="19" t="s">
        <v>196</v>
      </c>
      <c r="DH517" s="19">
        <f t="shared" si="28"/>
        <v>0</v>
      </c>
      <c r="DI517" s="19" t="s">
        <v>185</v>
      </c>
      <c r="DJ517" s="19">
        <f t="shared" si="29"/>
        <v>0</v>
      </c>
      <c r="DK517" s="19" t="s">
        <v>197</v>
      </c>
      <c r="DL517" s="19">
        <f t="shared" si="30"/>
        <v>0</v>
      </c>
      <c r="DM517" s="19" t="s">
        <v>303</v>
      </c>
      <c r="DN517" s="19">
        <f t="shared" si="31"/>
        <v>0.5</v>
      </c>
      <c r="DO517" s="19" t="s">
        <v>1112</v>
      </c>
      <c r="DP517" s="19" t="s">
        <v>185</v>
      </c>
      <c r="DQ517" s="20">
        <f t="shared" si="32"/>
        <v>0</v>
      </c>
      <c r="DR517" s="20"/>
      <c r="DS517" s="19" t="s">
        <v>185</v>
      </c>
      <c r="DT517" s="20"/>
      <c r="DU517" s="19" t="s">
        <v>185</v>
      </c>
      <c r="DV517" s="20"/>
      <c r="DW517" s="20"/>
      <c r="DX517" s="20"/>
      <c r="DY517" s="20"/>
    </row>
    <row r="518">
      <c r="A518" s="18">
        <v>46013.52101851852</v>
      </c>
      <c r="B518" s="19" t="s">
        <v>420</v>
      </c>
      <c r="C518" s="19" t="s">
        <v>335</v>
      </c>
      <c r="D518" s="19">
        <f t="shared" si="2"/>
        <v>1</v>
      </c>
      <c r="E518" s="19" t="s">
        <v>328</v>
      </c>
      <c r="F518" s="19">
        <f>IFERROR(__xludf.DUMMYFUNCTION("LET(
  t, LOWER(TRIM(E518)),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518" s="19" t="s">
        <v>220</v>
      </c>
      <c r="H518" s="19">
        <f>IFERROR(__xludf.DUMMYFUNCTION("LET(
  t, LOWER(TRIM(G518)),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18" s="19" t="s">
        <v>182</v>
      </c>
      <c r="J518" s="19">
        <f>IFERROR(__xludf.DUMMYFUNCTION("LET(
  text, LOWER(I518),
  IFERROR(
    IFS(
      REGEXMATCH(text,""ở cùng gia đình|ở trọ cùng gia đình""), 0,
      REGEXMATCH(text,""thuê trọ""), 1,
      REGEXMATCH(text,""ở ktx""), 2,
      REGEXMATCH(text,""có nhà tại khu vực đang học|có nhà|ở riên"&amp;"g tại chung cư""), 3,
      REGEXMATCH(text,""ở nhà người quen""), 4
    ),
  -1)
)"),1.0)</f>
        <v>1</v>
      </c>
      <c r="K518" s="19" t="s">
        <v>183</v>
      </c>
      <c r="L518" s="19">
        <f>IFERROR(__xludf.DUMMYFUNCTION("LET(
  t, LOWER(TRIM(K518)),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18" s="19" t="s">
        <v>261</v>
      </c>
      <c r="N518" s="19">
        <f>IFERROR(__xludf.DUMMYFUNCTION("LET(
  t, LOWER(TRIM(M518)),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18" s="19" t="s">
        <v>185</v>
      </c>
      <c r="P518" s="19">
        <f t="shared" si="3"/>
        <v>0</v>
      </c>
      <c r="Q518" s="20"/>
      <c r="R518" s="20" t="str">
        <f t="shared" si="557"/>
        <v/>
      </c>
      <c r="S518" s="20"/>
      <c r="T518" s="20"/>
      <c r="U518" s="20"/>
      <c r="V518" s="20" t="str">
        <f>IFERROR(__xludf.DUMMYFUNCTION("IFERROR(REGEXEXTRACT(U518,""\d+"")*1, """")"),"")</f>
        <v/>
      </c>
      <c r="W518" s="20">
        <f t="shared" si="5"/>
        <v>0</v>
      </c>
      <c r="X518" s="20"/>
      <c r="Y518" s="20"/>
      <c r="Z518" s="19" t="s">
        <v>186</v>
      </c>
      <c r="AA518" s="19"/>
      <c r="AB518" s="19" t="s">
        <v>185</v>
      </c>
      <c r="AC518" s="19" t="s">
        <v>185</v>
      </c>
      <c r="AD518" s="19" t="s">
        <v>205</v>
      </c>
      <c r="AE518" s="19" t="s">
        <v>225</v>
      </c>
      <c r="AF518" s="19" t="s">
        <v>187</v>
      </c>
      <c r="AG518" s="19" t="s">
        <v>251</v>
      </c>
      <c r="AH518" s="19" t="s">
        <v>188</v>
      </c>
      <c r="AI518" s="19" t="s">
        <v>239</v>
      </c>
      <c r="AJ518" s="19">
        <f t="shared" si="6"/>
        <v>0</v>
      </c>
      <c r="AK518" s="19" t="s">
        <v>188</v>
      </c>
      <c r="AL518" s="19">
        <f t="shared" si="7"/>
        <v>1</v>
      </c>
      <c r="AM518" s="19" t="s">
        <v>190</v>
      </c>
      <c r="AN518" s="19">
        <f t="shared" si="8"/>
        <v>0</v>
      </c>
      <c r="AO518" s="20"/>
      <c r="AP518" s="19">
        <v>3.0</v>
      </c>
      <c r="AQ518" s="19">
        <v>2.0</v>
      </c>
      <c r="AR518" s="19">
        <v>4.0</v>
      </c>
      <c r="AS518" s="19">
        <v>4.0</v>
      </c>
      <c r="AT518" s="19">
        <v>4.0</v>
      </c>
      <c r="AU518" s="19">
        <v>2.0</v>
      </c>
      <c r="AV518" s="19">
        <v>2.0</v>
      </c>
      <c r="AW518" s="19">
        <v>1.0</v>
      </c>
      <c r="AX518" s="19">
        <v>1.0</v>
      </c>
      <c r="AY518" s="19">
        <f t="shared" si="9"/>
        <v>23</v>
      </c>
      <c r="AZ518" s="19">
        <f t="shared" si="10"/>
        <v>14</v>
      </c>
      <c r="BA518" s="19">
        <f t="shared" si="11"/>
        <v>1</v>
      </c>
      <c r="BB518" s="19">
        <f t="shared" si="12"/>
        <v>1</v>
      </c>
      <c r="BC518" s="19">
        <v>2.0</v>
      </c>
      <c r="BD518" s="19">
        <v>1.0</v>
      </c>
      <c r="BE518" s="19">
        <v>2.0</v>
      </c>
      <c r="BF518" s="19">
        <v>2.0</v>
      </c>
      <c r="BG518" s="19">
        <v>2.0</v>
      </c>
      <c r="BH518" s="19">
        <v>1.0</v>
      </c>
      <c r="BI518" s="19">
        <v>2.0</v>
      </c>
      <c r="BJ518" s="19">
        <f t="shared" si="13"/>
        <v>12</v>
      </c>
      <c r="BK518" s="19">
        <f t="shared" si="14"/>
        <v>5</v>
      </c>
      <c r="BL518" s="19"/>
      <c r="BM518" s="19"/>
      <c r="BN518" s="19">
        <v>5.0</v>
      </c>
      <c r="BO518" s="19" t="s">
        <v>195</v>
      </c>
      <c r="BP518" s="19">
        <f t="shared" si="15"/>
        <v>1</v>
      </c>
      <c r="BQ518" s="19">
        <v>4.0</v>
      </c>
      <c r="BR518" s="19" t="s">
        <v>1113</v>
      </c>
      <c r="BS518" s="19" t="s">
        <v>195</v>
      </c>
      <c r="BT518" s="20">
        <f t="shared" si="16"/>
        <v>1</v>
      </c>
      <c r="BU518" s="19" t="s">
        <v>322</v>
      </c>
      <c r="BV518" s="19">
        <v>1.0</v>
      </c>
      <c r="BW518" s="19" t="s">
        <v>195</v>
      </c>
      <c r="BX518" s="19" t="s">
        <v>191</v>
      </c>
      <c r="BY518" s="19" t="s">
        <v>195</v>
      </c>
      <c r="BZ518" s="19" t="s">
        <v>185</v>
      </c>
      <c r="CA518" s="19">
        <f t="shared" si="17"/>
        <v>0</v>
      </c>
      <c r="CB518" s="19" t="s">
        <v>186</v>
      </c>
      <c r="CC518" s="19">
        <f t="shared" si="18"/>
        <v>1</v>
      </c>
      <c r="CD518" s="19" t="s">
        <v>192</v>
      </c>
      <c r="CE518" s="19">
        <f t="shared" si="19"/>
        <v>0</v>
      </c>
      <c r="CF518" s="19" t="s">
        <v>209</v>
      </c>
      <c r="CG518" s="19">
        <f t="shared" si="20"/>
        <v>1</v>
      </c>
      <c r="CH518" s="19" t="s">
        <v>192</v>
      </c>
      <c r="CI518" s="19">
        <f t="shared" si="21"/>
        <v>0</v>
      </c>
      <c r="CJ518" s="19" t="s">
        <v>229</v>
      </c>
      <c r="CK518" s="19" t="s">
        <v>185</v>
      </c>
      <c r="CL518" s="19" t="s">
        <v>212</v>
      </c>
      <c r="CM518" s="19">
        <f t="shared" si="22"/>
        <v>6</v>
      </c>
      <c r="CN518" s="19" t="s">
        <v>213</v>
      </c>
      <c r="CO518" s="19">
        <f t="shared" si="23"/>
        <v>1</v>
      </c>
      <c r="CP518" s="19" t="s">
        <v>185</v>
      </c>
      <c r="CQ518" s="19" t="s">
        <v>195</v>
      </c>
      <c r="CR518" s="19" t="s">
        <v>185</v>
      </c>
      <c r="CS518" s="19" t="s">
        <v>195</v>
      </c>
      <c r="CT518" s="19" t="s">
        <v>185</v>
      </c>
      <c r="CU518" s="19">
        <f t="shared" ref="CU518:CY518" si="573">if(CP518="Không",0,1)</f>
        <v>0</v>
      </c>
      <c r="CV518" s="19">
        <f t="shared" si="573"/>
        <v>1</v>
      </c>
      <c r="CW518" s="19">
        <f t="shared" si="573"/>
        <v>0</v>
      </c>
      <c r="CX518" s="19">
        <f t="shared" si="573"/>
        <v>1</v>
      </c>
      <c r="CY518" s="19">
        <f t="shared" si="573"/>
        <v>0</v>
      </c>
      <c r="CZ518" s="19" t="s">
        <v>185</v>
      </c>
      <c r="DA518" s="19">
        <f t="shared" si="25"/>
        <v>0</v>
      </c>
      <c r="DB518" s="19" t="s">
        <v>185</v>
      </c>
      <c r="DC518" s="19">
        <f t="shared" si="26"/>
        <v>0</v>
      </c>
      <c r="DD518" s="20"/>
      <c r="DE518" s="19" t="s">
        <v>195</v>
      </c>
      <c r="DF518" s="19">
        <f t="shared" si="27"/>
        <v>1</v>
      </c>
      <c r="DG518" s="19" t="s">
        <v>431</v>
      </c>
      <c r="DH518" s="19">
        <f t="shared" si="28"/>
        <v>1</v>
      </c>
      <c r="DI518" s="19" t="s">
        <v>273</v>
      </c>
      <c r="DJ518" s="19">
        <f t="shared" si="29"/>
        <v>1</v>
      </c>
      <c r="DK518" s="19" t="s">
        <v>197</v>
      </c>
      <c r="DL518" s="19">
        <f t="shared" si="30"/>
        <v>0</v>
      </c>
      <c r="DM518" s="19" t="s">
        <v>303</v>
      </c>
      <c r="DN518" s="19">
        <f t="shared" si="31"/>
        <v>0.5</v>
      </c>
      <c r="DO518" s="19" t="s">
        <v>304</v>
      </c>
      <c r="DP518" s="19" t="s">
        <v>185</v>
      </c>
      <c r="DQ518" s="20">
        <f t="shared" si="32"/>
        <v>0</v>
      </c>
      <c r="DR518" s="20"/>
      <c r="DS518" s="19" t="s">
        <v>185</v>
      </c>
      <c r="DT518" s="20"/>
      <c r="DU518" s="19" t="s">
        <v>185</v>
      </c>
      <c r="DV518" s="20"/>
      <c r="DW518" s="20"/>
      <c r="DX518" s="20"/>
      <c r="DY518" s="20"/>
    </row>
    <row r="519">
      <c r="A519" s="18">
        <v>46013.85008101852</v>
      </c>
      <c r="B519" s="19" t="s">
        <v>300</v>
      </c>
      <c r="C519" s="19" t="s">
        <v>335</v>
      </c>
      <c r="D519" s="19">
        <f t="shared" si="2"/>
        <v>1</v>
      </c>
      <c r="E519" s="19" t="s">
        <v>180</v>
      </c>
      <c r="F519" s="19">
        <f>IFERROR(__xludf.DUMMYFUNCTION("LET(
  t, LOWER(TRIM(E519)),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19" s="19" t="s">
        <v>181</v>
      </c>
      <c r="H519" s="19">
        <f>IFERROR(__xludf.DUMMYFUNCTION("LET(
  t, LOWER(TRIM(G519)),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519" s="19" t="s">
        <v>182</v>
      </c>
      <c r="J519" s="19">
        <f>IFERROR(__xludf.DUMMYFUNCTION("LET(
  text, LOWER(I519),
  IFERROR(
    IFS(
      REGEXMATCH(text,""ở cùng gia đình|ở trọ cùng gia đình""), 0,
      REGEXMATCH(text,""thuê trọ""), 1,
      REGEXMATCH(text,""ở ktx""), 2,
      REGEXMATCH(text,""có nhà tại khu vực đang học|có nhà|ở riên"&amp;"g tại chung cư""), 3,
      REGEXMATCH(text,""ở nhà người quen""), 4
    ),
  -1)
)"),1.0)</f>
        <v>1</v>
      </c>
      <c r="K519" s="19" t="s">
        <v>221</v>
      </c>
      <c r="L519" s="19">
        <f>IFERROR(__xludf.DUMMYFUNCTION("LET(
  t, LOWER(TRIM(K519)),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19" s="19" t="s">
        <v>184</v>
      </c>
      <c r="N519" s="19">
        <f>IFERROR(__xludf.DUMMYFUNCTION("LET(
  t, LOWER(TRIM(M519)),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19" s="19" t="s">
        <v>185</v>
      </c>
      <c r="P519" s="19">
        <f t="shared" si="3"/>
        <v>0</v>
      </c>
      <c r="Q519" s="20"/>
      <c r="R519" s="20" t="str">
        <f t="shared" si="557"/>
        <v/>
      </c>
      <c r="S519" s="20"/>
      <c r="T519" s="20"/>
      <c r="U519" s="20"/>
      <c r="V519" s="20" t="str">
        <f>IFERROR(__xludf.DUMMYFUNCTION("IFERROR(REGEXEXTRACT(U519,""\d+"")*1, """")"),"")</f>
        <v/>
      </c>
      <c r="W519" s="20">
        <f t="shared" si="5"/>
        <v>0</v>
      </c>
      <c r="X519" s="20"/>
      <c r="Y519" s="20"/>
      <c r="Z519" s="19" t="s">
        <v>186</v>
      </c>
      <c r="AA519" s="19"/>
      <c r="AB519" s="19" t="s">
        <v>185</v>
      </c>
      <c r="AC519" s="19" t="s">
        <v>185</v>
      </c>
      <c r="AD519" s="19" t="s">
        <v>205</v>
      </c>
      <c r="AE519" s="19" t="s">
        <v>186</v>
      </c>
      <c r="AF519" s="19" t="s">
        <v>250</v>
      </c>
      <c r="AG519" s="19" t="s">
        <v>226</v>
      </c>
      <c r="AH519" s="19" t="s">
        <v>226</v>
      </c>
      <c r="AI519" s="19" t="s">
        <v>189</v>
      </c>
      <c r="AJ519" s="19">
        <f t="shared" si="6"/>
        <v>1</v>
      </c>
      <c r="AK519" s="19" t="s">
        <v>238</v>
      </c>
      <c r="AL519" s="19">
        <f t="shared" si="7"/>
        <v>0</v>
      </c>
      <c r="AM519" s="19" t="s">
        <v>190</v>
      </c>
      <c r="AN519" s="19">
        <f t="shared" si="8"/>
        <v>0</v>
      </c>
      <c r="AO519" s="20"/>
      <c r="AP519" s="19">
        <v>4.0</v>
      </c>
      <c r="AQ519" s="19">
        <v>4.0</v>
      </c>
      <c r="AR519" s="19">
        <v>3.0</v>
      </c>
      <c r="AS519" s="19">
        <v>4.0</v>
      </c>
      <c r="AT519" s="19">
        <v>1.0</v>
      </c>
      <c r="AU519" s="19">
        <v>2.0</v>
      </c>
      <c r="AV519" s="19">
        <v>4.0</v>
      </c>
      <c r="AW519" s="19">
        <v>2.0</v>
      </c>
      <c r="AX519" s="19">
        <v>2.0</v>
      </c>
      <c r="AY519" s="19">
        <f t="shared" si="9"/>
        <v>26</v>
      </c>
      <c r="AZ519" s="19">
        <f t="shared" si="10"/>
        <v>17</v>
      </c>
      <c r="BA519" s="19">
        <f t="shared" si="11"/>
        <v>1</v>
      </c>
      <c r="BB519" s="19">
        <f t="shared" si="12"/>
        <v>1</v>
      </c>
      <c r="BC519" s="19">
        <v>4.0</v>
      </c>
      <c r="BD519" s="19">
        <v>4.0</v>
      </c>
      <c r="BE519" s="19">
        <v>4.0</v>
      </c>
      <c r="BF519" s="19">
        <v>3.0</v>
      </c>
      <c r="BG519" s="19">
        <v>4.0</v>
      </c>
      <c r="BH519" s="19">
        <v>3.0</v>
      </c>
      <c r="BI519" s="19">
        <v>3.0</v>
      </c>
      <c r="BJ519" s="19">
        <f t="shared" si="13"/>
        <v>25</v>
      </c>
      <c r="BK519" s="19">
        <f t="shared" si="14"/>
        <v>18</v>
      </c>
      <c r="BL519" s="19"/>
      <c r="BM519" s="19"/>
      <c r="BN519" s="19">
        <v>1.0</v>
      </c>
      <c r="BO519" s="19" t="s">
        <v>185</v>
      </c>
      <c r="BP519" s="19">
        <f t="shared" si="15"/>
        <v>0</v>
      </c>
      <c r="BQ519" s="19">
        <v>1.0</v>
      </c>
      <c r="BR519" s="19">
        <v>0.0</v>
      </c>
      <c r="BS519" s="19" t="s">
        <v>185</v>
      </c>
      <c r="BT519" s="20">
        <f t="shared" si="16"/>
        <v>0</v>
      </c>
      <c r="BU519" s="20"/>
      <c r="BV519" s="19">
        <v>4.0</v>
      </c>
      <c r="BW519" s="19" t="s">
        <v>185</v>
      </c>
      <c r="BX519" s="19" t="s">
        <v>191</v>
      </c>
      <c r="BY519" s="19" t="s">
        <v>185</v>
      </c>
      <c r="BZ519" s="19" t="s">
        <v>186</v>
      </c>
      <c r="CA519" s="19">
        <f t="shared" si="17"/>
        <v>1</v>
      </c>
      <c r="CB519" s="19" t="s">
        <v>208</v>
      </c>
      <c r="CC519" s="19">
        <f t="shared" si="18"/>
        <v>2</v>
      </c>
      <c r="CD519" s="19" t="s">
        <v>192</v>
      </c>
      <c r="CE519" s="19">
        <f t="shared" si="19"/>
        <v>0</v>
      </c>
      <c r="CF519" s="19" t="s">
        <v>192</v>
      </c>
      <c r="CG519" s="19">
        <f t="shared" si="20"/>
        <v>0</v>
      </c>
      <c r="CH519" s="19" t="s">
        <v>192</v>
      </c>
      <c r="CI519" s="19">
        <f t="shared" si="21"/>
        <v>0</v>
      </c>
      <c r="CJ519" s="19" t="s">
        <v>262</v>
      </c>
      <c r="CK519" s="19" t="s">
        <v>185</v>
      </c>
      <c r="CL519" s="19" t="s">
        <v>365</v>
      </c>
      <c r="CM519" s="19">
        <f t="shared" si="22"/>
        <v>0.33</v>
      </c>
      <c r="CN519" s="19" t="s">
        <v>185</v>
      </c>
      <c r="CO519" s="19">
        <f t="shared" si="23"/>
        <v>0</v>
      </c>
      <c r="CP519" s="19" t="s">
        <v>185</v>
      </c>
      <c r="CQ519" s="19" t="s">
        <v>185</v>
      </c>
      <c r="CR519" s="19" t="s">
        <v>185</v>
      </c>
      <c r="CS519" s="19" t="s">
        <v>185</v>
      </c>
      <c r="CT519" s="19" t="s">
        <v>185</v>
      </c>
      <c r="CU519" s="19">
        <f t="shared" ref="CU519:CY519" si="574">if(CP519="Không",0,1)</f>
        <v>0</v>
      </c>
      <c r="CV519" s="19">
        <f t="shared" si="574"/>
        <v>0</v>
      </c>
      <c r="CW519" s="19">
        <f t="shared" si="574"/>
        <v>0</v>
      </c>
      <c r="CX519" s="19">
        <f t="shared" si="574"/>
        <v>0</v>
      </c>
      <c r="CY519" s="19">
        <f t="shared" si="574"/>
        <v>0</v>
      </c>
      <c r="CZ519" s="19" t="s">
        <v>185</v>
      </c>
      <c r="DA519" s="19">
        <f t="shared" si="25"/>
        <v>0</v>
      </c>
      <c r="DB519" s="19" t="s">
        <v>185</v>
      </c>
      <c r="DC519" s="19">
        <f t="shared" si="26"/>
        <v>0</v>
      </c>
      <c r="DD519" s="20"/>
      <c r="DE519" s="19" t="s">
        <v>185</v>
      </c>
      <c r="DF519" s="19">
        <f t="shared" si="27"/>
        <v>0</v>
      </c>
      <c r="DG519" s="19" t="s">
        <v>196</v>
      </c>
      <c r="DH519" s="19">
        <f t="shared" si="28"/>
        <v>0</v>
      </c>
      <c r="DI519" s="19" t="s">
        <v>185</v>
      </c>
      <c r="DJ519" s="19">
        <f t="shared" si="29"/>
        <v>0</v>
      </c>
      <c r="DK519" s="19" t="s">
        <v>197</v>
      </c>
      <c r="DL519" s="19">
        <f t="shared" si="30"/>
        <v>0</v>
      </c>
      <c r="DM519" s="20"/>
      <c r="DN519" s="19" t="str">
        <f t="shared" si="31"/>
        <v/>
      </c>
      <c r="DO519" s="20"/>
      <c r="DP519" s="19" t="s">
        <v>185</v>
      </c>
      <c r="DQ519" s="20">
        <f t="shared" si="32"/>
        <v>0</v>
      </c>
      <c r="DR519" s="20"/>
      <c r="DS519" s="19" t="s">
        <v>185</v>
      </c>
      <c r="DT519" s="20"/>
      <c r="DU519" s="19" t="s">
        <v>185</v>
      </c>
      <c r="DV519" s="20"/>
      <c r="DW519" s="20"/>
      <c r="DX519" s="20"/>
      <c r="DY519" s="20"/>
    </row>
    <row r="520">
      <c r="A520" s="18">
        <v>46014.106307870374</v>
      </c>
      <c r="B520" s="19" t="s">
        <v>172</v>
      </c>
      <c r="C520" s="19" t="s">
        <v>335</v>
      </c>
      <c r="D520" s="19">
        <f t="shared" si="2"/>
        <v>1</v>
      </c>
      <c r="E520" s="19" t="s">
        <v>328</v>
      </c>
      <c r="F520" s="19">
        <f>IFERROR(__xludf.DUMMYFUNCTION("LET(
  t, LOWER(TRIM(E520)),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520" s="19" t="s">
        <v>185</v>
      </c>
      <c r="H520" s="19">
        <f>IFERROR(__xludf.DUMMYFUNCTION("LET(
  t, LOWER(TRIM(G520)),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20" s="19" t="s">
        <v>182</v>
      </c>
      <c r="J520" s="19">
        <f>IFERROR(__xludf.DUMMYFUNCTION("LET(
  text, LOWER(I520),
  IFERROR(
    IFS(
      REGEXMATCH(text,""ở cùng gia đình|ở trọ cùng gia đình""), 0,
      REGEXMATCH(text,""thuê trọ""), 1,
      REGEXMATCH(text,""ở ktx""), 2,
      REGEXMATCH(text,""có nhà tại khu vực đang học|có nhà|ở riên"&amp;"g tại chung cư""), 3,
      REGEXMATCH(text,""ở nhà người quen""), 4
    ),
  -1)
)"),1.0)</f>
        <v>1</v>
      </c>
      <c r="K520" s="19" t="s">
        <v>1114</v>
      </c>
      <c r="L520" s="19">
        <f>IFERROR(__xludf.DUMMYFUNCTION("LET(
  t, LOWER(TRIM(K520)),
  IFERROR(
    IFS(
      REGEXMATCH(t,""xuất\s*sắc""), 0,
      REGEXMATCH(t,""^giỏi$""), 1,
      REGEXMATCH(t,""^khá$""), 2,
      REGEXMATCH(t,""trung bình|bình thường|^4$""), 3,
      REGEXMATCH(t,""rớt""), 4,
      REGEX"&amp;"MATCH(t,""năm nhất|tân sinh viên|mới|chưa|không|sắp thi|chuẩn bị thi|kq|kết quả|chưa có|chưa biết""), 5,
      TRUE, 5
    ),
  5)
)"),5.0)</f>
        <v>5</v>
      </c>
      <c r="M520" s="19" t="s">
        <v>222</v>
      </c>
      <c r="N520" s="19">
        <f>IFERROR(__xludf.DUMMYFUNCTION("LET(
  t, LOWER(TRIM(M520)),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20" s="19" t="s">
        <v>195</v>
      </c>
      <c r="P520" s="19">
        <f t="shared" si="3"/>
        <v>1</v>
      </c>
      <c r="Q520" s="19">
        <v>1.0</v>
      </c>
      <c r="R520" s="20">
        <f t="shared" si="557"/>
        <v>1</v>
      </c>
      <c r="S520" s="19" t="s">
        <v>223</v>
      </c>
      <c r="T520" s="19"/>
      <c r="U520" s="19" t="s">
        <v>224</v>
      </c>
      <c r="V520" s="20">
        <f>IFERROR(__xludf.DUMMYFUNCTION("IFERROR(REGEXEXTRACT(U520,""\d+"")*1, """")"),25.0)</f>
        <v>25</v>
      </c>
      <c r="W520" s="20">
        <f t="shared" si="5"/>
        <v>25</v>
      </c>
      <c r="X520" s="19">
        <v>7.0</v>
      </c>
      <c r="Y520" s="19">
        <v>0.0</v>
      </c>
      <c r="Z520" s="19" t="s">
        <v>185</v>
      </c>
      <c r="AA520" s="19"/>
      <c r="AB520" s="19" t="s">
        <v>185</v>
      </c>
      <c r="AC520" s="19" t="s">
        <v>185</v>
      </c>
      <c r="AD520" s="19" t="s">
        <v>186</v>
      </c>
      <c r="AE520" s="19" t="s">
        <v>186</v>
      </c>
      <c r="AF520" s="19" t="s">
        <v>250</v>
      </c>
      <c r="AG520" s="19" t="s">
        <v>251</v>
      </c>
      <c r="AH520" s="19" t="s">
        <v>251</v>
      </c>
      <c r="AI520" s="19" t="s">
        <v>331</v>
      </c>
      <c r="AJ520" s="19">
        <f t="shared" si="6"/>
        <v>3</v>
      </c>
      <c r="AK520" s="19" t="s">
        <v>302</v>
      </c>
      <c r="AL520" s="19">
        <f t="shared" si="7"/>
        <v>-1</v>
      </c>
      <c r="AM520" s="19" t="s">
        <v>190</v>
      </c>
      <c r="AN520" s="19">
        <f t="shared" si="8"/>
        <v>0</v>
      </c>
      <c r="AO520" s="20"/>
      <c r="AP520" s="19">
        <v>2.0</v>
      </c>
      <c r="AQ520" s="19">
        <v>2.0</v>
      </c>
      <c r="AR520" s="19">
        <v>4.0</v>
      </c>
      <c r="AS520" s="19">
        <v>3.0</v>
      </c>
      <c r="AT520" s="19">
        <v>3.0</v>
      </c>
      <c r="AU520" s="19">
        <v>3.0</v>
      </c>
      <c r="AV520" s="19">
        <v>4.0</v>
      </c>
      <c r="AW520" s="19">
        <v>4.0</v>
      </c>
      <c r="AX520" s="19">
        <v>4.0</v>
      </c>
      <c r="AY520" s="19">
        <f t="shared" si="9"/>
        <v>29</v>
      </c>
      <c r="AZ520" s="19">
        <f t="shared" si="10"/>
        <v>20</v>
      </c>
      <c r="BA520" s="19">
        <f t="shared" si="11"/>
        <v>1</v>
      </c>
      <c r="BB520" s="19">
        <f t="shared" si="12"/>
        <v>1</v>
      </c>
      <c r="BC520" s="19">
        <v>4.0</v>
      </c>
      <c r="BD520" s="19">
        <v>2.0</v>
      </c>
      <c r="BE520" s="19">
        <v>4.0</v>
      </c>
      <c r="BF520" s="19">
        <v>3.0</v>
      </c>
      <c r="BG520" s="19">
        <v>4.0</v>
      </c>
      <c r="BH520" s="19">
        <v>3.0</v>
      </c>
      <c r="BI520" s="19">
        <v>1.0</v>
      </c>
      <c r="BJ520" s="19">
        <f t="shared" si="13"/>
        <v>21</v>
      </c>
      <c r="BK520" s="19">
        <f t="shared" si="14"/>
        <v>14</v>
      </c>
      <c r="BL520" s="19"/>
      <c r="BM520" s="19"/>
      <c r="BN520" s="19">
        <v>2.0</v>
      </c>
      <c r="BO520" s="19" t="s">
        <v>185</v>
      </c>
      <c r="BP520" s="19">
        <f t="shared" si="15"/>
        <v>0</v>
      </c>
      <c r="BQ520" s="19">
        <v>4.0</v>
      </c>
      <c r="BR520" s="19" t="s">
        <v>1115</v>
      </c>
      <c r="BS520" s="19" t="s">
        <v>195</v>
      </c>
      <c r="BT520" s="20">
        <f t="shared" si="16"/>
        <v>1</v>
      </c>
      <c r="BU520" s="19" t="s">
        <v>312</v>
      </c>
      <c r="BV520" s="19">
        <v>3.0</v>
      </c>
      <c r="BW520" s="19" t="s">
        <v>185</v>
      </c>
      <c r="BX520" s="19" t="s">
        <v>378</v>
      </c>
      <c r="BY520" s="19" t="s">
        <v>195</v>
      </c>
      <c r="BZ520" s="19" t="s">
        <v>186</v>
      </c>
      <c r="CA520" s="19">
        <f t="shared" si="17"/>
        <v>1</v>
      </c>
      <c r="CB520" s="19" t="s">
        <v>186</v>
      </c>
      <c r="CC520" s="19">
        <f t="shared" si="18"/>
        <v>1</v>
      </c>
      <c r="CD520" s="19" t="s">
        <v>208</v>
      </c>
      <c r="CE520" s="19">
        <f t="shared" si="19"/>
        <v>2</v>
      </c>
      <c r="CF520" s="19" t="s">
        <v>208</v>
      </c>
      <c r="CG520" s="19">
        <f t="shared" si="20"/>
        <v>2</v>
      </c>
      <c r="CH520" s="19" t="s">
        <v>208</v>
      </c>
      <c r="CI520" s="19">
        <f t="shared" si="21"/>
        <v>2</v>
      </c>
      <c r="CJ520" s="19" t="s">
        <v>210</v>
      </c>
      <c r="CK520" s="19" t="s">
        <v>279</v>
      </c>
      <c r="CL520" s="19" t="s">
        <v>194</v>
      </c>
      <c r="CM520" s="19">
        <f t="shared" si="22"/>
        <v>3.5</v>
      </c>
      <c r="CN520" s="19" t="s">
        <v>213</v>
      </c>
      <c r="CO520" s="19">
        <f t="shared" si="23"/>
        <v>1</v>
      </c>
      <c r="CP520" s="19" t="s">
        <v>195</v>
      </c>
      <c r="CQ520" s="19" t="s">
        <v>195</v>
      </c>
      <c r="CR520" s="19" t="s">
        <v>185</v>
      </c>
      <c r="CS520" s="19" t="s">
        <v>195</v>
      </c>
      <c r="CT520" s="19" t="s">
        <v>185</v>
      </c>
      <c r="CU520" s="19">
        <f t="shared" ref="CU520:CY520" si="575">if(CP520="Không",0,1)</f>
        <v>1</v>
      </c>
      <c r="CV520" s="19">
        <f t="shared" si="575"/>
        <v>1</v>
      </c>
      <c r="CW520" s="19">
        <f t="shared" si="575"/>
        <v>0</v>
      </c>
      <c r="CX520" s="19">
        <f t="shared" si="575"/>
        <v>1</v>
      </c>
      <c r="CY520" s="19">
        <f t="shared" si="575"/>
        <v>0</v>
      </c>
      <c r="CZ520" s="19" t="s">
        <v>195</v>
      </c>
      <c r="DA520" s="19">
        <f t="shared" si="25"/>
        <v>1</v>
      </c>
      <c r="DB520" s="19" t="s">
        <v>195</v>
      </c>
      <c r="DC520" s="19">
        <f t="shared" si="26"/>
        <v>1</v>
      </c>
      <c r="DD520" s="19" t="s">
        <v>722</v>
      </c>
      <c r="DE520" s="19" t="s">
        <v>185</v>
      </c>
      <c r="DF520" s="19">
        <f t="shared" si="27"/>
        <v>0</v>
      </c>
      <c r="DG520" s="19" t="s">
        <v>626</v>
      </c>
      <c r="DH520" s="19">
        <f t="shared" si="28"/>
        <v>1</v>
      </c>
      <c r="DI520" s="19" t="s">
        <v>185</v>
      </c>
      <c r="DJ520" s="19">
        <f t="shared" si="29"/>
        <v>0</v>
      </c>
      <c r="DK520" s="19" t="s">
        <v>197</v>
      </c>
      <c r="DL520" s="19">
        <f t="shared" si="30"/>
        <v>0</v>
      </c>
      <c r="DM520" s="20"/>
      <c r="DN520" s="19" t="str">
        <f t="shared" si="31"/>
        <v/>
      </c>
      <c r="DO520" s="20"/>
      <c r="DP520" s="19" t="s">
        <v>195</v>
      </c>
      <c r="DQ520" s="20">
        <f t="shared" si="32"/>
        <v>1</v>
      </c>
      <c r="DR520" s="19" t="s">
        <v>284</v>
      </c>
      <c r="DS520" s="19" t="s">
        <v>185</v>
      </c>
      <c r="DT520" s="20"/>
      <c r="DU520" s="19" t="s">
        <v>185</v>
      </c>
      <c r="DV520" s="20"/>
      <c r="DW520" s="20"/>
      <c r="DX520" s="20"/>
      <c r="DY520" s="20"/>
    </row>
    <row r="521">
      <c r="A521" s="18">
        <v>46015.4468287037</v>
      </c>
      <c r="B521" s="19" t="s">
        <v>234</v>
      </c>
      <c r="C521" s="19" t="s">
        <v>335</v>
      </c>
      <c r="D521" s="19">
        <f t="shared" si="2"/>
        <v>1</v>
      </c>
      <c r="E521" s="19" t="s">
        <v>235</v>
      </c>
      <c r="F521" s="19">
        <f>IFERROR(__xludf.DUMMYFUNCTION("LET(
  t, LOWER(TRIM(E521)),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21" s="19" t="s">
        <v>185</v>
      </c>
      <c r="H521" s="19">
        <f>IFERROR(__xludf.DUMMYFUNCTION("LET(
  t, LOWER(TRIM(G521)),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21" s="19" t="s">
        <v>182</v>
      </c>
      <c r="J521" s="19">
        <f>IFERROR(__xludf.DUMMYFUNCTION("LET(
  text, LOWER(I521),
  IFERROR(
    IFS(
      REGEXMATCH(text,""ở cùng gia đình|ở trọ cùng gia đình""), 0,
      REGEXMATCH(text,""thuê trọ""), 1,
      REGEXMATCH(text,""ở ktx""), 2,
      REGEXMATCH(text,""có nhà tại khu vực đang học|có nhà|ở riên"&amp;"g tại chung cư""), 3,
      REGEXMATCH(text,""ở nhà người quen""), 4
    ),
  -1)
)"),1.0)</f>
        <v>1</v>
      </c>
      <c r="K521" s="19" t="s">
        <v>183</v>
      </c>
      <c r="L521" s="19">
        <f>IFERROR(__xludf.DUMMYFUNCTION("LET(
  t, LOWER(TRIM(K521)),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21" s="19" t="s">
        <v>383</v>
      </c>
      <c r="N521" s="19">
        <f>IFERROR(__xludf.DUMMYFUNCTION("LET(
  t, LOWER(TRIM(M521)),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21" s="19" t="s">
        <v>185</v>
      </c>
      <c r="P521" s="19">
        <f t="shared" si="3"/>
        <v>0</v>
      </c>
      <c r="Q521" s="20"/>
      <c r="R521" s="20" t="str">
        <f t="shared" si="557"/>
        <v/>
      </c>
      <c r="S521" s="20"/>
      <c r="T521" s="20"/>
      <c r="U521" s="20"/>
      <c r="V521" s="20" t="str">
        <f>IFERROR(__xludf.DUMMYFUNCTION("IFERROR(REGEXEXTRACT(U521,""\d+"")*1, """")"),"")</f>
        <v/>
      </c>
      <c r="W521" s="20">
        <f t="shared" si="5"/>
        <v>0</v>
      </c>
      <c r="X521" s="20"/>
      <c r="Y521" s="20"/>
      <c r="Z521" s="19" t="s">
        <v>185</v>
      </c>
      <c r="AA521" s="19"/>
      <c r="AB521" s="19" t="s">
        <v>185</v>
      </c>
      <c r="AC521" s="19" t="s">
        <v>185</v>
      </c>
      <c r="AD521" s="19" t="s">
        <v>186</v>
      </c>
      <c r="AE521" s="19" t="s">
        <v>185</v>
      </c>
      <c r="AF521" s="19" t="s">
        <v>206</v>
      </c>
      <c r="AG521" s="19" t="s">
        <v>188</v>
      </c>
      <c r="AH521" s="19" t="s">
        <v>188</v>
      </c>
      <c r="AI521" s="19" t="s">
        <v>189</v>
      </c>
      <c r="AJ521" s="19">
        <f t="shared" si="6"/>
        <v>1</v>
      </c>
      <c r="AK521" s="19" t="s">
        <v>238</v>
      </c>
      <c r="AL521" s="19">
        <f t="shared" si="7"/>
        <v>0</v>
      </c>
      <c r="AM521" s="19" t="s">
        <v>190</v>
      </c>
      <c r="AN521" s="19">
        <f t="shared" si="8"/>
        <v>0</v>
      </c>
      <c r="AO521" s="20"/>
      <c r="AP521" s="19">
        <v>3.0</v>
      </c>
      <c r="AQ521" s="19">
        <v>2.0</v>
      </c>
      <c r="AR521" s="19">
        <v>2.0</v>
      </c>
      <c r="AS521" s="19">
        <v>2.0</v>
      </c>
      <c r="AT521" s="19">
        <v>2.0</v>
      </c>
      <c r="AU521" s="19">
        <v>2.0</v>
      </c>
      <c r="AV521" s="19">
        <v>2.0</v>
      </c>
      <c r="AW521" s="19">
        <v>2.0</v>
      </c>
      <c r="AX521" s="19">
        <v>2.0</v>
      </c>
      <c r="AY521" s="19">
        <f t="shared" si="9"/>
        <v>19</v>
      </c>
      <c r="AZ521" s="19">
        <f t="shared" si="10"/>
        <v>10</v>
      </c>
      <c r="BA521" s="19">
        <f t="shared" si="11"/>
        <v>1</v>
      </c>
      <c r="BB521" s="19">
        <f t="shared" si="12"/>
        <v>0</v>
      </c>
      <c r="BC521" s="19">
        <v>2.0</v>
      </c>
      <c r="BD521" s="19">
        <v>2.0</v>
      </c>
      <c r="BE521" s="19">
        <v>2.0</v>
      </c>
      <c r="BF521" s="19">
        <v>2.0</v>
      </c>
      <c r="BG521" s="19">
        <v>2.0</v>
      </c>
      <c r="BH521" s="19">
        <v>2.0</v>
      </c>
      <c r="BI521" s="19">
        <v>2.0</v>
      </c>
      <c r="BJ521" s="19">
        <f t="shared" si="13"/>
        <v>14</v>
      </c>
      <c r="BK521" s="19">
        <f t="shared" si="14"/>
        <v>7</v>
      </c>
      <c r="BL521" s="19"/>
      <c r="BM521" s="19"/>
      <c r="BN521" s="19">
        <v>2.0</v>
      </c>
      <c r="BO521" s="19" t="s">
        <v>185</v>
      </c>
      <c r="BP521" s="19">
        <f t="shared" si="15"/>
        <v>0</v>
      </c>
      <c r="BQ521" s="19">
        <v>2.0</v>
      </c>
      <c r="BR521" s="19">
        <v>5.0</v>
      </c>
      <c r="BS521" s="19" t="s">
        <v>185</v>
      </c>
      <c r="BT521" s="20">
        <f t="shared" si="16"/>
        <v>0</v>
      </c>
      <c r="BU521" s="20"/>
      <c r="BV521" s="19">
        <v>3.0</v>
      </c>
      <c r="BW521" s="19" t="s">
        <v>185</v>
      </c>
      <c r="BX521" s="19" t="s">
        <v>191</v>
      </c>
      <c r="BY521" s="19" t="s">
        <v>185</v>
      </c>
      <c r="BZ521" s="19" t="s">
        <v>185</v>
      </c>
      <c r="CA521" s="19">
        <f t="shared" si="17"/>
        <v>0</v>
      </c>
      <c r="CB521" s="19" t="s">
        <v>185</v>
      </c>
      <c r="CC521" s="19">
        <f t="shared" si="18"/>
        <v>0</v>
      </c>
      <c r="CD521" s="19" t="s">
        <v>192</v>
      </c>
      <c r="CE521" s="19">
        <f t="shared" si="19"/>
        <v>0</v>
      </c>
      <c r="CF521" s="19" t="s">
        <v>192</v>
      </c>
      <c r="CG521" s="19">
        <f t="shared" si="20"/>
        <v>0</v>
      </c>
      <c r="CH521" s="19" t="s">
        <v>192</v>
      </c>
      <c r="CI521" s="19">
        <f t="shared" si="21"/>
        <v>0</v>
      </c>
      <c r="CJ521" s="19" t="s">
        <v>229</v>
      </c>
      <c r="CK521" s="19" t="s">
        <v>185</v>
      </c>
      <c r="CL521" s="19" t="s">
        <v>231</v>
      </c>
      <c r="CM521" s="19">
        <f t="shared" si="22"/>
        <v>0.75</v>
      </c>
      <c r="CN521" s="19" t="s">
        <v>185</v>
      </c>
      <c r="CO521" s="19">
        <f t="shared" si="23"/>
        <v>0</v>
      </c>
      <c r="CP521" s="19" t="s">
        <v>185</v>
      </c>
      <c r="CQ521" s="19" t="s">
        <v>185</v>
      </c>
      <c r="CR521" s="19" t="s">
        <v>185</v>
      </c>
      <c r="CS521" s="19" t="s">
        <v>185</v>
      </c>
      <c r="CT521" s="19" t="s">
        <v>185</v>
      </c>
      <c r="CU521" s="19">
        <f t="shared" ref="CU521:CY521" si="576">if(CP521="Không",0,1)</f>
        <v>0</v>
      </c>
      <c r="CV521" s="19">
        <f t="shared" si="576"/>
        <v>0</v>
      </c>
      <c r="CW521" s="19">
        <f t="shared" si="576"/>
        <v>0</v>
      </c>
      <c r="CX521" s="19">
        <f t="shared" si="576"/>
        <v>0</v>
      </c>
      <c r="CY521" s="19">
        <f t="shared" si="576"/>
        <v>0</v>
      </c>
      <c r="CZ521" s="19" t="s">
        <v>195</v>
      </c>
      <c r="DA521" s="19">
        <f t="shared" si="25"/>
        <v>1</v>
      </c>
      <c r="DB521" s="19" t="s">
        <v>185</v>
      </c>
      <c r="DC521" s="19">
        <f t="shared" si="26"/>
        <v>0</v>
      </c>
      <c r="DD521" s="20"/>
      <c r="DE521" s="19" t="s">
        <v>195</v>
      </c>
      <c r="DF521" s="19">
        <f t="shared" si="27"/>
        <v>1</v>
      </c>
      <c r="DG521" s="19" t="s">
        <v>196</v>
      </c>
      <c r="DH521" s="19">
        <f t="shared" si="28"/>
        <v>0</v>
      </c>
      <c r="DI521" s="19" t="s">
        <v>185</v>
      </c>
      <c r="DJ521" s="19">
        <f t="shared" si="29"/>
        <v>0</v>
      </c>
      <c r="DK521" s="19" t="s">
        <v>197</v>
      </c>
      <c r="DL521" s="19">
        <f t="shared" si="30"/>
        <v>0</v>
      </c>
      <c r="DM521" s="19" t="s">
        <v>216</v>
      </c>
      <c r="DN521" s="19">
        <f t="shared" si="31"/>
        <v>3.5</v>
      </c>
      <c r="DO521" s="19" t="s">
        <v>526</v>
      </c>
      <c r="DP521" s="19" t="s">
        <v>185</v>
      </c>
      <c r="DQ521" s="20">
        <f t="shared" si="32"/>
        <v>0</v>
      </c>
      <c r="DR521" s="20"/>
      <c r="DS521" s="19" t="s">
        <v>185</v>
      </c>
      <c r="DT521" s="20"/>
      <c r="DU521" s="19" t="s">
        <v>185</v>
      </c>
      <c r="DV521" s="20"/>
      <c r="DW521" s="20"/>
      <c r="DX521" s="20"/>
      <c r="DY521" s="20"/>
    </row>
    <row r="522">
      <c r="A522" s="18">
        <v>46015.61630787037</v>
      </c>
      <c r="B522" s="19" t="s">
        <v>390</v>
      </c>
      <c r="C522" s="19" t="s">
        <v>335</v>
      </c>
      <c r="D522" s="19">
        <f t="shared" si="2"/>
        <v>1</v>
      </c>
      <c r="E522" s="19" t="s">
        <v>346</v>
      </c>
      <c r="F522" s="19">
        <f>IFERROR(__xludf.DUMMYFUNCTION("LET(
  t, LOWER(TRIM(E522)),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22" s="19" t="s">
        <v>185</v>
      </c>
      <c r="H522" s="19">
        <f>IFERROR(__xludf.DUMMYFUNCTION("LET(
  t, LOWER(TRIM(G522)),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22" s="19" t="s">
        <v>276</v>
      </c>
      <c r="J522" s="19">
        <f>IFERROR(__xludf.DUMMYFUNCTION("LET(
  text, LOWER(I522),
  IFERROR(
    IFS(
      REGEXMATCH(text,""ở cùng gia đình|ở trọ cùng gia đình""), 0,
      REGEXMATCH(text,""thuê trọ""), 1,
      REGEXMATCH(text,""ở ktx""), 2,
      REGEXMATCH(text,""có nhà tại khu vực đang học|có nhà|ở riên"&amp;"g tại chung cư""), 3,
      REGEXMATCH(text,""ở nhà người quen""), 4
    ),
  -1)
)"),0.0)</f>
        <v>0</v>
      </c>
      <c r="K522" s="19" t="s">
        <v>183</v>
      </c>
      <c r="L522" s="19">
        <f>IFERROR(__xludf.DUMMYFUNCTION("LET(
  t, LOWER(TRIM(K522)),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22" s="19" t="s">
        <v>383</v>
      </c>
      <c r="N522" s="19">
        <f>IFERROR(__xludf.DUMMYFUNCTION("LET(
  t, LOWER(TRIM(M522)),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22" s="19" t="s">
        <v>195</v>
      </c>
      <c r="P522" s="19">
        <f t="shared" si="3"/>
        <v>1</v>
      </c>
      <c r="Q522" s="19">
        <v>1.0</v>
      </c>
      <c r="R522" s="20">
        <f t="shared" si="557"/>
        <v>1</v>
      </c>
      <c r="S522" s="19" t="s">
        <v>678</v>
      </c>
      <c r="T522" s="19"/>
      <c r="U522" s="19" t="s">
        <v>204</v>
      </c>
      <c r="V522" s="20">
        <f>IFERROR(__xludf.DUMMYFUNCTION("IFERROR(REGEXEXTRACT(U522,""\d+"")*1, """")"),15.0)</f>
        <v>15</v>
      </c>
      <c r="W522" s="20">
        <f t="shared" si="5"/>
        <v>15</v>
      </c>
      <c r="X522" s="19">
        <v>10.0</v>
      </c>
      <c r="Y522" s="19">
        <v>0.0</v>
      </c>
      <c r="Z522" s="19" t="s">
        <v>185</v>
      </c>
      <c r="AA522" s="19"/>
      <c r="AB522" s="19" t="s">
        <v>185</v>
      </c>
      <c r="AC522" s="19" t="s">
        <v>185</v>
      </c>
      <c r="AD522" s="19" t="s">
        <v>186</v>
      </c>
      <c r="AE522" s="19" t="s">
        <v>185</v>
      </c>
      <c r="AF522" s="19" t="s">
        <v>206</v>
      </c>
      <c r="AG522" s="19" t="s">
        <v>188</v>
      </c>
      <c r="AH522" s="19" t="s">
        <v>188</v>
      </c>
      <c r="AI522" s="19" t="s">
        <v>239</v>
      </c>
      <c r="AJ522" s="19">
        <f t="shared" si="6"/>
        <v>0</v>
      </c>
      <c r="AK522" s="19" t="s">
        <v>302</v>
      </c>
      <c r="AL522" s="19">
        <f t="shared" si="7"/>
        <v>-1</v>
      </c>
      <c r="AM522" s="19" t="s">
        <v>190</v>
      </c>
      <c r="AN522" s="19">
        <f t="shared" si="8"/>
        <v>0</v>
      </c>
      <c r="AO522" s="20"/>
      <c r="AP522" s="19">
        <v>1.0</v>
      </c>
      <c r="AQ522" s="19">
        <v>1.0</v>
      </c>
      <c r="AR522" s="19">
        <v>1.0</v>
      </c>
      <c r="AS522" s="19">
        <v>1.0</v>
      </c>
      <c r="AT522" s="19">
        <v>1.0</v>
      </c>
      <c r="AU522" s="19">
        <v>1.0</v>
      </c>
      <c r="AV522" s="19">
        <v>1.0</v>
      </c>
      <c r="AW522" s="19">
        <v>1.0</v>
      </c>
      <c r="AX522" s="19">
        <v>1.0</v>
      </c>
      <c r="AY522" s="19">
        <f t="shared" si="9"/>
        <v>9</v>
      </c>
      <c r="AZ522" s="19">
        <f t="shared" si="10"/>
        <v>0</v>
      </c>
      <c r="BA522" s="19">
        <f t="shared" si="11"/>
        <v>0</v>
      </c>
      <c r="BB522" s="19">
        <f t="shared" si="12"/>
        <v>0</v>
      </c>
      <c r="BC522" s="19">
        <v>1.0</v>
      </c>
      <c r="BD522" s="19">
        <v>1.0</v>
      </c>
      <c r="BE522" s="19">
        <v>2.0</v>
      </c>
      <c r="BF522" s="19">
        <v>2.0</v>
      </c>
      <c r="BG522" s="19">
        <v>2.0</v>
      </c>
      <c r="BH522" s="19">
        <v>1.0</v>
      </c>
      <c r="BI522" s="19">
        <v>1.0</v>
      </c>
      <c r="BJ522" s="19">
        <f t="shared" si="13"/>
        <v>10</v>
      </c>
      <c r="BK522" s="19">
        <f t="shared" si="14"/>
        <v>3</v>
      </c>
      <c r="BL522" s="19"/>
      <c r="BM522" s="19"/>
      <c r="BN522" s="19">
        <v>2.0</v>
      </c>
      <c r="BO522" s="19" t="s">
        <v>185</v>
      </c>
      <c r="BP522" s="19">
        <f t="shared" si="15"/>
        <v>0</v>
      </c>
      <c r="BQ522" s="19">
        <v>2.0</v>
      </c>
      <c r="BR522" s="19">
        <v>1.0</v>
      </c>
      <c r="BS522" s="19" t="s">
        <v>185</v>
      </c>
      <c r="BT522" s="20">
        <f t="shared" si="16"/>
        <v>0</v>
      </c>
      <c r="BU522" s="20"/>
      <c r="BV522" s="19">
        <v>4.0</v>
      </c>
      <c r="BW522" s="19" t="s">
        <v>185</v>
      </c>
      <c r="BX522" s="19" t="s">
        <v>191</v>
      </c>
      <c r="BY522" s="19" t="s">
        <v>185</v>
      </c>
      <c r="BZ522" s="19" t="s">
        <v>186</v>
      </c>
      <c r="CA522" s="19">
        <f t="shared" si="17"/>
        <v>1</v>
      </c>
      <c r="CB522" s="19" t="s">
        <v>186</v>
      </c>
      <c r="CC522" s="19">
        <f t="shared" si="18"/>
        <v>1</v>
      </c>
      <c r="CD522" s="19" t="s">
        <v>209</v>
      </c>
      <c r="CE522" s="19">
        <f t="shared" si="19"/>
        <v>1</v>
      </c>
      <c r="CF522" s="19" t="s">
        <v>209</v>
      </c>
      <c r="CG522" s="19">
        <f t="shared" si="20"/>
        <v>1</v>
      </c>
      <c r="CH522" s="19" t="s">
        <v>209</v>
      </c>
      <c r="CI522" s="19">
        <f t="shared" si="21"/>
        <v>1</v>
      </c>
      <c r="CJ522" s="19" t="s">
        <v>229</v>
      </c>
      <c r="CK522" s="19" t="s">
        <v>185</v>
      </c>
      <c r="CL522" s="19" t="s">
        <v>212</v>
      </c>
      <c r="CM522" s="19">
        <f t="shared" si="22"/>
        <v>6</v>
      </c>
      <c r="CN522" s="19" t="s">
        <v>185</v>
      </c>
      <c r="CO522" s="19">
        <f t="shared" si="23"/>
        <v>0</v>
      </c>
      <c r="CP522" s="19" t="s">
        <v>185</v>
      </c>
      <c r="CQ522" s="19" t="s">
        <v>185</v>
      </c>
      <c r="CR522" s="19" t="s">
        <v>185</v>
      </c>
      <c r="CS522" s="19" t="s">
        <v>185</v>
      </c>
      <c r="CT522" s="19" t="s">
        <v>185</v>
      </c>
      <c r="CU522" s="19">
        <f t="shared" ref="CU522:CY522" si="577">if(CP522="Không",0,1)</f>
        <v>0</v>
      </c>
      <c r="CV522" s="19">
        <f t="shared" si="577"/>
        <v>0</v>
      </c>
      <c r="CW522" s="19">
        <f t="shared" si="577"/>
        <v>0</v>
      </c>
      <c r="CX522" s="19">
        <f t="shared" si="577"/>
        <v>0</v>
      </c>
      <c r="CY522" s="19">
        <f t="shared" si="577"/>
        <v>0</v>
      </c>
      <c r="CZ522" s="19" t="s">
        <v>185</v>
      </c>
      <c r="DA522" s="19">
        <f t="shared" si="25"/>
        <v>0</v>
      </c>
      <c r="DB522" s="19" t="s">
        <v>185</v>
      </c>
      <c r="DC522" s="19">
        <f t="shared" si="26"/>
        <v>0</v>
      </c>
      <c r="DD522" s="20"/>
      <c r="DE522" s="19" t="s">
        <v>185</v>
      </c>
      <c r="DF522" s="19">
        <f t="shared" si="27"/>
        <v>0</v>
      </c>
      <c r="DG522" s="19" t="s">
        <v>196</v>
      </c>
      <c r="DH522" s="19">
        <f t="shared" si="28"/>
        <v>0</v>
      </c>
      <c r="DI522" s="19" t="s">
        <v>185</v>
      </c>
      <c r="DJ522" s="19">
        <f t="shared" si="29"/>
        <v>0</v>
      </c>
      <c r="DK522" s="19" t="s">
        <v>197</v>
      </c>
      <c r="DL522" s="19">
        <f t="shared" si="30"/>
        <v>0</v>
      </c>
      <c r="DM522" s="20"/>
      <c r="DN522" s="19" t="str">
        <f t="shared" si="31"/>
        <v/>
      </c>
      <c r="DO522" s="20"/>
      <c r="DP522" s="19" t="s">
        <v>185</v>
      </c>
      <c r="DQ522" s="20">
        <f t="shared" si="32"/>
        <v>0</v>
      </c>
      <c r="DR522" s="20"/>
      <c r="DS522" s="19" t="s">
        <v>185</v>
      </c>
      <c r="DT522" s="20"/>
      <c r="DU522" s="19" t="s">
        <v>185</v>
      </c>
      <c r="DV522" s="20"/>
      <c r="DW522" s="20"/>
      <c r="DX522" s="20"/>
      <c r="DY522" s="20"/>
    </row>
    <row r="523">
      <c r="A523" s="18">
        <v>46015.81864583334</v>
      </c>
      <c r="B523" s="19" t="s">
        <v>390</v>
      </c>
      <c r="C523" s="19" t="s">
        <v>335</v>
      </c>
      <c r="D523" s="19">
        <f t="shared" si="2"/>
        <v>1</v>
      </c>
      <c r="E523" s="19" t="s">
        <v>180</v>
      </c>
      <c r="F523" s="19">
        <f>IFERROR(__xludf.DUMMYFUNCTION("LET(
  t, LOWER(TRIM(E523)),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23" s="19" t="s">
        <v>185</v>
      </c>
      <c r="H523" s="19">
        <f>IFERROR(__xludf.DUMMYFUNCTION("LET(
  t, LOWER(TRIM(G523)),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23" s="19" t="s">
        <v>276</v>
      </c>
      <c r="J523" s="19">
        <f>IFERROR(__xludf.DUMMYFUNCTION("LET(
  text, LOWER(I523),
  IFERROR(
    IFS(
      REGEXMATCH(text,""ở cùng gia đình|ở trọ cùng gia đình""), 0,
      REGEXMATCH(text,""thuê trọ""), 1,
      REGEXMATCH(text,""ở ktx""), 2,
      REGEXMATCH(text,""có nhà tại khu vực đang học|có nhà|ở riên"&amp;"g tại chung cư""), 3,
      REGEXMATCH(text,""ở nhà người quen""), 4
    ),
  -1)
)"),0.0)</f>
        <v>0</v>
      </c>
      <c r="K523" s="19" t="s">
        <v>183</v>
      </c>
      <c r="L523" s="19">
        <f>IFERROR(__xludf.DUMMYFUNCTION("LET(
  t, LOWER(TRIM(K523)),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23" s="19" t="s">
        <v>222</v>
      </c>
      <c r="N523" s="19">
        <f>IFERROR(__xludf.DUMMYFUNCTION("LET(
  t, LOWER(TRIM(M523)),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23" s="19" t="s">
        <v>185</v>
      </c>
      <c r="P523" s="19">
        <f t="shared" si="3"/>
        <v>0</v>
      </c>
      <c r="Q523" s="20"/>
      <c r="R523" s="20" t="str">
        <f t="shared" si="557"/>
        <v/>
      </c>
      <c r="S523" s="20"/>
      <c r="T523" s="20"/>
      <c r="U523" s="20"/>
      <c r="V523" s="20" t="str">
        <f>IFERROR(__xludf.DUMMYFUNCTION("IFERROR(REGEXEXTRACT(U523,""\d+"")*1, """")"),"")</f>
        <v/>
      </c>
      <c r="W523" s="20">
        <f t="shared" si="5"/>
        <v>0</v>
      </c>
      <c r="X523" s="20"/>
      <c r="Y523" s="20"/>
      <c r="Z523" s="19" t="s">
        <v>186</v>
      </c>
      <c r="AA523" s="19"/>
      <c r="AB523" s="19" t="s">
        <v>185</v>
      </c>
      <c r="AC523" s="19" t="s">
        <v>185</v>
      </c>
      <c r="AD523" s="19" t="s">
        <v>186</v>
      </c>
      <c r="AE523" s="19" t="s">
        <v>185</v>
      </c>
      <c r="AF523" s="19" t="s">
        <v>206</v>
      </c>
      <c r="AG523" s="19" t="s">
        <v>238</v>
      </c>
      <c r="AH523" s="19" t="s">
        <v>188</v>
      </c>
      <c r="AI523" s="19" t="s">
        <v>239</v>
      </c>
      <c r="AJ523" s="19">
        <f t="shared" si="6"/>
        <v>0</v>
      </c>
      <c r="AK523" s="19" t="s">
        <v>238</v>
      </c>
      <c r="AL523" s="19">
        <f t="shared" si="7"/>
        <v>0</v>
      </c>
      <c r="AM523" s="19" t="s">
        <v>190</v>
      </c>
      <c r="AN523" s="19">
        <f t="shared" si="8"/>
        <v>0</v>
      </c>
      <c r="AO523" s="20"/>
      <c r="AP523" s="19">
        <v>1.0</v>
      </c>
      <c r="AQ523" s="19">
        <v>1.0</v>
      </c>
      <c r="AR523" s="19">
        <v>1.0</v>
      </c>
      <c r="AS523" s="19">
        <v>1.0</v>
      </c>
      <c r="AT523" s="19">
        <v>1.0</v>
      </c>
      <c r="AU523" s="19">
        <v>1.0</v>
      </c>
      <c r="AV523" s="19">
        <v>1.0</v>
      </c>
      <c r="AW523" s="19">
        <v>1.0</v>
      </c>
      <c r="AX523" s="19">
        <v>1.0</v>
      </c>
      <c r="AY523" s="19">
        <f t="shared" si="9"/>
        <v>9</v>
      </c>
      <c r="AZ523" s="19">
        <f t="shared" si="10"/>
        <v>0</v>
      </c>
      <c r="BA523" s="19">
        <f t="shared" si="11"/>
        <v>0</v>
      </c>
      <c r="BB523" s="19">
        <f t="shared" si="12"/>
        <v>0</v>
      </c>
      <c r="BC523" s="19">
        <v>1.0</v>
      </c>
      <c r="BD523" s="19">
        <v>1.0</v>
      </c>
      <c r="BE523" s="19">
        <v>1.0</v>
      </c>
      <c r="BF523" s="19">
        <v>1.0</v>
      </c>
      <c r="BG523" s="19">
        <v>2.0</v>
      </c>
      <c r="BH523" s="19">
        <v>1.0</v>
      </c>
      <c r="BI523" s="19">
        <v>1.0</v>
      </c>
      <c r="BJ523" s="19">
        <f t="shared" si="13"/>
        <v>8</v>
      </c>
      <c r="BK523" s="19">
        <f t="shared" si="14"/>
        <v>1</v>
      </c>
      <c r="BL523" s="19"/>
      <c r="BM523" s="19"/>
      <c r="BN523" s="19">
        <v>3.0</v>
      </c>
      <c r="BO523" s="19" t="s">
        <v>185</v>
      </c>
      <c r="BP523" s="19">
        <f t="shared" si="15"/>
        <v>0</v>
      </c>
      <c r="BQ523" s="19">
        <v>1.0</v>
      </c>
      <c r="BR523" s="19">
        <v>2.0</v>
      </c>
      <c r="BS523" s="19" t="s">
        <v>195</v>
      </c>
      <c r="BT523" s="20">
        <f t="shared" si="16"/>
        <v>1</v>
      </c>
      <c r="BU523" s="19" t="s">
        <v>207</v>
      </c>
      <c r="BV523" s="19">
        <v>2.0</v>
      </c>
      <c r="BW523" s="19" t="s">
        <v>185</v>
      </c>
      <c r="BX523" s="19" t="s">
        <v>191</v>
      </c>
      <c r="BY523" s="19" t="s">
        <v>185</v>
      </c>
      <c r="BZ523" s="19" t="s">
        <v>185</v>
      </c>
      <c r="CA523" s="19">
        <f t="shared" si="17"/>
        <v>0</v>
      </c>
      <c r="CB523" s="19" t="s">
        <v>185</v>
      </c>
      <c r="CC523" s="19">
        <f t="shared" si="18"/>
        <v>0</v>
      </c>
      <c r="CD523" s="19" t="s">
        <v>192</v>
      </c>
      <c r="CE523" s="19">
        <f t="shared" si="19"/>
        <v>0</v>
      </c>
      <c r="CF523" s="19" t="s">
        <v>192</v>
      </c>
      <c r="CG523" s="19">
        <f t="shared" si="20"/>
        <v>0</v>
      </c>
      <c r="CH523" s="19" t="s">
        <v>192</v>
      </c>
      <c r="CI523" s="19">
        <f t="shared" si="21"/>
        <v>0</v>
      </c>
      <c r="CJ523" s="19" t="s">
        <v>229</v>
      </c>
      <c r="CK523" s="19" t="s">
        <v>319</v>
      </c>
      <c r="CL523" s="19" t="s">
        <v>365</v>
      </c>
      <c r="CM523" s="19">
        <f t="shared" si="22"/>
        <v>0.33</v>
      </c>
      <c r="CN523" s="19" t="s">
        <v>185</v>
      </c>
      <c r="CO523" s="19">
        <f t="shared" si="23"/>
        <v>0</v>
      </c>
      <c r="CP523" s="19" t="s">
        <v>185</v>
      </c>
      <c r="CQ523" s="19" t="s">
        <v>185</v>
      </c>
      <c r="CR523" s="19" t="s">
        <v>185</v>
      </c>
      <c r="CS523" s="19" t="s">
        <v>185</v>
      </c>
      <c r="CT523" s="19" t="s">
        <v>185</v>
      </c>
      <c r="CU523" s="19">
        <f t="shared" ref="CU523:CY523" si="578">if(CP523="Không",0,1)</f>
        <v>0</v>
      </c>
      <c r="CV523" s="19">
        <f t="shared" si="578"/>
        <v>0</v>
      </c>
      <c r="CW523" s="19">
        <f t="shared" si="578"/>
        <v>0</v>
      </c>
      <c r="CX523" s="19">
        <f t="shared" si="578"/>
        <v>0</v>
      </c>
      <c r="CY523" s="19">
        <f t="shared" si="578"/>
        <v>0</v>
      </c>
      <c r="CZ523" s="19" t="s">
        <v>185</v>
      </c>
      <c r="DA523" s="19">
        <f t="shared" si="25"/>
        <v>0</v>
      </c>
      <c r="DB523" s="19" t="s">
        <v>185</v>
      </c>
      <c r="DC523" s="19">
        <f t="shared" si="26"/>
        <v>0</v>
      </c>
      <c r="DD523" s="20"/>
      <c r="DE523" s="19" t="s">
        <v>195</v>
      </c>
      <c r="DF523" s="19">
        <f t="shared" si="27"/>
        <v>1</v>
      </c>
      <c r="DG523" s="19" t="s">
        <v>196</v>
      </c>
      <c r="DH523" s="19">
        <f t="shared" si="28"/>
        <v>0</v>
      </c>
      <c r="DI523" s="19" t="s">
        <v>185</v>
      </c>
      <c r="DJ523" s="19">
        <f t="shared" si="29"/>
        <v>0</v>
      </c>
      <c r="DK523" s="19" t="s">
        <v>197</v>
      </c>
      <c r="DL523" s="19">
        <f t="shared" si="30"/>
        <v>0</v>
      </c>
      <c r="DM523" s="19" t="s">
        <v>232</v>
      </c>
      <c r="DN523" s="19">
        <f t="shared" si="31"/>
        <v>2.5</v>
      </c>
      <c r="DO523" s="19" t="s">
        <v>1116</v>
      </c>
      <c r="DP523" s="19" t="s">
        <v>185</v>
      </c>
      <c r="DQ523" s="20">
        <f t="shared" si="32"/>
        <v>0</v>
      </c>
      <c r="DR523" s="20"/>
      <c r="DS523" s="19" t="s">
        <v>185</v>
      </c>
      <c r="DT523" s="20"/>
      <c r="DU523" s="19" t="s">
        <v>185</v>
      </c>
      <c r="DV523" s="20"/>
      <c r="DW523" s="20"/>
      <c r="DX523" s="20"/>
      <c r="DY523" s="20"/>
    </row>
    <row r="524">
      <c r="A524" s="18">
        <v>46015.90615740741</v>
      </c>
      <c r="B524" s="19" t="s">
        <v>309</v>
      </c>
      <c r="C524" s="19" t="s">
        <v>174</v>
      </c>
      <c r="D524" s="19">
        <f t="shared" si="2"/>
        <v>0</v>
      </c>
      <c r="E524" s="19" t="s">
        <v>591</v>
      </c>
      <c r="F524" s="19">
        <f>IFERROR(__xludf.DUMMYFUNCTION("LET(
  t, LOWER(TRIM(E524)),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524" s="19" t="s">
        <v>181</v>
      </c>
      <c r="H524" s="19">
        <f>IFERROR(__xludf.DUMMYFUNCTION("LET(
  t, LOWER(TRIM(G524)),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524" s="19" t="s">
        <v>182</v>
      </c>
      <c r="J524" s="19">
        <f>IFERROR(__xludf.DUMMYFUNCTION("LET(
  text, LOWER(I524),
  IFERROR(
    IFS(
      REGEXMATCH(text,""ở cùng gia đình|ở trọ cùng gia đình""), 0,
      REGEXMATCH(text,""thuê trọ""), 1,
      REGEXMATCH(text,""ở ktx""), 2,
      REGEXMATCH(text,""có nhà tại khu vực đang học|có nhà|ở riên"&amp;"g tại chung cư""), 3,
      REGEXMATCH(text,""ở nhà người quen""), 4
    ),
  -1)
)"),1.0)</f>
        <v>1</v>
      </c>
      <c r="K524" s="19" t="s">
        <v>202</v>
      </c>
      <c r="L524" s="19">
        <f>IFERROR(__xludf.DUMMYFUNCTION("LET(
  t, LOWER(TRIM(K524)),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24" s="19" t="s">
        <v>222</v>
      </c>
      <c r="N524" s="19">
        <f>IFERROR(__xludf.DUMMYFUNCTION("LET(
  t, LOWER(TRIM(M524)),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24" s="19" t="s">
        <v>195</v>
      </c>
      <c r="P524" s="19">
        <f t="shared" si="3"/>
        <v>1</v>
      </c>
      <c r="Q524" s="19">
        <v>1.0</v>
      </c>
      <c r="R524" s="20">
        <f t="shared" si="557"/>
        <v>1</v>
      </c>
      <c r="S524" s="19" t="s">
        <v>1117</v>
      </c>
      <c r="T524" s="19"/>
      <c r="U524" s="19" t="s">
        <v>236</v>
      </c>
      <c r="V524" s="20">
        <f>IFERROR(__xludf.DUMMYFUNCTION("IFERROR(REGEXEXTRACT(U524,""\d+"")*1, """")"),40.0)</f>
        <v>40</v>
      </c>
      <c r="W524" s="20">
        <f t="shared" si="5"/>
        <v>40</v>
      </c>
      <c r="X524" s="19">
        <v>50.0</v>
      </c>
      <c r="Y524" s="19">
        <v>0.0</v>
      </c>
      <c r="Z524" s="19" t="s">
        <v>185</v>
      </c>
      <c r="AA524" s="19"/>
      <c r="AB524" s="19" t="s">
        <v>185</v>
      </c>
      <c r="AC524" s="19" t="s">
        <v>185</v>
      </c>
      <c r="AD524" s="19" t="s">
        <v>205</v>
      </c>
      <c r="AE524" s="19" t="s">
        <v>185</v>
      </c>
      <c r="AF524" s="19" t="s">
        <v>187</v>
      </c>
      <c r="AG524" s="19" t="s">
        <v>188</v>
      </c>
      <c r="AH524" s="19" t="s">
        <v>238</v>
      </c>
      <c r="AI524" s="19" t="s">
        <v>239</v>
      </c>
      <c r="AJ524" s="19">
        <f t="shared" si="6"/>
        <v>0</v>
      </c>
      <c r="AK524" s="19" t="s">
        <v>238</v>
      </c>
      <c r="AL524" s="19">
        <f t="shared" si="7"/>
        <v>0</v>
      </c>
      <c r="AM524" s="19" t="s">
        <v>190</v>
      </c>
      <c r="AN524" s="19">
        <f t="shared" si="8"/>
        <v>0</v>
      </c>
      <c r="AO524" s="20"/>
      <c r="AP524" s="19">
        <v>2.0</v>
      </c>
      <c r="AQ524" s="19">
        <v>2.0</v>
      </c>
      <c r="AR524" s="19">
        <v>1.0</v>
      </c>
      <c r="AS524" s="19">
        <v>2.0</v>
      </c>
      <c r="AT524" s="19">
        <v>2.0</v>
      </c>
      <c r="AU524" s="19">
        <v>3.0</v>
      </c>
      <c r="AV524" s="19">
        <v>2.0</v>
      </c>
      <c r="AW524" s="19">
        <v>3.0</v>
      </c>
      <c r="AX524" s="19">
        <v>1.0</v>
      </c>
      <c r="AY524" s="19">
        <f t="shared" si="9"/>
        <v>18</v>
      </c>
      <c r="AZ524" s="19">
        <f t="shared" si="10"/>
        <v>9</v>
      </c>
      <c r="BA524" s="19">
        <f t="shared" si="11"/>
        <v>0</v>
      </c>
      <c r="BB524" s="19">
        <f t="shared" si="12"/>
        <v>0</v>
      </c>
      <c r="BC524" s="19">
        <v>2.0</v>
      </c>
      <c r="BD524" s="19">
        <v>1.0</v>
      </c>
      <c r="BE524" s="19">
        <v>2.0</v>
      </c>
      <c r="BF524" s="19">
        <v>1.0</v>
      </c>
      <c r="BG524" s="19">
        <v>1.0</v>
      </c>
      <c r="BH524" s="19">
        <v>1.0</v>
      </c>
      <c r="BI524" s="19">
        <v>1.0</v>
      </c>
      <c r="BJ524" s="19">
        <f t="shared" si="13"/>
        <v>9</v>
      </c>
      <c r="BK524" s="19">
        <f t="shared" si="14"/>
        <v>2</v>
      </c>
      <c r="BL524" s="19"/>
      <c r="BM524" s="19"/>
      <c r="BN524" s="19">
        <v>1.0</v>
      </c>
      <c r="BO524" s="19" t="s">
        <v>185</v>
      </c>
      <c r="BP524" s="19">
        <f t="shared" si="15"/>
        <v>0</v>
      </c>
      <c r="BQ524" s="19">
        <v>1.0</v>
      </c>
      <c r="BR524" s="19">
        <v>0.0</v>
      </c>
      <c r="BS524" s="19" t="s">
        <v>185</v>
      </c>
      <c r="BT524" s="20">
        <f t="shared" si="16"/>
        <v>0</v>
      </c>
      <c r="BU524" s="20"/>
      <c r="BV524" s="19">
        <v>3.0</v>
      </c>
      <c r="BW524" s="19" t="s">
        <v>195</v>
      </c>
      <c r="BX524" s="19" t="s">
        <v>191</v>
      </c>
      <c r="BY524" s="19" t="s">
        <v>185</v>
      </c>
      <c r="BZ524" s="19" t="s">
        <v>185</v>
      </c>
      <c r="CA524" s="19">
        <f t="shared" si="17"/>
        <v>0</v>
      </c>
      <c r="CB524" s="19" t="s">
        <v>186</v>
      </c>
      <c r="CC524" s="19">
        <f t="shared" si="18"/>
        <v>1</v>
      </c>
      <c r="CD524" s="19" t="s">
        <v>192</v>
      </c>
      <c r="CE524" s="19">
        <f t="shared" si="19"/>
        <v>0</v>
      </c>
      <c r="CF524" s="19" t="s">
        <v>192</v>
      </c>
      <c r="CG524" s="19">
        <f t="shared" si="20"/>
        <v>0</v>
      </c>
      <c r="CH524" s="19" t="s">
        <v>192</v>
      </c>
      <c r="CI524" s="19">
        <f t="shared" si="21"/>
        <v>0</v>
      </c>
      <c r="CJ524" s="19" t="s">
        <v>292</v>
      </c>
      <c r="CK524" s="19" t="s">
        <v>279</v>
      </c>
      <c r="CL524" s="19" t="s">
        <v>194</v>
      </c>
      <c r="CM524" s="19">
        <f t="shared" si="22"/>
        <v>3.5</v>
      </c>
      <c r="CN524" s="19" t="s">
        <v>185</v>
      </c>
      <c r="CO524" s="19">
        <f t="shared" si="23"/>
        <v>0</v>
      </c>
      <c r="CP524" s="19" t="s">
        <v>185</v>
      </c>
      <c r="CQ524" s="19" t="s">
        <v>185</v>
      </c>
      <c r="CR524" s="19" t="s">
        <v>185</v>
      </c>
      <c r="CS524" s="19" t="s">
        <v>185</v>
      </c>
      <c r="CT524" s="19" t="s">
        <v>185</v>
      </c>
      <c r="CU524" s="19">
        <f t="shared" ref="CU524:CY524" si="579">if(CP524="Không",0,1)</f>
        <v>0</v>
      </c>
      <c r="CV524" s="19">
        <f t="shared" si="579"/>
        <v>0</v>
      </c>
      <c r="CW524" s="19">
        <f t="shared" si="579"/>
        <v>0</v>
      </c>
      <c r="CX524" s="19">
        <f t="shared" si="579"/>
        <v>0</v>
      </c>
      <c r="CY524" s="19">
        <f t="shared" si="579"/>
        <v>0</v>
      </c>
      <c r="CZ524" s="19" t="s">
        <v>185</v>
      </c>
      <c r="DA524" s="19">
        <f t="shared" si="25"/>
        <v>0</v>
      </c>
      <c r="DB524" s="19" t="s">
        <v>185</v>
      </c>
      <c r="DC524" s="19">
        <f t="shared" si="26"/>
        <v>0</v>
      </c>
      <c r="DD524" s="20"/>
      <c r="DE524" s="19" t="s">
        <v>185</v>
      </c>
      <c r="DF524" s="19">
        <f t="shared" si="27"/>
        <v>0</v>
      </c>
      <c r="DG524" s="19" t="s">
        <v>196</v>
      </c>
      <c r="DH524" s="19">
        <f t="shared" si="28"/>
        <v>0</v>
      </c>
      <c r="DI524" s="19" t="s">
        <v>185</v>
      </c>
      <c r="DJ524" s="19">
        <f t="shared" si="29"/>
        <v>0</v>
      </c>
      <c r="DK524" s="19" t="s">
        <v>197</v>
      </c>
      <c r="DL524" s="19">
        <f t="shared" si="30"/>
        <v>0</v>
      </c>
      <c r="DM524" s="20"/>
      <c r="DN524" s="19" t="str">
        <f t="shared" si="31"/>
        <v/>
      </c>
      <c r="DO524" s="20"/>
      <c r="DP524" s="19" t="s">
        <v>185</v>
      </c>
      <c r="DQ524" s="20">
        <f t="shared" si="32"/>
        <v>0</v>
      </c>
      <c r="DR524" s="20"/>
      <c r="DS524" s="19" t="s">
        <v>185</v>
      </c>
      <c r="DT524" s="20"/>
      <c r="DU524" s="19" t="s">
        <v>185</v>
      </c>
      <c r="DV524" s="20"/>
      <c r="DW524" s="20"/>
      <c r="DX524" s="20"/>
      <c r="DY524" s="20"/>
    </row>
    <row r="525">
      <c r="A525" s="18">
        <v>46015.94708333333</v>
      </c>
      <c r="B525" s="19" t="s">
        <v>375</v>
      </c>
      <c r="C525" s="19" t="s">
        <v>335</v>
      </c>
      <c r="D525" s="19">
        <f t="shared" si="2"/>
        <v>1</v>
      </c>
      <c r="E525" s="19" t="s">
        <v>476</v>
      </c>
      <c r="F525" s="19">
        <f>IFERROR(__xludf.DUMMYFUNCTION("LET(
  t, LOWER(TRIM(E525)),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525" s="19" t="s">
        <v>220</v>
      </c>
      <c r="H525" s="19">
        <f>IFERROR(__xludf.DUMMYFUNCTION("LET(
  t, LOWER(TRIM(G525)),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25" s="19" t="s">
        <v>182</v>
      </c>
      <c r="J525" s="19">
        <f>IFERROR(__xludf.DUMMYFUNCTION("LET(
  text, LOWER(I525),
  IFERROR(
    IFS(
      REGEXMATCH(text,""ở cùng gia đình|ở trọ cùng gia đình""), 0,
      REGEXMATCH(text,""thuê trọ""), 1,
      REGEXMATCH(text,""ở ktx""), 2,
      REGEXMATCH(text,""có nhà tại khu vực đang học|có nhà|ở riên"&amp;"g tại chung cư""), 3,
      REGEXMATCH(text,""ở nhà người quen""), 4
    ),
  -1)
)"),1.0)</f>
        <v>1</v>
      </c>
      <c r="K525" s="19" t="s">
        <v>183</v>
      </c>
      <c r="L525" s="19">
        <f>IFERROR(__xludf.DUMMYFUNCTION("LET(
  t, LOWER(TRIM(K525)),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25" s="19" t="s">
        <v>222</v>
      </c>
      <c r="N525" s="19">
        <f>IFERROR(__xludf.DUMMYFUNCTION("LET(
  t, LOWER(TRIM(M525)),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25" s="19" t="s">
        <v>185</v>
      </c>
      <c r="P525" s="19">
        <f t="shared" si="3"/>
        <v>0</v>
      </c>
      <c r="Q525" s="20"/>
      <c r="R525" s="20" t="str">
        <f t="shared" si="557"/>
        <v/>
      </c>
      <c r="S525" s="20"/>
      <c r="T525" s="20"/>
      <c r="U525" s="20"/>
      <c r="V525" s="20" t="str">
        <f>IFERROR(__xludf.DUMMYFUNCTION("IFERROR(REGEXEXTRACT(U525,""\d+"")*1, """")"),"")</f>
        <v/>
      </c>
      <c r="W525" s="20">
        <f t="shared" si="5"/>
        <v>0</v>
      </c>
      <c r="X525" s="20"/>
      <c r="Y525" s="20"/>
      <c r="Z525" s="19" t="s">
        <v>186</v>
      </c>
      <c r="AA525" s="19"/>
      <c r="AB525" s="19" t="s">
        <v>185</v>
      </c>
      <c r="AC525" s="19" t="s">
        <v>376</v>
      </c>
      <c r="AD525" s="19" t="s">
        <v>205</v>
      </c>
      <c r="AE525" s="19" t="s">
        <v>185</v>
      </c>
      <c r="AF525" s="19" t="s">
        <v>187</v>
      </c>
      <c r="AG525" s="19" t="s">
        <v>188</v>
      </c>
      <c r="AH525" s="19" t="s">
        <v>226</v>
      </c>
      <c r="AI525" s="19" t="s">
        <v>189</v>
      </c>
      <c r="AJ525" s="19">
        <f t="shared" si="6"/>
        <v>1</v>
      </c>
      <c r="AK525" s="19" t="s">
        <v>226</v>
      </c>
      <c r="AL525" s="19">
        <f t="shared" si="7"/>
        <v>2</v>
      </c>
      <c r="AM525" s="19" t="s">
        <v>228</v>
      </c>
      <c r="AN525" s="19">
        <f t="shared" si="8"/>
        <v>1</v>
      </c>
      <c r="AO525" s="20"/>
      <c r="AP525" s="19">
        <v>1.0</v>
      </c>
      <c r="AQ525" s="19">
        <v>1.0</v>
      </c>
      <c r="AR525" s="19">
        <v>2.0</v>
      </c>
      <c r="AS525" s="19">
        <v>3.0</v>
      </c>
      <c r="AT525" s="19">
        <v>4.0</v>
      </c>
      <c r="AU525" s="19">
        <v>1.0</v>
      </c>
      <c r="AV525" s="19">
        <v>1.0</v>
      </c>
      <c r="AW525" s="19">
        <v>2.0</v>
      </c>
      <c r="AX525" s="19">
        <v>1.0</v>
      </c>
      <c r="AY525" s="19">
        <f t="shared" si="9"/>
        <v>16</v>
      </c>
      <c r="AZ525" s="19">
        <f t="shared" si="10"/>
        <v>7</v>
      </c>
      <c r="BA525" s="19">
        <f t="shared" si="11"/>
        <v>0</v>
      </c>
      <c r="BB525" s="19">
        <f t="shared" si="12"/>
        <v>0</v>
      </c>
      <c r="BC525" s="19">
        <v>1.0</v>
      </c>
      <c r="BD525" s="19">
        <v>1.0</v>
      </c>
      <c r="BE525" s="19">
        <v>1.0</v>
      </c>
      <c r="BF525" s="19">
        <v>1.0</v>
      </c>
      <c r="BG525" s="19">
        <v>3.0</v>
      </c>
      <c r="BH525" s="19">
        <v>1.0</v>
      </c>
      <c r="BI525" s="19">
        <v>2.0</v>
      </c>
      <c r="BJ525" s="19">
        <f t="shared" si="13"/>
        <v>10</v>
      </c>
      <c r="BK525" s="19">
        <f t="shared" si="14"/>
        <v>3</v>
      </c>
      <c r="BL525" s="19"/>
      <c r="BM525" s="19"/>
      <c r="BN525" s="19">
        <v>1.0</v>
      </c>
      <c r="BO525" s="19" t="s">
        <v>185</v>
      </c>
      <c r="BP525" s="19">
        <f t="shared" si="15"/>
        <v>0</v>
      </c>
      <c r="BQ525" s="19">
        <v>1.0</v>
      </c>
      <c r="BR525" s="19" t="s">
        <v>1118</v>
      </c>
      <c r="BS525" s="19" t="s">
        <v>195</v>
      </c>
      <c r="BT525" s="20">
        <f t="shared" si="16"/>
        <v>1</v>
      </c>
      <c r="BU525" s="19" t="s">
        <v>207</v>
      </c>
      <c r="BV525" s="19">
        <v>4.0</v>
      </c>
      <c r="BW525" s="19" t="s">
        <v>195</v>
      </c>
      <c r="BX525" s="19" t="s">
        <v>191</v>
      </c>
      <c r="BY525" s="19" t="s">
        <v>195</v>
      </c>
      <c r="BZ525" s="19" t="s">
        <v>186</v>
      </c>
      <c r="CA525" s="19">
        <f t="shared" si="17"/>
        <v>1</v>
      </c>
      <c r="CB525" s="19" t="s">
        <v>186</v>
      </c>
      <c r="CC525" s="19">
        <f t="shared" si="18"/>
        <v>1</v>
      </c>
      <c r="CD525" s="19" t="s">
        <v>209</v>
      </c>
      <c r="CE525" s="19">
        <f t="shared" si="19"/>
        <v>1</v>
      </c>
      <c r="CF525" s="19" t="s">
        <v>209</v>
      </c>
      <c r="CG525" s="19">
        <f t="shared" si="20"/>
        <v>1</v>
      </c>
      <c r="CH525" s="19" t="s">
        <v>192</v>
      </c>
      <c r="CI525" s="19">
        <f t="shared" si="21"/>
        <v>0</v>
      </c>
      <c r="CJ525" s="19" t="s">
        <v>1119</v>
      </c>
      <c r="CK525" s="19" t="s">
        <v>185</v>
      </c>
      <c r="CL525" s="19" t="s">
        <v>231</v>
      </c>
      <c r="CM525" s="19">
        <f t="shared" si="22"/>
        <v>0.75</v>
      </c>
      <c r="CN525" s="19" t="s">
        <v>185</v>
      </c>
      <c r="CO525" s="19">
        <f t="shared" si="23"/>
        <v>0</v>
      </c>
      <c r="CP525" s="19" t="s">
        <v>195</v>
      </c>
      <c r="CQ525" s="19" t="s">
        <v>195</v>
      </c>
      <c r="CR525" s="19" t="s">
        <v>185</v>
      </c>
      <c r="CS525" s="19" t="s">
        <v>195</v>
      </c>
      <c r="CT525" s="19" t="s">
        <v>185</v>
      </c>
      <c r="CU525" s="19">
        <f t="shared" ref="CU525:CY525" si="580">if(CP525="Không",0,1)</f>
        <v>1</v>
      </c>
      <c r="CV525" s="19">
        <f t="shared" si="580"/>
        <v>1</v>
      </c>
      <c r="CW525" s="19">
        <f t="shared" si="580"/>
        <v>0</v>
      </c>
      <c r="CX525" s="19">
        <f t="shared" si="580"/>
        <v>1</v>
      </c>
      <c r="CY525" s="19">
        <f t="shared" si="580"/>
        <v>0</v>
      </c>
      <c r="CZ525" s="19" t="s">
        <v>185</v>
      </c>
      <c r="DA525" s="19">
        <f t="shared" si="25"/>
        <v>0</v>
      </c>
      <c r="DB525" s="19" t="s">
        <v>185</v>
      </c>
      <c r="DC525" s="19">
        <f t="shared" si="26"/>
        <v>0</v>
      </c>
      <c r="DD525" s="20"/>
      <c r="DE525" s="19" t="s">
        <v>185</v>
      </c>
      <c r="DF525" s="19">
        <f t="shared" si="27"/>
        <v>0</v>
      </c>
      <c r="DG525" s="19" t="s">
        <v>196</v>
      </c>
      <c r="DH525" s="19">
        <f t="shared" si="28"/>
        <v>0</v>
      </c>
      <c r="DI525" s="19" t="s">
        <v>185</v>
      </c>
      <c r="DJ525" s="19">
        <f t="shared" si="29"/>
        <v>0</v>
      </c>
      <c r="DK525" s="19" t="s">
        <v>197</v>
      </c>
      <c r="DL525" s="19">
        <f t="shared" si="30"/>
        <v>0</v>
      </c>
      <c r="DM525" s="20"/>
      <c r="DN525" s="19" t="str">
        <f t="shared" si="31"/>
        <v/>
      </c>
      <c r="DO525" s="20"/>
      <c r="DP525" s="19" t="s">
        <v>185</v>
      </c>
      <c r="DQ525" s="20">
        <f t="shared" si="32"/>
        <v>0</v>
      </c>
      <c r="DR525" s="20"/>
      <c r="DS525" s="19" t="s">
        <v>185</v>
      </c>
      <c r="DT525" s="20"/>
      <c r="DU525" s="19" t="s">
        <v>185</v>
      </c>
      <c r="DV525" s="20"/>
      <c r="DW525" s="20"/>
      <c r="DX525" s="20"/>
      <c r="DY525" s="20"/>
    </row>
    <row r="526">
      <c r="A526" s="18">
        <v>46016.62521990741</v>
      </c>
      <c r="B526" s="19" t="s">
        <v>337</v>
      </c>
      <c r="C526" s="19" t="s">
        <v>335</v>
      </c>
      <c r="D526" s="19">
        <f t="shared" si="2"/>
        <v>1</v>
      </c>
      <c r="E526" s="19" t="s">
        <v>346</v>
      </c>
      <c r="F526" s="19">
        <f>IFERROR(__xludf.DUMMYFUNCTION("LET(
  t, LOWER(TRIM(E526)),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26" s="19" t="s">
        <v>185</v>
      </c>
      <c r="H526" s="19">
        <f>IFERROR(__xludf.DUMMYFUNCTION("LET(
  t, LOWER(TRIM(G526)),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26" s="19" t="s">
        <v>182</v>
      </c>
      <c r="J526" s="19">
        <f>IFERROR(__xludf.DUMMYFUNCTION("LET(
  text, LOWER(I526),
  IFERROR(
    IFS(
      REGEXMATCH(text,""ở cùng gia đình|ở trọ cùng gia đình""), 0,
      REGEXMATCH(text,""thuê trọ""), 1,
      REGEXMATCH(text,""ở ktx""), 2,
      REGEXMATCH(text,""có nhà tại khu vực đang học|có nhà|ở riên"&amp;"g tại chung cư""), 3,
      REGEXMATCH(text,""ở nhà người quen""), 4
    ),
  -1)
)"),1.0)</f>
        <v>1</v>
      </c>
      <c r="K526" s="19" t="s">
        <v>667</v>
      </c>
      <c r="L526" s="19">
        <f>IFERROR(__xludf.DUMMYFUNCTION("LET(
  t, LOWER(TRIM(K526)),
  IFERROR(
    IFS(
      REGEXMATCH(t,""xuất\s*sắc""), 0,
      REGEXMATCH(t,""^giỏi$""), 1,
      REGEXMATCH(t,""^khá$""), 2,
      REGEXMATCH(t,""trung bình|bình thường|^4$""), 3,
      REGEXMATCH(t,""rớt""), 4,
      REGEX"&amp;"MATCH(t,""năm nhất|tân sinh viên|mới|chưa|không|sắp thi|chuẩn bị thi|kq|kết quả|chưa có|chưa biết""), 5,
      TRUE, 5
    ),
  5)
)"),5.0)</f>
        <v>5</v>
      </c>
      <c r="M526" s="19" t="s">
        <v>222</v>
      </c>
      <c r="N526" s="19">
        <f>IFERROR(__xludf.DUMMYFUNCTION("LET(
  t, LOWER(TRIM(M526)),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26" s="19" t="s">
        <v>185</v>
      </c>
      <c r="P526" s="19">
        <f t="shared" si="3"/>
        <v>0</v>
      </c>
      <c r="Q526" s="20"/>
      <c r="R526" s="20" t="str">
        <f t="shared" si="557"/>
        <v/>
      </c>
      <c r="S526" s="20"/>
      <c r="T526" s="20"/>
      <c r="U526" s="20"/>
      <c r="V526" s="20" t="str">
        <f>IFERROR(__xludf.DUMMYFUNCTION("IFERROR(REGEXEXTRACT(U526,""\d+"")*1, """")"),"")</f>
        <v/>
      </c>
      <c r="W526" s="20">
        <f t="shared" si="5"/>
        <v>0</v>
      </c>
      <c r="X526" s="20"/>
      <c r="Y526" s="20"/>
      <c r="Z526" s="19" t="s">
        <v>186</v>
      </c>
      <c r="AA526" s="19"/>
      <c r="AB526" s="19" t="s">
        <v>185</v>
      </c>
      <c r="AC526" s="19" t="s">
        <v>185</v>
      </c>
      <c r="AD526" s="19" t="s">
        <v>205</v>
      </c>
      <c r="AE526" s="19" t="s">
        <v>186</v>
      </c>
      <c r="AF526" s="19" t="s">
        <v>206</v>
      </c>
      <c r="AG526" s="19" t="s">
        <v>188</v>
      </c>
      <c r="AH526" s="19" t="s">
        <v>188</v>
      </c>
      <c r="AI526" s="19" t="s">
        <v>239</v>
      </c>
      <c r="AJ526" s="19">
        <f t="shared" si="6"/>
        <v>0</v>
      </c>
      <c r="AK526" s="19" t="s">
        <v>302</v>
      </c>
      <c r="AL526" s="19">
        <f t="shared" si="7"/>
        <v>-1</v>
      </c>
      <c r="AM526" s="19" t="s">
        <v>190</v>
      </c>
      <c r="AN526" s="19">
        <f t="shared" si="8"/>
        <v>0</v>
      </c>
      <c r="AO526" s="20"/>
      <c r="AP526" s="19">
        <v>2.0</v>
      </c>
      <c r="AQ526" s="19">
        <v>3.0</v>
      </c>
      <c r="AR526" s="19">
        <v>4.0</v>
      </c>
      <c r="AS526" s="19">
        <v>2.0</v>
      </c>
      <c r="AT526" s="19">
        <v>1.0</v>
      </c>
      <c r="AU526" s="19">
        <v>3.0</v>
      </c>
      <c r="AV526" s="19">
        <v>4.0</v>
      </c>
      <c r="AW526" s="19">
        <v>1.0</v>
      </c>
      <c r="AX526" s="19">
        <v>1.0</v>
      </c>
      <c r="AY526" s="19">
        <f t="shared" si="9"/>
        <v>21</v>
      </c>
      <c r="AZ526" s="19">
        <f t="shared" si="10"/>
        <v>12</v>
      </c>
      <c r="BA526" s="19">
        <f t="shared" si="11"/>
        <v>1</v>
      </c>
      <c r="BB526" s="19">
        <f t="shared" si="12"/>
        <v>0</v>
      </c>
      <c r="BC526" s="19">
        <v>2.0</v>
      </c>
      <c r="BD526" s="19">
        <v>2.0</v>
      </c>
      <c r="BE526" s="19">
        <v>2.0</v>
      </c>
      <c r="BF526" s="19">
        <v>2.0</v>
      </c>
      <c r="BG526" s="19">
        <v>2.0</v>
      </c>
      <c r="BH526" s="19">
        <v>1.0</v>
      </c>
      <c r="BI526" s="19">
        <v>2.0</v>
      </c>
      <c r="BJ526" s="19">
        <f t="shared" si="13"/>
        <v>13</v>
      </c>
      <c r="BK526" s="19">
        <f t="shared" si="14"/>
        <v>6</v>
      </c>
      <c r="BL526" s="19"/>
      <c r="BM526" s="19"/>
      <c r="BN526" s="19">
        <v>2.0</v>
      </c>
      <c r="BO526" s="19" t="s">
        <v>185</v>
      </c>
      <c r="BP526" s="19">
        <f t="shared" si="15"/>
        <v>0</v>
      </c>
      <c r="BQ526" s="19">
        <v>4.0</v>
      </c>
      <c r="BR526" s="19">
        <v>5.0</v>
      </c>
      <c r="BS526" s="19" t="s">
        <v>185</v>
      </c>
      <c r="BT526" s="20">
        <f t="shared" si="16"/>
        <v>0</v>
      </c>
      <c r="BU526" s="20"/>
      <c r="BV526" s="19">
        <v>3.0</v>
      </c>
      <c r="BW526" s="19" t="s">
        <v>195</v>
      </c>
      <c r="BX526" s="19" t="s">
        <v>191</v>
      </c>
      <c r="BY526" s="19" t="s">
        <v>195</v>
      </c>
      <c r="BZ526" s="19" t="s">
        <v>186</v>
      </c>
      <c r="CA526" s="19">
        <f t="shared" si="17"/>
        <v>1</v>
      </c>
      <c r="CB526" s="19" t="s">
        <v>186</v>
      </c>
      <c r="CC526" s="19">
        <f t="shared" si="18"/>
        <v>1</v>
      </c>
      <c r="CD526" s="19" t="s">
        <v>209</v>
      </c>
      <c r="CE526" s="19">
        <f t="shared" si="19"/>
        <v>1</v>
      </c>
      <c r="CF526" s="19" t="s">
        <v>209</v>
      </c>
      <c r="CG526" s="19">
        <f t="shared" si="20"/>
        <v>1</v>
      </c>
      <c r="CH526" s="19" t="s">
        <v>209</v>
      </c>
      <c r="CI526" s="19">
        <f t="shared" si="21"/>
        <v>1</v>
      </c>
      <c r="CJ526" s="19" t="s">
        <v>229</v>
      </c>
      <c r="CK526" s="19" t="s">
        <v>263</v>
      </c>
      <c r="CL526" s="19" t="s">
        <v>241</v>
      </c>
      <c r="CM526" s="19">
        <f t="shared" si="22"/>
        <v>1.5</v>
      </c>
      <c r="CN526" s="19" t="s">
        <v>185</v>
      </c>
      <c r="CO526" s="19">
        <f t="shared" si="23"/>
        <v>0</v>
      </c>
      <c r="CP526" s="19" t="s">
        <v>185</v>
      </c>
      <c r="CQ526" s="19" t="s">
        <v>185</v>
      </c>
      <c r="CR526" s="19" t="s">
        <v>185</v>
      </c>
      <c r="CS526" s="19" t="s">
        <v>185</v>
      </c>
      <c r="CT526" s="19" t="s">
        <v>185</v>
      </c>
      <c r="CU526" s="19">
        <f t="shared" ref="CU526:CY526" si="581">if(CP526="Không",0,1)</f>
        <v>0</v>
      </c>
      <c r="CV526" s="19">
        <f t="shared" si="581"/>
        <v>0</v>
      </c>
      <c r="CW526" s="19">
        <f t="shared" si="581"/>
        <v>0</v>
      </c>
      <c r="CX526" s="19">
        <f t="shared" si="581"/>
        <v>0</v>
      </c>
      <c r="CY526" s="19">
        <f t="shared" si="581"/>
        <v>0</v>
      </c>
      <c r="CZ526" s="19" t="s">
        <v>185</v>
      </c>
      <c r="DA526" s="19">
        <f t="shared" si="25"/>
        <v>0</v>
      </c>
      <c r="DB526" s="19" t="s">
        <v>185</v>
      </c>
      <c r="DC526" s="19">
        <f t="shared" si="26"/>
        <v>0</v>
      </c>
      <c r="DD526" s="20"/>
      <c r="DE526" s="19" t="s">
        <v>185</v>
      </c>
      <c r="DF526" s="19">
        <f t="shared" si="27"/>
        <v>0</v>
      </c>
      <c r="DG526" s="19" t="s">
        <v>196</v>
      </c>
      <c r="DH526" s="19">
        <f t="shared" si="28"/>
        <v>0</v>
      </c>
      <c r="DI526" s="19" t="s">
        <v>185</v>
      </c>
      <c r="DJ526" s="19">
        <f t="shared" si="29"/>
        <v>0</v>
      </c>
      <c r="DK526" s="19" t="s">
        <v>197</v>
      </c>
      <c r="DL526" s="19">
        <f t="shared" si="30"/>
        <v>0</v>
      </c>
      <c r="DM526" s="20"/>
      <c r="DN526" s="19" t="str">
        <f t="shared" si="31"/>
        <v/>
      </c>
      <c r="DO526" s="20"/>
      <c r="DP526" s="19" t="s">
        <v>185</v>
      </c>
      <c r="DQ526" s="20">
        <f t="shared" si="32"/>
        <v>0</v>
      </c>
      <c r="DR526" s="20"/>
      <c r="DS526" s="19" t="s">
        <v>185</v>
      </c>
      <c r="DT526" s="20"/>
      <c r="DU526" s="19" t="s">
        <v>185</v>
      </c>
      <c r="DV526" s="20"/>
      <c r="DW526" s="20"/>
      <c r="DX526" s="20"/>
      <c r="DY526" s="20"/>
    </row>
    <row r="527">
      <c r="A527" s="18">
        <v>46016.75150462963</v>
      </c>
      <c r="B527" s="19" t="s">
        <v>390</v>
      </c>
      <c r="C527" s="19" t="s">
        <v>174</v>
      </c>
      <c r="D527" s="19">
        <f t="shared" si="2"/>
        <v>0</v>
      </c>
      <c r="E527" s="19" t="s">
        <v>180</v>
      </c>
      <c r="F527" s="19">
        <f>IFERROR(__xludf.DUMMYFUNCTION("LET(
  t, LOWER(TRIM(E527)),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27" s="19" t="s">
        <v>185</v>
      </c>
      <c r="H527" s="19">
        <f>IFERROR(__xludf.DUMMYFUNCTION("LET(
  t, LOWER(TRIM(G527)),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27" s="19" t="s">
        <v>276</v>
      </c>
      <c r="J527" s="19">
        <f>IFERROR(__xludf.DUMMYFUNCTION("LET(
  text, LOWER(I527),
  IFERROR(
    IFS(
      REGEXMATCH(text,""ở cùng gia đình|ở trọ cùng gia đình""), 0,
      REGEXMATCH(text,""thuê trọ""), 1,
      REGEXMATCH(text,""ở ktx""), 2,
      REGEXMATCH(text,""có nhà tại khu vực đang học|có nhà|ở riên"&amp;"g tại chung cư""), 3,
      REGEXMATCH(text,""ở nhà người quen""), 4
    ),
  -1)
)"),0.0)</f>
        <v>0</v>
      </c>
      <c r="K527" s="19" t="s">
        <v>248</v>
      </c>
      <c r="L527" s="19">
        <f>IFERROR(__xludf.DUMMYFUNCTION("LET(
  t, LOWER(TRIM(K527)),
  IFERROR(
    IFS(
      REGEXMATCH(t,""xuất\s*sắc""), 0,
      REGEXMATCH(t,""^giỏi$""), 1,
      REGEXMATCH(t,""^khá$""), 2,
      REGEXMATCH(t,""trung bình|bình thường|^4$""), 3,
      REGEXMATCH(t,""rớt""), 4,
      REGEX"&amp;"MATCH(t,""năm nhất|tân sinh viên|mới|chưa|không|sắp thi|chuẩn bị thi|kq|kết quả|chưa có|chưa biết""), 5,
      TRUE, 5
    ),
  5)
)"),4.0)</f>
        <v>4</v>
      </c>
      <c r="M527" s="19" t="s">
        <v>184</v>
      </c>
      <c r="N527" s="19">
        <f>IFERROR(__xludf.DUMMYFUNCTION("LET(
  t, LOWER(TRIM(M527)),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27" s="19" t="s">
        <v>185</v>
      </c>
      <c r="P527" s="19">
        <f t="shared" si="3"/>
        <v>0</v>
      </c>
      <c r="Q527" s="20"/>
      <c r="R527" s="20" t="str">
        <f t="shared" si="557"/>
        <v/>
      </c>
      <c r="S527" s="20"/>
      <c r="T527" s="20"/>
      <c r="U527" s="20"/>
      <c r="V527" s="20" t="str">
        <f>IFERROR(__xludf.DUMMYFUNCTION("IFERROR(REGEXEXTRACT(U527,""\d+"")*1, """")"),"")</f>
        <v/>
      </c>
      <c r="W527" s="20">
        <f t="shared" si="5"/>
        <v>0</v>
      </c>
      <c r="X527" s="20"/>
      <c r="Y527" s="20"/>
      <c r="Z527" s="19" t="s">
        <v>185</v>
      </c>
      <c r="AA527" s="19"/>
      <c r="AB527" s="19" t="s">
        <v>185</v>
      </c>
      <c r="AC527" s="19" t="s">
        <v>353</v>
      </c>
      <c r="AD527" s="19" t="s">
        <v>205</v>
      </c>
      <c r="AE527" s="19" t="s">
        <v>186</v>
      </c>
      <c r="AF527" s="19" t="s">
        <v>250</v>
      </c>
      <c r="AG527" s="19" t="s">
        <v>226</v>
      </c>
      <c r="AH527" s="19" t="s">
        <v>188</v>
      </c>
      <c r="AI527" s="19" t="s">
        <v>239</v>
      </c>
      <c r="AJ527" s="19">
        <f t="shared" si="6"/>
        <v>0</v>
      </c>
      <c r="AK527" s="19" t="s">
        <v>226</v>
      </c>
      <c r="AL527" s="19">
        <f t="shared" si="7"/>
        <v>2</v>
      </c>
      <c r="AM527" s="19" t="s">
        <v>190</v>
      </c>
      <c r="AN527" s="19">
        <f t="shared" si="8"/>
        <v>0</v>
      </c>
      <c r="AO527" s="20"/>
      <c r="AP527" s="19">
        <v>4.0</v>
      </c>
      <c r="AQ527" s="19">
        <v>2.0</v>
      </c>
      <c r="AR527" s="19">
        <v>2.0</v>
      </c>
      <c r="AS527" s="19">
        <v>3.0</v>
      </c>
      <c r="AT527" s="19">
        <v>2.0</v>
      </c>
      <c r="AU527" s="19">
        <v>3.0</v>
      </c>
      <c r="AV527" s="19">
        <v>2.0</v>
      </c>
      <c r="AW527" s="19">
        <v>1.0</v>
      </c>
      <c r="AX527" s="19">
        <v>1.0</v>
      </c>
      <c r="AY527" s="19">
        <f t="shared" si="9"/>
        <v>20</v>
      </c>
      <c r="AZ527" s="19">
        <f t="shared" si="10"/>
        <v>11</v>
      </c>
      <c r="BA527" s="19">
        <f t="shared" si="11"/>
        <v>1</v>
      </c>
      <c r="BB527" s="19">
        <f t="shared" si="12"/>
        <v>0</v>
      </c>
      <c r="BC527" s="19">
        <v>2.0</v>
      </c>
      <c r="BD527" s="19">
        <v>2.0</v>
      </c>
      <c r="BE527" s="19">
        <v>2.0</v>
      </c>
      <c r="BF527" s="19">
        <v>2.0</v>
      </c>
      <c r="BG527" s="19">
        <v>2.0</v>
      </c>
      <c r="BH527" s="19">
        <v>2.0</v>
      </c>
      <c r="BI527" s="19">
        <v>2.0</v>
      </c>
      <c r="BJ527" s="19">
        <f t="shared" si="13"/>
        <v>14</v>
      </c>
      <c r="BK527" s="19">
        <f t="shared" si="14"/>
        <v>7</v>
      </c>
      <c r="BL527" s="19"/>
      <c r="BM527" s="19"/>
      <c r="BN527" s="19">
        <v>4.0</v>
      </c>
      <c r="BO527" s="19" t="s">
        <v>195</v>
      </c>
      <c r="BP527" s="19">
        <f t="shared" si="15"/>
        <v>1</v>
      </c>
      <c r="BQ527" s="19">
        <v>4.0</v>
      </c>
      <c r="BR527" s="19">
        <v>1.0</v>
      </c>
      <c r="BS527" s="19" t="s">
        <v>185</v>
      </c>
      <c r="BT527" s="20">
        <f t="shared" si="16"/>
        <v>0</v>
      </c>
      <c r="BU527" s="20"/>
      <c r="BV527" s="19">
        <v>3.0</v>
      </c>
      <c r="BW527" s="19" t="s">
        <v>195</v>
      </c>
      <c r="BX527" s="19" t="s">
        <v>191</v>
      </c>
      <c r="BY527" s="19" t="s">
        <v>185</v>
      </c>
      <c r="BZ527" s="19" t="s">
        <v>186</v>
      </c>
      <c r="CA527" s="19">
        <f t="shared" si="17"/>
        <v>1</v>
      </c>
      <c r="CB527" s="19" t="s">
        <v>186</v>
      </c>
      <c r="CC527" s="19">
        <f t="shared" si="18"/>
        <v>1</v>
      </c>
      <c r="CD527" s="19" t="s">
        <v>208</v>
      </c>
      <c r="CE527" s="19">
        <f t="shared" si="19"/>
        <v>2</v>
      </c>
      <c r="CF527" s="19" t="s">
        <v>192</v>
      </c>
      <c r="CG527" s="19">
        <f t="shared" si="20"/>
        <v>0</v>
      </c>
      <c r="CH527" s="19" t="s">
        <v>192</v>
      </c>
      <c r="CI527" s="19">
        <f t="shared" si="21"/>
        <v>0</v>
      </c>
      <c r="CJ527" s="19" t="s">
        <v>229</v>
      </c>
      <c r="CK527" s="19" t="s">
        <v>185</v>
      </c>
      <c r="CL527" s="19" t="s">
        <v>212</v>
      </c>
      <c r="CM527" s="19">
        <f t="shared" si="22"/>
        <v>6</v>
      </c>
      <c r="CN527" s="19" t="s">
        <v>185</v>
      </c>
      <c r="CO527" s="19">
        <f t="shared" si="23"/>
        <v>0</v>
      </c>
      <c r="CP527" s="19" t="s">
        <v>185</v>
      </c>
      <c r="CQ527" s="19" t="s">
        <v>185</v>
      </c>
      <c r="CR527" s="19" t="s">
        <v>185</v>
      </c>
      <c r="CS527" s="19" t="s">
        <v>185</v>
      </c>
      <c r="CT527" s="19" t="s">
        <v>185</v>
      </c>
      <c r="CU527" s="19">
        <f t="shared" ref="CU527:CY527" si="582">if(CP527="Không",0,1)</f>
        <v>0</v>
      </c>
      <c r="CV527" s="19">
        <f t="shared" si="582"/>
        <v>0</v>
      </c>
      <c r="CW527" s="19">
        <f t="shared" si="582"/>
        <v>0</v>
      </c>
      <c r="CX527" s="19">
        <f t="shared" si="582"/>
        <v>0</v>
      </c>
      <c r="CY527" s="19">
        <f t="shared" si="582"/>
        <v>0</v>
      </c>
      <c r="CZ527" s="19" t="s">
        <v>185</v>
      </c>
      <c r="DA527" s="19">
        <f t="shared" si="25"/>
        <v>0</v>
      </c>
      <c r="DB527" s="19" t="s">
        <v>185</v>
      </c>
      <c r="DC527" s="19">
        <f t="shared" si="26"/>
        <v>0</v>
      </c>
      <c r="DD527" s="20"/>
      <c r="DE527" s="19" t="s">
        <v>185</v>
      </c>
      <c r="DF527" s="19">
        <f t="shared" si="27"/>
        <v>0</v>
      </c>
      <c r="DG527" s="19" t="s">
        <v>196</v>
      </c>
      <c r="DH527" s="19">
        <f t="shared" si="28"/>
        <v>0</v>
      </c>
      <c r="DI527" s="19" t="s">
        <v>185</v>
      </c>
      <c r="DJ527" s="19">
        <f t="shared" si="29"/>
        <v>0</v>
      </c>
      <c r="DK527" s="19" t="s">
        <v>197</v>
      </c>
      <c r="DL527" s="19">
        <f t="shared" si="30"/>
        <v>0</v>
      </c>
      <c r="DM527" s="20"/>
      <c r="DN527" s="19" t="str">
        <f t="shared" si="31"/>
        <v/>
      </c>
      <c r="DO527" s="20"/>
      <c r="DP527" s="19" t="s">
        <v>185</v>
      </c>
      <c r="DQ527" s="20">
        <f t="shared" si="32"/>
        <v>0</v>
      </c>
      <c r="DR527" s="20"/>
      <c r="DS527" s="19" t="s">
        <v>195</v>
      </c>
      <c r="DT527" s="19" t="s">
        <v>285</v>
      </c>
      <c r="DU527" s="19" t="s">
        <v>185</v>
      </c>
      <c r="DV527" s="20"/>
      <c r="DW527" s="20"/>
      <c r="DX527" s="20"/>
      <c r="DY527" s="20"/>
    </row>
    <row r="528">
      <c r="A528" s="18">
        <v>46016.79653935185</v>
      </c>
      <c r="B528" s="19" t="s">
        <v>390</v>
      </c>
      <c r="C528" s="19" t="s">
        <v>335</v>
      </c>
      <c r="D528" s="19">
        <f t="shared" si="2"/>
        <v>1</v>
      </c>
      <c r="E528" s="19" t="s">
        <v>328</v>
      </c>
      <c r="F528" s="19">
        <f>IFERROR(__xludf.DUMMYFUNCTION("LET(
  t, LOWER(TRIM(E528)),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528" s="19" t="s">
        <v>185</v>
      </c>
      <c r="H528" s="19">
        <f>IFERROR(__xludf.DUMMYFUNCTION("LET(
  t, LOWER(TRIM(G528)),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28" s="19" t="s">
        <v>276</v>
      </c>
      <c r="J528" s="19">
        <f>IFERROR(__xludf.DUMMYFUNCTION("LET(
  text, LOWER(I528),
  IFERROR(
    IFS(
      REGEXMATCH(text,""ở cùng gia đình|ở trọ cùng gia đình""), 0,
      REGEXMATCH(text,""thuê trọ""), 1,
      REGEXMATCH(text,""ở ktx""), 2,
      REGEXMATCH(text,""có nhà tại khu vực đang học|có nhà|ở riên"&amp;"g tại chung cư""), 3,
      REGEXMATCH(text,""ở nhà người quen""), 4
    ),
  -1)
)"),0.0)</f>
        <v>0</v>
      </c>
      <c r="K528" s="19" t="s">
        <v>183</v>
      </c>
      <c r="L528" s="19">
        <f>IFERROR(__xludf.DUMMYFUNCTION("LET(
  t, LOWER(TRIM(K528)),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28" s="19" t="s">
        <v>222</v>
      </c>
      <c r="N528" s="19">
        <f>IFERROR(__xludf.DUMMYFUNCTION("LET(
  t, LOWER(TRIM(M528)),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28" s="19" t="s">
        <v>185</v>
      </c>
      <c r="P528" s="19">
        <f t="shared" si="3"/>
        <v>0</v>
      </c>
      <c r="Q528" s="20"/>
      <c r="R528" s="20" t="str">
        <f t="shared" si="557"/>
        <v/>
      </c>
      <c r="S528" s="20"/>
      <c r="T528" s="20"/>
      <c r="U528" s="20"/>
      <c r="V528" s="20" t="str">
        <f>IFERROR(__xludf.DUMMYFUNCTION("IFERROR(REGEXEXTRACT(U528,""\d+"")*1, """")"),"")</f>
        <v/>
      </c>
      <c r="W528" s="20">
        <f t="shared" si="5"/>
        <v>0</v>
      </c>
      <c r="X528" s="20"/>
      <c r="Y528" s="20"/>
      <c r="Z528" s="19" t="s">
        <v>186</v>
      </c>
      <c r="AA528" s="19"/>
      <c r="AB528" s="19" t="s">
        <v>195</v>
      </c>
      <c r="AC528" s="19" t="s">
        <v>185</v>
      </c>
      <c r="AD528" s="19" t="s">
        <v>205</v>
      </c>
      <c r="AE528" s="19" t="s">
        <v>185</v>
      </c>
      <c r="AF528" s="19" t="s">
        <v>187</v>
      </c>
      <c r="AG528" s="19" t="s">
        <v>188</v>
      </c>
      <c r="AH528" s="19" t="s">
        <v>188</v>
      </c>
      <c r="AI528" s="19" t="s">
        <v>189</v>
      </c>
      <c r="AJ528" s="19">
        <f t="shared" si="6"/>
        <v>1</v>
      </c>
      <c r="AK528" s="19" t="s">
        <v>238</v>
      </c>
      <c r="AL528" s="19">
        <f t="shared" si="7"/>
        <v>0</v>
      </c>
      <c r="AM528" s="19" t="s">
        <v>228</v>
      </c>
      <c r="AN528" s="19">
        <f t="shared" si="8"/>
        <v>1</v>
      </c>
      <c r="AO528" s="20"/>
      <c r="AP528" s="19">
        <v>2.0</v>
      </c>
      <c r="AQ528" s="19">
        <v>2.0</v>
      </c>
      <c r="AR528" s="19">
        <v>4.0</v>
      </c>
      <c r="AS528" s="19">
        <v>2.0</v>
      </c>
      <c r="AT528" s="19">
        <v>2.0</v>
      </c>
      <c r="AU528" s="19">
        <v>3.0</v>
      </c>
      <c r="AV528" s="19">
        <v>3.0</v>
      </c>
      <c r="AW528" s="19">
        <v>2.0</v>
      </c>
      <c r="AX528" s="19">
        <v>2.0</v>
      </c>
      <c r="AY528" s="19">
        <f t="shared" si="9"/>
        <v>22</v>
      </c>
      <c r="AZ528" s="19">
        <f t="shared" si="10"/>
        <v>13</v>
      </c>
      <c r="BA528" s="19">
        <f t="shared" si="11"/>
        <v>1</v>
      </c>
      <c r="BB528" s="19">
        <f t="shared" si="12"/>
        <v>0</v>
      </c>
      <c r="BC528" s="19">
        <v>2.0</v>
      </c>
      <c r="BD528" s="19">
        <v>1.0</v>
      </c>
      <c r="BE528" s="19">
        <v>3.0</v>
      </c>
      <c r="BF528" s="19">
        <v>1.0</v>
      </c>
      <c r="BG528" s="19">
        <v>3.0</v>
      </c>
      <c r="BH528" s="19">
        <v>1.0</v>
      </c>
      <c r="BI528" s="19">
        <v>2.0</v>
      </c>
      <c r="BJ528" s="19">
        <f t="shared" si="13"/>
        <v>13</v>
      </c>
      <c r="BK528" s="19">
        <f t="shared" si="14"/>
        <v>6</v>
      </c>
      <c r="BL528" s="19"/>
      <c r="BM528" s="19"/>
      <c r="BN528" s="19">
        <v>1.0</v>
      </c>
      <c r="BO528" s="19" t="s">
        <v>185</v>
      </c>
      <c r="BP528" s="19">
        <f t="shared" si="15"/>
        <v>0</v>
      </c>
      <c r="BQ528" s="19">
        <v>2.0</v>
      </c>
      <c r="BR528" s="19">
        <v>0.0</v>
      </c>
      <c r="BS528" s="19" t="s">
        <v>185</v>
      </c>
      <c r="BT528" s="20">
        <f t="shared" si="16"/>
        <v>0</v>
      </c>
      <c r="BU528" s="20"/>
      <c r="BV528" s="19">
        <v>2.0</v>
      </c>
      <c r="BW528" s="19" t="s">
        <v>185</v>
      </c>
      <c r="BX528" s="19" t="s">
        <v>191</v>
      </c>
      <c r="BY528" s="19" t="s">
        <v>185</v>
      </c>
      <c r="BZ528" s="19" t="s">
        <v>185</v>
      </c>
      <c r="CA528" s="19">
        <f t="shared" si="17"/>
        <v>0</v>
      </c>
      <c r="CB528" s="19" t="s">
        <v>186</v>
      </c>
      <c r="CC528" s="19">
        <f t="shared" si="18"/>
        <v>1</v>
      </c>
      <c r="CD528" s="19" t="s">
        <v>209</v>
      </c>
      <c r="CE528" s="19">
        <f t="shared" si="19"/>
        <v>1</v>
      </c>
      <c r="CF528" s="19" t="s">
        <v>209</v>
      </c>
      <c r="CG528" s="19">
        <f t="shared" si="20"/>
        <v>1</v>
      </c>
      <c r="CH528" s="19" t="s">
        <v>192</v>
      </c>
      <c r="CI528" s="19">
        <f t="shared" si="21"/>
        <v>0</v>
      </c>
      <c r="CJ528" s="19" t="s">
        <v>229</v>
      </c>
      <c r="CK528" s="19" t="s">
        <v>1120</v>
      </c>
      <c r="CL528" s="19" t="s">
        <v>212</v>
      </c>
      <c r="CM528" s="19">
        <f t="shared" si="22"/>
        <v>6</v>
      </c>
      <c r="CN528" s="19" t="s">
        <v>185</v>
      </c>
      <c r="CO528" s="19">
        <f t="shared" si="23"/>
        <v>0</v>
      </c>
      <c r="CP528" s="19" t="s">
        <v>185</v>
      </c>
      <c r="CQ528" s="19" t="s">
        <v>185</v>
      </c>
      <c r="CR528" s="19" t="s">
        <v>185</v>
      </c>
      <c r="CS528" s="19" t="s">
        <v>195</v>
      </c>
      <c r="CT528" s="19" t="s">
        <v>185</v>
      </c>
      <c r="CU528" s="19">
        <f t="shared" ref="CU528:CY528" si="583">if(CP528="Không",0,1)</f>
        <v>0</v>
      </c>
      <c r="CV528" s="19">
        <f t="shared" si="583"/>
        <v>0</v>
      </c>
      <c r="CW528" s="19">
        <f t="shared" si="583"/>
        <v>0</v>
      </c>
      <c r="CX528" s="19">
        <f t="shared" si="583"/>
        <v>1</v>
      </c>
      <c r="CY528" s="19">
        <f t="shared" si="583"/>
        <v>0</v>
      </c>
      <c r="CZ528" s="19" t="s">
        <v>185</v>
      </c>
      <c r="DA528" s="19">
        <f t="shared" si="25"/>
        <v>0</v>
      </c>
      <c r="DB528" s="19" t="s">
        <v>185</v>
      </c>
      <c r="DC528" s="19">
        <f t="shared" si="26"/>
        <v>0</v>
      </c>
      <c r="DD528" s="20"/>
      <c r="DE528" s="19" t="s">
        <v>185</v>
      </c>
      <c r="DF528" s="19">
        <f t="shared" si="27"/>
        <v>0</v>
      </c>
      <c r="DG528" s="19" t="s">
        <v>196</v>
      </c>
      <c r="DH528" s="19">
        <f t="shared" si="28"/>
        <v>0</v>
      </c>
      <c r="DI528" s="19" t="s">
        <v>185</v>
      </c>
      <c r="DJ528" s="19">
        <f t="shared" si="29"/>
        <v>0</v>
      </c>
      <c r="DK528" s="19" t="s">
        <v>197</v>
      </c>
      <c r="DL528" s="19">
        <f t="shared" si="30"/>
        <v>0</v>
      </c>
      <c r="DM528" s="20"/>
      <c r="DN528" s="19" t="str">
        <f t="shared" si="31"/>
        <v/>
      </c>
      <c r="DO528" s="20"/>
      <c r="DP528" s="19" t="s">
        <v>185</v>
      </c>
      <c r="DQ528" s="20">
        <f t="shared" si="32"/>
        <v>0</v>
      </c>
      <c r="DR528" s="20"/>
      <c r="DS528" s="19" t="s">
        <v>185</v>
      </c>
      <c r="DT528" s="20"/>
      <c r="DU528" s="19" t="s">
        <v>185</v>
      </c>
      <c r="DV528" s="20"/>
      <c r="DW528" s="20"/>
      <c r="DX528" s="20"/>
      <c r="DY528" s="20"/>
    </row>
    <row r="529">
      <c r="A529" s="18">
        <v>46016.80158564815</v>
      </c>
      <c r="B529" s="19" t="s">
        <v>337</v>
      </c>
      <c r="C529" s="19" t="s">
        <v>335</v>
      </c>
      <c r="D529" s="19">
        <f t="shared" si="2"/>
        <v>1</v>
      </c>
      <c r="E529" s="19" t="s">
        <v>1121</v>
      </c>
      <c r="F529" s="19">
        <f>IFERROR(__xludf.DUMMYFUNCTION("LET(
  t, LOWER(TRIM(E529)),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29" s="19" t="s">
        <v>185</v>
      </c>
      <c r="H529" s="19">
        <f>IFERROR(__xludf.DUMMYFUNCTION("LET(
  t, LOWER(TRIM(G529)),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29" s="19" t="s">
        <v>201</v>
      </c>
      <c r="J529" s="19">
        <f>IFERROR(__xludf.DUMMYFUNCTION("LET(
  text, LOWER(I529),
  IFERROR(
    IFS(
      REGEXMATCH(text,""ở cùng gia đình|ở trọ cùng gia đình""), 0,
      REGEXMATCH(text,""thuê trọ""), 1,
      REGEXMATCH(text,""ở ktx""), 2,
      REGEXMATCH(text,""có nhà tại khu vực đang học|có nhà|ở riên"&amp;"g tại chung cư""), 3,
      REGEXMATCH(text,""ở nhà người quen""), 4
    ),
  -1)
)"),3.0)</f>
        <v>3</v>
      </c>
      <c r="K529" s="19" t="s">
        <v>764</v>
      </c>
      <c r="L529" s="19">
        <f>IFERROR(__xludf.DUMMYFUNCTION("LET(
  t, LOWER(TRIM(K529)),
  IFERROR(
    IFS(
      REGEXMATCH(t,""xuất\s*sắc""), 0,
      REGEXMATCH(t,""^giỏi$""), 1,
      REGEXMATCH(t,""^khá$""), 2,
      REGEXMATCH(t,""trung bình|bình thường|^4$""), 3,
      REGEXMATCH(t,""rớt""), 4,
      REGEX"&amp;"MATCH(t,""năm nhất|tân sinh viên|mới|chưa|không|sắp thi|chuẩn bị thi|kq|kết quả|chưa có|chưa biết""), 5,
      TRUE, 5
    ),
  5)
)"),5.0)</f>
        <v>5</v>
      </c>
      <c r="M529" s="19" t="s">
        <v>222</v>
      </c>
      <c r="N529" s="19">
        <f>IFERROR(__xludf.DUMMYFUNCTION("LET(
  t, LOWER(TRIM(M529)),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29" s="19" t="s">
        <v>195</v>
      </c>
      <c r="P529" s="19">
        <f t="shared" si="3"/>
        <v>1</v>
      </c>
      <c r="Q529" s="19">
        <v>1.0</v>
      </c>
      <c r="R529" s="20">
        <f t="shared" si="557"/>
        <v>1</v>
      </c>
      <c r="S529" s="19" t="s">
        <v>223</v>
      </c>
      <c r="T529" s="19"/>
      <c r="U529" s="19" t="s">
        <v>224</v>
      </c>
      <c r="V529" s="20">
        <f>IFERROR(__xludf.DUMMYFUNCTION("IFERROR(REGEXEXTRACT(U529,""\d+"")*1, """")"),25.0)</f>
        <v>25</v>
      </c>
      <c r="W529" s="20">
        <f t="shared" si="5"/>
        <v>25</v>
      </c>
      <c r="X529" s="19">
        <v>0.0</v>
      </c>
      <c r="Y529" s="19">
        <v>50.0</v>
      </c>
      <c r="Z529" s="19" t="s">
        <v>185</v>
      </c>
      <c r="AA529" s="19"/>
      <c r="AB529" s="19" t="s">
        <v>185</v>
      </c>
      <c r="AC529" s="19" t="s">
        <v>185</v>
      </c>
      <c r="AD529" s="19" t="s">
        <v>186</v>
      </c>
      <c r="AE529" s="19" t="s">
        <v>186</v>
      </c>
      <c r="AF529" s="19" t="s">
        <v>206</v>
      </c>
      <c r="AG529" s="19" t="s">
        <v>188</v>
      </c>
      <c r="AH529" s="19" t="s">
        <v>188</v>
      </c>
      <c r="AI529" s="19" t="s">
        <v>189</v>
      </c>
      <c r="AJ529" s="19">
        <f t="shared" si="6"/>
        <v>1</v>
      </c>
      <c r="AK529" s="19" t="s">
        <v>188</v>
      </c>
      <c r="AL529" s="19">
        <f t="shared" si="7"/>
        <v>1</v>
      </c>
      <c r="AM529" s="19" t="s">
        <v>190</v>
      </c>
      <c r="AN529" s="19">
        <f t="shared" si="8"/>
        <v>0</v>
      </c>
      <c r="AO529" s="20"/>
      <c r="AP529" s="19">
        <v>1.0</v>
      </c>
      <c r="AQ529" s="19">
        <v>3.0</v>
      </c>
      <c r="AR529" s="19">
        <v>2.0</v>
      </c>
      <c r="AS529" s="19">
        <v>2.0</v>
      </c>
      <c r="AT529" s="19">
        <v>1.0</v>
      </c>
      <c r="AU529" s="19">
        <v>2.0</v>
      </c>
      <c r="AV529" s="19">
        <v>1.0</v>
      </c>
      <c r="AW529" s="19">
        <v>1.0</v>
      </c>
      <c r="AX529" s="19">
        <v>1.0</v>
      </c>
      <c r="AY529" s="19">
        <f t="shared" si="9"/>
        <v>14</v>
      </c>
      <c r="AZ529" s="19">
        <f t="shared" si="10"/>
        <v>5</v>
      </c>
      <c r="BA529" s="19">
        <f t="shared" si="11"/>
        <v>0</v>
      </c>
      <c r="BB529" s="19">
        <f t="shared" si="12"/>
        <v>0</v>
      </c>
      <c r="BC529" s="19">
        <v>2.0</v>
      </c>
      <c r="BD529" s="19">
        <v>2.0</v>
      </c>
      <c r="BE529" s="19">
        <v>2.0</v>
      </c>
      <c r="BF529" s="19">
        <v>2.0</v>
      </c>
      <c r="BG529" s="19">
        <v>3.0</v>
      </c>
      <c r="BH529" s="19">
        <v>1.0</v>
      </c>
      <c r="BI529" s="19">
        <v>2.0</v>
      </c>
      <c r="BJ529" s="19">
        <f t="shared" si="13"/>
        <v>14</v>
      </c>
      <c r="BK529" s="19">
        <f t="shared" si="14"/>
        <v>7</v>
      </c>
      <c r="BL529" s="19"/>
      <c r="BM529" s="19"/>
      <c r="BN529" s="19">
        <v>3.0</v>
      </c>
      <c r="BO529" s="19" t="s">
        <v>185</v>
      </c>
      <c r="BP529" s="19">
        <f t="shared" si="15"/>
        <v>0</v>
      </c>
      <c r="BQ529" s="19">
        <v>4.0</v>
      </c>
      <c r="BR529" s="19" t="s">
        <v>1122</v>
      </c>
      <c r="BS529" s="19" t="s">
        <v>185</v>
      </c>
      <c r="BT529" s="20">
        <f t="shared" si="16"/>
        <v>0</v>
      </c>
      <c r="BU529" s="20"/>
      <c r="BV529" s="19">
        <v>4.0</v>
      </c>
      <c r="BW529" s="19" t="s">
        <v>195</v>
      </c>
      <c r="BX529" s="19" t="s">
        <v>191</v>
      </c>
      <c r="BY529" s="19" t="s">
        <v>185</v>
      </c>
      <c r="BZ529" s="19" t="s">
        <v>186</v>
      </c>
      <c r="CA529" s="19">
        <f t="shared" si="17"/>
        <v>1</v>
      </c>
      <c r="CB529" s="19" t="s">
        <v>185</v>
      </c>
      <c r="CC529" s="19">
        <f t="shared" si="18"/>
        <v>0</v>
      </c>
      <c r="CD529" s="19" t="s">
        <v>209</v>
      </c>
      <c r="CE529" s="19">
        <f t="shared" si="19"/>
        <v>1</v>
      </c>
      <c r="CF529" s="19" t="s">
        <v>192</v>
      </c>
      <c r="CG529" s="19">
        <f t="shared" si="20"/>
        <v>0</v>
      </c>
      <c r="CH529" s="19" t="s">
        <v>192</v>
      </c>
      <c r="CI529" s="19">
        <f t="shared" si="21"/>
        <v>0</v>
      </c>
      <c r="CJ529" s="19" t="s">
        <v>229</v>
      </c>
      <c r="CK529" s="19" t="s">
        <v>279</v>
      </c>
      <c r="CL529" s="19" t="s">
        <v>194</v>
      </c>
      <c r="CM529" s="19">
        <f t="shared" si="22"/>
        <v>3.5</v>
      </c>
      <c r="CN529" s="19" t="s">
        <v>185</v>
      </c>
      <c r="CO529" s="19">
        <f t="shared" si="23"/>
        <v>0</v>
      </c>
      <c r="CP529" s="19" t="s">
        <v>185</v>
      </c>
      <c r="CQ529" s="19" t="s">
        <v>185</v>
      </c>
      <c r="CR529" s="19" t="s">
        <v>185</v>
      </c>
      <c r="CS529" s="19" t="s">
        <v>185</v>
      </c>
      <c r="CT529" s="19" t="s">
        <v>185</v>
      </c>
      <c r="CU529" s="19">
        <f t="shared" ref="CU529:CY529" si="584">if(CP529="Không",0,1)</f>
        <v>0</v>
      </c>
      <c r="CV529" s="19">
        <f t="shared" si="584"/>
        <v>0</v>
      </c>
      <c r="CW529" s="19">
        <f t="shared" si="584"/>
        <v>0</v>
      </c>
      <c r="CX529" s="19">
        <f t="shared" si="584"/>
        <v>0</v>
      </c>
      <c r="CY529" s="19">
        <f t="shared" si="584"/>
        <v>0</v>
      </c>
      <c r="CZ529" s="19" t="s">
        <v>185</v>
      </c>
      <c r="DA529" s="19">
        <f t="shared" si="25"/>
        <v>0</v>
      </c>
      <c r="DB529" s="19" t="s">
        <v>185</v>
      </c>
      <c r="DC529" s="19">
        <f t="shared" si="26"/>
        <v>0</v>
      </c>
      <c r="DD529" s="20"/>
      <c r="DE529" s="19" t="s">
        <v>195</v>
      </c>
      <c r="DF529" s="19">
        <f t="shared" si="27"/>
        <v>1</v>
      </c>
      <c r="DG529" s="19" t="s">
        <v>196</v>
      </c>
      <c r="DH529" s="19">
        <f t="shared" si="28"/>
        <v>0</v>
      </c>
      <c r="DI529" s="19" t="s">
        <v>185</v>
      </c>
      <c r="DJ529" s="19">
        <f t="shared" si="29"/>
        <v>0</v>
      </c>
      <c r="DK529" s="19" t="s">
        <v>197</v>
      </c>
      <c r="DL529" s="19">
        <f t="shared" si="30"/>
        <v>0</v>
      </c>
      <c r="DM529" s="19" t="s">
        <v>198</v>
      </c>
      <c r="DN529" s="19">
        <f t="shared" si="31"/>
        <v>1.5</v>
      </c>
      <c r="DO529" s="19" t="s">
        <v>602</v>
      </c>
      <c r="DP529" s="19" t="s">
        <v>185</v>
      </c>
      <c r="DQ529" s="20">
        <f t="shared" si="32"/>
        <v>0</v>
      </c>
      <c r="DR529" s="20"/>
      <c r="DS529" s="19" t="s">
        <v>185</v>
      </c>
      <c r="DT529" s="20"/>
      <c r="DU529" s="19" t="s">
        <v>185</v>
      </c>
      <c r="DV529" s="20"/>
      <c r="DW529" s="20"/>
      <c r="DX529" s="20"/>
      <c r="DY529" s="20"/>
    </row>
    <row r="530">
      <c r="A530" s="18">
        <v>46017.47011574074</v>
      </c>
      <c r="B530" s="19" t="s">
        <v>359</v>
      </c>
      <c r="C530" s="19" t="s">
        <v>335</v>
      </c>
      <c r="D530" s="19">
        <f t="shared" si="2"/>
        <v>1</v>
      </c>
      <c r="E530" s="19" t="s">
        <v>476</v>
      </c>
      <c r="F530" s="19">
        <f>IFERROR(__xludf.DUMMYFUNCTION("LET(
  t, LOWER(TRIM(E530)),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530" s="19" t="s">
        <v>185</v>
      </c>
      <c r="H530" s="19">
        <f>IFERROR(__xludf.DUMMYFUNCTION("LET(
  t, LOWER(TRIM(G530)),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30" s="19" t="s">
        <v>182</v>
      </c>
      <c r="J530" s="19">
        <f>IFERROR(__xludf.DUMMYFUNCTION("LET(
  text, LOWER(I530),
  IFERROR(
    IFS(
      REGEXMATCH(text,""ở cùng gia đình|ở trọ cùng gia đình""), 0,
      REGEXMATCH(text,""thuê trọ""), 1,
      REGEXMATCH(text,""ở ktx""), 2,
      REGEXMATCH(text,""có nhà tại khu vực đang học|có nhà|ở riên"&amp;"g tại chung cư""), 3,
      REGEXMATCH(text,""ở nhà người quen""), 4
    ),
  -1)
)"),1.0)</f>
        <v>1</v>
      </c>
      <c r="K530" s="19" t="s">
        <v>202</v>
      </c>
      <c r="L530" s="19">
        <f>IFERROR(__xludf.DUMMYFUNCTION("LET(
  t, LOWER(TRIM(K530)),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30" s="19" t="s">
        <v>222</v>
      </c>
      <c r="N530" s="19">
        <f>IFERROR(__xludf.DUMMYFUNCTION("LET(
  t, LOWER(TRIM(M530)),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30" s="19" t="s">
        <v>185</v>
      </c>
      <c r="P530" s="19">
        <f t="shared" si="3"/>
        <v>0</v>
      </c>
      <c r="Q530" s="20"/>
      <c r="R530" s="20" t="str">
        <f t="shared" si="557"/>
        <v/>
      </c>
      <c r="S530" s="20"/>
      <c r="T530" s="20"/>
      <c r="U530" s="20"/>
      <c r="V530" s="20" t="str">
        <f>IFERROR(__xludf.DUMMYFUNCTION("IFERROR(REGEXEXTRACT(U530,""\d+"")*1, """")"),"")</f>
        <v/>
      </c>
      <c r="W530" s="20">
        <f t="shared" si="5"/>
        <v>0</v>
      </c>
      <c r="X530" s="20"/>
      <c r="Y530" s="20"/>
      <c r="Z530" s="19" t="s">
        <v>186</v>
      </c>
      <c r="AA530" s="19"/>
      <c r="AB530" s="19" t="s">
        <v>185</v>
      </c>
      <c r="AC530" s="19" t="s">
        <v>185</v>
      </c>
      <c r="AD530" s="19" t="s">
        <v>186</v>
      </c>
      <c r="AE530" s="19" t="s">
        <v>185</v>
      </c>
      <c r="AF530" s="19" t="s">
        <v>206</v>
      </c>
      <c r="AG530" s="19" t="s">
        <v>188</v>
      </c>
      <c r="AH530" s="19" t="s">
        <v>188</v>
      </c>
      <c r="AI530" s="19" t="s">
        <v>189</v>
      </c>
      <c r="AJ530" s="19">
        <f t="shared" si="6"/>
        <v>1</v>
      </c>
      <c r="AK530" s="19" t="s">
        <v>188</v>
      </c>
      <c r="AL530" s="19">
        <f t="shared" si="7"/>
        <v>1</v>
      </c>
      <c r="AM530" s="19" t="s">
        <v>228</v>
      </c>
      <c r="AN530" s="19">
        <f t="shared" si="8"/>
        <v>1</v>
      </c>
      <c r="AO530" s="20"/>
      <c r="AP530" s="19">
        <v>3.0</v>
      </c>
      <c r="AQ530" s="19">
        <v>2.0</v>
      </c>
      <c r="AR530" s="19">
        <v>4.0</v>
      </c>
      <c r="AS530" s="19">
        <v>3.0</v>
      </c>
      <c r="AT530" s="19">
        <v>3.0</v>
      </c>
      <c r="AU530" s="19">
        <v>2.0</v>
      </c>
      <c r="AV530" s="19">
        <v>2.0</v>
      </c>
      <c r="AW530" s="19">
        <v>2.0</v>
      </c>
      <c r="AX530" s="19">
        <v>1.0</v>
      </c>
      <c r="AY530" s="19">
        <f t="shared" si="9"/>
        <v>22</v>
      </c>
      <c r="AZ530" s="19">
        <f t="shared" si="10"/>
        <v>13</v>
      </c>
      <c r="BA530" s="19">
        <f t="shared" si="11"/>
        <v>1</v>
      </c>
      <c r="BB530" s="19">
        <f t="shared" si="12"/>
        <v>0</v>
      </c>
      <c r="BC530" s="19">
        <v>2.0</v>
      </c>
      <c r="BD530" s="19">
        <v>1.0</v>
      </c>
      <c r="BE530" s="19">
        <v>2.0</v>
      </c>
      <c r="BF530" s="19">
        <v>3.0</v>
      </c>
      <c r="BG530" s="19">
        <v>3.0</v>
      </c>
      <c r="BH530" s="19">
        <v>2.0</v>
      </c>
      <c r="BI530" s="19">
        <v>1.0</v>
      </c>
      <c r="BJ530" s="19">
        <f t="shared" si="13"/>
        <v>14</v>
      </c>
      <c r="BK530" s="19">
        <f t="shared" si="14"/>
        <v>7</v>
      </c>
      <c r="BL530" s="19"/>
      <c r="BM530" s="19"/>
      <c r="BN530" s="19">
        <v>5.0</v>
      </c>
      <c r="BO530" s="19" t="s">
        <v>195</v>
      </c>
      <c r="BP530" s="19">
        <f t="shared" si="15"/>
        <v>1</v>
      </c>
      <c r="BQ530" s="19">
        <v>5.0</v>
      </c>
      <c r="BR530" s="19">
        <v>10.0</v>
      </c>
      <c r="BS530" s="19" t="s">
        <v>185</v>
      </c>
      <c r="BT530" s="20">
        <f t="shared" si="16"/>
        <v>0</v>
      </c>
      <c r="BU530" s="20"/>
      <c r="BV530" s="19">
        <v>2.0</v>
      </c>
      <c r="BW530" s="19" t="s">
        <v>195</v>
      </c>
      <c r="BX530" s="19" t="s">
        <v>191</v>
      </c>
      <c r="BY530" s="19" t="s">
        <v>195</v>
      </c>
      <c r="BZ530" s="19" t="s">
        <v>186</v>
      </c>
      <c r="CA530" s="19">
        <f t="shared" si="17"/>
        <v>1</v>
      </c>
      <c r="CB530" s="19" t="s">
        <v>186</v>
      </c>
      <c r="CC530" s="19">
        <f t="shared" si="18"/>
        <v>1</v>
      </c>
      <c r="CD530" s="19" t="s">
        <v>192</v>
      </c>
      <c r="CE530" s="19">
        <f t="shared" si="19"/>
        <v>0</v>
      </c>
      <c r="CF530" s="19" t="s">
        <v>192</v>
      </c>
      <c r="CG530" s="19">
        <f t="shared" si="20"/>
        <v>0</v>
      </c>
      <c r="CH530" s="19" t="s">
        <v>192</v>
      </c>
      <c r="CI530" s="19">
        <f t="shared" si="21"/>
        <v>0</v>
      </c>
      <c r="CJ530" s="19" t="s">
        <v>229</v>
      </c>
      <c r="CK530" s="19" t="s">
        <v>263</v>
      </c>
      <c r="CL530" s="19" t="s">
        <v>231</v>
      </c>
      <c r="CM530" s="19">
        <f t="shared" si="22"/>
        <v>0.75</v>
      </c>
      <c r="CN530" s="19" t="s">
        <v>185</v>
      </c>
      <c r="CO530" s="19">
        <f t="shared" si="23"/>
        <v>0</v>
      </c>
      <c r="CP530" s="19" t="s">
        <v>185</v>
      </c>
      <c r="CQ530" s="19" t="s">
        <v>185</v>
      </c>
      <c r="CR530" s="19" t="s">
        <v>185</v>
      </c>
      <c r="CS530" s="19" t="s">
        <v>185</v>
      </c>
      <c r="CT530" s="19" t="s">
        <v>185</v>
      </c>
      <c r="CU530" s="19">
        <f t="shared" ref="CU530:CY530" si="585">if(CP530="Không",0,1)</f>
        <v>0</v>
      </c>
      <c r="CV530" s="19">
        <f t="shared" si="585"/>
        <v>0</v>
      </c>
      <c r="CW530" s="19">
        <f t="shared" si="585"/>
        <v>0</v>
      </c>
      <c r="CX530" s="19">
        <f t="shared" si="585"/>
        <v>0</v>
      </c>
      <c r="CY530" s="19">
        <f t="shared" si="585"/>
        <v>0</v>
      </c>
      <c r="CZ530" s="19" t="s">
        <v>185</v>
      </c>
      <c r="DA530" s="19">
        <f t="shared" si="25"/>
        <v>0</v>
      </c>
      <c r="DB530" s="19" t="s">
        <v>185</v>
      </c>
      <c r="DC530" s="19">
        <f t="shared" si="26"/>
        <v>0</v>
      </c>
      <c r="DD530" s="20"/>
      <c r="DE530" s="19" t="s">
        <v>195</v>
      </c>
      <c r="DF530" s="19">
        <f t="shared" si="27"/>
        <v>1</v>
      </c>
      <c r="DG530" s="19" t="s">
        <v>196</v>
      </c>
      <c r="DH530" s="19">
        <f t="shared" si="28"/>
        <v>0</v>
      </c>
      <c r="DI530" s="19" t="s">
        <v>185</v>
      </c>
      <c r="DJ530" s="19">
        <f t="shared" si="29"/>
        <v>0</v>
      </c>
      <c r="DK530" s="19" t="s">
        <v>197</v>
      </c>
      <c r="DL530" s="19">
        <f t="shared" si="30"/>
        <v>0</v>
      </c>
      <c r="DM530" s="19" t="s">
        <v>216</v>
      </c>
      <c r="DN530" s="19">
        <f t="shared" si="31"/>
        <v>3.5</v>
      </c>
      <c r="DO530" s="19" t="s">
        <v>1123</v>
      </c>
      <c r="DP530" s="19" t="s">
        <v>185</v>
      </c>
      <c r="DQ530" s="20">
        <f t="shared" si="32"/>
        <v>0</v>
      </c>
      <c r="DR530" s="20"/>
      <c r="DS530" s="19" t="s">
        <v>185</v>
      </c>
      <c r="DT530" s="20"/>
      <c r="DU530" s="19" t="s">
        <v>185</v>
      </c>
      <c r="DV530" s="20"/>
      <c r="DW530" s="20"/>
      <c r="DX530" s="20"/>
      <c r="DY530" s="20"/>
    </row>
    <row r="531">
      <c r="A531" s="18">
        <v>46017.86444444444</v>
      </c>
      <c r="B531" s="19" t="s">
        <v>357</v>
      </c>
      <c r="C531" s="19" t="s">
        <v>174</v>
      </c>
      <c r="D531" s="19">
        <f t="shared" si="2"/>
        <v>0</v>
      </c>
      <c r="E531" s="19" t="s">
        <v>346</v>
      </c>
      <c r="F531" s="19">
        <f>IFERROR(__xludf.DUMMYFUNCTION("LET(
  t, LOWER(TRIM(E531)),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31" s="19" t="s">
        <v>185</v>
      </c>
      <c r="H531" s="19">
        <f>IFERROR(__xludf.DUMMYFUNCTION("LET(
  t, LOWER(TRIM(G531)),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31" s="19" t="s">
        <v>182</v>
      </c>
      <c r="J531" s="19">
        <f>IFERROR(__xludf.DUMMYFUNCTION("LET(
  text, LOWER(I531),
  IFERROR(
    IFS(
      REGEXMATCH(text,""ở cùng gia đình|ở trọ cùng gia đình""), 0,
      REGEXMATCH(text,""thuê trọ""), 1,
      REGEXMATCH(text,""ở ktx""), 2,
      REGEXMATCH(text,""có nhà tại khu vực đang học|có nhà|ở riên"&amp;"g tại chung cư""), 3,
      REGEXMATCH(text,""ở nhà người quen""), 4
    ),
  -1)
)"),1.0)</f>
        <v>1</v>
      </c>
      <c r="K531" s="19" t="s">
        <v>183</v>
      </c>
      <c r="L531" s="19">
        <f>IFERROR(__xludf.DUMMYFUNCTION("LET(
  t, LOWER(TRIM(K531)),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31" s="19" t="s">
        <v>222</v>
      </c>
      <c r="N531" s="19">
        <f>IFERROR(__xludf.DUMMYFUNCTION("LET(
  t, LOWER(TRIM(M531)),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31" s="19" t="s">
        <v>195</v>
      </c>
      <c r="P531" s="19">
        <f t="shared" si="3"/>
        <v>1</v>
      </c>
      <c r="Q531" s="19">
        <v>1.0</v>
      </c>
      <c r="R531" s="20">
        <f t="shared" si="557"/>
        <v>1</v>
      </c>
      <c r="S531" s="19" t="s">
        <v>223</v>
      </c>
      <c r="T531" s="19"/>
      <c r="U531" s="19" t="s">
        <v>224</v>
      </c>
      <c r="V531" s="20">
        <f>IFERROR(__xludf.DUMMYFUNCTION("IFERROR(REGEXEXTRACT(U531,""\d+"")*1, """")"),25.0)</f>
        <v>25</v>
      </c>
      <c r="W531" s="20">
        <f t="shared" si="5"/>
        <v>25</v>
      </c>
      <c r="X531" s="19">
        <v>70.0</v>
      </c>
      <c r="Y531" s="19">
        <v>30.0</v>
      </c>
      <c r="Z531" s="19" t="s">
        <v>186</v>
      </c>
      <c r="AA531" s="19"/>
      <c r="AB531" s="19" t="s">
        <v>185</v>
      </c>
      <c r="AC531" s="19" t="s">
        <v>185</v>
      </c>
      <c r="AD531" s="19" t="s">
        <v>205</v>
      </c>
      <c r="AE531" s="19" t="s">
        <v>186</v>
      </c>
      <c r="AF531" s="19" t="s">
        <v>187</v>
      </c>
      <c r="AG531" s="19" t="s">
        <v>226</v>
      </c>
      <c r="AH531" s="19" t="s">
        <v>251</v>
      </c>
      <c r="AI531" s="19" t="s">
        <v>331</v>
      </c>
      <c r="AJ531" s="19">
        <f t="shared" si="6"/>
        <v>3</v>
      </c>
      <c r="AK531" s="19" t="s">
        <v>226</v>
      </c>
      <c r="AL531" s="19">
        <f t="shared" si="7"/>
        <v>2</v>
      </c>
      <c r="AM531" s="19" t="s">
        <v>228</v>
      </c>
      <c r="AN531" s="19">
        <f t="shared" si="8"/>
        <v>1</v>
      </c>
      <c r="AO531" s="20"/>
      <c r="AP531" s="19">
        <v>2.0</v>
      </c>
      <c r="AQ531" s="19">
        <v>2.0</v>
      </c>
      <c r="AR531" s="19">
        <v>2.0</v>
      </c>
      <c r="AS531" s="19">
        <v>2.0</v>
      </c>
      <c r="AT531" s="19">
        <v>2.0</v>
      </c>
      <c r="AU531" s="19">
        <v>2.0</v>
      </c>
      <c r="AV531" s="19">
        <v>2.0</v>
      </c>
      <c r="AW531" s="19">
        <v>2.0</v>
      </c>
      <c r="AX531" s="19">
        <v>2.0</v>
      </c>
      <c r="AY531" s="19">
        <f t="shared" si="9"/>
        <v>18</v>
      </c>
      <c r="AZ531" s="19">
        <f t="shared" si="10"/>
        <v>9</v>
      </c>
      <c r="BA531" s="19">
        <f t="shared" si="11"/>
        <v>0</v>
      </c>
      <c r="BB531" s="19">
        <f t="shared" si="12"/>
        <v>0</v>
      </c>
      <c r="BC531" s="19">
        <v>2.0</v>
      </c>
      <c r="BD531" s="19">
        <v>2.0</v>
      </c>
      <c r="BE531" s="19">
        <v>2.0</v>
      </c>
      <c r="BF531" s="19">
        <v>2.0</v>
      </c>
      <c r="BG531" s="19">
        <v>2.0</v>
      </c>
      <c r="BH531" s="19">
        <v>2.0</v>
      </c>
      <c r="BI531" s="19">
        <v>2.0</v>
      </c>
      <c r="BJ531" s="19">
        <f t="shared" si="13"/>
        <v>14</v>
      </c>
      <c r="BK531" s="19">
        <f t="shared" si="14"/>
        <v>7</v>
      </c>
      <c r="BL531" s="19"/>
      <c r="BM531" s="19"/>
      <c r="BN531" s="19">
        <v>2.0</v>
      </c>
      <c r="BO531" s="19" t="s">
        <v>185</v>
      </c>
      <c r="BP531" s="19">
        <f t="shared" si="15"/>
        <v>0</v>
      </c>
      <c r="BQ531" s="19">
        <v>5.0</v>
      </c>
      <c r="BR531" s="19">
        <v>20.0</v>
      </c>
      <c r="BS531" s="19" t="s">
        <v>185</v>
      </c>
      <c r="BT531" s="20">
        <f t="shared" si="16"/>
        <v>0</v>
      </c>
      <c r="BU531" s="20"/>
      <c r="BV531" s="19">
        <v>2.0</v>
      </c>
      <c r="BW531" s="19" t="s">
        <v>195</v>
      </c>
      <c r="BX531" s="19" t="s">
        <v>191</v>
      </c>
      <c r="BY531" s="19" t="s">
        <v>195</v>
      </c>
      <c r="BZ531" s="19" t="s">
        <v>186</v>
      </c>
      <c r="CA531" s="19">
        <f t="shared" si="17"/>
        <v>1</v>
      </c>
      <c r="CB531" s="19" t="s">
        <v>186</v>
      </c>
      <c r="CC531" s="19">
        <f t="shared" si="18"/>
        <v>1</v>
      </c>
      <c r="CD531" s="19" t="s">
        <v>209</v>
      </c>
      <c r="CE531" s="19">
        <f t="shared" si="19"/>
        <v>1</v>
      </c>
      <c r="CF531" s="19" t="s">
        <v>209</v>
      </c>
      <c r="CG531" s="19">
        <f t="shared" si="20"/>
        <v>1</v>
      </c>
      <c r="CH531" s="19" t="s">
        <v>192</v>
      </c>
      <c r="CI531" s="19">
        <f t="shared" si="21"/>
        <v>0</v>
      </c>
      <c r="CJ531" s="19" t="s">
        <v>292</v>
      </c>
      <c r="CK531" s="19" t="s">
        <v>185</v>
      </c>
      <c r="CL531" s="19" t="s">
        <v>194</v>
      </c>
      <c r="CM531" s="19">
        <f t="shared" si="22"/>
        <v>3.5</v>
      </c>
      <c r="CN531" s="19" t="s">
        <v>185</v>
      </c>
      <c r="CO531" s="19">
        <f t="shared" si="23"/>
        <v>0</v>
      </c>
      <c r="CP531" s="19" t="s">
        <v>185</v>
      </c>
      <c r="CQ531" s="19" t="s">
        <v>185</v>
      </c>
      <c r="CR531" s="19" t="s">
        <v>185</v>
      </c>
      <c r="CS531" s="19" t="s">
        <v>185</v>
      </c>
      <c r="CT531" s="19" t="s">
        <v>185</v>
      </c>
      <c r="CU531" s="19">
        <f t="shared" ref="CU531:CY531" si="586">if(CP531="Không",0,1)</f>
        <v>0</v>
      </c>
      <c r="CV531" s="19">
        <f t="shared" si="586"/>
        <v>0</v>
      </c>
      <c r="CW531" s="19">
        <f t="shared" si="586"/>
        <v>0</v>
      </c>
      <c r="CX531" s="19">
        <f t="shared" si="586"/>
        <v>0</v>
      </c>
      <c r="CY531" s="19">
        <f t="shared" si="586"/>
        <v>0</v>
      </c>
      <c r="CZ531" s="19" t="s">
        <v>185</v>
      </c>
      <c r="DA531" s="19">
        <f t="shared" si="25"/>
        <v>0</v>
      </c>
      <c r="DB531" s="19" t="s">
        <v>185</v>
      </c>
      <c r="DC531" s="19">
        <f t="shared" si="26"/>
        <v>0</v>
      </c>
      <c r="DD531" s="20"/>
      <c r="DE531" s="19" t="s">
        <v>195</v>
      </c>
      <c r="DF531" s="19">
        <f t="shared" si="27"/>
        <v>1</v>
      </c>
      <c r="DG531" s="19" t="s">
        <v>196</v>
      </c>
      <c r="DH531" s="19">
        <f t="shared" si="28"/>
        <v>0</v>
      </c>
      <c r="DI531" s="19" t="s">
        <v>185</v>
      </c>
      <c r="DJ531" s="19">
        <f t="shared" si="29"/>
        <v>0</v>
      </c>
      <c r="DK531" s="19" t="s">
        <v>197</v>
      </c>
      <c r="DL531" s="19">
        <f t="shared" si="30"/>
        <v>0</v>
      </c>
      <c r="DM531" s="19" t="s">
        <v>216</v>
      </c>
      <c r="DN531" s="19">
        <f t="shared" si="31"/>
        <v>3.5</v>
      </c>
      <c r="DO531" s="19" t="s">
        <v>361</v>
      </c>
      <c r="DP531" s="19" t="s">
        <v>185</v>
      </c>
      <c r="DQ531" s="20">
        <f t="shared" si="32"/>
        <v>0</v>
      </c>
      <c r="DR531" s="20"/>
      <c r="DS531" s="19" t="s">
        <v>185</v>
      </c>
      <c r="DT531" s="20"/>
      <c r="DU531" s="19" t="s">
        <v>185</v>
      </c>
      <c r="DV531" s="20"/>
      <c r="DW531" s="20"/>
      <c r="DX531" s="20"/>
      <c r="DY531" s="20"/>
    </row>
    <row r="532">
      <c r="A532" s="18">
        <v>46020.794027777774</v>
      </c>
      <c r="B532" s="19" t="s">
        <v>300</v>
      </c>
      <c r="C532" s="19" t="s">
        <v>174</v>
      </c>
      <c r="D532" s="19">
        <f t="shared" si="2"/>
        <v>0</v>
      </c>
      <c r="E532" s="19" t="s">
        <v>180</v>
      </c>
      <c r="F532" s="19">
        <f>IFERROR(__xludf.DUMMYFUNCTION("LET(
  t, LOWER(TRIM(E532)),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32" s="19" t="s">
        <v>185</v>
      </c>
      <c r="H532" s="19">
        <f>IFERROR(__xludf.DUMMYFUNCTION("LET(
  t, LOWER(TRIM(G532)),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32" s="19" t="s">
        <v>276</v>
      </c>
      <c r="J532" s="19">
        <f>IFERROR(__xludf.DUMMYFUNCTION("LET(
  text, LOWER(I532),
  IFERROR(
    IFS(
      REGEXMATCH(text,""ở cùng gia đình|ở trọ cùng gia đình""), 0,
      REGEXMATCH(text,""thuê trọ""), 1,
      REGEXMATCH(text,""ở ktx""), 2,
      REGEXMATCH(text,""có nhà tại khu vực đang học|có nhà|ở riên"&amp;"g tại chung cư""), 3,
      REGEXMATCH(text,""ở nhà người quen""), 4
    ),
  -1)
)"),0.0)</f>
        <v>0</v>
      </c>
      <c r="K532" s="19" t="s">
        <v>183</v>
      </c>
      <c r="L532" s="19">
        <f>IFERROR(__xludf.DUMMYFUNCTION("LET(
  t, LOWER(TRIM(K532)),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32" s="19" t="s">
        <v>222</v>
      </c>
      <c r="N532" s="19">
        <f>IFERROR(__xludf.DUMMYFUNCTION("LET(
  t, LOWER(TRIM(M532)),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32" s="19" t="s">
        <v>185</v>
      </c>
      <c r="P532" s="19">
        <f t="shared" si="3"/>
        <v>0</v>
      </c>
      <c r="Q532" s="20"/>
      <c r="R532" s="20" t="str">
        <f t="shared" si="557"/>
        <v/>
      </c>
      <c r="S532" s="20"/>
      <c r="T532" s="20"/>
      <c r="U532" s="20"/>
      <c r="V532" s="20" t="str">
        <f>IFERROR(__xludf.DUMMYFUNCTION("IFERROR(REGEXEXTRACT(U532,""\d+"")*1, """")"),"")</f>
        <v/>
      </c>
      <c r="W532" s="20">
        <f t="shared" si="5"/>
        <v>0</v>
      </c>
      <c r="X532" s="20"/>
      <c r="Y532" s="20"/>
      <c r="Z532" s="19" t="s">
        <v>186</v>
      </c>
      <c r="AA532" s="19"/>
      <c r="AB532" s="19" t="s">
        <v>185</v>
      </c>
      <c r="AC532" s="19" t="s">
        <v>1124</v>
      </c>
      <c r="AD532" s="19" t="s">
        <v>205</v>
      </c>
      <c r="AE532" s="19" t="s">
        <v>225</v>
      </c>
      <c r="AF532" s="19" t="s">
        <v>250</v>
      </c>
      <c r="AG532" s="19" t="s">
        <v>251</v>
      </c>
      <c r="AH532" s="19" t="s">
        <v>251</v>
      </c>
      <c r="AI532" s="19" t="s">
        <v>277</v>
      </c>
      <c r="AJ532" s="19">
        <f t="shared" si="6"/>
        <v>4</v>
      </c>
      <c r="AK532" s="19" t="s">
        <v>251</v>
      </c>
      <c r="AL532" s="19">
        <f t="shared" si="7"/>
        <v>3</v>
      </c>
      <c r="AM532" s="19" t="s">
        <v>228</v>
      </c>
      <c r="AN532" s="19">
        <f t="shared" si="8"/>
        <v>1</v>
      </c>
      <c r="AO532" s="20"/>
      <c r="AP532" s="19">
        <v>3.0</v>
      </c>
      <c r="AQ532" s="19">
        <v>4.0</v>
      </c>
      <c r="AR532" s="19">
        <v>4.0</v>
      </c>
      <c r="AS532" s="19">
        <v>4.0</v>
      </c>
      <c r="AT532" s="19">
        <v>3.0</v>
      </c>
      <c r="AU532" s="19">
        <v>4.0</v>
      </c>
      <c r="AV532" s="19">
        <v>4.0</v>
      </c>
      <c r="AW532" s="19">
        <v>4.0</v>
      </c>
      <c r="AX532" s="19">
        <v>4.0</v>
      </c>
      <c r="AY532" s="19">
        <f t="shared" si="9"/>
        <v>34</v>
      </c>
      <c r="AZ532" s="19">
        <f t="shared" si="10"/>
        <v>25</v>
      </c>
      <c r="BA532" s="19">
        <f t="shared" si="11"/>
        <v>1</v>
      </c>
      <c r="BB532" s="19">
        <f t="shared" si="12"/>
        <v>1</v>
      </c>
      <c r="BC532" s="19">
        <v>3.0</v>
      </c>
      <c r="BD532" s="19">
        <v>4.0</v>
      </c>
      <c r="BE532" s="19">
        <v>4.0</v>
      </c>
      <c r="BF532" s="19">
        <v>3.0</v>
      </c>
      <c r="BG532" s="19">
        <v>3.0</v>
      </c>
      <c r="BH532" s="19">
        <v>3.0</v>
      </c>
      <c r="BI532" s="19">
        <v>4.0</v>
      </c>
      <c r="BJ532" s="19">
        <f t="shared" si="13"/>
        <v>24</v>
      </c>
      <c r="BK532" s="19">
        <f t="shared" si="14"/>
        <v>17</v>
      </c>
      <c r="BL532" s="19"/>
      <c r="BM532" s="19"/>
      <c r="BN532" s="19">
        <v>3.0</v>
      </c>
      <c r="BO532" s="19" t="s">
        <v>195</v>
      </c>
      <c r="BP532" s="19">
        <f t="shared" si="15"/>
        <v>1</v>
      </c>
      <c r="BQ532" s="19">
        <v>4.0</v>
      </c>
      <c r="BR532" s="19">
        <v>12.0</v>
      </c>
      <c r="BS532" s="19" t="s">
        <v>195</v>
      </c>
      <c r="BT532" s="20">
        <f t="shared" si="16"/>
        <v>1</v>
      </c>
      <c r="BU532" s="19" t="s">
        <v>245</v>
      </c>
      <c r="BV532" s="19">
        <v>1.0</v>
      </c>
      <c r="BW532" s="19" t="s">
        <v>195</v>
      </c>
      <c r="BX532" s="19" t="s">
        <v>191</v>
      </c>
      <c r="BY532" s="19" t="s">
        <v>195</v>
      </c>
      <c r="BZ532" s="19" t="s">
        <v>208</v>
      </c>
      <c r="CA532" s="19">
        <f t="shared" si="17"/>
        <v>2</v>
      </c>
      <c r="CB532" s="19" t="s">
        <v>208</v>
      </c>
      <c r="CC532" s="19">
        <f t="shared" si="18"/>
        <v>2</v>
      </c>
      <c r="CD532" s="19" t="s">
        <v>209</v>
      </c>
      <c r="CE532" s="19">
        <f t="shared" si="19"/>
        <v>1</v>
      </c>
      <c r="CF532" s="19" t="s">
        <v>208</v>
      </c>
      <c r="CG532" s="19">
        <f t="shared" si="20"/>
        <v>2</v>
      </c>
      <c r="CH532" s="19" t="s">
        <v>209</v>
      </c>
      <c r="CI532" s="19">
        <f t="shared" si="21"/>
        <v>1</v>
      </c>
      <c r="CJ532" s="19" t="s">
        <v>229</v>
      </c>
      <c r="CK532" s="19" t="s">
        <v>279</v>
      </c>
      <c r="CL532" s="19" t="s">
        <v>212</v>
      </c>
      <c r="CM532" s="19">
        <f t="shared" si="22"/>
        <v>6</v>
      </c>
      <c r="CN532" s="19" t="s">
        <v>213</v>
      </c>
      <c r="CO532" s="19">
        <f t="shared" si="23"/>
        <v>1</v>
      </c>
      <c r="CP532" s="19" t="s">
        <v>195</v>
      </c>
      <c r="CQ532" s="19" t="s">
        <v>195</v>
      </c>
      <c r="CR532" s="19" t="s">
        <v>185</v>
      </c>
      <c r="CS532" s="19" t="s">
        <v>195</v>
      </c>
      <c r="CT532" s="19" t="s">
        <v>185</v>
      </c>
      <c r="CU532" s="19">
        <f t="shared" ref="CU532:CY532" si="587">if(CP532="Không",0,1)</f>
        <v>1</v>
      </c>
      <c r="CV532" s="19">
        <f t="shared" si="587"/>
        <v>1</v>
      </c>
      <c r="CW532" s="19">
        <f t="shared" si="587"/>
        <v>0</v>
      </c>
      <c r="CX532" s="19">
        <f t="shared" si="587"/>
        <v>1</v>
      </c>
      <c r="CY532" s="19">
        <f t="shared" si="587"/>
        <v>0</v>
      </c>
      <c r="CZ532" s="19" t="s">
        <v>195</v>
      </c>
      <c r="DA532" s="19">
        <f t="shared" si="25"/>
        <v>1</v>
      </c>
      <c r="DB532" s="19" t="s">
        <v>195</v>
      </c>
      <c r="DC532" s="19">
        <f t="shared" si="26"/>
        <v>1</v>
      </c>
      <c r="DD532" s="19">
        <v>6.0</v>
      </c>
      <c r="DE532" s="19" t="s">
        <v>185</v>
      </c>
      <c r="DF532" s="19">
        <f t="shared" si="27"/>
        <v>0</v>
      </c>
      <c r="DG532" s="19" t="s">
        <v>196</v>
      </c>
      <c r="DH532" s="19">
        <f t="shared" si="28"/>
        <v>0</v>
      </c>
      <c r="DI532" s="19" t="s">
        <v>539</v>
      </c>
      <c r="DJ532" s="19">
        <f t="shared" si="29"/>
        <v>1</v>
      </c>
      <c r="DK532" s="19" t="s">
        <v>282</v>
      </c>
      <c r="DL532" s="19">
        <f t="shared" si="30"/>
        <v>1</v>
      </c>
      <c r="DM532" s="20"/>
      <c r="DN532" s="19" t="str">
        <f t="shared" si="31"/>
        <v/>
      </c>
      <c r="DO532" s="20"/>
      <c r="DP532" s="19" t="s">
        <v>185</v>
      </c>
      <c r="DQ532" s="20">
        <f t="shared" si="32"/>
        <v>0</v>
      </c>
      <c r="DR532" s="20"/>
      <c r="DS532" s="19" t="s">
        <v>185</v>
      </c>
      <c r="DT532" s="20"/>
      <c r="DU532" s="19" t="s">
        <v>185</v>
      </c>
      <c r="DV532" s="20"/>
      <c r="DW532" s="20"/>
      <c r="DX532" s="20"/>
      <c r="DY532" s="20"/>
    </row>
    <row r="533">
      <c r="A533" s="18">
        <v>46022.05082175926</v>
      </c>
      <c r="B533" s="19" t="s">
        <v>571</v>
      </c>
      <c r="C533" s="19" t="s">
        <v>174</v>
      </c>
      <c r="D533" s="19">
        <f t="shared" si="2"/>
        <v>0</v>
      </c>
      <c r="E533" s="19" t="s">
        <v>328</v>
      </c>
      <c r="F533" s="19">
        <f>IFERROR(__xludf.DUMMYFUNCTION("LET(
  t, LOWER(TRIM(E533)),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533" s="19" t="s">
        <v>185</v>
      </c>
      <c r="H533" s="19">
        <f>IFERROR(__xludf.DUMMYFUNCTION("LET(
  t, LOWER(TRIM(G533)),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33" s="19" t="s">
        <v>276</v>
      </c>
      <c r="J533" s="19">
        <f>IFERROR(__xludf.DUMMYFUNCTION("LET(
  text, LOWER(I533),
  IFERROR(
    IFS(
      REGEXMATCH(text,""ở cùng gia đình|ở trọ cùng gia đình""), 0,
      REGEXMATCH(text,""thuê trọ""), 1,
      REGEXMATCH(text,""ở ktx""), 2,
      REGEXMATCH(text,""có nhà tại khu vực đang học|có nhà|ở riên"&amp;"g tại chung cư""), 3,
      REGEXMATCH(text,""ở nhà người quen""), 4
    ),
  -1)
)"),0.0)</f>
        <v>0</v>
      </c>
      <c r="K533" s="19" t="s">
        <v>183</v>
      </c>
      <c r="L533" s="19">
        <f>IFERROR(__xludf.DUMMYFUNCTION("LET(
  t, LOWER(TRIM(K533)),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33" s="19" t="s">
        <v>222</v>
      </c>
      <c r="N533" s="19">
        <f>IFERROR(__xludf.DUMMYFUNCTION("LET(
  t, LOWER(TRIM(M533)),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33" s="19" t="s">
        <v>185</v>
      </c>
      <c r="P533" s="19">
        <f t="shared" si="3"/>
        <v>0</v>
      </c>
      <c r="Q533" s="20"/>
      <c r="R533" s="20" t="str">
        <f t="shared" si="557"/>
        <v/>
      </c>
      <c r="S533" s="20"/>
      <c r="T533" s="20"/>
      <c r="U533" s="20"/>
      <c r="V533" s="20" t="str">
        <f>IFERROR(__xludf.DUMMYFUNCTION("IFERROR(REGEXEXTRACT(U533,""\d+"")*1, """")"),"")</f>
        <v/>
      </c>
      <c r="W533" s="20">
        <f t="shared" si="5"/>
        <v>0</v>
      </c>
      <c r="X533" s="20"/>
      <c r="Y533" s="20"/>
      <c r="Z533" s="19" t="s">
        <v>185</v>
      </c>
      <c r="AA533" s="19"/>
      <c r="AB533" s="19" t="s">
        <v>185</v>
      </c>
      <c r="AC533" s="19" t="s">
        <v>185</v>
      </c>
      <c r="AD533" s="19" t="s">
        <v>205</v>
      </c>
      <c r="AE533" s="19" t="s">
        <v>185</v>
      </c>
      <c r="AF533" s="19" t="s">
        <v>206</v>
      </c>
      <c r="AG533" s="19" t="s">
        <v>188</v>
      </c>
      <c r="AH533" s="19" t="s">
        <v>226</v>
      </c>
      <c r="AI533" s="19" t="s">
        <v>239</v>
      </c>
      <c r="AJ533" s="19">
        <f t="shared" si="6"/>
        <v>0</v>
      </c>
      <c r="AK533" s="19" t="s">
        <v>188</v>
      </c>
      <c r="AL533" s="19">
        <f t="shared" si="7"/>
        <v>1</v>
      </c>
      <c r="AM533" s="19" t="s">
        <v>190</v>
      </c>
      <c r="AN533" s="19">
        <f t="shared" si="8"/>
        <v>0</v>
      </c>
      <c r="AO533" s="20"/>
      <c r="AP533" s="19">
        <v>4.0</v>
      </c>
      <c r="AQ533" s="19">
        <v>4.0</v>
      </c>
      <c r="AR533" s="19">
        <v>4.0</v>
      </c>
      <c r="AS533" s="19">
        <v>4.0</v>
      </c>
      <c r="AT533" s="19">
        <v>1.0</v>
      </c>
      <c r="AU533" s="19">
        <v>4.0</v>
      </c>
      <c r="AV533" s="19">
        <v>4.0</v>
      </c>
      <c r="AW533" s="19">
        <v>2.0</v>
      </c>
      <c r="AX533" s="19">
        <v>3.0</v>
      </c>
      <c r="AY533" s="19">
        <f t="shared" si="9"/>
        <v>30</v>
      </c>
      <c r="AZ533" s="19">
        <f t="shared" si="10"/>
        <v>21</v>
      </c>
      <c r="BA533" s="19">
        <f t="shared" si="11"/>
        <v>1</v>
      </c>
      <c r="BB533" s="19">
        <f t="shared" si="12"/>
        <v>1</v>
      </c>
      <c r="BC533" s="19">
        <v>3.0</v>
      </c>
      <c r="BD533" s="19">
        <v>2.0</v>
      </c>
      <c r="BE533" s="19">
        <v>3.0</v>
      </c>
      <c r="BF533" s="19">
        <v>3.0</v>
      </c>
      <c r="BG533" s="19">
        <v>3.0</v>
      </c>
      <c r="BH533" s="19">
        <v>2.0</v>
      </c>
      <c r="BI533" s="19">
        <v>3.0</v>
      </c>
      <c r="BJ533" s="19">
        <f t="shared" si="13"/>
        <v>19</v>
      </c>
      <c r="BK533" s="19">
        <f t="shared" si="14"/>
        <v>12</v>
      </c>
      <c r="BL533" s="19"/>
      <c r="BM533" s="19"/>
      <c r="BN533" s="19">
        <v>2.0</v>
      </c>
      <c r="BO533" s="19" t="s">
        <v>185</v>
      </c>
      <c r="BP533" s="19">
        <f t="shared" si="15"/>
        <v>0</v>
      </c>
      <c r="BQ533" s="19">
        <v>2.0</v>
      </c>
      <c r="BR533" s="19">
        <v>0.0</v>
      </c>
      <c r="BS533" s="19" t="s">
        <v>195</v>
      </c>
      <c r="BT533" s="20">
        <f t="shared" si="16"/>
        <v>1</v>
      </c>
      <c r="BU533" s="19" t="s">
        <v>312</v>
      </c>
      <c r="BV533" s="19">
        <v>1.0</v>
      </c>
      <c r="BW533" s="19" t="s">
        <v>195</v>
      </c>
      <c r="BX533" s="19" t="s">
        <v>191</v>
      </c>
      <c r="BY533" s="19" t="s">
        <v>195</v>
      </c>
      <c r="BZ533" s="19" t="s">
        <v>208</v>
      </c>
      <c r="CA533" s="19">
        <f t="shared" si="17"/>
        <v>2</v>
      </c>
      <c r="CB533" s="19" t="s">
        <v>208</v>
      </c>
      <c r="CC533" s="19">
        <f t="shared" si="18"/>
        <v>2</v>
      </c>
      <c r="CD533" s="19" t="s">
        <v>208</v>
      </c>
      <c r="CE533" s="19">
        <f t="shared" si="19"/>
        <v>2</v>
      </c>
      <c r="CF533" s="19" t="s">
        <v>208</v>
      </c>
      <c r="CG533" s="19">
        <f t="shared" si="20"/>
        <v>2</v>
      </c>
      <c r="CH533" s="19" t="s">
        <v>209</v>
      </c>
      <c r="CI533" s="19">
        <f t="shared" si="21"/>
        <v>1</v>
      </c>
      <c r="CJ533" s="19" t="s">
        <v>229</v>
      </c>
      <c r="CK533" s="19" t="s">
        <v>185</v>
      </c>
      <c r="CL533" s="19" t="s">
        <v>212</v>
      </c>
      <c r="CM533" s="19">
        <f t="shared" si="22"/>
        <v>6</v>
      </c>
      <c r="CN533" s="19" t="s">
        <v>185</v>
      </c>
      <c r="CO533" s="19">
        <f t="shared" si="23"/>
        <v>0</v>
      </c>
      <c r="CP533" s="19" t="s">
        <v>195</v>
      </c>
      <c r="CQ533" s="19" t="s">
        <v>195</v>
      </c>
      <c r="CR533" s="19" t="s">
        <v>185</v>
      </c>
      <c r="CS533" s="19" t="s">
        <v>195</v>
      </c>
      <c r="CT533" s="19" t="s">
        <v>185</v>
      </c>
      <c r="CU533" s="19">
        <f t="shared" ref="CU533:CY533" si="588">if(CP533="Không",0,1)</f>
        <v>1</v>
      </c>
      <c r="CV533" s="19">
        <f t="shared" si="588"/>
        <v>1</v>
      </c>
      <c r="CW533" s="19">
        <f t="shared" si="588"/>
        <v>0</v>
      </c>
      <c r="CX533" s="19">
        <f t="shared" si="588"/>
        <v>1</v>
      </c>
      <c r="CY533" s="19">
        <f t="shared" si="588"/>
        <v>0</v>
      </c>
      <c r="CZ533" s="19" t="s">
        <v>185</v>
      </c>
      <c r="DA533" s="19">
        <f t="shared" si="25"/>
        <v>0</v>
      </c>
      <c r="DB533" s="19" t="s">
        <v>195</v>
      </c>
      <c r="DC533" s="19">
        <f t="shared" si="26"/>
        <v>1</v>
      </c>
      <c r="DD533" s="19" t="s">
        <v>711</v>
      </c>
      <c r="DE533" s="19" t="s">
        <v>195</v>
      </c>
      <c r="DF533" s="19">
        <f t="shared" si="27"/>
        <v>1</v>
      </c>
      <c r="DG533" s="19" t="s">
        <v>196</v>
      </c>
      <c r="DH533" s="19">
        <f t="shared" si="28"/>
        <v>0</v>
      </c>
      <c r="DI533" s="19" t="s">
        <v>185</v>
      </c>
      <c r="DJ533" s="19">
        <f t="shared" si="29"/>
        <v>0</v>
      </c>
      <c r="DK533" s="19" t="s">
        <v>197</v>
      </c>
      <c r="DL533" s="19">
        <f t="shared" si="30"/>
        <v>0</v>
      </c>
      <c r="DM533" s="19" t="s">
        <v>198</v>
      </c>
      <c r="DN533" s="19">
        <f t="shared" si="31"/>
        <v>1.5</v>
      </c>
      <c r="DO533" s="19" t="s">
        <v>1125</v>
      </c>
      <c r="DP533" s="19" t="s">
        <v>185</v>
      </c>
      <c r="DQ533" s="20">
        <f t="shared" si="32"/>
        <v>0</v>
      </c>
      <c r="DR533" s="20"/>
      <c r="DS533" s="19" t="s">
        <v>185</v>
      </c>
      <c r="DT533" s="20"/>
      <c r="DU533" s="19" t="s">
        <v>185</v>
      </c>
      <c r="DV533" s="20"/>
      <c r="DW533" s="20"/>
      <c r="DX533" s="20"/>
      <c r="DY533" s="20"/>
    </row>
    <row r="534">
      <c r="A534" s="18">
        <v>46022.33002314815</v>
      </c>
      <c r="B534" s="19" t="s">
        <v>300</v>
      </c>
      <c r="C534" s="19" t="s">
        <v>174</v>
      </c>
      <c r="D534" s="19">
        <f t="shared" si="2"/>
        <v>0</v>
      </c>
      <c r="E534" s="19" t="s">
        <v>180</v>
      </c>
      <c r="F534" s="19">
        <f>IFERROR(__xludf.DUMMYFUNCTION("LET(
  t, LOWER(TRIM(E534)),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34" s="19" t="s">
        <v>185</v>
      </c>
      <c r="H534" s="19">
        <f>IFERROR(__xludf.DUMMYFUNCTION("LET(
  t, LOWER(TRIM(G534)),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34" s="19" t="s">
        <v>201</v>
      </c>
      <c r="J534" s="19">
        <f>IFERROR(__xludf.DUMMYFUNCTION("LET(
  text, LOWER(I534),
  IFERROR(
    IFS(
      REGEXMATCH(text,""ở cùng gia đình|ở trọ cùng gia đình""), 0,
      REGEXMATCH(text,""thuê trọ""), 1,
      REGEXMATCH(text,""ở ktx""), 2,
      REGEXMATCH(text,""có nhà tại khu vực đang học|có nhà|ở riên"&amp;"g tại chung cư""), 3,
      REGEXMATCH(text,""ở nhà người quen""), 4
    ),
  -1)
)"),3.0)</f>
        <v>3</v>
      </c>
      <c r="K534" s="19" t="s">
        <v>183</v>
      </c>
      <c r="L534" s="19">
        <f>IFERROR(__xludf.DUMMYFUNCTION("LET(
  t, LOWER(TRIM(K534)),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34" s="19" t="s">
        <v>222</v>
      </c>
      <c r="N534" s="19">
        <f>IFERROR(__xludf.DUMMYFUNCTION("LET(
  t, LOWER(TRIM(M534)),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34" s="19" t="s">
        <v>185</v>
      </c>
      <c r="P534" s="19">
        <f t="shared" si="3"/>
        <v>0</v>
      </c>
      <c r="Q534" s="20"/>
      <c r="R534" s="20" t="str">
        <f t="shared" si="557"/>
        <v/>
      </c>
      <c r="S534" s="20"/>
      <c r="T534" s="20"/>
      <c r="U534" s="20"/>
      <c r="V534" s="20" t="str">
        <f>IFERROR(__xludf.DUMMYFUNCTION("IFERROR(REGEXEXTRACT(U534,""\d+"")*1, """")"),"")</f>
        <v/>
      </c>
      <c r="W534" s="20">
        <f t="shared" si="5"/>
        <v>0</v>
      </c>
      <c r="X534" s="20"/>
      <c r="Y534" s="20"/>
      <c r="Z534" s="19" t="s">
        <v>186</v>
      </c>
      <c r="AA534" s="19"/>
      <c r="AB534" s="19" t="s">
        <v>185</v>
      </c>
      <c r="AC534" s="19" t="s">
        <v>185</v>
      </c>
      <c r="AD534" s="19" t="s">
        <v>205</v>
      </c>
      <c r="AE534" s="19" t="s">
        <v>185</v>
      </c>
      <c r="AF534" s="19" t="s">
        <v>250</v>
      </c>
      <c r="AG534" s="19" t="s">
        <v>188</v>
      </c>
      <c r="AH534" s="19" t="s">
        <v>238</v>
      </c>
      <c r="AI534" s="19" t="s">
        <v>277</v>
      </c>
      <c r="AJ534" s="19">
        <f t="shared" si="6"/>
        <v>4</v>
      </c>
      <c r="AK534" s="19" t="s">
        <v>302</v>
      </c>
      <c r="AL534" s="19">
        <f t="shared" si="7"/>
        <v>-1</v>
      </c>
      <c r="AM534" s="19" t="s">
        <v>228</v>
      </c>
      <c r="AN534" s="19">
        <f t="shared" si="8"/>
        <v>1</v>
      </c>
      <c r="AO534" s="20"/>
      <c r="AP534" s="19">
        <v>3.0</v>
      </c>
      <c r="AQ534" s="19">
        <v>3.0</v>
      </c>
      <c r="AR534" s="19">
        <v>3.0</v>
      </c>
      <c r="AS534" s="19">
        <v>2.0</v>
      </c>
      <c r="AT534" s="19">
        <v>4.0</v>
      </c>
      <c r="AU534" s="19">
        <v>3.0</v>
      </c>
      <c r="AV534" s="19">
        <v>4.0</v>
      </c>
      <c r="AW534" s="19">
        <v>2.0</v>
      </c>
      <c r="AX534" s="19">
        <v>3.0</v>
      </c>
      <c r="AY534" s="19">
        <f t="shared" si="9"/>
        <v>27</v>
      </c>
      <c r="AZ534" s="19">
        <f t="shared" si="10"/>
        <v>18</v>
      </c>
      <c r="BA534" s="19">
        <f t="shared" si="11"/>
        <v>1</v>
      </c>
      <c r="BB534" s="19">
        <f t="shared" si="12"/>
        <v>1</v>
      </c>
      <c r="BC534" s="19">
        <v>3.0</v>
      </c>
      <c r="BD534" s="19">
        <v>3.0</v>
      </c>
      <c r="BE534" s="19">
        <v>4.0</v>
      </c>
      <c r="BF534" s="19">
        <v>2.0</v>
      </c>
      <c r="BG534" s="19">
        <v>2.0</v>
      </c>
      <c r="BH534" s="19">
        <v>2.0</v>
      </c>
      <c r="BI534" s="19">
        <v>1.0</v>
      </c>
      <c r="BJ534" s="19">
        <f t="shared" si="13"/>
        <v>17</v>
      </c>
      <c r="BK534" s="19">
        <f t="shared" si="14"/>
        <v>10</v>
      </c>
      <c r="BL534" s="19"/>
      <c r="BM534" s="19"/>
      <c r="BN534" s="19">
        <v>2.0</v>
      </c>
      <c r="BO534" s="19" t="s">
        <v>195</v>
      </c>
      <c r="BP534" s="19">
        <f t="shared" si="15"/>
        <v>1</v>
      </c>
      <c r="BQ534" s="19">
        <v>5.0</v>
      </c>
      <c r="BR534" s="19">
        <v>0.0</v>
      </c>
      <c r="BS534" s="19" t="s">
        <v>195</v>
      </c>
      <c r="BT534" s="20">
        <f t="shared" si="16"/>
        <v>1</v>
      </c>
      <c r="BU534" s="19" t="s">
        <v>296</v>
      </c>
      <c r="BV534" s="19">
        <v>1.0</v>
      </c>
      <c r="BW534" s="19" t="s">
        <v>185</v>
      </c>
      <c r="BX534" s="19" t="s">
        <v>191</v>
      </c>
      <c r="BY534" s="19" t="s">
        <v>195</v>
      </c>
      <c r="BZ534" s="19" t="s">
        <v>185</v>
      </c>
      <c r="CA534" s="19">
        <f t="shared" si="17"/>
        <v>0</v>
      </c>
      <c r="CB534" s="19" t="s">
        <v>186</v>
      </c>
      <c r="CC534" s="19">
        <f t="shared" si="18"/>
        <v>1</v>
      </c>
      <c r="CD534" s="19" t="s">
        <v>192</v>
      </c>
      <c r="CE534" s="19">
        <f t="shared" si="19"/>
        <v>0</v>
      </c>
      <c r="CF534" s="19" t="s">
        <v>209</v>
      </c>
      <c r="CG534" s="19">
        <f t="shared" si="20"/>
        <v>1</v>
      </c>
      <c r="CH534" s="19" t="s">
        <v>209</v>
      </c>
      <c r="CI534" s="19">
        <f t="shared" si="21"/>
        <v>1</v>
      </c>
      <c r="CJ534" s="19" t="s">
        <v>262</v>
      </c>
      <c r="CK534" s="19" t="s">
        <v>583</v>
      </c>
      <c r="CL534" s="19" t="s">
        <v>194</v>
      </c>
      <c r="CM534" s="19">
        <f t="shared" si="22"/>
        <v>3.5</v>
      </c>
      <c r="CN534" s="19" t="s">
        <v>185</v>
      </c>
      <c r="CO534" s="19">
        <f t="shared" si="23"/>
        <v>0</v>
      </c>
      <c r="CP534" s="19" t="s">
        <v>185</v>
      </c>
      <c r="CQ534" s="19" t="s">
        <v>195</v>
      </c>
      <c r="CR534" s="19" t="s">
        <v>185</v>
      </c>
      <c r="CS534" s="19" t="s">
        <v>195</v>
      </c>
      <c r="CT534" s="19" t="s">
        <v>185</v>
      </c>
      <c r="CU534" s="19">
        <f t="shared" ref="CU534:CY534" si="589">if(CP534="Không",0,1)</f>
        <v>0</v>
      </c>
      <c r="CV534" s="19">
        <f t="shared" si="589"/>
        <v>1</v>
      </c>
      <c r="CW534" s="19">
        <f t="shared" si="589"/>
        <v>0</v>
      </c>
      <c r="CX534" s="19">
        <f t="shared" si="589"/>
        <v>1</v>
      </c>
      <c r="CY534" s="19">
        <f t="shared" si="589"/>
        <v>0</v>
      </c>
      <c r="CZ534" s="19" t="s">
        <v>195</v>
      </c>
      <c r="DA534" s="19">
        <f t="shared" si="25"/>
        <v>1</v>
      </c>
      <c r="DB534" s="19" t="s">
        <v>195</v>
      </c>
      <c r="DC534" s="19">
        <f t="shared" si="26"/>
        <v>1</v>
      </c>
      <c r="DD534" s="19" t="s">
        <v>1126</v>
      </c>
      <c r="DE534" s="19" t="s">
        <v>195</v>
      </c>
      <c r="DF534" s="19">
        <f t="shared" si="27"/>
        <v>1</v>
      </c>
      <c r="DG534" s="19" t="s">
        <v>196</v>
      </c>
      <c r="DH534" s="19">
        <f t="shared" si="28"/>
        <v>0</v>
      </c>
      <c r="DI534" s="19" t="s">
        <v>185</v>
      </c>
      <c r="DJ534" s="19">
        <f t="shared" si="29"/>
        <v>0</v>
      </c>
      <c r="DK534" s="19" t="s">
        <v>197</v>
      </c>
      <c r="DL534" s="19">
        <f t="shared" si="30"/>
        <v>0</v>
      </c>
      <c r="DM534" s="19" t="s">
        <v>303</v>
      </c>
      <c r="DN534" s="19">
        <f t="shared" si="31"/>
        <v>0.5</v>
      </c>
      <c r="DO534" s="19" t="s">
        <v>454</v>
      </c>
      <c r="DP534" s="19" t="s">
        <v>185</v>
      </c>
      <c r="DQ534" s="20">
        <f t="shared" si="32"/>
        <v>0</v>
      </c>
      <c r="DR534" s="20"/>
      <c r="DS534" s="19" t="s">
        <v>185</v>
      </c>
      <c r="DT534" s="20"/>
      <c r="DU534" s="19" t="s">
        <v>185</v>
      </c>
      <c r="DV534" s="20"/>
      <c r="DW534" s="20"/>
      <c r="DX534" s="20"/>
      <c r="DY534" s="20"/>
    </row>
    <row r="535">
      <c r="A535" s="18">
        <v>46022.33005787037</v>
      </c>
      <c r="B535" s="19" t="s">
        <v>300</v>
      </c>
      <c r="C535" s="19" t="s">
        <v>174</v>
      </c>
      <c r="D535" s="19">
        <f t="shared" si="2"/>
        <v>0</v>
      </c>
      <c r="E535" s="19" t="s">
        <v>174</v>
      </c>
      <c r="F535" s="19">
        <f>IFERROR(__xludf.DUMMYFUNCTION("LET(
  t, LOWER(TRIM(E535)),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535" s="19" t="s">
        <v>185</v>
      </c>
      <c r="H535" s="19">
        <f>IFERROR(__xludf.DUMMYFUNCTION("LET(
  t, LOWER(TRIM(G535)),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35" s="19" t="s">
        <v>276</v>
      </c>
      <c r="J535" s="19">
        <f>IFERROR(__xludf.DUMMYFUNCTION("LET(
  text, LOWER(I535),
  IFERROR(
    IFS(
      REGEXMATCH(text,""ở cùng gia đình|ở trọ cùng gia đình""), 0,
      REGEXMATCH(text,""thuê trọ""), 1,
      REGEXMATCH(text,""ở ktx""), 2,
      REGEXMATCH(text,""có nhà tại khu vực đang học|có nhà|ở riên"&amp;"g tại chung cư""), 3,
      REGEXMATCH(text,""ở nhà người quen""), 4
    ),
  -1)
)"),0.0)</f>
        <v>0</v>
      </c>
      <c r="K535" s="19" t="s">
        <v>183</v>
      </c>
      <c r="L535" s="19">
        <f>IFERROR(__xludf.DUMMYFUNCTION("LET(
  t, LOWER(TRIM(K535)),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35" s="19" t="s">
        <v>261</v>
      </c>
      <c r="N535" s="19">
        <f>IFERROR(__xludf.DUMMYFUNCTION("LET(
  t, LOWER(TRIM(M535)),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35" s="19" t="s">
        <v>185</v>
      </c>
      <c r="P535" s="19">
        <f t="shared" si="3"/>
        <v>0</v>
      </c>
      <c r="Q535" s="20"/>
      <c r="R535" s="20" t="str">
        <f t="shared" si="557"/>
        <v/>
      </c>
      <c r="S535" s="20"/>
      <c r="T535" s="20"/>
      <c r="U535" s="20"/>
      <c r="V535" s="20" t="str">
        <f>IFERROR(__xludf.DUMMYFUNCTION("IFERROR(REGEXEXTRACT(U535,""\d+"")*1, """")"),"")</f>
        <v/>
      </c>
      <c r="W535" s="20">
        <f t="shared" si="5"/>
        <v>0</v>
      </c>
      <c r="X535" s="20"/>
      <c r="Y535" s="20"/>
      <c r="Z535" s="19" t="s">
        <v>186</v>
      </c>
      <c r="AA535" s="19"/>
      <c r="AB535" s="19" t="s">
        <v>185</v>
      </c>
      <c r="AC535" s="19" t="s">
        <v>185</v>
      </c>
      <c r="AD535" s="19" t="s">
        <v>186</v>
      </c>
      <c r="AE535" s="19" t="s">
        <v>185</v>
      </c>
      <c r="AF535" s="19" t="s">
        <v>206</v>
      </c>
      <c r="AG535" s="19" t="s">
        <v>188</v>
      </c>
      <c r="AH535" s="19" t="s">
        <v>226</v>
      </c>
      <c r="AI535" s="19" t="s">
        <v>227</v>
      </c>
      <c r="AJ535" s="19">
        <f t="shared" si="6"/>
        <v>2</v>
      </c>
      <c r="AK535" s="19" t="s">
        <v>226</v>
      </c>
      <c r="AL535" s="19">
        <f t="shared" si="7"/>
        <v>2</v>
      </c>
      <c r="AM535" s="19" t="s">
        <v>190</v>
      </c>
      <c r="AN535" s="19">
        <f t="shared" si="8"/>
        <v>0</v>
      </c>
      <c r="AO535" s="20"/>
      <c r="AP535" s="19">
        <v>2.0</v>
      </c>
      <c r="AQ535" s="19">
        <v>1.0</v>
      </c>
      <c r="AR535" s="19">
        <v>2.0</v>
      </c>
      <c r="AS535" s="19">
        <v>3.0</v>
      </c>
      <c r="AT535" s="19">
        <v>1.0</v>
      </c>
      <c r="AU535" s="19">
        <v>1.0</v>
      </c>
      <c r="AV535" s="19">
        <v>1.0</v>
      </c>
      <c r="AW535" s="19">
        <v>1.0</v>
      </c>
      <c r="AX535" s="19">
        <v>1.0</v>
      </c>
      <c r="AY535" s="19">
        <f t="shared" si="9"/>
        <v>13</v>
      </c>
      <c r="AZ535" s="19">
        <f t="shared" si="10"/>
        <v>4</v>
      </c>
      <c r="BA535" s="19">
        <f t="shared" si="11"/>
        <v>0</v>
      </c>
      <c r="BB535" s="19">
        <f t="shared" si="12"/>
        <v>0</v>
      </c>
      <c r="BC535" s="19">
        <v>1.0</v>
      </c>
      <c r="BD535" s="19">
        <v>2.0</v>
      </c>
      <c r="BE535" s="19">
        <v>3.0</v>
      </c>
      <c r="BF535" s="19">
        <v>2.0</v>
      </c>
      <c r="BG535" s="19">
        <v>2.0</v>
      </c>
      <c r="BH535" s="19">
        <v>1.0</v>
      </c>
      <c r="BI535" s="19">
        <v>1.0</v>
      </c>
      <c r="BJ535" s="19">
        <f t="shared" si="13"/>
        <v>12</v>
      </c>
      <c r="BK535" s="19">
        <f t="shared" si="14"/>
        <v>5</v>
      </c>
      <c r="BL535" s="19"/>
      <c r="BM535" s="19"/>
      <c r="BN535" s="19">
        <v>1.0</v>
      </c>
      <c r="BO535" s="19" t="s">
        <v>185</v>
      </c>
      <c r="BP535" s="19">
        <f t="shared" si="15"/>
        <v>0</v>
      </c>
      <c r="BQ535" s="19">
        <v>1.0</v>
      </c>
      <c r="BR535" s="19">
        <v>5.0</v>
      </c>
      <c r="BS535" s="19" t="s">
        <v>185</v>
      </c>
      <c r="BT535" s="20">
        <f t="shared" si="16"/>
        <v>0</v>
      </c>
      <c r="BU535" s="20"/>
      <c r="BV535" s="19">
        <v>2.0</v>
      </c>
      <c r="BW535" s="19" t="s">
        <v>195</v>
      </c>
      <c r="BX535" s="19" t="s">
        <v>191</v>
      </c>
      <c r="BY535" s="19" t="s">
        <v>185</v>
      </c>
      <c r="BZ535" s="19" t="s">
        <v>185</v>
      </c>
      <c r="CA535" s="19">
        <f t="shared" si="17"/>
        <v>0</v>
      </c>
      <c r="CB535" s="19" t="s">
        <v>185</v>
      </c>
      <c r="CC535" s="19">
        <f t="shared" si="18"/>
        <v>0</v>
      </c>
      <c r="CD535" s="19" t="s">
        <v>209</v>
      </c>
      <c r="CE535" s="19">
        <f t="shared" si="19"/>
        <v>1</v>
      </c>
      <c r="CF535" s="19" t="s">
        <v>192</v>
      </c>
      <c r="CG535" s="19">
        <f t="shared" si="20"/>
        <v>0</v>
      </c>
      <c r="CH535" s="19" t="s">
        <v>192</v>
      </c>
      <c r="CI535" s="19">
        <f t="shared" si="21"/>
        <v>0</v>
      </c>
      <c r="CJ535" s="19" t="s">
        <v>292</v>
      </c>
      <c r="CK535" s="19" t="s">
        <v>1001</v>
      </c>
      <c r="CL535" s="19" t="s">
        <v>194</v>
      </c>
      <c r="CM535" s="19">
        <f t="shared" si="22"/>
        <v>3.5</v>
      </c>
      <c r="CN535" s="19" t="s">
        <v>185</v>
      </c>
      <c r="CO535" s="19">
        <f t="shared" si="23"/>
        <v>0</v>
      </c>
      <c r="CP535" s="19" t="s">
        <v>195</v>
      </c>
      <c r="CQ535" s="19" t="s">
        <v>195</v>
      </c>
      <c r="CR535" s="19" t="s">
        <v>185</v>
      </c>
      <c r="CS535" s="19" t="s">
        <v>185</v>
      </c>
      <c r="CT535" s="19" t="s">
        <v>185</v>
      </c>
      <c r="CU535" s="19">
        <f t="shared" ref="CU535:CY535" si="590">if(CP535="Không",0,1)</f>
        <v>1</v>
      </c>
      <c r="CV535" s="19">
        <f t="shared" si="590"/>
        <v>1</v>
      </c>
      <c r="CW535" s="19">
        <f t="shared" si="590"/>
        <v>0</v>
      </c>
      <c r="CX535" s="19">
        <f t="shared" si="590"/>
        <v>0</v>
      </c>
      <c r="CY535" s="19">
        <f t="shared" si="590"/>
        <v>0</v>
      </c>
      <c r="CZ535" s="19" t="s">
        <v>185</v>
      </c>
      <c r="DA535" s="19">
        <f t="shared" si="25"/>
        <v>0</v>
      </c>
      <c r="DB535" s="19" t="s">
        <v>185</v>
      </c>
      <c r="DC535" s="19">
        <f t="shared" si="26"/>
        <v>0</v>
      </c>
      <c r="DD535" s="20"/>
      <c r="DE535" s="19" t="s">
        <v>195</v>
      </c>
      <c r="DF535" s="19">
        <f t="shared" si="27"/>
        <v>1</v>
      </c>
      <c r="DG535" s="19" t="s">
        <v>196</v>
      </c>
      <c r="DH535" s="19">
        <f t="shared" si="28"/>
        <v>0</v>
      </c>
      <c r="DI535" s="19" t="s">
        <v>185</v>
      </c>
      <c r="DJ535" s="19">
        <f t="shared" si="29"/>
        <v>0</v>
      </c>
      <c r="DK535" s="19" t="s">
        <v>197</v>
      </c>
      <c r="DL535" s="19">
        <f t="shared" si="30"/>
        <v>0</v>
      </c>
      <c r="DM535" s="19" t="s">
        <v>232</v>
      </c>
      <c r="DN535" s="19">
        <f t="shared" si="31"/>
        <v>2.5</v>
      </c>
      <c r="DO535" s="19" t="s">
        <v>324</v>
      </c>
      <c r="DP535" s="19" t="s">
        <v>185</v>
      </c>
      <c r="DQ535" s="20">
        <f t="shared" si="32"/>
        <v>0</v>
      </c>
      <c r="DR535" s="20"/>
      <c r="DS535" s="19" t="s">
        <v>185</v>
      </c>
      <c r="DT535" s="20"/>
      <c r="DU535" s="19" t="s">
        <v>185</v>
      </c>
      <c r="DV535" s="20"/>
      <c r="DW535" s="20"/>
      <c r="DX535" s="20"/>
      <c r="DY535" s="20"/>
    </row>
    <row r="536">
      <c r="A536" s="18">
        <v>46022.33052083333</v>
      </c>
      <c r="B536" s="19" t="s">
        <v>300</v>
      </c>
      <c r="C536" s="19" t="s">
        <v>174</v>
      </c>
      <c r="D536" s="19">
        <f t="shared" si="2"/>
        <v>0</v>
      </c>
      <c r="E536" s="19" t="s">
        <v>346</v>
      </c>
      <c r="F536" s="19">
        <f>IFERROR(__xludf.DUMMYFUNCTION("LET(
  t, LOWER(TRIM(E536)),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36" s="19" t="s">
        <v>185</v>
      </c>
      <c r="H536" s="19">
        <f>IFERROR(__xludf.DUMMYFUNCTION("LET(
  t, LOWER(TRIM(G536)),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36" s="19" t="s">
        <v>182</v>
      </c>
      <c r="J536" s="19">
        <f>IFERROR(__xludf.DUMMYFUNCTION("LET(
  text, LOWER(I536),
  IFERROR(
    IFS(
      REGEXMATCH(text,""ở cùng gia đình|ở trọ cùng gia đình""), 0,
      REGEXMATCH(text,""thuê trọ""), 1,
      REGEXMATCH(text,""ở ktx""), 2,
      REGEXMATCH(text,""có nhà tại khu vực đang học|có nhà|ở riên"&amp;"g tại chung cư""), 3,
      REGEXMATCH(text,""ở nhà người quen""), 4
    ),
  -1)
)"),1.0)</f>
        <v>1</v>
      </c>
      <c r="K536" s="19" t="s">
        <v>183</v>
      </c>
      <c r="L536" s="19">
        <f>IFERROR(__xludf.DUMMYFUNCTION("LET(
  t, LOWER(TRIM(K536)),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36" s="19" t="s">
        <v>222</v>
      </c>
      <c r="N536" s="19">
        <f>IFERROR(__xludf.DUMMYFUNCTION("LET(
  t, LOWER(TRIM(M536)),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36" s="19" t="s">
        <v>185</v>
      </c>
      <c r="P536" s="19">
        <f t="shared" si="3"/>
        <v>0</v>
      </c>
      <c r="Q536" s="20"/>
      <c r="R536" s="20" t="str">
        <f t="shared" si="557"/>
        <v/>
      </c>
      <c r="S536" s="20"/>
      <c r="T536" s="20"/>
      <c r="U536" s="20"/>
      <c r="V536" s="20" t="str">
        <f>IFERROR(__xludf.DUMMYFUNCTION("IFERROR(REGEXEXTRACT(U536,""\d+"")*1, """")"),"")</f>
        <v/>
      </c>
      <c r="W536" s="20">
        <f t="shared" si="5"/>
        <v>0</v>
      </c>
      <c r="X536" s="20"/>
      <c r="Y536" s="20"/>
      <c r="Z536" s="19" t="s">
        <v>185</v>
      </c>
      <c r="AA536" s="19"/>
      <c r="AB536" s="19" t="s">
        <v>185</v>
      </c>
      <c r="AC536" s="19" t="s">
        <v>185</v>
      </c>
      <c r="AD536" s="19" t="s">
        <v>186</v>
      </c>
      <c r="AE536" s="19" t="s">
        <v>185</v>
      </c>
      <c r="AF536" s="19" t="s">
        <v>206</v>
      </c>
      <c r="AG536" s="19" t="s">
        <v>188</v>
      </c>
      <c r="AH536" s="19" t="s">
        <v>188</v>
      </c>
      <c r="AI536" s="19" t="s">
        <v>239</v>
      </c>
      <c r="AJ536" s="19">
        <f t="shared" si="6"/>
        <v>0</v>
      </c>
      <c r="AK536" s="19" t="s">
        <v>302</v>
      </c>
      <c r="AL536" s="19">
        <f t="shared" si="7"/>
        <v>-1</v>
      </c>
      <c r="AM536" s="19" t="s">
        <v>190</v>
      </c>
      <c r="AN536" s="19">
        <f t="shared" si="8"/>
        <v>0</v>
      </c>
      <c r="AO536" s="20"/>
      <c r="AP536" s="19">
        <v>2.0</v>
      </c>
      <c r="AQ536" s="19">
        <v>2.0</v>
      </c>
      <c r="AR536" s="19">
        <v>3.0</v>
      </c>
      <c r="AS536" s="19">
        <v>3.0</v>
      </c>
      <c r="AT536" s="19">
        <v>2.0</v>
      </c>
      <c r="AU536" s="19">
        <v>2.0</v>
      </c>
      <c r="AV536" s="19">
        <v>1.0</v>
      </c>
      <c r="AW536" s="19">
        <v>1.0</v>
      </c>
      <c r="AX536" s="19">
        <v>2.0</v>
      </c>
      <c r="AY536" s="19">
        <f t="shared" si="9"/>
        <v>18</v>
      </c>
      <c r="AZ536" s="19">
        <f t="shared" si="10"/>
        <v>9</v>
      </c>
      <c r="BA536" s="19">
        <f t="shared" si="11"/>
        <v>0</v>
      </c>
      <c r="BB536" s="19">
        <f t="shared" si="12"/>
        <v>0</v>
      </c>
      <c r="BC536" s="19">
        <v>2.0</v>
      </c>
      <c r="BD536" s="19">
        <v>2.0</v>
      </c>
      <c r="BE536" s="19">
        <v>2.0</v>
      </c>
      <c r="BF536" s="19">
        <v>1.0</v>
      </c>
      <c r="BG536" s="19">
        <v>2.0</v>
      </c>
      <c r="BH536" s="19">
        <v>1.0</v>
      </c>
      <c r="BI536" s="19">
        <v>2.0</v>
      </c>
      <c r="BJ536" s="19">
        <f t="shared" si="13"/>
        <v>12</v>
      </c>
      <c r="BK536" s="19">
        <f t="shared" si="14"/>
        <v>5</v>
      </c>
      <c r="BL536" s="19"/>
      <c r="BM536" s="19"/>
      <c r="BN536" s="19">
        <v>3.0</v>
      </c>
      <c r="BO536" s="19" t="s">
        <v>185</v>
      </c>
      <c r="BP536" s="19">
        <f t="shared" si="15"/>
        <v>0</v>
      </c>
      <c r="BQ536" s="19">
        <v>5.0</v>
      </c>
      <c r="BR536" s="19">
        <v>10.0</v>
      </c>
      <c r="BS536" s="19" t="s">
        <v>195</v>
      </c>
      <c r="BT536" s="20">
        <f t="shared" si="16"/>
        <v>1</v>
      </c>
      <c r="BU536" s="19" t="s">
        <v>207</v>
      </c>
      <c r="BV536" s="19">
        <v>3.0</v>
      </c>
      <c r="BW536" s="19" t="s">
        <v>185</v>
      </c>
      <c r="BX536" s="19" t="s">
        <v>191</v>
      </c>
      <c r="BY536" s="19" t="s">
        <v>185</v>
      </c>
      <c r="BZ536" s="19" t="s">
        <v>186</v>
      </c>
      <c r="CA536" s="19">
        <f t="shared" si="17"/>
        <v>1</v>
      </c>
      <c r="CB536" s="19" t="s">
        <v>186</v>
      </c>
      <c r="CC536" s="19">
        <f t="shared" si="18"/>
        <v>1</v>
      </c>
      <c r="CD536" s="19" t="s">
        <v>209</v>
      </c>
      <c r="CE536" s="19">
        <f t="shared" si="19"/>
        <v>1</v>
      </c>
      <c r="CF536" s="19" t="s">
        <v>209</v>
      </c>
      <c r="CG536" s="19">
        <f t="shared" si="20"/>
        <v>1</v>
      </c>
      <c r="CH536" s="19" t="s">
        <v>209</v>
      </c>
      <c r="CI536" s="19">
        <f t="shared" si="21"/>
        <v>1</v>
      </c>
      <c r="CJ536" s="19" t="s">
        <v>292</v>
      </c>
      <c r="CK536" s="19" t="s">
        <v>185</v>
      </c>
      <c r="CL536" s="19" t="s">
        <v>212</v>
      </c>
      <c r="CM536" s="19">
        <f t="shared" si="22"/>
        <v>6</v>
      </c>
      <c r="CN536" s="19" t="s">
        <v>185</v>
      </c>
      <c r="CO536" s="19">
        <f t="shared" si="23"/>
        <v>0</v>
      </c>
      <c r="CP536" s="19" t="s">
        <v>185</v>
      </c>
      <c r="CQ536" s="19" t="s">
        <v>185</v>
      </c>
      <c r="CR536" s="19" t="s">
        <v>185</v>
      </c>
      <c r="CS536" s="19" t="s">
        <v>185</v>
      </c>
      <c r="CT536" s="19" t="s">
        <v>185</v>
      </c>
      <c r="CU536" s="19">
        <f t="shared" ref="CU536:CY536" si="591">if(CP536="Không",0,1)</f>
        <v>0</v>
      </c>
      <c r="CV536" s="19">
        <f t="shared" si="591"/>
        <v>0</v>
      </c>
      <c r="CW536" s="19">
        <f t="shared" si="591"/>
        <v>0</v>
      </c>
      <c r="CX536" s="19">
        <f t="shared" si="591"/>
        <v>0</v>
      </c>
      <c r="CY536" s="19">
        <f t="shared" si="591"/>
        <v>0</v>
      </c>
      <c r="CZ536" s="19" t="s">
        <v>185</v>
      </c>
      <c r="DA536" s="19">
        <f t="shared" si="25"/>
        <v>0</v>
      </c>
      <c r="DB536" s="19" t="s">
        <v>195</v>
      </c>
      <c r="DC536" s="19">
        <f t="shared" si="26"/>
        <v>1</v>
      </c>
      <c r="DD536" s="19" t="s">
        <v>1127</v>
      </c>
      <c r="DE536" s="19" t="s">
        <v>185</v>
      </c>
      <c r="DF536" s="19">
        <f t="shared" si="27"/>
        <v>0</v>
      </c>
      <c r="DG536" s="19" t="s">
        <v>196</v>
      </c>
      <c r="DH536" s="19">
        <f t="shared" si="28"/>
        <v>0</v>
      </c>
      <c r="DI536" s="19" t="s">
        <v>185</v>
      </c>
      <c r="DJ536" s="19">
        <f t="shared" si="29"/>
        <v>0</v>
      </c>
      <c r="DK536" s="19" t="s">
        <v>197</v>
      </c>
      <c r="DL536" s="19">
        <f t="shared" si="30"/>
        <v>0</v>
      </c>
      <c r="DM536" s="20"/>
      <c r="DN536" s="19" t="str">
        <f t="shared" si="31"/>
        <v/>
      </c>
      <c r="DO536" s="20"/>
      <c r="DP536" s="19" t="s">
        <v>185</v>
      </c>
      <c r="DQ536" s="20">
        <f t="shared" si="32"/>
        <v>0</v>
      </c>
      <c r="DR536" s="20"/>
      <c r="DS536" s="19" t="s">
        <v>185</v>
      </c>
      <c r="DT536" s="20"/>
      <c r="DU536" s="19" t="s">
        <v>185</v>
      </c>
      <c r="DV536" s="20"/>
      <c r="DW536" s="20"/>
      <c r="DX536" s="20"/>
      <c r="DY536" s="20"/>
    </row>
    <row r="537">
      <c r="A537" s="18">
        <v>46022.33053240741</v>
      </c>
      <c r="B537" s="19" t="s">
        <v>633</v>
      </c>
      <c r="C537" s="19" t="s">
        <v>335</v>
      </c>
      <c r="D537" s="19">
        <f t="shared" si="2"/>
        <v>1</v>
      </c>
      <c r="E537" s="19" t="s">
        <v>180</v>
      </c>
      <c r="F537" s="19">
        <f>IFERROR(__xludf.DUMMYFUNCTION("LET(
  t, LOWER(TRIM(E537)),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37" s="19" t="s">
        <v>185</v>
      </c>
      <c r="H537" s="19">
        <f>IFERROR(__xludf.DUMMYFUNCTION("LET(
  t, LOWER(TRIM(G537)),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37" s="19" t="s">
        <v>182</v>
      </c>
      <c r="J537" s="19">
        <f>IFERROR(__xludf.DUMMYFUNCTION("LET(
  text, LOWER(I537),
  IFERROR(
    IFS(
      REGEXMATCH(text,""ở cùng gia đình|ở trọ cùng gia đình""), 0,
      REGEXMATCH(text,""thuê trọ""), 1,
      REGEXMATCH(text,""ở ktx""), 2,
      REGEXMATCH(text,""có nhà tại khu vực đang học|có nhà|ở riên"&amp;"g tại chung cư""), 3,
      REGEXMATCH(text,""ở nhà người quen""), 4
    ),
  -1)
)"),1.0)</f>
        <v>1</v>
      </c>
      <c r="K537" s="19" t="s">
        <v>221</v>
      </c>
      <c r="L537" s="19">
        <f>IFERROR(__xludf.DUMMYFUNCTION("LET(
  t, LOWER(TRIM(K537)),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37" s="19" t="s">
        <v>222</v>
      </c>
      <c r="N537" s="19">
        <f>IFERROR(__xludf.DUMMYFUNCTION("LET(
  t, LOWER(TRIM(M537)),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37" s="19" t="s">
        <v>185</v>
      </c>
      <c r="P537" s="19">
        <f t="shared" si="3"/>
        <v>0</v>
      </c>
      <c r="Q537" s="20"/>
      <c r="R537" s="20" t="str">
        <f t="shared" si="557"/>
        <v/>
      </c>
      <c r="S537" s="20"/>
      <c r="T537" s="20"/>
      <c r="U537" s="20"/>
      <c r="V537" s="20" t="str">
        <f>IFERROR(__xludf.DUMMYFUNCTION("IFERROR(REGEXEXTRACT(U537,""\d+"")*1, """")"),"")</f>
        <v/>
      </c>
      <c r="W537" s="20">
        <f t="shared" si="5"/>
        <v>0</v>
      </c>
      <c r="X537" s="20"/>
      <c r="Y537" s="20"/>
      <c r="Z537" s="19" t="s">
        <v>185</v>
      </c>
      <c r="AA537" s="19"/>
      <c r="AB537" s="19" t="s">
        <v>185</v>
      </c>
      <c r="AC537" s="19" t="s">
        <v>185</v>
      </c>
      <c r="AD537" s="19" t="s">
        <v>186</v>
      </c>
      <c r="AE537" s="19" t="s">
        <v>185</v>
      </c>
      <c r="AF537" s="19" t="s">
        <v>237</v>
      </c>
      <c r="AG537" s="19" t="s">
        <v>188</v>
      </c>
      <c r="AH537" s="19" t="s">
        <v>188</v>
      </c>
      <c r="AI537" s="19" t="s">
        <v>189</v>
      </c>
      <c r="AJ537" s="19">
        <f t="shared" si="6"/>
        <v>1</v>
      </c>
      <c r="AK537" s="19" t="s">
        <v>188</v>
      </c>
      <c r="AL537" s="19">
        <f t="shared" si="7"/>
        <v>1</v>
      </c>
      <c r="AM537" s="19" t="s">
        <v>228</v>
      </c>
      <c r="AN537" s="19">
        <f t="shared" si="8"/>
        <v>1</v>
      </c>
      <c r="AO537" s="20"/>
      <c r="AP537" s="19">
        <v>2.0</v>
      </c>
      <c r="AQ537" s="19">
        <v>1.0</v>
      </c>
      <c r="AR537" s="19">
        <v>3.0</v>
      </c>
      <c r="AS537" s="19">
        <v>2.0</v>
      </c>
      <c r="AT537" s="19">
        <v>1.0</v>
      </c>
      <c r="AU537" s="19">
        <v>1.0</v>
      </c>
      <c r="AV537" s="19">
        <v>2.0</v>
      </c>
      <c r="AW537" s="19">
        <v>1.0</v>
      </c>
      <c r="AX537" s="19">
        <v>1.0</v>
      </c>
      <c r="AY537" s="19">
        <f t="shared" si="9"/>
        <v>14</v>
      </c>
      <c r="AZ537" s="19">
        <f t="shared" si="10"/>
        <v>5</v>
      </c>
      <c r="BA537" s="19">
        <f t="shared" si="11"/>
        <v>0</v>
      </c>
      <c r="BB537" s="19">
        <f t="shared" si="12"/>
        <v>0</v>
      </c>
      <c r="BC537" s="19">
        <v>1.0</v>
      </c>
      <c r="BD537" s="19">
        <v>1.0</v>
      </c>
      <c r="BE537" s="19">
        <v>1.0</v>
      </c>
      <c r="BF537" s="19">
        <v>2.0</v>
      </c>
      <c r="BG537" s="19">
        <v>2.0</v>
      </c>
      <c r="BH537" s="19">
        <v>1.0</v>
      </c>
      <c r="BI537" s="19">
        <v>1.0</v>
      </c>
      <c r="BJ537" s="19">
        <f t="shared" si="13"/>
        <v>9</v>
      </c>
      <c r="BK537" s="19">
        <f t="shared" si="14"/>
        <v>2</v>
      </c>
      <c r="BL537" s="19"/>
      <c r="BM537" s="19"/>
      <c r="BN537" s="19">
        <v>1.0</v>
      </c>
      <c r="BO537" s="19" t="s">
        <v>185</v>
      </c>
      <c r="BP537" s="19">
        <f t="shared" si="15"/>
        <v>0</v>
      </c>
      <c r="BQ537" s="19">
        <v>1.0</v>
      </c>
      <c r="BR537" s="19">
        <v>0.0</v>
      </c>
      <c r="BS537" s="19" t="s">
        <v>185</v>
      </c>
      <c r="BT537" s="20">
        <f t="shared" si="16"/>
        <v>0</v>
      </c>
      <c r="BU537" s="20"/>
      <c r="BV537" s="19">
        <v>4.0</v>
      </c>
      <c r="BW537" s="19" t="s">
        <v>185</v>
      </c>
      <c r="BX537" s="19" t="s">
        <v>191</v>
      </c>
      <c r="BY537" s="19" t="s">
        <v>185</v>
      </c>
      <c r="BZ537" s="19" t="s">
        <v>185</v>
      </c>
      <c r="CA537" s="19">
        <f t="shared" si="17"/>
        <v>0</v>
      </c>
      <c r="CB537" s="19" t="s">
        <v>185</v>
      </c>
      <c r="CC537" s="19">
        <f t="shared" si="18"/>
        <v>0</v>
      </c>
      <c r="CD537" s="19" t="s">
        <v>209</v>
      </c>
      <c r="CE537" s="19">
        <f t="shared" si="19"/>
        <v>1</v>
      </c>
      <c r="CF537" s="19" t="s">
        <v>209</v>
      </c>
      <c r="CG537" s="19">
        <f t="shared" si="20"/>
        <v>1</v>
      </c>
      <c r="CH537" s="19" t="s">
        <v>192</v>
      </c>
      <c r="CI537" s="19">
        <f t="shared" si="21"/>
        <v>0</v>
      </c>
      <c r="CJ537" s="19" t="s">
        <v>229</v>
      </c>
      <c r="CK537" s="19" t="s">
        <v>185</v>
      </c>
      <c r="CL537" s="19" t="s">
        <v>241</v>
      </c>
      <c r="CM537" s="19">
        <f t="shared" si="22"/>
        <v>1.5</v>
      </c>
      <c r="CN537" s="19" t="s">
        <v>185</v>
      </c>
      <c r="CO537" s="19">
        <f t="shared" si="23"/>
        <v>0</v>
      </c>
      <c r="CP537" s="19" t="s">
        <v>185</v>
      </c>
      <c r="CQ537" s="19" t="s">
        <v>185</v>
      </c>
      <c r="CR537" s="19" t="s">
        <v>185</v>
      </c>
      <c r="CS537" s="19" t="s">
        <v>185</v>
      </c>
      <c r="CT537" s="19" t="s">
        <v>185</v>
      </c>
      <c r="CU537" s="19">
        <f t="shared" ref="CU537:CY537" si="592">if(CP537="Không",0,1)</f>
        <v>0</v>
      </c>
      <c r="CV537" s="19">
        <f t="shared" si="592"/>
        <v>0</v>
      </c>
      <c r="CW537" s="19">
        <f t="shared" si="592"/>
        <v>0</v>
      </c>
      <c r="CX537" s="19">
        <f t="shared" si="592"/>
        <v>0</v>
      </c>
      <c r="CY537" s="19">
        <f t="shared" si="592"/>
        <v>0</v>
      </c>
      <c r="CZ537" s="19" t="s">
        <v>185</v>
      </c>
      <c r="DA537" s="19">
        <f t="shared" si="25"/>
        <v>0</v>
      </c>
      <c r="DB537" s="19" t="s">
        <v>185</v>
      </c>
      <c r="DC537" s="19">
        <f t="shared" si="26"/>
        <v>0</v>
      </c>
      <c r="DD537" s="20"/>
      <c r="DE537" s="19" t="s">
        <v>195</v>
      </c>
      <c r="DF537" s="19">
        <f t="shared" si="27"/>
        <v>1</v>
      </c>
      <c r="DG537" s="19" t="s">
        <v>196</v>
      </c>
      <c r="DH537" s="19">
        <f t="shared" si="28"/>
        <v>0</v>
      </c>
      <c r="DI537" s="19" t="s">
        <v>185</v>
      </c>
      <c r="DJ537" s="19">
        <f t="shared" si="29"/>
        <v>0</v>
      </c>
      <c r="DK537" s="19" t="s">
        <v>197</v>
      </c>
      <c r="DL537" s="19">
        <f t="shared" si="30"/>
        <v>0</v>
      </c>
      <c r="DM537" s="19" t="s">
        <v>265</v>
      </c>
      <c r="DN537" s="19">
        <f t="shared" si="31"/>
        <v>5</v>
      </c>
      <c r="DO537" s="19" t="s">
        <v>841</v>
      </c>
      <c r="DP537" s="19" t="s">
        <v>185</v>
      </c>
      <c r="DQ537" s="20">
        <f t="shared" si="32"/>
        <v>0</v>
      </c>
      <c r="DR537" s="20"/>
      <c r="DS537" s="19" t="s">
        <v>185</v>
      </c>
      <c r="DT537" s="20"/>
      <c r="DU537" s="19" t="s">
        <v>185</v>
      </c>
      <c r="DV537" s="20"/>
      <c r="DW537" s="20"/>
      <c r="DX537" s="20"/>
      <c r="DY537" s="20"/>
    </row>
    <row r="538">
      <c r="A538" s="18">
        <v>46022.332141203704</v>
      </c>
      <c r="B538" s="19" t="s">
        <v>300</v>
      </c>
      <c r="C538" s="19" t="s">
        <v>174</v>
      </c>
      <c r="D538" s="19">
        <f t="shared" si="2"/>
        <v>0</v>
      </c>
      <c r="E538" s="19" t="s">
        <v>267</v>
      </c>
      <c r="F538" s="19">
        <f>IFERROR(__xludf.DUMMYFUNCTION("LET(
  t, LOWER(TRIM(E538)),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538" s="19" t="s">
        <v>220</v>
      </c>
      <c r="H538" s="19">
        <f>IFERROR(__xludf.DUMMYFUNCTION("LET(
  t, LOWER(TRIM(G538)),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38" s="19" t="s">
        <v>276</v>
      </c>
      <c r="J538" s="19">
        <f>IFERROR(__xludf.DUMMYFUNCTION("LET(
  text, LOWER(I538),
  IFERROR(
    IFS(
      REGEXMATCH(text,""ở cùng gia đình|ở trọ cùng gia đình""), 0,
      REGEXMATCH(text,""thuê trọ""), 1,
      REGEXMATCH(text,""ở ktx""), 2,
      REGEXMATCH(text,""có nhà tại khu vực đang học|có nhà|ở riên"&amp;"g tại chung cư""), 3,
      REGEXMATCH(text,""ở nhà người quen""), 4
    ),
  -1)
)"),0.0)</f>
        <v>0</v>
      </c>
      <c r="K538" s="19" t="s">
        <v>202</v>
      </c>
      <c r="L538" s="19">
        <f>IFERROR(__xludf.DUMMYFUNCTION("LET(
  t, LOWER(TRIM(K538)),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38" s="19" t="s">
        <v>383</v>
      </c>
      <c r="N538" s="19">
        <f>IFERROR(__xludf.DUMMYFUNCTION("LET(
  t, LOWER(TRIM(M538)),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38" s="19" t="s">
        <v>195</v>
      </c>
      <c r="P538" s="19">
        <f t="shared" si="3"/>
        <v>1</v>
      </c>
      <c r="Q538" s="19" t="s">
        <v>1128</v>
      </c>
      <c r="R538" s="19">
        <v>1.0</v>
      </c>
      <c r="S538" s="19" t="s">
        <v>306</v>
      </c>
      <c r="T538" s="19"/>
      <c r="U538" s="19" t="s">
        <v>307</v>
      </c>
      <c r="V538" s="20">
        <f>IFERROR(__xludf.DUMMYFUNCTION("IFERROR(REGEXEXTRACT(U538,""\d+"")*1, """")"),20.0)</f>
        <v>20</v>
      </c>
      <c r="W538" s="20">
        <f t="shared" si="5"/>
        <v>20</v>
      </c>
      <c r="X538" s="19">
        <v>70.0</v>
      </c>
      <c r="Y538" s="19">
        <v>54.0</v>
      </c>
      <c r="Z538" s="19" t="s">
        <v>186</v>
      </c>
      <c r="AA538" s="19"/>
      <c r="AB538" s="19" t="s">
        <v>185</v>
      </c>
      <c r="AC538" s="19" t="s">
        <v>1129</v>
      </c>
      <c r="AD538" s="19" t="s">
        <v>186</v>
      </c>
      <c r="AE538" s="19" t="s">
        <v>186</v>
      </c>
      <c r="AF538" s="19" t="s">
        <v>187</v>
      </c>
      <c r="AG538" s="19" t="s">
        <v>226</v>
      </c>
      <c r="AH538" s="19" t="s">
        <v>226</v>
      </c>
      <c r="AI538" s="19" t="s">
        <v>277</v>
      </c>
      <c r="AJ538" s="19">
        <f t="shared" si="6"/>
        <v>4</v>
      </c>
      <c r="AK538" s="19" t="s">
        <v>251</v>
      </c>
      <c r="AL538" s="19">
        <f t="shared" si="7"/>
        <v>3</v>
      </c>
      <c r="AM538" s="19" t="s">
        <v>190</v>
      </c>
      <c r="AN538" s="19">
        <f t="shared" si="8"/>
        <v>0</v>
      </c>
      <c r="AO538" s="20"/>
      <c r="AP538" s="19">
        <v>1.0</v>
      </c>
      <c r="AQ538" s="19">
        <v>1.0</v>
      </c>
      <c r="AR538" s="19">
        <v>1.0</v>
      </c>
      <c r="AS538" s="19">
        <v>1.0</v>
      </c>
      <c r="AT538" s="19">
        <v>1.0</v>
      </c>
      <c r="AU538" s="19">
        <v>1.0</v>
      </c>
      <c r="AV538" s="19">
        <v>1.0</v>
      </c>
      <c r="AW538" s="19">
        <v>1.0</v>
      </c>
      <c r="AX538" s="19">
        <v>1.0</v>
      </c>
      <c r="AY538" s="19">
        <f t="shared" si="9"/>
        <v>9</v>
      </c>
      <c r="AZ538" s="19">
        <f t="shared" si="10"/>
        <v>0</v>
      </c>
      <c r="BA538" s="19">
        <f t="shared" si="11"/>
        <v>0</v>
      </c>
      <c r="BB538" s="19">
        <f t="shared" si="12"/>
        <v>0</v>
      </c>
      <c r="BC538" s="19">
        <v>1.0</v>
      </c>
      <c r="BD538" s="19">
        <v>1.0</v>
      </c>
      <c r="BE538" s="19">
        <v>1.0</v>
      </c>
      <c r="BF538" s="19">
        <v>1.0</v>
      </c>
      <c r="BG538" s="19">
        <v>1.0</v>
      </c>
      <c r="BH538" s="19">
        <v>1.0</v>
      </c>
      <c r="BI538" s="19">
        <v>1.0</v>
      </c>
      <c r="BJ538" s="19">
        <f t="shared" si="13"/>
        <v>7</v>
      </c>
      <c r="BK538" s="19">
        <f t="shared" si="14"/>
        <v>0</v>
      </c>
      <c r="BL538" s="19"/>
      <c r="BM538" s="19"/>
      <c r="BN538" s="19">
        <v>1.0</v>
      </c>
      <c r="BO538" s="19" t="s">
        <v>195</v>
      </c>
      <c r="BP538" s="19">
        <f t="shared" si="15"/>
        <v>1</v>
      </c>
      <c r="BQ538" s="19">
        <v>1.0</v>
      </c>
      <c r="BR538" s="19">
        <v>0.0</v>
      </c>
      <c r="BS538" s="19" t="s">
        <v>195</v>
      </c>
      <c r="BT538" s="20">
        <f t="shared" si="16"/>
        <v>1</v>
      </c>
      <c r="BU538" s="19" t="s">
        <v>332</v>
      </c>
      <c r="BV538" s="19">
        <v>1.0</v>
      </c>
      <c r="BW538" s="19" t="s">
        <v>195</v>
      </c>
      <c r="BX538" s="19" t="s">
        <v>191</v>
      </c>
      <c r="BY538" s="19" t="s">
        <v>195</v>
      </c>
      <c r="BZ538" s="19" t="s">
        <v>186</v>
      </c>
      <c r="CA538" s="19">
        <f t="shared" si="17"/>
        <v>1</v>
      </c>
      <c r="CB538" s="19" t="s">
        <v>186</v>
      </c>
      <c r="CC538" s="19">
        <f t="shared" si="18"/>
        <v>1</v>
      </c>
      <c r="CD538" s="19" t="s">
        <v>209</v>
      </c>
      <c r="CE538" s="19">
        <f t="shared" si="19"/>
        <v>1</v>
      </c>
      <c r="CF538" s="19" t="s">
        <v>209</v>
      </c>
      <c r="CG538" s="19">
        <f t="shared" si="20"/>
        <v>1</v>
      </c>
      <c r="CH538" s="19" t="s">
        <v>209</v>
      </c>
      <c r="CI538" s="19">
        <f t="shared" si="21"/>
        <v>1</v>
      </c>
      <c r="CJ538" s="19" t="s">
        <v>292</v>
      </c>
      <c r="CK538" s="19" t="s">
        <v>1130</v>
      </c>
      <c r="CL538" s="19" t="s">
        <v>212</v>
      </c>
      <c r="CM538" s="19">
        <f t="shared" si="22"/>
        <v>6</v>
      </c>
      <c r="CN538" s="19" t="s">
        <v>213</v>
      </c>
      <c r="CO538" s="19">
        <f t="shared" si="23"/>
        <v>1</v>
      </c>
      <c r="CP538" s="19" t="s">
        <v>195</v>
      </c>
      <c r="CQ538" s="19" t="s">
        <v>185</v>
      </c>
      <c r="CR538" s="19" t="s">
        <v>185</v>
      </c>
      <c r="CS538" s="19" t="s">
        <v>185</v>
      </c>
      <c r="CT538" s="19" t="s">
        <v>185</v>
      </c>
      <c r="CU538" s="19">
        <f t="shared" ref="CU538:CY538" si="593">if(CP538="Không",0,1)</f>
        <v>1</v>
      </c>
      <c r="CV538" s="19">
        <f t="shared" si="593"/>
        <v>0</v>
      </c>
      <c r="CW538" s="19">
        <f t="shared" si="593"/>
        <v>0</v>
      </c>
      <c r="CX538" s="19">
        <f t="shared" si="593"/>
        <v>0</v>
      </c>
      <c r="CY538" s="19">
        <f t="shared" si="593"/>
        <v>0</v>
      </c>
      <c r="CZ538" s="19" t="s">
        <v>185</v>
      </c>
      <c r="DA538" s="19">
        <f t="shared" si="25"/>
        <v>0</v>
      </c>
      <c r="DB538" s="19" t="s">
        <v>185</v>
      </c>
      <c r="DC538" s="19">
        <f t="shared" si="26"/>
        <v>0</v>
      </c>
      <c r="DD538" s="20"/>
      <c r="DE538" s="19" t="s">
        <v>195</v>
      </c>
      <c r="DF538" s="19">
        <f t="shared" si="27"/>
        <v>1</v>
      </c>
      <c r="DG538" s="19" t="s">
        <v>196</v>
      </c>
      <c r="DH538" s="19">
        <f t="shared" si="28"/>
        <v>0</v>
      </c>
      <c r="DI538" s="19" t="s">
        <v>185</v>
      </c>
      <c r="DJ538" s="19">
        <f t="shared" si="29"/>
        <v>0</v>
      </c>
      <c r="DK538" s="19" t="s">
        <v>257</v>
      </c>
      <c r="DL538" s="19">
        <f t="shared" si="30"/>
        <v>3</v>
      </c>
      <c r="DM538" s="19" t="s">
        <v>216</v>
      </c>
      <c r="DN538" s="19">
        <f t="shared" si="31"/>
        <v>3.5</v>
      </c>
      <c r="DO538" s="19" t="s">
        <v>1131</v>
      </c>
      <c r="DP538" s="19" t="s">
        <v>185</v>
      </c>
      <c r="DQ538" s="20">
        <f t="shared" si="32"/>
        <v>0</v>
      </c>
      <c r="DR538" s="20"/>
      <c r="DS538" s="19" t="s">
        <v>185</v>
      </c>
      <c r="DT538" s="20"/>
      <c r="DU538" s="19" t="s">
        <v>185</v>
      </c>
      <c r="DV538" s="20"/>
      <c r="DW538" s="20"/>
      <c r="DX538" s="20"/>
      <c r="DY538" s="20"/>
    </row>
    <row r="539">
      <c r="A539" s="18">
        <v>46022.33230324074</v>
      </c>
      <c r="B539" s="19" t="s">
        <v>300</v>
      </c>
      <c r="C539" s="19" t="s">
        <v>174</v>
      </c>
      <c r="D539" s="19">
        <f t="shared" si="2"/>
        <v>0</v>
      </c>
      <c r="E539" s="19" t="s">
        <v>180</v>
      </c>
      <c r="F539" s="19">
        <f>IFERROR(__xludf.DUMMYFUNCTION("LET(
  t, LOWER(TRIM(E539)),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39" s="19" t="s">
        <v>185</v>
      </c>
      <c r="H539" s="19">
        <f>IFERROR(__xludf.DUMMYFUNCTION("LET(
  t, LOWER(TRIM(G539)),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39" s="19" t="s">
        <v>276</v>
      </c>
      <c r="J539" s="19">
        <f>IFERROR(__xludf.DUMMYFUNCTION("LET(
  text, LOWER(I539),
  IFERROR(
    IFS(
      REGEXMATCH(text,""ở cùng gia đình|ở trọ cùng gia đình""), 0,
      REGEXMATCH(text,""thuê trọ""), 1,
      REGEXMATCH(text,""ở ktx""), 2,
      REGEXMATCH(text,""có nhà tại khu vực đang học|có nhà|ở riên"&amp;"g tại chung cư""), 3,
      REGEXMATCH(text,""ở nhà người quen""), 4
    ),
  -1)
)"),0.0)</f>
        <v>0</v>
      </c>
      <c r="K539" s="19" t="s">
        <v>1132</v>
      </c>
      <c r="L539" s="19">
        <f>IFERROR(__xludf.DUMMYFUNCTION("LET(
  t, LOWER(TRIM(K539)),
  IFERROR(
    IFS(
      REGEXMATCH(t,""xuất\s*sắc""), 0,
      REGEXMATCH(t,""^giỏi$""), 1,
      REGEXMATCH(t,""^khá$""), 2,
      REGEXMATCH(t,""trung bình|bình thường|^4$""), 3,
      REGEXMATCH(t,""rớt""), 4,
      REGEX"&amp;"MATCH(t,""năm nhất|tân sinh viên|mới|chưa|không|sắp thi|chuẩn bị thi|kq|kết quả|chưa có|chưa biết""), 5,
      TRUE, 5
    ),
  5)
)"),0.0)</f>
        <v>0</v>
      </c>
      <c r="M539" s="19" t="s">
        <v>222</v>
      </c>
      <c r="N539" s="19">
        <f>IFERROR(__xludf.DUMMYFUNCTION("LET(
  t, LOWER(TRIM(M539)),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39" s="19" t="s">
        <v>185</v>
      </c>
      <c r="P539" s="19">
        <f t="shared" si="3"/>
        <v>0</v>
      </c>
      <c r="Q539" s="20"/>
      <c r="R539" s="20" t="str">
        <f t="shared" ref="R539:R560" si="595">Q539</f>
        <v/>
      </c>
      <c r="S539" s="20"/>
      <c r="T539" s="20"/>
      <c r="U539" s="20"/>
      <c r="V539" s="20" t="str">
        <f>IFERROR(__xludf.DUMMYFUNCTION("IFERROR(REGEXEXTRACT(U539,""\d+"")*1, """")"),"")</f>
        <v/>
      </c>
      <c r="W539" s="20">
        <f t="shared" si="5"/>
        <v>0</v>
      </c>
      <c r="X539" s="20"/>
      <c r="Y539" s="20"/>
      <c r="Z539" s="19" t="s">
        <v>186</v>
      </c>
      <c r="AA539" s="19"/>
      <c r="AB539" s="19" t="s">
        <v>185</v>
      </c>
      <c r="AC539" s="19" t="s">
        <v>1133</v>
      </c>
      <c r="AD539" s="19" t="s">
        <v>205</v>
      </c>
      <c r="AE539" s="19" t="s">
        <v>185</v>
      </c>
      <c r="AF539" s="19" t="s">
        <v>206</v>
      </c>
      <c r="AG539" s="19" t="s">
        <v>188</v>
      </c>
      <c r="AH539" s="19" t="s">
        <v>188</v>
      </c>
      <c r="AI539" s="19" t="s">
        <v>227</v>
      </c>
      <c r="AJ539" s="19">
        <f t="shared" si="6"/>
        <v>2</v>
      </c>
      <c r="AK539" s="19" t="s">
        <v>188</v>
      </c>
      <c r="AL539" s="19">
        <f t="shared" si="7"/>
        <v>1</v>
      </c>
      <c r="AM539" s="19" t="s">
        <v>228</v>
      </c>
      <c r="AN539" s="19">
        <f t="shared" si="8"/>
        <v>1</v>
      </c>
      <c r="AO539" s="20"/>
      <c r="AP539" s="19">
        <v>2.0</v>
      </c>
      <c r="AQ539" s="19">
        <v>3.0</v>
      </c>
      <c r="AR539" s="19">
        <v>3.0</v>
      </c>
      <c r="AS539" s="19">
        <v>2.0</v>
      </c>
      <c r="AT539" s="19">
        <v>2.0</v>
      </c>
      <c r="AU539" s="19">
        <v>1.0</v>
      </c>
      <c r="AV539" s="19">
        <v>2.0</v>
      </c>
      <c r="AW539" s="19">
        <v>1.0</v>
      </c>
      <c r="AX539" s="19">
        <v>1.0</v>
      </c>
      <c r="AY539" s="19">
        <f t="shared" si="9"/>
        <v>17</v>
      </c>
      <c r="AZ539" s="19">
        <f t="shared" si="10"/>
        <v>8</v>
      </c>
      <c r="BA539" s="19">
        <f t="shared" si="11"/>
        <v>0</v>
      </c>
      <c r="BB539" s="19">
        <f t="shared" si="12"/>
        <v>0</v>
      </c>
      <c r="BC539" s="19">
        <v>1.0</v>
      </c>
      <c r="BD539" s="19">
        <v>2.0</v>
      </c>
      <c r="BE539" s="19">
        <v>2.0</v>
      </c>
      <c r="BF539" s="19">
        <v>1.0</v>
      </c>
      <c r="BG539" s="19">
        <v>2.0</v>
      </c>
      <c r="BH539" s="19">
        <v>2.0</v>
      </c>
      <c r="BI539" s="19">
        <v>1.0</v>
      </c>
      <c r="BJ539" s="19">
        <f t="shared" si="13"/>
        <v>11</v>
      </c>
      <c r="BK539" s="19">
        <f t="shared" si="14"/>
        <v>4</v>
      </c>
      <c r="BL539" s="19"/>
      <c r="BM539" s="19"/>
      <c r="BN539" s="19">
        <v>2.0</v>
      </c>
      <c r="BO539" s="19" t="s">
        <v>185</v>
      </c>
      <c r="BP539" s="19">
        <f t="shared" si="15"/>
        <v>0</v>
      </c>
      <c r="BQ539" s="19">
        <v>1.0</v>
      </c>
      <c r="BR539" s="19">
        <v>8.0</v>
      </c>
      <c r="BS539" s="19" t="s">
        <v>185</v>
      </c>
      <c r="BT539" s="20">
        <f t="shared" si="16"/>
        <v>0</v>
      </c>
      <c r="BU539" s="20"/>
      <c r="BV539" s="19">
        <v>2.0</v>
      </c>
      <c r="BW539" s="19" t="s">
        <v>185</v>
      </c>
      <c r="BX539" s="19" t="s">
        <v>191</v>
      </c>
      <c r="BY539" s="19" t="s">
        <v>185</v>
      </c>
      <c r="BZ539" s="19" t="s">
        <v>185</v>
      </c>
      <c r="CA539" s="19">
        <f t="shared" si="17"/>
        <v>0</v>
      </c>
      <c r="CB539" s="19" t="s">
        <v>186</v>
      </c>
      <c r="CC539" s="19">
        <f t="shared" si="18"/>
        <v>1</v>
      </c>
      <c r="CD539" s="19" t="s">
        <v>192</v>
      </c>
      <c r="CE539" s="19">
        <f t="shared" si="19"/>
        <v>0</v>
      </c>
      <c r="CF539" s="19" t="s">
        <v>192</v>
      </c>
      <c r="CG539" s="19">
        <f t="shared" si="20"/>
        <v>0</v>
      </c>
      <c r="CH539" s="19" t="s">
        <v>192</v>
      </c>
      <c r="CI539" s="19">
        <f t="shared" si="21"/>
        <v>0</v>
      </c>
      <c r="CJ539" s="19" t="s">
        <v>262</v>
      </c>
      <c r="CK539" s="19" t="s">
        <v>211</v>
      </c>
      <c r="CL539" s="19" t="s">
        <v>231</v>
      </c>
      <c r="CM539" s="19">
        <f t="shared" si="22"/>
        <v>0.75</v>
      </c>
      <c r="CN539" s="19" t="s">
        <v>185</v>
      </c>
      <c r="CO539" s="19">
        <f t="shared" si="23"/>
        <v>0</v>
      </c>
      <c r="CP539" s="19" t="s">
        <v>185</v>
      </c>
      <c r="CQ539" s="19" t="s">
        <v>185</v>
      </c>
      <c r="CR539" s="19" t="s">
        <v>185</v>
      </c>
      <c r="CS539" s="19" t="s">
        <v>185</v>
      </c>
      <c r="CT539" s="19" t="s">
        <v>185</v>
      </c>
      <c r="CU539" s="19">
        <f t="shared" ref="CU539:CY539" si="594">if(CP539="Không",0,1)</f>
        <v>0</v>
      </c>
      <c r="CV539" s="19">
        <f t="shared" si="594"/>
        <v>0</v>
      </c>
      <c r="CW539" s="19">
        <f t="shared" si="594"/>
        <v>0</v>
      </c>
      <c r="CX539" s="19">
        <f t="shared" si="594"/>
        <v>0</v>
      </c>
      <c r="CY539" s="19">
        <f t="shared" si="594"/>
        <v>0</v>
      </c>
      <c r="CZ539" s="19" t="s">
        <v>185</v>
      </c>
      <c r="DA539" s="19">
        <f t="shared" si="25"/>
        <v>0</v>
      </c>
      <c r="DB539" s="19" t="s">
        <v>185</v>
      </c>
      <c r="DC539" s="19">
        <f t="shared" si="26"/>
        <v>0</v>
      </c>
      <c r="DD539" s="20"/>
      <c r="DE539" s="19" t="s">
        <v>195</v>
      </c>
      <c r="DF539" s="19">
        <f t="shared" si="27"/>
        <v>1</v>
      </c>
      <c r="DG539" s="19" t="s">
        <v>196</v>
      </c>
      <c r="DH539" s="19">
        <f t="shared" si="28"/>
        <v>0</v>
      </c>
      <c r="DI539" s="19" t="s">
        <v>185</v>
      </c>
      <c r="DJ539" s="19">
        <f t="shared" si="29"/>
        <v>0</v>
      </c>
      <c r="DK539" s="19" t="s">
        <v>197</v>
      </c>
      <c r="DL539" s="19">
        <f t="shared" si="30"/>
        <v>0</v>
      </c>
      <c r="DM539" s="19" t="s">
        <v>265</v>
      </c>
      <c r="DN539" s="19">
        <f t="shared" si="31"/>
        <v>5</v>
      </c>
      <c r="DO539" s="19" t="s">
        <v>361</v>
      </c>
      <c r="DP539" s="19" t="s">
        <v>185</v>
      </c>
      <c r="DQ539" s="20">
        <f t="shared" si="32"/>
        <v>0</v>
      </c>
      <c r="DR539" s="20"/>
      <c r="DS539" s="19" t="s">
        <v>185</v>
      </c>
      <c r="DT539" s="20"/>
      <c r="DU539" s="19" t="s">
        <v>185</v>
      </c>
      <c r="DV539" s="20"/>
      <c r="DW539" s="20"/>
      <c r="DX539" s="20"/>
      <c r="DY539" s="20"/>
    </row>
    <row r="540">
      <c r="A540" s="18">
        <v>46022.33462962963</v>
      </c>
      <c r="B540" s="19" t="s">
        <v>300</v>
      </c>
      <c r="C540" s="19" t="s">
        <v>174</v>
      </c>
      <c r="D540" s="19">
        <f t="shared" si="2"/>
        <v>0</v>
      </c>
      <c r="E540" s="19" t="s">
        <v>346</v>
      </c>
      <c r="F540" s="19">
        <f>IFERROR(__xludf.DUMMYFUNCTION("LET(
  t, LOWER(TRIM(E540)),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40" s="19" t="s">
        <v>220</v>
      </c>
      <c r="H540" s="19">
        <f>IFERROR(__xludf.DUMMYFUNCTION("LET(
  t, LOWER(TRIM(G540)),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40" s="19" t="s">
        <v>276</v>
      </c>
      <c r="J540" s="19">
        <f>IFERROR(__xludf.DUMMYFUNCTION("LET(
  text, LOWER(I540),
  IFERROR(
    IFS(
      REGEXMATCH(text,""ở cùng gia đình|ở trọ cùng gia đình""), 0,
      REGEXMATCH(text,""thuê trọ""), 1,
      REGEXMATCH(text,""ở ktx""), 2,
      REGEXMATCH(text,""có nhà tại khu vực đang học|có nhà|ở riên"&amp;"g tại chung cư""), 3,
      REGEXMATCH(text,""ở nhà người quen""), 4
    ),
  -1)
)"),0.0)</f>
        <v>0</v>
      </c>
      <c r="K540" s="19" t="s">
        <v>202</v>
      </c>
      <c r="L540" s="19">
        <f>IFERROR(__xludf.DUMMYFUNCTION("LET(
  t, LOWER(TRIM(K540)),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40" s="19" t="s">
        <v>261</v>
      </c>
      <c r="N540" s="19">
        <f>IFERROR(__xludf.DUMMYFUNCTION("LET(
  t, LOWER(TRIM(M540)),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40" s="19" t="s">
        <v>185</v>
      </c>
      <c r="P540" s="19">
        <f t="shared" si="3"/>
        <v>0</v>
      </c>
      <c r="Q540" s="20"/>
      <c r="R540" s="20" t="str">
        <f t="shared" si="595"/>
        <v/>
      </c>
      <c r="S540" s="20"/>
      <c r="T540" s="20"/>
      <c r="U540" s="20"/>
      <c r="V540" s="20" t="str">
        <f>IFERROR(__xludf.DUMMYFUNCTION("IFERROR(REGEXEXTRACT(U540,""\d+"")*1, """")"),"")</f>
        <v/>
      </c>
      <c r="W540" s="20">
        <f t="shared" si="5"/>
        <v>0</v>
      </c>
      <c r="X540" s="20"/>
      <c r="Y540" s="20"/>
      <c r="Z540" s="19" t="s">
        <v>185</v>
      </c>
      <c r="AA540" s="19"/>
      <c r="AB540" s="19" t="s">
        <v>195</v>
      </c>
      <c r="AC540" s="19" t="s">
        <v>185</v>
      </c>
      <c r="AD540" s="19" t="s">
        <v>185</v>
      </c>
      <c r="AE540" s="19" t="s">
        <v>225</v>
      </c>
      <c r="AF540" s="19" t="s">
        <v>237</v>
      </c>
      <c r="AG540" s="19" t="s">
        <v>226</v>
      </c>
      <c r="AH540" s="19" t="s">
        <v>251</v>
      </c>
      <c r="AI540" s="19" t="s">
        <v>227</v>
      </c>
      <c r="AJ540" s="19">
        <f t="shared" si="6"/>
        <v>2</v>
      </c>
      <c r="AK540" s="19" t="s">
        <v>188</v>
      </c>
      <c r="AL540" s="19">
        <f t="shared" si="7"/>
        <v>1</v>
      </c>
      <c r="AM540" s="19" t="s">
        <v>190</v>
      </c>
      <c r="AN540" s="19">
        <f t="shared" si="8"/>
        <v>0</v>
      </c>
      <c r="AO540" s="20"/>
      <c r="AP540" s="19">
        <v>3.0</v>
      </c>
      <c r="AQ540" s="19">
        <v>4.0</v>
      </c>
      <c r="AR540" s="19">
        <v>4.0</v>
      </c>
      <c r="AS540" s="19">
        <v>4.0</v>
      </c>
      <c r="AT540" s="19">
        <v>2.0</v>
      </c>
      <c r="AU540" s="19">
        <v>4.0</v>
      </c>
      <c r="AV540" s="19">
        <v>1.0</v>
      </c>
      <c r="AW540" s="19">
        <v>1.0</v>
      </c>
      <c r="AX540" s="19">
        <v>2.0</v>
      </c>
      <c r="AY540" s="19">
        <f t="shared" si="9"/>
        <v>25</v>
      </c>
      <c r="AZ540" s="19">
        <f t="shared" si="10"/>
        <v>16</v>
      </c>
      <c r="BA540" s="19">
        <f t="shared" si="11"/>
        <v>1</v>
      </c>
      <c r="BB540" s="19">
        <f t="shared" si="12"/>
        <v>1</v>
      </c>
      <c r="BC540" s="19">
        <v>4.0</v>
      </c>
      <c r="BD540" s="19">
        <v>3.0</v>
      </c>
      <c r="BE540" s="19">
        <v>3.0</v>
      </c>
      <c r="BF540" s="19">
        <v>1.0</v>
      </c>
      <c r="BG540" s="19">
        <v>4.0</v>
      </c>
      <c r="BH540" s="19">
        <v>4.0</v>
      </c>
      <c r="BI540" s="19">
        <v>4.0</v>
      </c>
      <c r="BJ540" s="19">
        <f t="shared" si="13"/>
        <v>23</v>
      </c>
      <c r="BK540" s="19">
        <f t="shared" si="14"/>
        <v>16</v>
      </c>
      <c r="BL540" s="19"/>
      <c r="BM540" s="19"/>
      <c r="BN540" s="19">
        <v>4.0</v>
      </c>
      <c r="BO540" s="19" t="s">
        <v>185</v>
      </c>
      <c r="BP540" s="19">
        <f t="shared" si="15"/>
        <v>0</v>
      </c>
      <c r="BQ540" s="19">
        <v>4.0</v>
      </c>
      <c r="BR540" s="19">
        <v>4.0</v>
      </c>
      <c r="BS540" s="19" t="s">
        <v>195</v>
      </c>
      <c r="BT540" s="20">
        <f t="shared" si="16"/>
        <v>1</v>
      </c>
      <c r="BU540" s="19" t="s">
        <v>312</v>
      </c>
      <c r="BV540" s="19">
        <v>3.0</v>
      </c>
      <c r="BW540" s="19" t="s">
        <v>195</v>
      </c>
      <c r="BX540" s="19" t="s">
        <v>191</v>
      </c>
      <c r="BY540" s="19" t="s">
        <v>195</v>
      </c>
      <c r="BZ540" s="19" t="s">
        <v>208</v>
      </c>
      <c r="CA540" s="19">
        <f t="shared" si="17"/>
        <v>2</v>
      </c>
      <c r="CB540" s="19" t="s">
        <v>208</v>
      </c>
      <c r="CC540" s="19">
        <f t="shared" si="18"/>
        <v>2</v>
      </c>
      <c r="CD540" s="19" t="s">
        <v>209</v>
      </c>
      <c r="CE540" s="19">
        <f t="shared" si="19"/>
        <v>1</v>
      </c>
      <c r="CF540" s="19" t="s">
        <v>209</v>
      </c>
      <c r="CG540" s="19">
        <f t="shared" si="20"/>
        <v>1</v>
      </c>
      <c r="CH540" s="19" t="s">
        <v>209</v>
      </c>
      <c r="CI540" s="19">
        <f t="shared" si="21"/>
        <v>1</v>
      </c>
      <c r="CJ540" s="19" t="s">
        <v>262</v>
      </c>
      <c r="CK540" s="19" t="s">
        <v>185</v>
      </c>
      <c r="CL540" s="19" t="s">
        <v>212</v>
      </c>
      <c r="CM540" s="19">
        <f t="shared" si="22"/>
        <v>6</v>
      </c>
      <c r="CN540" s="19" t="s">
        <v>213</v>
      </c>
      <c r="CO540" s="19">
        <f t="shared" si="23"/>
        <v>1</v>
      </c>
      <c r="CP540" s="19" t="s">
        <v>195</v>
      </c>
      <c r="CQ540" s="19" t="s">
        <v>195</v>
      </c>
      <c r="CR540" s="19" t="s">
        <v>195</v>
      </c>
      <c r="CS540" s="19" t="s">
        <v>195</v>
      </c>
      <c r="CT540" s="19" t="s">
        <v>185</v>
      </c>
      <c r="CU540" s="19">
        <f t="shared" ref="CU540:CY540" si="596">if(CP540="Không",0,1)</f>
        <v>1</v>
      </c>
      <c r="CV540" s="19">
        <f t="shared" si="596"/>
        <v>1</v>
      </c>
      <c r="CW540" s="19">
        <f t="shared" si="596"/>
        <v>1</v>
      </c>
      <c r="CX540" s="19">
        <f t="shared" si="596"/>
        <v>1</v>
      </c>
      <c r="CY540" s="19">
        <f t="shared" si="596"/>
        <v>0</v>
      </c>
      <c r="CZ540" s="19" t="s">
        <v>185</v>
      </c>
      <c r="DA540" s="19">
        <f t="shared" si="25"/>
        <v>0</v>
      </c>
      <c r="DB540" s="19" t="s">
        <v>185</v>
      </c>
      <c r="DC540" s="19">
        <f t="shared" si="26"/>
        <v>0</v>
      </c>
      <c r="DD540" s="20"/>
      <c r="DE540" s="19" t="s">
        <v>195</v>
      </c>
      <c r="DF540" s="19">
        <f t="shared" si="27"/>
        <v>1</v>
      </c>
      <c r="DG540" s="19" t="s">
        <v>272</v>
      </c>
      <c r="DH540" s="19">
        <f t="shared" si="28"/>
        <v>1</v>
      </c>
      <c r="DI540" s="19" t="s">
        <v>539</v>
      </c>
      <c r="DJ540" s="19">
        <f t="shared" si="29"/>
        <v>1</v>
      </c>
      <c r="DK540" s="19" t="s">
        <v>197</v>
      </c>
      <c r="DL540" s="19">
        <f t="shared" si="30"/>
        <v>0</v>
      </c>
      <c r="DM540" s="19" t="s">
        <v>232</v>
      </c>
      <c r="DN540" s="19">
        <f t="shared" si="31"/>
        <v>2.5</v>
      </c>
      <c r="DO540" s="19" t="s">
        <v>602</v>
      </c>
      <c r="DP540" s="19" t="s">
        <v>185</v>
      </c>
      <c r="DQ540" s="20">
        <f t="shared" si="32"/>
        <v>0</v>
      </c>
      <c r="DR540" s="20"/>
      <c r="DS540" s="19" t="s">
        <v>185</v>
      </c>
      <c r="DT540" s="20"/>
      <c r="DU540" s="19" t="s">
        <v>185</v>
      </c>
      <c r="DV540" s="20"/>
      <c r="DW540" s="20"/>
      <c r="DX540" s="20"/>
      <c r="DY540" s="20"/>
    </row>
    <row r="541">
      <c r="A541" s="18">
        <v>46022.334872685184</v>
      </c>
      <c r="B541" s="19" t="s">
        <v>300</v>
      </c>
      <c r="C541" s="19" t="s">
        <v>174</v>
      </c>
      <c r="D541" s="19">
        <f t="shared" si="2"/>
        <v>0</v>
      </c>
      <c r="E541" s="19" t="s">
        <v>180</v>
      </c>
      <c r="F541" s="19">
        <f>IFERROR(__xludf.DUMMYFUNCTION("LET(
  t, LOWER(TRIM(E541)),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41" s="19" t="s">
        <v>185</v>
      </c>
      <c r="H541" s="19">
        <f>IFERROR(__xludf.DUMMYFUNCTION("LET(
  t, LOWER(TRIM(G541)),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41" s="19" t="s">
        <v>182</v>
      </c>
      <c r="J541" s="19">
        <f>IFERROR(__xludf.DUMMYFUNCTION("LET(
  text, LOWER(I541),
  IFERROR(
    IFS(
      REGEXMATCH(text,""ở cùng gia đình|ở trọ cùng gia đình""), 0,
      REGEXMATCH(text,""thuê trọ""), 1,
      REGEXMATCH(text,""ở ktx""), 2,
      REGEXMATCH(text,""có nhà tại khu vực đang học|có nhà|ở riên"&amp;"g tại chung cư""), 3,
      REGEXMATCH(text,""ở nhà người quen""), 4
    ),
  -1)
)"),1.0)</f>
        <v>1</v>
      </c>
      <c r="K541" s="19" t="s">
        <v>183</v>
      </c>
      <c r="L541" s="19">
        <f>IFERROR(__xludf.DUMMYFUNCTION("LET(
  t, LOWER(TRIM(K541)),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41" s="19" t="s">
        <v>222</v>
      </c>
      <c r="N541" s="19">
        <f>IFERROR(__xludf.DUMMYFUNCTION("LET(
  t, LOWER(TRIM(M541)),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41" s="19" t="s">
        <v>195</v>
      </c>
      <c r="P541" s="19">
        <f t="shared" si="3"/>
        <v>1</v>
      </c>
      <c r="Q541" s="19">
        <v>1.0</v>
      </c>
      <c r="R541" s="20">
        <f t="shared" si="595"/>
        <v>1</v>
      </c>
      <c r="S541" s="19" t="s">
        <v>223</v>
      </c>
      <c r="T541" s="19"/>
      <c r="U541" s="19" t="s">
        <v>236</v>
      </c>
      <c r="V541" s="20">
        <f>IFERROR(__xludf.DUMMYFUNCTION("IFERROR(REGEXEXTRACT(U541,""\d+"")*1, """")"),40.0)</f>
        <v>40</v>
      </c>
      <c r="W541" s="20">
        <f t="shared" si="5"/>
        <v>40</v>
      </c>
      <c r="X541" s="19">
        <v>0.0</v>
      </c>
      <c r="Y541" s="19">
        <v>0.0</v>
      </c>
      <c r="Z541" s="19" t="s">
        <v>208</v>
      </c>
      <c r="AA541" s="19"/>
      <c r="AB541" s="19" t="s">
        <v>185</v>
      </c>
      <c r="AC541" s="19" t="s">
        <v>423</v>
      </c>
      <c r="AD541" s="19" t="s">
        <v>205</v>
      </c>
      <c r="AE541" s="19" t="s">
        <v>186</v>
      </c>
      <c r="AF541" s="19" t="s">
        <v>187</v>
      </c>
      <c r="AG541" s="19" t="s">
        <v>226</v>
      </c>
      <c r="AH541" s="19" t="s">
        <v>188</v>
      </c>
      <c r="AI541" s="19" t="s">
        <v>239</v>
      </c>
      <c r="AJ541" s="19">
        <f t="shared" si="6"/>
        <v>0</v>
      </c>
      <c r="AK541" s="19" t="s">
        <v>238</v>
      </c>
      <c r="AL541" s="19">
        <f t="shared" si="7"/>
        <v>0</v>
      </c>
      <c r="AM541" s="19" t="s">
        <v>228</v>
      </c>
      <c r="AN541" s="19">
        <f t="shared" si="8"/>
        <v>1</v>
      </c>
      <c r="AO541" s="20"/>
      <c r="AP541" s="19">
        <v>1.0</v>
      </c>
      <c r="AQ541" s="19">
        <v>1.0</v>
      </c>
      <c r="AR541" s="19">
        <v>4.0</v>
      </c>
      <c r="AS541" s="19">
        <v>2.0</v>
      </c>
      <c r="AT541" s="19">
        <v>2.0</v>
      </c>
      <c r="AU541" s="19">
        <v>4.0</v>
      </c>
      <c r="AV541" s="19">
        <v>2.0</v>
      </c>
      <c r="AW541" s="19">
        <v>1.0</v>
      </c>
      <c r="AX541" s="19">
        <v>2.0</v>
      </c>
      <c r="AY541" s="19">
        <f t="shared" si="9"/>
        <v>19</v>
      </c>
      <c r="AZ541" s="19">
        <f t="shared" si="10"/>
        <v>10</v>
      </c>
      <c r="BA541" s="19">
        <f t="shared" si="11"/>
        <v>1</v>
      </c>
      <c r="BB541" s="19">
        <f t="shared" si="12"/>
        <v>0</v>
      </c>
      <c r="BC541" s="19">
        <v>1.0</v>
      </c>
      <c r="BD541" s="19">
        <v>2.0</v>
      </c>
      <c r="BE541" s="19">
        <v>3.0</v>
      </c>
      <c r="BF541" s="19">
        <v>2.0</v>
      </c>
      <c r="BG541" s="19">
        <v>4.0</v>
      </c>
      <c r="BH541" s="19">
        <v>4.0</v>
      </c>
      <c r="BI541" s="19">
        <v>2.0</v>
      </c>
      <c r="BJ541" s="19">
        <f t="shared" si="13"/>
        <v>18</v>
      </c>
      <c r="BK541" s="19">
        <f t="shared" si="14"/>
        <v>11</v>
      </c>
      <c r="BL541" s="19"/>
      <c r="BM541" s="19"/>
      <c r="BN541" s="19">
        <v>1.0</v>
      </c>
      <c r="BO541" s="19" t="s">
        <v>185</v>
      </c>
      <c r="BP541" s="19">
        <f t="shared" si="15"/>
        <v>0</v>
      </c>
      <c r="BQ541" s="19">
        <v>1.0</v>
      </c>
      <c r="BR541" s="19">
        <v>15.0</v>
      </c>
      <c r="BS541" s="19" t="s">
        <v>185</v>
      </c>
      <c r="BT541" s="20">
        <f t="shared" si="16"/>
        <v>0</v>
      </c>
      <c r="BU541" s="20"/>
      <c r="BV541" s="19">
        <v>1.0</v>
      </c>
      <c r="BW541" s="19" t="s">
        <v>195</v>
      </c>
      <c r="BX541" s="19" t="s">
        <v>252</v>
      </c>
      <c r="BY541" s="19" t="s">
        <v>195</v>
      </c>
      <c r="BZ541" s="19" t="s">
        <v>186</v>
      </c>
      <c r="CA541" s="19">
        <f t="shared" si="17"/>
        <v>1</v>
      </c>
      <c r="CB541" s="19" t="s">
        <v>186</v>
      </c>
      <c r="CC541" s="19">
        <f t="shared" si="18"/>
        <v>1</v>
      </c>
      <c r="CD541" s="19" t="s">
        <v>192</v>
      </c>
      <c r="CE541" s="19">
        <f t="shared" si="19"/>
        <v>0</v>
      </c>
      <c r="CF541" s="19" t="s">
        <v>192</v>
      </c>
      <c r="CG541" s="19">
        <f t="shared" si="20"/>
        <v>0</v>
      </c>
      <c r="CH541" s="19" t="s">
        <v>192</v>
      </c>
      <c r="CI541" s="19">
        <f t="shared" si="21"/>
        <v>0</v>
      </c>
      <c r="CJ541" s="19" t="s">
        <v>229</v>
      </c>
      <c r="CK541" s="19" t="s">
        <v>279</v>
      </c>
      <c r="CL541" s="19" t="s">
        <v>365</v>
      </c>
      <c r="CM541" s="19">
        <f t="shared" si="22"/>
        <v>0.33</v>
      </c>
      <c r="CN541" s="19" t="s">
        <v>185</v>
      </c>
      <c r="CO541" s="19">
        <f t="shared" si="23"/>
        <v>0</v>
      </c>
      <c r="CP541" s="19" t="s">
        <v>185</v>
      </c>
      <c r="CQ541" s="19" t="s">
        <v>195</v>
      </c>
      <c r="CR541" s="19" t="s">
        <v>185</v>
      </c>
      <c r="CS541" s="19" t="s">
        <v>195</v>
      </c>
      <c r="CT541" s="19" t="s">
        <v>185</v>
      </c>
      <c r="CU541" s="19">
        <f t="shared" ref="CU541:CY541" si="597">if(CP541="Không",0,1)</f>
        <v>0</v>
      </c>
      <c r="CV541" s="19">
        <f t="shared" si="597"/>
        <v>1</v>
      </c>
      <c r="CW541" s="19">
        <f t="shared" si="597"/>
        <v>0</v>
      </c>
      <c r="CX541" s="19">
        <f t="shared" si="597"/>
        <v>1</v>
      </c>
      <c r="CY541" s="19">
        <f t="shared" si="597"/>
        <v>0</v>
      </c>
      <c r="CZ541" s="19" t="s">
        <v>185</v>
      </c>
      <c r="DA541" s="19">
        <f t="shared" si="25"/>
        <v>0</v>
      </c>
      <c r="DB541" s="19" t="s">
        <v>185</v>
      </c>
      <c r="DC541" s="19">
        <f t="shared" si="26"/>
        <v>0</v>
      </c>
      <c r="DD541" s="20"/>
      <c r="DE541" s="19" t="s">
        <v>195</v>
      </c>
      <c r="DF541" s="19">
        <f t="shared" si="27"/>
        <v>1</v>
      </c>
      <c r="DG541" s="19" t="s">
        <v>272</v>
      </c>
      <c r="DH541" s="19">
        <f t="shared" si="28"/>
        <v>1</v>
      </c>
      <c r="DI541" s="19" t="s">
        <v>185</v>
      </c>
      <c r="DJ541" s="19">
        <f t="shared" si="29"/>
        <v>0</v>
      </c>
      <c r="DK541" s="19" t="s">
        <v>197</v>
      </c>
      <c r="DL541" s="19">
        <f t="shared" si="30"/>
        <v>0</v>
      </c>
      <c r="DM541" s="19" t="s">
        <v>198</v>
      </c>
      <c r="DN541" s="19">
        <f t="shared" si="31"/>
        <v>1.5</v>
      </c>
      <c r="DO541" s="19" t="s">
        <v>326</v>
      </c>
      <c r="DP541" s="19" t="s">
        <v>185</v>
      </c>
      <c r="DQ541" s="20">
        <f t="shared" si="32"/>
        <v>0</v>
      </c>
      <c r="DR541" s="20"/>
      <c r="DS541" s="19" t="s">
        <v>185</v>
      </c>
      <c r="DT541" s="20"/>
      <c r="DU541" s="19" t="s">
        <v>185</v>
      </c>
      <c r="DV541" s="20"/>
      <c r="DW541" s="20"/>
      <c r="DX541" s="20"/>
      <c r="DY541" s="20"/>
    </row>
    <row r="542">
      <c r="A542" s="18">
        <v>46022.33519675926</v>
      </c>
      <c r="B542" s="19" t="s">
        <v>300</v>
      </c>
      <c r="C542" s="19" t="s">
        <v>174</v>
      </c>
      <c r="D542" s="19">
        <f t="shared" si="2"/>
        <v>0</v>
      </c>
      <c r="E542" s="19" t="s">
        <v>180</v>
      </c>
      <c r="F542" s="19">
        <f>IFERROR(__xludf.DUMMYFUNCTION("LET(
  t, LOWER(TRIM(E542)),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42" s="19" t="s">
        <v>185</v>
      </c>
      <c r="H542" s="19">
        <f>IFERROR(__xludf.DUMMYFUNCTION("LET(
  t, LOWER(TRIM(G542)),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42" s="19" t="s">
        <v>276</v>
      </c>
      <c r="J542" s="19">
        <f>IFERROR(__xludf.DUMMYFUNCTION("LET(
  text, LOWER(I542),
  IFERROR(
    IFS(
      REGEXMATCH(text,""ở cùng gia đình|ở trọ cùng gia đình""), 0,
      REGEXMATCH(text,""thuê trọ""), 1,
      REGEXMATCH(text,""ở ktx""), 2,
      REGEXMATCH(text,""có nhà tại khu vực đang học|có nhà|ở riên"&amp;"g tại chung cư""), 3,
      REGEXMATCH(text,""ở nhà người quen""), 4
    ),
  -1)
)"),0.0)</f>
        <v>0</v>
      </c>
      <c r="K542" s="19" t="s">
        <v>183</v>
      </c>
      <c r="L542" s="19">
        <f>IFERROR(__xludf.DUMMYFUNCTION("LET(
  t, LOWER(TRIM(K542)),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42" s="19" t="s">
        <v>222</v>
      </c>
      <c r="N542" s="19">
        <f>IFERROR(__xludf.DUMMYFUNCTION("LET(
  t, LOWER(TRIM(M542)),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42" s="19" t="s">
        <v>195</v>
      </c>
      <c r="P542" s="19">
        <f t="shared" si="3"/>
        <v>1</v>
      </c>
      <c r="Q542" s="19">
        <v>3.0</v>
      </c>
      <c r="R542" s="20">
        <f t="shared" si="595"/>
        <v>3</v>
      </c>
      <c r="S542" s="19" t="s">
        <v>1134</v>
      </c>
      <c r="T542" s="19"/>
      <c r="U542" s="19" t="s">
        <v>1135</v>
      </c>
      <c r="V542" s="20" t="str">
        <f>IFERROR(__xludf.DUMMYFUNCTION("IFERROR(REGEXEXTRACT(U542,""\d+"")*1, """")"),"")</f>
        <v/>
      </c>
      <c r="W542" s="20">
        <f t="shared" si="5"/>
        <v>0</v>
      </c>
      <c r="X542" s="19" t="s">
        <v>1136</v>
      </c>
      <c r="Y542" s="19">
        <v>0.0</v>
      </c>
      <c r="Z542" s="19" t="s">
        <v>185</v>
      </c>
      <c r="AA542" s="19"/>
      <c r="AB542" s="19" t="s">
        <v>195</v>
      </c>
      <c r="AC542" s="19" t="s">
        <v>185</v>
      </c>
      <c r="AD542" s="19" t="s">
        <v>185</v>
      </c>
      <c r="AE542" s="19" t="s">
        <v>185</v>
      </c>
      <c r="AF542" s="19" t="s">
        <v>237</v>
      </c>
      <c r="AG542" s="19" t="s">
        <v>238</v>
      </c>
      <c r="AH542" s="19" t="s">
        <v>238</v>
      </c>
      <c r="AI542" s="19" t="s">
        <v>239</v>
      </c>
      <c r="AJ542" s="19">
        <f t="shared" si="6"/>
        <v>0</v>
      </c>
      <c r="AK542" s="19" t="s">
        <v>238</v>
      </c>
      <c r="AL542" s="19">
        <f t="shared" si="7"/>
        <v>0</v>
      </c>
      <c r="AM542" s="19" t="s">
        <v>294</v>
      </c>
      <c r="AN542" s="19">
        <f t="shared" si="8"/>
        <v>2</v>
      </c>
      <c r="AO542" s="20"/>
      <c r="AP542" s="19">
        <v>3.0</v>
      </c>
      <c r="AQ542" s="19">
        <v>1.0</v>
      </c>
      <c r="AR542" s="19">
        <v>1.0</v>
      </c>
      <c r="AS542" s="19">
        <v>2.0</v>
      </c>
      <c r="AT542" s="19">
        <v>1.0</v>
      </c>
      <c r="AU542" s="19">
        <v>1.0</v>
      </c>
      <c r="AV542" s="19">
        <v>4.0</v>
      </c>
      <c r="AW542" s="19">
        <v>2.0</v>
      </c>
      <c r="AX542" s="19">
        <v>1.0</v>
      </c>
      <c r="AY542" s="19">
        <f t="shared" si="9"/>
        <v>16</v>
      </c>
      <c r="AZ542" s="19">
        <f t="shared" si="10"/>
        <v>7</v>
      </c>
      <c r="BA542" s="19">
        <f t="shared" si="11"/>
        <v>0</v>
      </c>
      <c r="BB542" s="19">
        <f t="shared" si="12"/>
        <v>0</v>
      </c>
      <c r="BC542" s="19">
        <v>1.0</v>
      </c>
      <c r="BD542" s="19">
        <v>2.0</v>
      </c>
      <c r="BE542" s="19">
        <v>2.0</v>
      </c>
      <c r="BF542" s="19">
        <v>1.0</v>
      </c>
      <c r="BG542" s="19">
        <v>2.0</v>
      </c>
      <c r="BH542" s="19">
        <v>4.0</v>
      </c>
      <c r="BI542" s="19">
        <v>1.0</v>
      </c>
      <c r="BJ542" s="19">
        <f t="shared" si="13"/>
        <v>13</v>
      </c>
      <c r="BK542" s="19">
        <f t="shared" si="14"/>
        <v>6</v>
      </c>
      <c r="BL542" s="19"/>
      <c r="BM542" s="19"/>
      <c r="BN542" s="19">
        <v>2.0</v>
      </c>
      <c r="BO542" s="19" t="s">
        <v>185</v>
      </c>
      <c r="BP542" s="19">
        <f t="shared" si="15"/>
        <v>0</v>
      </c>
      <c r="BQ542" s="19">
        <v>1.0</v>
      </c>
      <c r="BR542" s="19" t="s">
        <v>264</v>
      </c>
      <c r="BS542" s="19" t="s">
        <v>185</v>
      </c>
      <c r="BT542" s="20">
        <f t="shared" si="16"/>
        <v>0</v>
      </c>
      <c r="BU542" s="20"/>
      <c r="BV542" s="19">
        <v>5.0</v>
      </c>
      <c r="BW542" s="19" t="s">
        <v>185</v>
      </c>
      <c r="BX542" s="19" t="s">
        <v>191</v>
      </c>
      <c r="BY542" s="19" t="s">
        <v>185</v>
      </c>
      <c r="BZ542" s="19" t="s">
        <v>185</v>
      </c>
      <c r="CA542" s="19">
        <f t="shared" si="17"/>
        <v>0</v>
      </c>
      <c r="CB542" s="19" t="s">
        <v>185</v>
      </c>
      <c r="CC542" s="19">
        <f t="shared" si="18"/>
        <v>0</v>
      </c>
      <c r="CD542" s="19" t="s">
        <v>192</v>
      </c>
      <c r="CE542" s="19">
        <f t="shared" si="19"/>
        <v>0</v>
      </c>
      <c r="CF542" s="19" t="s">
        <v>192</v>
      </c>
      <c r="CG542" s="19">
        <f t="shared" si="20"/>
        <v>0</v>
      </c>
      <c r="CH542" s="19" t="s">
        <v>192</v>
      </c>
      <c r="CI542" s="19">
        <f t="shared" si="21"/>
        <v>0</v>
      </c>
      <c r="CJ542" s="19" t="s">
        <v>1137</v>
      </c>
      <c r="CK542" s="19" t="s">
        <v>1138</v>
      </c>
      <c r="CL542" s="19" t="s">
        <v>212</v>
      </c>
      <c r="CM542" s="19">
        <f t="shared" si="22"/>
        <v>6</v>
      </c>
      <c r="CN542" s="19" t="s">
        <v>185</v>
      </c>
      <c r="CO542" s="19">
        <f t="shared" si="23"/>
        <v>0</v>
      </c>
      <c r="CP542" s="19" t="s">
        <v>185</v>
      </c>
      <c r="CQ542" s="19" t="s">
        <v>185</v>
      </c>
      <c r="CR542" s="19" t="s">
        <v>185</v>
      </c>
      <c r="CS542" s="19" t="s">
        <v>195</v>
      </c>
      <c r="CT542" s="19" t="s">
        <v>185</v>
      </c>
      <c r="CU542" s="19">
        <f t="shared" ref="CU542:CY542" si="598">if(CP542="Không",0,1)</f>
        <v>0</v>
      </c>
      <c r="CV542" s="19">
        <f t="shared" si="598"/>
        <v>0</v>
      </c>
      <c r="CW542" s="19">
        <f t="shared" si="598"/>
        <v>0</v>
      </c>
      <c r="CX542" s="19">
        <f t="shared" si="598"/>
        <v>1</v>
      </c>
      <c r="CY542" s="19">
        <f t="shared" si="598"/>
        <v>0</v>
      </c>
      <c r="CZ542" s="19" t="s">
        <v>185</v>
      </c>
      <c r="DA542" s="19">
        <f t="shared" si="25"/>
        <v>0</v>
      </c>
      <c r="DB542" s="19" t="s">
        <v>185</v>
      </c>
      <c r="DC542" s="19">
        <f t="shared" si="26"/>
        <v>0</v>
      </c>
      <c r="DD542" s="20"/>
      <c r="DE542" s="19" t="s">
        <v>195</v>
      </c>
      <c r="DF542" s="19">
        <f t="shared" si="27"/>
        <v>1</v>
      </c>
      <c r="DG542" s="19" t="s">
        <v>381</v>
      </c>
      <c r="DH542" s="19">
        <f t="shared" si="28"/>
        <v>1</v>
      </c>
      <c r="DI542" s="19" t="s">
        <v>185</v>
      </c>
      <c r="DJ542" s="19">
        <f t="shared" si="29"/>
        <v>0</v>
      </c>
      <c r="DK542" s="19" t="s">
        <v>197</v>
      </c>
      <c r="DL542" s="19">
        <f t="shared" si="30"/>
        <v>0</v>
      </c>
      <c r="DM542" s="19" t="s">
        <v>198</v>
      </c>
      <c r="DN542" s="19">
        <f t="shared" si="31"/>
        <v>1.5</v>
      </c>
      <c r="DO542" s="19" t="s">
        <v>1139</v>
      </c>
      <c r="DP542" s="19" t="s">
        <v>185</v>
      </c>
      <c r="DQ542" s="20">
        <f t="shared" si="32"/>
        <v>0</v>
      </c>
      <c r="DR542" s="20"/>
      <c r="DS542" s="19" t="s">
        <v>185</v>
      </c>
      <c r="DT542" s="20"/>
      <c r="DU542" s="19" t="s">
        <v>185</v>
      </c>
      <c r="DV542" s="20"/>
      <c r="DW542" s="20"/>
      <c r="DX542" s="20"/>
      <c r="DY542" s="20"/>
    </row>
    <row r="543">
      <c r="A543" s="18">
        <v>46022.33641203704</v>
      </c>
      <c r="B543" s="19" t="s">
        <v>300</v>
      </c>
      <c r="C543" s="19" t="s">
        <v>174</v>
      </c>
      <c r="D543" s="19">
        <f t="shared" si="2"/>
        <v>0</v>
      </c>
      <c r="E543" s="19" t="s">
        <v>185</v>
      </c>
      <c r="F543" s="19">
        <f>IFERROR(__xludf.DUMMYFUNCTION("LET(
  t, LOWER(TRIM(E543)),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543" s="19" t="s">
        <v>185</v>
      </c>
      <c r="H543" s="19">
        <f>IFERROR(__xludf.DUMMYFUNCTION("LET(
  t, LOWER(TRIM(G543)),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43" s="19" t="s">
        <v>201</v>
      </c>
      <c r="J543" s="19">
        <f>IFERROR(__xludf.DUMMYFUNCTION("LET(
  text, LOWER(I543),
  IFERROR(
    IFS(
      REGEXMATCH(text,""ở cùng gia đình|ở trọ cùng gia đình""), 0,
      REGEXMATCH(text,""thuê trọ""), 1,
      REGEXMATCH(text,""ở ktx""), 2,
      REGEXMATCH(text,""có nhà tại khu vực đang học|có nhà|ở riên"&amp;"g tại chung cư""), 3,
      REGEXMATCH(text,""ở nhà người quen""), 4
    ),
  -1)
)"),3.0)</f>
        <v>3</v>
      </c>
      <c r="K543" s="19" t="s">
        <v>183</v>
      </c>
      <c r="L543" s="19">
        <f>IFERROR(__xludf.DUMMYFUNCTION("LET(
  t, LOWER(TRIM(K543)),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43" s="19" t="s">
        <v>222</v>
      </c>
      <c r="N543" s="19">
        <f>IFERROR(__xludf.DUMMYFUNCTION("LET(
  t, LOWER(TRIM(M543)),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43" s="19" t="s">
        <v>185</v>
      </c>
      <c r="P543" s="19">
        <f t="shared" si="3"/>
        <v>0</v>
      </c>
      <c r="Q543" s="20"/>
      <c r="R543" s="20" t="str">
        <f t="shared" si="595"/>
        <v/>
      </c>
      <c r="S543" s="20"/>
      <c r="T543" s="20"/>
      <c r="U543" s="20"/>
      <c r="V543" s="20" t="str">
        <f>IFERROR(__xludf.DUMMYFUNCTION("IFERROR(REGEXEXTRACT(U543,""\d+"")*1, """")"),"")</f>
        <v/>
      </c>
      <c r="W543" s="20">
        <f t="shared" si="5"/>
        <v>0</v>
      </c>
      <c r="X543" s="20"/>
      <c r="Y543" s="20"/>
      <c r="Z543" s="19" t="s">
        <v>185</v>
      </c>
      <c r="AA543" s="19"/>
      <c r="AB543" s="19" t="s">
        <v>185</v>
      </c>
      <c r="AC543" s="19" t="s">
        <v>185</v>
      </c>
      <c r="AD543" s="19" t="s">
        <v>186</v>
      </c>
      <c r="AE543" s="19" t="s">
        <v>186</v>
      </c>
      <c r="AF543" s="19" t="s">
        <v>237</v>
      </c>
      <c r="AG543" s="19" t="s">
        <v>238</v>
      </c>
      <c r="AH543" s="19" t="s">
        <v>188</v>
      </c>
      <c r="AI543" s="19" t="s">
        <v>239</v>
      </c>
      <c r="AJ543" s="19">
        <f t="shared" si="6"/>
        <v>0</v>
      </c>
      <c r="AK543" s="19" t="s">
        <v>238</v>
      </c>
      <c r="AL543" s="19">
        <f t="shared" si="7"/>
        <v>0</v>
      </c>
      <c r="AM543" s="19" t="s">
        <v>190</v>
      </c>
      <c r="AN543" s="19">
        <f t="shared" si="8"/>
        <v>0</v>
      </c>
      <c r="AO543" s="20"/>
      <c r="AP543" s="19">
        <v>2.0</v>
      </c>
      <c r="AQ543" s="19">
        <v>1.0</v>
      </c>
      <c r="AR543" s="19">
        <v>2.0</v>
      </c>
      <c r="AS543" s="19">
        <v>2.0</v>
      </c>
      <c r="AT543" s="19">
        <v>2.0</v>
      </c>
      <c r="AU543" s="19">
        <v>1.0</v>
      </c>
      <c r="AV543" s="19">
        <v>1.0</v>
      </c>
      <c r="AW543" s="19">
        <v>1.0</v>
      </c>
      <c r="AX543" s="19">
        <v>1.0</v>
      </c>
      <c r="AY543" s="19">
        <f t="shared" si="9"/>
        <v>13</v>
      </c>
      <c r="AZ543" s="19">
        <f t="shared" si="10"/>
        <v>4</v>
      </c>
      <c r="BA543" s="19">
        <f t="shared" si="11"/>
        <v>0</v>
      </c>
      <c r="BB543" s="19">
        <f t="shared" si="12"/>
        <v>0</v>
      </c>
      <c r="BC543" s="19">
        <v>2.0</v>
      </c>
      <c r="BD543" s="19">
        <v>1.0</v>
      </c>
      <c r="BE543" s="19">
        <v>2.0</v>
      </c>
      <c r="BF543" s="19">
        <v>2.0</v>
      </c>
      <c r="BG543" s="19">
        <v>2.0</v>
      </c>
      <c r="BH543" s="19">
        <v>2.0</v>
      </c>
      <c r="BI543" s="19">
        <v>1.0</v>
      </c>
      <c r="BJ543" s="19">
        <f t="shared" si="13"/>
        <v>12</v>
      </c>
      <c r="BK543" s="19">
        <f t="shared" si="14"/>
        <v>5</v>
      </c>
      <c r="BL543" s="19"/>
      <c r="BM543" s="19"/>
      <c r="BN543" s="19">
        <v>1.0</v>
      </c>
      <c r="BO543" s="19" t="s">
        <v>185</v>
      </c>
      <c r="BP543" s="19">
        <f t="shared" si="15"/>
        <v>0</v>
      </c>
      <c r="BQ543" s="19">
        <v>4.0</v>
      </c>
      <c r="BR543" s="19">
        <v>1.0</v>
      </c>
      <c r="BS543" s="19" t="s">
        <v>185</v>
      </c>
      <c r="BT543" s="20">
        <f t="shared" si="16"/>
        <v>0</v>
      </c>
      <c r="BU543" s="20"/>
      <c r="BV543" s="19">
        <v>5.0</v>
      </c>
      <c r="BW543" s="19" t="s">
        <v>185</v>
      </c>
      <c r="BX543" s="19" t="s">
        <v>191</v>
      </c>
      <c r="BY543" s="19" t="s">
        <v>185</v>
      </c>
      <c r="BZ543" s="19" t="s">
        <v>185</v>
      </c>
      <c r="CA543" s="19">
        <f t="shared" si="17"/>
        <v>0</v>
      </c>
      <c r="CB543" s="19" t="s">
        <v>186</v>
      </c>
      <c r="CC543" s="19">
        <f t="shared" si="18"/>
        <v>1</v>
      </c>
      <c r="CD543" s="19" t="s">
        <v>192</v>
      </c>
      <c r="CE543" s="19">
        <f t="shared" si="19"/>
        <v>0</v>
      </c>
      <c r="CF543" s="19" t="s">
        <v>192</v>
      </c>
      <c r="CG543" s="19">
        <f t="shared" si="20"/>
        <v>0</v>
      </c>
      <c r="CH543" s="19" t="s">
        <v>192</v>
      </c>
      <c r="CI543" s="19">
        <f t="shared" si="21"/>
        <v>0</v>
      </c>
      <c r="CJ543" s="19" t="s">
        <v>859</v>
      </c>
      <c r="CK543" s="19" t="s">
        <v>211</v>
      </c>
      <c r="CL543" s="19" t="s">
        <v>194</v>
      </c>
      <c r="CM543" s="19">
        <f t="shared" si="22"/>
        <v>3.5</v>
      </c>
      <c r="CN543" s="19" t="s">
        <v>185</v>
      </c>
      <c r="CO543" s="19">
        <f t="shared" si="23"/>
        <v>0</v>
      </c>
      <c r="CP543" s="19" t="s">
        <v>185</v>
      </c>
      <c r="CQ543" s="19" t="s">
        <v>185</v>
      </c>
      <c r="CR543" s="19" t="s">
        <v>185</v>
      </c>
      <c r="CS543" s="19" t="s">
        <v>185</v>
      </c>
      <c r="CT543" s="19" t="s">
        <v>185</v>
      </c>
      <c r="CU543" s="19">
        <f t="shared" ref="CU543:CY543" si="599">if(CP543="Không",0,1)</f>
        <v>0</v>
      </c>
      <c r="CV543" s="19">
        <f t="shared" si="599"/>
        <v>0</v>
      </c>
      <c r="CW543" s="19">
        <f t="shared" si="599"/>
        <v>0</v>
      </c>
      <c r="CX543" s="19">
        <f t="shared" si="599"/>
        <v>0</v>
      </c>
      <c r="CY543" s="19">
        <f t="shared" si="599"/>
        <v>0</v>
      </c>
      <c r="CZ543" s="19" t="s">
        <v>185</v>
      </c>
      <c r="DA543" s="19">
        <f t="shared" si="25"/>
        <v>0</v>
      </c>
      <c r="DB543" s="19" t="s">
        <v>185</v>
      </c>
      <c r="DC543" s="19">
        <f t="shared" si="26"/>
        <v>0</v>
      </c>
      <c r="DD543" s="20"/>
      <c r="DE543" s="19" t="s">
        <v>195</v>
      </c>
      <c r="DF543" s="19">
        <f t="shared" si="27"/>
        <v>1</v>
      </c>
      <c r="DG543" s="19" t="s">
        <v>1140</v>
      </c>
      <c r="DH543" s="19">
        <f t="shared" si="28"/>
        <v>1</v>
      </c>
      <c r="DI543" s="19" t="s">
        <v>185</v>
      </c>
      <c r="DJ543" s="19">
        <f t="shared" si="29"/>
        <v>0</v>
      </c>
      <c r="DK543" s="19" t="s">
        <v>197</v>
      </c>
      <c r="DL543" s="19">
        <f t="shared" si="30"/>
        <v>0</v>
      </c>
      <c r="DM543" s="19" t="s">
        <v>303</v>
      </c>
      <c r="DN543" s="19">
        <f t="shared" si="31"/>
        <v>0.5</v>
      </c>
      <c r="DO543" s="19" t="s">
        <v>713</v>
      </c>
      <c r="DP543" s="19" t="s">
        <v>185</v>
      </c>
      <c r="DQ543" s="20">
        <f t="shared" si="32"/>
        <v>0</v>
      </c>
      <c r="DR543" s="20"/>
      <c r="DS543" s="19" t="s">
        <v>185</v>
      </c>
      <c r="DT543" s="20"/>
      <c r="DU543" s="19" t="s">
        <v>185</v>
      </c>
      <c r="DV543" s="20"/>
      <c r="DW543" s="20"/>
      <c r="DX543" s="20"/>
      <c r="DY543" s="20"/>
    </row>
    <row r="544">
      <c r="A544" s="18">
        <v>46022.33762731482</v>
      </c>
      <c r="B544" s="19" t="s">
        <v>300</v>
      </c>
      <c r="C544" s="19" t="s">
        <v>174</v>
      </c>
      <c r="D544" s="19">
        <f t="shared" si="2"/>
        <v>0</v>
      </c>
      <c r="E544" s="19" t="s">
        <v>180</v>
      </c>
      <c r="F544" s="19">
        <f>IFERROR(__xludf.DUMMYFUNCTION("LET(
  t, LOWER(TRIM(E544)),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44" s="19" t="s">
        <v>220</v>
      </c>
      <c r="H544" s="19">
        <f>IFERROR(__xludf.DUMMYFUNCTION("LET(
  t, LOWER(TRIM(G544)),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44" s="19" t="s">
        <v>276</v>
      </c>
      <c r="J544" s="19">
        <f>IFERROR(__xludf.DUMMYFUNCTION("LET(
  text, LOWER(I544),
  IFERROR(
    IFS(
      REGEXMATCH(text,""ở cùng gia đình|ở trọ cùng gia đình""), 0,
      REGEXMATCH(text,""thuê trọ""), 1,
      REGEXMATCH(text,""ở ktx""), 2,
      REGEXMATCH(text,""có nhà tại khu vực đang học|có nhà|ở riên"&amp;"g tại chung cư""), 3,
      REGEXMATCH(text,""ở nhà người quen""), 4
    ),
  -1)
)"),0.0)</f>
        <v>0</v>
      </c>
      <c r="K544" s="19" t="s">
        <v>221</v>
      </c>
      <c r="L544" s="19">
        <f>IFERROR(__xludf.DUMMYFUNCTION("LET(
  t, LOWER(TRIM(K544)),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44" s="19" t="s">
        <v>222</v>
      </c>
      <c r="N544" s="19">
        <f>IFERROR(__xludf.DUMMYFUNCTION("LET(
  t, LOWER(TRIM(M544)),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44" s="19" t="s">
        <v>185</v>
      </c>
      <c r="P544" s="19">
        <f t="shared" si="3"/>
        <v>0</v>
      </c>
      <c r="Q544" s="20"/>
      <c r="R544" s="20" t="str">
        <f t="shared" si="595"/>
        <v/>
      </c>
      <c r="S544" s="20"/>
      <c r="T544" s="20"/>
      <c r="U544" s="20"/>
      <c r="V544" s="20" t="str">
        <f>IFERROR(__xludf.DUMMYFUNCTION("IFERROR(REGEXEXTRACT(U544,""\d+"")*1, """")"),"")</f>
        <v/>
      </c>
      <c r="W544" s="20">
        <f t="shared" si="5"/>
        <v>0</v>
      </c>
      <c r="X544" s="20"/>
      <c r="Y544" s="20"/>
      <c r="Z544" s="19" t="s">
        <v>186</v>
      </c>
      <c r="AA544" s="19"/>
      <c r="AB544" s="19" t="s">
        <v>185</v>
      </c>
      <c r="AC544" s="19" t="s">
        <v>185</v>
      </c>
      <c r="AD544" s="19" t="s">
        <v>185</v>
      </c>
      <c r="AE544" s="19" t="s">
        <v>185</v>
      </c>
      <c r="AF544" s="19" t="s">
        <v>206</v>
      </c>
      <c r="AG544" s="19" t="s">
        <v>188</v>
      </c>
      <c r="AH544" s="19" t="s">
        <v>226</v>
      </c>
      <c r="AI544" s="19" t="s">
        <v>239</v>
      </c>
      <c r="AJ544" s="19">
        <f t="shared" si="6"/>
        <v>0</v>
      </c>
      <c r="AK544" s="19" t="s">
        <v>302</v>
      </c>
      <c r="AL544" s="19">
        <f t="shared" si="7"/>
        <v>-1</v>
      </c>
      <c r="AM544" s="19" t="s">
        <v>190</v>
      </c>
      <c r="AN544" s="19">
        <f t="shared" si="8"/>
        <v>0</v>
      </c>
      <c r="AO544" s="20"/>
      <c r="AP544" s="19">
        <v>3.0</v>
      </c>
      <c r="AQ544" s="19">
        <v>3.0</v>
      </c>
      <c r="AR544" s="19">
        <v>2.0</v>
      </c>
      <c r="AS544" s="19">
        <v>3.0</v>
      </c>
      <c r="AT544" s="19">
        <v>2.0</v>
      </c>
      <c r="AU544" s="19">
        <v>3.0</v>
      </c>
      <c r="AV544" s="19">
        <v>1.0</v>
      </c>
      <c r="AW544" s="19">
        <v>1.0</v>
      </c>
      <c r="AX544" s="19">
        <v>2.0</v>
      </c>
      <c r="AY544" s="19">
        <f t="shared" si="9"/>
        <v>20</v>
      </c>
      <c r="AZ544" s="19">
        <f t="shared" si="10"/>
        <v>11</v>
      </c>
      <c r="BA544" s="19">
        <f t="shared" si="11"/>
        <v>1</v>
      </c>
      <c r="BB544" s="19">
        <f t="shared" si="12"/>
        <v>0</v>
      </c>
      <c r="BC544" s="19">
        <v>2.0</v>
      </c>
      <c r="BD544" s="19">
        <v>2.0</v>
      </c>
      <c r="BE544" s="19">
        <v>3.0</v>
      </c>
      <c r="BF544" s="19">
        <v>2.0</v>
      </c>
      <c r="BG544" s="19">
        <v>2.0</v>
      </c>
      <c r="BH544" s="19">
        <v>1.0</v>
      </c>
      <c r="BI544" s="19">
        <v>2.0</v>
      </c>
      <c r="BJ544" s="19">
        <f t="shared" si="13"/>
        <v>14</v>
      </c>
      <c r="BK544" s="19">
        <f t="shared" si="14"/>
        <v>7</v>
      </c>
      <c r="BL544" s="19"/>
      <c r="BM544" s="19"/>
      <c r="BN544" s="19">
        <v>1.0</v>
      </c>
      <c r="BO544" s="19" t="s">
        <v>185</v>
      </c>
      <c r="BP544" s="19">
        <f t="shared" si="15"/>
        <v>0</v>
      </c>
      <c r="BQ544" s="19">
        <v>2.0</v>
      </c>
      <c r="BR544" s="19">
        <v>0.0</v>
      </c>
      <c r="BS544" s="19" t="s">
        <v>195</v>
      </c>
      <c r="BT544" s="20">
        <f t="shared" si="16"/>
        <v>1</v>
      </c>
      <c r="BU544" s="19" t="s">
        <v>322</v>
      </c>
      <c r="BV544" s="19">
        <v>1.0</v>
      </c>
      <c r="BW544" s="19" t="s">
        <v>195</v>
      </c>
      <c r="BX544" s="19" t="s">
        <v>191</v>
      </c>
      <c r="BY544" s="19" t="s">
        <v>185</v>
      </c>
      <c r="BZ544" s="19" t="s">
        <v>208</v>
      </c>
      <c r="CA544" s="19">
        <f t="shared" si="17"/>
        <v>2</v>
      </c>
      <c r="CB544" s="19" t="s">
        <v>208</v>
      </c>
      <c r="CC544" s="19">
        <f t="shared" si="18"/>
        <v>2</v>
      </c>
      <c r="CD544" s="19" t="s">
        <v>209</v>
      </c>
      <c r="CE544" s="19">
        <f t="shared" si="19"/>
        <v>1</v>
      </c>
      <c r="CF544" s="19" t="s">
        <v>209</v>
      </c>
      <c r="CG544" s="19">
        <f t="shared" si="20"/>
        <v>1</v>
      </c>
      <c r="CH544" s="19" t="s">
        <v>209</v>
      </c>
      <c r="CI544" s="19">
        <f t="shared" si="21"/>
        <v>1</v>
      </c>
      <c r="CJ544" s="19" t="s">
        <v>229</v>
      </c>
      <c r="CK544" s="19" t="s">
        <v>291</v>
      </c>
      <c r="CL544" s="19" t="s">
        <v>241</v>
      </c>
      <c r="CM544" s="19">
        <f t="shared" si="22"/>
        <v>1.5</v>
      </c>
      <c r="CN544" s="19" t="s">
        <v>185</v>
      </c>
      <c r="CO544" s="19">
        <f t="shared" si="23"/>
        <v>0</v>
      </c>
      <c r="CP544" s="19" t="s">
        <v>185</v>
      </c>
      <c r="CQ544" s="19" t="s">
        <v>195</v>
      </c>
      <c r="CR544" s="19" t="s">
        <v>185</v>
      </c>
      <c r="CS544" s="19" t="s">
        <v>195</v>
      </c>
      <c r="CT544" s="19" t="s">
        <v>185</v>
      </c>
      <c r="CU544" s="19">
        <f t="shared" ref="CU544:CY544" si="600">if(CP544="Không",0,1)</f>
        <v>0</v>
      </c>
      <c r="CV544" s="19">
        <f t="shared" si="600"/>
        <v>1</v>
      </c>
      <c r="CW544" s="19">
        <f t="shared" si="600"/>
        <v>0</v>
      </c>
      <c r="CX544" s="19">
        <f t="shared" si="600"/>
        <v>1</v>
      </c>
      <c r="CY544" s="19">
        <f t="shared" si="600"/>
        <v>0</v>
      </c>
      <c r="CZ544" s="19" t="s">
        <v>185</v>
      </c>
      <c r="DA544" s="19">
        <f t="shared" si="25"/>
        <v>0</v>
      </c>
      <c r="DB544" s="19" t="s">
        <v>195</v>
      </c>
      <c r="DC544" s="19">
        <f t="shared" si="26"/>
        <v>1</v>
      </c>
      <c r="DD544" s="19">
        <v>11.0</v>
      </c>
      <c r="DE544" s="19" t="s">
        <v>185</v>
      </c>
      <c r="DF544" s="19">
        <f t="shared" si="27"/>
        <v>0</v>
      </c>
      <c r="DG544" s="19" t="s">
        <v>196</v>
      </c>
      <c r="DH544" s="19">
        <f t="shared" si="28"/>
        <v>0</v>
      </c>
      <c r="DI544" s="19" t="s">
        <v>185</v>
      </c>
      <c r="DJ544" s="19">
        <f t="shared" si="29"/>
        <v>0</v>
      </c>
      <c r="DK544" s="19" t="s">
        <v>197</v>
      </c>
      <c r="DL544" s="19">
        <f t="shared" si="30"/>
        <v>0</v>
      </c>
      <c r="DM544" s="20"/>
      <c r="DN544" s="19" t="str">
        <f t="shared" si="31"/>
        <v/>
      </c>
      <c r="DO544" s="20"/>
      <c r="DP544" s="19" t="s">
        <v>185</v>
      </c>
      <c r="DQ544" s="20">
        <f t="shared" si="32"/>
        <v>0</v>
      </c>
      <c r="DR544" s="20"/>
      <c r="DS544" s="19" t="s">
        <v>185</v>
      </c>
      <c r="DT544" s="20"/>
      <c r="DU544" s="19" t="s">
        <v>185</v>
      </c>
      <c r="DV544" s="20"/>
      <c r="DW544" s="20"/>
      <c r="DX544" s="20"/>
      <c r="DY544" s="20"/>
    </row>
    <row r="545">
      <c r="A545" s="18">
        <v>46022.33802083333</v>
      </c>
      <c r="B545" s="19" t="s">
        <v>300</v>
      </c>
      <c r="C545" s="19" t="s">
        <v>335</v>
      </c>
      <c r="D545" s="19">
        <f t="shared" si="2"/>
        <v>1</v>
      </c>
      <c r="E545" s="19" t="s">
        <v>180</v>
      </c>
      <c r="F545" s="19">
        <f>IFERROR(__xludf.DUMMYFUNCTION("LET(
  t, LOWER(TRIM(E545)),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45" s="19" t="s">
        <v>185</v>
      </c>
      <c r="H545" s="19">
        <f>IFERROR(__xludf.DUMMYFUNCTION("LET(
  t, LOWER(TRIM(G545)),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45" s="19" t="s">
        <v>276</v>
      </c>
      <c r="J545" s="19">
        <f>IFERROR(__xludf.DUMMYFUNCTION("LET(
  text, LOWER(I545),
  IFERROR(
    IFS(
      REGEXMATCH(text,""ở cùng gia đình|ở trọ cùng gia đình""), 0,
      REGEXMATCH(text,""thuê trọ""), 1,
      REGEXMATCH(text,""ở ktx""), 2,
      REGEXMATCH(text,""có nhà tại khu vực đang học|có nhà|ở riên"&amp;"g tại chung cư""), 3,
      REGEXMATCH(text,""ở nhà người quen""), 4
    ),
  -1)
)"),0.0)</f>
        <v>0</v>
      </c>
      <c r="K545" s="19" t="s">
        <v>221</v>
      </c>
      <c r="L545" s="19">
        <f>IFERROR(__xludf.DUMMYFUNCTION("LET(
  t, LOWER(TRIM(K545)),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45" s="19" t="s">
        <v>184</v>
      </c>
      <c r="N545" s="19">
        <f>IFERROR(__xludf.DUMMYFUNCTION("LET(
  t, LOWER(TRIM(M545)),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45" s="19" t="s">
        <v>195</v>
      </c>
      <c r="P545" s="19">
        <f t="shared" si="3"/>
        <v>1</v>
      </c>
      <c r="Q545" s="19">
        <v>1.0</v>
      </c>
      <c r="R545" s="20">
        <f t="shared" si="595"/>
        <v>1</v>
      </c>
      <c r="S545" s="19" t="s">
        <v>223</v>
      </c>
      <c r="T545" s="19"/>
      <c r="U545" s="19" t="s">
        <v>224</v>
      </c>
      <c r="V545" s="20">
        <f>IFERROR(__xludf.DUMMYFUNCTION("IFERROR(REGEXEXTRACT(U545,""\d+"")*1, """")"),25.0)</f>
        <v>25</v>
      </c>
      <c r="W545" s="20">
        <f t="shared" si="5"/>
        <v>25</v>
      </c>
      <c r="X545" s="19">
        <v>80.0</v>
      </c>
      <c r="Y545" s="19">
        <v>0.0</v>
      </c>
      <c r="Z545" s="19" t="s">
        <v>185</v>
      </c>
      <c r="AA545" s="19"/>
      <c r="AB545" s="19" t="s">
        <v>185</v>
      </c>
      <c r="AC545" s="19" t="s">
        <v>286</v>
      </c>
      <c r="AD545" s="19" t="s">
        <v>205</v>
      </c>
      <c r="AE545" s="19" t="s">
        <v>185</v>
      </c>
      <c r="AF545" s="19" t="s">
        <v>237</v>
      </c>
      <c r="AG545" s="19" t="s">
        <v>188</v>
      </c>
      <c r="AH545" s="19" t="s">
        <v>226</v>
      </c>
      <c r="AI545" s="19" t="s">
        <v>239</v>
      </c>
      <c r="AJ545" s="19">
        <f t="shared" si="6"/>
        <v>0</v>
      </c>
      <c r="AK545" s="19" t="s">
        <v>238</v>
      </c>
      <c r="AL545" s="19">
        <f t="shared" si="7"/>
        <v>0</v>
      </c>
      <c r="AM545" s="19" t="s">
        <v>190</v>
      </c>
      <c r="AN545" s="19">
        <f t="shared" si="8"/>
        <v>0</v>
      </c>
      <c r="AO545" s="20"/>
      <c r="AP545" s="19">
        <v>4.0</v>
      </c>
      <c r="AQ545" s="19">
        <v>2.0</v>
      </c>
      <c r="AR545" s="19">
        <v>3.0</v>
      </c>
      <c r="AS545" s="19">
        <v>4.0</v>
      </c>
      <c r="AT545" s="19">
        <v>4.0</v>
      </c>
      <c r="AU545" s="19">
        <v>2.0</v>
      </c>
      <c r="AV545" s="19">
        <v>1.0</v>
      </c>
      <c r="AW545" s="19">
        <v>2.0</v>
      </c>
      <c r="AX545" s="19">
        <v>2.0</v>
      </c>
      <c r="AY545" s="19">
        <f t="shared" si="9"/>
        <v>24</v>
      </c>
      <c r="AZ545" s="19">
        <f t="shared" si="10"/>
        <v>15</v>
      </c>
      <c r="BA545" s="19">
        <f t="shared" si="11"/>
        <v>1</v>
      </c>
      <c r="BB545" s="19">
        <f t="shared" si="12"/>
        <v>1</v>
      </c>
      <c r="BC545" s="19">
        <v>2.0</v>
      </c>
      <c r="BD545" s="19">
        <v>2.0</v>
      </c>
      <c r="BE545" s="19">
        <v>4.0</v>
      </c>
      <c r="BF545" s="19">
        <v>4.0</v>
      </c>
      <c r="BG545" s="19">
        <v>4.0</v>
      </c>
      <c r="BH545" s="19">
        <v>2.0</v>
      </c>
      <c r="BI545" s="19">
        <v>2.0</v>
      </c>
      <c r="BJ545" s="19">
        <f t="shared" si="13"/>
        <v>20</v>
      </c>
      <c r="BK545" s="19">
        <f t="shared" si="14"/>
        <v>13</v>
      </c>
      <c r="BL545" s="19"/>
      <c r="BM545" s="19"/>
      <c r="BN545" s="19">
        <v>3.0</v>
      </c>
      <c r="BO545" s="19" t="s">
        <v>195</v>
      </c>
      <c r="BP545" s="19">
        <f t="shared" si="15"/>
        <v>1</v>
      </c>
      <c r="BQ545" s="19">
        <v>6.0</v>
      </c>
      <c r="BR545" s="19">
        <v>7.0</v>
      </c>
      <c r="BS545" s="19" t="s">
        <v>195</v>
      </c>
      <c r="BT545" s="20">
        <f t="shared" si="16"/>
        <v>1</v>
      </c>
      <c r="BU545" s="19" t="s">
        <v>207</v>
      </c>
      <c r="BV545" s="19">
        <v>1.0</v>
      </c>
      <c r="BW545" s="19" t="s">
        <v>195</v>
      </c>
      <c r="BX545" s="19" t="s">
        <v>252</v>
      </c>
      <c r="BY545" s="19" t="s">
        <v>195</v>
      </c>
      <c r="BZ545" s="19" t="s">
        <v>186</v>
      </c>
      <c r="CA545" s="19">
        <f t="shared" si="17"/>
        <v>1</v>
      </c>
      <c r="CB545" s="19" t="s">
        <v>208</v>
      </c>
      <c r="CC545" s="19">
        <f t="shared" si="18"/>
        <v>2</v>
      </c>
      <c r="CD545" s="19" t="s">
        <v>208</v>
      </c>
      <c r="CE545" s="19">
        <f t="shared" si="19"/>
        <v>2</v>
      </c>
      <c r="CF545" s="19" t="s">
        <v>208</v>
      </c>
      <c r="CG545" s="19">
        <f t="shared" si="20"/>
        <v>2</v>
      </c>
      <c r="CH545" s="19" t="s">
        <v>208</v>
      </c>
      <c r="CI545" s="19">
        <f t="shared" si="21"/>
        <v>2</v>
      </c>
      <c r="CJ545" s="19" t="s">
        <v>229</v>
      </c>
      <c r="CK545" s="19" t="s">
        <v>185</v>
      </c>
      <c r="CL545" s="19" t="s">
        <v>194</v>
      </c>
      <c r="CM545" s="19">
        <f t="shared" si="22"/>
        <v>3.5</v>
      </c>
      <c r="CN545" s="19" t="s">
        <v>213</v>
      </c>
      <c r="CO545" s="19">
        <f t="shared" si="23"/>
        <v>1</v>
      </c>
      <c r="CP545" s="19" t="s">
        <v>185</v>
      </c>
      <c r="CQ545" s="19" t="s">
        <v>195</v>
      </c>
      <c r="CR545" s="19" t="s">
        <v>185</v>
      </c>
      <c r="CS545" s="19" t="s">
        <v>185</v>
      </c>
      <c r="CT545" s="19" t="s">
        <v>185</v>
      </c>
      <c r="CU545" s="19">
        <f t="shared" ref="CU545:CY545" si="601">if(CP545="Không",0,1)</f>
        <v>0</v>
      </c>
      <c r="CV545" s="19">
        <f t="shared" si="601"/>
        <v>1</v>
      </c>
      <c r="CW545" s="19">
        <f t="shared" si="601"/>
        <v>0</v>
      </c>
      <c r="CX545" s="19">
        <f t="shared" si="601"/>
        <v>0</v>
      </c>
      <c r="CY545" s="19">
        <f t="shared" si="601"/>
        <v>0</v>
      </c>
      <c r="CZ545" s="19" t="s">
        <v>185</v>
      </c>
      <c r="DA545" s="19">
        <f t="shared" si="25"/>
        <v>0</v>
      </c>
      <c r="DB545" s="19" t="s">
        <v>185</v>
      </c>
      <c r="DC545" s="19">
        <f t="shared" si="26"/>
        <v>0</v>
      </c>
      <c r="DD545" s="20"/>
      <c r="DE545" s="19" t="s">
        <v>195</v>
      </c>
      <c r="DF545" s="19">
        <f t="shared" si="27"/>
        <v>1</v>
      </c>
      <c r="DG545" s="19" t="s">
        <v>196</v>
      </c>
      <c r="DH545" s="19">
        <f t="shared" si="28"/>
        <v>0</v>
      </c>
      <c r="DI545" s="19" t="s">
        <v>185</v>
      </c>
      <c r="DJ545" s="19">
        <f t="shared" si="29"/>
        <v>0</v>
      </c>
      <c r="DK545" s="19" t="s">
        <v>197</v>
      </c>
      <c r="DL545" s="19">
        <f t="shared" si="30"/>
        <v>0</v>
      </c>
      <c r="DM545" s="19" t="s">
        <v>303</v>
      </c>
      <c r="DN545" s="19">
        <f t="shared" si="31"/>
        <v>0.5</v>
      </c>
      <c r="DO545" s="19" t="s">
        <v>304</v>
      </c>
      <c r="DP545" s="19" t="s">
        <v>185</v>
      </c>
      <c r="DQ545" s="20">
        <f t="shared" si="32"/>
        <v>0</v>
      </c>
      <c r="DR545" s="20"/>
      <c r="DS545" s="19" t="s">
        <v>185</v>
      </c>
      <c r="DT545" s="20"/>
      <c r="DU545" s="19" t="s">
        <v>185</v>
      </c>
      <c r="DV545" s="20"/>
      <c r="DW545" s="20"/>
      <c r="DX545" s="20"/>
      <c r="DY545" s="20"/>
    </row>
    <row r="546">
      <c r="A546" s="18">
        <v>46022.33846064815</v>
      </c>
      <c r="B546" s="19" t="s">
        <v>300</v>
      </c>
      <c r="C546" s="19" t="s">
        <v>174</v>
      </c>
      <c r="D546" s="19">
        <f t="shared" si="2"/>
        <v>0</v>
      </c>
      <c r="E546" s="19" t="s">
        <v>346</v>
      </c>
      <c r="F546" s="19">
        <f>IFERROR(__xludf.DUMMYFUNCTION("LET(
  t, LOWER(TRIM(E546)),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46" s="19" t="s">
        <v>196</v>
      </c>
      <c r="H546" s="19">
        <f>IFERROR(__xludf.DUMMYFUNCTION("LET(
  t, LOWER(TRIM(G546)),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46" s="19" t="s">
        <v>310</v>
      </c>
      <c r="J546" s="19">
        <f>IFERROR(__xludf.DUMMYFUNCTION("LET(
  text, LOWER(I546),
  IFERROR(
    IFS(
      REGEXMATCH(text,""ở cùng gia đình|ở trọ cùng gia đình""), 0,
      REGEXMATCH(text,""thuê trọ""), 1,
      REGEXMATCH(text,""ở ktx""), 2,
      REGEXMATCH(text,""có nhà tại khu vực đang học|có nhà|ở riên"&amp;"g tại chung cư""), 3,
      REGEXMATCH(text,""ở nhà người quen""), 4
    ),
  -1)
)"),2.0)</f>
        <v>2</v>
      </c>
      <c r="K546" s="19" t="s">
        <v>183</v>
      </c>
      <c r="L546" s="19">
        <f>IFERROR(__xludf.DUMMYFUNCTION("LET(
  t, LOWER(TRIM(K546)),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46" s="19" t="s">
        <v>222</v>
      </c>
      <c r="N546" s="19">
        <f>IFERROR(__xludf.DUMMYFUNCTION("LET(
  t, LOWER(TRIM(M546)),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46" s="19" t="s">
        <v>185</v>
      </c>
      <c r="P546" s="19">
        <f t="shared" si="3"/>
        <v>0</v>
      </c>
      <c r="Q546" s="20"/>
      <c r="R546" s="20" t="str">
        <f t="shared" si="595"/>
        <v/>
      </c>
      <c r="S546" s="20"/>
      <c r="T546" s="20"/>
      <c r="U546" s="20"/>
      <c r="V546" s="20" t="str">
        <f>IFERROR(__xludf.DUMMYFUNCTION("IFERROR(REGEXEXTRACT(U546,""\d+"")*1, """")"),"")</f>
        <v/>
      </c>
      <c r="W546" s="20">
        <f t="shared" si="5"/>
        <v>0</v>
      </c>
      <c r="X546" s="20"/>
      <c r="Y546" s="20"/>
      <c r="Z546" s="19" t="s">
        <v>186</v>
      </c>
      <c r="AA546" s="19"/>
      <c r="AB546" s="19" t="s">
        <v>185</v>
      </c>
      <c r="AC546" s="19" t="s">
        <v>185</v>
      </c>
      <c r="AD546" s="19" t="s">
        <v>205</v>
      </c>
      <c r="AE546" s="19" t="s">
        <v>185</v>
      </c>
      <c r="AF546" s="19" t="s">
        <v>187</v>
      </c>
      <c r="AG546" s="19" t="s">
        <v>188</v>
      </c>
      <c r="AH546" s="19" t="s">
        <v>188</v>
      </c>
      <c r="AI546" s="19" t="s">
        <v>189</v>
      </c>
      <c r="AJ546" s="19">
        <f t="shared" si="6"/>
        <v>1</v>
      </c>
      <c r="AK546" s="19" t="s">
        <v>188</v>
      </c>
      <c r="AL546" s="19">
        <f t="shared" si="7"/>
        <v>1</v>
      </c>
      <c r="AM546" s="19" t="s">
        <v>190</v>
      </c>
      <c r="AN546" s="19">
        <f t="shared" si="8"/>
        <v>0</v>
      </c>
      <c r="AO546" s="20"/>
      <c r="AP546" s="19">
        <v>2.0</v>
      </c>
      <c r="AQ546" s="19">
        <v>1.0</v>
      </c>
      <c r="AR546" s="19">
        <v>2.0</v>
      </c>
      <c r="AS546" s="19">
        <v>2.0</v>
      </c>
      <c r="AT546" s="19">
        <v>1.0</v>
      </c>
      <c r="AU546" s="19">
        <v>2.0</v>
      </c>
      <c r="AV546" s="19">
        <v>1.0</v>
      </c>
      <c r="AW546" s="19">
        <v>1.0</v>
      </c>
      <c r="AX546" s="19">
        <v>1.0</v>
      </c>
      <c r="AY546" s="19">
        <f t="shared" si="9"/>
        <v>13</v>
      </c>
      <c r="AZ546" s="19">
        <f t="shared" si="10"/>
        <v>4</v>
      </c>
      <c r="BA546" s="19">
        <f t="shared" si="11"/>
        <v>0</v>
      </c>
      <c r="BB546" s="19">
        <f t="shared" si="12"/>
        <v>0</v>
      </c>
      <c r="BC546" s="19">
        <v>2.0</v>
      </c>
      <c r="BD546" s="19">
        <v>2.0</v>
      </c>
      <c r="BE546" s="19">
        <v>1.0</v>
      </c>
      <c r="BF546" s="19">
        <v>3.0</v>
      </c>
      <c r="BG546" s="19">
        <v>1.0</v>
      </c>
      <c r="BH546" s="19">
        <v>1.0</v>
      </c>
      <c r="BI546" s="19">
        <v>1.0</v>
      </c>
      <c r="BJ546" s="19">
        <f t="shared" si="13"/>
        <v>11</v>
      </c>
      <c r="BK546" s="19">
        <f t="shared" si="14"/>
        <v>4</v>
      </c>
      <c r="BL546" s="19"/>
      <c r="BM546" s="19"/>
      <c r="BN546" s="19">
        <v>3.0</v>
      </c>
      <c r="BO546" s="19" t="s">
        <v>195</v>
      </c>
      <c r="BP546" s="19">
        <f t="shared" si="15"/>
        <v>1</v>
      </c>
      <c r="BQ546" s="19">
        <v>1.0</v>
      </c>
      <c r="BR546" s="19">
        <v>0.0</v>
      </c>
      <c r="BS546" s="19" t="s">
        <v>185</v>
      </c>
      <c r="BT546" s="20">
        <f t="shared" si="16"/>
        <v>0</v>
      </c>
      <c r="BU546" s="20"/>
      <c r="BV546" s="19">
        <v>2.0</v>
      </c>
      <c r="BW546" s="19" t="s">
        <v>195</v>
      </c>
      <c r="BX546" s="19" t="s">
        <v>191</v>
      </c>
      <c r="BY546" s="19" t="s">
        <v>185</v>
      </c>
      <c r="BZ546" s="19" t="s">
        <v>185</v>
      </c>
      <c r="CA546" s="19">
        <f t="shared" si="17"/>
        <v>0</v>
      </c>
      <c r="CB546" s="19" t="s">
        <v>186</v>
      </c>
      <c r="CC546" s="19">
        <f t="shared" si="18"/>
        <v>1</v>
      </c>
      <c r="CD546" s="19" t="s">
        <v>209</v>
      </c>
      <c r="CE546" s="19">
        <f t="shared" si="19"/>
        <v>1</v>
      </c>
      <c r="CF546" s="19" t="s">
        <v>192</v>
      </c>
      <c r="CG546" s="19">
        <f t="shared" si="20"/>
        <v>0</v>
      </c>
      <c r="CH546" s="19" t="s">
        <v>192</v>
      </c>
      <c r="CI546" s="19">
        <f t="shared" si="21"/>
        <v>0</v>
      </c>
      <c r="CJ546" s="19" t="s">
        <v>262</v>
      </c>
      <c r="CK546" s="19" t="s">
        <v>185</v>
      </c>
      <c r="CL546" s="19" t="s">
        <v>365</v>
      </c>
      <c r="CM546" s="19">
        <f t="shared" si="22"/>
        <v>0.33</v>
      </c>
      <c r="CN546" s="19" t="s">
        <v>185</v>
      </c>
      <c r="CO546" s="19">
        <f t="shared" si="23"/>
        <v>0</v>
      </c>
      <c r="CP546" s="19" t="s">
        <v>195</v>
      </c>
      <c r="CQ546" s="19" t="s">
        <v>195</v>
      </c>
      <c r="CR546" s="19" t="s">
        <v>195</v>
      </c>
      <c r="CS546" s="19" t="s">
        <v>195</v>
      </c>
      <c r="CT546" s="19" t="s">
        <v>185</v>
      </c>
      <c r="CU546" s="19">
        <f t="shared" ref="CU546:CY546" si="602">if(CP546="Không",0,1)</f>
        <v>1</v>
      </c>
      <c r="CV546" s="19">
        <f t="shared" si="602"/>
        <v>1</v>
      </c>
      <c r="CW546" s="19">
        <f t="shared" si="602"/>
        <v>1</v>
      </c>
      <c r="CX546" s="19">
        <f t="shared" si="602"/>
        <v>1</v>
      </c>
      <c r="CY546" s="19">
        <f t="shared" si="602"/>
        <v>0</v>
      </c>
      <c r="CZ546" s="19" t="s">
        <v>185</v>
      </c>
      <c r="DA546" s="19">
        <f t="shared" si="25"/>
        <v>0</v>
      </c>
      <c r="DB546" s="19" t="s">
        <v>185</v>
      </c>
      <c r="DC546" s="19">
        <f t="shared" si="26"/>
        <v>0</v>
      </c>
      <c r="DD546" s="20"/>
      <c r="DE546" s="19" t="s">
        <v>185</v>
      </c>
      <c r="DF546" s="19">
        <f t="shared" si="27"/>
        <v>0</v>
      </c>
      <c r="DG546" s="19" t="s">
        <v>196</v>
      </c>
      <c r="DH546" s="19">
        <f t="shared" si="28"/>
        <v>0</v>
      </c>
      <c r="DI546" s="19" t="s">
        <v>185</v>
      </c>
      <c r="DJ546" s="19">
        <f t="shared" si="29"/>
        <v>0</v>
      </c>
      <c r="DK546" s="19" t="s">
        <v>197</v>
      </c>
      <c r="DL546" s="19">
        <f t="shared" si="30"/>
        <v>0</v>
      </c>
      <c r="DM546" s="20"/>
      <c r="DN546" s="19" t="str">
        <f t="shared" si="31"/>
        <v/>
      </c>
      <c r="DO546" s="20"/>
      <c r="DP546" s="19" t="s">
        <v>185</v>
      </c>
      <c r="DQ546" s="20">
        <f t="shared" si="32"/>
        <v>0</v>
      </c>
      <c r="DR546" s="20"/>
      <c r="DS546" s="19" t="s">
        <v>185</v>
      </c>
      <c r="DT546" s="20"/>
      <c r="DU546" s="19" t="s">
        <v>185</v>
      </c>
      <c r="DV546" s="20"/>
      <c r="DW546" s="20"/>
      <c r="DX546" s="20"/>
      <c r="DY546" s="20"/>
    </row>
    <row r="547">
      <c r="A547" s="18">
        <v>46022.338472222225</v>
      </c>
      <c r="B547" s="19" t="s">
        <v>300</v>
      </c>
      <c r="C547" s="19" t="s">
        <v>335</v>
      </c>
      <c r="D547" s="19">
        <f t="shared" si="2"/>
        <v>1</v>
      </c>
      <c r="E547" s="19" t="s">
        <v>180</v>
      </c>
      <c r="F547" s="19">
        <f>IFERROR(__xludf.DUMMYFUNCTION("LET(
  t, LOWER(TRIM(E547)),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47" s="19" t="s">
        <v>220</v>
      </c>
      <c r="H547" s="19">
        <f>IFERROR(__xludf.DUMMYFUNCTION("LET(
  t, LOWER(TRIM(G547)),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47" s="19" t="s">
        <v>276</v>
      </c>
      <c r="J547" s="19">
        <f>IFERROR(__xludf.DUMMYFUNCTION("LET(
  text, LOWER(I547),
  IFERROR(
    IFS(
      REGEXMATCH(text,""ở cùng gia đình|ở trọ cùng gia đình""), 0,
      REGEXMATCH(text,""thuê trọ""), 1,
      REGEXMATCH(text,""ở ktx""), 2,
      REGEXMATCH(text,""có nhà tại khu vực đang học|có nhà|ở riên"&amp;"g tại chung cư""), 3,
      REGEXMATCH(text,""ở nhà người quen""), 4
    ),
  -1)
)"),0.0)</f>
        <v>0</v>
      </c>
      <c r="K547" s="19" t="s">
        <v>221</v>
      </c>
      <c r="L547" s="19">
        <f>IFERROR(__xludf.DUMMYFUNCTION("LET(
  t, LOWER(TRIM(K547)),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47" s="19" t="s">
        <v>222</v>
      </c>
      <c r="N547" s="19">
        <f>IFERROR(__xludf.DUMMYFUNCTION("LET(
  t, LOWER(TRIM(M547)),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47" s="19" t="s">
        <v>185</v>
      </c>
      <c r="P547" s="19">
        <f t="shared" si="3"/>
        <v>0</v>
      </c>
      <c r="Q547" s="20"/>
      <c r="R547" s="20" t="str">
        <f t="shared" si="595"/>
        <v/>
      </c>
      <c r="S547" s="20"/>
      <c r="T547" s="20"/>
      <c r="U547" s="20"/>
      <c r="V547" s="20" t="str">
        <f>IFERROR(__xludf.DUMMYFUNCTION("IFERROR(REGEXEXTRACT(U547,""\d+"")*1, """")"),"")</f>
        <v/>
      </c>
      <c r="W547" s="20">
        <f t="shared" si="5"/>
        <v>0</v>
      </c>
      <c r="X547" s="20"/>
      <c r="Y547" s="20"/>
      <c r="Z547" s="19" t="s">
        <v>185</v>
      </c>
      <c r="AA547" s="19"/>
      <c r="AB547" s="19" t="s">
        <v>185</v>
      </c>
      <c r="AC547" s="19" t="s">
        <v>185</v>
      </c>
      <c r="AD547" s="19" t="s">
        <v>205</v>
      </c>
      <c r="AE547" s="19" t="s">
        <v>186</v>
      </c>
      <c r="AF547" s="19" t="s">
        <v>187</v>
      </c>
      <c r="AG547" s="19" t="s">
        <v>188</v>
      </c>
      <c r="AH547" s="19" t="s">
        <v>188</v>
      </c>
      <c r="AI547" s="19" t="s">
        <v>239</v>
      </c>
      <c r="AJ547" s="19">
        <f t="shared" si="6"/>
        <v>0</v>
      </c>
      <c r="AK547" s="19" t="s">
        <v>188</v>
      </c>
      <c r="AL547" s="19">
        <f t="shared" si="7"/>
        <v>1</v>
      </c>
      <c r="AM547" s="19" t="s">
        <v>190</v>
      </c>
      <c r="AN547" s="19">
        <f t="shared" si="8"/>
        <v>0</v>
      </c>
      <c r="AO547" s="20"/>
      <c r="AP547" s="19">
        <v>1.0</v>
      </c>
      <c r="AQ547" s="19">
        <v>2.0</v>
      </c>
      <c r="AR547" s="19">
        <v>3.0</v>
      </c>
      <c r="AS547" s="19">
        <v>2.0</v>
      </c>
      <c r="AT547" s="19">
        <v>1.0</v>
      </c>
      <c r="AU547" s="19">
        <v>2.0</v>
      </c>
      <c r="AV547" s="19">
        <v>3.0</v>
      </c>
      <c r="AW547" s="19">
        <v>1.0</v>
      </c>
      <c r="AX547" s="19">
        <v>2.0</v>
      </c>
      <c r="AY547" s="19">
        <f t="shared" si="9"/>
        <v>17</v>
      </c>
      <c r="AZ547" s="19">
        <f t="shared" si="10"/>
        <v>8</v>
      </c>
      <c r="BA547" s="19">
        <f t="shared" si="11"/>
        <v>0</v>
      </c>
      <c r="BB547" s="19">
        <f t="shared" si="12"/>
        <v>0</v>
      </c>
      <c r="BC547" s="19">
        <v>2.0</v>
      </c>
      <c r="BD547" s="19">
        <v>1.0</v>
      </c>
      <c r="BE547" s="19">
        <v>1.0</v>
      </c>
      <c r="BF547" s="19">
        <v>1.0</v>
      </c>
      <c r="BG547" s="19">
        <v>2.0</v>
      </c>
      <c r="BH547" s="19">
        <v>1.0</v>
      </c>
      <c r="BI547" s="19">
        <v>1.0</v>
      </c>
      <c r="BJ547" s="19">
        <f t="shared" si="13"/>
        <v>9</v>
      </c>
      <c r="BK547" s="19">
        <f t="shared" si="14"/>
        <v>2</v>
      </c>
      <c r="BL547" s="19"/>
      <c r="BM547" s="19"/>
      <c r="BN547" s="19">
        <v>1.0</v>
      </c>
      <c r="BO547" s="19" t="s">
        <v>185</v>
      </c>
      <c r="BP547" s="19">
        <f t="shared" si="15"/>
        <v>0</v>
      </c>
      <c r="BQ547" s="19">
        <v>1.0</v>
      </c>
      <c r="BR547" s="19">
        <v>2.0</v>
      </c>
      <c r="BS547" s="19" t="s">
        <v>185</v>
      </c>
      <c r="BT547" s="20">
        <f t="shared" si="16"/>
        <v>0</v>
      </c>
      <c r="BU547" s="20"/>
      <c r="BV547" s="19">
        <v>2.0</v>
      </c>
      <c r="BW547" s="19" t="s">
        <v>195</v>
      </c>
      <c r="BX547" s="19" t="s">
        <v>191</v>
      </c>
      <c r="BY547" s="19" t="s">
        <v>195</v>
      </c>
      <c r="BZ547" s="19" t="s">
        <v>186</v>
      </c>
      <c r="CA547" s="19">
        <f t="shared" si="17"/>
        <v>1</v>
      </c>
      <c r="CB547" s="19" t="s">
        <v>186</v>
      </c>
      <c r="CC547" s="19">
        <f t="shared" si="18"/>
        <v>1</v>
      </c>
      <c r="CD547" s="19" t="s">
        <v>192</v>
      </c>
      <c r="CE547" s="19">
        <f t="shared" si="19"/>
        <v>0</v>
      </c>
      <c r="CF547" s="19" t="s">
        <v>192</v>
      </c>
      <c r="CG547" s="19">
        <f t="shared" si="20"/>
        <v>0</v>
      </c>
      <c r="CH547" s="19" t="s">
        <v>192</v>
      </c>
      <c r="CI547" s="19">
        <f t="shared" si="21"/>
        <v>0</v>
      </c>
      <c r="CJ547" s="19" t="s">
        <v>193</v>
      </c>
      <c r="CK547" s="19" t="s">
        <v>1141</v>
      </c>
      <c r="CL547" s="19" t="s">
        <v>194</v>
      </c>
      <c r="CM547" s="19">
        <f t="shared" si="22"/>
        <v>3.5</v>
      </c>
      <c r="CN547" s="19" t="s">
        <v>185</v>
      </c>
      <c r="CO547" s="19">
        <f t="shared" si="23"/>
        <v>0</v>
      </c>
      <c r="CP547" s="19" t="s">
        <v>195</v>
      </c>
      <c r="CQ547" s="19" t="s">
        <v>195</v>
      </c>
      <c r="CR547" s="19" t="s">
        <v>185</v>
      </c>
      <c r="CS547" s="19" t="s">
        <v>195</v>
      </c>
      <c r="CT547" s="19" t="s">
        <v>185</v>
      </c>
      <c r="CU547" s="19">
        <f t="shared" ref="CU547:CY547" si="603">if(CP547="Không",0,1)</f>
        <v>1</v>
      </c>
      <c r="CV547" s="19">
        <f t="shared" si="603"/>
        <v>1</v>
      </c>
      <c r="CW547" s="19">
        <f t="shared" si="603"/>
        <v>0</v>
      </c>
      <c r="CX547" s="19">
        <f t="shared" si="603"/>
        <v>1</v>
      </c>
      <c r="CY547" s="19">
        <f t="shared" si="603"/>
        <v>0</v>
      </c>
      <c r="CZ547" s="19" t="s">
        <v>185</v>
      </c>
      <c r="DA547" s="19">
        <f t="shared" si="25"/>
        <v>0</v>
      </c>
      <c r="DB547" s="19" t="s">
        <v>185</v>
      </c>
      <c r="DC547" s="19">
        <f t="shared" si="26"/>
        <v>0</v>
      </c>
      <c r="DD547" s="20"/>
      <c r="DE547" s="19" t="s">
        <v>195</v>
      </c>
      <c r="DF547" s="19">
        <f t="shared" si="27"/>
        <v>1</v>
      </c>
      <c r="DG547" s="19" t="s">
        <v>1142</v>
      </c>
      <c r="DH547" s="19">
        <f t="shared" si="28"/>
        <v>1</v>
      </c>
      <c r="DI547" s="19" t="s">
        <v>185</v>
      </c>
      <c r="DJ547" s="19">
        <f t="shared" si="29"/>
        <v>0</v>
      </c>
      <c r="DK547" s="19" t="s">
        <v>197</v>
      </c>
      <c r="DL547" s="19">
        <f t="shared" si="30"/>
        <v>0</v>
      </c>
      <c r="DM547" s="19" t="s">
        <v>303</v>
      </c>
      <c r="DN547" s="19">
        <f t="shared" si="31"/>
        <v>0.5</v>
      </c>
      <c r="DO547" s="19" t="s">
        <v>1143</v>
      </c>
      <c r="DP547" s="19" t="s">
        <v>185</v>
      </c>
      <c r="DQ547" s="20">
        <f t="shared" si="32"/>
        <v>0</v>
      </c>
      <c r="DR547" s="20"/>
      <c r="DS547" s="19" t="s">
        <v>185</v>
      </c>
      <c r="DT547" s="20"/>
      <c r="DU547" s="19" t="s">
        <v>185</v>
      </c>
      <c r="DV547" s="20"/>
      <c r="DW547" s="20"/>
      <c r="DX547" s="20"/>
      <c r="DY547" s="20"/>
    </row>
    <row r="548">
      <c r="A548" s="18">
        <v>46022.33861111111</v>
      </c>
      <c r="B548" s="19" t="s">
        <v>300</v>
      </c>
      <c r="C548" s="19" t="s">
        <v>174</v>
      </c>
      <c r="D548" s="19">
        <f t="shared" si="2"/>
        <v>0</v>
      </c>
      <c r="E548" s="19" t="s">
        <v>180</v>
      </c>
      <c r="F548" s="19">
        <f>IFERROR(__xludf.DUMMYFUNCTION("LET(
  t, LOWER(TRIM(E548)),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48" s="19" t="s">
        <v>185</v>
      </c>
      <c r="H548" s="19">
        <f>IFERROR(__xludf.DUMMYFUNCTION("LET(
  t, LOWER(TRIM(G548)),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48" s="19" t="s">
        <v>276</v>
      </c>
      <c r="J548" s="19">
        <f>IFERROR(__xludf.DUMMYFUNCTION("LET(
  text, LOWER(I548),
  IFERROR(
    IFS(
      REGEXMATCH(text,""ở cùng gia đình|ở trọ cùng gia đình""), 0,
      REGEXMATCH(text,""thuê trọ""), 1,
      REGEXMATCH(text,""ở ktx""), 2,
      REGEXMATCH(text,""có nhà tại khu vực đang học|có nhà|ở riên"&amp;"g tại chung cư""), 3,
      REGEXMATCH(text,""ở nhà người quen""), 4
    ),
  -1)
)"),0.0)</f>
        <v>0</v>
      </c>
      <c r="K548" s="19" t="s">
        <v>221</v>
      </c>
      <c r="L548" s="19">
        <f>IFERROR(__xludf.DUMMYFUNCTION("LET(
  t, LOWER(TRIM(K548)),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48" s="19" t="s">
        <v>222</v>
      </c>
      <c r="N548" s="19">
        <f>IFERROR(__xludf.DUMMYFUNCTION("LET(
  t, LOWER(TRIM(M548)),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48" s="19" t="s">
        <v>195</v>
      </c>
      <c r="P548" s="19">
        <f t="shared" si="3"/>
        <v>1</v>
      </c>
      <c r="Q548" s="19">
        <v>1.0</v>
      </c>
      <c r="R548" s="20">
        <f t="shared" si="595"/>
        <v>1</v>
      </c>
      <c r="S548" s="19" t="s">
        <v>223</v>
      </c>
      <c r="T548" s="19"/>
      <c r="U548" s="19" t="s">
        <v>224</v>
      </c>
      <c r="V548" s="20">
        <f>IFERROR(__xludf.DUMMYFUNCTION("IFERROR(REGEXEXTRACT(U548,""\d+"")*1, """")"),25.0)</f>
        <v>25</v>
      </c>
      <c r="W548" s="20">
        <f t="shared" si="5"/>
        <v>25</v>
      </c>
      <c r="X548" s="19">
        <v>30.0</v>
      </c>
      <c r="Y548" s="19">
        <v>10.0</v>
      </c>
      <c r="Z548" s="19" t="s">
        <v>186</v>
      </c>
      <c r="AA548" s="19"/>
      <c r="AB548" s="19" t="s">
        <v>185</v>
      </c>
      <c r="AC548" s="19" t="s">
        <v>185</v>
      </c>
      <c r="AD548" s="19" t="s">
        <v>205</v>
      </c>
      <c r="AE548" s="19" t="s">
        <v>185</v>
      </c>
      <c r="AF548" s="19" t="s">
        <v>250</v>
      </c>
      <c r="AG548" s="19" t="s">
        <v>251</v>
      </c>
      <c r="AH548" s="19" t="s">
        <v>188</v>
      </c>
      <c r="AI548" s="19" t="s">
        <v>239</v>
      </c>
      <c r="AJ548" s="19">
        <f t="shared" si="6"/>
        <v>0</v>
      </c>
      <c r="AK548" s="19" t="s">
        <v>302</v>
      </c>
      <c r="AL548" s="19">
        <f t="shared" si="7"/>
        <v>-1</v>
      </c>
      <c r="AM548" s="19" t="s">
        <v>190</v>
      </c>
      <c r="AN548" s="19">
        <f t="shared" si="8"/>
        <v>0</v>
      </c>
      <c r="AO548" s="20"/>
      <c r="AP548" s="19">
        <v>4.0</v>
      </c>
      <c r="AQ548" s="19">
        <v>2.0</v>
      </c>
      <c r="AR548" s="19">
        <v>3.0</v>
      </c>
      <c r="AS548" s="19">
        <v>1.0</v>
      </c>
      <c r="AT548" s="19">
        <v>1.0</v>
      </c>
      <c r="AU548" s="19">
        <v>2.0</v>
      </c>
      <c r="AV548" s="19">
        <v>1.0</v>
      </c>
      <c r="AW548" s="19">
        <v>1.0</v>
      </c>
      <c r="AX548" s="19">
        <v>1.0</v>
      </c>
      <c r="AY548" s="19">
        <f t="shared" si="9"/>
        <v>16</v>
      </c>
      <c r="AZ548" s="19">
        <f t="shared" si="10"/>
        <v>7</v>
      </c>
      <c r="BA548" s="19">
        <f t="shared" si="11"/>
        <v>0</v>
      </c>
      <c r="BB548" s="19">
        <f t="shared" si="12"/>
        <v>0</v>
      </c>
      <c r="BC548" s="19">
        <v>1.0</v>
      </c>
      <c r="BD548" s="19">
        <v>1.0</v>
      </c>
      <c r="BE548" s="19">
        <v>2.0</v>
      </c>
      <c r="BF548" s="19">
        <v>2.0</v>
      </c>
      <c r="BG548" s="19">
        <v>1.0</v>
      </c>
      <c r="BH548" s="19">
        <v>1.0</v>
      </c>
      <c r="BI548" s="19">
        <v>1.0</v>
      </c>
      <c r="BJ548" s="19">
        <f t="shared" si="13"/>
        <v>9</v>
      </c>
      <c r="BK548" s="19">
        <f t="shared" si="14"/>
        <v>2</v>
      </c>
      <c r="BL548" s="19"/>
      <c r="BM548" s="19"/>
      <c r="BN548" s="19">
        <v>1.0</v>
      </c>
      <c r="BO548" s="19" t="s">
        <v>185</v>
      </c>
      <c r="BP548" s="19">
        <f t="shared" si="15"/>
        <v>0</v>
      </c>
      <c r="BQ548" s="19">
        <v>1.0</v>
      </c>
      <c r="BR548" s="19">
        <v>0.0</v>
      </c>
      <c r="BS548" s="19" t="s">
        <v>185</v>
      </c>
      <c r="BT548" s="20">
        <f t="shared" si="16"/>
        <v>0</v>
      </c>
      <c r="BU548" s="20"/>
      <c r="BV548" s="19">
        <v>1.0</v>
      </c>
      <c r="BW548" s="19" t="s">
        <v>195</v>
      </c>
      <c r="BX548" s="19" t="s">
        <v>378</v>
      </c>
      <c r="BY548" s="19" t="s">
        <v>195</v>
      </c>
      <c r="BZ548" s="19" t="s">
        <v>186</v>
      </c>
      <c r="CA548" s="19">
        <f t="shared" si="17"/>
        <v>1</v>
      </c>
      <c r="CB548" s="19" t="s">
        <v>186</v>
      </c>
      <c r="CC548" s="19">
        <f t="shared" si="18"/>
        <v>1</v>
      </c>
      <c r="CD548" s="19" t="s">
        <v>192</v>
      </c>
      <c r="CE548" s="19">
        <f t="shared" si="19"/>
        <v>0</v>
      </c>
      <c r="CF548" s="19" t="s">
        <v>192</v>
      </c>
      <c r="CG548" s="19">
        <f t="shared" si="20"/>
        <v>0</v>
      </c>
      <c r="CH548" s="19" t="s">
        <v>192</v>
      </c>
      <c r="CI548" s="19">
        <f t="shared" si="21"/>
        <v>0</v>
      </c>
      <c r="CJ548" s="19" t="s">
        <v>292</v>
      </c>
      <c r="CK548" s="19" t="s">
        <v>185</v>
      </c>
      <c r="CL548" s="19" t="s">
        <v>194</v>
      </c>
      <c r="CM548" s="19">
        <f t="shared" si="22"/>
        <v>3.5</v>
      </c>
      <c r="CN548" s="19" t="s">
        <v>185</v>
      </c>
      <c r="CO548" s="19">
        <f t="shared" si="23"/>
        <v>0</v>
      </c>
      <c r="CP548" s="19" t="s">
        <v>185</v>
      </c>
      <c r="CQ548" s="19" t="s">
        <v>185</v>
      </c>
      <c r="CR548" s="19" t="s">
        <v>185</v>
      </c>
      <c r="CS548" s="19" t="s">
        <v>195</v>
      </c>
      <c r="CT548" s="19" t="s">
        <v>185</v>
      </c>
      <c r="CU548" s="19">
        <f t="shared" ref="CU548:CY548" si="604">if(CP548="Không",0,1)</f>
        <v>0</v>
      </c>
      <c r="CV548" s="19">
        <f t="shared" si="604"/>
        <v>0</v>
      </c>
      <c r="CW548" s="19">
        <f t="shared" si="604"/>
        <v>0</v>
      </c>
      <c r="CX548" s="19">
        <f t="shared" si="604"/>
        <v>1</v>
      </c>
      <c r="CY548" s="19">
        <f t="shared" si="604"/>
        <v>0</v>
      </c>
      <c r="CZ548" s="19" t="s">
        <v>185</v>
      </c>
      <c r="DA548" s="19">
        <f t="shared" si="25"/>
        <v>0</v>
      </c>
      <c r="DB548" s="19" t="s">
        <v>185</v>
      </c>
      <c r="DC548" s="19">
        <f t="shared" si="26"/>
        <v>0</v>
      </c>
      <c r="DD548" s="20"/>
      <c r="DE548" s="19" t="s">
        <v>195</v>
      </c>
      <c r="DF548" s="19">
        <f t="shared" si="27"/>
        <v>1</v>
      </c>
      <c r="DG548" s="19" t="s">
        <v>196</v>
      </c>
      <c r="DH548" s="19">
        <f t="shared" si="28"/>
        <v>0</v>
      </c>
      <c r="DI548" s="19" t="s">
        <v>185</v>
      </c>
      <c r="DJ548" s="19">
        <f t="shared" si="29"/>
        <v>0</v>
      </c>
      <c r="DK548" s="19" t="s">
        <v>197</v>
      </c>
      <c r="DL548" s="19">
        <f t="shared" si="30"/>
        <v>0</v>
      </c>
      <c r="DM548" s="19" t="s">
        <v>198</v>
      </c>
      <c r="DN548" s="19">
        <f t="shared" si="31"/>
        <v>1.5</v>
      </c>
      <c r="DO548" s="19" t="s">
        <v>274</v>
      </c>
      <c r="DP548" s="19" t="s">
        <v>185</v>
      </c>
      <c r="DQ548" s="20">
        <f t="shared" si="32"/>
        <v>0</v>
      </c>
      <c r="DR548" s="20"/>
      <c r="DS548" s="19" t="s">
        <v>185</v>
      </c>
      <c r="DT548" s="20"/>
      <c r="DU548" s="19" t="s">
        <v>185</v>
      </c>
      <c r="DV548" s="20"/>
      <c r="DW548" s="20"/>
      <c r="DX548" s="20"/>
      <c r="DY548" s="20"/>
    </row>
    <row r="549">
      <c r="A549" s="18">
        <v>46022.33960648148</v>
      </c>
      <c r="B549" s="19" t="s">
        <v>300</v>
      </c>
      <c r="C549" s="19" t="s">
        <v>335</v>
      </c>
      <c r="D549" s="19">
        <f t="shared" si="2"/>
        <v>1</v>
      </c>
      <c r="E549" s="19" t="s">
        <v>180</v>
      </c>
      <c r="F549" s="19">
        <f>IFERROR(__xludf.DUMMYFUNCTION("LET(
  t, LOWER(TRIM(E549)),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49" s="19" t="s">
        <v>185</v>
      </c>
      <c r="H549" s="19">
        <f>IFERROR(__xludf.DUMMYFUNCTION("LET(
  t, LOWER(TRIM(G549)),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49" s="19" t="s">
        <v>310</v>
      </c>
      <c r="J549" s="19">
        <f>IFERROR(__xludf.DUMMYFUNCTION("LET(
  text, LOWER(I549),
  IFERROR(
    IFS(
      REGEXMATCH(text,""ở cùng gia đình|ở trọ cùng gia đình""), 0,
      REGEXMATCH(text,""thuê trọ""), 1,
      REGEXMATCH(text,""ở ktx""), 2,
      REGEXMATCH(text,""có nhà tại khu vực đang học|có nhà|ở riên"&amp;"g tại chung cư""), 3,
      REGEXMATCH(text,""ở nhà người quen""), 4
    ),
  -1)
)"),2.0)</f>
        <v>2</v>
      </c>
      <c r="K549" s="19" t="s">
        <v>183</v>
      </c>
      <c r="L549" s="19">
        <f>IFERROR(__xludf.DUMMYFUNCTION("LET(
  t, LOWER(TRIM(K549)),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49" s="19" t="s">
        <v>261</v>
      </c>
      <c r="N549" s="19">
        <f>IFERROR(__xludf.DUMMYFUNCTION("LET(
  t, LOWER(TRIM(M549)),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49" s="19" t="s">
        <v>185</v>
      </c>
      <c r="P549" s="19">
        <f t="shared" si="3"/>
        <v>0</v>
      </c>
      <c r="Q549" s="20"/>
      <c r="R549" s="20" t="str">
        <f t="shared" si="595"/>
        <v/>
      </c>
      <c r="S549" s="20"/>
      <c r="T549" s="20"/>
      <c r="U549" s="20"/>
      <c r="V549" s="20" t="str">
        <f>IFERROR(__xludf.DUMMYFUNCTION("IFERROR(REGEXEXTRACT(U549,""\d+"")*1, """")"),"")</f>
        <v/>
      </c>
      <c r="W549" s="20">
        <f t="shared" si="5"/>
        <v>0</v>
      </c>
      <c r="X549" s="20"/>
      <c r="Y549" s="20"/>
      <c r="Z549" s="19" t="s">
        <v>186</v>
      </c>
      <c r="AA549" s="19"/>
      <c r="AB549" s="19" t="s">
        <v>195</v>
      </c>
      <c r="AC549" s="19" t="s">
        <v>185</v>
      </c>
      <c r="AD549" s="19" t="s">
        <v>205</v>
      </c>
      <c r="AE549" s="19" t="s">
        <v>186</v>
      </c>
      <c r="AF549" s="19" t="s">
        <v>187</v>
      </c>
      <c r="AG549" s="19" t="s">
        <v>226</v>
      </c>
      <c r="AH549" s="19" t="s">
        <v>188</v>
      </c>
      <c r="AI549" s="19" t="s">
        <v>227</v>
      </c>
      <c r="AJ549" s="19">
        <f t="shared" si="6"/>
        <v>2</v>
      </c>
      <c r="AK549" s="19" t="s">
        <v>188</v>
      </c>
      <c r="AL549" s="19">
        <f t="shared" si="7"/>
        <v>1</v>
      </c>
      <c r="AM549" s="19" t="s">
        <v>190</v>
      </c>
      <c r="AN549" s="19">
        <f t="shared" si="8"/>
        <v>0</v>
      </c>
      <c r="AO549" s="20"/>
      <c r="AP549" s="19">
        <v>1.0</v>
      </c>
      <c r="AQ549" s="19">
        <v>2.0</v>
      </c>
      <c r="AR549" s="19">
        <v>2.0</v>
      </c>
      <c r="AS549" s="19">
        <v>2.0</v>
      </c>
      <c r="AT549" s="19">
        <v>2.0</v>
      </c>
      <c r="AU549" s="19">
        <v>3.0</v>
      </c>
      <c r="AV549" s="19">
        <v>2.0</v>
      </c>
      <c r="AW549" s="19">
        <v>2.0</v>
      </c>
      <c r="AX549" s="19">
        <v>3.0</v>
      </c>
      <c r="AY549" s="19">
        <f t="shared" si="9"/>
        <v>19</v>
      </c>
      <c r="AZ549" s="19">
        <f t="shared" si="10"/>
        <v>10</v>
      </c>
      <c r="BA549" s="19">
        <f t="shared" si="11"/>
        <v>1</v>
      </c>
      <c r="BB549" s="19">
        <f t="shared" si="12"/>
        <v>0</v>
      </c>
      <c r="BC549" s="19">
        <v>2.0</v>
      </c>
      <c r="BD549" s="19">
        <v>2.0</v>
      </c>
      <c r="BE549" s="19">
        <v>3.0</v>
      </c>
      <c r="BF549" s="19">
        <v>2.0</v>
      </c>
      <c r="BG549" s="19">
        <v>4.0</v>
      </c>
      <c r="BH549" s="19">
        <v>2.0</v>
      </c>
      <c r="BI549" s="19">
        <v>2.0</v>
      </c>
      <c r="BJ549" s="19">
        <f t="shared" si="13"/>
        <v>17</v>
      </c>
      <c r="BK549" s="19">
        <f t="shared" si="14"/>
        <v>10</v>
      </c>
      <c r="BL549" s="19"/>
      <c r="BM549" s="19"/>
      <c r="BN549" s="19">
        <v>4.0</v>
      </c>
      <c r="BO549" s="19" t="s">
        <v>195</v>
      </c>
      <c r="BP549" s="19">
        <f t="shared" si="15"/>
        <v>1</v>
      </c>
      <c r="BQ549" s="19">
        <v>2.0</v>
      </c>
      <c r="BR549" s="19">
        <v>7.0</v>
      </c>
      <c r="BS549" s="19" t="s">
        <v>185</v>
      </c>
      <c r="BT549" s="20">
        <f t="shared" si="16"/>
        <v>0</v>
      </c>
      <c r="BU549" s="20"/>
      <c r="BV549" s="19">
        <v>2.0</v>
      </c>
      <c r="BW549" s="19" t="s">
        <v>195</v>
      </c>
      <c r="BX549" s="19" t="s">
        <v>378</v>
      </c>
      <c r="BY549" s="19" t="s">
        <v>195</v>
      </c>
      <c r="BZ549" s="19" t="s">
        <v>186</v>
      </c>
      <c r="CA549" s="19">
        <f t="shared" si="17"/>
        <v>1</v>
      </c>
      <c r="CB549" s="19" t="s">
        <v>186</v>
      </c>
      <c r="CC549" s="19">
        <f t="shared" si="18"/>
        <v>1</v>
      </c>
      <c r="CD549" s="19" t="s">
        <v>208</v>
      </c>
      <c r="CE549" s="19">
        <f t="shared" si="19"/>
        <v>2</v>
      </c>
      <c r="CF549" s="19" t="s">
        <v>208</v>
      </c>
      <c r="CG549" s="19">
        <f t="shared" si="20"/>
        <v>2</v>
      </c>
      <c r="CH549" s="19" t="s">
        <v>209</v>
      </c>
      <c r="CI549" s="19">
        <f t="shared" si="21"/>
        <v>1</v>
      </c>
      <c r="CJ549" s="19" t="s">
        <v>865</v>
      </c>
      <c r="CK549" s="19" t="s">
        <v>185</v>
      </c>
      <c r="CL549" s="19" t="s">
        <v>212</v>
      </c>
      <c r="CM549" s="19">
        <f t="shared" si="22"/>
        <v>6</v>
      </c>
      <c r="CN549" s="19" t="s">
        <v>213</v>
      </c>
      <c r="CO549" s="19">
        <f t="shared" si="23"/>
        <v>1</v>
      </c>
      <c r="CP549" s="19" t="s">
        <v>185</v>
      </c>
      <c r="CQ549" s="19" t="s">
        <v>195</v>
      </c>
      <c r="CR549" s="19" t="s">
        <v>185</v>
      </c>
      <c r="CS549" s="19" t="s">
        <v>195</v>
      </c>
      <c r="CT549" s="19" t="s">
        <v>185</v>
      </c>
      <c r="CU549" s="19">
        <f t="shared" ref="CU549:CY549" si="605">if(CP549="Không",0,1)</f>
        <v>0</v>
      </c>
      <c r="CV549" s="19">
        <f t="shared" si="605"/>
        <v>1</v>
      </c>
      <c r="CW549" s="19">
        <f t="shared" si="605"/>
        <v>0</v>
      </c>
      <c r="CX549" s="19">
        <f t="shared" si="605"/>
        <v>1</v>
      </c>
      <c r="CY549" s="19">
        <f t="shared" si="605"/>
        <v>0</v>
      </c>
      <c r="CZ549" s="19" t="s">
        <v>185</v>
      </c>
      <c r="DA549" s="19">
        <f t="shared" si="25"/>
        <v>0</v>
      </c>
      <c r="DB549" s="19" t="s">
        <v>185</v>
      </c>
      <c r="DC549" s="19">
        <f t="shared" si="26"/>
        <v>0</v>
      </c>
      <c r="DD549" s="20"/>
      <c r="DE549" s="19" t="s">
        <v>185</v>
      </c>
      <c r="DF549" s="19">
        <f t="shared" si="27"/>
        <v>0</v>
      </c>
      <c r="DG549" s="19" t="s">
        <v>1144</v>
      </c>
      <c r="DH549" s="19">
        <f t="shared" si="28"/>
        <v>1</v>
      </c>
      <c r="DI549" s="19" t="s">
        <v>185</v>
      </c>
      <c r="DJ549" s="19">
        <f t="shared" si="29"/>
        <v>0</v>
      </c>
      <c r="DK549" s="19" t="s">
        <v>197</v>
      </c>
      <c r="DL549" s="19">
        <f t="shared" si="30"/>
        <v>0</v>
      </c>
      <c r="DM549" s="20"/>
      <c r="DN549" s="19" t="str">
        <f t="shared" si="31"/>
        <v/>
      </c>
      <c r="DO549" s="20"/>
      <c r="DP549" s="19" t="s">
        <v>185</v>
      </c>
      <c r="DQ549" s="20">
        <f t="shared" si="32"/>
        <v>0</v>
      </c>
      <c r="DR549" s="20"/>
      <c r="DS549" s="19" t="s">
        <v>185</v>
      </c>
      <c r="DT549" s="20"/>
      <c r="DU549" s="19" t="s">
        <v>185</v>
      </c>
      <c r="DV549" s="20"/>
      <c r="DW549" s="20"/>
      <c r="DX549" s="20"/>
      <c r="DY549" s="20"/>
    </row>
    <row r="550">
      <c r="A550" s="18">
        <v>46022.339791666665</v>
      </c>
      <c r="B550" s="19" t="s">
        <v>399</v>
      </c>
      <c r="C550" s="19" t="s">
        <v>335</v>
      </c>
      <c r="D550" s="19">
        <f t="shared" si="2"/>
        <v>1</v>
      </c>
      <c r="E550" s="19" t="s">
        <v>180</v>
      </c>
      <c r="F550" s="19">
        <f>IFERROR(__xludf.DUMMYFUNCTION("LET(
  t, LOWER(TRIM(E550)),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50" s="19" t="s">
        <v>220</v>
      </c>
      <c r="H550" s="19">
        <f>IFERROR(__xludf.DUMMYFUNCTION("LET(
  t, LOWER(TRIM(G550)),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50" s="19" t="s">
        <v>310</v>
      </c>
      <c r="J550" s="19">
        <f>IFERROR(__xludf.DUMMYFUNCTION("LET(
  text, LOWER(I550),
  IFERROR(
    IFS(
      REGEXMATCH(text,""ở cùng gia đình|ở trọ cùng gia đình""), 0,
      REGEXMATCH(text,""thuê trọ""), 1,
      REGEXMATCH(text,""ở ktx""), 2,
      REGEXMATCH(text,""có nhà tại khu vực đang học|có nhà|ở riên"&amp;"g tại chung cư""), 3,
      REGEXMATCH(text,""ở nhà người quen""), 4
    ),
  -1)
)"),2.0)</f>
        <v>2</v>
      </c>
      <c r="K550" s="19" t="s">
        <v>183</v>
      </c>
      <c r="L550" s="19">
        <f>IFERROR(__xludf.DUMMYFUNCTION("LET(
  t, LOWER(TRIM(K550)),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50" s="19" t="s">
        <v>222</v>
      </c>
      <c r="N550" s="19">
        <f>IFERROR(__xludf.DUMMYFUNCTION("LET(
  t, LOWER(TRIM(M550)),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50" s="19" t="s">
        <v>185</v>
      </c>
      <c r="P550" s="19">
        <f t="shared" si="3"/>
        <v>0</v>
      </c>
      <c r="Q550" s="20"/>
      <c r="R550" s="20" t="str">
        <f t="shared" si="595"/>
        <v/>
      </c>
      <c r="S550" s="20"/>
      <c r="T550" s="20"/>
      <c r="U550" s="20"/>
      <c r="V550" s="20" t="str">
        <f>IFERROR(__xludf.DUMMYFUNCTION("IFERROR(REGEXEXTRACT(U550,""\d+"")*1, """")"),"")</f>
        <v/>
      </c>
      <c r="W550" s="20">
        <f t="shared" si="5"/>
        <v>0</v>
      </c>
      <c r="X550" s="20"/>
      <c r="Y550" s="20"/>
      <c r="Z550" s="19" t="s">
        <v>208</v>
      </c>
      <c r="AA550" s="19"/>
      <c r="AB550" s="19" t="s">
        <v>185</v>
      </c>
      <c r="AC550" s="19" t="s">
        <v>185</v>
      </c>
      <c r="AD550" s="19" t="s">
        <v>205</v>
      </c>
      <c r="AE550" s="19" t="s">
        <v>186</v>
      </c>
      <c r="AF550" s="19" t="s">
        <v>206</v>
      </c>
      <c r="AG550" s="19" t="s">
        <v>226</v>
      </c>
      <c r="AH550" s="19" t="s">
        <v>238</v>
      </c>
      <c r="AI550" s="19" t="s">
        <v>239</v>
      </c>
      <c r="AJ550" s="19">
        <f t="shared" si="6"/>
        <v>0</v>
      </c>
      <c r="AK550" s="19" t="s">
        <v>302</v>
      </c>
      <c r="AL550" s="19">
        <f t="shared" si="7"/>
        <v>-1</v>
      </c>
      <c r="AM550" s="19" t="s">
        <v>190</v>
      </c>
      <c r="AN550" s="19">
        <f t="shared" si="8"/>
        <v>0</v>
      </c>
      <c r="AO550" s="20"/>
      <c r="AP550" s="19">
        <v>3.0</v>
      </c>
      <c r="AQ550" s="19">
        <v>2.0</v>
      </c>
      <c r="AR550" s="19">
        <v>4.0</v>
      </c>
      <c r="AS550" s="19">
        <v>2.0</v>
      </c>
      <c r="AT550" s="19">
        <v>4.0</v>
      </c>
      <c r="AU550" s="19">
        <v>1.0</v>
      </c>
      <c r="AV550" s="19">
        <v>2.0</v>
      </c>
      <c r="AW550" s="19">
        <v>3.0</v>
      </c>
      <c r="AX550" s="19">
        <v>1.0</v>
      </c>
      <c r="AY550" s="19">
        <f t="shared" si="9"/>
        <v>22</v>
      </c>
      <c r="AZ550" s="19">
        <f t="shared" si="10"/>
        <v>13</v>
      </c>
      <c r="BA550" s="19">
        <f t="shared" si="11"/>
        <v>1</v>
      </c>
      <c r="BB550" s="19">
        <f t="shared" si="12"/>
        <v>0</v>
      </c>
      <c r="BC550" s="19">
        <v>1.0</v>
      </c>
      <c r="BD550" s="19">
        <v>2.0</v>
      </c>
      <c r="BE550" s="19">
        <v>3.0</v>
      </c>
      <c r="BF550" s="19">
        <v>1.0</v>
      </c>
      <c r="BG550" s="19">
        <v>3.0</v>
      </c>
      <c r="BH550" s="19">
        <v>1.0</v>
      </c>
      <c r="BI550" s="19">
        <v>1.0</v>
      </c>
      <c r="BJ550" s="19">
        <f t="shared" si="13"/>
        <v>12</v>
      </c>
      <c r="BK550" s="19">
        <f t="shared" si="14"/>
        <v>5</v>
      </c>
      <c r="BL550" s="19"/>
      <c r="BM550" s="19"/>
      <c r="BN550" s="19">
        <v>4.0</v>
      </c>
      <c r="BO550" s="19" t="s">
        <v>195</v>
      </c>
      <c r="BP550" s="19">
        <f t="shared" si="15"/>
        <v>1</v>
      </c>
      <c r="BQ550" s="19">
        <v>1.0</v>
      </c>
      <c r="BR550" s="19" t="s">
        <v>1145</v>
      </c>
      <c r="BS550" s="19" t="s">
        <v>185</v>
      </c>
      <c r="BT550" s="20">
        <f t="shared" si="16"/>
        <v>0</v>
      </c>
      <c r="BU550" s="20"/>
      <c r="BV550" s="19">
        <v>1.0</v>
      </c>
      <c r="BW550" s="19" t="s">
        <v>195</v>
      </c>
      <c r="BX550" s="19" t="s">
        <v>191</v>
      </c>
      <c r="BY550" s="19" t="s">
        <v>195</v>
      </c>
      <c r="BZ550" s="19" t="s">
        <v>185</v>
      </c>
      <c r="CA550" s="19">
        <f t="shared" si="17"/>
        <v>0</v>
      </c>
      <c r="CB550" s="19" t="s">
        <v>185</v>
      </c>
      <c r="CC550" s="19">
        <f t="shared" si="18"/>
        <v>0</v>
      </c>
      <c r="CD550" s="19" t="s">
        <v>192</v>
      </c>
      <c r="CE550" s="19">
        <f t="shared" si="19"/>
        <v>0</v>
      </c>
      <c r="CF550" s="19" t="s">
        <v>192</v>
      </c>
      <c r="CG550" s="19">
        <f t="shared" si="20"/>
        <v>0</v>
      </c>
      <c r="CH550" s="19" t="s">
        <v>192</v>
      </c>
      <c r="CI550" s="19">
        <f t="shared" si="21"/>
        <v>0</v>
      </c>
      <c r="CJ550" s="19" t="s">
        <v>229</v>
      </c>
      <c r="CK550" s="19" t="s">
        <v>185</v>
      </c>
      <c r="CL550" s="19" t="s">
        <v>365</v>
      </c>
      <c r="CM550" s="19">
        <f t="shared" si="22"/>
        <v>0.33</v>
      </c>
      <c r="CN550" s="19" t="s">
        <v>185</v>
      </c>
      <c r="CO550" s="19">
        <f t="shared" si="23"/>
        <v>0</v>
      </c>
      <c r="CP550" s="19" t="s">
        <v>185</v>
      </c>
      <c r="CQ550" s="19" t="s">
        <v>185</v>
      </c>
      <c r="CR550" s="19" t="s">
        <v>185</v>
      </c>
      <c r="CS550" s="19" t="s">
        <v>185</v>
      </c>
      <c r="CT550" s="19" t="s">
        <v>185</v>
      </c>
      <c r="CU550" s="19">
        <f t="shared" ref="CU550:CY550" si="606">if(CP550="Không",0,1)</f>
        <v>0</v>
      </c>
      <c r="CV550" s="19">
        <f t="shared" si="606"/>
        <v>0</v>
      </c>
      <c r="CW550" s="19">
        <f t="shared" si="606"/>
        <v>0</v>
      </c>
      <c r="CX550" s="19">
        <f t="shared" si="606"/>
        <v>0</v>
      </c>
      <c r="CY550" s="19">
        <f t="shared" si="606"/>
        <v>0</v>
      </c>
      <c r="CZ550" s="19" t="s">
        <v>185</v>
      </c>
      <c r="DA550" s="19">
        <f t="shared" si="25"/>
        <v>0</v>
      </c>
      <c r="DB550" s="19" t="s">
        <v>185</v>
      </c>
      <c r="DC550" s="19">
        <f t="shared" si="26"/>
        <v>0</v>
      </c>
      <c r="DD550" s="20"/>
      <c r="DE550" s="19" t="s">
        <v>195</v>
      </c>
      <c r="DF550" s="19">
        <f t="shared" si="27"/>
        <v>1</v>
      </c>
      <c r="DG550" s="19" t="s">
        <v>1146</v>
      </c>
      <c r="DH550" s="19">
        <f t="shared" si="28"/>
        <v>1</v>
      </c>
      <c r="DI550" s="19" t="s">
        <v>185</v>
      </c>
      <c r="DJ550" s="19">
        <f t="shared" si="29"/>
        <v>0</v>
      </c>
      <c r="DK550" s="19" t="s">
        <v>197</v>
      </c>
      <c r="DL550" s="19">
        <f t="shared" si="30"/>
        <v>0</v>
      </c>
      <c r="DM550" s="19" t="s">
        <v>303</v>
      </c>
      <c r="DN550" s="19">
        <f t="shared" si="31"/>
        <v>0.5</v>
      </c>
      <c r="DO550" s="19" t="s">
        <v>1147</v>
      </c>
      <c r="DP550" s="19" t="s">
        <v>185</v>
      </c>
      <c r="DQ550" s="20">
        <f t="shared" si="32"/>
        <v>0</v>
      </c>
      <c r="DR550" s="20"/>
      <c r="DS550" s="19" t="s">
        <v>185</v>
      </c>
      <c r="DT550" s="20"/>
      <c r="DU550" s="19" t="s">
        <v>185</v>
      </c>
      <c r="DV550" s="20"/>
      <c r="DW550" s="20"/>
      <c r="DX550" s="20"/>
      <c r="DY550" s="20"/>
    </row>
    <row r="551">
      <c r="A551" s="18">
        <v>46022.340046296296</v>
      </c>
      <c r="B551" s="19" t="s">
        <v>300</v>
      </c>
      <c r="C551" s="19" t="s">
        <v>174</v>
      </c>
      <c r="D551" s="19">
        <f t="shared" si="2"/>
        <v>0</v>
      </c>
      <c r="E551" s="19" t="s">
        <v>180</v>
      </c>
      <c r="F551" s="19">
        <f>IFERROR(__xludf.DUMMYFUNCTION("LET(
  t, LOWER(TRIM(E551)),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51" s="19" t="s">
        <v>185</v>
      </c>
      <c r="H551" s="19">
        <f>IFERROR(__xludf.DUMMYFUNCTION("LET(
  t, LOWER(TRIM(G551)),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51" s="19" t="s">
        <v>276</v>
      </c>
      <c r="J551" s="19">
        <f>IFERROR(__xludf.DUMMYFUNCTION("LET(
  text, LOWER(I551),
  IFERROR(
    IFS(
      REGEXMATCH(text,""ở cùng gia đình|ở trọ cùng gia đình""), 0,
      REGEXMATCH(text,""thuê trọ""), 1,
      REGEXMATCH(text,""ở ktx""), 2,
      REGEXMATCH(text,""có nhà tại khu vực đang học|có nhà|ở riên"&amp;"g tại chung cư""), 3,
      REGEXMATCH(text,""ở nhà người quen""), 4
    ),
  -1)
)"),0.0)</f>
        <v>0</v>
      </c>
      <c r="K551" s="19" t="s">
        <v>221</v>
      </c>
      <c r="L551" s="19">
        <f>IFERROR(__xludf.DUMMYFUNCTION("LET(
  t, LOWER(TRIM(K551)),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51" s="19" t="s">
        <v>222</v>
      </c>
      <c r="N551" s="19">
        <f>IFERROR(__xludf.DUMMYFUNCTION("LET(
  t, LOWER(TRIM(M551)),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51" s="19" t="s">
        <v>195</v>
      </c>
      <c r="P551" s="19">
        <f t="shared" si="3"/>
        <v>1</v>
      </c>
      <c r="Q551" s="19">
        <v>1.0</v>
      </c>
      <c r="R551" s="20">
        <f t="shared" si="595"/>
        <v>1</v>
      </c>
      <c r="S551" s="19" t="s">
        <v>223</v>
      </c>
      <c r="T551" s="19"/>
      <c r="U551" s="19" t="s">
        <v>307</v>
      </c>
      <c r="V551" s="20">
        <f>IFERROR(__xludf.DUMMYFUNCTION("IFERROR(REGEXEXTRACT(U551,""\d+"")*1, """")"),20.0)</f>
        <v>20</v>
      </c>
      <c r="W551" s="20">
        <f t="shared" si="5"/>
        <v>20</v>
      </c>
      <c r="X551" s="19">
        <v>20.0</v>
      </c>
      <c r="Y551" s="19">
        <v>40.0</v>
      </c>
      <c r="Z551" s="19" t="s">
        <v>186</v>
      </c>
      <c r="AA551" s="19"/>
      <c r="AB551" s="19" t="s">
        <v>195</v>
      </c>
      <c r="AC551" s="19" t="s">
        <v>185</v>
      </c>
      <c r="AD551" s="19" t="s">
        <v>205</v>
      </c>
      <c r="AE551" s="19" t="s">
        <v>185</v>
      </c>
      <c r="AF551" s="19" t="s">
        <v>250</v>
      </c>
      <c r="AG551" s="19" t="s">
        <v>251</v>
      </c>
      <c r="AH551" s="19" t="s">
        <v>226</v>
      </c>
      <c r="AI551" s="19" t="s">
        <v>227</v>
      </c>
      <c r="AJ551" s="19">
        <f t="shared" si="6"/>
        <v>2</v>
      </c>
      <c r="AK551" s="19" t="s">
        <v>188</v>
      </c>
      <c r="AL551" s="19">
        <f t="shared" si="7"/>
        <v>1</v>
      </c>
      <c r="AM551" s="19" t="s">
        <v>228</v>
      </c>
      <c r="AN551" s="19">
        <f t="shared" si="8"/>
        <v>1</v>
      </c>
      <c r="AO551" s="20"/>
      <c r="AP551" s="19">
        <v>1.0</v>
      </c>
      <c r="AQ551" s="19">
        <v>2.0</v>
      </c>
      <c r="AR551" s="19">
        <v>1.0</v>
      </c>
      <c r="AS551" s="19">
        <v>3.0</v>
      </c>
      <c r="AT551" s="19">
        <v>2.0</v>
      </c>
      <c r="AU551" s="19">
        <v>1.0</v>
      </c>
      <c r="AV551" s="19">
        <v>1.0</v>
      </c>
      <c r="AW551" s="19">
        <v>1.0</v>
      </c>
      <c r="AX551" s="19">
        <v>1.0</v>
      </c>
      <c r="AY551" s="19">
        <f t="shared" si="9"/>
        <v>13</v>
      </c>
      <c r="AZ551" s="19">
        <f t="shared" si="10"/>
        <v>4</v>
      </c>
      <c r="BA551" s="19">
        <f t="shared" si="11"/>
        <v>0</v>
      </c>
      <c r="BB551" s="19">
        <f t="shared" si="12"/>
        <v>0</v>
      </c>
      <c r="BC551" s="19">
        <v>1.0</v>
      </c>
      <c r="BD551" s="19">
        <v>1.0</v>
      </c>
      <c r="BE551" s="19">
        <v>2.0</v>
      </c>
      <c r="BF551" s="19">
        <v>2.0</v>
      </c>
      <c r="BG551" s="19">
        <v>3.0</v>
      </c>
      <c r="BH551" s="19">
        <v>1.0</v>
      </c>
      <c r="BI551" s="19">
        <v>1.0</v>
      </c>
      <c r="BJ551" s="19">
        <f t="shared" si="13"/>
        <v>11</v>
      </c>
      <c r="BK551" s="19">
        <f t="shared" si="14"/>
        <v>4</v>
      </c>
      <c r="BL551" s="19"/>
      <c r="BM551" s="19"/>
      <c r="BN551" s="19">
        <v>2.0</v>
      </c>
      <c r="BO551" s="19" t="s">
        <v>185</v>
      </c>
      <c r="BP551" s="19">
        <f t="shared" si="15"/>
        <v>0</v>
      </c>
      <c r="BQ551" s="19">
        <v>1.0</v>
      </c>
      <c r="BR551" s="19">
        <v>0.0</v>
      </c>
      <c r="BS551" s="19" t="s">
        <v>195</v>
      </c>
      <c r="BT551" s="20">
        <f t="shared" si="16"/>
        <v>1</v>
      </c>
      <c r="BU551" s="19" t="s">
        <v>207</v>
      </c>
      <c r="BV551" s="19">
        <v>4.0</v>
      </c>
      <c r="BW551" s="19" t="s">
        <v>185</v>
      </c>
      <c r="BX551" s="19" t="s">
        <v>191</v>
      </c>
      <c r="BY551" s="19" t="s">
        <v>185</v>
      </c>
      <c r="BZ551" s="19" t="s">
        <v>185</v>
      </c>
      <c r="CA551" s="19">
        <f t="shared" si="17"/>
        <v>0</v>
      </c>
      <c r="CB551" s="19" t="s">
        <v>186</v>
      </c>
      <c r="CC551" s="19">
        <f t="shared" si="18"/>
        <v>1</v>
      </c>
      <c r="CD551" s="19" t="s">
        <v>192</v>
      </c>
      <c r="CE551" s="19">
        <f t="shared" si="19"/>
        <v>0</v>
      </c>
      <c r="CF551" s="19" t="s">
        <v>192</v>
      </c>
      <c r="CG551" s="19">
        <f t="shared" si="20"/>
        <v>0</v>
      </c>
      <c r="CH551" s="19" t="s">
        <v>192</v>
      </c>
      <c r="CI551" s="19">
        <f t="shared" si="21"/>
        <v>0</v>
      </c>
      <c r="CJ551" s="19" t="s">
        <v>229</v>
      </c>
      <c r="CK551" s="19" t="s">
        <v>185</v>
      </c>
      <c r="CL551" s="19" t="s">
        <v>241</v>
      </c>
      <c r="CM551" s="19">
        <f t="shared" si="22"/>
        <v>1.5</v>
      </c>
      <c r="CN551" s="19" t="s">
        <v>213</v>
      </c>
      <c r="CO551" s="19">
        <f t="shared" si="23"/>
        <v>1</v>
      </c>
      <c r="CP551" s="19" t="s">
        <v>185</v>
      </c>
      <c r="CQ551" s="19" t="s">
        <v>195</v>
      </c>
      <c r="CR551" s="19" t="s">
        <v>195</v>
      </c>
      <c r="CS551" s="19" t="s">
        <v>195</v>
      </c>
      <c r="CT551" s="19" t="s">
        <v>185</v>
      </c>
      <c r="CU551" s="19">
        <f t="shared" ref="CU551:CY551" si="607">if(CP551="Không",0,1)</f>
        <v>0</v>
      </c>
      <c r="CV551" s="19">
        <f t="shared" si="607"/>
        <v>1</v>
      </c>
      <c r="CW551" s="19">
        <f t="shared" si="607"/>
        <v>1</v>
      </c>
      <c r="CX551" s="19">
        <f t="shared" si="607"/>
        <v>1</v>
      </c>
      <c r="CY551" s="19">
        <f t="shared" si="607"/>
        <v>0</v>
      </c>
      <c r="CZ551" s="19" t="s">
        <v>185</v>
      </c>
      <c r="DA551" s="19">
        <f t="shared" si="25"/>
        <v>0</v>
      </c>
      <c r="DB551" s="19" t="s">
        <v>185</v>
      </c>
      <c r="DC551" s="19">
        <f t="shared" si="26"/>
        <v>0</v>
      </c>
      <c r="DD551" s="20"/>
      <c r="DE551" s="19" t="s">
        <v>195</v>
      </c>
      <c r="DF551" s="19">
        <f t="shared" si="27"/>
        <v>1</v>
      </c>
      <c r="DG551" s="19" t="s">
        <v>214</v>
      </c>
      <c r="DH551" s="19">
        <f t="shared" si="28"/>
        <v>1</v>
      </c>
      <c r="DI551" s="19" t="s">
        <v>185</v>
      </c>
      <c r="DJ551" s="19">
        <f t="shared" si="29"/>
        <v>0</v>
      </c>
      <c r="DK551" s="19" t="s">
        <v>197</v>
      </c>
      <c r="DL551" s="19">
        <f t="shared" si="30"/>
        <v>0</v>
      </c>
      <c r="DM551" s="19" t="s">
        <v>265</v>
      </c>
      <c r="DN551" s="19">
        <f t="shared" si="31"/>
        <v>5</v>
      </c>
      <c r="DO551" s="19" t="s">
        <v>199</v>
      </c>
      <c r="DP551" s="19" t="s">
        <v>195</v>
      </c>
      <c r="DQ551" s="20">
        <f t="shared" si="32"/>
        <v>1</v>
      </c>
      <c r="DR551" s="19" t="s">
        <v>207</v>
      </c>
      <c r="DS551" s="19" t="s">
        <v>185</v>
      </c>
      <c r="DT551" s="20"/>
      <c r="DU551" s="19" t="s">
        <v>185</v>
      </c>
      <c r="DV551" s="20"/>
      <c r="DW551" s="20"/>
      <c r="DX551" s="20"/>
      <c r="DY551" s="20"/>
    </row>
    <row r="552">
      <c r="A552" s="18">
        <v>46022.34162037037</v>
      </c>
      <c r="B552" s="19" t="s">
        <v>300</v>
      </c>
      <c r="C552" s="19" t="s">
        <v>174</v>
      </c>
      <c r="D552" s="19">
        <f t="shared" si="2"/>
        <v>0</v>
      </c>
      <c r="E552" s="19" t="s">
        <v>180</v>
      </c>
      <c r="F552" s="19">
        <f>IFERROR(__xludf.DUMMYFUNCTION("LET(
  t, LOWER(TRIM(E552)),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52" s="19" t="s">
        <v>220</v>
      </c>
      <c r="H552" s="19">
        <f>IFERROR(__xludf.DUMMYFUNCTION("LET(
  t, LOWER(TRIM(G552)),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52" s="19" t="s">
        <v>276</v>
      </c>
      <c r="J552" s="19">
        <f>IFERROR(__xludf.DUMMYFUNCTION("LET(
  text, LOWER(I552),
  IFERROR(
    IFS(
      REGEXMATCH(text,""ở cùng gia đình|ở trọ cùng gia đình""), 0,
      REGEXMATCH(text,""thuê trọ""), 1,
      REGEXMATCH(text,""ở ktx""), 2,
      REGEXMATCH(text,""có nhà tại khu vực đang học|có nhà|ở riên"&amp;"g tại chung cư""), 3,
      REGEXMATCH(text,""ở nhà người quen""), 4
    ),
  -1)
)"),0.0)</f>
        <v>0</v>
      </c>
      <c r="K552" s="19" t="s">
        <v>183</v>
      </c>
      <c r="L552" s="19">
        <f>IFERROR(__xludf.DUMMYFUNCTION("LET(
  t, LOWER(TRIM(K552)),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52" s="19" t="s">
        <v>222</v>
      </c>
      <c r="N552" s="19">
        <f>IFERROR(__xludf.DUMMYFUNCTION("LET(
  t, LOWER(TRIM(M552)),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52" s="19" t="s">
        <v>195</v>
      </c>
      <c r="P552" s="19">
        <f t="shared" si="3"/>
        <v>1</v>
      </c>
      <c r="Q552" s="19">
        <v>1.0</v>
      </c>
      <c r="R552" s="20">
        <f t="shared" si="595"/>
        <v>1</v>
      </c>
      <c r="S552" s="19" t="s">
        <v>223</v>
      </c>
      <c r="T552" s="19"/>
      <c r="U552" s="19" t="s">
        <v>204</v>
      </c>
      <c r="V552" s="20">
        <f>IFERROR(__xludf.DUMMYFUNCTION("IFERROR(REGEXEXTRACT(U552,""\d+"")*1, """")"),15.0)</f>
        <v>15</v>
      </c>
      <c r="W552" s="20">
        <f t="shared" si="5"/>
        <v>15</v>
      </c>
      <c r="X552" s="19">
        <v>100.0</v>
      </c>
      <c r="Y552" s="19">
        <v>70.0</v>
      </c>
      <c r="Z552" s="19" t="s">
        <v>186</v>
      </c>
      <c r="AA552" s="19"/>
      <c r="AB552" s="19" t="s">
        <v>185</v>
      </c>
      <c r="AC552" s="19" t="s">
        <v>185</v>
      </c>
      <c r="AD552" s="19" t="s">
        <v>205</v>
      </c>
      <c r="AE552" s="19" t="s">
        <v>185</v>
      </c>
      <c r="AF552" s="19" t="s">
        <v>250</v>
      </c>
      <c r="AG552" s="19" t="s">
        <v>251</v>
      </c>
      <c r="AH552" s="19" t="s">
        <v>251</v>
      </c>
      <c r="AI552" s="19" t="s">
        <v>189</v>
      </c>
      <c r="AJ552" s="19">
        <f t="shared" si="6"/>
        <v>1</v>
      </c>
      <c r="AK552" s="19" t="s">
        <v>188</v>
      </c>
      <c r="AL552" s="19">
        <f t="shared" si="7"/>
        <v>1</v>
      </c>
      <c r="AM552" s="19" t="s">
        <v>190</v>
      </c>
      <c r="AN552" s="19">
        <f t="shared" si="8"/>
        <v>0</v>
      </c>
      <c r="AO552" s="20"/>
      <c r="AP552" s="19">
        <v>2.0</v>
      </c>
      <c r="AQ552" s="19">
        <v>3.0</v>
      </c>
      <c r="AR552" s="19">
        <v>2.0</v>
      </c>
      <c r="AS552" s="19">
        <v>4.0</v>
      </c>
      <c r="AT552" s="19">
        <v>3.0</v>
      </c>
      <c r="AU552" s="19">
        <v>4.0</v>
      </c>
      <c r="AV552" s="19">
        <v>2.0</v>
      </c>
      <c r="AW552" s="19">
        <v>3.0</v>
      </c>
      <c r="AX552" s="19">
        <v>1.0</v>
      </c>
      <c r="AY552" s="19">
        <f t="shared" si="9"/>
        <v>24</v>
      </c>
      <c r="AZ552" s="19">
        <f t="shared" si="10"/>
        <v>15</v>
      </c>
      <c r="BA552" s="19">
        <f t="shared" si="11"/>
        <v>1</v>
      </c>
      <c r="BB552" s="19">
        <f t="shared" si="12"/>
        <v>1</v>
      </c>
      <c r="BC552" s="19">
        <v>3.0</v>
      </c>
      <c r="BD552" s="19">
        <v>3.0</v>
      </c>
      <c r="BE552" s="19">
        <v>3.0</v>
      </c>
      <c r="BF552" s="19">
        <v>3.0</v>
      </c>
      <c r="BG552" s="19">
        <v>4.0</v>
      </c>
      <c r="BH552" s="19">
        <v>2.0</v>
      </c>
      <c r="BI552" s="19">
        <v>3.0</v>
      </c>
      <c r="BJ552" s="19">
        <f t="shared" si="13"/>
        <v>21</v>
      </c>
      <c r="BK552" s="19">
        <f t="shared" si="14"/>
        <v>14</v>
      </c>
      <c r="BL552" s="19"/>
      <c r="BM552" s="19"/>
      <c r="BN552" s="19">
        <v>1.0</v>
      </c>
      <c r="BO552" s="19" t="s">
        <v>195</v>
      </c>
      <c r="BP552" s="19">
        <f t="shared" si="15"/>
        <v>1</v>
      </c>
      <c r="BQ552" s="19">
        <v>2.0</v>
      </c>
      <c r="BR552" s="19" t="s">
        <v>264</v>
      </c>
      <c r="BS552" s="19" t="s">
        <v>195</v>
      </c>
      <c r="BT552" s="20">
        <f t="shared" si="16"/>
        <v>1</v>
      </c>
      <c r="BU552" s="19" t="s">
        <v>296</v>
      </c>
      <c r="BV552" s="19">
        <v>1.0</v>
      </c>
      <c r="BW552" s="19" t="s">
        <v>195</v>
      </c>
      <c r="BX552" s="19" t="s">
        <v>191</v>
      </c>
      <c r="BY552" s="19" t="s">
        <v>195</v>
      </c>
      <c r="BZ552" s="19" t="s">
        <v>186</v>
      </c>
      <c r="CA552" s="19">
        <f t="shared" si="17"/>
        <v>1</v>
      </c>
      <c r="CB552" s="19" t="s">
        <v>208</v>
      </c>
      <c r="CC552" s="19">
        <f t="shared" si="18"/>
        <v>2</v>
      </c>
      <c r="CD552" s="19" t="s">
        <v>208</v>
      </c>
      <c r="CE552" s="19">
        <f t="shared" si="19"/>
        <v>2</v>
      </c>
      <c r="CF552" s="19" t="s">
        <v>209</v>
      </c>
      <c r="CG552" s="19">
        <f t="shared" si="20"/>
        <v>1</v>
      </c>
      <c r="CH552" s="19" t="s">
        <v>209</v>
      </c>
      <c r="CI552" s="19">
        <f t="shared" si="21"/>
        <v>1</v>
      </c>
      <c r="CJ552" s="19" t="s">
        <v>262</v>
      </c>
      <c r="CK552" s="19" t="s">
        <v>688</v>
      </c>
      <c r="CL552" s="19" t="s">
        <v>231</v>
      </c>
      <c r="CM552" s="19">
        <f t="shared" si="22"/>
        <v>0.75</v>
      </c>
      <c r="CN552" s="19" t="s">
        <v>185</v>
      </c>
      <c r="CO552" s="19">
        <f t="shared" si="23"/>
        <v>0</v>
      </c>
      <c r="CP552" s="19" t="s">
        <v>195</v>
      </c>
      <c r="CQ552" s="19" t="s">
        <v>195</v>
      </c>
      <c r="CR552" s="19" t="s">
        <v>195</v>
      </c>
      <c r="CS552" s="19" t="s">
        <v>195</v>
      </c>
      <c r="CT552" s="19" t="s">
        <v>185</v>
      </c>
      <c r="CU552" s="19">
        <f t="shared" ref="CU552:CY552" si="608">if(CP552="Không",0,1)</f>
        <v>1</v>
      </c>
      <c r="CV552" s="19">
        <f t="shared" si="608"/>
        <v>1</v>
      </c>
      <c r="CW552" s="19">
        <f t="shared" si="608"/>
        <v>1</v>
      </c>
      <c r="CX552" s="19">
        <f t="shared" si="608"/>
        <v>1</v>
      </c>
      <c r="CY552" s="19">
        <f t="shared" si="608"/>
        <v>0</v>
      </c>
      <c r="CZ552" s="19" t="s">
        <v>185</v>
      </c>
      <c r="DA552" s="19">
        <f t="shared" si="25"/>
        <v>0</v>
      </c>
      <c r="DB552" s="19" t="s">
        <v>185</v>
      </c>
      <c r="DC552" s="19">
        <f t="shared" si="26"/>
        <v>0</v>
      </c>
      <c r="DD552" s="20"/>
      <c r="DE552" s="19" t="s">
        <v>195</v>
      </c>
      <c r="DF552" s="19">
        <f t="shared" si="27"/>
        <v>1</v>
      </c>
      <c r="DG552" s="19" t="s">
        <v>196</v>
      </c>
      <c r="DH552" s="19">
        <f t="shared" si="28"/>
        <v>0</v>
      </c>
      <c r="DI552" s="19" t="s">
        <v>1148</v>
      </c>
      <c r="DJ552" s="19">
        <f t="shared" si="29"/>
        <v>1</v>
      </c>
      <c r="DK552" s="19" t="s">
        <v>197</v>
      </c>
      <c r="DL552" s="19">
        <f t="shared" si="30"/>
        <v>0</v>
      </c>
      <c r="DM552" s="19" t="s">
        <v>303</v>
      </c>
      <c r="DN552" s="19">
        <f t="shared" si="31"/>
        <v>0.5</v>
      </c>
      <c r="DO552" s="19" t="s">
        <v>568</v>
      </c>
      <c r="DP552" s="19" t="s">
        <v>195</v>
      </c>
      <c r="DQ552" s="20">
        <f t="shared" si="32"/>
        <v>1</v>
      </c>
      <c r="DR552" s="19" t="s">
        <v>207</v>
      </c>
      <c r="DS552" s="19" t="s">
        <v>185</v>
      </c>
      <c r="DT552" s="20"/>
      <c r="DU552" s="19" t="s">
        <v>185</v>
      </c>
      <c r="DV552" s="20"/>
      <c r="DW552" s="20"/>
      <c r="DX552" s="20"/>
      <c r="DY552" s="20"/>
    </row>
    <row r="553">
      <c r="A553" s="18">
        <v>46022.34510416666</v>
      </c>
      <c r="B553" s="19" t="s">
        <v>300</v>
      </c>
      <c r="C553" s="19" t="s">
        <v>174</v>
      </c>
      <c r="D553" s="19">
        <f t="shared" si="2"/>
        <v>0</v>
      </c>
      <c r="E553" s="19" t="s">
        <v>180</v>
      </c>
      <c r="F553" s="19">
        <f>IFERROR(__xludf.DUMMYFUNCTION("LET(
  t, LOWER(TRIM(E553)),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53" s="19" t="s">
        <v>220</v>
      </c>
      <c r="H553" s="19">
        <f>IFERROR(__xludf.DUMMYFUNCTION("LET(
  t, LOWER(TRIM(G553)),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53" s="19" t="s">
        <v>276</v>
      </c>
      <c r="J553" s="19">
        <f>IFERROR(__xludf.DUMMYFUNCTION("LET(
  text, LOWER(I553),
  IFERROR(
    IFS(
      REGEXMATCH(text,""ở cùng gia đình|ở trọ cùng gia đình""), 0,
      REGEXMATCH(text,""thuê trọ""), 1,
      REGEXMATCH(text,""ở ktx""), 2,
      REGEXMATCH(text,""có nhà tại khu vực đang học|có nhà|ở riên"&amp;"g tại chung cư""), 3,
      REGEXMATCH(text,""ở nhà người quen""), 4
    ),
  -1)
)"),0.0)</f>
        <v>0</v>
      </c>
      <c r="K553" s="19" t="s">
        <v>221</v>
      </c>
      <c r="L553" s="19">
        <f>IFERROR(__xludf.DUMMYFUNCTION("LET(
  t, LOWER(TRIM(K553)),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53" s="19" t="s">
        <v>222</v>
      </c>
      <c r="N553" s="19">
        <f>IFERROR(__xludf.DUMMYFUNCTION("LET(
  t, LOWER(TRIM(M553)),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53" s="19" t="s">
        <v>185</v>
      </c>
      <c r="P553" s="19">
        <f t="shared" si="3"/>
        <v>0</v>
      </c>
      <c r="Q553" s="20"/>
      <c r="R553" s="20" t="str">
        <f t="shared" si="595"/>
        <v/>
      </c>
      <c r="S553" s="20"/>
      <c r="T553" s="20"/>
      <c r="U553" s="20"/>
      <c r="V553" s="20" t="str">
        <f>IFERROR(__xludf.DUMMYFUNCTION("IFERROR(REGEXEXTRACT(U553,""\d+"")*1, """")"),"")</f>
        <v/>
      </c>
      <c r="W553" s="20">
        <f t="shared" si="5"/>
        <v>0</v>
      </c>
      <c r="X553" s="20"/>
      <c r="Y553" s="20"/>
      <c r="Z553" s="19" t="s">
        <v>186</v>
      </c>
      <c r="AA553" s="19"/>
      <c r="AB553" s="19" t="s">
        <v>185</v>
      </c>
      <c r="AC553" s="19" t="s">
        <v>185</v>
      </c>
      <c r="AD553" s="19" t="s">
        <v>205</v>
      </c>
      <c r="AE553" s="19" t="s">
        <v>185</v>
      </c>
      <c r="AF553" s="19" t="s">
        <v>206</v>
      </c>
      <c r="AG553" s="19" t="s">
        <v>226</v>
      </c>
      <c r="AH553" s="19" t="s">
        <v>188</v>
      </c>
      <c r="AI553" s="19" t="s">
        <v>239</v>
      </c>
      <c r="AJ553" s="19">
        <f t="shared" si="6"/>
        <v>0</v>
      </c>
      <c r="AK553" s="19" t="s">
        <v>238</v>
      </c>
      <c r="AL553" s="19">
        <f t="shared" si="7"/>
        <v>0</v>
      </c>
      <c r="AM553" s="19" t="s">
        <v>190</v>
      </c>
      <c r="AN553" s="19">
        <f t="shared" si="8"/>
        <v>0</v>
      </c>
      <c r="AO553" s="20"/>
      <c r="AP553" s="19">
        <v>2.0</v>
      </c>
      <c r="AQ553" s="19">
        <v>2.0</v>
      </c>
      <c r="AR553" s="19">
        <v>2.0</v>
      </c>
      <c r="AS553" s="19">
        <v>2.0</v>
      </c>
      <c r="AT553" s="19">
        <v>3.0</v>
      </c>
      <c r="AU553" s="19">
        <v>3.0</v>
      </c>
      <c r="AV553" s="19">
        <v>2.0</v>
      </c>
      <c r="AW553" s="19">
        <v>2.0</v>
      </c>
      <c r="AX553" s="19">
        <v>2.0</v>
      </c>
      <c r="AY553" s="19">
        <f t="shared" si="9"/>
        <v>20</v>
      </c>
      <c r="AZ553" s="19">
        <f t="shared" si="10"/>
        <v>11</v>
      </c>
      <c r="BA553" s="19">
        <f t="shared" si="11"/>
        <v>1</v>
      </c>
      <c r="BB553" s="19">
        <f t="shared" si="12"/>
        <v>0</v>
      </c>
      <c r="BC553" s="19">
        <v>2.0</v>
      </c>
      <c r="BD553" s="19">
        <v>3.0</v>
      </c>
      <c r="BE553" s="19">
        <v>3.0</v>
      </c>
      <c r="BF553" s="19">
        <v>2.0</v>
      </c>
      <c r="BG553" s="19">
        <v>3.0</v>
      </c>
      <c r="BH553" s="19">
        <v>2.0</v>
      </c>
      <c r="BI553" s="19">
        <v>2.0</v>
      </c>
      <c r="BJ553" s="19">
        <f t="shared" si="13"/>
        <v>17</v>
      </c>
      <c r="BK553" s="19">
        <f t="shared" si="14"/>
        <v>10</v>
      </c>
      <c r="BL553" s="19"/>
      <c r="BM553" s="19"/>
      <c r="BN553" s="19">
        <v>1.0</v>
      </c>
      <c r="BO553" s="19" t="s">
        <v>185</v>
      </c>
      <c r="BP553" s="19">
        <f t="shared" si="15"/>
        <v>0</v>
      </c>
      <c r="BQ553" s="19">
        <v>3.0</v>
      </c>
      <c r="BR553" s="20"/>
      <c r="BS553" s="19" t="s">
        <v>195</v>
      </c>
      <c r="BT553" s="20">
        <f t="shared" si="16"/>
        <v>1</v>
      </c>
      <c r="BU553" s="19" t="s">
        <v>284</v>
      </c>
      <c r="BV553" s="19">
        <v>2.0</v>
      </c>
      <c r="BW553" s="19" t="s">
        <v>195</v>
      </c>
      <c r="BX553" s="19" t="s">
        <v>191</v>
      </c>
      <c r="BY553" s="19" t="s">
        <v>195</v>
      </c>
      <c r="BZ553" s="19" t="s">
        <v>186</v>
      </c>
      <c r="CA553" s="19">
        <f t="shared" si="17"/>
        <v>1</v>
      </c>
      <c r="CB553" s="19" t="s">
        <v>186</v>
      </c>
      <c r="CC553" s="19">
        <f t="shared" si="18"/>
        <v>1</v>
      </c>
      <c r="CD553" s="19" t="s">
        <v>209</v>
      </c>
      <c r="CE553" s="19">
        <f t="shared" si="19"/>
        <v>1</v>
      </c>
      <c r="CF553" s="19" t="s">
        <v>209</v>
      </c>
      <c r="CG553" s="19">
        <f t="shared" si="20"/>
        <v>1</v>
      </c>
      <c r="CH553" s="19" t="s">
        <v>209</v>
      </c>
      <c r="CI553" s="19">
        <f t="shared" si="21"/>
        <v>1</v>
      </c>
      <c r="CJ553" s="19" t="s">
        <v>666</v>
      </c>
      <c r="CK553" s="19" t="s">
        <v>230</v>
      </c>
      <c r="CL553" s="19" t="s">
        <v>194</v>
      </c>
      <c r="CM553" s="19">
        <f t="shared" si="22"/>
        <v>3.5</v>
      </c>
      <c r="CN553" s="19" t="s">
        <v>185</v>
      </c>
      <c r="CO553" s="19">
        <f t="shared" si="23"/>
        <v>0</v>
      </c>
      <c r="CP553" s="19" t="s">
        <v>185</v>
      </c>
      <c r="CQ553" s="19" t="s">
        <v>185</v>
      </c>
      <c r="CR553" s="19" t="s">
        <v>185</v>
      </c>
      <c r="CS553" s="19" t="s">
        <v>185</v>
      </c>
      <c r="CT553" s="19" t="s">
        <v>185</v>
      </c>
      <c r="CU553" s="19">
        <f t="shared" ref="CU553:CY553" si="609">if(CP553="Không",0,1)</f>
        <v>0</v>
      </c>
      <c r="CV553" s="19">
        <f t="shared" si="609"/>
        <v>0</v>
      </c>
      <c r="CW553" s="19">
        <f t="shared" si="609"/>
        <v>0</v>
      </c>
      <c r="CX553" s="19">
        <f t="shared" si="609"/>
        <v>0</v>
      </c>
      <c r="CY553" s="19">
        <f t="shared" si="609"/>
        <v>0</v>
      </c>
      <c r="CZ553" s="19" t="s">
        <v>185</v>
      </c>
      <c r="DA553" s="19">
        <f t="shared" si="25"/>
        <v>0</v>
      </c>
      <c r="DB553" s="19" t="s">
        <v>185</v>
      </c>
      <c r="DC553" s="19">
        <f t="shared" si="26"/>
        <v>0</v>
      </c>
      <c r="DD553" s="20"/>
      <c r="DE553" s="19" t="s">
        <v>195</v>
      </c>
      <c r="DF553" s="19">
        <f t="shared" si="27"/>
        <v>1</v>
      </c>
      <c r="DG553" s="19" t="s">
        <v>196</v>
      </c>
      <c r="DH553" s="19">
        <f t="shared" si="28"/>
        <v>0</v>
      </c>
      <c r="DI553" s="19" t="s">
        <v>185</v>
      </c>
      <c r="DJ553" s="19">
        <f t="shared" si="29"/>
        <v>0</v>
      </c>
      <c r="DK553" s="19" t="s">
        <v>197</v>
      </c>
      <c r="DL553" s="19">
        <f t="shared" si="30"/>
        <v>0</v>
      </c>
      <c r="DM553" s="19" t="s">
        <v>198</v>
      </c>
      <c r="DN553" s="19">
        <f t="shared" si="31"/>
        <v>1.5</v>
      </c>
      <c r="DO553" s="19" t="s">
        <v>1149</v>
      </c>
      <c r="DP553" s="19" t="s">
        <v>185</v>
      </c>
      <c r="DQ553" s="20">
        <f t="shared" si="32"/>
        <v>0</v>
      </c>
      <c r="DR553" s="20"/>
      <c r="DS553" s="19" t="s">
        <v>185</v>
      </c>
      <c r="DT553" s="20"/>
      <c r="DU553" s="19" t="s">
        <v>185</v>
      </c>
      <c r="DV553" s="20"/>
      <c r="DW553" s="20"/>
      <c r="DX553" s="20"/>
      <c r="DY553" s="20"/>
    </row>
    <row r="554">
      <c r="A554" s="18">
        <v>46022.34533564815</v>
      </c>
      <c r="B554" s="19" t="s">
        <v>300</v>
      </c>
      <c r="C554" s="19" t="s">
        <v>174</v>
      </c>
      <c r="D554" s="19">
        <f t="shared" si="2"/>
        <v>0</v>
      </c>
      <c r="E554" s="19" t="s">
        <v>328</v>
      </c>
      <c r="F554" s="19">
        <f>IFERROR(__xludf.DUMMYFUNCTION("LET(
  t, LOWER(TRIM(E554)),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554" s="19" t="s">
        <v>185</v>
      </c>
      <c r="H554" s="19">
        <f>IFERROR(__xludf.DUMMYFUNCTION("LET(
  t, LOWER(TRIM(G554)),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54" s="19" t="s">
        <v>276</v>
      </c>
      <c r="J554" s="19">
        <f>IFERROR(__xludf.DUMMYFUNCTION("LET(
  text, LOWER(I554),
  IFERROR(
    IFS(
      REGEXMATCH(text,""ở cùng gia đình|ở trọ cùng gia đình""), 0,
      REGEXMATCH(text,""thuê trọ""), 1,
      REGEXMATCH(text,""ở ktx""), 2,
      REGEXMATCH(text,""có nhà tại khu vực đang học|có nhà|ở riên"&amp;"g tại chung cư""), 3,
      REGEXMATCH(text,""ở nhà người quen""), 4
    ),
  -1)
)"),0.0)</f>
        <v>0</v>
      </c>
      <c r="K554" s="19" t="s">
        <v>183</v>
      </c>
      <c r="L554" s="19">
        <f>IFERROR(__xludf.DUMMYFUNCTION("LET(
  t, LOWER(TRIM(K554)),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54" s="19" t="s">
        <v>261</v>
      </c>
      <c r="N554" s="19">
        <f>IFERROR(__xludf.DUMMYFUNCTION("LET(
  t, LOWER(TRIM(M554)),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54" s="19" t="s">
        <v>185</v>
      </c>
      <c r="P554" s="19">
        <f t="shared" si="3"/>
        <v>0</v>
      </c>
      <c r="Q554" s="20"/>
      <c r="R554" s="20" t="str">
        <f t="shared" si="595"/>
        <v/>
      </c>
      <c r="S554" s="20"/>
      <c r="T554" s="20"/>
      <c r="U554" s="20"/>
      <c r="V554" s="20" t="str">
        <f>IFERROR(__xludf.DUMMYFUNCTION("IFERROR(REGEXEXTRACT(U554,""\d+"")*1, """")"),"")</f>
        <v/>
      </c>
      <c r="W554" s="20">
        <f t="shared" si="5"/>
        <v>0</v>
      </c>
      <c r="X554" s="20"/>
      <c r="Y554" s="20"/>
      <c r="Z554" s="19" t="s">
        <v>185</v>
      </c>
      <c r="AA554" s="19"/>
      <c r="AB554" s="19" t="s">
        <v>185</v>
      </c>
      <c r="AC554" s="19" t="s">
        <v>423</v>
      </c>
      <c r="AD554" s="19" t="s">
        <v>205</v>
      </c>
      <c r="AE554" s="19" t="s">
        <v>225</v>
      </c>
      <c r="AF554" s="19" t="s">
        <v>250</v>
      </c>
      <c r="AG554" s="19" t="s">
        <v>226</v>
      </c>
      <c r="AH554" s="19" t="s">
        <v>251</v>
      </c>
      <c r="AI554" s="19" t="s">
        <v>239</v>
      </c>
      <c r="AJ554" s="19">
        <f t="shared" si="6"/>
        <v>0</v>
      </c>
      <c r="AK554" s="19" t="s">
        <v>188</v>
      </c>
      <c r="AL554" s="19">
        <f t="shared" si="7"/>
        <v>1</v>
      </c>
      <c r="AM554" s="19" t="s">
        <v>190</v>
      </c>
      <c r="AN554" s="19">
        <f t="shared" si="8"/>
        <v>0</v>
      </c>
      <c r="AO554" s="20"/>
      <c r="AP554" s="19">
        <v>2.0</v>
      </c>
      <c r="AQ554" s="19">
        <v>4.0</v>
      </c>
      <c r="AR554" s="19">
        <v>4.0</v>
      </c>
      <c r="AS554" s="19">
        <v>3.0</v>
      </c>
      <c r="AT554" s="19">
        <v>3.0</v>
      </c>
      <c r="AU554" s="19">
        <v>4.0</v>
      </c>
      <c r="AV554" s="19">
        <v>2.0</v>
      </c>
      <c r="AW554" s="19">
        <v>4.0</v>
      </c>
      <c r="AX554" s="19">
        <v>2.0</v>
      </c>
      <c r="AY554" s="19">
        <f t="shared" si="9"/>
        <v>28</v>
      </c>
      <c r="AZ554" s="19">
        <f t="shared" si="10"/>
        <v>19</v>
      </c>
      <c r="BA554" s="19">
        <f t="shared" si="11"/>
        <v>1</v>
      </c>
      <c r="BB554" s="19">
        <f t="shared" si="12"/>
        <v>1</v>
      </c>
      <c r="BC554" s="19">
        <v>2.0</v>
      </c>
      <c r="BD554" s="19">
        <v>3.0</v>
      </c>
      <c r="BE554" s="19">
        <v>4.0</v>
      </c>
      <c r="BF554" s="19">
        <v>2.0</v>
      </c>
      <c r="BG554" s="19">
        <v>3.0</v>
      </c>
      <c r="BH554" s="19">
        <v>1.0</v>
      </c>
      <c r="BI554" s="19">
        <v>2.0</v>
      </c>
      <c r="BJ554" s="19">
        <f t="shared" si="13"/>
        <v>17</v>
      </c>
      <c r="BK554" s="19">
        <f t="shared" si="14"/>
        <v>10</v>
      </c>
      <c r="BL554" s="19"/>
      <c r="BM554" s="19"/>
      <c r="BN554" s="19">
        <v>5.0</v>
      </c>
      <c r="BO554" s="19" t="s">
        <v>185</v>
      </c>
      <c r="BP554" s="19">
        <f t="shared" si="15"/>
        <v>0</v>
      </c>
      <c r="BQ554" s="19">
        <v>5.0</v>
      </c>
      <c r="BR554" s="19">
        <v>0.0</v>
      </c>
      <c r="BS554" s="19" t="s">
        <v>195</v>
      </c>
      <c r="BT554" s="20">
        <f t="shared" si="16"/>
        <v>1</v>
      </c>
      <c r="BU554" s="19" t="s">
        <v>312</v>
      </c>
      <c r="BV554" s="19">
        <v>2.0</v>
      </c>
      <c r="BW554" s="19" t="s">
        <v>195</v>
      </c>
      <c r="BX554" s="19" t="s">
        <v>378</v>
      </c>
      <c r="BY554" s="19" t="s">
        <v>195</v>
      </c>
      <c r="BZ554" s="19" t="s">
        <v>208</v>
      </c>
      <c r="CA554" s="19">
        <f t="shared" si="17"/>
        <v>2</v>
      </c>
      <c r="CB554" s="19" t="s">
        <v>208</v>
      </c>
      <c r="CC554" s="19">
        <f t="shared" si="18"/>
        <v>2</v>
      </c>
      <c r="CD554" s="19" t="s">
        <v>208</v>
      </c>
      <c r="CE554" s="19">
        <f t="shared" si="19"/>
        <v>2</v>
      </c>
      <c r="CF554" s="19" t="s">
        <v>208</v>
      </c>
      <c r="CG554" s="19">
        <f t="shared" si="20"/>
        <v>2</v>
      </c>
      <c r="CH554" s="19" t="s">
        <v>208</v>
      </c>
      <c r="CI554" s="19">
        <f t="shared" si="21"/>
        <v>2</v>
      </c>
      <c r="CJ554" s="19" t="s">
        <v>193</v>
      </c>
      <c r="CK554" s="19" t="s">
        <v>185</v>
      </c>
      <c r="CL554" s="19" t="s">
        <v>212</v>
      </c>
      <c r="CM554" s="19">
        <f t="shared" si="22"/>
        <v>6</v>
      </c>
      <c r="CN554" s="19" t="s">
        <v>185</v>
      </c>
      <c r="CO554" s="19">
        <f t="shared" si="23"/>
        <v>0</v>
      </c>
      <c r="CP554" s="19" t="s">
        <v>185</v>
      </c>
      <c r="CQ554" s="19" t="s">
        <v>195</v>
      </c>
      <c r="CR554" s="19" t="s">
        <v>185</v>
      </c>
      <c r="CS554" s="19" t="s">
        <v>195</v>
      </c>
      <c r="CT554" s="19" t="s">
        <v>185</v>
      </c>
      <c r="CU554" s="19">
        <f t="shared" ref="CU554:CY554" si="610">if(CP554="Không",0,1)</f>
        <v>0</v>
      </c>
      <c r="CV554" s="19">
        <f t="shared" si="610"/>
        <v>1</v>
      </c>
      <c r="CW554" s="19">
        <f t="shared" si="610"/>
        <v>0</v>
      </c>
      <c r="CX554" s="19">
        <f t="shared" si="610"/>
        <v>1</v>
      </c>
      <c r="CY554" s="19">
        <f t="shared" si="610"/>
        <v>0</v>
      </c>
      <c r="CZ554" s="19" t="s">
        <v>185</v>
      </c>
      <c r="DA554" s="19">
        <f t="shared" si="25"/>
        <v>0</v>
      </c>
      <c r="DB554" s="19" t="s">
        <v>195</v>
      </c>
      <c r="DC554" s="19">
        <f t="shared" si="26"/>
        <v>1</v>
      </c>
      <c r="DD554" s="19" t="s">
        <v>1150</v>
      </c>
      <c r="DE554" s="19" t="s">
        <v>185</v>
      </c>
      <c r="DF554" s="19">
        <f t="shared" si="27"/>
        <v>0</v>
      </c>
      <c r="DG554" s="19" t="s">
        <v>1151</v>
      </c>
      <c r="DH554" s="19">
        <f t="shared" si="28"/>
        <v>1</v>
      </c>
      <c r="DI554" s="19" t="s">
        <v>1152</v>
      </c>
      <c r="DJ554" s="19">
        <f t="shared" si="29"/>
        <v>1</v>
      </c>
      <c r="DK554" s="19" t="s">
        <v>197</v>
      </c>
      <c r="DL554" s="19">
        <f t="shared" si="30"/>
        <v>0</v>
      </c>
      <c r="DM554" s="20"/>
      <c r="DN554" s="19" t="str">
        <f t="shared" si="31"/>
        <v/>
      </c>
      <c r="DO554" s="20"/>
      <c r="DP554" s="19" t="s">
        <v>185</v>
      </c>
      <c r="DQ554" s="20">
        <f t="shared" si="32"/>
        <v>0</v>
      </c>
      <c r="DR554" s="20"/>
      <c r="DS554" s="19" t="s">
        <v>185</v>
      </c>
      <c r="DT554" s="20"/>
      <c r="DU554" s="19" t="s">
        <v>185</v>
      </c>
      <c r="DV554" s="20"/>
      <c r="DW554" s="20"/>
      <c r="DX554" s="20"/>
      <c r="DY554" s="20"/>
    </row>
    <row r="555">
      <c r="A555" s="18">
        <v>46022.3468287037</v>
      </c>
      <c r="B555" s="19" t="s">
        <v>300</v>
      </c>
      <c r="C555" s="19" t="s">
        <v>174</v>
      </c>
      <c r="D555" s="19">
        <f t="shared" si="2"/>
        <v>0</v>
      </c>
      <c r="E555" s="19" t="s">
        <v>346</v>
      </c>
      <c r="F555" s="19">
        <f>IFERROR(__xludf.DUMMYFUNCTION("LET(
  t, LOWER(TRIM(E555)),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55" s="19" t="s">
        <v>185</v>
      </c>
      <c r="H555" s="19">
        <f>IFERROR(__xludf.DUMMYFUNCTION("LET(
  t, LOWER(TRIM(G555)),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55" s="19" t="s">
        <v>276</v>
      </c>
      <c r="J555" s="19">
        <f>IFERROR(__xludf.DUMMYFUNCTION("LET(
  text, LOWER(I555),
  IFERROR(
    IFS(
      REGEXMATCH(text,""ở cùng gia đình|ở trọ cùng gia đình""), 0,
      REGEXMATCH(text,""thuê trọ""), 1,
      REGEXMATCH(text,""ở ktx""), 2,
      REGEXMATCH(text,""có nhà tại khu vực đang học|có nhà|ở riên"&amp;"g tại chung cư""), 3,
      REGEXMATCH(text,""ở nhà người quen""), 4
    ),
  -1)
)"),0.0)</f>
        <v>0</v>
      </c>
      <c r="K555" s="19" t="s">
        <v>183</v>
      </c>
      <c r="L555" s="19">
        <f>IFERROR(__xludf.DUMMYFUNCTION("LET(
  t, LOWER(TRIM(K555)),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55" s="19" t="s">
        <v>222</v>
      </c>
      <c r="N555" s="19">
        <f>IFERROR(__xludf.DUMMYFUNCTION("LET(
  t, LOWER(TRIM(M555)),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55" s="19" t="s">
        <v>185</v>
      </c>
      <c r="P555" s="19">
        <f t="shared" si="3"/>
        <v>0</v>
      </c>
      <c r="Q555" s="20"/>
      <c r="R555" s="20" t="str">
        <f t="shared" si="595"/>
        <v/>
      </c>
      <c r="S555" s="20"/>
      <c r="T555" s="20"/>
      <c r="U555" s="20"/>
      <c r="V555" s="20" t="str">
        <f>IFERROR(__xludf.DUMMYFUNCTION("IFERROR(REGEXEXTRACT(U555,""\d+"")*1, """")"),"")</f>
        <v/>
      </c>
      <c r="W555" s="20">
        <f t="shared" si="5"/>
        <v>0</v>
      </c>
      <c r="X555" s="20"/>
      <c r="Y555" s="20"/>
      <c r="Z555" s="19" t="s">
        <v>185</v>
      </c>
      <c r="AA555" s="19"/>
      <c r="AB555" s="19" t="s">
        <v>185</v>
      </c>
      <c r="AC555" s="19" t="s">
        <v>185</v>
      </c>
      <c r="AD555" s="19" t="s">
        <v>186</v>
      </c>
      <c r="AE555" s="19" t="s">
        <v>185</v>
      </c>
      <c r="AF555" s="19" t="s">
        <v>206</v>
      </c>
      <c r="AG555" s="19" t="s">
        <v>238</v>
      </c>
      <c r="AH555" s="19" t="s">
        <v>238</v>
      </c>
      <c r="AI555" s="19" t="s">
        <v>189</v>
      </c>
      <c r="AJ555" s="19">
        <f t="shared" si="6"/>
        <v>1</v>
      </c>
      <c r="AK555" s="19" t="s">
        <v>188</v>
      </c>
      <c r="AL555" s="19">
        <f t="shared" si="7"/>
        <v>1</v>
      </c>
      <c r="AM555" s="19" t="s">
        <v>190</v>
      </c>
      <c r="AN555" s="19">
        <f t="shared" si="8"/>
        <v>0</v>
      </c>
      <c r="AO555" s="20"/>
      <c r="AP555" s="19">
        <v>2.0</v>
      </c>
      <c r="AQ555" s="19">
        <v>2.0</v>
      </c>
      <c r="AR555" s="19">
        <v>1.0</v>
      </c>
      <c r="AS555" s="19">
        <v>3.0</v>
      </c>
      <c r="AT555" s="19">
        <v>1.0</v>
      </c>
      <c r="AU555" s="19">
        <v>1.0</v>
      </c>
      <c r="AV555" s="19">
        <v>1.0</v>
      </c>
      <c r="AW555" s="19">
        <v>2.0</v>
      </c>
      <c r="AX555" s="19">
        <v>1.0</v>
      </c>
      <c r="AY555" s="19">
        <f t="shared" si="9"/>
        <v>14</v>
      </c>
      <c r="AZ555" s="19">
        <f t="shared" si="10"/>
        <v>5</v>
      </c>
      <c r="BA555" s="19">
        <f t="shared" si="11"/>
        <v>0</v>
      </c>
      <c r="BB555" s="19">
        <f t="shared" si="12"/>
        <v>0</v>
      </c>
      <c r="BC555" s="19">
        <v>1.0</v>
      </c>
      <c r="BD555" s="19">
        <v>1.0</v>
      </c>
      <c r="BE555" s="19">
        <v>2.0</v>
      </c>
      <c r="BF555" s="19">
        <v>2.0</v>
      </c>
      <c r="BG555" s="19">
        <v>2.0</v>
      </c>
      <c r="BH555" s="19">
        <v>1.0</v>
      </c>
      <c r="BI555" s="19">
        <v>1.0</v>
      </c>
      <c r="BJ555" s="19">
        <f t="shared" si="13"/>
        <v>10</v>
      </c>
      <c r="BK555" s="19">
        <f t="shared" si="14"/>
        <v>3</v>
      </c>
      <c r="BL555" s="19"/>
      <c r="BM555" s="19"/>
      <c r="BN555" s="19">
        <v>1.0</v>
      </c>
      <c r="BO555" s="19" t="s">
        <v>185</v>
      </c>
      <c r="BP555" s="19">
        <f t="shared" si="15"/>
        <v>0</v>
      </c>
      <c r="BQ555" s="19">
        <v>1.0</v>
      </c>
      <c r="BR555" s="19">
        <v>1.0</v>
      </c>
      <c r="BS555" s="19" t="s">
        <v>195</v>
      </c>
      <c r="BT555" s="20">
        <f t="shared" si="16"/>
        <v>1</v>
      </c>
      <c r="BU555" s="19" t="s">
        <v>296</v>
      </c>
      <c r="BV555" s="19">
        <v>1.0</v>
      </c>
      <c r="BW555" s="19" t="s">
        <v>195</v>
      </c>
      <c r="BX555" s="19" t="s">
        <v>191</v>
      </c>
      <c r="BY555" s="19" t="s">
        <v>185</v>
      </c>
      <c r="BZ555" s="19" t="s">
        <v>186</v>
      </c>
      <c r="CA555" s="19">
        <f t="shared" si="17"/>
        <v>1</v>
      </c>
      <c r="CB555" s="19" t="s">
        <v>186</v>
      </c>
      <c r="CC555" s="19">
        <f t="shared" si="18"/>
        <v>1</v>
      </c>
      <c r="CD555" s="19" t="s">
        <v>209</v>
      </c>
      <c r="CE555" s="19">
        <f t="shared" si="19"/>
        <v>1</v>
      </c>
      <c r="CF555" s="19" t="s">
        <v>192</v>
      </c>
      <c r="CG555" s="19">
        <f t="shared" si="20"/>
        <v>0</v>
      </c>
      <c r="CH555" s="19" t="s">
        <v>192</v>
      </c>
      <c r="CI555" s="19">
        <f t="shared" si="21"/>
        <v>0</v>
      </c>
      <c r="CJ555" s="19" t="s">
        <v>262</v>
      </c>
      <c r="CK555" s="19" t="s">
        <v>185</v>
      </c>
      <c r="CL555" s="19" t="s">
        <v>241</v>
      </c>
      <c r="CM555" s="19">
        <f t="shared" si="22"/>
        <v>1.5</v>
      </c>
      <c r="CN555" s="19" t="s">
        <v>185</v>
      </c>
      <c r="CO555" s="19">
        <f t="shared" si="23"/>
        <v>0</v>
      </c>
      <c r="CP555" s="19" t="s">
        <v>195</v>
      </c>
      <c r="CQ555" s="19" t="s">
        <v>195</v>
      </c>
      <c r="CR555" s="19" t="s">
        <v>195</v>
      </c>
      <c r="CS555" s="19" t="s">
        <v>195</v>
      </c>
      <c r="CT555" s="19" t="s">
        <v>185</v>
      </c>
      <c r="CU555" s="19">
        <f t="shared" ref="CU555:CY555" si="611">if(CP555="Không",0,1)</f>
        <v>1</v>
      </c>
      <c r="CV555" s="19">
        <f t="shared" si="611"/>
        <v>1</v>
      </c>
      <c r="CW555" s="19">
        <f t="shared" si="611"/>
        <v>1</v>
      </c>
      <c r="CX555" s="19">
        <f t="shared" si="611"/>
        <v>1</v>
      </c>
      <c r="CY555" s="19">
        <f t="shared" si="611"/>
        <v>0</v>
      </c>
      <c r="CZ555" s="19" t="s">
        <v>185</v>
      </c>
      <c r="DA555" s="19">
        <f t="shared" si="25"/>
        <v>0</v>
      </c>
      <c r="DB555" s="19" t="s">
        <v>185</v>
      </c>
      <c r="DC555" s="19">
        <f t="shared" si="26"/>
        <v>0</v>
      </c>
      <c r="DD555" s="20"/>
      <c r="DE555" s="19" t="s">
        <v>195</v>
      </c>
      <c r="DF555" s="19">
        <f t="shared" si="27"/>
        <v>1</v>
      </c>
      <c r="DG555" s="19" t="s">
        <v>196</v>
      </c>
      <c r="DH555" s="19">
        <f t="shared" si="28"/>
        <v>0</v>
      </c>
      <c r="DI555" s="19" t="s">
        <v>185</v>
      </c>
      <c r="DJ555" s="19">
        <f t="shared" si="29"/>
        <v>0</v>
      </c>
      <c r="DK555" s="19" t="s">
        <v>197</v>
      </c>
      <c r="DL555" s="19">
        <f t="shared" si="30"/>
        <v>0</v>
      </c>
      <c r="DM555" s="19" t="s">
        <v>303</v>
      </c>
      <c r="DN555" s="19">
        <f t="shared" si="31"/>
        <v>0.5</v>
      </c>
      <c r="DO555" s="19" t="s">
        <v>199</v>
      </c>
      <c r="DP555" s="19" t="s">
        <v>185</v>
      </c>
      <c r="DQ555" s="20">
        <f t="shared" si="32"/>
        <v>0</v>
      </c>
      <c r="DR555" s="20"/>
      <c r="DS555" s="19" t="s">
        <v>195</v>
      </c>
      <c r="DT555" s="19" t="s">
        <v>218</v>
      </c>
      <c r="DU555" s="19" t="s">
        <v>185</v>
      </c>
      <c r="DV555" s="20"/>
      <c r="DW555" s="20"/>
      <c r="DX555" s="20"/>
      <c r="DY555" s="20"/>
    </row>
    <row r="556">
      <c r="A556" s="18">
        <v>46022.34694444444</v>
      </c>
      <c r="B556" s="19" t="s">
        <v>243</v>
      </c>
      <c r="C556" s="19" t="s">
        <v>174</v>
      </c>
      <c r="D556" s="19">
        <f t="shared" si="2"/>
        <v>0</v>
      </c>
      <c r="E556" s="19" t="s">
        <v>346</v>
      </c>
      <c r="F556" s="19">
        <f>IFERROR(__xludf.DUMMYFUNCTION("LET(
  t, LOWER(TRIM(E556)),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56" s="19" t="s">
        <v>185</v>
      </c>
      <c r="H556" s="19">
        <f>IFERROR(__xludf.DUMMYFUNCTION("LET(
  t, LOWER(TRIM(G556)),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56" s="19" t="s">
        <v>276</v>
      </c>
      <c r="J556" s="19">
        <f>IFERROR(__xludf.DUMMYFUNCTION("LET(
  text, LOWER(I556),
  IFERROR(
    IFS(
      REGEXMATCH(text,""ở cùng gia đình|ở trọ cùng gia đình""), 0,
      REGEXMATCH(text,""thuê trọ""), 1,
      REGEXMATCH(text,""ở ktx""), 2,
      REGEXMATCH(text,""có nhà tại khu vực đang học|có nhà|ở riên"&amp;"g tại chung cư""), 3,
      REGEXMATCH(text,""ở nhà người quen""), 4
    ),
  -1)
)"),0.0)</f>
        <v>0</v>
      </c>
      <c r="K556" s="19" t="s">
        <v>183</v>
      </c>
      <c r="L556" s="19">
        <f>IFERROR(__xludf.DUMMYFUNCTION("LET(
  t, LOWER(TRIM(K556)),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56" s="19" t="s">
        <v>222</v>
      </c>
      <c r="N556" s="19">
        <f>IFERROR(__xludf.DUMMYFUNCTION("LET(
  t, LOWER(TRIM(M556)),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56" s="19" t="s">
        <v>185</v>
      </c>
      <c r="P556" s="19">
        <f t="shared" si="3"/>
        <v>0</v>
      </c>
      <c r="Q556" s="20"/>
      <c r="R556" s="20" t="str">
        <f t="shared" si="595"/>
        <v/>
      </c>
      <c r="S556" s="20"/>
      <c r="T556" s="20"/>
      <c r="U556" s="20"/>
      <c r="V556" s="20" t="str">
        <f>IFERROR(__xludf.DUMMYFUNCTION("IFERROR(REGEXEXTRACT(U556,""\d+"")*1, """")"),"")</f>
        <v/>
      </c>
      <c r="W556" s="20">
        <f t="shared" si="5"/>
        <v>0</v>
      </c>
      <c r="X556" s="20"/>
      <c r="Y556" s="20"/>
      <c r="Z556" s="19" t="s">
        <v>185</v>
      </c>
      <c r="AA556" s="19"/>
      <c r="AB556" s="19" t="s">
        <v>195</v>
      </c>
      <c r="AC556" s="19" t="s">
        <v>185</v>
      </c>
      <c r="AD556" s="19" t="s">
        <v>205</v>
      </c>
      <c r="AE556" s="19" t="s">
        <v>186</v>
      </c>
      <c r="AF556" s="19" t="s">
        <v>187</v>
      </c>
      <c r="AG556" s="19" t="s">
        <v>188</v>
      </c>
      <c r="AH556" s="19" t="s">
        <v>188</v>
      </c>
      <c r="AI556" s="19" t="s">
        <v>239</v>
      </c>
      <c r="AJ556" s="19">
        <f t="shared" si="6"/>
        <v>0</v>
      </c>
      <c r="AK556" s="19" t="s">
        <v>302</v>
      </c>
      <c r="AL556" s="19">
        <f t="shared" si="7"/>
        <v>-1</v>
      </c>
      <c r="AM556" s="19" t="s">
        <v>190</v>
      </c>
      <c r="AN556" s="19">
        <f t="shared" si="8"/>
        <v>0</v>
      </c>
      <c r="AO556" s="20"/>
      <c r="AP556" s="19">
        <v>4.0</v>
      </c>
      <c r="AQ556" s="19">
        <v>1.0</v>
      </c>
      <c r="AR556" s="19">
        <v>1.0</v>
      </c>
      <c r="AS556" s="19">
        <v>1.0</v>
      </c>
      <c r="AT556" s="19">
        <v>3.0</v>
      </c>
      <c r="AU556" s="19">
        <v>2.0</v>
      </c>
      <c r="AV556" s="19">
        <v>3.0</v>
      </c>
      <c r="AW556" s="19">
        <v>2.0</v>
      </c>
      <c r="AX556" s="19">
        <v>1.0</v>
      </c>
      <c r="AY556" s="19">
        <f t="shared" si="9"/>
        <v>18</v>
      </c>
      <c r="AZ556" s="19">
        <f t="shared" si="10"/>
        <v>9</v>
      </c>
      <c r="BA556" s="19">
        <f t="shared" si="11"/>
        <v>0</v>
      </c>
      <c r="BB556" s="19">
        <f t="shared" si="12"/>
        <v>0</v>
      </c>
      <c r="BC556" s="19">
        <v>1.0</v>
      </c>
      <c r="BD556" s="19">
        <v>2.0</v>
      </c>
      <c r="BE556" s="19">
        <v>3.0</v>
      </c>
      <c r="BF556" s="19">
        <v>1.0</v>
      </c>
      <c r="BG556" s="19">
        <v>2.0</v>
      </c>
      <c r="BH556" s="19">
        <v>1.0</v>
      </c>
      <c r="BI556" s="19">
        <v>3.0</v>
      </c>
      <c r="BJ556" s="19">
        <f t="shared" si="13"/>
        <v>13</v>
      </c>
      <c r="BK556" s="19">
        <f t="shared" si="14"/>
        <v>6</v>
      </c>
      <c r="BL556" s="19"/>
      <c r="BM556" s="19"/>
      <c r="BN556" s="19">
        <v>4.0</v>
      </c>
      <c r="BO556" s="19" t="s">
        <v>185</v>
      </c>
      <c r="BP556" s="19">
        <f t="shared" si="15"/>
        <v>0</v>
      </c>
      <c r="BQ556" s="19">
        <v>2.0</v>
      </c>
      <c r="BR556" s="19">
        <v>6.0</v>
      </c>
      <c r="BS556" s="19" t="s">
        <v>185</v>
      </c>
      <c r="BT556" s="20">
        <f t="shared" si="16"/>
        <v>0</v>
      </c>
      <c r="BU556" s="20"/>
      <c r="BV556" s="19">
        <v>3.0</v>
      </c>
      <c r="BW556" s="19" t="s">
        <v>185</v>
      </c>
      <c r="BX556" s="19" t="s">
        <v>191</v>
      </c>
      <c r="BY556" s="19" t="s">
        <v>185</v>
      </c>
      <c r="BZ556" s="19" t="s">
        <v>185</v>
      </c>
      <c r="CA556" s="19">
        <f t="shared" si="17"/>
        <v>0</v>
      </c>
      <c r="CB556" s="19" t="s">
        <v>186</v>
      </c>
      <c r="CC556" s="19">
        <f t="shared" si="18"/>
        <v>1</v>
      </c>
      <c r="CD556" s="19" t="s">
        <v>192</v>
      </c>
      <c r="CE556" s="19">
        <f t="shared" si="19"/>
        <v>0</v>
      </c>
      <c r="CF556" s="19" t="s">
        <v>192</v>
      </c>
      <c r="CG556" s="19">
        <f t="shared" si="20"/>
        <v>0</v>
      </c>
      <c r="CH556" s="19" t="s">
        <v>192</v>
      </c>
      <c r="CI556" s="19">
        <f t="shared" si="21"/>
        <v>0</v>
      </c>
      <c r="CJ556" s="19" t="s">
        <v>210</v>
      </c>
      <c r="CK556" s="19" t="s">
        <v>1153</v>
      </c>
      <c r="CL556" s="19" t="s">
        <v>241</v>
      </c>
      <c r="CM556" s="19">
        <f t="shared" si="22"/>
        <v>1.5</v>
      </c>
      <c r="CN556" s="19" t="s">
        <v>185</v>
      </c>
      <c r="CO556" s="19">
        <f t="shared" si="23"/>
        <v>0</v>
      </c>
      <c r="CP556" s="19" t="s">
        <v>185</v>
      </c>
      <c r="CQ556" s="19" t="s">
        <v>185</v>
      </c>
      <c r="CR556" s="19" t="s">
        <v>185</v>
      </c>
      <c r="CS556" s="19" t="s">
        <v>185</v>
      </c>
      <c r="CT556" s="19" t="s">
        <v>185</v>
      </c>
      <c r="CU556" s="19">
        <f t="shared" ref="CU556:CY556" si="612">if(CP556="Không",0,1)</f>
        <v>0</v>
      </c>
      <c r="CV556" s="19">
        <f t="shared" si="612"/>
        <v>0</v>
      </c>
      <c r="CW556" s="19">
        <f t="shared" si="612"/>
        <v>0</v>
      </c>
      <c r="CX556" s="19">
        <f t="shared" si="612"/>
        <v>0</v>
      </c>
      <c r="CY556" s="19">
        <f t="shared" si="612"/>
        <v>0</v>
      </c>
      <c r="CZ556" s="19" t="s">
        <v>185</v>
      </c>
      <c r="DA556" s="19">
        <f t="shared" si="25"/>
        <v>0</v>
      </c>
      <c r="DB556" s="19" t="s">
        <v>185</v>
      </c>
      <c r="DC556" s="19">
        <f t="shared" si="26"/>
        <v>0</v>
      </c>
      <c r="DD556" s="20"/>
      <c r="DE556" s="19" t="s">
        <v>195</v>
      </c>
      <c r="DF556" s="19">
        <f t="shared" si="27"/>
        <v>1</v>
      </c>
      <c r="DG556" s="19" t="s">
        <v>485</v>
      </c>
      <c r="DH556" s="19">
        <f t="shared" si="28"/>
        <v>1</v>
      </c>
      <c r="DI556" s="19" t="s">
        <v>185</v>
      </c>
      <c r="DJ556" s="19">
        <f t="shared" si="29"/>
        <v>0</v>
      </c>
      <c r="DK556" s="19" t="s">
        <v>282</v>
      </c>
      <c r="DL556" s="19">
        <f t="shared" si="30"/>
        <v>1</v>
      </c>
      <c r="DM556" s="19" t="s">
        <v>303</v>
      </c>
      <c r="DN556" s="19">
        <f t="shared" si="31"/>
        <v>0.5</v>
      </c>
      <c r="DO556" s="19" t="s">
        <v>920</v>
      </c>
      <c r="DP556" s="19" t="s">
        <v>185</v>
      </c>
      <c r="DQ556" s="20">
        <f t="shared" si="32"/>
        <v>0</v>
      </c>
      <c r="DR556" s="20"/>
      <c r="DS556" s="19" t="s">
        <v>185</v>
      </c>
      <c r="DT556" s="20"/>
      <c r="DU556" s="19" t="s">
        <v>185</v>
      </c>
      <c r="DV556" s="20"/>
      <c r="DW556" s="20"/>
      <c r="DX556" s="20"/>
      <c r="DY556" s="20"/>
    </row>
    <row r="557">
      <c r="A557" s="18">
        <v>46022.34751157407</v>
      </c>
      <c r="B557" s="19" t="s">
        <v>300</v>
      </c>
      <c r="C557" s="19" t="s">
        <v>174</v>
      </c>
      <c r="D557" s="19">
        <f t="shared" si="2"/>
        <v>0</v>
      </c>
      <c r="E557" s="19" t="s">
        <v>180</v>
      </c>
      <c r="F557" s="19">
        <f>IFERROR(__xludf.DUMMYFUNCTION("LET(
  t, LOWER(TRIM(E557)),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57" s="19" t="s">
        <v>220</v>
      </c>
      <c r="H557" s="19">
        <f>IFERROR(__xludf.DUMMYFUNCTION("LET(
  t, LOWER(TRIM(G557)),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57" s="19" t="s">
        <v>201</v>
      </c>
      <c r="J557" s="19">
        <f>IFERROR(__xludf.DUMMYFUNCTION("LET(
  text, LOWER(I557),
  IFERROR(
    IFS(
      REGEXMATCH(text,""ở cùng gia đình|ở trọ cùng gia đình""), 0,
      REGEXMATCH(text,""thuê trọ""), 1,
      REGEXMATCH(text,""ở ktx""), 2,
      REGEXMATCH(text,""có nhà tại khu vực đang học|có nhà|ở riên"&amp;"g tại chung cư""), 3,
      REGEXMATCH(text,""ở nhà người quen""), 4
    ),
  -1)
)"),3.0)</f>
        <v>3</v>
      </c>
      <c r="K557" s="19" t="s">
        <v>202</v>
      </c>
      <c r="L557" s="19">
        <f>IFERROR(__xludf.DUMMYFUNCTION("LET(
  t, LOWER(TRIM(K557)),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57" s="19" t="s">
        <v>222</v>
      </c>
      <c r="N557" s="19">
        <f>IFERROR(__xludf.DUMMYFUNCTION("LET(
  t, LOWER(TRIM(M557)),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57" s="19" t="s">
        <v>185</v>
      </c>
      <c r="P557" s="19">
        <f t="shared" si="3"/>
        <v>0</v>
      </c>
      <c r="Q557" s="20"/>
      <c r="R557" s="20" t="str">
        <f t="shared" si="595"/>
        <v/>
      </c>
      <c r="S557" s="20"/>
      <c r="T557" s="20"/>
      <c r="U557" s="20"/>
      <c r="V557" s="20" t="str">
        <f>IFERROR(__xludf.DUMMYFUNCTION("IFERROR(REGEXEXTRACT(U557,""\d+"")*1, """")"),"")</f>
        <v/>
      </c>
      <c r="W557" s="20">
        <f t="shared" si="5"/>
        <v>0</v>
      </c>
      <c r="X557" s="20"/>
      <c r="Y557" s="20"/>
      <c r="Z557" s="19" t="s">
        <v>185</v>
      </c>
      <c r="AA557" s="19"/>
      <c r="AB557" s="19" t="s">
        <v>185</v>
      </c>
      <c r="AC557" s="19" t="s">
        <v>185</v>
      </c>
      <c r="AD557" s="19" t="s">
        <v>205</v>
      </c>
      <c r="AE557" s="19" t="s">
        <v>186</v>
      </c>
      <c r="AF557" s="19" t="s">
        <v>250</v>
      </c>
      <c r="AG557" s="19" t="s">
        <v>188</v>
      </c>
      <c r="AH557" s="19" t="s">
        <v>188</v>
      </c>
      <c r="AI557" s="19" t="s">
        <v>239</v>
      </c>
      <c r="AJ557" s="19">
        <f t="shared" si="6"/>
        <v>0</v>
      </c>
      <c r="AK557" s="19" t="s">
        <v>302</v>
      </c>
      <c r="AL557" s="19">
        <f t="shared" si="7"/>
        <v>-1</v>
      </c>
      <c r="AM557" s="19" t="s">
        <v>190</v>
      </c>
      <c r="AN557" s="19">
        <f t="shared" si="8"/>
        <v>0</v>
      </c>
      <c r="AO557" s="20"/>
      <c r="AP557" s="19">
        <v>1.0</v>
      </c>
      <c r="AQ557" s="19">
        <v>3.0</v>
      </c>
      <c r="AR557" s="19">
        <v>3.0</v>
      </c>
      <c r="AS557" s="19">
        <v>3.0</v>
      </c>
      <c r="AT557" s="19">
        <v>3.0</v>
      </c>
      <c r="AU557" s="19">
        <v>3.0</v>
      </c>
      <c r="AV557" s="19">
        <v>1.0</v>
      </c>
      <c r="AW557" s="19">
        <v>1.0</v>
      </c>
      <c r="AX557" s="19">
        <v>2.0</v>
      </c>
      <c r="AY557" s="19">
        <f t="shared" si="9"/>
        <v>20</v>
      </c>
      <c r="AZ557" s="19">
        <f t="shared" si="10"/>
        <v>11</v>
      </c>
      <c r="BA557" s="19">
        <f t="shared" si="11"/>
        <v>1</v>
      </c>
      <c r="BB557" s="19">
        <f t="shared" si="12"/>
        <v>0</v>
      </c>
      <c r="BC557" s="19">
        <v>3.0</v>
      </c>
      <c r="BD557" s="19">
        <v>3.0</v>
      </c>
      <c r="BE557" s="19">
        <v>3.0</v>
      </c>
      <c r="BF557" s="19">
        <v>1.0</v>
      </c>
      <c r="BG557" s="19">
        <v>2.0</v>
      </c>
      <c r="BH557" s="19">
        <v>1.0</v>
      </c>
      <c r="BI557" s="19">
        <v>1.0</v>
      </c>
      <c r="BJ557" s="19">
        <f t="shared" si="13"/>
        <v>14</v>
      </c>
      <c r="BK557" s="19">
        <f t="shared" si="14"/>
        <v>7</v>
      </c>
      <c r="BL557" s="19"/>
      <c r="BM557" s="19"/>
      <c r="BN557" s="19">
        <v>1.0</v>
      </c>
      <c r="BO557" s="19" t="s">
        <v>195</v>
      </c>
      <c r="BP557" s="19">
        <f t="shared" si="15"/>
        <v>1</v>
      </c>
      <c r="BQ557" s="19">
        <v>1.0</v>
      </c>
      <c r="BR557" s="19">
        <v>5.0</v>
      </c>
      <c r="BS557" s="19" t="s">
        <v>185</v>
      </c>
      <c r="BT557" s="20">
        <f t="shared" si="16"/>
        <v>0</v>
      </c>
      <c r="BU557" s="20"/>
      <c r="BV557" s="19">
        <v>1.0</v>
      </c>
      <c r="BW557" s="19" t="s">
        <v>195</v>
      </c>
      <c r="BX557" s="19" t="s">
        <v>252</v>
      </c>
      <c r="BY557" s="19" t="s">
        <v>195</v>
      </c>
      <c r="BZ557" s="19" t="s">
        <v>208</v>
      </c>
      <c r="CA557" s="19">
        <f t="shared" si="17"/>
        <v>2</v>
      </c>
      <c r="CB557" s="19" t="s">
        <v>208</v>
      </c>
      <c r="CC557" s="19">
        <f t="shared" si="18"/>
        <v>2</v>
      </c>
      <c r="CD557" s="19" t="s">
        <v>208</v>
      </c>
      <c r="CE557" s="19">
        <f t="shared" si="19"/>
        <v>2</v>
      </c>
      <c r="CF557" s="19" t="s">
        <v>192</v>
      </c>
      <c r="CG557" s="19">
        <f t="shared" si="20"/>
        <v>0</v>
      </c>
      <c r="CH557" s="19" t="s">
        <v>208</v>
      </c>
      <c r="CI557" s="19">
        <f t="shared" si="21"/>
        <v>2</v>
      </c>
      <c r="CJ557" s="19" t="s">
        <v>193</v>
      </c>
      <c r="CK557" s="19" t="s">
        <v>185</v>
      </c>
      <c r="CL557" s="19" t="s">
        <v>194</v>
      </c>
      <c r="CM557" s="19">
        <f t="shared" si="22"/>
        <v>3.5</v>
      </c>
      <c r="CN557" s="19" t="s">
        <v>225</v>
      </c>
      <c r="CO557" s="19">
        <f t="shared" si="23"/>
        <v>2</v>
      </c>
      <c r="CP557" s="19" t="s">
        <v>195</v>
      </c>
      <c r="CQ557" s="19" t="s">
        <v>195</v>
      </c>
      <c r="CR557" s="19" t="s">
        <v>185</v>
      </c>
      <c r="CS557" s="19" t="s">
        <v>185</v>
      </c>
      <c r="CT557" s="19" t="s">
        <v>195</v>
      </c>
      <c r="CU557" s="19">
        <f t="shared" ref="CU557:CY557" si="613">if(CP557="Không",0,1)</f>
        <v>1</v>
      </c>
      <c r="CV557" s="19">
        <f t="shared" si="613"/>
        <v>1</v>
      </c>
      <c r="CW557" s="19">
        <f t="shared" si="613"/>
        <v>0</v>
      </c>
      <c r="CX557" s="19">
        <f t="shared" si="613"/>
        <v>0</v>
      </c>
      <c r="CY557" s="19">
        <f t="shared" si="613"/>
        <v>1</v>
      </c>
      <c r="CZ557" s="19" t="s">
        <v>195</v>
      </c>
      <c r="DA557" s="19">
        <f t="shared" si="25"/>
        <v>1</v>
      </c>
      <c r="DB557" s="19" t="s">
        <v>185</v>
      </c>
      <c r="DC557" s="19">
        <f t="shared" si="26"/>
        <v>0</v>
      </c>
      <c r="DD557" s="20"/>
      <c r="DE557" s="19" t="s">
        <v>195</v>
      </c>
      <c r="DF557" s="19">
        <f t="shared" si="27"/>
        <v>1</v>
      </c>
      <c r="DG557" s="19" t="s">
        <v>196</v>
      </c>
      <c r="DH557" s="19">
        <f t="shared" si="28"/>
        <v>0</v>
      </c>
      <c r="DI557" s="19" t="s">
        <v>185</v>
      </c>
      <c r="DJ557" s="19">
        <f t="shared" si="29"/>
        <v>0</v>
      </c>
      <c r="DK557" s="19" t="s">
        <v>197</v>
      </c>
      <c r="DL557" s="19">
        <f t="shared" si="30"/>
        <v>0</v>
      </c>
      <c r="DM557" s="19" t="s">
        <v>198</v>
      </c>
      <c r="DN557" s="19">
        <f t="shared" si="31"/>
        <v>1.5</v>
      </c>
      <c r="DO557" s="19" t="s">
        <v>326</v>
      </c>
      <c r="DP557" s="19" t="s">
        <v>185</v>
      </c>
      <c r="DQ557" s="20">
        <f t="shared" si="32"/>
        <v>0</v>
      </c>
      <c r="DR557" s="20"/>
      <c r="DS557" s="19" t="s">
        <v>185</v>
      </c>
      <c r="DT557" s="20"/>
      <c r="DU557" s="19" t="s">
        <v>185</v>
      </c>
      <c r="DV557" s="20"/>
      <c r="DW557" s="20"/>
      <c r="DX557" s="20"/>
      <c r="DY557" s="20"/>
    </row>
    <row r="558">
      <c r="A558" s="18">
        <v>46022.348761574074</v>
      </c>
      <c r="B558" s="19" t="s">
        <v>401</v>
      </c>
      <c r="C558" s="19" t="s">
        <v>174</v>
      </c>
      <c r="D558" s="19">
        <f t="shared" si="2"/>
        <v>0</v>
      </c>
      <c r="E558" s="19" t="s">
        <v>346</v>
      </c>
      <c r="F558" s="19">
        <f>IFERROR(__xludf.DUMMYFUNCTION("LET(
  t, LOWER(TRIM(E558)),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58" s="19" t="s">
        <v>185</v>
      </c>
      <c r="H558" s="19">
        <f>IFERROR(__xludf.DUMMYFUNCTION("LET(
  t, LOWER(TRIM(G558)),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58" s="19" t="s">
        <v>201</v>
      </c>
      <c r="J558" s="19">
        <f>IFERROR(__xludf.DUMMYFUNCTION("LET(
  text, LOWER(I558),
  IFERROR(
    IFS(
      REGEXMATCH(text,""ở cùng gia đình|ở trọ cùng gia đình""), 0,
      REGEXMATCH(text,""thuê trọ""), 1,
      REGEXMATCH(text,""ở ktx""), 2,
      REGEXMATCH(text,""có nhà tại khu vực đang học|có nhà|ở riên"&amp;"g tại chung cư""), 3,
      REGEXMATCH(text,""ở nhà người quen""), 4
    ),
  -1)
)"),3.0)</f>
        <v>3</v>
      </c>
      <c r="K558" s="19" t="s">
        <v>183</v>
      </c>
      <c r="L558" s="19">
        <f>IFERROR(__xludf.DUMMYFUNCTION("LET(
  t, LOWER(TRIM(K558)),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58" s="19" t="s">
        <v>222</v>
      </c>
      <c r="N558" s="19">
        <f>IFERROR(__xludf.DUMMYFUNCTION("LET(
  t, LOWER(TRIM(M558)),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58" s="19" t="s">
        <v>185</v>
      </c>
      <c r="P558" s="19">
        <f t="shared" si="3"/>
        <v>0</v>
      </c>
      <c r="Q558" s="20"/>
      <c r="R558" s="20" t="str">
        <f t="shared" si="595"/>
        <v/>
      </c>
      <c r="S558" s="20"/>
      <c r="T558" s="20"/>
      <c r="U558" s="20"/>
      <c r="V558" s="20" t="str">
        <f>IFERROR(__xludf.DUMMYFUNCTION("IFERROR(REGEXEXTRACT(U558,""\d+"")*1, """")"),"")</f>
        <v/>
      </c>
      <c r="W558" s="20">
        <f t="shared" si="5"/>
        <v>0</v>
      </c>
      <c r="X558" s="20"/>
      <c r="Y558" s="20"/>
      <c r="Z558" s="19" t="s">
        <v>185</v>
      </c>
      <c r="AA558" s="19"/>
      <c r="AB558" s="19" t="s">
        <v>185</v>
      </c>
      <c r="AC558" s="19" t="s">
        <v>185</v>
      </c>
      <c r="AD558" s="19" t="s">
        <v>186</v>
      </c>
      <c r="AE558" s="19" t="s">
        <v>185</v>
      </c>
      <c r="AF558" s="19" t="s">
        <v>206</v>
      </c>
      <c r="AG558" s="19" t="s">
        <v>188</v>
      </c>
      <c r="AH558" s="19" t="s">
        <v>188</v>
      </c>
      <c r="AI558" s="19" t="s">
        <v>239</v>
      </c>
      <c r="AJ558" s="19">
        <f t="shared" si="6"/>
        <v>0</v>
      </c>
      <c r="AK558" s="19" t="s">
        <v>302</v>
      </c>
      <c r="AL558" s="19">
        <f t="shared" si="7"/>
        <v>-1</v>
      </c>
      <c r="AM558" s="19" t="s">
        <v>190</v>
      </c>
      <c r="AN558" s="19">
        <f t="shared" si="8"/>
        <v>0</v>
      </c>
      <c r="AO558" s="20"/>
      <c r="AP558" s="19">
        <v>2.0</v>
      </c>
      <c r="AQ558" s="19">
        <v>1.0</v>
      </c>
      <c r="AR558" s="19">
        <v>1.0</v>
      </c>
      <c r="AS558" s="19">
        <v>1.0</v>
      </c>
      <c r="AT558" s="19">
        <v>1.0</v>
      </c>
      <c r="AU558" s="19">
        <v>2.0</v>
      </c>
      <c r="AV558" s="19">
        <v>2.0</v>
      </c>
      <c r="AW558" s="19">
        <v>1.0</v>
      </c>
      <c r="AX558" s="19">
        <v>2.0</v>
      </c>
      <c r="AY558" s="19">
        <f t="shared" si="9"/>
        <v>13</v>
      </c>
      <c r="AZ558" s="19">
        <f t="shared" si="10"/>
        <v>4</v>
      </c>
      <c r="BA558" s="19">
        <f t="shared" si="11"/>
        <v>0</v>
      </c>
      <c r="BB558" s="19">
        <f t="shared" si="12"/>
        <v>0</v>
      </c>
      <c r="BC558" s="19">
        <v>1.0</v>
      </c>
      <c r="BD558" s="19">
        <v>2.0</v>
      </c>
      <c r="BE558" s="19">
        <v>2.0</v>
      </c>
      <c r="BF558" s="19">
        <v>1.0</v>
      </c>
      <c r="BG558" s="19">
        <v>1.0</v>
      </c>
      <c r="BH558" s="19">
        <v>1.0</v>
      </c>
      <c r="BI558" s="19">
        <v>1.0</v>
      </c>
      <c r="BJ558" s="19">
        <f t="shared" si="13"/>
        <v>9</v>
      </c>
      <c r="BK558" s="19">
        <f t="shared" si="14"/>
        <v>2</v>
      </c>
      <c r="BL558" s="19"/>
      <c r="BM558" s="19"/>
      <c r="BN558" s="19">
        <v>1.0</v>
      </c>
      <c r="BO558" s="19" t="s">
        <v>185</v>
      </c>
      <c r="BP558" s="19">
        <f t="shared" si="15"/>
        <v>0</v>
      </c>
      <c r="BQ558" s="19">
        <v>1.0</v>
      </c>
      <c r="BR558" s="19">
        <v>0.0</v>
      </c>
      <c r="BS558" s="19" t="s">
        <v>185</v>
      </c>
      <c r="BT558" s="20">
        <f t="shared" si="16"/>
        <v>0</v>
      </c>
      <c r="BU558" s="20"/>
      <c r="BV558" s="19">
        <v>3.0</v>
      </c>
      <c r="BW558" s="19" t="s">
        <v>195</v>
      </c>
      <c r="BX558" s="19" t="s">
        <v>191</v>
      </c>
      <c r="BY558" s="19" t="s">
        <v>185</v>
      </c>
      <c r="BZ558" s="19" t="s">
        <v>186</v>
      </c>
      <c r="CA558" s="19">
        <f t="shared" si="17"/>
        <v>1</v>
      </c>
      <c r="CB558" s="19" t="s">
        <v>185</v>
      </c>
      <c r="CC558" s="19">
        <f t="shared" si="18"/>
        <v>0</v>
      </c>
      <c r="CD558" s="19" t="s">
        <v>192</v>
      </c>
      <c r="CE558" s="19">
        <f t="shared" si="19"/>
        <v>0</v>
      </c>
      <c r="CF558" s="19" t="s">
        <v>192</v>
      </c>
      <c r="CG558" s="19">
        <f t="shared" si="20"/>
        <v>0</v>
      </c>
      <c r="CH558" s="19" t="s">
        <v>192</v>
      </c>
      <c r="CI558" s="19">
        <f t="shared" si="21"/>
        <v>0</v>
      </c>
      <c r="CJ558" s="19" t="s">
        <v>193</v>
      </c>
      <c r="CK558" s="19" t="s">
        <v>185</v>
      </c>
      <c r="CL558" s="19" t="s">
        <v>194</v>
      </c>
      <c r="CM558" s="19">
        <f t="shared" si="22"/>
        <v>3.5</v>
      </c>
      <c r="CN558" s="19" t="s">
        <v>185</v>
      </c>
      <c r="CO558" s="19">
        <f t="shared" si="23"/>
        <v>0</v>
      </c>
      <c r="CP558" s="19" t="s">
        <v>185</v>
      </c>
      <c r="CQ558" s="19" t="s">
        <v>185</v>
      </c>
      <c r="CR558" s="19" t="s">
        <v>185</v>
      </c>
      <c r="CS558" s="19" t="s">
        <v>185</v>
      </c>
      <c r="CT558" s="19" t="s">
        <v>185</v>
      </c>
      <c r="CU558" s="19">
        <f t="shared" ref="CU558:CY558" si="614">if(CP558="Không",0,1)</f>
        <v>0</v>
      </c>
      <c r="CV558" s="19">
        <f t="shared" si="614"/>
        <v>0</v>
      </c>
      <c r="CW558" s="19">
        <f t="shared" si="614"/>
        <v>0</v>
      </c>
      <c r="CX558" s="19">
        <f t="shared" si="614"/>
        <v>0</v>
      </c>
      <c r="CY558" s="19">
        <f t="shared" si="614"/>
        <v>0</v>
      </c>
      <c r="CZ558" s="19" t="s">
        <v>185</v>
      </c>
      <c r="DA558" s="19">
        <f t="shared" si="25"/>
        <v>0</v>
      </c>
      <c r="DB558" s="19" t="s">
        <v>185</v>
      </c>
      <c r="DC558" s="19">
        <f t="shared" si="26"/>
        <v>0</v>
      </c>
      <c r="DD558" s="20"/>
      <c r="DE558" s="19" t="s">
        <v>185</v>
      </c>
      <c r="DF558" s="19">
        <f t="shared" si="27"/>
        <v>0</v>
      </c>
      <c r="DG558" s="19" t="s">
        <v>196</v>
      </c>
      <c r="DH558" s="19">
        <f t="shared" si="28"/>
        <v>0</v>
      </c>
      <c r="DI558" s="19" t="s">
        <v>185</v>
      </c>
      <c r="DJ558" s="19">
        <f t="shared" si="29"/>
        <v>0</v>
      </c>
      <c r="DK558" s="19" t="s">
        <v>197</v>
      </c>
      <c r="DL558" s="19">
        <f t="shared" si="30"/>
        <v>0</v>
      </c>
      <c r="DM558" s="20"/>
      <c r="DN558" s="19" t="str">
        <f t="shared" si="31"/>
        <v/>
      </c>
      <c r="DO558" s="20"/>
      <c r="DP558" s="19" t="s">
        <v>185</v>
      </c>
      <c r="DQ558" s="20">
        <f t="shared" si="32"/>
        <v>0</v>
      </c>
      <c r="DR558" s="20"/>
      <c r="DS558" s="19" t="s">
        <v>185</v>
      </c>
      <c r="DT558" s="20"/>
      <c r="DU558" s="19" t="s">
        <v>185</v>
      </c>
      <c r="DV558" s="20"/>
      <c r="DW558" s="20"/>
      <c r="DX558" s="20"/>
      <c r="DY558" s="20"/>
    </row>
    <row r="559">
      <c r="A559" s="18">
        <v>46022.349027777775</v>
      </c>
      <c r="B559" s="19" t="s">
        <v>433</v>
      </c>
      <c r="C559" s="19" t="s">
        <v>335</v>
      </c>
      <c r="D559" s="19">
        <f t="shared" si="2"/>
        <v>1</v>
      </c>
      <c r="E559" s="19" t="s">
        <v>180</v>
      </c>
      <c r="F559" s="19">
        <f>IFERROR(__xludf.DUMMYFUNCTION("LET(
  t, LOWER(TRIM(E559)),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59" s="19" t="s">
        <v>185</v>
      </c>
      <c r="H559" s="19">
        <f>IFERROR(__xludf.DUMMYFUNCTION("LET(
  t, LOWER(TRIM(G559)),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59" s="19" t="s">
        <v>182</v>
      </c>
      <c r="J559" s="19">
        <f>IFERROR(__xludf.DUMMYFUNCTION("LET(
  text, LOWER(I559),
  IFERROR(
    IFS(
      REGEXMATCH(text,""ở cùng gia đình|ở trọ cùng gia đình""), 0,
      REGEXMATCH(text,""thuê trọ""), 1,
      REGEXMATCH(text,""ở ktx""), 2,
      REGEXMATCH(text,""có nhà tại khu vực đang học|có nhà|ở riên"&amp;"g tại chung cư""), 3,
      REGEXMATCH(text,""ở nhà người quen""), 4
    ),
  -1)
)"),1.0)</f>
        <v>1</v>
      </c>
      <c r="K559" s="19" t="s">
        <v>183</v>
      </c>
      <c r="L559" s="19">
        <f>IFERROR(__xludf.DUMMYFUNCTION("LET(
  t, LOWER(TRIM(K559)),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59" s="19" t="s">
        <v>184</v>
      </c>
      <c r="N559" s="19">
        <f>IFERROR(__xludf.DUMMYFUNCTION("LET(
  t, LOWER(TRIM(M559)),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59" s="19" t="s">
        <v>185</v>
      </c>
      <c r="P559" s="19">
        <f t="shared" si="3"/>
        <v>0</v>
      </c>
      <c r="Q559" s="20"/>
      <c r="R559" s="20" t="str">
        <f t="shared" si="595"/>
        <v/>
      </c>
      <c r="S559" s="20"/>
      <c r="T559" s="20"/>
      <c r="U559" s="20"/>
      <c r="V559" s="20" t="str">
        <f>IFERROR(__xludf.DUMMYFUNCTION("IFERROR(REGEXEXTRACT(U559,""\d+"")*1, """")"),"")</f>
        <v/>
      </c>
      <c r="W559" s="20">
        <f t="shared" si="5"/>
        <v>0</v>
      </c>
      <c r="X559" s="20"/>
      <c r="Y559" s="20"/>
      <c r="Z559" s="19" t="s">
        <v>186</v>
      </c>
      <c r="AA559" s="19"/>
      <c r="AB559" s="19" t="s">
        <v>185</v>
      </c>
      <c r="AC559" s="19" t="s">
        <v>185</v>
      </c>
      <c r="AD559" s="19" t="s">
        <v>186</v>
      </c>
      <c r="AE559" s="19" t="s">
        <v>186</v>
      </c>
      <c r="AF559" s="19" t="s">
        <v>206</v>
      </c>
      <c r="AG559" s="19" t="s">
        <v>188</v>
      </c>
      <c r="AH559" s="19" t="s">
        <v>188</v>
      </c>
      <c r="AI559" s="19" t="s">
        <v>227</v>
      </c>
      <c r="AJ559" s="19">
        <f t="shared" si="6"/>
        <v>2</v>
      </c>
      <c r="AK559" s="19" t="s">
        <v>188</v>
      </c>
      <c r="AL559" s="19">
        <f t="shared" si="7"/>
        <v>1</v>
      </c>
      <c r="AM559" s="19" t="s">
        <v>228</v>
      </c>
      <c r="AN559" s="19">
        <f t="shared" si="8"/>
        <v>1</v>
      </c>
      <c r="AO559" s="20"/>
      <c r="AP559" s="19">
        <v>2.0</v>
      </c>
      <c r="AQ559" s="19">
        <v>3.0</v>
      </c>
      <c r="AR559" s="19">
        <v>2.0</v>
      </c>
      <c r="AS559" s="19">
        <v>2.0</v>
      </c>
      <c r="AT559" s="19">
        <v>2.0</v>
      </c>
      <c r="AU559" s="19">
        <v>2.0</v>
      </c>
      <c r="AV559" s="19">
        <v>3.0</v>
      </c>
      <c r="AW559" s="19">
        <v>2.0</v>
      </c>
      <c r="AX559" s="19">
        <v>1.0</v>
      </c>
      <c r="AY559" s="19">
        <f t="shared" si="9"/>
        <v>19</v>
      </c>
      <c r="AZ559" s="19">
        <f t="shared" si="10"/>
        <v>10</v>
      </c>
      <c r="BA559" s="19">
        <f t="shared" si="11"/>
        <v>1</v>
      </c>
      <c r="BB559" s="19">
        <f t="shared" si="12"/>
        <v>0</v>
      </c>
      <c r="BC559" s="19">
        <v>2.0</v>
      </c>
      <c r="BD559" s="19">
        <v>2.0</v>
      </c>
      <c r="BE559" s="19">
        <v>2.0</v>
      </c>
      <c r="BF559" s="19">
        <v>2.0</v>
      </c>
      <c r="BG559" s="19">
        <v>2.0</v>
      </c>
      <c r="BH559" s="19">
        <v>1.0</v>
      </c>
      <c r="BI559" s="19">
        <v>1.0</v>
      </c>
      <c r="BJ559" s="19">
        <f t="shared" si="13"/>
        <v>12</v>
      </c>
      <c r="BK559" s="19">
        <f t="shared" si="14"/>
        <v>5</v>
      </c>
      <c r="BL559" s="19"/>
      <c r="BM559" s="19"/>
      <c r="BN559" s="19">
        <v>2.0</v>
      </c>
      <c r="BO559" s="19" t="s">
        <v>195</v>
      </c>
      <c r="BP559" s="19">
        <f t="shared" si="15"/>
        <v>1</v>
      </c>
      <c r="BQ559" s="19">
        <v>3.0</v>
      </c>
      <c r="BR559" s="19">
        <v>0.0</v>
      </c>
      <c r="BS559" s="19" t="s">
        <v>185</v>
      </c>
      <c r="BT559" s="20">
        <f t="shared" si="16"/>
        <v>0</v>
      </c>
      <c r="BU559" s="20"/>
      <c r="BV559" s="19">
        <v>2.0</v>
      </c>
      <c r="BW559" s="19" t="s">
        <v>195</v>
      </c>
      <c r="BX559" s="19" t="s">
        <v>191</v>
      </c>
      <c r="BY559" s="19" t="s">
        <v>195</v>
      </c>
      <c r="BZ559" s="19" t="s">
        <v>185</v>
      </c>
      <c r="CA559" s="19">
        <f t="shared" si="17"/>
        <v>0</v>
      </c>
      <c r="CB559" s="19" t="s">
        <v>186</v>
      </c>
      <c r="CC559" s="19">
        <f t="shared" si="18"/>
        <v>1</v>
      </c>
      <c r="CD559" s="19" t="s">
        <v>209</v>
      </c>
      <c r="CE559" s="19">
        <f t="shared" si="19"/>
        <v>1</v>
      </c>
      <c r="CF559" s="19" t="s">
        <v>192</v>
      </c>
      <c r="CG559" s="19">
        <f t="shared" si="20"/>
        <v>0</v>
      </c>
      <c r="CH559" s="19" t="s">
        <v>192</v>
      </c>
      <c r="CI559" s="19">
        <f t="shared" si="21"/>
        <v>0</v>
      </c>
      <c r="CJ559" s="19" t="s">
        <v>229</v>
      </c>
      <c r="CK559" s="19" t="s">
        <v>253</v>
      </c>
      <c r="CL559" s="19" t="s">
        <v>241</v>
      </c>
      <c r="CM559" s="19">
        <f t="shared" si="22"/>
        <v>1.5</v>
      </c>
      <c r="CN559" s="19" t="s">
        <v>185</v>
      </c>
      <c r="CO559" s="19">
        <f t="shared" si="23"/>
        <v>0</v>
      </c>
      <c r="CP559" s="19" t="s">
        <v>195</v>
      </c>
      <c r="CQ559" s="19" t="s">
        <v>195</v>
      </c>
      <c r="CR559" s="19" t="s">
        <v>185</v>
      </c>
      <c r="CS559" s="19" t="s">
        <v>195</v>
      </c>
      <c r="CT559" s="19" t="s">
        <v>185</v>
      </c>
      <c r="CU559" s="19">
        <f t="shared" ref="CU559:CY559" si="615">if(CP559="Không",0,1)</f>
        <v>1</v>
      </c>
      <c r="CV559" s="19">
        <f t="shared" si="615"/>
        <v>1</v>
      </c>
      <c r="CW559" s="19">
        <f t="shared" si="615"/>
        <v>0</v>
      </c>
      <c r="CX559" s="19">
        <f t="shared" si="615"/>
        <v>1</v>
      </c>
      <c r="CY559" s="19">
        <f t="shared" si="615"/>
        <v>0</v>
      </c>
      <c r="CZ559" s="19" t="s">
        <v>185</v>
      </c>
      <c r="DA559" s="19">
        <f t="shared" si="25"/>
        <v>0</v>
      </c>
      <c r="DB559" s="19" t="s">
        <v>185</v>
      </c>
      <c r="DC559" s="19">
        <f t="shared" si="26"/>
        <v>0</v>
      </c>
      <c r="DD559" s="20"/>
      <c r="DE559" s="19" t="s">
        <v>195</v>
      </c>
      <c r="DF559" s="19">
        <f t="shared" si="27"/>
        <v>1</v>
      </c>
      <c r="DG559" s="19" t="s">
        <v>431</v>
      </c>
      <c r="DH559" s="19">
        <f t="shared" si="28"/>
        <v>1</v>
      </c>
      <c r="DI559" s="19" t="s">
        <v>1154</v>
      </c>
      <c r="DJ559" s="19">
        <f t="shared" si="29"/>
        <v>1</v>
      </c>
      <c r="DK559" s="19" t="s">
        <v>197</v>
      </c>
      <c r="DL559" s="19">
        <f t="shared" si="30"/>
        <v>0</v>
      </c>
      <c r="DM559" s="19" t="s">
        <v>198</v>
      </c>
      <c r="DN559" s="19">
        <f t="shared" si="31"/>
        <v>1.5</v>
      </c>
      <c r="DO559" s="19" t="s">
        <v>1155</v>
      </c>
      <c r="DP559" s="19" t="s">
        <v>185</v>
      </c>
      <c r="DQ559" s="20">
        <f t="shared" si="32"/>
        <v>0</v>
      </c>
      <c r="DR559" s="20"/>
      <c r="DS559" s="19" t="s">
        <v>185</v>
      </c>
      <c r="DT559" s="20"/>
      <c r="DU559" s="19" t="s">
        <v>185</v>
      </c>
      <c r="DV559" s="20"/>
      <c r="DW559" s="20"/>
      <c r="DX559" s="20"/>
      <c r="DY559" s="20"/>
    </row>
    <row r="560">
      <c r="A560" s="18">
        <v>46022.34916666667</v>
      </c>
      <c r="B560" s="19" t="s">
        <v>300</v>
      </c>
      <c r="C560" s="19" t="s">
        <v>335</v>
      </c>
      <c r="D560" s="19">
        <f t="shared" si="2"/>
        <v>1</v>
      </c>
      <c r="E560" s="19" t="s">
        <v>180</v>
      </c>
      <c r="F560" s="19">
        <f>IFERROR(__xludf.DUMMYFUNCTION("LET(
  t, LOWER(TRIM(E560)),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60" s="19" t="s">
        <v>185</v>
      </c>
      <c r="H560" s="19">
        <f>IFERROR(__xludf.DUMMYFUNCTION("LET(
  t, LOWER(TRIM(G560)),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60" s="19" t="s">
        <v>310</v>
      </c>
      <c r="J560" s="19">
        <f>IFERROR(__xludf.DUMMYFUNCTION("LET(
  text, LOWER(I560),
  IFERROR(
    IFS(
      REGEXMATCH(text,""ở cùng gia đình|ở trọ cùng gia đình""), 0,
      REGEXMATCH(text,""thuê trọ""), 1,
      REGEXMATCH(text,""ở ktx""), 2,
      REGEXMATCH(text,""có nhà tại khu vực đang học|có nhà|ở riên"&amp;"g tại chung cư""), 3,
      REGEXMATCH(text,""ở nhà người quen""), 4
    ),
  -1)
)"),2.0)</f>
        <v>2</v>
      </c>
      <c r="K560" s="19" t="s">
        <v>183</v>
      </c>
      <c r="L560" s="19">
        <f>IFERROR(__xludf.DUMMYFUNCTION("LET(
  t, LOWER(TRIM(K560)),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60" s="19" t="s">
        <v>184</v>
      </c>
      <c r="N560" s="19">
        <f>IFERROR(__xludf.DUMMYFUNCTION("LET(
  t, LOWER(TRIM(M560)),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60" s="19" t="s">
        <v>185</v>
      </c>
      <c r="P560" s="19">
        <f t="shared" si="3"/>
        <v>0</v>
      </c>
      <c r="Q560" s="20"/>
      <c r="R560" s="20" t="str">
        <f t="shared" si="595"/>
        <v/>
      </c>
      <c r="S560" s="20"/>
      <c r="T560" s="20"/>
      <c r="U560" s="20"/>
      <c r="V560" s="20" t="str">
        <f>IFERROR(__xludf.DUMMYFUNCTION("IFERROR(REGEXEXTRACT(U560,""\d+"")*1, """")"),"")</f>
        <v/>
      </c>
      <c r="W560" s="20">
        <f t="shared" si="5"/>
        <v>0</v>
      </c>
      <c r="X560" s="20"/>
      <c r="Y560" s="20"/>
      <c r="Z560" s="19" t="s">
        <v>186</v>
      </c>
      <c r="AA560" s="19"/>
      <c r="AB560" s="19" t="s">
        <v>185</v>
      </c>
      <c r="AC560" s="19" t="s">
        <v>185</v>
      </c>
      <c r="AD560" s="19" t="s">
        <v>186</v>
      </c>
      <c r="AE560" s="19" t="s">
        <v>186</v>
      </c>
      <c r="AF560" s="19" t="s">
        <v>206</v>
      </c>
      <c r="AG560" s="19" t="s">
        <v>188</v>
      </c>
      <c r="AH560" s="19" t="s">
        <v>188</v>
      </c>
      <c r="AI560" s="19" t="s">
        <v>239</v>
      </c>
      <c r="AJ560" s="19">
        <f t="shared" si="6"/>
        <v>0</v>
      </c>
      <c r="AK560" s="19" t="s">
        <v>238</v>
      </c>
      <c r="AL560" s="19">
        <f t="shared" si="7"/>
        <v>0</v>
      </c>
      <c r="AM560" s="19" t="s">
        <v>190</v>
      </c>
      <c r="AN560" s="19">
        <f t="shared" si="8"/>
        <v>0</v>
      </c>
      <c r="AO560" s="20"/>
      <c r="AP560" s="19">
        <v>2.0</v>
      </c>
      <c r="AQ560" s="19">
        <v>1.0</v>
      </c>
      <c r="AR560" s="19">
        <v>3.0</v>
      </c>
      <c r="AS560" s="19">
        <v>2.0</v>
      </c>
      <c r="AT560" s="19">
        <v>1.0</v>
      </c>
      <c r="AU560" s="19">
        <v>1.0</v>
      </c>
      <c r="AV560" s="19">
        <v>3.0</v>
      </c>
      <c r="AW560" s="19">
        <v>1.0</v>
      </c>
      <c r="AX560" s="19">
        <v>1.0</v>
      </c>
      <c r="AY560" s="19">
        <f t="shared" si="9"/>
        <v>15</v>
      </c>
      <c r="AZ560" s="19">
        <f t="shared" si="10"/>
        <v>6</v>
      </c>
      <c r="BA560" s="19">
        <f t="shared" si="11"/>
        <v>0</v>
      </c>
      <c r="BB560" s="19">
        <f t="shared" si="12"/>
        <v>0</v>
      </c>
      <c r="BC560" s="19">
        <v>2.0</v>
      </c>
      <c r="BD560" s="19">
        <v>2.0</v>
      </c>
      <c r="BE560" s="19">
        <v>2.0</v>
      </c>
      <c r="BF560" s="19">
        <v>1.0</v>
      </c>
      <c r="BG560" s="19">
        <v>2.0</v>
      </c>
      <c r="BH560" s="19">
        <v>2.0</v>
      </c>
      <c r="BI560" s="19">
        <v>2.0</v>
      </c>
      <c r="BJ560" s="19">
        <f t="shared" si="13"/>
        <v>13</v>
      </c>
      <c r="BK560" s="19">
        <f t="shared" si="14"/>
        <v>6</v>
      </c>
      <c r="BL560" s="19"/>
      <c r="BM560" s="19"/>
      <c r="BN560" s="19">
        <v>1.0</v>
      </c>
      <c r="BO560" s="19" t="s">
        <v>185</v>
      </c>
      <c r="BP560" s="19">
        <f t="shared" si="15"/>
        <v>0</v>
      </c>
      <c r="BQ560" s="19">
        <v>1.0</v>
      </c>
      <c r="BR560" s="19">
        <v>0.0</v>
      </c>
      <c r="BS560" s="19" t="s">
        <v>185</v>
      </c>
      <c r="BT560" s="20">
        <f t="shared" si="16"/>
        <v>0</v>
      </c>
      <c r="BU560" s="20"/>
      <c r="BV560" s="19">
        <v>3.0</v>
      </c>
      <c r="BW560" s="19" t="s">
        <v>195</v>
      </c>
      <c r="BX560" s="19" t="s">
        <v>191</v>
      </c>
      <c r="BY560" s="19" t="s">
        <v>185</v>
      </c>
      <c r="BZ560" s="19" t="s">
        <v>186</v>
      </c>
      <c r="CA560" s="19">
        <f t="shared" si="17"/>
        <v>1</v>
      </c>
      <c r="CB560" s="19" t="s">
        <v>186</v>
      </c>
      <c r="CC560" s="19">
        <f t="shared" si="18"/>
        <v>1</v>
      </c>
      <c r="CD560" s="19" t="s">
        <v>192</v>
      </c>
      <c r="CE560" s="19">
        <f t="shared" si="19"/>
        <v>0</v>
      </c>
      <c r="CF560" s="19" t="s">
        <v>209</v>
      </c>
      <c r="CG560" s="19">
        <f t="shared" si="20"/>
        <v>1</v>
      </c>
      <c r="CH560" s="19" t="s">
        <v>192</v>
      </c>
      <c r="CI560" s="19">
        <f t="shared" si="21"/>
        <v>0</v>
      </c>
      <c r="CJ560" s="19" t="s">
        <v>229</v>
      </c>
      <c r="CK560" s="19" t="s">
        <v>185</v>
      </c>
      <c r="CL560" s="19" t="s">
        <v>231</v>
      </c>
      <c r="CM560" s="19">
        <f t="shared" si="22"/>
        <v>0.75</v>
      </c>
      <c r="CN560" s="19" t="s">
        <v>185</v>
      </c>
      <c r="CO560" s="19">
        <f t="shared" si="23"/>
        <v>0</v>
      </c>
      <c r="CP560" s="19" t="s">
        <v>195</v>
      </c>
      <c r="CQ560" s="19" t="s">
        <v>195</v>
      </c>
      <c r="CR560" s="19" t="s">
        <v>185</v>
      </c>
      <c r="CS560" s="19" t="s">
        <v>185</v>
      </c>
      <c r="CT560" s="19" t="s">
        <v>185</v>
      </c>
      <c r="CU560" s="19">
        <f t="shared" ref="CU560:CY560" si="616">if(CP560="Không",0,1)</f>
        <v>1</v>
      </c>
      <c r="CV560" s="19">
        <f t="shared" si="616"/>
        <v>1</v>
      </c>
      <c r="CW560" s="19">
        <f t="shared" si="616"/>
        <v>0</v>
      </c>
      <c r="CX560" s="19">
        <f t="shared" si="616"/>
        <v>0</v>
      </c>
      <c r="CY560" s="19">
        <f t="shared" si="616"/>
        <v>0</v>
      </c>
      <c r="CZ560" s="19" t="s">
        <v>185</v>
      </c>
      <c r="DA560" s="19">
        <f t="shared" si="25"/>
        <v>0</v>
      </c>
      <c r="DB560" s="19" t="s">
        <v>185</v>
      </c>
      <c r="DC560" s="19">
        <f t="shared" si="26"/>
        <v>0</v>
      </c>
      <c r="DD560" s="20"/>
      <c r="DE560" s="19" t="s">
        <v>195</v>
      </c>
      <c r="DF560" s="19">
        <f t="shared" si="27"/>
        <v>1</v>
      </c>
      <c r="DG560" s="19" t="s">
        <v>196</v>
      </c>
      <c r="DH560" s="19">
        <f t="shared" si="28"/>
        <v>0</v>
      </c>
      <c r="DI560" s="19" t="s">
        <v>185</v>
      </c>
      <c r="DJ560" s="19">
        <f t="shared" si="29"/>
        <v>0</v>
      </c>
      <c r="DK560" s="19" t="s">
        <v>197</v>
      </c>
      <c r="DL560" s="19">
        <f t="shared" si="30"/>
        <v>0</v>
      </c>
      <c r="DM560" s="19" t="s">
        <v>216</v>
      </c>
      <c r="DN560" s="19">
        <f t="shared" si="31"/>
        <v>3.5</v>
      </c>
      <c r="DO560" s="19" t="s">
        <v>274</v>
      </c>
      <c r="DP560" s="19" t="s">
        <v>185</v>
      </c>
      <c r="DQ560" s="20">
        <f t="shared" si="32"/>
        <v>0</v>
      </c>
      <c r="DR560" s="20"/>
      <c r="DS560" s="19" t="s">
        <v>185</v>
      </c>
      <c r="DT560" s="20"/>
      <c r="DU560" s="19" t="s">
        <v>185</v>
      </c>
      <c r="DV560" s="20"/>
      <c r="DW560" s="20"/>
      <c r="DX560" s="20"/>
      <c r="DY560" s="20"/>
    </row>
    <row r="561">
      <c r="A561" s="18">
        <v>46022.349699074075</v>
      </c>
      <c r="B561" s="19" t="s">
        <v>300</v>
      </c>
      <c r="C561" s="19" t="s">
        <v>174</v>
      </c>
      <c r="D561" s="19">
        <f t="shared" si="2"/>
        <v>0</v>
      </c>
      <c r="E561" s="19" t="s">
        <v>180</v>
      </c>
      <c r="F561" s="19">
        <f>IFERROR(__xludf.DUMMYFUNCTION("LET(
  t, LOWER(TRIM(E561)),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61" s="19" t="s">
        <v>185</v>
      </c>
      <c r="H561" s="19">
        <f>IFERROR(__xludf.DUMMYFUNCTION("LET(
  t, LOWER(TRIM(G561)),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61" s="19" t="s">
        <v>276</v>
      </c>
      <c r="J561" s="19">
        <f>IFERROR(__xludf.DUMMYFUNCTION("LET(
  text, LOWER(I561),
  IFERROR(
    IFS(
      REGEXMATCH(text,""ở cùng gia đình|ở trọ cùng gia đình""), 0,
      REGEXMATCH(text,""thuê trọ""), 1,
      REGEXMATCH(text,""ở ktx""), 2,
      REGEXMATCH(text,""có nhà tại khu vực đang học|có nhà|ở riên"&amp;"g tại chung cư""), 3,
      REGEXMATCH(text,""ở nhà người quen""), 4
    ),
  -1)
)"),0.0)</f>
        <v>0</v>
      </c>
      <c r="K561" s="19" t="s">
        <v>183</v>
      </c>
      <c r="L561" s="19">
        <f>IFERROR(__xludf.DUMMYFUNCTION("LET(
  t, LOWER(TRIM(K561)),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61" s="19" t="s">
        <v>222</v>
      </c>
      <c r="N561" s="19">
        <f>IFERROR(__xludf.DUMMYFUNCTION("LET(
  t, LOWER(TRIM(M561)),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61" s="19" t="s">
        <v>195</v>
      </c>
      <c r="P561" s="19">
        <f t="shared" si="3"/>
        <v>1</v>
      </c>
      <c r="Q561" s="19" t="s">
        <v>849</v>
      </c>
      <c r="R561" s="19">
        <v>1.0</v>
      </c>
      <c r="S561" s="19" t="s">
        <v>223</v>
      </c>
      <c r="T561" s="19"/>
      <c r="U561" s="19" t="s">
        <v>236</v>
      </c>
      <c r="V561" s="20">
        <f>IFERROR(__xludf.DUMMYFUNCTION("IFERROR(REGEXEXTRACT(U561,""\d+"")*1, """")"),40.0)</f>
        <v>40</v>
      </c>
      <c r="W561" s="20">
        <f t="shared" si="5"/>
        <v>40</v>
      </c>
      <c r="X561" s="19">
        <v>60.0</v>
      </c>
      <c r="Y561" s="19">
        <v>30.0</v>
      </c>
      <c r="Z561" s="19" t="s">
        <v>186</v>
      </c>
      <c r="AA561" s="19"/>
      <c r="AB561" s="19" t="s">
        <v>195</v>
      </c>
      <c r="AC561" s="19" t="s">
        <v>185</v>
      </c>
      <c r="AD561" s="19" t="s">
        <v>186</v>
      </c>
      <c r="AE561" s="19" t="s">
        <v>186</v>
      </c>
      <c r="AF561" s="19" t="s">
        <v>206</v>
      </c>
      <c r="AG561" s="19" t="s">
        <v>188</v>
      </c>
      <c r="AH561" s="19" t="s">
        <v>188</v>
      </c>
      <c r="AI561" s="19" t="s">
        <v>331</v>
      </c>
      <c r="AJ561" s="19">
        <f t="shared" si="6"/>
        <v>3</v>
      </c>
      <c r="AK561" s="19" t="s">
        <v>188</v>
      </c>
      <c r="AL561" s="19">
        <f t="shared" si="7"/>
        <v>1</v>
      </c>
      <c r="AM561" s="19" t="s">
        <v>190</v>
      </c>
      <c r="AN561" s="19">
        <f t="shared" si="8"/>
        <v>0</v>
      </c>
      <c r="AO561" s="20"/>
      <c r="AP561" s="19">
        <v>2.0</v>
      </c>
      <c r="AQ561" s="19">
        <v>1.0</v>
      </c>
      <c r="AR561" s="19">
        <v>2.0</v>
      </c>
      <c r="AS561" s="19">
        <v>2.0</v>
      </c>
      <c r="AT561" s="19">
        <v>3.0</v>
      </c>
      <c r="AU561" s="19">
        <v>3.0</v>
      </c>
      <c r="AV561" s="19">
        <v>3.0</v>
      </c>
      <c r="AW561" s="19">
        <v>3.0</v>
      </c>
      <c r="AX561" s="19">
        <v>3.0</v>
      </c>
      <c r="AY561" s="19">
        <f t="shared" si="9"/>
        <v>22</v>
      </c>
      <c r="AZ561" s="19">
        <f t="shared" si="10"/>
        <v>13</v>
      </c>
      <c r="BA561" s="19">
        <f t="shared" si="11"/>
        <v>1</v>
      </c>
      <c r="BB561" s="19">
        <f t="shared" si="12"/>
        <v>0</v>
      </c>
      <c r="BC561" s="19">
        <v>4.0</v>
      </c>
      <c r="BD561" s="19">
        <v>2.0</v>
      </c>
      <c r="BE561" s="19">
        <v>2.0</v>
      </c>
      <c r="BF561" s="19">
        <v>1.0</v>
      </c>
      <c r="BG561" s="19">
        <v>2.0</v>
      </c>
      <c r="BH561" s="19">
        <v>2.0</v>
      </c>
      <c r="BI561" s="19">
        <v>2.0</v>
      </c>
      <c r="BJ561" s="19">
        <f t="shared" si="13"/>
        <v>15</v>
      </c>
      <c r="BK561" s="19">
        <f t="shared" si="14"/>
        <v>8</v>
      </c>
      <c r="BL561" s="19"/>
      <c r="BM561" s="19"/>
      <c r="BN561" s="19">
        <v>1.0</v>
      </c>
      <c r="BO561" s="19" t="s">
        <v>185</v>
      </c>
      <c r="BP561" s="19">
        <f t="shared" si="15"/>
        <v>0</v>
      </c>
      <c r="BQ561" s="19">
        <v>1.0</v>
      </c>
      <c r="BR561" s="19">
        <v>5.0</v>
      </c>
      <c r="BS561" s="19" t="s">
        <v>185</v>
      </c>
      <c r="BT561" s="20">
        <f t="shared" si="16"/>
        <v>0</v>
      </c>
      <c r="BU561" s="20"/>
      <c r="BV561" s="19">
        <v>1.0</v>
      </c>
      <c r="BW561" s="19" t="s">
        <v>185</v>
      </c>
      <c r="BX561" s="19" t="s">
        <v>191</v>
      </c>
      <c r="BY561" s="19" t="s">
        <v>195</v>
      </c>
      <c r="BZ561" s="19" t="s">
        <v>186</v>
      </c>
      <c r="CA561" s="19">
        <f t="shared" si="17"/>
        <v>1</v>
      </c>
      <c r="CB561" s="19" t="s">
        <v>186</v>
      </c>
      <c r="CC561" s="19">
        <f t="shared" si="18"/>
        <v>1</v>
      </c>
      <c r="CD561" s="19" t="s">
        <v>192</v>
      </c>
      <c r="CE561" s="19">
        <f t="shared" si="19"/>
        <v>0</v>
      </c>
      <c r="CF561" s="19" t="s">
        <v>192</v>
      </c>
      <c r="CG561" s="19">
        <f t="shared" si="20"/>
        <v>0</v>
      </c>
      <c r="CH561" s="19" t="s">
        <v>192</v>
      </c>
      <c r="CI561" s="19">
        <f t="shared" si="21"/>
        <v>0</v>
      </c>
      <c r="CJ561" s="19" t="s">
        <v>292</v>
      </c>
      <c r="CK561" s="19" t="s">
        <v>362</v>
      </c>
      <c r="CL561" s="19" t="s">
        <v>241</v>
      </c>
      <c r="CM561" s="19">
        <f t="shared" si="22"/>
        <v>1.5</v>
      </c>
      <c r="CN561" s="19" t="s">
        <v>185</v>
      </c>
      <c r="CO561" s="19">
        <f t="shared" si="23"/>
        <v>0</v>
      </c>
      <c r="CP561" s="19" t="s">
        <v>195</v>
      </c>
      <c r="CQ561" s="19" t="s">
        <v>195</v>
      </c>
      <c r="CR561" s="19" t="s">
        <v>185</v>
      </c>
      <c r="CS561" s="19" t="s">
        <v>195</v>
      </c>
      <c r="CT561" s="19" t="s">
        <v>195</v>
      </c>
      <c r="CU561" s="19">
        <f t="shared" ref="CU561:CY561" si="617">if(CP561="Không",0,1)</f>
        <v>1</v>
      </c>
      <c r="CV561" s="19">
        <f t="shared" si="617"/>
        <v>1</v>
      </c>
      <c r="CW561" s="19">
        <f t="shared" si="617"/>
        <v>0</v>
      </c>
      <c r="CX561" s="19">
        <f t="shared" si="617"/>
        <v>1</v>
      </c>
      <c r="CY561" s="19">
        <f t="shared" si="617"/>
        <v>1</v>
      </c>
      <c r="CZ561" s="19" t="s">
        <v>185</v>
      </c>
      <c r="DA561" s="19">
        <f t="shared" si="25"/>
        <v>0</v>
      </c>
      <c r="DB561" s="19" t="s">
        <v>185</v>
      </c>
      <c r="DC561" s="19">
        <f t="shared" si="26"/>
        <v>0</v>
      </c>
      <c r="DD561" s="20"/>
      <c r="DE561" s="19" t="s">
        <v>195</v>
      </c>
      <c r="DF561" s="19">
        <f t="shared" si="27"/>
        <v>1</v>
      </c>
      <c r="DG561" s="19" t="s">
        <v>196</v>
      </c>
      <c r="DH561" s="19">
        <f t="shared" si="28"/>
        <v>0</v>
      </c>
      <c r="DI561" s="19" t="s">
        <v>355</v>
      </c>
      <c r="DJ561" s="19">
        <f t="shared" si="29"/>
        <v>1</v>
      </c>
      <c r="DK561" s="19" t="s">
        <v>197</v>
      </c>
      <c r="DL561" s="19">
        <f t="shared" si="30"/>
        <v>0</v>
      </c>
      <c r="DM561" s="19" t="s">
        <v>232</v>
      </c>
      <c r="DN561" s="19">
        <f t="shared" si="31"/>
        <v>2.5</v>
      </c>
      <c r="DO561" s="19" t="s">
        <v>199</v>
      </c>
      <c r="DP561" s="19" t="s">
        <v>185</v>
      </c>
      <c r="DQ561" s="20">
        <f t="shared" si="32"/>
        <v>0</v>
      </c>
      <c r="DR561" s="20"/>
      <c r="DS561" s="19" t="s">
        <v>185</v>
      </c>
      <c r="DT561" s="20"/>
      <c r="DU561" s="19" t="s">
        <v>185</v>
      </c>
      <c r="DV561" s="20"/>
      <c r="DW561" s="20"/>
      <c r="DX561" s="20"/>
      <c r="DY561" s="20"/>
    </row>
    <row r="562">
      <c r="A562" s="18">
        <v>46022.57913194445</v>
      </c>
      <c r="B562" s="19" t="s">
        <v>246</v>
      </c>
      <c r="C562" s="19" t="s">
        <v>174</v>
      </c>
      <c r="D562" s="19">
        <f t="shared" si="2"/>
        <v>0</v>
      </c>
      <c r="E562" s="19" t="s">
        <v>180</v>
      </c>
      <c r="F562" s="19">
        <f>IFERROR(__xludf.DUMMYFUNCTION("LET(
  t, LOWER(TRIM(E562)),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62" s="19" t="s">
        <v>181</v>
      </c>
      <c r="H562" s="19">
        <f>IFERROR(__xludf.DUMMYFUNCTION("LET(
  t, LOWER(TRIM(G562)),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562" s="19" t="s">
        <v>310</v>
      </c>
      <c r="J562" s="19">
        <f>IFERROR(__xludf.DUMMYFUNCTION("LET(
  text, LOWER(I562),
  IFERROR(
    IFS(
      REGEXMATCH(text,""ở cùng gia đình|ở trọ cùng gia đình""), 0,
      REGEXMATCH(text,""thuê trọ""), 1,
      REGEXMATCH(text,""ở ktx""), 2,
      REGEXMATCH(text,""có nhà tại khu vực đang học|có nhà|ở riên"&amp;"g tại chung cư""), 3,
      REGEXMATCH(text,""ở nhà người quen""), 4
    ),
  -1)
)"),2.0)</f>
        <v>2</v>
      </c>
      <c r="K562" s="19" t="s">
        <v>183</v>
      </c>
      <c r="L562" s="19">
        <f>IFERROR(__xludf.DUMMYFUNCTION("LET(
  t, LOWER(TRIM(K562)),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62" s="19" t="s">
        <v>222</v>
      </c>
      <c r="N562" s="19">
        <f>IFERROR(__xludf.DUMMYFUNCTION("LET(
  t, LOWER(TRIM(M562)),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62" s="19" t="s">
        <v>185</v>
      </c>
      <c r="P562" s="19">
        <f t="shared" si="3"/>
        <v>0</v>
      </c>
      <c r="Q562" s="20"/>
      <c r="R562" s="20" t="str">
        <f t="shared" ref="R562:R567" si="619">Q562</f>
        <v/>
      </c>
      <c r="S562" s="20"/>
      <c r="T562" s="20"/>
      <c r="U562" s="20"/>
      <c r="V562" s="20" t="str">
        <f>IFERROR(__xludf.DUMMYFUNCTION("IFERROR(REGEXEXTRACT(U562,""\d+"")*1, """")"),"")</f>
        <v/>
      </c>
      <c r="W562" s="20">
        <f t="shared" si="5"/>
        <v>0</v>
      </c>
      <c r="X562" s="20"/>
      <c r="Y562" s="20"/>
      <c r="Z562" s="19" t="s">
        <v>208</v>
      </c>
      <c r="AA562" s="19"/>
      <c r="AB562" s="19" t="s">
        <v>185</v>
      </c>
      <c r="AC562" s="19" t="s">
        <v>423</v>
      </c>
      <c r="AD562" s="19" t="s">
        <v>205</v>
      </c>
      <c r="AE562" s="19" t="s">
        <v>186</v>
      </c>
      <c r="AF562" s="19" t="s">
        <v>187</v>
      </c>
      <c r="AG562" s="19" t="s">
        <v>188</v>
      </c>
      <c r="AH562" s="19" t="s">
        <v>226</v>
      </c>
      <c r="AI562" s="19" t="s">
        <v>239</v>
      </c>
      <c r="AJ562" s="19">
        <f t="shared" si="6"/>
        <v>0</v>
      </c>
      <c r="AK562" s="19" t="s">
        <v>238</v>
      </c>
      <c r="AL562" s="19">
        <f t="shared" si="7"/>
        <v>0</v>
      </c>
      <c r="AM562" s="19" t="s">
        <v>190</v>
      </c>
      <c r="AN562" s="19">
        <f t="shared" si="8"/>
        <v>0</v>
      </c>
      <c r="AO562" s="20"/>
      <c r="AP562" s="19">
        <v>3.0</v>
      </c>
      <c r="AQ562" s="19">
        <v>4.0</v>
      </c>
      <c r="AR562" s="19">
        <v>4.0</v>
      </c>
      <c r="AS562" s="19">
        <v>4.0</v>
      </c>
      <c r="AT562" s="19">
        <v>4.0</v>
      </c>
      <c r="AU562" s="19">
        <v>4.0</v>
      </c>
      <c r="AV562" s="19">
        <v>4.0</v>
      </c>
      <c r="AW562" s="19">
        <v>1.0</v>
      </c>
      <c r="AX562" s="19">
        <v>2.0</v>
      </c>
      <c r="AY562" s="19">
        <f t="shared" si="9"/>
        <v>30</v>
      </c>
      <c r="AZ562" s="19">
        <f t="shared" si="10"/>
        <v>21</v>
      </c>
      <c r="BA562" s="19">
        <f t="shared" si="11"/>
        <v>1</v>
      </c>
      <c r="BB562" s="19">
        <f t="shared" si="12"/>
        <v>1</v>
      </c>
      <c r="BC562" s="19">
        <v>4.0</v>
      </c>
      <c r="BD562" s="19">
        <v>4.0</v>
      </c>
      <c r="BE562" s="19">
        <v>4.0</v>
      </c>
      <c r="BF562" s="19">
        <v>4.0</v>
      </c>
      <c r="BG562" s="19">
        <v>4.0</v>
      </c>
      <c r="BH562" s="19">
        <v>4.0</v>
      </c>
      <c r="BI562" s="19">
        <v>4.0</v>
      </c>
      <c r="BJ562" s="19">
        <f t="shared" si="13"/>
        <v>28</v>
      </c>
      <c r="BK562" s="19">
        <f t="shared" si="14"/>
        <v>21</v>
      </c>
      <c r="BL562" s="19"/>
      <c r="BM562" s="19"/>
      <c r="BN562" s="19">
        <v>5.0</v>
      </c>
      <c r="BO562" s="19" t="s">
        <v>195</v>
      </c>
      <c r="BP562" s="19">
        <f t="shared" si="15"/>
        <v>1</v>
      </c>
      <c r="BQ562" s="19">
        <v>6.0</v>
      </c>
      <c r="BR562" s="19">
        <v>22.0</v>
      </c>
      <c r="BS562" s="19" t="s">
        <v>195</v>
      </c>
      <c r="BT562" s="20">
        <f t="shared" si="16"/>
        <v>1</v>
      </c>
      <c r="BU562" s="19" t="s">
        <v>207</v>
      </c>
      <c r="BV562" s="19">
        <v>5.0</v>
      </c>
      <c r="BW562" s="19" t="s">
        <v>195</v>
      </c>
      <c r="BX562" s="19" t="s">
        <v>191</v>
      </c>
      <c r="BY562" s="19" t="s">
        <v>195</v>
      </c>
      <c r="BZ562" s="19" t="s">
        <v>208</v>
      </c>
      <c r="CA562" s="19">
        <f t="shared" si="17"/>
        <v>2</v>
      </c>
      <c r="CB562" s="19" t="s">
        <v>208</v>
      </c>
      <c r="CC562" s="19">
        <f t="shared" si="18"/>
        <v>2</v>
      </c>
      <c r="CD562" s="19" t="s">
        <v>209</v>
      </c>
      <c r="CE562" s="19">
        <f t="shared" si="19"/>
        <v>1</v>
      </c>
      <c r="CF562" s="19" t="s">
        <v>208</v>
      </c>
      <c r="CG562" s="19">
        <f t="shared" si="20"/>
        <v>2</v>
      </c>
      <c r="CH562" s="19" t="s">
        <v>208</v>
      </c>
      <c r="CI562" s="19">
        <f t="shared" si="21"/>
        <v>2</v>
      </c>
      <c r="CJ562" s="19" t="s">
        <v>193</v>
      </c>
      <c r="CK562" s="19" t="s">
        <v>185</v>
      </c>
      <c r="CL562" s="19" t="s">
        <v>212</v>
      </c>
      <c r="CM562" s="19">
        <f t="shared" si="22"/>
        <v>6</v>
      </c>
      <c r="CN562" s="19" t="s">
        <v>185</v>
      </c>
      <c r="CO562" s="19">
        <f t="shared" si="23"/>
        <v>0</v>
      </c>
      <c r="CP562" s="19" t="s">
        <v>195</v>
      </c>
      <c r="CQ562" s="19" t="s">
        <v>195</v>
      </c>
      <c r="CR562" s="19" t="s">
        <v>195</v>
      </c>
      <c r="CS562" s="19" t="s">
        <v>195</v>
      </c>
      <c r="CT562" s="19" t="s">
        <v>185</v>
      </c>
      <c r="CU562" s="19">
        <f t="shared" ref="CU562:CY562" si="618">if(CP562="Không",0,1)</f>
        <v>1</v>
      </c>
      <c r="CV562" s="19">
        <f t="shared" si="618"/>
        <v>1</v>
      </c>
      <c r="CW562" s="19">
        <f t="shared" si="618"/>
        <v>1</v>
      </c>
      <c r="CX562" s="19">
        <f t="shared" si="618"/>
        <v>1</v>
      </c>
      <c r="CY562" s="19">
        <f t="shared" si="618"/>
        <v>0</v>
      </c>
      <c r="CZ562" s="19" t="s">
        <v>185</v>
      </c>
      <c r="DA562" s="19">
        <f t="shared" si="25"/>
        <v>0</v>
      </c>
      <c r="DB562" s="19" t="s">
        <v>185</v>
      </c>
      <c r="DC562" s="19">
        <f t="shared" si="26"/>
        <v>0</v>
      </c>
      <c r="DD562" s="20"/>
      <c r="DE562" s="19" t="s">
        <v>185</v>
      </c>
      <c r="DF562" s="19">
        <f t="shared" si="27"/>
        <v>0</v>
      </c>
      <c r="DG562" s="19" t="s">
        <v>196</v>
      </c>
      <c r="DH562" s="19">
        <f t="shared" si="28"/>
        <v>0</v>
      </c>
      <c r="DI562" s="19" t="s">
        <v>185</v>
      </c>
      <c r="DJ562" s="19">
        <f t="shared" si="29"/>
        <v>0</v>
      </c>
      <c r="DK562" s="19" t="s">
        <v>197</v>
      </c>
      <c r="DL562" s="19">
        <f t="shared" si="30"/>
        <v>0</v>
      </c>
      <c r="DM562" s="20"/>
      <c r="DN562" s="19" t="str">
        <f t="shared" si="31"/>
        <v/>
      </c>
      <c r="DO562" s="20"/>
      <c r="DP562" s="19" t="s">
        <v>185</v>
      </c>
      <c r="DQ562" s="20">
        <f t="shared" si="32"/>
        <v>0</v>
      </c>
      <c r="DR562" s="20"/>
      <c r="DS562" s="19" t="s">
        <v>185</v>
      </c>
      <c r="DT562" s="20"/>
      <c r="DU562" s="19" t="s">
        <v>185</v>
      </c>
      <c r="DV562" s="20"/>
      <c r="DW562" s="20"/>
      <c r="DX562" s="20"/>
      <c r="DY562" s="20"/>
    </row>
    <row r="563">
      <c r="A563" s="18">
        <v>46022.579409722224</v>
      </c>
      <c r="B563" s="19" t="s">
        <v>300</v>
      </c>
      <c r="C563" s="19" t="s">
        <v>174</v>
      </c>
      <c r="D563" s="19">
        <f t="shared" si="2"/>
        <v>0</v>
      </c>
      <c r="E563" s="19" t="s">
        <v>180</v>
      </c>
      <c r="F563" s="19">
        <f>IFERROR(__xludf.DUMMYFUNCTION("LET(
  t, LOWER(TRIM(E563)),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63" s="19" t="s">
        <v>220</v>
      </c>
      <c r="H563" s="19">
        <f>IFERROR(__xludf.DUMMYFUNCTION("LET(
  t, LOWER(TRIM(G563)),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63" s="19" t="s">
        <v>276</v>
      </c>
      <c r="J563" s="19">
        <f>IFERROR(__xludf.DUMMYFUNCTION("LET(
  text, LOWER(I563),
  IFERROR(
    IFS(
      REGEXMATCH(text,""ở cùng gia đình|ở trọ cùng gia đình""), 0,
      REGEXMATCH(text,""thuê trọ""), 1,
      REGEXMATCH(text,""ở ktx""), 2,
      REGEXMATCH(text,""có nhà tại khu vực đang học|có nhà|ở riên"&amp;"g tại chung cư""), 3,
      REGEXMATCH(text,""ở nhà người quen""), 4
    ),
  -1)
)"),0.0)</f>
        <v>0</v>
      </c>
      <c r="K563" s="19" t="s">
        <v>202</v>
      </c>
      <c r="L563" s="19">
        <f>IFERROR(__xludf.DUMMYFUNCTION("LET(
  t, LOWER(TRIM(K563)),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63" s="19" t="s">
        <v>222</v>
      </c>
      <c r="N563" s="19">
        <f>IFERROR(__xludf.DUMMYFUNCTION("LET(
  t, LOWER(TRIM(M563)),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63" s="19" t="s">
        <v>195</v>
      </c>
      <c r="P563" s="19">
        <f t="shared" si="3"/>
        <v>1</v>
      </c>
      <c r="Q563" s="19">
        <v>1.0</v>
      </c>
      <c r="R563" s="20">
        <f t="shared" si="619"/>
        <v>1</v>
      </c>
      <c r="S563" s="19" t="s">
        <v>223</v>
      </c>
      <c r="T563" s="19"/>
      <c r="U563" s="19" t="s">
        <v>204</v>
      </c>
      <c r="V563" s="20">
        <f>IFERROR(__xludf.DUMMYFUNCTION("IFERROR(REGEXEXTRACT(U563,""\d+"")*1, """")"),15.0)</f>
        <v>15</v>
      </c>
      <c r="W563" s="20">
        <f t="shared" si="5"/>
        <v>15</v>
      </c>
      <c r="X563" s="19">
        <v>12.0</v>
      </c>
      <c r="Y563" s="19">
        <v>12.0</v>
      </c>
      <c r="Z563" s="19" t="s">
        <v>185</v>
      </c>
      <c r="AA563" s="19"/>
      <c r="AB563" s="19" t="s">
        <v>185</v>
      </c>
      <c r="AC563" s="19" t="s">
        <v>185</v>
      </c>
      <c r="AD563" s="19" t="s">
        <v>205</v>
      </c>
      <c r="AE563" s="19" t="s">
        <v>185</v>
      </c>
      <c r="AF563" s="19" t="s">
        <v>237</v>
      </c>
      <c r="AG563" s="19" t="s">
        <v>238</v>
      </c>
      <c r="AH563" s="19" t="s">
        <v>188</v>
      </c>
      <c r="AI563" s="19" t="s">
        <v>239</v>
      </c>
      <c r="AJ563" s="19">
        <f t="shared" si="6"/>
        <v>0</v>
      </c>
      <c r="AK563" s="19" t="s">
        <v>238</v>
      </c>
      <c r="AL563" s="19">
        <f t="shared" si="7"/>
        <v>0</v>
      </c>
      <c r="AM563" s="19" t="s">
        <v>190</v>
      </c>
      <c r="AN563" s="19">
        <f t="shared" si="8"/>
        <v>0</v>
      </c>
      <c r="AO563" s="20"/>
      <c r="AP563" s="19">
        <v>1.0</v>
      </c>
      <c r="AQ563" s="19">
        <v>1.0</v>
      </c>
      <c r="AR563" s="19">
        <v>1.0</v>
      </c>
      <c r="AS563" s="19">
        <v>1.0</v>
      </c>
      <c r="AT563" s="19">
        <v>1.0</v>
      </c>
      <c r="AU563" s="19">
        <v>1.0</v>
      </c>
      <c r="AV563" s="19">
        <v>1.0</v>
      </c>
      <c r="AW563" s="19">
        <v>1.0</v>
      </c>
      <c r="AX563" s="19">
        <v>1.0</v>
      </c>
      <c r="AY563" s="19">
        <f t="shared" si="9"/>
        <v>9</v>
      </c>
      <c r="AZ563" s="19">
        <f t="shared" si="10"/>
        <v>0</v>
      </c>
      <c r="BA563" s="19">
        <f t="shared" si="11"/>
        <v>0</v>
      </c>
      <c r="BB563" s="19">
        <f t="shared" si="12"/>
        <v>0</v>
      </c>
      <c r="BC563" s="19">
        <v>1.0</v>
      </c>
      <c r="BD563" s="19">
        <v>1.0</v>
      </c>
      <c r="BE563" s="19">
        <v>1.0</v>
      </c>
      <c r="BF563" s="19">
        <v>1.0</v>
      </c>
      <c r="BG563" s="19">
        <v>1.0</v>
      </c>
      <c r="BH563" s="19">
        <v>1.0</v>
      </c>
      <c r="BI563" s="19">
        <v>1.0</v>
      </c>
      <c r="BJ563" s="19">
        <f t="shared" si="13"/>
        <v>7</v>
      </c>
      <c r="BK563" s="19">
        <f t="shared" si="14"/>
        <v>0</v>
      </c>
      <c r="BL563" s="19"/>
      <c r="BM563" s="19"/>
      <c r="BN563" s="19">
        <v>1.0</v>
      </c>
      <c r="BO563" s="19" t="s">
        <v>185</v>
      </c>
      <c r="BP563" s="19">
        <f t="shared" si="15"/>
        <v>0</v>
      </c>
      <c r="BQ563" s="19">
        <v>1.0</v>
      </c>
      <c r="BR563" s="19">
        <v>0.0</v>
      </c>
      <c r="BS563" s="19" t="s">
        <v>185</v>
      </c>
      <c r="BT563" s="20">
        <f t="shared" si="16"/>
        <v>0</v>
      </c>
      <c r="BU563" s="20"/>
      <c r="BV563" s="19">
        <v>3.0</v>
      </c>
      <c r="BW563" s="19" t="s">
        <v>195</v>
      </c>
      <c r="BX563" s="19" t="s">
        <v>191</v>
      </c>
      <c r="BY563" s="19" t="s">
        <v>195</v>
      </c>
      <c r="BZ563" s="19" t="s">
        <v>186</v>
      </c>
      <c r="CA563" s="19">
        <f t="shared" si="17"/>
        <v>1</v>
      </c>
      <c r="CB563" s="19" t="s">
        <v>186</v>
      </c>
      <c r="CC563" s="19">
        <f t="shared" si="18"/>
        <v>1</v>
      </c>
      <c r="CD563" s="19" t="s">
        <v>209</v>
      </c>
      <c r="CE563" s="19">
        <f t="shared" si="19"/>
        <v>1</v>
      </c>
      <c r="CF563" s="19" t="s">
        <v>209</v>
      </c>
      <c r="CG563" s="19">
        <f t="shared" si="20"/>
        <v>1</v>
      </c>
      <c r="CH563" s="19" t="s">
        <v>209</v>
      </c>
      <c r="CI563" s="19">
        <f t="shared" si="21"/>
        <v>1</v>
      </c>
      <c r="CJ563" s="19" t="s">
        <v>193</v>
      </c>
      <c r="CK563" s="19" t="s">
        <v>185</v>
      </c>
      <c r="CL563" s="19" t="s">
        <v>212</v>
      </c>
      <c r="CM563" s="19">
        <f t="shared" si="22"/>
        <v>6</v>
      </c>
      <c r="CN563" s="19" t="s">
        <v>213</v>
      </c>
      <c r="CO563" s="19">
        <f t="shared" si="23"/>
        <v>1</v>
      </c>
      <c r="CP563" s="19" t="s">
        <v>195</v>
      </c>
      <c r="CQ563" s="19" t="s">
        <v>195</v>
      </c>
      <c r="CR563" s="19" t="s">
        <v>185</v>
      </c>
      <c r="CS563" s="19" t="s">
        <v>195</v>
      </c>
      <c r="CT563" s="19" t="s">
        <v>185</v>
      </c>
      <c r="CU563" s="19">
        <f t="shared" ref="CU563:CY563" si="620">if(CP563="Không",0,1)</f>
        <v>1</v>
      </c>
      <c r="CV563" s="19">
        <f t="shared" si="620"/>
        <v>1</v>
      </c>
      <c r="CW563" s="19">
        <f t="shared" si="620"/>
        <v>0</v>
      </c>
      <c r="CX563" s="19">
        <f t="shared" si="620"/>
        <v>1</v>
      </c>
      <c r="CY563" s="19">
        <f t="shared" si="620"/>
        <v>0</v>
      </c>
      <c r="CZ563" s="19" t="s">
        <v>185</v>
      </c>
      <c r="DA563" s="19">
        <f t="shared" si="25"/>
        <v>0</v>
      </c>
      <c r="DB563" s="19" t="s">
        <v>185</v>
      </c>
      <c r="DC563" s="19">
        <f t="shared" si="26"/>
        <v>0</v>
      </c>
      <c r="DD563" s="20"/>
      <c r="DE563" s="19" t="s">
        <v>195</v>
      </c>
      <c r="DF563" s="19">
        <f t="shared" si="27"/>
        <v>1</v>
      </c>
      <c r="DG563" s="19" t="s">
        <v>196</v>
      </c>
      <c r="DH563" s="19">
        <f t="shared" si="28"/>
        <v>0</v>
      </c>
      <c r="DI563" s="19" t="s">
        <v>185</v>
      </c>
      <c r="DJ563" s="19">
        <f t="shared" si="29"/>
        <v>0</v>
      </c>
      <c r="DK563" s="19" t="s">
        <v>197</v>
      </c>
      <c r="DL563" s="19">
        <f t="shared" si="30"/>
        <v>0</v>
      </c>
      <c r="DM563" s="19" t="s">
        <v>303</v>
      </c>
      <c r="DN563" s="19">
        <f t="shared" si="31"/>
        <v>0.5</v>
      </c>
      <c r="DO563" s="19" t="s">
        <v>326</v>
      </c>
      <c r="DP563" s="19" t="s">
        <v>185</v>
      </c>
      <c r="DQ563" s="20">
        <f t="shared" si="32"/>
        <v>0</v>
      </c>
      <c r="DR563" s="20"/>
      <c r="DS563" s="19" t="s">
        <v>185</v>
      </c>
      <c r="DT563" s="20"/>
      <c r="DU563" s="19" t="s">
        <v>185</v>
      </c>
      <c r="DV563" s="20"/>
      <c r="DW563" s="20"/>
      <c r="DX563" s="20"/>
      <c r="DY563" s="20"/>
    </row>
    <row r="564">
      <c r="A564" s="18">
        <v>46022.579733796294</v>
      </c>
      <c r="B564" s="19" t="s">
        <v>300</v>
      </c>
      <c r="C564" s="19" t="s">
        <v>174</v>
      </c>
      <c r="D564" s="19">
        <f t="shared" si="2"/>
        <v>0</v>
      </c>
      <c r="E564" s="19" t="s">
        <v>349</v>
      </c>
      <c r="F564" s="19">
        <f>IFERROR(__xludf.DUMMYFUNCTION("LET(
  t, LOWER(TRIM(E564)),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64" s="19" t="s">
        <v>185</v>
      </c>
      <c r="H564" s="19">
        <f>IFERROR(__xludf.DUMMYFUNCTION("LET(
  t, LOWER(TRIM(G564)),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64" s="19" t="s">
        <v>276</v>
      </c>
      <c r="J564" s="19">
        <f>IFERROR(__xludf.DUMMYFUNCTION("LET(
  text, LOWER(I564),
  IFERROR(
    IFS(
      REGEXMATCH(text,""ở cùng gia đình|ở trọ cùng gia đình""), 0,
      REGEXMATCH(text,""thuê trọ""), 1,
      REGEXMATCH(text,""ở ktx""), 2,
      REGEXMATCH(text,""có nhà tại khu vực đang học|có nhà|ở riên"&amp;"g tại chung cư""), 3,
      REGEXMATCH(text,""ở nhà người quen""), 4
    ),
  -1)
)"),0.0)</f>
        <v>0</v>
      </c>
      <c r="K564" s="19" t="s">
        <v>183</v>
      </c>
      <c r="L564" s="19">
        <f>IFERROR(__xludf.DUMMYFUNCTION("LET(
  t, LOWER(TRIM(K564)),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64" s="19" t="s">
        <v>222</v>
      </c>
      <c r="N564" s="19">
        <f>IFERROR(__xludf.DUMMYFUNCTION("LET(
  t, LOWER(TRIM(M564)),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64" s="19" t="s">
        <v>185</v>
      </c>
      <c r="P564" s="19">
        <f t="shared" si="3"/>
        <v>0</v>
      </c>
      <c r="Q564" s="20"/>
      <c r="R564" s="20" t="str">
        <f t="shared" si="619"/>
        <v/>
      </c>
      <c r="S564" s="20"/>
      <c r="T564" s="20"/>
      <c r="U564" s="20"/>
      <c r="V564" s="20" t="str">
        <f>IFERROR(__xludf.DUMMYFUNCTION("IFERROR(REGEXEXTRACT(U564,""\d+"")*1, """")"),"")</f>
        <v/>
      </c>
      <c r="W564" s="20">
        <f t="shared" si="5"/>
        <v>0</v>
      </c>
      <c r="X564" s="20"/>
      <c r="Y564" s="20"/>
      <c r="Z564" s="19" t="s">
        <v>185</v>
      </c>
      <c r="AA564" s="19"/>
      <c r="AB564" s="19" t="s">
        <v>185</v>
      </c>
      <c r="AC564" s="19" t="s">
        <v>185</v>
      </c>
      <c r="AD564" s="19" t="s">
        <v>185</v>
      </c>
      <c r="AE564" s="19" t="s">
        <v>185</v>
      </c>
      <c r="AF564" s="19" t="s">
        <v>237</v>
      </c>
      <c r="AG564" s="19" t="s">
        <v>238</v>
      </c>
      <c r="AH564" s="19" t="s">
        <v>238</v>
      </c>
      <c r="AI564" s="19" t="s">
        <v>239</v>
      </c>
      <c r="AJ564" s="19">
        <f t="shared" si="6"/>
        <v>0</v>
      </c>
      <c r="AK564" s="19" t="s">
        <v>238</v>
      </c>
      <c r="AL564" s="19">
        <f t="shared" si="7"/>
        <v>0</v>
      </c>
      <c r="AM564" s="19" t="s">
        <v>190</v>
      </c>
      <c r="AN564" s="19">
        <f t="shared" si="8"/>
        <v>0</v>
      </c>
      <c r="AO564" s="20"/>
      <c r="AP564" s="19">
        <v>1.0</v>
      </c>
      <c r="AQ564" s="19">
        <v>1.0</v>
      </c>
      <c r="AR564" s="19">
        <v>1.0</v>
      </c>
      <c r="AS564" s="19">
        <v>1.0</v>
      </c>
      <c r="AT564" s="19">
        <v>1.0</v>
      </c>
      <c r="AU564" s="19">
        <v>1.0</v>
      </c>
      <c r="AV564" s="19">
        <v>1.0</v>
      </c>
      <c r="AW564" s="19">
        <v>1.0</v>
      </c>
      <c r="AX564" s="19">
        <v>1.0</v>
      </c>
      <c r="AY564" s="19">
        <f t="shared" si="9"/>
        <v>9</v>
      </c>
      <c r="AZ564" s="19">
        <f t="shared" si="10"/>
        <v>0</v>
      </c>
      <c r="BA564" s="19">
        <f t="shared" si="11"/>
        <v>0</v>
      </c>
      <c r="BB564" s="19">
        <f t="shared" si="12"/>
        <v>0</v>
      </c>
      <c r="BC564" s="19">
        <v>1.0</v>
      </c>
      <c r="BD564" s="19">
        <v>1.0</v>
      </c>
      <c r="BE564" s="19">
        <v>1.0</v>
      </c>
      <c r="BF564" s="19">
        <v>1.0</v>
      </c>
      <c r="BG564" s="19">
        <v>1.0</v>
      </c>
      <c r="BH564" s="19">
        <v>1.0</v>
      </c>
      <c r="BI564" s="19">
        <v>2.0</v>
      </c>
      <c r="BJ564" s="19">
        <f t="shared" si="13"/>
        <v>8</v>
      </c>
      <c r="BK564" s="19">
        <f t="shared" si="14"/>
        <v>1</v>
      </c>
      <c r="BL564" s="19"/>
      <c r="BM564" s="19"/>
      <c r="BN564" s="19">
        <v>1.0</v>
      </c>
      <c r="BO564" s="19" t="s">
        <v>195</v>
      </c>
      <c r="BP564" s="19">
        <f t="shared" si="15"/>
        <v>1</v>
      </c>
      <c r="BQ564" s="19">
        <v>1.0</v>
      </c>
      <c r="BR564" s="19">
        <v>2.0</v>
      </c>
      <c r="BS564" s="19" t="s">
        <v>185</v>
      </c>
      <c r="BT564" s="20">
        <f t="shared" si="16"/>
        <v>0</v>
      </c>
      <c r="BU564" s="20"/>
      <c r="BV564" s="19">
        <v>4.0</v>
      </c>
      <c r="BW564" s="19" t="s">
        <v>185</v>
      </c>
      <c r="BX564" s="19" t="s">
        <v>191</v>
      </c>
      <c r="BY564" s="19" t="s">
        <v>185</v>
      </c>
      <c r="BZ564" s="19" t="s">
        <v>185</v>
      </c>
      <c r="CA564" s="19">
        <f t="shared" si="17"/>
        <v>0</v>
      </c>
      <c r="CB564" s="19" t="s">
        <v>185</v>
      </c>
      <c r="CC564" s="19">
        <f t="shared" si="18"/>
        <v>0</v>
      </c>
      <c r="CD564" s="19" t="s">
        <v>192</v>
      </c>
      <c r="CE564" s="19">
        <f t="shared" si="19"/>
        <v>0</v>
      </c>
      <c r="CF564" s="19" t="s">
        <v>192</v>
      </c>
      <c r="CG564" s="19">
        <f t="shared" si="20"/>
        <v>0</v>
      </c>
      <c r="CH564" s="19" t="s">
        <v>192</v>
      </c>
      <c r="CI564" s="19">
        <f t="shared" si="21"/>
        <v>0</v>
      </c>
      <c r="CJ564" s="19" t="s">
        <v>193</v>
      </c>
      <c r="CK564" s="19" t="s">
        <v>230</v>
      </c>
      <c r="CL564" s="19" t="s">
        <v>212</v>
      </c>
      <c r="CM564" s="19">
        <f t="shared" si="22"/>
        <v>6</v>
      </c>
      <c r="CN564" s="19" t="s">
        <v>185</v>
      </c>
      <c r="CO564" s="19">
        <f t="shared" si="23"/>
        <v>0</v>
      </c>
      <c r="CP564" s="19" t="s">
        <v>185</v>
      </c>
      <c r="CQ564" s="19" t="s">
        <v>185</v>
      </c>
      <c r="CR564" s="19" t="s">
        <v>185</v>
      </c>
      <c r="CS564" s="19" t="s">
        <v>185</v>
      </c>
      <c r="CT564" s="19" t="s">
        <v>185</v>
      </c>
      <c r="CU564" s="19">
        <f t="shared" ref="CU564:CY564" si="621">if(CP564="Không",0,1)</f>
        <v>0</v>
      </c>
      <c r="CV564" s="19">
        <f t="shared" si="621"/>
        <v>0</v>
      </c>
      <c r="CW564" s="19">
        <f t="shared" si="621"/>
        <v>0</v>
      </c>
      <c r="CX564" s="19">
        <f t="shared" si="621"/>
        <v>0</v>
      </c>
      <c r="CY564" s="19">
        <f t="shared" si="621"/>
        <v>0</v>
      </c>
      <c r="CZ564" s="19" t="s">
        <v>185</v>
      </c>
      <c r="DA564" s="19">
        <f t="shared" si="25"/>
        <v>0</v>
      </c>
      <c r="DB564" s="19" t="s">
        <v>185</v>
      </c>
      <c r="DC564" s="19">
        <f t="shared" si="26"/>
        <v>0</v>
      </c>
      <c r="DD564" s="20"/>
      <c r="DE564" s="19" t="s">
        <v>195</v>
      </c>
      <c r="DF564" s="19">
        <f t="shared" si="27"/>
        <v>1</v>
      </c>
      <c r="DG564" s="19" t="s">
        <v>196</v>
      </c>
      <c r="DH564" s="19">
        <f t="shared" si="28"/>
        <v>0</v>
      </c>
      <c r="DI564" s="19" t="s">
        <v>185</v>
      </c>
      <c r="DJ564" s="19">
        <f t="shared" si="29"/>
        <v>0</v>
      </c>
      <c r="DK564" s="19" t="s">
        <v>197</v>
      </c>
      <c r="DL564" s="19">
        <f t="shared" si="30"/>
        <v>0</v>
      </c>
      <c r="DM564" s="19" t="s">
        <v>198</v>
      </c>
      <c r="DN564" s="19">
        <f t="shared" si="31"/>
        <v>1.5</v>
      </c>
      <c r="DO564" s="19" t="s">
        <v>1156</v>
      </c>
      <c r="DP564" s="19" t="s">
        <v>185</v>
      </c>
      <c r="DQ564" s="20">
        <f t="shared" si="32"/>
        <v>0</v>
      </c>
      <c r="DR564" s="20"/>
      <c r="DS564" s="19" t="s">
        <v>185</v>
      </c>
      <c r="DT564" s="20"/>
      <c r="DU564" s="19" t="s">
        <v>185</v>
      </c>
      <c r="DV564" s="20"/>
      <c r="DW564" s="20"/>
      <c r="DX564" s="20"/>
      <c r="DY564" s="20"/>
    </row>
    <row r="565">
      <c r="A565" s="18">
        <v>46022.580509259256</v>
      </c>
      <c r="B565" s="19" t="s">
        <v>300</v>
      </c>
      <c r="C565" s="19" t="s">
        <v>174</v>
      </c>
      <c r="D565" s="19">
        <f t="shared" si="2"/>
        <v>0</v>
      </c>
      <c r="E565" s="19" t="s">
        <v>196</v>
      </c>
      <c r="F565" s="19">
        <f>IFERROR(__xludf.DUMMYFUNCTION("LET(
  t, LOWER(TRIM(E565)),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565" s="19" t="s">
        <v>185</v>
      </c>
      <c r="H565" s="19">
        <f>IFERROR(__xludf.DUMMYFUNCTION("LET(
  t, LOWER(TRIM(G565)),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65" s="19" t="s">
        <v>276</v>
      </c>
      <c r="J565" s="19">
        <f>IFERROR(__xludf.DUMMYFUNCTION("LET(
  text, LOWER(I565),
  IFERROR(
    IFS(
      REGEXMATCH(text,""ở cùng gia đình|ở trọ cùng gia đình""), 0,
      REGEXMATCH(text,""thuê trọ""), 1,
      REGEXMATCH(text,""ở ktx""), 2,
      REGEXMATCH(text,""có nhà tại khu vực đang học|có nhà|ở riên"&amp;"g tại chung cư""), 3,
      REGEXMATCH(text,""ở nhà người quen""), 4
    ),
  -1)
)"),0.0)</f>
        <v>0</v>
      </c>
      <c r="K565" s="19" t="s">
        <v>183</v>
      </c>
      <c r="L565" s="19">
        <f>IFERROR(__xludf.DUMMYFUNCTION("LET(
  t, LOWER(TRIM(K565)),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65" s="19" t="s">
        <v>222</v>
      </c>
      <c r="N565" s="19">
        <f>IFERROR(__xludf.DUMMYFUNCTION("LET(
  t, LOWER(TRIM(M565)),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65" s="19" t="s">
        <v>185</v>
      </c>
      <c r="P565" s="19">
        <f t="shared" si="3"/>
        <v>0</v>
      </c>
      <c r="Q565" s="20"/>
      <c r="R565" s="20" t="str">
        <f t="shared" si="619"/>
        <v/>
      </c>
      <c r="S565" s="20"/>
      <c r="T565" s="20"/>
      <c r="U565" s="20"/>
      <c r="V565" s="20" t="str">
        <f>IFERROR(__xludf.DUMMYFUNCTION("IFERROR(REGEXEXTRACT(U565,""\d+"")*1, """")"),"")</f>
        <v/>
      </c>
      <c r="W565" s="20">
        <f t="shared" si="5"/>
        <v>0</v>
      </c>
      <c r="X565" s="20"/>
      <c r="Y565" s="20"/>
      <c r="Z565" s="19" t="s">
        <v>186</v>
      </c>
      <c r="AA565" s="19"/>
      <c r="AB565" s="19" t="s">
        <v>185</v>
      </c>
      <c r="AC565" s="19" t="s">
        <v>185</v>
      </c>
      <c r="AD565" s="19" t="s">
        <v>186</v>
      </c>
      <c r="AE565" s="19" t="s">
        <v>186</v>
      </c>
      <c r="AF565" s="19" t="s">
        <v>206</v>
      </c>
      <c r="AG565" s="19" t="s">
        <v>188</v>
      </c>
      <c r="AH565" s="19" t="s">
        <v>188</v>
      </c>
      <c r="AI565" s="19" t="s">
        <v>239</v>
      </c>
      <c r="AJ565" s="19">
        <f t="shared" si="6"/>
        <v>0</v>
      </c>
      <c r="AK565" s="19" t="s">
        <v>302</v>
      </c>
      <c r="AL565" s="19">
        <f t="shared" si="7"/>
        <v>-1</v>
      </c>
      <c r="AM565" s="19" t="s">
        <v>190</v>
      </c>
      <c r="AN565" s="19">
        <f t="shared" si="8"/>
        <v>0</v>
      </c>
      <c r="AO565" s="20"/>
      <c r="AP565" s="19">
        <v>1.0</v>
      </c>
      <c r="AQ565" s="19">
        <v>2.0</v>
      </c>
      <c r="AR565" s="19">
        <v>1.0</v>
      </c>
      <c r="AS565" s="19">
        <v>2.0</v>
      </c>
      <c r="AT565" s="19">
        <v>1.0</v>
      </c>
      <c r="AU565" s="19">
        <v>1.0</v>
      </c>
      <c r="AV565" s="19">
        <v>1.0</v>
      </c>
      <c r="AW565" s="19">
        <v>1.0</v>
      </c>
      <c r="AX565" s="19">
        <v>1.0</v>
      </c>
      <c r="AY565" s="19">
        <f t="shared" si="9"/>
        <v>11</v>
      </c>
      <c r="AZ565" s="19">
        <f t="shared" si="10"/>
        <v>2</v>
      </c>
      <c r="BA565" s="19">
        <f t="shared" si="11"/>
        <v>0</v>
      </c>
      <c r="BB565" s="19">
        <f t="shared" si="12"/>
        <v>0</v>
      </c>
      <c r="BC565" s="19">
        <v>1.0</v>
      </c>
      <c r="BD565" s="19">
        <v>1.0</v>
      </c>
      <c r="BE565" s="19">
        <v>1.0</v>
      </c>
      <c r="BF565" s="19">
        <v>2.0</v>
      </c>
      <c r="BG565" s="19">
        <v>2.0</v>
      </c>
      <c r="BH565" s="19">
        <v>1.0</v>
      </c>
      <c r="BI565" s="19">
        <v>1.0</v>
      </c>
      <c r="BJ565" s="19">
        <f t="shared" si="13"/>
        <v>9</v>
      </c>
      <c r="BK565" s="19">
        <f t="shared" si="14"/>
        <v>2</v>
      </c>
      <c r="BL565" s="19"/>
      <c r="BM565" s="19"/>
      <c r="BN565" s="19">
        <v>1.0</v>
      </c>
      <c r="BO565" s="19" t="s">
        <v>185</v>
      </c>
      <c r="BP565" s="19">
        <f t="shared" si="15"/>
        <v>0</v>
      </c>
      <c r="BQ565" s="19">
        <v>4.0</v>
      </c>
      <c r="BR565" s="19">
        <v>0.0</v>
      </c>
      <c r="BS565" s="19" t="s">
        <v>195</v>
      </c>
      <c r="BT565" s="20">
        <f t="shared" si="16"/>
        <v>1</v>
      </c>
      <c r="BU565" s="19" t="s">
        <v>207</v>
      </c>
      <c r="BV565" s="19">
        <v>4.0</v>
      </c>
      <c r="BW565" s="19" t="s">
        <v>185</v>
      </c>
      <c r="BX565" s="19" t="s">
        <v>191</v>
      </c>
      <c r="BY565" s="19" t="s">
        <v>185</v>
      </c>
      <c r="BZ565" s="19" t="s">
        <v>186</v>
      </c>
      <c r="CA565" s="19">
        <f t="shared" si="17"/>
        <v>1</v>
      </c>
      <c r="CB565" s="19" t="s">
        <v>186</v>
      </c>
      <c r="CC565" s="19">
        <f t="shared" si="18"/>
        <v>1</v>
      </c>
      <c r="CD565" s="19" t="s">
        <v>192</v>
      </c>
      <c r="CE565" s="19">
        <f t="shared" si="19"/>
        <v>0</v>
      </c>
      <c r="CF565" s="19" t="s">
        <v>192</v>
      </c>
      <c r="CG565" s="19">
        <f t="shared" si="20"/>
        <v>0</v>
      </c>
      <c r="CH565" s="19" t="s">
        <v>192</v>
      </c>
      <c r="CI565" s="19">
        <f t="shared" si="21"/>
        <v>0</v>
      </c>
      <c r="CJ565" s="19" t="s">
        <v>262</v>
      </c>
      <c r="CK565" s="19" t="s">
        <v>185</v>
      </c>
      <c r="CL565" s="19" t="s">
        <v>241</v>
      </c>
      <c r="CM565" s="19">
        <f t="shared" si="22"/>
        <v>1.5</v>
      </c>
      <c r="CN565" s="19" t="s">
        <v>185</v>
      </c>
      <c r="CO565" s="19">
        <f t="shared" si="23"/>
        <v>0</v>
      </c>
      <c r="CP565" s="19" t="s">
        <v>185</v>
      </c>
      <c r="CQ565" s="19" t="s">
        <v>185</v>
      </c>
      <c r="CR565" s="19" t="s">
        <v>185</v>
      </c>
      <c r="CS565" s="19" t="s">
        <v>195</v>
      </c>
      <c r="CT565" s="19" t="s">
        <v>185</v>
      </c>
      <c r="CU565" s="19">
        <f t="shared" ref="CU565:CY565" si="622">if(CP565="Không",0,1)</f>
        <v>0</v>
      </c>
      <c r="CV565" s="19">
        <f t="shared" si="622"/>
        <v>0</v>
      </c>
      <c r="CW565" s="19">
        <f t="shared" si="622"/>
        <v>0</v>
      </c>
      <c r="CX565" s="19">
        <f t="shared" si="622"/>
        <v>1</v>
      </c>
      <c r="CY565" s="19">
        <f t="shared" si="622"/>
        <v>0</v>
      </c>
      <c r="CZ565" s="19" t="s">
        <v>185</v>
      </c>
      <c r="DA565" s="19">
        <f t="shared" si="25"/>
        <v>0</v>
      </c>
      <c r="DB565" s="19" t="s">
        <v>185</v>
      </c>
      <c r="DC565" s="19">
        <f t="shared" si="26"/>
        <v>0</v>
      </c>
      <c r="DD565" s="20"/>
      <c r="DE565" s="19" t="s">
        <v>185</v>
      </c>
      <c r="DF565" s="19">
        <f t="shared" si="27"/>
        <v>0</v>
      </c>
      <c r="DG565" s="19" t="s">
        <v>196</v>
      </c>
      <c r="DH565" s="19">
        <f t="shared" si="28"/>
        <v>0</v>
      </c>
      <c r="DI565" s="19" t="s">
        <v>185</v>
      </c>
      <c r="DJ565" s="19">
        <f t="shared" si="29"/>
        <v>0</v>
      </c>
      <c r="DK565" s="19" t="s">
        <v>197</v>
      </c>
      <c r="DL565" s="19">
        <f t="shared" si="30"/>
        <v>0</v>
      </c>
      <c r="DM565" s="20"/>
      <c r="DN565" s="19" t="str">
        <f t="shared" si="31"/>
        <v/>
      </c>
      <c r="DO565" s="20"/>
      <c r="DP565" s="19" t="s">
        <v>185</v>
      </c>
      <c r="DQ565" s="20">
        <f t="shared" si="32"/>
        <v>0</v>
      </c>
      <c r="DR565" s="20"/>
      <c r="DS565" s="19" t="s">
        <v>185</v>
      </c>
      <c r="DT565" s="20"/>
      <c r="DU565" s="19" t="s">
        <v>185</v>
      </c>
      <c r="DV565" s="20"/>
      <c r="DW565" s="20"/>
      <c r="DX565" s="20"/>
      <c r="DY565" s="20"/>
    </row>
    <row r="566">
      <c r="A566" s="18">
        <v>46022.580613425926</v>
      </c>
      <c r="B566" s="19" t="s">
        <v>300</v>
      </c>
      <c r="C566" s="19" t="s">
        <v>174</v>
      </c>
      <c r="D566" s="19">
        <f t="shared" si="2"/>
        <v>0</v>
      </c>
      <c r="E566" s="19" t="s">
        <v>247</v>
      </c>
      <c r="F566" s="19">
        <f>IFERROR(__xludf.DUMMYFUNCTION("LET(
  t, LOWER(TRIM(E566)),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66" s="19" t="s">
        <v>185</v>
      </c>
      <c r="H566" s="19">
        <f>IFERROR(__xludf.DUMMYFUNCTION("LET(
  t, LOWER(TRIM(G566)),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66" s="19" t="s">
        <v>276</v>
      </c>
      <c r="J566" s="19">
        <f>IFERROR(__xludf.DUMMYFUNCTION("LET(
  text, LOWER(I566),
  IFERROR(
    IFS(
      REGEXMATCH(text,""ở cùng gia đình|ở trọ cùng gia đình""), 0,
      REGEXMATCH(text,""thuê trọ""), 1,
      REGEXMATCH(text,""ở ktx""), 2,
      REGEXMATCH(text,""có nhà tại khu vực đang học|có nhà|ở riên"&amp;"g tại chung cư""), 3,
      REGEXMATCH(text,""ở nhà người quen""), 4
    ),
  -1)
)"),0.0)</f>
        <v>0</v>
      </c>
      <c r="K566" s="19" t="s">
        <v>183</v>
      </c>
      <c r="L566" s="19">
        <f>IFERROR(__xludf.DUMMYFUNCTION("LET(
  t, LOWER(TRIM(K566)),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66" s="19" t="s">
        <v>1157</v>
      </c>
      <c r="N566" s="19">
        <f>IFERROR(__xludf.DUMMYFUNCTION("LET(
  t, LOWER(TRIM(M566)),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66" s="19" t="s">
        <v>195</v>
      </c>
      <c r="P566" s="19">
        <f t="shared" si="3"/>
        <v>1</v>
      </c>
      <c r="Q566" s="19">
        <v>2.0</v>
      </c>
      <c r="R566" s="20">
        <f t="shared" si="619"/>
        <v>2</v>
      </c>
      <c r="S566" s="19" t="s">
        <v>1158</v>
      </c>
      <c r="T566" s="19"/>
      <c r="U566" s="19" t="s">
        <v>1159</v>
      </c>
      <c r="V566" s="19">
        <v>70.0</v>
      </c>
      <c r="W566" s="20">
        <f t="shared" si="5"/>
        <v>70</v>
      </c>
      <c r="X566" s="21">
        <v>0.8</v>
      </c>
      <c r="Y566" s="21">
        <v>0.8</v>
      </c>
      <c r="Z566" s="19" t="s">
        <v>185</v>
      </c>
      <c r="AA566" s="19"/>
      <c r="AB566" s="19" t="s">
        <v>185</v>
      </c>
      <c r="AC566" s="19" t="s">
        <v>185</v>
      </c>
      <c r="AD566" s="19" t="s">
        <v>205</v>
      </c>
      <c r="AE566" s="19" t="s">
        <v>185</v>
      </c>
      <c r="AF566" s="19" t="s">
        <v>237</v>
      </c>
      <c r="AG566" s="19" t="s">
        <v>188</v>
      </c>
      <c r="AH566" s="19" t="s">
        <v>238</v>
      </c>
      <c r="AI566" s="19" t="s">
        <v>239</v>
      </c>
      <c r="AJ566" s="19">
        <f t="shared" si="6"/>
        <v>0</v>
      </c>
      <c r="AK566" s="19" t="s">
        <v>238</v>
      </c>
      <c r="AL566" s="19">
        <f t="shared" si="7"/>
        <v>0</v>
      </c>
      <c r="AM566" s="19" t="s">
        <v>228</v>
      </c>
      <c r="AN566" s="19">
        <f t="shared" si="8"/>
        <v>1</v>
      </c>
      <c r="AO566" s="20"/>
      <c r="AP566" s="19">
        <v>1.0</v>
      </c>
      <c r="AQ566" s="19">
        <v>1.0</v>
      </c>
      <c r="AR566" s="19">
        <v>1.0</v>
      </c>
      <c r="AS566" s="19">
        <v>1.0</v>
      </c>
      <c r="AT566" s="19">
        <v>1.0</v>
      </c>
      <c r="AU566" s="19">
        <v>1.0</v>
      </c>
      <c r="AV566" s="19">
        <v>2.0</v>
      </c>
      <c r="AW566" s="19">
        <v>1.0</v>
      </c>
      <c r="AX566" s="19">
        <v>1.0</v>
      </c>
      <c r="AY566" s="19">
        <f t="shared" si="9"/>
        <v>10</v>
      </c>
      <c r="AZ566" s="19">
        <f t="shared" si="10"/>
        <v>1</v>
      </c>
      <c r="BA566" s="19">
        <f t="shared" si="11"/>
        <v>0</v>
      </c>
      <c r="BB566" s="19">
        <f t="shared" si="12"/>
        <v>0</v>
      </c>
      <c r="BC566" s="19">
        <v>1.0</v>
      </c>
      <c r="BD566" s="19">
        <v>1.0</v>
      </c>
      <c r="BE566" s="19">
        <v>2.0</v>
      </c>
      <c r="BF566" s="19">
        <v>1.0</v>
      </c>
      <c r="BG566" s="19">
        <v>2.0</v>
      </c>
      <c r="BH566" s="19">
        <v>2.0</v>
      </c>
      <c r="BI566" s="19">
        <v>1.0</v>
      </c>
      <c r="BJ566" s="19">
        <f t="shared" si="13"/>
        <v>10</v>
      </c>
      <c r="BK566" s="19">
        <f t="shared" si="14"/>
        <v>3</v>
      </c>
      <c r="BL566" s="19"/>
      <c r="BM566" s="19"/>
      <c r="BN566" s="19">
        <v>2.0</v>
      </c>
      <c r="BO566" s="19" t="s">
        <v>185</v>
      </c>
      <c r="BP566" s="19">
        <f t="shared" si="15"/>
        <v>0</v>
      </c>
      <c r="BQ566" s="19">
        <v>1.0</v>
      </c>
      <c r="BR566" s="19">
        <v>0.0</v>
      </c>
      <c r="BS566" s="19" t="s">
        <v>185</v>
      </c>
      <c r="BT566" s="20">
        <f t="shared" si="16"/>
        <v>0</v>
      </c>
      <c r="BU566" s="20"/>
      <c r="BV566" s="19">
        <v>4.0</v>
      </c>
      <c r="BW566" s="19" t="s">
        <v>185</v>
      </c>
      <c r="BX566" s="19" t="s">
        <v>191</v>
      </c>
      <c r="BY566" s="19" t="s">
        <v>185</v>
      </c>
      <c r="BZ566" s="19" t="s">
        <v>185</v>
      </c>
      <c r="CA566" s="19">
        <f t="shared" si="17"/>
        <v>0</v>
      </c>
      <c r="CB566" s="19" t="s">
        <v>186</v>
      </c>
      <c r="CC566" s="19">
        <f t="shared" si="18"/>
        <v>1</v>
      </c>
      <c r="CD566" s="19" t="s">
        <v>192</v>
      </c>
      <c r="CE566" s="19">
        <f t="shared" si="19"/>
        <v>0</v>
      </c>
      <c r="CF566" s="19" t="s">
        <v>192</v>
      </c>
      <c r="CG566" s="19">
        <f t="shared" si="20"/>
        <v>0</v>
      </c>
      <c r="CH566" s="19" t="s">
        <v>192</v>
      </c>
      <c r="CI566" s="19">
        <f t="shared" si="21"/>
        <v>0</v>
      </c>
      <c r="CJ566" s="19" t="s">
        <v>229</v>
      </c>
      <c r="CK566" s="19" t="s">
        <v>279</v>
      </c>
      <c r="CL566" s="19" t="s">
        <v>241</v>
      </c>
      <c r="CM566" s="19">
        <f t="shared" si="22"/>
        <v>1.5</v>
      </c>
      <c r="CN566" s="19" t="s">
        <v>185</v>
      </c>
      <c r="CO566" s="19">
        <f t="shared" si="23"/>
        <v>0</v>
      </c>
      <c r="CP566" s="19" t="s">
        <v>185</v>
      </c>
      <c r="CQ566" s="19" t="s">
        <v>185</v>
      </c>
      <c r="CR566" s="19" t="s">
        <v>185</v>
      </c>
      <c r="CS566" s="19" t="s">
        <v>185</v>
      </c>
      <c r="CT566" s="19" t="s">
        <v>185</v>
      </c>
      <c r="CU566" s="19">
        <f t="shared" ref="CU566:CY566" si="623">if(CP566="Không",0,1)</f>
        <v>0</v>
      </c>
      <c r="CV566" s="19">
        <f t="shared" si="623"/>
        <v>0</v>
      </c>
      <c r="CW566" s="19">
        <f t="shared" si="623"/>
        <v>0</v>
      </c>
      <c r="CX566" s="19">
        <f t="shared" si="623"/>
        <v>0</v>
      </c>
      <c r="CY566" s="19">
        <f t="shared" si="623"/>
        <v>0</v>
      </c>
      <c r="CZ566" s="19" t="s">
        <v>185</v>
      </c>
      <c r="DA566" s="19">
        <f t="shared" si="25"/>
        <v>0</v>
      </c>
      <c r="DB566" s="19" t="s">
        <v>185</v>
      </c>
      <c r="DC566" s="19">
        <f t="shared" si="26"/>
        <v>0</v>
      </c>
      <c r="DD566" s="20"/>
      <c r="DE566" s="19" t="s">
        <v>195</v>
      </c>
      <c r="DF566" s="19">
        <f t="shared" si="27"/>
        <v>1</v>
      </c>
      <c r="DG566" s="19" t="s">
        <v>196</v>
      </c>
      <c r="DH566" s="19">
        <f t="shared" si="28"/>
        <v>0</v>
      </c>
      <c r="DI566" s="19" t="s">
        <v>185</v>
      </c>
      <c r="DJ566" s="19">
        <f t="shared" si="29"/>
        <v>0</v>
      </c>
      <c r="DK566" s="19" t="s">
        <v>197</v>
      </c>
      <c r="DL566" s="19">
        <f t="shared" si="30"/>
        <v>0</v>
      </c>
      <c r="DM566" s="19" t="s">
        <v>198</v>
      </c>
      <c r="DN566" s="19">
        <f t="shared" si="31"/>
        <v>1.5</v>
      </c>
      <c r="DO566" s="19" t="s">
        <v>274</v>
      </c>
      <c r="DP566" s="19" t="s">
        <v>185</v>
      </c>
      <c r="DQ566" s="20">
        <f t="shared" si="32"/>
        <v>0</v>
      </c>
      <c r="DR566" s="20"/>
      <c r="DS566" s="19" t="s">
        <v>195</v>
      </c>
      <c r="DT566" s="19" t="s">
        <v>1160</v>
      </c>
      <c r="DU566" s="19" t="s">
        <v>185</v>
      </c>
      <c r="DV566" s="20"/>
      <c r="DW566" s="20"/>
      <c r="DX566" s="20"/>
      <c r="DY566" s="20"/>
    </row>
    <row r="567">
      <c r="A567" s="18">
        <v>46022.580729166664</v>
      </c>
      <c r="B567" s="19" t="s">
        <v>300</v>
      </c>
      <c r="C567" s="19" t="s">
        <v>174</v>
      </c>
      <c r="D567" s="19">
        <f t="shared" si="2"/>
        <v>0</v>
      </c>
      <c r="E567" s="19" t="s">
        <v>180</v>
      </c>
      <c r="F567" s="19">
        <f>IFERROR(__xludf.DUMMYFUNCTION("LET(
  t, LOWER(TRIM(E567)),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67" s="19" t="s">
        <v>185</v>
      </c>
      <c r="H567" s="19">
        <f>IFERROR(__xludf.DUMMYFUNCTION("LET(
  t, LOWER(TRIM(G567)),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67" s="19" t="s">
        <v>276</v>
      </c>
      <c r="J567" s="19">
        <f>IFERROR(__xludf.DUMMYFUNCTION("LET(
  text, LOWER(I567),
  IFERROR(
    IFS(
      REGEXMATCH(text,""ở cùng gia đình|ở trọ cùng gia đình""), 0,
      REGEXMATCH(text,""thuê trọ""), 1,
      REGEXMATCH(text,""ở ktx""), 2,
      REGEXMATCH(text,""có nhà tại khu vực đang học|có nhà|ở riên"&amp;"g tại chung cư""), 3,
      REGEXMATCH(text,""ở nhà người quen""), 4
    ),
  -1)
)"),0.0)</f>
        <v>0</v>
      </c>
      <c r="K567" s="19" t="s">
        <v>202</v>
      </c>
      <c r="L567" s="19">
        <f>IFERROR(__xludf.DUMMYFUNCTION("LET(
  t, LOWER(TRIM(K567)),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67" s="19" t="s">
        <v>222</v>
      </c>
      <c r="N567" s="19">
        <f>IFERROR(__xludf.DUMMYFUNCTION("LET(
  t, LOWER(TRIM(M567)),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67" s="19" t="s">
        <v>185</v>
      </c>
      <c r="P567" s="19">
        <f t="shared" si="3"/>
        <v>0</v>
      </c>
      <c r="Q567" s="20"/>
      <c r="R567" s="20" t="str">
        <f t="shared" si="619"/>
        <v/>
      </c>
      <c r="S567" s="20"/>
      <c r="T567" s="20"/>
      <c r="U567" s="20"/>
      <c r="V567" s="20" t="str">
        <f>IFERROR(__xludf.DUMMYFUNCTION("IFERROR(REGEXEXTRACT(U567,""\d+"")*1, """")"),"")</f>
        <v/>
      </c>
      <c r="W567" s="20">
        <f t="shared" si="5"/>
        <v>0</v>
      </c>
      <c r="X567" s="20"/>
      <c r="Y567" s="20"/>
      <c r="Z567" s="19" t="s">
        <v>185</v>
      </c>
      <c r="AA567" s="19"/>
      <c r="AB567" s="19" t="s">
        <v>185</v>
      </c>
      <c r="AC567" s="19" t="s">
        <v>185</v>
      </c>
      <c r="AD567" s="19" t="s">
        <v>186</v>
      </c>
      <c r="AE567" s="19" t="s">
        <v>185</v>
      </c>
      <c r="AF567" s="19" t="s">
        <v>237</v>
      </c>
      <c r="AG567" s="19" t="s">
        <v>238</v>
      </c>
      <c r="AH567" s="19" t="s">
        <v>188</v>
      </c>
      <c r="AI567" s="19" t="s">
        <v>239</v>
      </c>
      <c r="AJ567" s="19">
        <f t="shared" si="6"/>
        <v>0</v>
      </c>
      <c r="AK567" s="19" t="s">
        <v>238</v>
      </c>
      <c r="AL567" s="19">
        <f t="shared" si="7"/>
        <v>0</v>
      </c>
      <c r="AM567" s="19" t="s">
        <v>190</v>
      </c>
      <c r="AN567" s="19">
        <f t="shared" si="8"/>
        <v>0</v>
      </c>
      <c r="AO567" s="20"/>
      <c r="AP567" s="19">
        <v>1.0</v>
      </c>
      <c r="AQ567" s="19">
        <v>1.0</v>
      </c>
      <c r="AR567" s="19">
        <v>2.0</v>
      </c>
      <c r="AS567" s="19">
        <v>2.0</v>
      </c>
      <c r="AT567" s="19">
        <v>1.0</v>
      </c>
      <c r="AU567" s="19">
        <v>2.0</v>
      </c>
      <c r="AV567" s="19">
        <v>2.0</v>
      </c>
      <c r="AW567" s="19">
        <v>2.0</v>
      </c>
      <c r="AX567" s="19">
        <v>1.0</v>
      </c>
      <c r="AY567" s="19">
        <f t="shared" si="9"/>
        <v>14</v>
      </c>
      <c r="AZ567" s="19">
        <f t="shared" si="10"/>
        <v>5</v>
      </c>
      <c r="BA567" s="19">
        <f t="shared" si="11"/>
        <v>0</v>
      </c>
      <c r="BB567" s="19">
        <f t="shared" si="12"/>
        <v>0</v>
      </c>
      <c r="BC567" s="19">
        <v>1.0</v>
      </c>
      <c r="BD567" s="19">
        <v>1.0</v>
      </c>
      <c r="BE567" s="19">
        <v>1.0</v>
      </c>
      <c r="BF567" s="19">
        <v>1.0</v>
      </c>
      <c r="BG567" s="19">
        <v>1.0</v>
      </c>
      <c r="BH567" s="19">
        <v>1.0</v>
      </c>
      <c r="BI567" s="19">
        <v>1.0</v>
      </c>
      <c r="BJ567" s="19">
        <f t="shared" si="13"/>
        <v>7</v>
      </c>
      <c r="BK567" s="19">
        <f t="shared" si="14"/>
        <v>0</v>
      </c>
      <c r="BL567" s="19"/>
      <c r="BM567" s="19"/>
      <c r="BN567" s="19">
        <v>1.0</v>
      </c>
      <c r="BO567" s="19" t="s">
        <v>185</v>
      </c>
      <c r="BP567" s="19">
        <f t="shared" si="15"/>
        <v>0</v>
      </c>
      <c r="BQ567" s="19">
        <v>1.0</v>
      </c>
      <c r="BR567" s="19">
        <v>1.0</v>
      </c>
      <c r="BS567" s="19" t="s">
        <v>185</v>
      </c>
      <c r="BT567" s="20">
        <f t="shared" si="16"/>
        <v>0</v>
      </c>
      <c r="BU567" s="20"/>
      <c r="BV567" s="19">
        <v>1.0</v>
      </c>
      <c r="BW567" s="19" t="s">
        <v>195</v>
      </c>
      <c r="BX567" s="19" t="s">
        <v>191</v>
      </c>
      <c r="BY567" s="19" t="s">
        <v>195</v>
      </c>
      <c r="BZ567" s="19" t="s">
        <v>185</v>
      </c>
      <c r="CA567" s="19">
        <f t="shared" si="17"/>
        <v>0</v>
      </c>
      <c r="CB567" s="19" t="s">
        <v>208</v>
      </c>
      <c r="CC567" s="19">
        <f t="shared" si="18"/>
        <v>2</v>
      </c>
      <c r="CD567" s="19" t="s">
        <v>209</v>
      </c>
      <c r="CE567" s="19">
        <f t="shared" si="19"/>
        <v>1</v>
      </c>
      <c r="CF567" s="19" t="s">
        <v>192</v>
      </c>
      <c r="CG567" s="19">
        <f t="shared" si="20"/>
        <v>0</v>
      </c>
      <c r="CH567" s="19" t="s">
        <v>192</v>
      </c>
      <c r="CI567" s="19">
        <f t="shared" si="21"/>
        <v>0</v>
      </c>
      <c r="CJ567" s="19" t="s">
        <v>193</v>
      </c>
      <c r="CK567" s="19" t="s">
        <v>185</v>
      </c>
      <c r="CL567" s="19" t="s">
        <v>365</v>
      </c>
      <c r="CM567" s="19">
        <f t="shared" si="22"/>
        <v>0.33</v>
      </c>
      <c r="CN567" s="19" t="s">
        <v>213</v>
      </c>
      <c r="CO567" s="19">
        <f t="shared" si="23"/>
        <v>1</v>
      </c>
      <c r="CP567" s="19" t="s">
        <v>185</v>
      </c>
      <c r="CQ567" s="19" t="s">
        <v>195</v>
      </c>
      <c r="CR567" s="19" t="s">
        <v>185</v>
      </c>
      <c r="CS567" s="19" t="s">
        <v>185</v>
      </c>
      <c r="CT567" s="19" t="s">
        <v>185</v>
      </c>
      <c r="CU567" s="19">
        <f t="shared" ref="CU567:CY567" si="624">if(CP567="Không",0,1)</f>
        <v>0</v>
      </c>
      <c r="CV567" s="19">
        <f t="shared" si="624"/>
        <v>1</v>
      </c>
      <c r="CW567" s="19">
        <f t="shared" si="624"/>
        <v>0</v>
      </c>
      <c r="CX567" s="19">
        <f t="shared" si="624"/>
        <v>0</v>
      </c>
      <c r="CY567" s="19">
        <f t="shared" si="624"/>
        <v>0</v>
      </c>
      <c r="CZ567" s="19" t="s">
        <v>185</v>
      </c>
      <c r="DA567" s="19">
        <f t="shared" si="25"/>
        <v>0</v>
      </c>
      <c r="DB567" s="19" t="s">
        <v>185</v>
      </c>
      <c r="DC567" s="19">
        <f t="shared" si="26"/>
        <v>0</v>
      </c>
      <c r="DD567" s="20"/>
      <c r="DE567" s="19" t="s">
        <v>185</v>
      </c>
      <c r="DF567" s="19">
        <f t="shared" si="27"/>
        <v>0</v>
      </c>
      <c r="DG567" s="19" t="s">
        <v>196</v>
      </c>
      <c r="DH567" s="19">
        <f t="shared" si="28"/>
        <v>0</v>
      </c>
      <c r="DI567" s="19" t="s">
        <v>185</v>
      </c>
      <c r="DJ567" s="19">
        <f t="shared" si="29"/>
        <v>0</v>
      </c>
      <c r="DK567" s="19" t="s">
        <v>197</v>
      </c>
      <c r="DL567" s="19">
        <f t="shared" si="30"/>
        <v>0</v>
      </c>
      <c r="DM567" s="20"/>
      <c r="DN567" s="19" t="str">
        <f t="shared" si="31"/>
        <v/>
      </c>
      <c r="DO567" s="20"/>
      <c r="DP567" s="19" t="s">
        <v>185</v>
      </c>
      <c r="DQ567" s="20">
        <f t="shared" si="32"/>
        <v>0</v>
      </c>
      <c r="DR567" s="20"/>
      <c r="DS567" s="19" t="s">
        <v>185</v>
      </c>
      <c r="DT567" s="20"/>
      <c r="DU567" s="19" t="s">
        <v>185</v>
      </c>
      <c r="DV567" s="20"/>
      <c r="DW567" s="20"/>
      <c r="DX567" s="20"/>
      <c r="DY567" s="20"/>
    </row>
    <row r="568">
      <c r="A568" s="18">
        <v>46022.58174768519</v>
      </c>
      <c r="B568" s="19" t="s">
        <v>300</v>
      </c>
      <c r="C568" s="19" t="s">
        <v>174</v>
      </c>
      <c r="D568" s="19">
        <f t="shared" si="2"/>
        <v>0</v>
      </c>
      <c r="E568" s="19" t="s">
        <v>180</v>
      </c>
      <c r="F568" s="19">
        <f>IFERROR(__xludf.DUMMYFUNCTION("LET(
  t, LOWER(TRIM(E568)),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68" s="19" t="s">
        <v>220</v>
      </c>
      <c r="H568" s="19">
        <f>IFERROR(__xludf.DUMMYFUNCTION("LET(
  t, LOWER(TRIM(G568)),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68" s="19" t="s">
        <v>276</v>
      </c>
      <c r="J568" s="19">
        <f>IFERROR(__xludf.DUMMYFUNCTION("LET(
  text, LOWER(I568),
  IFERROR(
    IFS(
      REGEXMATCH(text,""ở cùng gia đình|ở trọ cùng gia đình""), 0,
      REGEXMATCH(text,""thuê trọ""), 1,
      REGEXMATCH(text,""ở ktx""), 2,
      REGEXMATCH(text,""có nhà tại khu vực đang học|có nhà|ở riên"&amp;"g tại chung cư""), 3,
      REGEXMATCH(text,""ở nhà người quen""), 4
    ),
  -1)
)"),0.0)</f>
        <v>0</v>
      </c>
      <c r="K568" s="19" t="s">
        <v>202</v>
      </c>
      <c r="L568" s="19">
        <f>IFERROR(__xludf.DUMMYFUNCTION("LET(
  t, LOWER(TRIM(K568)),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68" s="19" t="s">
        <v>222</v>
      </c>
      <c r="N568" s="19">
        <f>IFERROR(__xludf.DUMMYFUNCTION("LET(
  t, LOWER(TRIM(M568)),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68" s="19" t="s">
        <v>195</v>
      </c>
      <c r="P568" s="19">
        <f t="shared" si="3"/>
        <v>1</v>
      </c>
      <c r="Q568" s="19" t="s">
        <v>1161</v>
      </c>
      <c r="R568" s="19">
        <v>1.0</v>
      </c>
      <c r="S568" s="19" t="s">
        <v>223</v>
      </c>
      <c r="T568" s="19"/>
      <c r="U568" s="19" t="s">
        <v>224</v>
      </c>
      <c r="V568" s="20">
        <f>IFERROR(__xludf.DUMMYFUNCTION("IFERROR(REGEXEXTRACT(U568,""\d+"")*1, """")"),25.0)</f>
        <v>25</v>
      </c>
      <c r="W568" s="20">
        <f t="shared" si="5"/>
        <v>25</v>
      </c>
      <c r="X568" s="21">
        <v>0.07</v>
      </c>
      <c r="Y568" s="21">
        <v>0.7</v>
      </c>
      <c r="Z568" s="19" t="s">
        <v>185</v>
      </c>
      <c r="AA568" s="19"/>
      <c r="AB568" s="19" t="s">
        <v>195</v>
      </c>
      <c r="AC568" s="19" t="s">
        <v>185</v>
      </c>
      <c r="AD568" s="19" t="s">
        <v>186</v>
      </c>
      <c r="AE568" s="19" t="s">
        <v>186</v>
      </c>
      <c r="AF568" s="19" t="s">
        <v>206</v>
      </c>
      <c r="AG568" s="19" t="s">
        <v>188</v>
      </c>
      <c r="AH568" s="19" t="s">
        <v>238</v>
      </c>
      <c r="AI568" s="19" t="s">
        <v>239</v>
      </c>
      <c r="AJ568" s="19">
        <f t="shared" si="6"/>
        <v>0</v>
      </c>
      <c r="AK568" s="19" t="s">
        <v>238</v>
      </c>
      <c r="AL568" s="19">
        <f t="shared" si="7"/>
        <v>0</v>
      </c>
      <c r="AM568" s="19" t="s">
        <v>190</v>
      </c>
      <c r="AN568" s="19">
        <f t="shared" si="8"/>
        <v>0</v>
      </c>
      <c r="AO568" s="20"/>
      <c r="AP568" s="19">
        <v>1.0</v>
      </c>
      <c r="AQ568" s="19">
        <v>1.0</v>
      </c>
      <c r="AR568" s="19">
        <v>1.0</v>
      </c>
      <c r="AS568" s="19">
        <v>2.0</v>
      </c>
      <c r="AT568" s="19">
        <v>1.0</v>
      </c>
      <c r="AU568" s="19">
        <v>4.0</v>
      </c>
      <c r="AV568" s="19">
        <v>1.0</v>
      </c>
      <c r="AW568" s="19">
        <v>1.0</v>
      </c>
      <c r="AX568" s="19">
        <v>1.0</v>
      </c>
      <c r="AY568" s="19">
        <f t="shared" si="9"/>
        <v>13</v>
      </c>
      <c r="AZ568" s="19">
        <f t="shared" si="10"/>
        <v>4</v>
      </c>
      <c r="BA568" s="19">
        <f t="shared" si="11"/>
        <v>0</v>
      </c>
      <c r="BB568" s="19">
        <f t="shared" si="12"/>
        <v>0</v>
      </c>
      <c r="BC568" s="19">
        <v>2.0</v>
      </c>
      <c r="BD568" s="19">
        <v>1.0</v>
      </c>
      <c r="BE568" s="19">
        <v>2.0</v>
      </c>
      <c r="BF568" s="19">
        <v>2.0</v>
      </c>
      <c r="BG568" s="19">
        <v>2.0</v>
      </c>
      <c r="BH568" s="19">
        <v>1.0</v>
      </c>
      <c r="BI568" s="19">
        <v>4.0</v>
      </c>
      <c r="BJ568" s="19">
        <f t="shared" si="13"/>
        <v>14</v>
      </c>
      <c r="BK568" s="19">
        <f t="shared" si="14"/>
        <v>7</v>
      </c>
      <c r="BL568" s="19"/>
      <c r="BM568" s="19"/>
      <c r="BN568" s="19">
        <v>1.0</v>
      </c>
      <c r="BO568" s="19" t="s">
        <v>195</v>
      </c>
      <c r="BP568" s="19">
        <f t="shared" si="15"/>
        <v>1</v>
      </c>
      <c r="BQ568" s="19">
        <v>1.0</v>
      </c>
      <c r="BR568" s="19">
        <v>0.0</v>
      </c>
      <c r="BS568" s="19" t="s">
        <v>185</v>
      </c>
      <c r="BT568" s="20">
        <f t="shared" si="16"/>
        <v>0</v>
      </c>
      <c r="BU568" s="20"/>
      <c r="BV568" s="19">
        <v>5.0</v>
      </c>
      <c r="BW568" s="19" t="s">
        <v>195</v>
      </c>
      <c r="BX568" s="19" t="s">
        <v>191</v>
      </c>
      <c r="BY568" s="19" t="s">
        <v>185</v>
      </c>
      <c r="BZ568" s="19" t="s">
        <v>186</v>
      </c>
      <c r="CA568" s="19">
        <f t="shared" si="17"/>
        <v>1</v>
      </c>
      <c r="CB568" s="19" t="s">
        <v>208</v>
      </c>
      <c r="CC568" s="19">
        <f t="shared" si="18"/>
        <v>2</v>
      </c>
      <c r="CD568" s="19" t="s">
        <v>192</v>
      </c>
      <c r="CE568" s="19">
        <f t="shared" si="19"/>
        <v>0</v>
      </c>
      <c r="CF568" s="19" t="s">
        <v>192</v>
      </c>
      <c r="CG568" s="19">
        <f t="shared" si="20"/>
        <v>0</v>
      </c>
      <c r="CH568" s="19" t="s">
        <v>192</v>
      </c>
      <c r="CI568" s="19">
        <f t="shared" si="21"/>
        <v>0</v>
      </c>
      <c r="CJ568" s="19" t="s">
        <v>210</v>
      </c>
      <c r="CK568" s="19" t="s">
        <v>185</v>
      </c>
      <c r="CL568" s="19" t="s">
        <v>241</v>
      </c>
      <c r="CM568" s="19">
        <f t="shared" si="22"/>
        <v>1.5</v>
      </c>
      <c r="CN568" s="19" t="s">
        <v>185</v>
      </c>
      <c r="CO568" s="19">
        <f t="shared" si="23"/>
        <v>0</v>
      </c>
      <c r="CP568" s="19" t="s">
        <v>195</v>
      </c>
      <c r="CQ568" s="19" t="s">
        <v>195</v>
      </c>
      <c r="CR568" s="19" t="s">
        <v>185</v>
      </c>
      <c r="CS568" s="19" t="s">
        <v>195</v>
      </c>
      <c r="CT568" s="19" t="s">
        <v>185</v>
      </c>
      <c r="CU568" s="19">
        <f t="shared" ref="CU568:CY568" si="625">if(CP568="Không",0,1)</f>
        <v>1</v>
      </c>
      <c r="CV568" s="19">
        <f t="shared" si="625"/>
        <v>1</v>
      </c>
      <c r="CW568" s="19">
        <f t="shared" si="625"/>
        <v>0</v>
      </c>
      <c r="CX568" s="19">
        <f t="shared" si="625"/>
        <v>1</v>
      </c>
      <c r="CY568" s="19">
        <f t="shared" si="625"/>
        <v>0</v>
      </c>
      <c r="CZ568" s="19" t="s">
        <v>185</v>
      </c>
      <c r="DA568" s="19">
        <f t="shared" si="25"/>
        <v>0</v>
      </c>
      <c r="DB568" s="19" t="s">
        <v>185</v>
      </c>
      <c r="DC568" s="19">
        <f t="shared" si="26"/>
        <v>0</v>
      </c>
      <c r="DD568" s="20"/>
      <c r="DE568" s="19" t="s">
        <v>195</v>
      </c>
      <c r="DF568" s="19">
        <f t="shared" si="27"/>
        <v>1</v>
      </c>
      <c r="DG568" s="19" t="s">
        <v>196</v>
      </c>
      <c r="DH568" s="19">
        <f t="shared" si="28"/>
        <v>0</v>
      </c>
      <c r="DI568" s="19" t="s">
        <v>185</v>
      </c>
      <c r="DJ568" s="19">
        <f t="shared" si="29"/>
        <v>0</v>
      </c>
      <c r="DK568" s="19" t="s">
        <v>197</v>
      </c>
      <c r="DL568" s="19">
        <f t="shared" si="30"/>
        <v>0</v>
      </c>
      <c r="DM568" s="19" t="s">
        <v>198</v>
      </c>
      <c r="DN568" s="19">
        <f t="shared" si="31"/>
        <v>1.5</v>
      </c>
      <c r="DO568" s="19" t="s">
        <v>304</v>
      </c>
      <c r="DP568" s="19" t="s">
        <v>185</v>
      </c>
      <c r="DQ568" s="20">
        <f t="shared" si="32"/>
        <v>0</v>
      </c>
      <c r="DR568" s="20"/>
      <c r="DS568" s="19" t="s">
        <v>185</v>
      </c>
      <c r="DT568" s="20"/>
      <c r="DU568" s="19" t="s">
        <v>185</v>
      </c>
      <c r="DV568" s="20"/>
      <c r="DW568" s="20"/>
      <c r="DX568" s="20"/>
      <c r="DY568" s="20"/>
    </row>
    <row r="569">
      <c r="A569" s="18">
        <v>46022.58193287037</v>
      </c>
      <c r="B569" s="19" t="s">
        <v>243</v>
      </c>
      <c r="C569" s="19" t="s">
        <v>174</v>
      </c>
      <c r="D569" s="19">
        <f t="shared" si="2"/>
        <v>0</v>
      </c>
      <c r="E569" s="19" t="s">
        <v>346</v>
      </c>
      <c r="F569" s="19">
        <f>IFERROR(__xludf.DUMMYFUNCTION("LET(
  t, LOWER(TRIM(E569)),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69" s="19" t="s">
        <v>185</v>
      </c>
      <c r="H569" s="19">
        <f>IFERROR(__xludf.DUMMYFUNCTION("LET(
  t, LOWER(TRIM(G569)),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69" s="19" t="s">
        <v>276</v>
      </c>
      <c r="J569" s="19">
        <f>IFERROR(__xludf.DUMMYFUNCTION("LET(
  text, LOWER(I569),
  IFERROR(
    IFS(
      REGEXMATCH(text,""ở cùng gia đình|ở trọ cùng gia đình""), 0,
      REGEXMATCH(text,""thuê trọ""), 1,
      REGEXMATCH(text,""ở ktx""), 2,
      REGEXMATCH(text,""có nhà tại khu vực đang học|có nhà|ở riên"&amp;"g tại chung cư""), 3,
      REGEXMATCH(text,""ở nhà người quen""), 4
    ),
  -1)
)"),0.0)</f>
        <v>0</v>
      </c>
      <c r="K569" s="19" t="s">
        <v>202</v>
      </c>
      <c r="L569" s="19">
        <f>IFERROR(__xludf.DUMMYFUNCTION("LET(
  t, LOWER(TRIM(K569)),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69" s="19" t="s">
        <v>222</v>
      </c>
      <c r="N569" s="19">
        <f>IFERROR(__xludf.DUMMYFUNCTION("LET(
  t, LOWER(TRIM(M569)),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69" s="19" t="s">
        <v>195</v>
      </c>
      <c r="P569" s="19">
        <f t="shared" si="3"/>
        <v>1</v>
      </c>
      <c r="Q569" s="19">
        <v>1.0</v>
      </c>
      <c r="R569" s="20">
        <f t="shared" ref="R569:R572" si="627">Q569</f>
        <v>1</v>
      </c>
      <c r="S569" s="19" t="s">
        <v>223</v>
      </c>
      <c r="T569" s="19"/>
      <c r="U569" s="19" t="s">
        <v>236</v>
      </c>
      <c r="V569" s="20">
        <f>IFERROR(__xludf.DUMMYFUNCTION("IFERROR(REGEXEXTRACT(U569,""\d+"")*1, """")"),40.0)</f>
        <v>40</v>
      </c>
      <c r="W569" s="20">
        <f t="shared" si="5"/>
        <v>40</v>
      </c>
      <c r="X569" s="21">
        <v>0.3</v>
      </c>
      <c r="Y569" s="21">
        <v>0.5</v>
      </c>
      <c r="Z569" s="19" t="s">
        <v>185</v>
      </c>
      <c r="AA569" s="19"/>
      <c r="AB569" s="19" t="s">
        <v>185</v>
      </c>
      <c r="AC569" s="19" t="s">
        <v>185</v>
      </c>
      <c r="AD569" s="19" t="s">
        <v>186</v>
      </c>
      <c r="AE569" s="19" t="s">
        <v>185</v>
      </c>
      <c r="AF569" s="19" t="s">
        <v>237</v>
      </c>
      <c r="AG569" s="19" t="s">
        <v>188</v>
      </c>
      <c r="AH569" s="19" t="s">
        <v>226</v>
      </c>
      <c r="AI569" s="19" t="s">
        <v>239</v>
      </c>
      <c r="AJ569" s="19">
        <f t="shared" si="6"/>
        <v>0</v>
      </c>
      <c r="AK569" s="19" t="s">
        <v>238</v>
      </c>
      <c r="AL569" s="19">
        <f t="shared" si="7"/>
        <v>0</v>
      </c>
      <c r="AM569" s="19" t="s">
        <v>190</v>
      </c>
      <c r="AN569" s="19">
        <f t="shared" si="8"/>
        <v>0</v>
      </c>
      <c r="AO569" s="20"/>
      <c r="AP569" s="19">
        <v>2.0</v>
      </c>
      <c r="AQ569" s="19">
        <v>1.0</v>
      </c>
      <c r="AR569" s="19">
        <v>2.0</v>
      </c>
      <c r="AS569" s="19">
        <v>1.0</v>
      </c>
      <c r="AT569" s="19">
        <v>2.0</v>
      </c>
      <c r="AU569" s="19">
        <v>3.0</v>
      </c>
      <c r="AV569" s="19">
        <v>1.0</v>
      </c>
      <c r="AW569" s="19">
        <v>1.0</v>
      </c>
      <c r="AX569" s="19">
        <v>1.0</v>
      </c>
      <c r="AY569" s="19">
        <f t="shared" si="9"/>
        <v>14</v>
      </c>
      <c r="AZ569" s="19">
        <f t="shared" si="10"/>
        <v>5</v>
      </c>
      <c r="BA569" s="19">
        <f t="shared" si="11"/>
        <v>0</v>
      </c>
      <c r="BB569" s="19">
        <f t="shared" si="12"/>
        <v>0</v>
      </c>
      <c r="BC569" s="19">
        <v>1.0</v>
      </c>
      <c r="BD569" s="19">
        <v>1.0</v>
      </c>
      <c r="BE569" s="19">
        <v>2.0</v>
      </c>
      <c r="BF569" s="19">
        <v>1.0</v>
      </c>
      <c r="BG569" s="19">
        <v>1.0</v>
      </c>
      <c r="BH569" s="19">
        <v>1.0</v>
      </c>
      <c r="BI569" s="19">
        <v>2.0</v>
      </c>
      <c r="BJ569" s="19">
        <f t="shared" si="13"/>
        <v>9</v>
      </c>
      <c r="BK569" s="19">
        <f t="shared" si="14"/>
        <v>2</v>
      </c>
      <c r="BL569" s="19"/>
      <c r="BM569" s="19"/>
      <c r="BN569" s="19">
        <v>1.0</v>
      </c>
      <c r="BO569" s="19" t="s">
        <v>185</v>
      </c>
      <c r="BP569" s="19">
        <f t="shared" si="15"/>
        <v>0</v>
      </c>
      <c r="BQ569" s="19">
        <v>6.0</v>
      </c>
      <c r="BR569" s="19">
        <v>1.0</v>
      </c>
      <c r="BS569" s="19" t="s">
        <v>185</v>
      </c>
      <c r="BT569" s="20">
        <f t="shared" si="16"/>
        <v>0</v>
      </c>
      <c r="BU569" s="20"/>
      <c r="BV569" s="19">
        <v>4.0</v>
      </c>
      <c r="BW569" s="19" t="s">
        <v>185</v>
      </c>
      <c r="BX569" s="19" t="s">
        <v>191</v>
      </c>
      <c r="BY569" s="19" t="s">
        <v>185</v>
      </c>
      <c r="BZ569" s="19" t="s">
        <v>185</v>
      </c>
      <c r="CA569" s="19">
        <f t="shared" si="17"/>
        <v>0</v>
      </c>
      <c r="CB569" s="19" t="s">
        <v>185</v>
      </c>
      <c r="CC569" s="19">
        <f t="shared" si="18"/>
        <v>0</v>
      </c>
      <c r="CD569" s="19" t="s">
        <v>192</v>
      </c>
      <c r="CE569" s="19">
        <f t="shared" si="19"/>
        <v>0</v>
      </c>
      <c r="CF569" s="19" t="s">
        <v>192</v>
      </c>
      <c r="CG569" s="19">
        <f t="shared" si="20"/>
        <v>0</v>
      </c>
      <c r="CH569" s="19" t="s">
        <v>192</v>
      </c>
      <c r="CI569" s="19">
        <f t="shared" si="21"/>
        <v>0</v>
      </c>
      <c r="CJ569" s="19" t="s">
        <v>1162</v>
      </c>
      <c r="CK569" s="19" t="s">
        <v>211</v>
      </c>
      <c r="CL569" s="19" t="s">
        <v>194</v>
      </c>
      <c r="CM569" s="19">
        <f t="shared" si="22"/>
        <v>3.5</v>
      </c>
      <c r="CN569" s="19" t="s">
        <v>213</v>
      </c>
      <c r="CO569" s="19">
        <f t="shared" si="23"/>
        <v>1</v>
      </c>
      <c r="CP569" s="19" t="s">
        <v>185</v>
      </c>
      <c r="CQ569" s="19" t="s">
        <v>185</v>
      </c>
      <c r="CR569" s="19" t="s">
        <v>185</v>
      </c>
      <c r="CS569" s="19" t="s">
        <v>185</v>
      </c>
      <c r="CT569" s="19" t="s">
        <v>185</v>
      </c>
      <c r="CU569" s="19">
        <f t="shared" ref="CU569:CY569" si="626">if(CP569="Không",0,1)</f>
        <v>0</v>
      </c>
      <c r="CV569" s="19">
        <f t="shared" si="626"/>
        <v>0</v>
      </c>
      <c r="CW569" s="19">
        <f t="shared" si="626"/>
        <v>0</v>
      </c>
      <c r="CX569" s="19">
        <f t="shared" si="626"/>
        <v>0</v>
      </c>
      <c r="CY569" s="19">
        <f t="shared" si="626"/>
        <v>0</v>
      </c>
      <c r="CZ569" s="19" t="s">
        <v>185</v>
      </c>
      <c r="DA569" s="19">
        <f t="shared" si="25"/>
        <v>0</v>
      </c>
      <c r="DB569" s="19" t="s">
        <v>185</v>
      </c>
      <c r="DC569" s="19">
        <f t="shared" si="26"/>
        <v>0</v>
      </c>
      <c r="DD569" s="20"/>
      <c r="DE569" s="19" t="s">
        <v>195</v>
      </c>
      <c r="DF569" s="19">
        <f t="shared" si="27"/>
        <v>1</v>
      </c>
      <c r="DG569" s="19" t="s">
        <v>449</v>
      </c>
      <c r="DH569" s="19">
        <f t="shared" si="28"/>
        <v>1</v>
      </c>
      <c r="DI569" s="19" t="s">
        <v>185</v>
      </c>
      <c r="DJ569" s="19">
        <f t="shared" si="29"/>
        <v>0</v>
      </c>
      <c r="DK569" s="19" t="s">
        <v>197</v>
      </c>
      <c r="DL569" s="19">
        <f t="shared" si="30"/>
        <v>0</v>
      </c>
      <c r="DM569" s="19" t="s">
        <v>265</v>
      </c>
      <c r="DN569" s="19">
        <f t="shared" si="31"/>
        <v>5</v>
      </c>
      <c r="DO569" s="19" t="s">
        <v>274</v>
      </c>
      <c r="DP569" s="19" t="s">
        <v>185</v>
      </c>
      <c r="DQ569" s="20">
        <f t="shared" si="32"/>
        <v>0</v>
      </c>
      <c r="DR569" s="20"/>
      <c r="DS569" s="19" t="s">
        <v>185</v>
      </c>
      <c r="DT569" s="20"/>
      <c r="DU569" s="19" t="s">
        <v>185</v>
      </c>
      <c r="DV569" s="20"/>
      <c r="DW569" s="20"/>
      <c r="DX569" s="20"/>
      <c r="DY569" s="20"/>
    </row>
    <row r="570">
      <c r="A570" s="18">
        <v>46022.582407407404</v>
      </c>
      <c r="B570" s="19" t="s">
        <v>300</v>
      </c>
      <c r="C570" s="19" t="s">
        <v>174</v>
      </c>
      <c r="D570" s="19">
        <f t="shared" si="2"/>
        <v>0</v>
      </c>
      <c r="E570" s="19" t="s">
        <v>180</v>
      </c>
      <c r="F570" s="19">
        <f>IFERROR(__xludf.DUMMYFUNCTION("LET(
  t, LOWER(TRIM(E570)),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70" s="19" t="s">
        <v>185</v>
      </c>
      <c r="H570" s="19">
        <f>IFERROR(__xludf.DUMMYFUNCTION("LET(
  t, LOWER(TRIM(G570)),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70" s="19" t="s">
        <v>347</v>
      </c>
      <c r="J570" s="19">
        <f>IFERROR(__xludf.DUMMYFUNCTION("LET(
  text, LOWER(I570),
  IFERROR(
    IFS(
      REGEXMATCH(text,""ở cùng gia đình|ở trọ cùng gia đình""), 0,
      REGEXMATCH(text,""thuê trọ""), 1,
      REGEXMATCH(text,""ở ktx""), 2,
      REGEXMATCH(text,""có nhà tại khu vực đang học|có nhà|ở riên"&amp;"g tại chung cư""), 3,
      REGEXMATCH(text,""ở nhà người quen""), 4
    ),
  -1)
)"),4.0)</f>
        <v>4</v>
      </c>
      <c r="K570" s="19" t="s">
        <v>202</v>
      </c>
      <c r="L570" s="19">
        <f>IFERROR(__xludf.DUMMYFUNCTION("LET(
  t, LOWER(TRIM(K570)),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70" s="19" t="s">
        <v>222</v>
      </c>
      <c r="N570" s="19">
        <f>IFERROR(__xludf.DUMMYFUNCTION("LET(
  t, LOWER(TRIM(M570)),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70" s="19" t="s">
        <v>185</v>
      </c>
      <c r="P570" s="19">
        <f t="shared" si="3"/>
        <v>0</v>
      </c>
      <c r="Q570" s="20"/>
      <c r="R570" s="20" t="str">
        <f t="shared" si="627"/>
        <v/>
      </c>
      <c r="S570" s="20"/>
      <c r="T570" s="20"/>
      <c r="U570" s="20"/>
      <c r="V570" s="20" t="str">
        <f>IFERROR(__xludf.DUMMYFUNCTION("IFERROR(REGEXEXTRACT(U570,""\d+"")*1, """")"),"")</f>
        <v/>
      </c>
      <c r="W570" s="20">
        <f t="shared" si="5"/>
        <v>0</v>
      </c>
      <c r="X570" s="20"/>
      <c r="Y570" s="20"/>
      <c r="Z570" s="19" t="s">
        <v>185</v>
      </c>
      <c r="AA570" s="19"/>
      <c r="AB570" s="19" t="s">
        <v>185</v>
      </c>
      <c r="AC570" s="19" t="s">
        <v>185</v>
      </c>
      <c r="AD570" s="19" t="s">
        <v>186</v>
      </c>
      <c r="AE570" s="19" t="s">
        <v>185</v>
      </c>
      <c r="AF570" s="19" t="s">
        <v>206</v>
      </c>
      <c r="AG570" s="19" t="s">
        <v>188</v>
      </c>
      <c r="AH570" s="19" t="s">
        <v>188</v>
      </c>
      <c r="AI570" s="19" t="s">
        <v>239</v>
      </c>
      <c r="AJ570" s="19">
        <f t="shared" si="6"/>
        <v>0</v>
      </c>
      <c r="AK570" s="19" t="s">
        <v>238</v>
      </c>
      <c r="AL570" s="19">
        <f t="shared" si="7"/>
        <v>0</v>
      </c>
      <c r="AM570" s="19" t="s">
        <v>190</v>
      </c>
      <c r="AN570" s="19">
        <f t="shared" si="8"/>
        <v>0</v>
      </c>
      <c r="AO570" s="20"/>
      <c r="AP570" s="19">
        <v>1.0</v>
      </c>
      <c r="AQ570" s="19">
        <v>1.0</v>
      </c>
      <c r="AR570" s="19">
        <v>2.0</v>
      </c>
      <c r="AS570" s="19">
        <v>2.0</v>
      </c>
      <c r="AT570" s="19">
        <v>1.0</v>
      </c>
      <c r="AU570" s="19">
        <v>1.0</v>
      </c>
      <c r="AV570" s="19">
        <v>2.0</v>
      </c>
      <c r="AW570" s="19">
        <v>1.0</v>
      </c>
      <c r="AX570" s="19">
        <v>1.0</v>
      </c>
      <c r="AY570" s="19">
        <f t="shared" si="9"/>
        <v>12</v>
      </c>
      <c r="AZ570" s="19">
        <f t="shared" si="10"/>
        <v>3</v>
      </c>
      <c r="BA570" s="19">
        <f t="shared" si="11"/>
        <v>0</v>
      </c>
      <c r="BB570" s="19">
        <f t="shared" si="12"/>
        <v>0</v>
      </c>
      <c r="BC570" s="19">
        <v>1.0</v>
      </c>
      <c r="BD570" s="19">
        <v>1.0</v>
      </c>
      <c r="BE570" s="19">
        <v>1.0</v>
      </c>
      <c r="BF570" s="19">
        <v>1.0</v>
      </c>
      <c r="BG570" s="19">
        <v>1.0</v>
      </c>
      <c r="BH570" s="19">
        <v>1.0</v>
      </c>
      <c r="BI570" s="19">
        <v>1.0</v>
      </c>
      <c r="BJ570" s="19">
        <f t="shared" si="13"/>
        <v>7</v>
      </c>
      <c r="BK570" s="19">
        <f t="shared" si="14"/>
        <v>0</v>
      </c>
      <c r="BL570" s="19"/>
      <c r="BM570" s="19"/>
      <c r="BN570" s="19">
        <v>4.0</v>
      </c>
      <c r="BO570" s="19" t="s">
        <v>185</v>
      </c>
      <c r="BP570" s="19">
        <f t="shared" si="15"/>
        <v>0</v>
      </c>
      <c r="BQ570" s="19">
        <v>4.0</v>
      </c>
      <c r="BR570" s="19">
        <v>0.0</v>
      </c>
      <c r="BS570" s="19" t="s">
        <v>185</v>
      </c>
      <c r="BT570" s="20">
        <f t="shared" si="16"/>
        <v>0</v>
      </c>
      <c r="BU570" s="20"/>
      <c r="BV570" s="19">
        <v>4.0</v>
      </c>
      <c r="BW570" s="19" t="s">
        <v>185</v>
      </c>
      <c r="BX570" s="19" t="s">
        <v>191</v>
      </c>
      <c r="BY570" s="19" t="s">
        <v>185</v>
      </c>
      <c r="BZ570" s="19" t="s">
        <v>185</v>
      </c>
      <c r="CA570" s="19">
        <f t="shared" si="17"/>
        <v>0</v>
      </c>
      <c r="CB570" s="19" t="s">
        <v>185</v>
      </c>
      <c r="CC570" s="19">
        <f t="shared" si="18"/>
        <v>0</v>
      </c>
      <c r="CD570" s="19" t="s">
        <v>192</v>
      </c>
      <c r="CE570" s="19">
        <f t="shared" si="19"/>
        <v>0</v>
      </c>
      <c r="CF570" s="19" t="s">
        <v>192</v>
      </c>
      <c r="CG570" s="19">
        <f t="shared" si="20"/>
        <v>0</v>
      </c>
      <c r="CH570" s="19" t="s">
        <v>192</v>
      </c>
      <c r="CI570" s="19">
        <f t="shared" si="21"/>
        <v>0</v>
      </c>
      <c r="CJ570" s="19" t="s">
        <v>229</v>
      </c>
      <c r="CK570" s="19" t="s">
        <v>185</v>
      </c>
      <c r="CL570" s="19" t="s">
        <v>194</v>
      </c>
      <c r="CM570" s="19">
        <f t="shared" si="22"/>
        <v>3.5</v>
      </c>
      <c r="CN570" s="19" t="s">
        <v>185</v>
      </c>
      <c r="CO570" s="19">
        <f t="shared" si="23"/>
        <v>0</v>
      </c>
      <c r="CP570" s="19" t="s">
        <v>185</v>
      </c>
      <c r="CQ570" s="19" t="s">
        <v>185</v>
      </c>
      <c r="CR570" s="19" t="s">
        <v>185</v>
      </c>
      <c r="CS570" s="19" t="s">
        <v>185</v>
      </c>
      <c r="CT570" s="19" t="s">
        <v>185</v>
      </c>
      <c r="CU570" s="19">
        <f t="shared" ref="CU570:CY570" si="628">if(CP570="Không",0,1)</f>
        <v>0</v>
      </c>
      <c r="CV570" s="19">
        <f t="shared" si="628"/>
        <v>0</v>
      </c>
      <c r="CW570" s="19">
        <f t="shared" si="628"/>
        <v>0</v>
      </c>
      <c r="CX570" s="19">
        <f t="shared" si="628"/>
        <v>0</v>
      </c>
      <c r="CY570" s="19">
        <f t="shared" si="628"/>
        <v>0</v>
      </c>
      <c r="CZ570" s="19" t="s">
        <v>185</v>
      </c>
      <c r="DA570" s="19">
        <f t="shared" si="25"/>
        <v>0</v>
      </c>
      <c r="DB570" s="19" t="s">
        <v>185</v>
      </c>
      <c r="DC570" s="19">
        <f t="shared" si="26"/>
        <v>0</v>
      </c>
      <c r="DD570" s="20"/>
      <c r="DE570" s="19" t="s">
        <v>185</v>
      </c>
      <c r="DF570" s="19">
        <f t="shared" si="27"/>
        <v>0</v>
      </c>
      <c r="DG570" s="19" t="s">
        <v>1163</v>
      </c>
      <c r="DH570" s="19">
        <f t="shared" si="28"/>
        <v>1</v>
      </c>
      <c r="DI570" s="19" t="s">
        <v>1164</v>
      </c>
      <c r="DJ570" s="19">
        <f t="shared" si="29"/>
        <v>1</v>
      </c>
      <c r="DK570" s="19" t="s">
        <v>197</v>
      </c>
      <c r="DL570" s="19">
        <f t="shared" si="30"/>
        <v>0</v>
      </c>
      <c r="DM570" s="20"/>
      <c r="DN570" s="19" t="str">
        <f t="shared" si="31"/>
        <v/>
      </c>
      <c r="DO570" s="20"/>
      <c r="DP570" s="19" t="s">
        <v>185</v>
      </c>
      <c r="DQ570" s="20">
        <f t="shared" si="32"/>
        <v>0</v>
      </c>
      <c r="DR570" s="20"/>
      <c r="DS570" s="19" t="s">
        <v>185</v>
      </c>
      <c r="DT570" s="20"/>
      <c r="DU570" s="19" t="s">
        <v>185</v>
      </c>
      <c r="DV570" s="20"/>
      <c r="DW570" s="20"/>
      <c r="DX570" s="20"/>
      <c r="DY570" s="20"/>
    </row>
    <row r="571">
      <c r="A571" s="18">
        <v>46022.58247685185</v>
      </c>
      <c r="B571" s="19" t="s">
        <v>300</v>
      </c>
      <c r="C571" s="19" t="s">
        <v>174</v>
      </c>
      <c r="D571" s="19">
        <f t="shared" si="2"/>
        <v>0</v>
      </c>
      <c r="E571" s="19" t="s">
        <v>604</v>
      </c>
      <c r="F571" s="19">
        <f>IFERROR(__xludf.DUMMYFUNCTION("LET(
  t, LOWER(TRIM(E571)),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571" s="19" t="s">
        <v>185</v>
      </c>
      <c r="H571" s="19">
        <f>IFERROR(__xludf.DUMMYFUNCTION("LET(
  t, LOWER(TRIM(G571)),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71" s="19" t="s">
        <v>310</v>
      </c>
      <c r="J571" s="19">
        <f>IFERROR(__xludf.DUMMYFUNCTION("LET(
  text, LOWER(I571),
  IFERROR(
    IFS(
      REGEXMATCH(text,""ở cùng gia đình|ở trọ cùng gia đình""), 0,
      REGEXMATCH(text,""thuê trọ""), 1,
      REGEXMATCH(text,""ở ktx""), 2,
      REGEXMATCH(text,""có nhà tại khu vực đang học|có nhà|ở riên"&amp;"g tại chung cư""), 3,
      REGEXMATCH(text,""ở nhà người quen""), 4
    ),
  -1)
)"),2.0)</f>
        <v>2</v>
      </c>
      <c r="K571" s="19" t="s">
        <v>183</v>
      </c>
      <c r="L571" s="19">
        <f>IFERROR(__xludf.DUMMYFUNCTION("LET(
  t, LOWER(TRIM(K571)),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71" s="19" t="s">
        <v>261</v>
      </c>
      <c r="N571" s="19">
        <f>IFERROR(__xludf.DUMMYFUNCTION("LET(
  t, LOWER(TRIM(M571)),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71" s="19" t="s">
        <v>185</v>
      </c>
      <c r="P571" s="19">
        <f t="shared" si="3"/>
        <v>0</v>
      </c>
      <c r="Q571" s="20"/>
      <c r="R571" s="20" t="str">
        <f t="shared" si="627"/>
        <v/>
      </c>
      <c r="S571" s="20"/>
      <c r="T571" s="20"/>
      <c r="U571" s="20"/>
      <c r="V571" s="20" t="str">
        <f>IFERROR(__xludf.DUMMYFUNCTION("IFERROR(REGEXEXTRACT(U571,""\d+"")*1, """")"),"")</f>
        <v/>
      </c>
      <c r="W571" s="20">
        <f t="shared" si="5"/>
        <v>0</v>
      </c>
      <c r="X571" s="20"/>
      <c r="Y571" s="20"/>
      <c r="Z571" s="19" t="s">
        <v>185</v>
      </c>
      <c r="AA571" s="19"/>
      <c r="AB571" s="19" t="s">
        <v>185</v>
      </c>
      <c r="AC571" s="19" t="s">
        <v>185</v>
      </c>
      <c r="AD571" s="19" t="s">
        <v>186</v>
      </c>
      <c r="AE571" s="19" t="s">
        <v>186</v>
      </c>
      <c r="AF571" s="19" t="s">
        <v>206</v>
      </c>
      <c r="AG571" s="19" t="s">
        <v>238</v>
      </c>
      <c r="AH571" s="19" t="s">
        <v>238</v>
      </c>
      <c r="AI571" s="19" t="s">
        <v>239</v>
      </c>
      <c r="AJ571" s="19">
        <f t="shared" si="6"/>
        <v>0</v>
      </c>
      <c r="AK571" s="19" t="s">
        <v>302</v>
      </c>
      <c r="AL571" s="19">
        <f t="shared" si="7"/>
        <v>-1</v>
      </c>
      <c r="AM571" s="19" t="s">
        <v>190</v>
      </c>
      <c r="AN571" s="19">
        <f t="shared" si="8"/>
        <v>0</v>
      </c>
      <c r="AO571" s="20"/>
      <c r="AP571" s="19">
        <v>2.0</v>
      </c>
      <c r="AQ571" s="19">
        <v>2.0</v>
      </c>
      <c r="AR571" s="19">
        <v>2.0</v>
      </c>
      <c r="AS571" s="19">
        <v>2.0</v>
      </c>
      <c r="AT571" s="19">
        <v>2.0</v>
      </c>
      <c r="AU571" s="19">
        <v>2.0</v>
      </c>
      <c r="AV571" s="19">
        <v>2.0</v>
      </c>
      <c r="AW571" s="19">
        <v>2.0</v>
      </c>
      <c r="AX571" s="19">
        <v>2.0</v>
      </c>
      <c r="AY571" s="19">
        <f t="shared" si="9"/>
        <v>18</v>
      </c>
      <c r="AZ571" s="19">
        <f t="shared" si="10"/>
        <v>9</v>
      </c>
      <c r="BA571" s="19">
        <f t="shared" si="11"/>
        <v>0</v>
      </c>
      <c r="BB571" s="19">
        <f t="shared" si="12"/>
        <v>0</v>
      </c>
      <c r="BC571" s="19">
        <v>2.0</v>
      </c>
      <c r="BD571" s="19">
        <v>3.0</v>
      </c>
      <c r="BE571" s="19">
        <v>3.0</v>
      </c>
      <c r="BF571" s="19">
        <v>1.0</v>
      </c>
      <c r="BG571" s="19">
        <v>4.0</v>
      </c>
      <c r="BH571" s="19">
        <v>2.0</v>
      </c>
      <c r="BI571" s="19">
        <v>3.0</v>
      </c>
      <c r="BJ571" s="19">
        <f t="shared" si="13"/>
        <v>18</v>
      </c>
      <c r="BK571" s="19">
        <f t="shared" si="14"/>
        <v>11</v>
      </c>
      <c r="BL571" s="19"/>
      <c r="BM571" s="19"/>
      <c r="BN571" s="19">
        <v>4.0</v>
      </c>
      <c r="BO571" s="19" t="s">
        <v>185</v>
      </c>
      <c r="BP571" s="19">
        <f t="shared" si="15"/>
        <v>0</v>
      </c>
      <c r="BQ571" s="19">
        <v>6.0</v>
      </c>
      <c r="BR571" s="19" t="s">
        <v>1078</v>
      </c>
      <c r="BS571" s="19" t="s">
        <v>195</v>
      </c>
      <c r="BT571" s="20">
        <f t="shared" si="16"/>
        <v>1</v>
      </c>
      <c r="BU571" s="19" t="s">
        <v>322</v>
      </c>
      <c r="BV571" s="19">
        <v>3.0</v>
      </c>
      <c r="BW571" s="19" t="s">
        <v>195</v>
      </c>
      <c r="BX571" s="19" t="s">
        <v>191</v>
      </c>
      <c r="BY571" s="19" t="s">
        <v>185</v>
      </c>
      <c r="BZ571" s="19" t="s">
        <v>186</v>
      </c>
      <c r="CA571" s="19">
        <f t="shared" si="17"/>
        <v>1</v>
      </c>
      <c r="CB571" s="19" t="s">
        <v>186</v>
      </c>
      <c r="CC571" s="19">
        <f t="shared" si="18"/>
        <v>1</v>
      </c>
      <c r="CD571" s="19" t="s">
        <v>209</v>
      </c>
      <c r="CE571" s="19">
        <f t="shared" si="19"/>
        <v>1</v>
      </c>
      <c r="CF571" s="19" t="s">
        <v>192</v>
      </c>
      <c r="CG571" s="19">
        <f t="shared" si="20"/>
        <v>0</v>
      </c>
      <c r="CH571" s="19" t="s">
        <v>192</v>
      </c>
      <c r="CI571" s="19">
        <f t="shared" si="21"/>
        <v>0</v>
      </c>
      <c r="CJ571" s="19" t="s">
        <v>262</v>
      </c>
      <c r="CK571" s="19" t="s">
        <v>185</v>
      </c>
      <c r="CL571" s="19" t="s">
        <v>212</v>
      </c>
      <c r="CM571" s="19">
        <f t="shared" si="22"/>
        <v>6</v>
      </c>
      <c r="CN571" s="19" t="s">
        <v>213</v>
      </c>
      <c r="CO571" s="19">
        <f t="shared" si="23"/>
        <v>1</v>
      </c>
      <c r="CP571" s="19" t="s">
        <v>185</v>
      </c>
      <c r="CQ571" s="19" t="s">
        <v>195</v>
      </c>
      <c r="CR571" s="19" t="s">
        <v>195</v>
      </c>
      <c r="CS571" s="19" t="s">
        <v>195</v>
      </c>
      <c r="CT571" s="19" t="s">
        <v>195</v>
      </c>
      <c r="CU571" s="19">
        <f t="shared" ref="CU571:CY571" si="629">if(CP571="Không",0,1)</f>
        <v>0</v>
      </c>
      <c r="CV571" s="19">
        <f t="shared" si="629"/>
        <v>1</v>
      </c>
      <c r="CW571" s="19">
        <f t="shared" si="629"/>
        <v>1</v>
      </c>
      <c r="CX571" s="19">
        <f t="shared" si="629"/>
        <v>1</v>
      </c>
      <c r="CY571" s="19">
        <f t="shared" si="629"/>
        <v>1</v>
      </c>
      <c r="CZ571" s="19" t="s">
        <v>185</v>
      </c>
      <c r="DA571" s="19">
        <f t="shared" si="25"/>
        <v>0</v>
      </c>
      <c r="DB571" s="19" t="s">
        <v>185</v>
      </c>
      <c r="DC571" s="19">
        <f t="shared" si="26"/>
        <v>0</v>
      </c>
      <c r="DD571" s="20"/>
      <c r="DE571" s="19" t="s">
        <v>185</v>
      </c>
      <c r="DF571" s="19">
        <f t="shared" si="27"/>
        <v>0</v>
      </c>
      <c r="DG571" s="19" t="s">
        <v>272</v>
      </c>
      <c r="DH571" s="19">
        <f t="shared" si="28"/>
        <v>1</v>
      </c>
      <c r="DI571" s="19" t="s">
        <v>185</v>
      </c>
      <c r="DJ571" s="19">
        <f t="shared" si="29"/>
        <v>0</v>
      </c>
      <c r="DK571" s="19" t="s">
        <v>197</v>
      </c>
      <c r="DL571" s="19">
        <f t="shared" si="30"/>
        <v>0</v>
      </c>
      <c r="DM571" s="20"/>
      <c r="DN571" s="19" t="str">
        <f t="shared" si="31"/>
        <v/>
      </c>
      <c r="DO571" s="20"/>
      <c r="DP571" s="19" t="s">
        <v>185</v>
      </c>
      <c r="DQ571" s="20">
        <f t="shared" si="32"/>
        <v>0</v>
      </c>
      <c r="DR571" s="20"/>
      <c r="DS571" s="19" t="s">
        <v>185</v>
      </c>
      <c r="DT571" s="20"/>
      <c r="DU571" s="19" t="s">
        <v>185</v>
      </c>
      <c r="DV571" s="20"/>
      <c r="DW571" s="20"/>
      <c r="DX571" s="20"/>
      <c r="DY571" s="20"/>
    </row>
    <row r="572">
      <c r="A572" s="18">
        <v>46022.582719907405</v>
      </c>
      <c r="B572" s="19" t="s">
        <v>300</v>
      </c>
      <c r="C572" s="19" t="s">
        <v>174</v>
      </c>
      <c r="D572" s="19">
        <f t="shared" si="2"/>
        <v>0</v>
      </c>
      <c r="E572" s="19" t="s">
        <v>235</v>
      </c>
      <c r="F572" s="19">
        <f>IFERROR(__xludf.DUMMYFUNCTION("LET(
  t, LOWER(TRIM(E572)),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72" s="19" t="s">
        <v>185</v>
      </c>
      <c r="H572" s="19">
        <f>IFERROR(__xludf.DUMMYFUNCTION("LET(
  t, LOWER(TRIM(G572)),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72" s="19" t="s">
        <v>276</v>
      </c>
      <c r="J572" s="19">
        <f>IFERROR(__xludf.DUMMYFUNCTION("LET(
  text, LOWER(I572),
  IFERROR(
    IFS(
      REGEXMATCH(text,""ở cùng gia đình|ở trọ cùng gia đình""), 0,
      REGEXMATCH(text,""thuê trọ""), 1,
      REGEXMATCH(text,""ở ktx""), 2,
      REGEXMATCH(text,""có nhà tại khu vực đang học|có nhà|ở riên"&amp;"g tại chung cư""), 3,
      REGEXMATCH(text,""ở nhà người quen""), 4
    ),
  -1)
)"),0.0)</f>
        <v>0</v>
      </c>
      <c r="K572" s="19" t="s">
        <v>221</v>
      </c>
      <c r="L572" s="19">
        <f>IFERROR(__xludf.DUMMYFUNCTION("LET(
  t, LOWER(TRIM(K572)),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572" s="19" t="s">
        <v>222</v>
      </c>
      <c r="N572" s="19">
        <f>IFERROR(__xludf.DUMMYFUNCTION("LET(
  t, LOWER(TRIM(M572)),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72" s="19" t="s">
        <v>195</v>
      </c>
      <c r="P572" s="19">
        <f t="shared" si="3"/>
        <v>1</v>
      </c>
      <c r="Q572" s="19">
        <v>1.0</v>
      </c>
      <c r="R572" s="20">
        <f t="shared" si="627"/>
        <v>1</v>
      </c>
      <c r="S572" s="19" t="s">
        <v>223</v>
      </c>
      <c r="T572" s="19"/>
      <c r="U572" s="19" t="s">
        <v>224</v>
      </c>
      <c r="V572" s="20">
        <f>IFERROR(__xludf.DUMMYFUNCTION("IFERROR(REGEXEXTRACT(U572,""\d+"")*1, """")"),25.0)</f>
        <v>25</v>
      </c>
      <c r="W572" s="20">
        <f t="shared" si="5"/>
        <v>25</v>
      </c>
      <c r="X572" s="19">
        <v>20.0</v>
      </c>
      <c r="Y572" s="19">
        <v>36.0</v>
      </c>
      <c r="Z572" s="19" t="s">
        <v>185</v>
      </c>
      <c r="AA572" s="19"/>
      <c r="AB572" s="19" t="s">
        <v>185</v>
      </c>
      <c r="AC572" s="19" t="s">
        <v>185</v>
      </c>
      <c r="AD572" s="19" t="s">
        <v>186</v>
      </c>
      <c r="AE572" s="19" t="s">
        <v>185</v>
      </c>
      <c r="AF572" s="19" t="s">
        <v>206</v>
      </c>
      <c r="AG572" s="19" t="s">
        <v>188</v>
      </c>
      <c r="AH572" s="19" t="s">
        <v>226</v>
      </c>
      <c r="AI572" s="19" t="s">
        <v>227</v>
      </c>
      <c r="AJ572" s="19">
        <f t="shared" si="6"/>
        <v>2</v>
      </c>
      <c r="AK572" s="19" t="s">
        <v>238</v>
      </c>
      <c r="AL572" s="19">
        <f t="shared" si="7"/>
        <v>0</v>
      </c>
      <c r="AM572" s="19" t="s">
        <v>294</v>
      </c>
      <c r="AN572" s="19">
        <f t="shared" si="8"/>
        <v>2</v>
      </c>
      <c r="AO572" s="20"/>
      <c r="AP572" s="19">
        <v>2.0</v>
      </c>
      <c r="AQ572" s="19">
        <v>1.0</v>
      </c>
      <c r="AR572" s="19">
        <v>1.0</v>
      </c>
      <c r="AS572" s="19">
        <v>1.0</v>
      </c>
      <c r="AT572" s="19">
        <v>1.0</v>
      </c>
      <c r="AU572" s="19">
        <v>1.0</v>
      </c>
      <c r="AV572" s="19">
        <v>2.0</v>
      </c>
      <c r="AW572" s="19">
        <v>1.0</v>
      </c>
      <c r="AX572" s="19">
        <v>1.0</v>
      </c>
      <c r="AY572" s="19">
        <f t="shared" si="9"/>
        <v>11</v>
      </c>
      <c r="AZ572" s="19">
        <f t="shared" si="10"/>
        <v>2</v>
      </c>
      <c r="BA572" s="19">
        <f t="shared" si="11"/>
        <v>0</v>
      </c>
      <c r="BB572" s="19">
        <f t="shared" si="12"/>
        <v>0</v>
      </c>
      <c r="BC572" s="19">
        <v>1.0</v>
      </c>
      <c r="BD572" s="19">
        <v>1.0</v>
      </c>
      <c r="BE572" s="19">
        <v>1.0</v>
      </c>
      <c r="BF572" s="19">
        <v>1.0</v>
      </c>
      <c r="BG572" s="19">
        <v>1.0</v>
      </c>
      <c r="BH572" s="19">
        <v>1.0</v>
      </c>
      <c r="BI572" s="19">
        <v>1.0</v>
      </c>
      <c r="BJ572" s="19">
        <f t="shared" si="13"/>
        <v>7</v>
      </c>
      <c r="BK572" s="19">
        <f t="shared" si="14"/>
        <v>0</v>
      </c>
      <c r="BL572" s="19"/>
      <c r="BM572" s="19"/>
      <c r="BN572" s="19">
        <v>1.0</v>
      </c>
      <c r="BO572" s="19" t="s">
        <v>185</v>
      </c>
      <c r="BP572" s="19">
        <f t="shared" si="15"/>
        <v>0</v>
      </c>
      <c r="BQ572" s="19">
        <v>1.0</v>
      </c>
      <c r="BR572" s="19">
        <v>10.0</v>
      </c>
      <c r="BS572" s="19" t="s">
        <v>195</v>
      </c>
      <c r="BT572" s="20">
        <f t="shared" si="16"/>
        <v>1</v>
      </c>
      <c r="BU572" s="19" t="s">
        <v>264</v>
      </c>
      <c r="BV572" s="19">
        <v>1.0</v>
      </c>
      <c r="BW572" s="19" t="s">
        <v>185</v>
      </c>
      <c r="BX572" s="19" t="s">
        <v>191</v>
      </c>
      <c r="BY572" s="19" t="s">
        <v>195</v>
      </c>
      <c r="BZ572" s="19" t="s">
        <v>185</v>
      </c>
      <c r="CA572" s="19">
        <f t="shared" si="17"/>
        <v>0</v>
      </c>
      <c r="CB572" s="19" t="s">
        <v>186</v>
      </c>
      <c r="CC572" s="19">
        <f t="shared" si="18"/>
        <v>1</v>
      </c>
      <c r="CD572" s="19" t="s">
        <v>192</v>
      </c>
      <c r="CE572" s="19">
        <f t="shared" si="19"/>
        <v>0</v>
      </c>
      <c r="CF572" s="19" t="s">
        <v>192</v>
      </c>
      <c r="CG572" s="19">
        <f t="shared" si="20"/>
        <v>0</v>
      </c>
      <c r="CH572" s="19" t="s">
        <v>192</v>
      </c>
      <c r="CI572" s="19">
        <f t="shared" si="21"/>
        <v>0</v>
      </c>
      <c r="CJ572" s="19" t="s">
        <v>229</v>
      </c>
      <c r="CK572" s="19" t="s">
        <v>185</v>
      </c>
      <c r="CL572" s="19" t="s">
        <v>241</v>
      </c>
      <c r="CM572" s="19">
        <f t="shared" si="22"/>
        <v>1.5</v>
      </c>
      <c r="CN572" s="19" t="s">
        <v>185</v>
      </c>
      <c r="CO572" s="19">
        <f t="shared" si="23"/>
        <v>0</v>
      </c>
      <c r="CP572" s="19" t="s">
        <v>185</v>
      </c>
      <c r="CQ572" s="19" t="s">
        <v>185</v>
      </c>
      <c r="CR572" s="19" t="s">
        <v>185</v>
      </c>
      <c r="CS572" s="19" t="s">
        <v>195</v>
      </c>
      <c r="CT572" s="19" t="s">
        <v>185</v>
      </c>
      <c r="CU572" s="19">
        <f t="shared" ref="CU572:CY572" si="630">if(CP572="Không",0,1)</f>
        <v>0</v>
      </c>
      <c r="CV572" s="19">
        <f t="shared" si="630"/>
        <v>0</v>
      </c>
      <c r="CW572" s="19">
        <f t="shared" si="630"/>
        <v>0</v>
      </c>
      <c r="CX572" s="19">
        <f t="shared" si="630"/>
        <v>1</v>
      </c>
      <c r="CY572" s="19">
        <f t="shared" si="630"/>
        <v>0</v>
      </c>
      <c r="CZ572" s="19" t="s">
        <v>185</v>
      </c>
      <c r="DA572" s="19">
        <f t="shared" si="25"/>
        <v>0</v>
      </c>
      <c r="DB572" s="19" t="s">
        <v>185</v>
      </c>
      <c r="DC572" s="19">
        <f t="shared" si="26"/>
        <v>0</v>
      </c>
      <c r="DD572" s="20"/>
      <c r="DE572" s="19" t="s">
        <v>195</v>
      </c>
      <c r="DF572" s="19">
        <f t="shared" si="27"/>
        <v>1</v>
      </c>
      <c r="DG572" s="19" t="s">
        <v>196</v>
      </c>
      <c r="DH572" s="19">
        <f t="shared" si="28"/>
        <v>0</v>
      </c>
      <c r="DI572" s="19" t="s">
        <v>185</v>
      </c>
      <c r="DJ572" s="19">
        <f t="shared" si="29"/>
        <v>0</v>
      </c>
      <c r="DK572" s="19" t="s">
        <v>197</v>
      </c>
      <c r="DL572" s="19">
        <f t="shared" si="30"/>
        <v>0</v>
      </c>
      <c r="DM572" s="19" t="s">
        <v>198</v>
      </c>
      <c r="DN572" s="19">
        <f t="shared" si="31"/>
        <v>1.5</v>
      </c>
      <c r="DO572" s="19" t="s">
        <v>326</v>
      </c>
      <c r="DP572" s="19" t="s">
        <v>185</v>
      </c>
      <c r="DQ572" s="20">
        <f t="shared" si="32"/>
        <v>0</v>
      </c>
      <c r="DR572" s="20"/>
      <c r="DS572" s="19" t="s">
        <v>185</v>
      </c>
      <c r="DT572" s="20"/>
      <c r="DU572" s="19" t="s">
        <v>185</v>
      </c>
      <c r="DV572" s="20"/>
      <c r="DW572" s="20"/>
      <c r="DX572" s="20"/>
      <c r="DY572" s="20"/>
    </row>
    <row r="573">
      <c r="A573" s="18">
        <v>46022.583287037036</v>
      </c>
      <c r="B573" s="19" t="s">
        <v>300</v>
      </c>
      <c r="C573" s="19" t="s">
        <v>174</v>
      </c>
      <c r="D573" s="19">
        <f t="shared" si="2"/>
        <v>0</v>
      </c>
      <c r="E573" s="19" t="s">
        <v>346</v>
      </c>
      <c r="F573" s="19">
        <f>IFERROR(__xludf.DUMMYFUNCTION("LET(
  t, LOWER(TRIM(E573)),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73" s="19" t="s">
        <v>185</v>
      </c>
      <c r="H573" s="19">
        <f>IFERROR(__xludf.DUMMYFUNCTION("LET(
  t, LOWER(TRIM(G573)),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73" s="19" t="s">
        <v>276</v>
      </c>
      <c r="J573" s="19">
        <f>IFERROR(__xludf.DUMMYFUNCTION("LET(
  text, LOWER(I573),
  IFERROR(
    IFS(
      REGEXMATCH(text,""ở cùng gia đình|ở trọ cùng gia đình""), 0,
      REGEXMATCH(text,""thuê trọ""), 1,
      REGEXMATCH(text,""ở ktx""), 2,
      REGEXMATCH(text,""có nhà tại khu vực đang học|có nhà|ở riên"&amp;"g tại chung cư""), 3,
      REGEXMATCH(text,""ở nhà người quen""), 4
    ),
  -1)
)"),0.0)</f>
        <v>0</v>
      </c>
      <c r="K573" s="19" t="s">
        <v>202</v>
      </c>
      <c r="L573" s="19">
        <f>IFERROR(__xludf.DUMMYFUNCTION("LET(
  t, LOWER(TRIM(K573)),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73" s="19" t="s">
        <v>222</v>
      </c>
      <c r="N573" s="19">
        <f>IFERROR(__xludf.DUMMYFUNCTION("LET(
  t, LOWER(TRIM(M573)),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73" s="19" t="s">
        <v>195</v>
      </c>
      <c r="P573" s="19">
        <f t="shared" si="3"/>
        <v>1</v>
      </c>
      <c r="Q573" s="19" t="s">
        <v>1165</v>
      </c>
      <c r="R573" s="19">
        <v>1.0</v>
      </c>
      <c r="S573" s="19" t="s">
        <v>223</v>
      </c>
      <c r="T573" s="19"/>
      <c r="U573" s="19" t="s">
        <v>224</v>
      </c>
      <c r="V573" s="20">
        <f>IFERROR(__xludf.DUMMYFUNCTION("IFERROR(REGEXEXTRACT(U573,""\d+"")*1, """")"),25.0)</f>
        <v>25</v>
      </c>
      <c r="W573" s="20">
        <f t="shared" si="5"/>
        <v>25</v>
      </c>
      <c r="X573" s="21">
        <v>0.5</v>
      </c>
      <c r="Y573" s="21">
        <v>0.1</v>
      </c>
      <c r="Z573" s="19" t="s">
        <v>186</v>
      </c>
      <c r="AA573" s="19"/>
      <c r="AB573" s="19" t="s">
        <v>185</v>
      </c>
      <c r="AC573" s="19" t="s">
        <v>185</v>
      </c>
      <c r="AD573" s="19" t="s">
        <v>186</v>
      </c>
      <c r="AE573" s="19" t="s">
        <v>185</v>
      </c>
      <c r="AF573" s="19" t="s">
        <v>206</v>
      </c>
      <c r="AG573" s="19" t="s">
        <v>188</v>
      </c>
      <c r="AH573" s="19" t="s">
        <v>188</v>
      </c>
      <c r="AI573" s="19" t="s">
        <v>239</v>
      </c>
      <c r="AJ573" s="19">
        <f t="shared" si="6"/>
        <v>0</v>
      </c>
      <c r="AK573" s="19" t="s">
        <v>238</v>
      </c>
      <c r="AL573" s="19">
        <f t="shared" si="7"/>
        <v>0</v>
      </c>
      <c r="AM573" s="19" t="s">
        <v>190</v>
      </c>
      <c r="AN573" s="19">
        <f t="shared" si="8"/>
        <v>0</v>
      </c>
      <c r="AO573" s="20"/>
      <c r="AP573" s="19">
        <v>2.0</v>
      </c>
      <c r="AQ573" s="19">
        <v>1.0</v>
      </c>
      <c r="AR573" s="19">
        <v>2.0</v>
      </c>
      <c r="AS573" s="19">
        <v>1.0</v>
      </c>
      <c r="AT573" s="19">
        <v>1.0</v>
      </c>
      <c r="AU573" s="19">
        <v>1.0</v>
      </c>
      <c r="AV573" s="19">
        <v>1.0</v>
      </c>
      <c r="AW573" s="19">
        <v>1.0</v>
      </c>
      <c r="AX573" s="19">
        <v>1.0</v>
      </c>
      <c r="AY573" s="19">
        <f t="shared" si="9"/>
        <v>11</v>
      </c>
      <c r="AZ573" s="19">
        <f t="shared" si="10"/>
        <v>2</v>
      </c>
      <c r="BA573" s="19">
        <f t="shared" si="11"/>
        <v>0</v>
      </c>
      <c r="BB573" s="19">
        <f t="shared" si="12"/>
        <v>0</v>
      </c>
      <c r="BC573" s="19">
        <v>1.0</v>
      </c>
      <c r="BD573" s="19">
        <v>1.0</v>
      </c>
      <c r="BE573" s="19">
        <v>1.0</v>
      </c>
      <c r="BF573" s="19">
        <v>1.0</v>
      </c>
      <c r="BG573" s="19">
        <v>2.0</v>
      </c>
      <c r="BH573" s="19">
        <v>1.0</v>
      </c>
      <c r="BI573" s="19">
        <v>1.0</v>
      </c>
      <c r="BJ573" s="19">
        <f t="shared" si="13"/>
        <v>8</v>
      </c>
      <c r="BK573" s="19">
        <f t="shared" si="14"/>
        <v>1</v>
      </c>
      <c r="BL573" s="19"/>
      <c r="BM573" s="19"/>
      <c r="BN573" s="19">
        <v>1.0</v>
      </c>
      <c r="BO573" s="19" t="s">
        <v>185</v>
      </c>
      <c r="BP573" s="19">
        <f t="shared" si="15"/>
        <v>0</v>
      </c>
      <c r="BQ573" s="19">
        <v>2.0</v>
      </c>
      <c r="BR573" s="19">
        <v>5.0</v>
      </c>
      <c r="BS573" s="19" t="s">
        <v>185</v>
      </c>
      <c r="BT573" s="20">
        <f t="shared" si="16"/>
        <v>0</v>
      </c>
      <c r="BU573" s="20"/>
      <c r="BV573" s="19">
        <v>4.0</v>
      </c>
      <c r="BW573" s="19" t="s">
        <v>185</v>
      </c>
      <c r="BX573" s="19" t="s">
        <v>191</v>
      </c>
      <c r="BY573" s="19" t="s">
        <v>185</v>
      </c>
      <c r="BZ573" s="19" t="s">
        <v>185</v>
      </c>
      <c r="CA573" s="19">
        <f t="shared" si="17"/>
        <v>0</v>
      </c>
      <c r="CB573" s="19" t="s">
        <v>186</v>
      </c>
      <c r="CC573" s="19">
        <f t="shared" si="18"/>
        <v>1</v>
      </c>
      <c r="CD573" s="19" t="s">
        <v>192</v>
      </c>
      <c r="CE573" s="19">
        <f t="shared" si="19"/>
        <v>0</v>
      </c>
      <c r="CF573" s="19" t="s">
        <v>192</v>
      </c>
      <c r="CG573" s="19">
        <f t="shared" si="20"/>
        <v>0</v>
      </c>
      <c r="CH573" s="19" t="s">
        <v>192</v>
      </c>
      <c r="CI573" s="19">
        <f t="shared" si="21"/>
        <v>0</v>
      </c>
      <c r="CJ573" s="19" t="s">
        <v>262</v>
      </c>
      <c r="CK573" s="19" t="s">
        <v>185</v>
      </c>
      <c r="CL573" s="19" t="s">
        <v>241</v>
      </c>
      <c r="CM573" s="19">
        <f t="shared" si="22"/>
        <v>1.5</v>
      </c>
      <c r="CN573" s="19" t="s">
        <v>185</v>
      </c>
      <c r="CO573" s="19">
        <f t="shared" si="23"/>
        <v>0</v>
      </c>
      <c r="CP573" s="19" t="s">
        <v>185</v>
      </c>
      <c r="CQ573" s="19" t="s">
        <v>185</v>
      </c>
      <c r="CR573" s="19" t="s">
        <v>185</v>
      </c>
      <c r="CS573" s="19" t="s">
        <v>185</v>
      </c>
      <c r="CT573" s="19" t="s">
        <v>185</v>
      </c>
      <c r="CU573" s="19">
        <f t="shared" ref="CU573:CY573" si="631">if(CP573="Không",0,1)</f>
        <v>0</v>
      </c>
      <c r="CV573" s="19">
        <f t="shared" si="631"/>
        <v>0</v>
      </c>
      <c r="CW573" s="19">
        <f t="shared" si="631"/>
        <v>0</v>
      </c>
      <c r="CX573" s="19">
        <f t="shared" si="631"/>
        <v>0</v>
      </c>
      <c r="CY573" s="19">
        <f t="shared" si="631"/>
        <v>0</v>
      </c>
      <c r="CZ573" s="19" t="s">
        <v>185</v>
      </c>
      <c r="DA573" s="19">
        <f t="shared" si="25"/>
        <v>0</v>
      </c>
      <c r="DB573" s="19" t="s">
        <v>185</v>
      </c>
      <c r="DC573" s="19">
        <f t="shared" si="26"/>
        <v>0</v>
      </c>
      <c r="DD573" s="20"/>
      <c r="DE573" s="19" t="s">
        <v>195</v>
      </c>
      <c r="DF573" s="19">
        <f t="shared" si="27"/>
        <v>1</v>
      </c>
      <c r="DG573" s="19" t="s">
        <v>196</v>
      </c>
      <c r="DH573" s="19">
        <f t="shared" si="28"/>
        <v>0</v>
      </c>
      <c r="DI573" s="19" t="s">
        <v>185</v>
      </c>
      <c r="DJ573" s="19">
        <f t="shared" si="29"/>
        <v>0</v>
      </c>
      <c r="DK573" s="19" t="s">
        <v>197</v>
      </c>
      <c r="DL573" s="19">
        <f t="shared" si="30"/>
        <v>0</v>
      </c>
      <c r="DM573" s="19" t="s">
        <v>216</v>
      </c>
      <c r="DN573" s="19">
        <f t="shared" si="31"/>
        <v>3.5</v>
      </c>
      <c r="DO573" s="19" t="s">
        <v>1166</v>
      </c>
      <c r="DP573" s="19" t="s">
        <v>185</v>
      </c>
      <c r="DQ573" s="20">
        <f t="shared" si="32"/>
        <v>0</v>
      </c>
      <c r="DR573" s="20"/>
      <c r="DS573" s="19" t="s">
        <v>185</v>
      </c>
      <c r="DT573" s="20"/>
      <c r="DU573" s="19" t="s">
        <v>185</v>
      </c>
      <c r="DV573" s="20"/>
      <c r="DW573" s="20"/>
      <c r="DX573" s="20"/>
      <c r="DY573" s="20"/>
    </row>
    <row r="574">
      <c r="A574" s="18">
        <v>46022.58329861111</v>
      </c>
      <c r="B574" s="19" t="s">
        <v>300</v>
      </c>
      <c r="C574" s="19" t="s">
        <v>174</v>
      </c>
      <c r="D574" s="19">
        <f t="shared" si="2"/>
        <v>0</v>
      </c>
      <c r="E574" s="19" t="s">
        <v>290</v>
      </c>
      <c r="F574" s="19">
        <f>IFERROR(__xludf.DUMMYFUNCTION("LET(
  t, LOWER(TRIM(E574)),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74" s="19" t="s">
        <v>220</v>
      </c>
      <c r="H574" s="19">
        <f>IFERROR(__xludf.DUMMYFUNCTION("LET(
  t, LOWER(TRIM(G574)),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74" s="19" t="s">
        <v>276</v>
      </c>
      <c r="J574" s="19">
        <f>IFERROR(__xludf.DUMMYFUNCTION("LET(
  text, LOWER(I574),
  IFERROR(
    IFS(
      REGEXMATCH(text,""ở cùng gia đình|ở trọ cùng gia đình""), 0,
      REGEXMATCH(text,""thuê trọ""), 1,
      REGEXMATCH(text,""ở ktx""), 2,
      REGEXMATCH(text,""có nhà tại khu vực đang học|có nhà|ở riên"&amp;"g tại chung cư""), 3,
      REGEXMATCH(text,""ở nhà người quen""), 4
    ),
  -1)
)"),0.0)</f>
        <v>0</v>
      </c>
      <c r="K574" s="19" t="s">
        <v>183</v>
      </c>
      <c r="L574" s="19">
        <f>IFERROR(__xludf.DUMMYFUNCTION("LET(
  t, LOWER(TRIM(K574)),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74" s="19" t="s">
        <v>222</v>
      </c>
      <c r="N574" s="19">
        <f>IFERROR(__xludf.DUMMYFUNCTION("LET(
  t, LOWER(TRIM(M574)),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74" s="19" t="s">
        <v>195</v>
      </c>
      <c r="P574" s="19">
        <f t="shared" si="3"/>
        <v>1</v>
      </c>
      <c r="Q574" s="19">
        <v>2.0</v>
      </c>
      <c r="R574" s="20">
        <f t="shared" ref="R574:R579" si="633">Q574</f>
        <v>2</v>
      </c>
      <c r="S574" s="19" t="s">
        <v>223</v>
      </c>
      <c r="T574" s="19"/>
      <c r="U574" s="19" t="s">
        <v>224</v>
      </c>
      <c r="V574" s="20">
        <f>IFERROR(__xludf.DUMMYFUNCTION("IFERROR(REGEXEXTRACT(U574,""\d+"")*1, """")"),25.0)</f>
        <v>25</v>
      </c>
      <c r="W574" s="20">
        <f t="shared" si="5"/>
        <v>25</v>
      </c>
      <c r="X574" s="19">
        <v>36.0</v>
      </c>
      <c r="Y574" s="19">
        <v>36.0</v>
      </c>
      <c r="Z574" s="19" t="s">
        <v>185</v>
      </c>
      <c r="AA574" s="19"/>
      <c r="AB574" s="19" t="s">
        <v>195</v>
      </c>
      <c r="AC574" s="19" t="s">
        <v>185</v>
      </c>
      <c r="AD574" s="19" t="s">
        <v>186</v>
      </c>
      <c r="AE574" s="19" t="s">
        <v>185</v>
      </c>
      <c r="AF574" s="19" t="s">
        <v>206</v>
      </c>
      <c r="AG574" s="19" t="s">
        <v>188</v>
      </c>
      <c r="AH574" s="19" t="s">
        <v>188</v>
      </c>
      <c r="AI574" s="19" t="s">
        <v>227</v>
      </c>
      <c r="AJ574" s="19">
        <f t="shared" si="6"/>
        <v>2</v>
      </c>
      <c r="AK574" s="19" t="s">
        <v>188</v>
      </c>
      <c r="AL574" s="19">
        <f t="shared" si="7"/>
        <v>1</v>
      </c>
      <c r="AM574" s="19" t="s">
        <v>228</v>
      </c>
      <c r="AN574" s="19">
        <f t="shared" si="8"/>
        <v>1</v>
      </c>
      <c r="AO574" s="20"/>
      <c r="AP574" s="19">
        <v>2.0</v>
      </c>
      <c r="AQ574" s="19">
        <v>2.0</v>
      </c>
      <c r="AR574" s="19">
        <v>2.0</v>
      </c>
      <c r="AS574" s="19">
        <v>2.0</v>
      </c>
      <c r="AT574" s="19">
        <v>2.0</v>
      </c>
      <c r="AU574" s="19">
        <v>2.0</v>
      </c>
      <c r="AV574" s="19">
        <v>2.0</v>
      </c>
      <c r="AW574" s="19">
        <v>2.0</v>
      </c>
      <c r="AX574" s="19">
        <v>2.0</v>
      </c>
      <c r="AY574" s="19">
        <f t="shared" si="9"/>
        <v>18</v>
      </c>
      <c r="AZ574" s="19">
        <f t="shared" si="10"/>
        <v>9</v>
      </c>
      <c r="BA574" s="19">
        <f t="shared" si="11"/>
        <v>0</v>
      </c>
      <c r="BB574" s="19">
        <f t="shared" si="12"/>
        <v>0</v>
      </c>
      <c r="BC574" s="19">
        <v>2.0</v>
      </c>
      <c r="BD574" s="19">
        <v>2.0</v>
      </c>
      <c r="BE574" s="19">
        <v>2.0</v>
      </c>
      <c r="BF574" s="19">
        <v>2.0</v>
      </c>
      <c r="BG574" s="19">
        <v>2.0</v>
      </c>
      <c r="BH574" s="19">
        <v>2.0</v>
      </c>
      <c r="BI574" s="19">
        <v>2.0</v>
      </c>
      <c r="BJ574" s="19">
        <f t="shared" si="13"/>
        <v>14</v>
      </c>
      <c r="BK574" s="19">
        <f t="shared" si="14"/>
        <v>7</v>
      </c>
      <c r="BL574" s="19"/>
      <c r="BM574" s="19"/>
      <c r="BN574" s="19">
        <v>2.0</v>
      </c>
      <c r="BO574" s="19" t="s">
        <v>185</v>
      </c>
      <c r="BP574" s="19">
        <f t="shared" si="15"/>
        <v>0</v>
      </c>
      <c r="BQ574" s="19">
        <v>3.0</v>
      </c>
      <c r="BR574" s="19">
        <v>5.0</v>
      </c>
      <c r="BS574" s="19" t="s">
        <v>195</v>
      </c>
      <c r="BT574" s="20">
        <f t="shared" si="16"/>
        <v>1</v>
      </c>
      <c r="BU574" s="19" t="s">
        <v>264</v>
      </c>
      <c r="BV574" s="19">
        <v>3.0</v>
      </c>
      <c r="BW574" s="19" t="s">
        <v>195</v>
      </c>
      <c r="BX574" s="19" t="s">
        <v>191</v>
      </c>
      <c r="BY574" s="19" t="s">
        <v>195</v>
      </c>
      <c r="BZ574" s="19" t="s">
        <v>186</v>
      </c>
      <c r="CA574" s="19">
        <f t="shared" si="17"/>
        <v>1</v>
      </c>
      <c r="CB574" s="19" t="s">
        <v>186</v>
      </c>
      <c r="CC574" s="19">
        <f t="shared" si="18"/>
        <v>1</v>
      </c>
      <c r="CD574" s="19" t="s">
        <v>209</v>
      </c>
      <c r="CE574" s="19">
        <f t="shared" si="19"/>
        <v>1</v>
      </c>
      <c r="CF574" s="19" t="s">
        <v>192</v>
      </c>
      <c r="CG574" s="19">
        <f t="shared" si="20"/>
        <v>0</v>
      </c>
      <c r="CH574" s="19" t="s">
        <v>192</v>
      </c>
      <c r="CI574" s="19">
        <f t="shared" si="21"/>
        <v>0</v>
      </c>
      <c r="CJ574" s="19" t="s">
        <v>229</v>
      </c>
      <c r="CK574" s="19" t="s">
        <v>185</v>
      </c>
      <c r="CL574" s="19" t="s">
        <v>241</v>
      </c>
      <c r="CM574" s="19">
        <f t="shared" si="22"/>
        <v>1.5</v>
      </c>
      <c r="CN574" s="19" t="s">
        <v>185</v>
      </c>
      <c r="CO574" s="19">
        <f t="shared" si="23"/>
        <v>0</v>
      </c>
      <c r="CP574" s="19" t="s">
        <v>185</v>
      </c>
      <c r="CQ574" s="19" t="s">
        <v>185</v>
      </c>
      <c r="CR574" s="19" t="s">
        <v>185</v>
      </c>
      <c r="CS574" s="19" t="s">
        <v>185</v>
      </c>
      <c r="CT574" s="19" t="s">
        <v>185</v>
      </c>
      <c r="CU574" s="19">
        <f t="shared" ref="CU574:CY574" si="632">if(CP574="Không",0,1)</f>
        <v>0</v>
      </c>
      <c r="CV574" s="19">
        <f t="shared" si="632"/>
        <v>0</v>
      </c>
      <c r="CW574" s="19">
        <f t="shared" si="632"/>
        <v>0</v>
      </c>
      <c r="CX574" s="19">
        <f t="shared" si="632"/>
        <v>0</v>
      </c>
      <c r="CY574" s="19">
        <f t="shared" si="632"/>
        <v>0</v>
      </c>
      <c r="CZ574" s="19" t="s">
        <v>185</v>
      </c>
      <c r="DA574" s="19">
        <f t="shared" si="25"/>
        <v>0</v>
      </c>
      <c r="DB574" s="19" t="s">
        <v>185</v>
      </c>
      <c r="DC574" s="19">
        <f t="shared" si="26"/>
        <v>0</v>
      </c>
      <c r="DD574" s="20"/>
      <c r="DE574" s="19" t="s">
        <v>195</v>
      </c>
      <c r="DF574" s="19">
        <f t="shared" si="27"/>
        <v>1</v>
      </c>
      <c r="DG574" s="19" t="s">
        <v>196</v>
      </c>
      <c r="DH574" s="19">
        <f t="shared" si="28"/>
        <v>0</v>
      </c>
      <c r="DI574" s="19" t="s">
        <v>185</v>
      </c>
      <c r="DJ574" s="19">
        <f t="shared" si="29"/>
        <v>0</v>
      </c>
      <c r="DK574" s="19" t="s">
        <v>197</v>
      </c>
      <c r="DL574" s="19">
        <f t="shared" si="30"/>
        <v>0</v>
      </c>
      <c r="DM574" s="19" t="s">
        <v>265</v>
      </c>
      <c r="DN574" s="19">
        <f t="shared" si="31"/>
        <v>5</v>
      </c>
      <c r="DO574" s="19" t="s">
        <v>752</v>
      </c>
      <c r="DP574" s="19" t="s">
        <v>185</v>
      </c>
      <c r="DQ574" s="20">
        <f t="shared" si="32"/>
        <v>0</v>
      </c>
      <c r="DR574" s="20"/>
      <c r="DS574" s="19" t="s">
        <v>185</v>
      </c>
      <c r="DT574" s="20"/>
      <c r="DU574" s="19" t="s">
        <v>185</v>
      </c>
      <c r="DV574" s="20"/>
      <c r="DW574" s="20"/>
      <c r="DX574" s="20"/>
      <c r="DY574" s="20"/>
    </row>
    <row r="575">
      <c r="A575" s="18">
        <v>46022.58336805556</v>
      </c>
      <c r="B575" s="19" t="s">
        <v>300</v>
      </c>
      <c r="C575" s="19" t="s">
        <v>174</v>
      </c>
      <c r="D575" s="19">
        <f t="shared" si="2"/>
        <v>0</v>
      </c>
      <c r="E575" s="19" t="s">
        <v>180</v>
      </c>
      <c r="F575" s="19">
        <f>IFERROR(__xludf.DUMMYFUNCTION("LET(
  t, LOWER(TRIM(E575)),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75" s="19" t="s">
        <v>220</v>
      </c>
      <c r="H575" s="19">
        <f>IFERROR(__xludf.DUMMYFUNCTION("LET(
  t, LOWER(TRIM(G575)),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75" s="19" t="s">
        <v>182</v>
      </c>
      <c r="J575" s="19">
        <f>IFERROR(__xludf.DUMMYFUNCTION("LET(
  text, LOWER(I575),
  IFERROR(
    IFS(
      REGEXMATCH(text,""ở cùng gia đình|ở trọ cùng gia đình""), 0,
      REGEXMATCH(text,""thuê trọ""), 1,
      REGEXMATCH(text,""ở ktx""), 2,
      REGEXMATCH(text,""có nhà tại khu vực đang học|có nhà|ở riên"&amp;"g tại chung cư""), 3,
      REGEXMATCH(text,""ở nhà người quen""), 4
    ),
  -1)
)"),1.0)</f>
        <v>1</v>
      </c>
      <c r="K575" s="19" t="s">
        <v>183</v>
      </c>
      <c r="L575" s="19">
        <f>IFERROR(__xludf.DUMMYFUNCTION("LET(
  t, LOWER(TRIM(K575)),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75" s="19" t="s">
        <v>261</v>
      </c>
      <c r="N575" s="19">
        <f>IFERROR(__xludf.DUMMYFUNCTION("LET(
  t, LOWER(TRIM(M575)),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75" s="19" t="s">
        <v>195</v>
      </c>
      <c r="P575" s="19">
        <f t="shared" si="3"/>
        <v>1</v>
      </c>
      <c r="Q575" s="19">
        <v>3.0</v>
      </c>
      <c r="R575" s="20">
        <f t="shared" si="633"/>
        <v>3</v>
      </c>
      <c r="S575" s="19" t="s">
        <v>223</v>
      </c>
      <c r="T575" s="19"/>
      <c r="U575" s="19" t="s">
        <v>224</v>
      </c>
      <c r="V575" s="20">
        <f>IFERROR(__xludf.DUMMYFUNCTION("IFERROR(REGEXEXTRACT(U575,""\d+"")*1, """")"),25.0)</f>
        <v>25</v>
      </c>
      <c r="W575" s="20">
        <f t="shared" si="5"/>
        <v>25</v>
      </c>
      <c r="X575" s="19">
        <v>70.0</v>
      </c>
      <c r="Y575" s="19">
        <v>25.0</v>
      </c>
      <c r="Z575" s="19" t="s">
        <v>185</v>
      </c>
      <c r="AA575" s="19"/>
      <c r="AB575" s="19" t="s">
        <v>185</v>
      </c>
      <c r="AC575" s="19" t="s">
        <v>185</v>
      </c>
      <c r="AD575" s="19" t="s">
        <v>185</v>
      </c>
      <c r="AE575" s="19" t="s">
        <v>185</v>
      </c>
      <c r="AF575" s="19" t="s">
        <v>237</v>
      </c>
      <c r="AG575" s="19" t="s">
        <v>238</v>
      </c>
      <c r="AH575" s="19" t="s">
        <v>238</v>
      </c>
      <c r="AI575" s="19" t="s">
        <v>277</v>
      </c>
      <c r="AJ575" s="19">
        <f t="shared" si="6"/>
        <v>4</v>
      </c>
      <c r="AK575" s="19" t="s">
        <v>251</v>
      </c>
      <c r="AL575" s="19">
        <f t="shared" si="7"/>
        <v>3</v>
      </c>
      <c r="AM575" s="19" t="s">
        <v>294</v>
      </c>
      <c r="AN575" s="19">
        <f t="shared" si="8"/>
        <v>2</v>
      </c>
      <c r="AO575" s="20"/>
      <c r="AP575" s="19">
        <v>2.0</v>
      </c>
      <c r="AQ575" s="19">
        <v>4.0</v>
      </c>
      <c r="AR575" s="19">
        <v>4.0</v>
      </c>
      <c r="AS575" s="19">
        <v>3.0</v>
      </c>
      <c r="AT575" s="19">
        <v>3.0</v>
      </c>
      <c r="AU575" s="19">
        <v>3.0</v>
      </c>
      <c r="AV575" s="19">
        <v>3.0</v>
      </c>
      <c r="AW575" s="19">
        <v>3.0</v>
      </c>
      <c r="AX575" s="19">
        <v>3.0</v>
      </c>
      <c r="AY575" s="19">
        <f t="shared" si="9"/>
        <v>28</v>
      </c>
      <c r="AZ575" s="19">
        <f t="shared" si="10"/>
        <v>19</v>
      </c>
      <c r="BA575" s="19">
        <f t="shared" si="11"/>
        <v>1</v>
      </c>
      <c r="BB575" s="19">
        <f t="shared" si="12"/>
        <v>1</v>
      </c>
      <c r="BC575" s="19">
        <v>3.0</v>
      </c>
      <c r="BD575" s="19">
        <v>4.0</v>
      </c>
      <c r="BE575" s="19">
        <v>4.0</v>
      </c>
      <c r="BF575" s="19">
        <v>4.0</v>
      </c>
      <c r="BG575" s="19">
        <v>3.0</v>
      </c>
      <c r="BH575" s="19">
        <v>4.0</v>
      </c>
      <c r="BI575" s="19">
        <v>4.0</v>
      </c>
      <c r="BJ575" s="19">
        <f t="shared" si="13"/>
        <v>26</v>
      </c>
      <c r="BK575" s="19">
        <f t="shared" si="14"/>
        <v>19</v>
      </c>
      <c r="BL575" s="19"/>
      <c r="BM575" s="19"/>
      <c r="BN575" s="19">
        <v>3.0</v>
      </c>
      <c r="BO575" s="19" t="s">
        <v>195</v>
      </c>
      <c r="BP575" s="19">
        <f t="shared" si="15"/>
        <v>1</v>
      </c>
      <c r="BQ575" s="19">
        <v>3.0</v>
      </c>
      <c r="BR575" s="19">
        <v>22.0</v>
      </c>
      <c r="BS575" s="19" t="s">
        <v>185</v>
      </c>
      <c r="BT575" s="20">
        <f t="shared" si="16"/>
        <v>0</v>
      </c>
      <c r="BU575" s="20"/>
      <c r="BV575" s="19">
        <v>2.0</v>
      </c>
      <c r="BW575" s="19" t="s">
        <v>185</v>
      </c>
      <c r="BX575" s="19" t="s">
        <v>191</v>
      </c>
      <c r="BY575" s="19" t="s">
        <v>185</v>
      </c>
      <c r="BZ575" s="19" t="s">
        <v>185</v>
      </c>
      <c r="CA575" s="19">
        <f t="shared" si="17"/>
        <v>0</v>
      </c>
      <c r="CB575" s="19" t="s">
        <v>185</v>
      </c>
      <c r="CC575" s="19">
        <f t="shared" si="18"/>
        <v>0</v>
      </c>
      <c r="CD575" s="19" t="s">
        <v>192</v>
      </c>
      <c r="CE575" s="19">
        <f t="shared" si="19"/>
        <v>0</v>
      </c>
      <c r="CF575" s="19" t="s">
        <v>209</v>
      </c>
      <c r="CG575" s="19">
        <f t="shared" si="20"/>
        <v>1</v>
      </c>
      <c r="CH575" s="19" t="s">
        <v>192</v>
      </c>
      <c r="CI575" s="19">
        <f t="shared" si="21"/>
        <v>0</v>
      </c>
      <c r="CJ575" s="19" t="s">
        <v>229</v>
      </c>
      <c r="CK575" s="19" t="s">
        <v>1068</v>
      </c>
      <c r="CL575" s="19" t="s">
        <v>231</v>
      </c>
      <c r="CM575" s="19">
        <f t="shared" si="22"/>
        <v>0.75</v>
      </c>
      <c r="CN575" s="19" t="s">
        <v>213</v>
      </c>
      <c r="CO575" s="19">
        <f t="shared" si="23"/>
        <v>1</v>
      </c>
      <c r="CP575" s="19" t="s">
        <v>195</v>
      </c>
      <c r="CQ575" s="19" t="s">
        <v>195</v>
      </c>
      <c r="CR575" s="19" t="s">
        <v>195</v>
      </c>
      <c r="CS575" s="19" t="s">
        <v>195</v>
      </c>
      <c r="CT575" s="19" t="s">
        <v>195</v>
      </c>
      <c r="CU575" s="19">
        <f t="shared" ref="CU575:CY575" si="634">if(CP575="Không",0,1)</f>
        <v>1</v>
      </c>
      <c r="CV575" s="19">
        <f t="shared" si="634"/>
        <v>1</v>
      </c>
      <c r="CW575" s="19">
        <f t="shared" si="634"/>
        <v>1</v>
      </c>
      <c r="CX575" s="19">
        <f t="shared" si="634"/>
        <v>1</v>
      </c>
      <c r="CY575" s="19">
        <f t="shared" si="634"/>
        <v>1</v>
      </c>
      <c r="CZ575" s="19" t="s">
        <v>195</v>
      </c>
      <c r="DA575" s="19">
        <f t="shared" si="25"/>
        <v>1</v>
      </c>
      <c r="DB575" s="19" t="s">
        <v>185</v>
      </c>
      <c r="DC575" s="19">
        <f t="shared" si="26"/>
        <v>0</v>
      </c>
      <c r="DD575" s="20"/>
      <c r="DE575" s="19" t="s">
        <v>195</v>
      </c>
      <c r="DF575" s="19">
        <f t="shared" si="27"/>
        <v>1</v>
      </c>
      <c r="DG575" s="19" t="s">
        <v>1167</v>
      </c>
      <c r="DH575" s="19">
        <f t="shared" si="28"/>
        <v>1</v>
      </c>
      <c r="DI575" s="19" t="s">
        <v>1168</v>
      </c>
      <c r="DJ575" s="19">
        <f t="shared" si="29"/>
        <v>1</v>
      </c>
      <c r="DK575" s="19" t="s">
        <v>257</v>
      </c>
      <c r="DL575" s="19">
        <f t="shared" si="30"/>
        <v>3</v>
      </c>
      <c r="DM575" s="19" t="s">
        <v>232</v>
      </c>
      <c r="DN575" s="19">
        <f t="shared" si="31"/>
        <v>2.5</v>
      </c>
      <c r="DO575" s="19" t="s">
        <v>526</v>
      </c>
      <c r="DP575" s="19" t="s">
        <v>185</v>
      </c>
      <c r="DQ575" s="20">
        <f t="shared" si="32"/>
        <v>0</v>
      </c>
      <c r="DR575" s="20"/>
      <c r="DS575" s="19" t="s">
        <v>185</v>
      </c>
      <c r="DT575" s="20"/>
      <c r="DU575" s="19" t="s">
        <v>185</v>
      </c>
      <c r="DV575" s="20"/>
      <c r="DW575" s="20"/>
      <c r="DX575" s="20"/>
      <c r="DY575" s="20"/>
    </row>
    <row r="576">
      <c r="A576" s="18">
        <v>46022.58337962963</v>
      </c>
      <c r="B576" s="19" t="s">
        <v>300</v>
      </c>
      <c r="C576" s="19" t="s">
        <v>174</v>
      </c>
      <c r="D576" s="19">
        <f t="shared" si="2"/>
        <v>0</v>
      </c>
      <c r="E576" s="19" t="s">
        <v>349</v>
      </c>
      <c r="F576" s="19">
        <f>IFERROR(__xludf.DUMMYFUNCTION("LET(
  t, LOWER(TRIM(E576)),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76" s="19" t="s">
        <v>220</v>
      </c>
      <c r="H576" s="19">
        <f>IFERROR(__xludf.DUMMYFUNCTION("LET(
  t, LOWER(TRIM(G576)),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76" s="19" t="s">
        <v>276</v>
      </c>
      <c r="J576" s="19">
        <f>IFERROR(__xludf.DUMMYFUNCTION("LET(
  text, LOWER(I576),
  IFERROR(
    IFS(
      REGEXMATCH(text,""ở cùng gia đình|ở trọ cùng gia đình""), 0,
      REGEXMATCH(text,""thuê trọ""), 1,
      REGEXMATCH(text,""ở ktx""), 2,
      REGEXMATCH(text,""có nhà tại khu vực đang học|có nhà|ở riên"&amp;"g tại chung cư""), 3,
      REGEXMATCH(text,""ở nhà người quen""), 4
    ),
  -1)
)"),0.0)</f>
        <v>0</v>
      </c>
      <c r="K576" s="19" t="s">
        <v>183</v>
      </c>
      <c r="L576" s="19">
        <f>IFERROR(__xludf.DUMMYFUNCTION("LET(
  t, LOWER(TRIM(K576)),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76" s="19" t="s">
        <v>222</v>
      </c>
      <c r="N576" s="19">
        <f>IFERROR(__xludf.DUMMYFUNCTION("LET(
  t, LOWER(TRIM(M576)),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76" s="19" t="s">
        <v>185</v>
      </c>
      <c r="P576" s="19">
        <f t="shared" si="3"/>
        <v>0</v>
      </c>
      <c r="Q576" s="20"/>
      <c r="R576" s="20" t="str">
        <f t="shared" si="633"/>
        <v/>
      </c>
      <c r="S576" s="20"/>
      <c r="T576" s="20"/>
      <c r="U576" s="20"/>
      <c r="V576" s="20" t="str">
        <f>IFERROR(__xludf.DUMMYFUNCTION("IFERROR(REGEXEXTRACT(U576,""\d+"")*1, """")"),"")</f>
        <v/>
      </c>
      <c r="W576" s="20">
        <f t="shared" si="5"/>
        <v>0</v>
      </c>
      <c r="X576" s="20"/>
      <c r="Y576" s="20"/>
      <c r="Z576" s="19" t="s">
        <v>185</v>
      </c>
      <c r="AA576" s="19"/>
      <c r="AB576" s="19" t="s">
        <v>195</v>
      </c>
      <c r="AC576" s="19" t="s">
        <v>376</v>
      </c>
      <c r="AD576" s="19" t="s">
        <v>205</v>
      </c>
      <c r="AE576" s="19" t="s">
        <v>186</v>
      </c>
      <c r="AF576" s="19" t="s">
        <v>187</v>
      </c>
      <c r="AG576" s="19" t="s">
        <v>188</v>
      </c>
      <c r="AH576" s="19" t="s">
        <v>251</v>
      </c>
      <c r="AI576" s="19" t="s">
        <v>227</v>
      </c>
      <c r="AJ576" s="19">
        <f t="shared" si="6"/>
        <v>2</v>
      </c>
      <c r="AK576" s="19" t="s">
        <v>188</v>
      </c>
      <c r="AL576" s="19">
        <f t="shared" si="7"/>
        <v>1</v>
      </c>
      <c r="AM576" s="19" t="s">
        <v>228</v>
      </c>
      <c r="AN576" s="19">
        <f t="shared" si="8"/>
        <v>1</v>
      </c>
      <c r="AO576" s="20"/>
      <c r="AP576" s="19">
        <v>3.0</v>
      </c>
      <c r="AQ576" s="19">
        <v>3.0</v>
      </c>
      <c r="AR576" s="19">
        <v>3.0</v>
      </c>
      <c r="AS576" s="19">
        <v>4.0</v>
      </c>
      <c r="AT576" s="19">
        <v>3.0</v>
      </c>
      <c r="AU576" s="19">
        <v>3.0</v>
      </c>
      <c r="AV576" s="19">
        <v>3.0</v>
      </c>
      <c r="AW576" s="19">
        <v>2.0</v>
      </c>
      <c r="AX576" s="19">
        <v>2.0</v>
      </c>
      <c r="AY576" s="19">
        <f t="shared" si="9"/>
        <v>26</v>
      </c>
      <c r="AZ576" s="19">
        <f t="shared" si="10"/>
        <v>17</v>
      </c>
      <c r="BA576" s="19">
        <f t="shared" si="11"/>
        <v>1</v>
      </c>
      <c r="BB576" s="19">
        <f t="shared" si="12"/>
        <v>1</v>
      </c>
      <c r="BC576" s="19">
        <v>3.0</v>
      </c>
      <c r="BD576" s="19">
        <v>3.0</v>
      </c>
      <c r="BE576" s="19">
        <v>4.0</v>
      </c>
      <c r="BF576" s="19">
        <v>3.0</v>
      </c>
      <c r="BG576" s="19">
        <v>2.0</v>
      </c>
      <c r="BH576" s="19">
        <v>2.0</v>
      </c>
      <c r="BI576" s="19">
        <v>2.0</v>
      </c>
      <c r="BJ576" s="19">
        <f t="shared" si="13"/>
        <v>19</v>
      </c>
      <c r="BK576" s="19">
        <f t="shared" si="14"/>
        <v>12</v>
      </c>
      <c r="BL576" s="19"/>
      <c r="BM576" s="19"/>
      <c r="BN576" s="19">
        <v>1.0</v>
      </c>
      <c r="BO576" s="19" t="s">
        <v>195</v>
      </c>
      <c r="BP576" s="19">
        <f t="shared" si="15"/>
        <v>1</v>
      </c>
      <c r="BQ576" s="19">
        <v>1.0</v>
      </c>
      <c r="BR576" s="19">
        <v>0.0</v>
      </c>
      <c r="BS576" s="19" t="s">
        <v>195</v>
      </c>
      <c r="BT576" s="20">
        <f t="shared" si="16"/>
        <v>1</v>
      </c>
      <c r="BU576" s="19" t="s">
        <v>377</v>
      </c>
      <c r="BV576" s="19">
        <v>1.0</v>
      </c>
      <c r="BW576" s="19" t="s">
        <v>195</v>
      </c>
      <c r="BX576" s="19" t="s">
        <v>378</v>
      </c>
      <c r="BY576" s="19" t="s">
        <v>195</v>
      </c>
      <c r="BZ576" s="19" t="s">
        <v>186</v>
      </c>
      <c r="CA576" s="19">
        <f t="shared" si="17"/>
        <v>1</v>
      </c>
      <c r="CB576" s="19" t="s">
        <v>208</v>
      </c>
      <c r="CC576" s="19">
        <f t="shared" si="18"/>
        <v>2</v>
      </c>
      <c r="CD576" s="19" t="s">
        <v>209</v>
      </c>
      <c r="CE576" s="19">
        <f t="shared" si="19"/>
        <v>1</v>
      </c>
      <c r="CF576" s="19" t="s">
        <v>209</v>
      </c>
      <c r="CG576" s="19">
        <f t="shared" si="20"/>
        <v>1</v>
      </c>
      <c r="CH576" s="19" t="s">
        <v>209</v>
      </c>
      <c r="CI576" s="19">
        <f t="shared" si="21"/>
        <v>1</v>
      </c>
      <c r="CJ576" s="19" t="s">
        <v>262</v>
      </c>
      <c r="CK576" s="19" t="s">
        <v>185</v>
      </c>
      <c r="CL576" s="19" t="s">
        <v>241</v>
      </c>
      <c r="CM576" s="19">
        <f t="shared" si="22"/>
        <v>1.5</v>
      </c>
      <c r="CN576" s="19" t="s">
        <v>213</v>
      </c>
      <c r="CO576" s="19">
        <f t="shared" si="23"/>
        <v>1</v>
      </c>
      <c r="CP576" s="19" t="s">
        <v>185</v>
      </c>
      <c r="CQ576" s="19" t="s">
        <v>185</v>
      </c>
      <c r="CR576" s="19" t="s">
        <v>185</v>
      </c>
      <c r="CS576" s="19" t="s">
        <v>185</v>
      </c>
      <c r="CT576" s="19" t="s">
        <v>185</v>
      </c>
      <c r="CU576" s="19">
        <f t="shared" ref="CU576:CY576" si="635">if(CP576="Không",0,1)</f>
        <v>0</v>
      </c>
      <c r="CV576" s="19">
        <f t="shared" si="635"/>
        <v>0</v>
      </c>
      <c r="CW576" s="19">
        <f t="shared" si="635"/>
        <v>0</v>
      </c>
      <c r="CX576" s="19">
        <f t="shared" si="635"/>
        <v>0</v>
      </c>
      <c r="CY576" s="19">
        <f t="shared" si="635"/>
        <v>0</v>
      </c>
      <c r="CZ576" s="19" t="s">
        <v>185</v>
      </c>
      <c r="DA576" s="19">
        <f t="shared" si="25"/>
        <v>0</v>
      </c>
      <c r="DB576" s="19" t="s">
        <v>185</v>
      </c>
      <c r="DC576" s="19">
        <f t="shared" si="26"/>
        <v>0</v>
      </c>
      <c r="DD576" s="20"/>
      <c r="DE576" s="19" t="s">
        <v>185</v>
      </c>
      <c r="DF576" s="19">
        <f t="shared" si="27"/>
        <v>0</v>
      </c>
      <c r="DG576" s="19" t="s">
        <v>196</v>
      </c>
      <c r="DH576" s="19">
        <f t="shared" si="28"/>
        <v>0</v>
      </c>
      <c r="DI576" s="19" t="s">
        <v>185</v>
      </c>
      <c r="DJ576" s="19">
        <f t="shared" si="29"/>
        <v>0</v>
      </c>
      <c r="DK576" s="19" t="s">
        <v>197</v>
      </c>
      <c r="DL576" s="19">
        <f t="shared" si="30"/>
        <v>0</v>
      </c>
      <c r="DM576" s="20"/>
      <c r="DN576" s="19" t="str">
        <f t="shared" si="31"/>
        <v/>
      </c>
      <c r="DO576" s="20"/>
      <c r="DP576" s="19" t="s">
        <v>185</v>
      </c>
      <c r="DQ576" s="20">
        <f t="shared" si="32"/>
        <v>0</v>
      </c>
      <c r="DR576" s="20"/>
      <c r="DS576" s="19" t="s">
        <v>185</v>
      </c>
      <c r="DT576" s="20"/>
      <c r="DU576" s="19" t="s">
        <v>185</v>
      </c>
      <c r="DV576" s="20"/>
      <c r="DW576" s="20"/>
      <c r="DX576" s="20"/>
      <c r="DY576" s="20"/>
    </row>
    <row r="577">
      <c r="A577" s="18">
        <v>46022.58341435185</v>
      </c>
      <c r="B577" s="19" t="s">
        <v>300</v>
      </c>
      <c r="C577" s="19" t="s">
        <v>174</v>
      </c>
      <c r="D577" s="19">
        <f t="shared" si="2"/>
        <v>0</v>
      </c>
      <c r="E577" s="19" t="s">
        <v>180</v>
      </c>
      <c r="F577" s="19">
        <f>IFERROR(__xludf.DUMMYFUNCTION("LET(
  t, LOWER(TRIM(E577)),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77" s="19" t="s">
        <v>220</v>
      </c>
      <c r="H577" s="19">
        <f>IFERROR(__xludf.DUMMYFUNCTION("LET(
  t, LOWER(TRIM(G577)),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77" s="19" t="s">
        <v>201</v>
      </c>
      <c r="J577" s="19">
        <f>IFERROR(__xludf.DUMMYFUNCTION("LET(
  text, LOWER(I577),
  IFERROR(
    IFS(
      REGEXMATCH(text,""ở cùng gia đình|ở trọ cùng gia đình""), 0,
      REGEXMATCH(text,""thuê trọ""), 1,
      REGEXMATCH(text,""ở ktx""), 2,
      REGEXMATCH(text,""có nhà tại khu vực đang học|có nhà|ở riên"&amp;"g tại chung cư""), 3,
      REGEXMATCH(text,""ở nhà người quen""), 4
    ),
  -1)
)"),3.0)</f>
        <v>3</v>
      </c>
      <c r="K577" s="19" t="s">
        <v>183</v>
      </c>
      <c r="L577" s="19">
        <f>IFERROR(__xludf.DUMMYFUNCTION("LET(
  t, LOWER(TRIM(K577)),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77" s="19" t="s">
        <v>222</v>
      </c>
      <c r="N577" s="19">
        <f>IFERROR(__xludf.DUMMYFUNCTION("LET(
  t, LOWER(TRIM(M577)),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77" s="19" t="s">
        <v>185</v>
      </c>
      <c r="P577" s="19">
        <f t="shared" si="3"/>
        <v>0</v>
      </c>
      <c r="Q577" s="20"/>
      <c r="R577" s="20" t="str">
        <f t="shared" si="633"/>
        <v/>
      </c>
      <c r="S577" s="20"/>
      <c r="T577" s="20"/>
      <c r="U577" s="20"/>
      <c r="V577" s="20" t="str">
        <f>IFERROR(__xludf.DUMMYFUNCTION("IFERROR(REGEXEXTRACT(U577,""\d+"")*1, """")"),"")</f>
        <v/>
      </c>
      <c r="W577" s="20">
        <f t="shared" si="5"/>
        <v>0</v>
      </c>
      <c r="X577" s="20"/>
      <c r="Y577" s="20"/>
      <c r="Z577" s="19" t="s">
        <v>185</v>
      </c>
      <c r="AA577" s="19"/>
      <c r="AB577" s="19" t="s">
        <v>185</v>
      </c>
      <c r="AC577" s="19" t="s">
        <v>185</v>
      </c>
      <c r="AD577" s="19" t="s">
        <v>186</v>
      </c>
      <c r="AE577" s="19" t="s">
        <v>186</v>
      </c>
      <c r="AF577" s="19" t="s">
        <v>250</v>
      </c>
      <c r="AG577" s="19" t="s">
        <v>188</v>
      </c>
      <c r="AH577" s="19" t="s">
        <v>238</v>
      </c>
      <c r="AI577" s="19" t="s">
        <v>227</v>
      </c>
      <c r="AJ577" s="19">
        <f t="shared" si="6"/>
        <v>2</v>
      </c>
      <c r="AK577" s="19" t="s">
        <v>188</v>
      </c>
      <c r="AL577" s="19">
        <f t="shared" si="7"/>
        <v>1</v>
      </c>
      <c r="AM577" s="19" t="s">
        <v>1011</v>
      </c>
      <c r="AN577" s="19">
        <f t="shared" si="8"/>
        <v>0</v>
      </c>
      <c r="AO577" s="20"/>
      <c r="AP577" s="19">
        <v>2.0</v>
      </c>
      <c r="AQ577" s="19">
        <v>1.0</v>
      </c>
      <c r="AR577" s="19">
        <v>4.0</v>
      </c>
      <c r="AS577" s="19">
        <v>3.0</v>
      </c>
      <c r="AT577" s="19">
        <v>1.0</v>
      </c>
      <c r="AU577" s="19">
        <v>2.0</v>
      </c>
      <c r="AV577" s="19">
        <v>1.0</v>
      </c>
      <c r="AW577" s="19">
        <v>1.0</v>
      </c>
      <c r="AX577" s="19">
        <v>1.0</v>
      </c>
      <c r="AY577" s="19">
        <f t="shared" si="9"/>
        <v>16</v>
      </c>
      <c r="AZ577" s="19">
        <f t="shared" si="10"/>
        <v>7</v>
      </c>
      <c r="BA577" s="19">
        <f t="shared" si="11"/>
        <v>0</v>
      </c>
      <c r="BB577" s="19">
        <f t="shared" si="12"/>
        <v>0</v>
      </c>
      <c r="BC577" s="19">
        <v>1.0</v>
      </c>
      <c r="BD577" s="19">
        <v>1.0</v>
      </c>
      <c r="BE577" s="19">
        <v>1.0</v>
      </c>
      <c r="BF577" s="19">
        <v>1.0</v>
      </c>
      <c r="BG577" s="19">
        <v>1.0</v>
      </c>
      <c r="BH577" s="19">
        <v>1.0</v>
      </c>
      <c r="BI577" s="19">
        <v>1.0</v>
      </c>
      <c r="BJ577" s="19">
        <f t="shared" si="13"/>
        <v>7</v>
      </c>
      <c r="BK577" s="19">
        <f t="shared" si="14"/>
        <v>0</v>
      </c>
      <c r="BL577" s="19"/>
      <c r="BM577" s="19"/>
      <c r="BN577" s="19">
        <v>2.0</v>
      </c>
      <c r="BO577" s="19" t="s">
        <v>185</v>
      </c>
      <c r="BP577" s="19">
        <f t="shared" si="15"/>
        <v>0</v>
      </c>
      <c r="BQ577" s="19">
        <v>1.0</v>
      </c>
      <c r="BR577" s="19">
        <v>1.0</v>
      </c>
      <c r="BS577" s="19" t="s">
        <v>185</v>
      </c>
      <c r="BT577" s="20">
        <f t="shared" si="16"/>
        <v>0</v>
      </c>
      <c r="BU577" s="20"/>
      <c r="BV577" s="19">
        <v>4.0</v>
      </c>
      <c r="BW577" s="19" t="s">
        <v>195</v>
      </c>
      <c r="BX577" s="19" t="s">
        <v>1169</v>
      </c>
      <c r="BY577" s="19" t="s">
        <v>185</v>
      </c>
      <c r="BZ577" s="19" t="s">
        <v>186</v>
      </c>
      <c r="CA577" s="19">
        <f t="shared" si="17"/>
        <v>1</v>
      </c>
      <c r="CB577" s="19" t="s">
        <v>186</v>
      </c>
      <c r="CC577" s="19">
        <f t="shared" si="18"/>
        <v>1</v>
      </c>
      <c r="CD577" s="19" t="s">
        <v>192</v>
      </c>
      <c r="CE577" s="19">
        <f t="shared" si="19"/>
        <v>0</v>
      </c>
      <c r="CF577" s="19" t="s">
        <v>192</v>
      </c>
      <c r="CG577" s="19">
        <f t="shared" si="20"/>
        <v>0</v>
      </c>
      <c r="CH577" s="19" t="s">
        <v>192</v>
      </c>
      <c r="CI577" s="19">
        <f t="shared" si="21"/>
        <v>0</v>
      </c>
      <c r="CJ577" s="19" t="s">
        <v>229</v>
      </c>
      <c r="CK577" s="19" t="s">
        <v>185</v>
      </c>
      <c r="CL577" s="19" t="s">
        <v>212</v>
      </c>
      <c r="CM577" s="19">
        <f t="shared" si="22"/>
        <v>6</v>
      </c>
      <c r="CN577" s="19" t="s">
        <v>185</v>
      </c>
      <c r="CO577" s="19">
        <f t="shared" si="23"/>
        <v>0</v>
      </c>
      <c r="CP577" s="19" t="s">
        <v>185</v>
      </c>
      <c r="CQ577" s="19" t="s">
        <v>185</v>
      </c>
      <c r="CR577" s="19" t="s">
        <v>185</v>
      </c>
      <c r="CS577" s="19" t="s">
        <v>185</v>
      </c>
      <c r="CT577" s="19" t="s">
        <v>185</v>
      </c>
      <c r="CU577" s="19">
        <f t="shared" ref="CU577:CY577" si="636">if(CP577="Không",0,1)</f>
        <v>0</v>
      </c>
      <c r="CV577" s="19">
        <f t="shared" si="636"/>
        <v>0</v>
      </c>
      <c r="CW577" s="19">
        <f t="shared" si="636"/>
        <v>0</v>
      </c>
      <c r="CX577" s="19">
        <f t="shared" si="636"/>
        <v>0</v>
      </c>
      <c r="CY577" s="19">
        <f t="shared" si="636"/>
        <v>0</v>
      </c>
      <c r="CZ577" s="19" t="s">
        <v>185</v>
      </c>
      <c r="DA577" s="19">
        <f t="shared" si="25"/>
        <v>0</v>
      </c>
      <c r="DB577" s="19" t="s">
        <v>185</v>
      </c>
      <c r="DC577" s="19">
        <f t="shared" si="26"/>
        <v>0</v>
      </c>
      <c r="DD577" s="20"/>
      <c r="DE577" s="19" t="s">
        <v>195</v>
      </c>
      <c r="DF577" s="19">
        <f t="shared" si="27"/>
        <v>1</v>
      </c>
      <c r="DG577" s="19" t="s">
        <v>196</v>
      </c>
      <c r="DH577" s="19">
        <f t="shared" si="28"/>
        <v>0</v>
      </c>
      <c r="DI577" s="19" t="s">
        <v>185</v>
      </c>
      <c r="DJ577" s="19">
        <f t="shared" si="29"/>
        <v>0</v>
      </c>
      <c r="DK577" s="19" t="s">
        <v>197</v>
      </c>
      <c r="DL577" s="19">
        <f t="shared" si="30"/>
        <v>0</v>
      </c>
      <c r="DM577" s="19" t="s">
        <v>265</v>
      </c>
      <c r="DN577" s="19">
        <f t="shared" si="31"/>
        <v>5</v>
      </c>
      <c r="DO577" s="19" t="s">
        <v>1081</v>
      </c>
      <c r="DP577" s="19" t="s">
        <v>185</v>
      </c>
      <c r="DQ577" s="20">
        <f t="shared" si="32"/>
        <v>0</v>
      </c>
      <c r="DR577" s="20"/>
      <c r="DS577" s="19" t="s">
        <v>185</v>
      </c>
      <c r="DT577" s="20"/>
      <c r="DU577" s="19" t="s">
        <v>185</v>
      </c>
      <c r="DV577" s="20"/>
      <c r="DW577" s="20"/>
      <c r="DX577" s="20"/>
      <c r="DY577" s="20"/>
    </row>
    <row r="578">
      <c r="A578" s="18">
        <v>46022.58342592593</v>
      </c>
      <c r="B578" s="19" t="s">
        <v>300</v>
      </c>
      <c r="C578" s="19" t="s">
        <v>174</v>
      </c>
      <c r="D578" s="19">
        <f t="shared" si="2"/>
        <v>0</v>
      </c>
      <c r="E578" s="19" t="s">
        <v>1170</v>
      </c>
      <c r="F578" s="19">
        <f>IFERROR(__xludf.DUMMYFUNCTION("LET(
  t, LOWER(TRIM(E578)),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78" s="19" t="s">
        <v>185</v>
      </c>
      <c r="H578" s="19">
        <f>IFERROR(__xludf.DUMMYFUNCTION("LET(
  t, LOWER(TRIM(G578)),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78" s="19" t="s">
        <v>182</v>
      </c>
      <c r="J578" s="19">
        <f>IFERROR(__xludf.DUMMYFUNCTION("LET(
  text, LOWER(I578),
  IFERROR(
    IFS(
      REGEXMATCH(text,""ở cùng gia đình|ở trọ cùng gia đình""), 0,
      REGEXMATCH(text,""thuê trọ""), 1,
      REGEXMATCH(text,""ở ktx""), 2,
      REGEXMATCH(text,""có nhà tại khu vực đang học|có nhà|ở riên"&amp;"g tại chung cư""), 3,
      REGEXMATCH(text,""ở nhà người quen""), 4
    ),
  -1)
)"),1.0)</f>
        <v>1</v>
      </c>
      <c r="K578" s="19" t="s">
        <v>202</v>
      </c>
      <c r="L578" s="19">
        <f>IFERROR(__xludf.DUMMYFUNCTION("LET(
  t, LOWER(TRIM(K578)),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78" s="19" t="s">
        <v>222</v>
      </c>
      <c r="N578" s="19">
        <f>IFERROR(__xludf.DUMMYFUNCTION("LET(
  t, LOWER(TRIM(M578)),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78" s="19" t="s">
        <v>195</v>
      </c>
      <c r="P578" s="19">
        <f t="shared" si="3"/>
        <v>1</v>
      </c>
      <c r="Q578" s="19">
        <v>1.0</v>
      </c>
      <c r="R578" s="20">
        <f t="shared" si="633"/>
        <v>1</v>
      </c>
      <c r="S578" s="19" t="s">
        <v>1171</v>
      </c>
      <c r="T578" s="19"/>
      <c r="U578" s="19" t="s">
        <v>307</v>
      </c>
      <c r="V578" s="20">
        <f>IFERROR(__xludf.DUMMYFUNCTION("IFERROR(REGEXEXTRACT(U578,""\d+"")*1, """")"),20.0)</f>
        <v>20</v>
      </c>
      <c r="W578" s="20">
        <f t="shared" si="5"/>
        <v>20</v>
      </c>
      <c r="X578" s="19">
        <v>10.0</v>
      </c>
      <c r="Y578" s="19">
        <v>15.0</v>
      </c>
      <c r="Z578" s="19" t="s">
        <v>186</v>
      </c>
      <c r="AA578" s="19"/>
      <c r="AB578" s="19" t="s">
        <v>185</v>
      </c>
      <c r="AC578" s="19" t="s">
        <v>185</v>
      </c>
      <c r="AD578" s="19" t="s">
        <v>205</v>
      </c>
      <c r="AE578" s="19" t="s">
        <v>185</v>
      </c>
      <c r="AF578" s="19" t="s">
        <v>206</v>
      </c>
      <c r="AG578" s="19" t="s">
        <v>188</v>
      </c>
      <c r="AH578" s="19" t="s">
        <v>238</v>
      </c>
      <c r="AI578" s="19" t="s">
        <v>331</v>
      </c>
      <c r="AJ578" s="19">
        <f t="shared" si="6"/>
        <v>3</v>
      </c>
      <c r="AK578" s="19" t="s">
        <v>188</v>
      </c>
      <c r="AL578" s="19">
        <f t="shared" si="7"/>
        <v>1</v>
      </c>
      <c r="AM578" s="19" t="s">
        <v>228</v>
      </c>
      <c r="AN578" s="19">
        <f t="shared" si="8"/>
        <v>1</v>
      </c>
      <c r="AO578" s="20"/>
      <c r="AP578" s="19">
        <v>2.0</v>
      </c>
      <c r="AQ578" s="19">
        <v>3.0</v>
      </c>
      <c r="AR578" s="19">
        <v>3.0</v>
      </c>
      <c r="AS578" s="19">
        <v>2.0</v>
      </c>
      <c r="AT578" s="19">
        <v>3.0</v>
      </c>
      <c r="AU578" s="19">
        <v>3.0</v>
      </c>
      <c r="AV578" s="19">
        <v>2.0</v>
      </c>
      <c r="AW578" s="19">
        <v>2.0</v>
      </c>
      <c r="AX578" s="19">
        <v>3.0</v>
      </c>
      <c r="AY578" s="19">
        <f t="shared" si="9"/>
        <v>23</v>
      </c>
      <c r="AZ578" s="19">
        <f t="shared" si="10"/>
        <v>14</v>
      </c>
      <c r="BA578" s="19">
        <f t="shared" si="11"/>
        <v>1</v>
      </c>
      <c r="BB578" s="19">
        <f t="shared" si="12"/>
        <v>1</v>
      </c>
      <c r="BC578" s="19">
        <v>3.0</v>
      </c>
      <c r="BD578" s="19">
        <v>3.0</v>
      </c>
      <c r="BE578" s="19">
        <v>3.0</v>
      </c>
      <c r="BF578" s="19">
        <v>3.0</v>
      </c>
      <c r="BG578" s="19">
        <v>2.0</v>
      </c>
      <c r="BH578" s="19">
        <v>3.0</v>
      </c>
      <c r="BI578" s="19">
        <v>3.0</v>
      </c>
      <c r="BJ578" s="19">
        <f t="shared" si="13"/>
        <v>20</v>
      </c>
      <c r="BK578" s="19">
        <f t="shared" si="14"/>
        <v>13</v>
      </c>
      <c r="BL578" s="19"/>
      <c r="BM578" s="19"/>
      <c r="BN578" s="19">
        <v>1.0</v>
      </c>
      <c r="BO578" s="19" t="s">
        <v>185</v>
      </c>
      <c r="BP578" s="19">
        <f t="shared" si="15"/>
        <v>0</v>
      </c>
      <c r="BQ578" s="19">
        <v>2.0</v>
      </c>
      <c r="BR578" s="19">
        <v>0.0</v>
      </c>
      <c r="BS578" s="19" t="s">
        <v>195</v>
      </c>
      <c r="BT578" s="20">
        <f t="shared" si="16"/>
        <v>1</v>
      </c>
      <c r="BU578" s="19" t="s">
        <v>207</v>
      </c>
      <c r="BV578" s="19">
        <v>3.0</v>
      </c>
      <c r="BW578" s="19" t="s">
        <v>185</v>
      </c>
      <c r="BX578" s="19" t="s">
        <v>378</v>
      </c>
      <c r="BY578" s="19" t="s">
        <v>195</v>
      </c>
      <c r="BZ578" s="19" t="s">
        <v>186</v>
      </c>
      <c r="CA578" s="19">
        <f t="shared" si="17"/>
        <v>1</v>
      </c>
      <c r="CB578" s="19" t="s">
        <v>186</v>
      </c>
      <c r="CC578" s="19">
        <f t="shared" si="18"/>
        <v>1</v>
      </c>
      <c r="CD578" s="19" t="s">
        <v>209</v>
      </c>
      <c r="CE578" s="19">
        <f t="shared" si="19"/>
        <v>1</v>
      </c>
      <c r="CF578" s="19" t="s">
        <v>209</v>
      </c>
      <c r="CG578" s="19">
        <f t="shared" si="20"/>
        <v>1</v>
      </c>
      <c r="CH578" s="19" t="s">
        <v>209</v>
      </c>
      <c r="CI578" s="19">
        <f t="shared" si="21"/>
        <v>1</v>
      </c>
      <c r="CJ578" s="19" t="s">
        <v>229</v>
      </c>
      <c r="CK578" s="19" t="s">
        <v>185</v>
      </c>
      <c r="CL578" s="19" t="s">
        <v>212</v>
      </c>
      <c r="CM578" s="19">
        <f t="shared" si="22"/>
        <v>6</v>
      </c>
      <c r="CN578" s="19" t="s">
        <v>185</v>
      </c>
      <c r="CO578" s="19">
        <f t="shared" si="23"/>
        <v>0</v>
      </c>
      <c r="CP578" s="19" t="s">
        <v>185</v>
      </c>
      <c r="CQ578" s="19" t="s">
        <v>185</v>
      </c>
      <c r="CR578" s="19" t="s">
        <v>185</v>
      </c>
      <c r="CS578" s="19" t="s">
        <v>185</v>
      </c>
      <c r="CT578" s="19" t="s">
        <v>185</v>
      </c>
      <c r="CU578" s="19">
        <f t="shared" ref="CU578:CY578" si="637">if(CP578="Không",0,1)</f>
        <v>0</v>
      </c>
      <c r="CV578" s="19">
        <f t="shared" si="637"/>
        <v>0</v>
      </c>
      <c r="CW578" s="19">
        <f t="shared" si="637"/>
        <v>0</v>
      </c>
      <c r="CX578" s="19">
        <f t="shared" si="637"/>
        <v>0</v>
      </c>
      <c r="CY578" s="19">
        <f t="shared" si="637"/>
        <v>0</v>
      </c>
      <c r="CZ578" s="19" t="s">
        <v>195</v>
      </c>
      <c r="DA578" s="19">
        <f t="shared" si="25"/>
        <v>1</v>
      </c>
      <c r="DB578" s="19" t="s">
        <v>185</v>
      </c>
      <c r="DC578" s="19">
        <f t="shared" si="26"/>
        <v>0</v>
      </c>
      <c r="DD578" s="20"/>
      <c r="DE578" s="19" t="s">
        <v>195</v>
      </c>
      <c r="DF578" s="19">
        <f t="shared" si="27"/>
        <v>1</v>
      </c>
      <c r="DG578" s="19" t="s">
        <v>196</v>
      </c>
      <c r="DH578" s="19">
        <f t="shared" si="28"/>
        <v>0</v>
      </c>
      <c r="DI578" s="19" t="s">
        <v>185</v>
      </c>
      <c r="DJ578" s="19">
        <f t="shared" si="29"/>
        <v>0</v>
      </c>
      <c r="DK578" s="19" t="s">
        <v>197</v>
      </c>
      <c r="DL578" s="19">
        <f t="shared" si="30"/>
        <v>0</v>
      </c>
      <c r="DM578" s="19" t="s">
        <v>265</v>
      </c>
      <c r="DN578" s="19">
        <f t="shared" si="31"/>
        <v>5</v>
      </c>
      <c r="DO578" s="19" t="s">
        <v>1172</v>
      </c>
      <c r="DP578" s="19" t="s">
        <v>185</v>
      </c>
      <c r="DQ578" s="20">
        <f t="shared" si="32"/>
        <v>0</v>
      </c>
      <c r="DR578" s="20"/>
      <c r="DS578" s="19" t="s">
        <v>185</v>
      </c>
      <c r="DT578" s="20"/>
      <c r="DU578" s="19" t="s">
        <v>185</v>
      </c>
      <c r="DV578" s="20"/>
      <c r="DW578" s="20"/>
      <c r="DX578" s="20"/>
      <c r="DY578" s="20"/>
    </row>
    <row r="579">
      <c r="A579" s="18">
        <v>46022.583715277775</v>
      </c>
      <c r="B579" s="19" t="s">
        <v>300</v>
      </c>
      <c r="C579" s="19" t="s">
        <v>174</v>
      </c>
      <c r="D579" s="19">
        <f t="shared" si="2"/>
        <v>0</v>
      </c>
      <c r="E579" s="19" t="s">
        <v>290</v>
      </c>
      <c r="F579" s="19">
        <f>IFERROR(__xludf.DUMMYFUNCTION("LET(
  t, LOWER(TRIM(E579)),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79" s="19" t="s">
        <v>185</v>
      </c>
      <c r="H579" s="19">
        <f>IFERROR(__xludf.DUMMYFUNCTION("LET(
  t, LOWER(TRIM(G579)),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79" s="19" t="s">
        <v>347</v>
      </c>
      <c r="J579" s="19">
        <f>IFERROR(__xludf.DUMMYFUNCTION("LET(
  text, LOWER(I579),
  IFERROR(
    IFS(
      REGEXMATCH(text,""ở cùng gia đình|ở trọ cùng gia đình""), 0,
      REGEXMATCH(text,""thuê trọ""), 1,
      REGEXMATCH(text,""ở ktx""), 2,
      REGEXMATCH(text,""có nhà tại khu vực đang học|có nhà|ở riên"&amp;"g tại chung cư""), 3,
      REGEXMATCH(text,""ở nhà người quen""), 4
    ),
  -1)
)"),4.0)</f>
        <v>4</v>
      </c>
      <c r="K579" s="19" t="s">
        <v>202</v>
      </c>
      <c r="L579" s="19">
        <f>IFERROR(__xludf.DUMMYFUNCTION("LET(
  t, LOWER(TRIM(K579)),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79" s="19" t="s">
        <v>222</v>
      </c>
      <c r="N579" s="19">
        <f>IFERROR(__xludf.DUMMYFUNCTION("LET(
  t, LOWER(TRIM(M579)),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79" s="19" t="s">
        <v>185</v>
      </c>
      <c r="P579" s="19">
        <f t="shared" si="3"/>
        <v>0</v>
      </c>
      <c r="Q579" s="20"/>
      <c r="R579" s="20" t="str">
        <f t="shared" si="633"/>
        <v/>
      </c>
      <c r="S579" s="20"/>
      <c r="T579" s="20"/>
      <c r="U579" s="20"/>
      <c r="V579" s="20" t="str">
        <f>IFERROR(__xludf.DUMMYFUNCTION("IFERROR(REGEXEXTRACT(U579,""\d+"")*1, """")"),"")</f>
        <v/>
      </c>
      <c r="W579" s="20">
        <f t="shared" si="5"/>
        <v>0</v>
      </c>
      <c r="X579" s="20"/>
      <c r="Y579" s="20"/>
      <c r="Z579" s="19" t="s">
        <v>185</v>
      </c>
      <c r="AA579" s="19"/>
      <c r="AB579" s="19" t="s">
        <v>185</v>
      </c>
      <c r="AC579" s="19" t="s">
        <v>185</v>
      </c>
      <c r="AD579" s="19" t="s">
        <v>186</v>
      </c>
      <c r="AE579" s="19" t="s">
        <v>185</v>
      </c>
      <c r="AF579" s="19" t="s">
        <v>206</v>
      </c>
      <c r="AG579" s="19" t="s">
        <v>238</v>
      </c>
      <c r="AH579" s="19" t="s">
        <v>238</v>
      </c>
      <c r="AI579" s="19" t="s">
        <v>239</v>
      </c>
      <c r="AJ579" s="19">
        <f t="shared" si="6"/>
        <v>0</v>
      </c>
      <c r="AK579" s="19" t="s">
        <v>238</v>
      </c>
      <c r="AL579" s="19">
        <f t="shared" si="7"/>
        <v>0</v>
      </c>
      <c r="AM579" s="19" t="s">
        <v>190</v>
      </c>
      <c r="AN579" s="19">
        <f t="shared" si="8"/>
        <v>0</v>
      </c>
      <c r="AO579" s="20"/>
      <c r="AP579" s="19">
        <v>1.0</v>
      </c>
      <c r="AQ579" s="19">
        <v>1.0</v>
      </c>
      <c r="AR579" s="19">
        <v>1.0</v>
      </c>
      <c r="AS579" s="19">
        <v>1.0</v>
      </c>
      <c r="AT579" s="19">
        <v>2.0</v>
      </c>
      <c r="AU579" s="19">
        <v>1.0</v>
      </c>
      <c r="AV579" s="19">
        <v>1.0</v>
      </c>
      <c r="AW579" s="19">
        <v>1.0</v>
      </c>
      <c r="AX579" s="19">
        <v>1.0</v>
      </c>
      <c r="AY579" s="19">
        <f t="shared" si="9"/>
        <v>10</v>
      </c>
      <c r="AZ579" s="19">
        <f t="shared" si="10"/>
        <v>1</v>
      </c>
      <c r="BA579" s="19">
        <f t="shared" si="11"/>
        <v>0</v>
      </c>
      <c r="BB579" s="19">
        <f t="shared" si="12"/>
        <v>0</v>
      </c>
      <c r="BC579" s="19">
        <v>1.0</v>
      </c>
      <c r="BD579" s="19">
        <v>1.0</v>
      </c>
      <c r="BE579" s="19">
        <v>1.0</v>
      </c>
      <c r="BF579" s="19">
        <v>1.0</v>
      </c>
      <c r="BG579" s="19">
        <v>2.0</v>
      </c>
      <c r="BH579" s="19">
        <v>1.0</v>
      </c>
      <c r="BI579" s="19">
        <v>1.0</v>
      </c>
      <c r="BJ579" s="19">
        <f t="shared" si="13"/>
        <v>8</v>
      </c>
      <c r="BK579" s="19">
        <f t="shared" si="14"/>
        <v>1</v>
      </c>
      <c r="BL579" s="19"/>
      <c r="BM579" s="19"/>
      <c r="BN579" s="19">
        <v>1.0</v>
      </c>
      <c r="BO579" s="19" t="s">
        <v>185</v>
      </c>
      <c r="BP579" s="19">
        <f t="shared" si="15"/>
        <v>0</v>
      </c>
      <c r="BQ579" s="19">
        <v>1.0</v>
      </c>
      <c r="BR579" s="19">
        <v>6.0</v>
      </c>
      <c r="BS579" s="19" t="s">
        <v>185</v>
      </c>
      <c r="BT579" s="20">
        <f t="shared" si="16"/>
        <v>0</v>
      </c>
      <c r="BU579" s="20"/>
      <c r="BV579" s="19">
        <v>3.0</v>
      </c>
      <c r="BW579" s="19" t="s">
        <v>185</v>
      </c>
      <c r="BX579" s="19" t="s">
        <v>191</v>
      </c>
      <c r="BY579" s="19" t="s">
        <v>185</v>
      </c>
      <c r="BZ579" s="19" t="s">
        <v>185</v>
      </c>
      <c r="CA579" s="19">
        <f t="shared" si="17"/>
        <v>0</v>
      </c>
      <c r="CB579" s="19" t="s">
        <v>185</v>
      </c>
      <c r="CC579" s="19">
        <f t="shared" si="18"/>
        <v>0</v>
      </c>
      <c r="CD579" s="19" t="s">
        <v>209</v>
      </c>
      <c r="CE579" s="19">
        <f t="shared" si="19"/>
        <v>1</v>
      </c>
      <c r="CF579" s="19" t="s">
        <v>192</v>
      </c>
      <c r="CG579" s="19">
        <f t="shared" si="20"/>
        <v>0</v>
      </c>
      <c r="CH579" s="19" t="s">
        <v>209</v>
      </c>
      <c r="CI579" s="19">
        <f t="shared" si="21"/>
        <v>1</v>
      </c>
      <c r="CJ579" s="19" t="s">
        <v>193</v>
      </c>
      <c r="CK579" s="19" t="s">
        <v>185</v>
      </c>
      <c r="CL579" s="19" t="s">
        <v>241</v>
      </c>
      <c r="CM579" s="19">
        <f t="shared" si="22"/>
        <v>1.5</v>
      </c>
      <c r="CN579" s="19" t="s">
        <v>185</v>
      </c>
      <c r="CO579" s="19">
        <f t="shared" si="23"/>
        <v>0</v>
      </c>
      <c r="CP579" s="19" t="s">
        <v>185</v>
      </c>
      <c r="CQ579" s="19" t="s">
        <v>185</v>
      </c>
      <c r="CR579" s="19" t="s">
        <v>185</v>
      </c>
      <c r="CS579" s="19" t="s">
        <v>185</v>
      </c>
      <c r="CT579" s="19" t="s">
        <v>185</v>
      </c>
      <c r="CU579" s="19">
        <f t="shared" ref="CU579:CY579" si="638">if(CP579="Không",0,1)</f>
        <v>0</v>
      </c>
      <c r="CV579" s="19">
        <f t="shared" si="638"/>
        <v>0</v>
      </c>
      <c r="CW579" s="19">
        <f t="shared" si="638"/>
        <v>0</v>
      </c>
      <c r="CX579" s="19">
        <f t="shared" si="638"/>
        <v>0</v>
      </c>
      <c r="CY579" s="19">
        <f t="shared" si="638"/>
        <v>0</v>
      </c>
      <c r="CZ579" s="19" t="s">
        <v>185</v>
      </c>
      <c r="DA579" s="19">
        <f t="shared" si="25"/>
        <v>0</v>
      </c>
      <c r="DB579" s="19" t="s">
        <v>185</v>
      </c>
      <c r="DC579" s="19">
        <f t="shared" si="26"/>
        <v>0</v>
      </c>
      <c r="DD579" s="20"/>
      <c r="DE579" s="19" t="s">
        <v>195</v>
      </c>
      <c r="DF579" s="19">
        <f t="shared" si="27"/>
        <v>1</v>
      </c>
      <c r="DG579" s="19" t="s">
        <v>196</v>
      </c>
      <c r="DH579" s="19">
        <f t="shared" si="28"/>
        <v>0</v>
      </c>
      <c r="DI579" s="19" t="s">
        <v>185</v>
      </c>
      <c r="DJ579" s="19">
        <f t="shared" si="29"/>
        <v>0</v>
      </c>
      <c r="DK579" s="19" t="s">
        <v>197</v>
      </c>
      <c r="DL579" s="19">
        <f t="shared" si="30"/>
        <v>0</v>
      </c>
      <c r="DM579" s="19" t="s">
        <v>303</v>
      </c>
      <c r="DN579" s="19">
        <f t="shared" si="31"/>
        <v>0.5</v>
      </c>
      <c r="DO579" s="19" t="s">
        <v>1173</v>
      </c>
      <c r="DP579" s="19" t="s">
        <v>185</v>
      </c>
      <c r="DQ579" s="20">
        <f t="shared" si="32"/>
        <v>0</v>
      </c>
      <c r="DR579" s="20"/>
      <c r="DS579" s="19" t="s">
        <v>185</v>
      </c>
      <c r="DT579" s="20"/>
      <c r="DU579" s="19" t="s">
        <v>185</v>
      </c>
      <c r="DV579" s="20"/>
      <c r="DW579" s="20"/>
      <c r="DX579" s="20"/>
      <c r="DY579" s="20"/>
    </row>
    <row r="580">
      <c r="A580" s="18">
        <v>46022.58380787037</v>
      </c>
      <c r="B580" s="19" t="s">
        <v>300</v>
      </c>
      <c r="C580" s="19" t="s">
        <v>174</v>
      </c>
      <c r="D580" s="19">
        <f t="shared" si="2"/>
        <v>0</v>
      </c>
      <c r="E580" s="19" t="s">
        <v>180</v>
      </c>
      <c r="F580" s="19">
        <f>IFERROR(__xludf.DUMMYFUNCTION("LET(
  t, LOWER(TRIM(E580)),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80" s="19" t="s">
        <v>185</v>
      </c>
      <c r="H580" s="19">
        <f>IFERROR(__xludf.DUMMYFUNCTION("LET(
  t, LOWER(TRIM(G580)),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80" s="19" t="s">
        <v>276</v>
      </c>
      <c r="J580" s="19">
        <f>IFERROR(__xludf.DUMMYFUNCTION("LET(
  text, LOWER(I580),
  IFERROR(
    IFS(
      REGEXMATCH(text,""ở cùng gia đình|ở trọ cùng gia đình""), 0,
      REGEXMATCH(text,""thuê trọ""), 1,
      REGEXMATCH(text,""ở ktx""), 2,
      REGEXMATCH(text,""có nhà tại khu vực đang học|có nhà|ở riên"&amp;"g tại chung cư""), 3,
      REGEXMATCH(text,""ở nhà người quen""), 4
    ),
  -1)
)"),0.0)</f>
        <v>0</v>
      </c>
      <c r="K580" s="19" t="s">
        <v>183</v>
      </c>
      <c r="L580" s="19">
        <f>IFERROR(__xludf.DUMMYFUNCTION("LET(
  t, LOWER(TRIM(K580)),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80" s="19" t="s">
        <v>222</v>
      </c>
      <c r="N580" s="19">
        <f>IFERROR(__xludf.DUMMYFUNCTION("LET(
  t, LOWER(TRIM(M580)),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80" s="19" t="s">
        <v>195</v>
      </c>
      <c r="P580" s="19">
        <f t="shared" si="3"/>
        <v>1</v>
      </c>
      <c r="Q580" s="19" t="s">
        <v>596</v>
      </c>
      <c r="R580" s="19">
        <v>1.0</v>
      </c>
      <c r="S580" s="19" t="s">
        <v>1174</v>
      </c>
      <c r="T580" s="19"/>
      <c r="U580" s="19" t="s">
        <v>236</v>
      </c>
      <c r="V580" s="20">
        <f>IFERROR(__xludf.DUMMYFUNCTION("IFERROR(REGEXEXTRACT(U580,""\d+"")*1, """")"),40.0)</f>
        <v>40</v>
      </c>
      <c r="W580" s="20">
        <f t="shared" si="5"/>
        <v>40</v>
      </c>
      <c r="X580" s="21">
        <v>0.33</v>
      </c>
      <c r="Y580" s="21">
        <v>0.0</v>
      </c>
      <c r="Z580" s="19" t="s">
        <v>186</v>
      </c>
      <c r="AA580" s="19"/>
      <c r="AB580" s="19" t="s">
        <v>185</v>
      </c>
      <c r="AC580" s="19" t="s">
        <v>185</v>
      </c>
      <c r="AD580" s="19" t="s">
        <v>186</v>
      </c>
      <c r="AE580" s="19" t="s">
        <v>186</v>
      </c>
      <c r="AF580" s="19" t="s">
        <v>206</v>
      </c>
      <c r="AG580" s="19" t="s">
        <v>238</v>
      </c>
      <c r="AH580" s="19" t="s">
        <v>226</v>
      </c>
      <c r="AI580" s="19" t="s">
        <v>189</v>
      </c>
      <c r="AJ580" s="19">
        <f t="shared" si="6"/>
        <v>1</v>
      </c>
      <c r="AK580" s="19" t="s">
        <v>251</v>
      </c>
      <c r="AL580" s="19">
        <f t="shared" si="7"/>
        <v>3</v>
      </c>
      <c r="AM580" s="19" t="s">
        <v>190</v>
      </c>
      <c r="AN580" s="19">
        <f t="shared" si="8"/>
        <v>0</v>
      </c>
      <c r="AO580" s="20"/>
      <c r="AP580" s="19">
        <v>4.0</v>
      </c>
      <c r="AQ580" s="19">
        <v>2.0</v>
      </c>
      <c r="AR580" s="19">
        <v>2.0</v>
      </c>
      <c r="AS580" s="19">
        <v>3.0</v>
      </c>
      <c r="AT580" s="19">
        <v>2.0</v>
      </c>
      <c r="AU580" s="19">
        <v>3.0</v>
      </c>
      <c r="AV580" s="19">
        <v>4.0</v>
      </c>
      <c r="AW580" s="19">
        <v>4.0</v>
      </c>
      <c r="AX580" s="19">
        <v>2.0</v>
      </c>
      <c r="AY580" s="19">
        <f t="shared" si="9"/>
        <v>26</v>
      </c>
      <c r="AZ580" s="19">
        <f t="shared" si="10"/>
        <v>17</v>
      </c>
      <c r="BA580" s="19">
        <f t="shared" si="11"/>
        <v>1</v>
      </c>
      <c r="BB580" s="19">
        <f t="shared" si="12"/>
        <v>1</v>
      </c>
      <c r="BC580" s="19">
        <v>2.0</v>
      </c>
      <c r="BD580" s="19">
        <v>1.0</v>
      </c>
      <c r="BE580" s="19">
        <v>1.0</v>
      </c>
      <c r="BF580" s="19">
        <v>1.0</v>
      </c>
      <c r="BG580" s="19">
        <v>2.0</v>
      </c>
      <c r="BH580" s="19">
        <v>1.0</v>
      </c>
      <c r="BI580" s="19">
        <v>2.0</v>
      </c>
      <c r="BJ580" s="19">
        <f t="shared" si="13"/>
        <v>10</v>
      </c>
      <c r="BK580" s="19">
        <f t="shared" si="14"/>
        <v>3</v>
      </c>
      <c r="BL580" s="19"/>
      <c r="BM580" s="19"/>
      <c r="BN580" s="19">
        <v>4.0</v>
      </c>
      <c r="BO580" s="19" t="s">
        <v>185</v>
      </c>
      <c r="BP580" s="19">
        <f t="shared" si="15"/>
        <v>0</v>
      </c>
      <c r="BQ580" s="19">
        <v>1.0</v>
      </c>
      <c r="BR580" s="19">
        <v>1.0</v>
      </c>
      <c r="BS580" s="19" t="s">
        <v>195</v>
      </c>
      <c r="BT580" s="20">
        <f t="shared" si="16"/>
        <v>1</v>
      </c>
      <c r="BU580" s="19" t="s">
        <v>312</v>
      </c>
      <c r="BV580" s="19">
        <v>2.0</v>
      </c>
      <c r="BW580" s="19" t="s">
        <v>195</v>
      </c>
      <c r="BX580" s="19" t="s">
        <v>191</v>
      </c>
      <c r="BY580" s="19" t="s">
        <v>185</v>
      </c>
      <c r="BZ580" s="19" t="s">
        <v>185</v>
      </c>
      <c r="CA580" s="19">
        <f t="shared" si="17"/>
        <v>0</v>
      </c>
      <c r="CB580" s="19" t="s">
        <v>185</v>
      </c>
      <c r="CC580" s="19">
        <f t="shared" si="18"/>
        <v>0</v>
      </c>
      <c r="CD580" s="19" t="s">
        <v>209</v>
      </c>
      <c r="CE580" s="19">
        <f t="shared" si="19"/>
        <v>1</v>
      </c>
      <c r="CF580" s="19" t="s">
        <v>209</v>
      </c>
      <c r="CG580" s="19">
        <f t="shared" si="20"/>
        <v>1</v>
      </c>
      <c r="CH580" s="19" t="s">
        <v>209</v>
      </c>
      <c r="CI580" s="19">
        <f t="shared" si="21"/>
        <v>1</v>
      </c>
      <c r="CJ580" s="19" t="s">
        <v>262</v>
      </c>
      <c r="CK580" s="19" t="s">
        <v>211</v>
      </c>
      <c r="CL580" s="19" t="s">
        <v>194</v>
      </c>
      <c r="CM580" s="19">
        <f t="shared" si="22"/>
        <v>3.5</v>
      </c>
      <c r="CN580" s="19" t="s">
        <v>185</v>
      </c>
      <c r="CO580" s="19">
        <f t="shared" si="23"/>
        <v>0</v>
      </c>
      <c r="CP580" s="19" t="s">
        <v>195</v>
      </c>
      <c r="CQ580" s="19" t="s">
        <v>195</v>
      </c>
      <c r="CR580" s="19" t="s">
        <v>185</v>
      </c>
      <c r="CS580" s="19" t="s">
        <v>195</v>
      </c>
      <c r="CT580" s="19" t="s">
        <v>185</v>
      </c>
      <c r="CU580" s="19">
        <f t="shared" ref="CU580:CY580" si="639">if(CP580="Không",0,1)</f>
        <v>1</v>
      </c>
      <c r="CV580" s="19">
        <f t="shared" si="639"/>
        <v>1</v>
      </c>
      <c r="CW580" s="19">
        <f t="shared" si="639"/>
        <v>0</v>
      </c>
      <c r="CX580" s="19">
        <f t="shared" si="639"/>
        <v>1</v>
      </c>
      <c r="CY580" s="19">
        <f t="shared" si="639"/>
        <v>0</v>
      </c>
      <c r="CZ580" s="19" t="s">
        <v>185</v>
      </c>
      <c r="DA580" s="19">
        <f t="shared" si="25"/>
        <v>0</v>
      </c>
      <c r="DB580" s="19" t="s">
        <v>185</v>
      </c>
      <c r="DC580" s="19">
        <f t="shared" si="26"/>
        <v>0</v>
      </c>
      <c r="DD580" s="20"/>
      <c r="DE580" s="19" t="s">
        <v>185</v>
      </c>
      <c r="DF580" s="19">
        <f t="shared" si="27"/>
        <v>0</v>
      </c>
      <c r="DG580" s="19" t="s">
        <v>196</v>
      </c>
      <c r="DH580" s="19">
        <f t="shared" si="28"/>
        <v>0</v>
      </c>
      <c r="DI580" s="19" t="s">
        <v>185</v>
      </c>
      <c r="DJ580" s="19">
        <f t="shared" si="29"/>
        <v>0</v>
      </c>
      <c r="DK580" s="19" t="s">
        <v>445</v>
      </c>
      <c r="DL580" s="19">
        <f t="shared" si="30"/>
        <v>2</v>
      </c>
      <c r="DM580" s="20"/>
      <c r="DN580" s="19" t="str">
        <f t="shared" si="31"/>
        <v/>
      </c>
      <c r="DO580" s="20"/>
      <c r="DP580" s="19" t="s">
        <v>185</v>
      </c>
      <c r="DQ580" s="20">
        <f t="shared" si="32"/>
        <v>0</v>
      </c>
      <c r="DR580" s="20"/>
      <c r="DS580" s="19" t="s">
        <v>185</v>
      </c>
      <c r="DT580" s="20"/>
      <c r="DU580" s="19" t="s">
        <v>185</v>
      </c>
      <c r="DV580" s="20"/>
      <c r="DW580" s="20"/>
      <c r="DX580" s="20"/>
      <c r="DY580" s="20"/>
    </row>
    <row r="581">
      <c r="A581" s="18">
        <v>46022.58493055555</v>
      </c>
      <c r="B581" s="19" t="s">
        <v>300</v>
      </c>
      <c r="C581" s="19" t="s">
        <v>174</v>
      </c>
      <c r="D581" s="19">
        <f t="shared" si="2"/>
        <v>0</v>
      </c>
      <c r="E581" s="19" t="s">
        <v>180</v>
      </c>
      <c r="F581" s="19">
        <f>IFERROR(__xludf.DUMMYFUNCTION("LET(
  t, LOWER(TRIM(E581)),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81" s="19" t="s">
        <v>185</v>
      </c>
      <c r="H581" s="19">
        <f>IFERROR(__xludf.DUMMYFUNCTION("LET(
  t, LOWER(TRIM(G581)),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81" s="19" t="s">
        <v>310</v>
      </c>
      <c r="J581" s="19">
        <f>IFERROR(__xludf.DUMMYFUNCTION("LET(
  text, LOWER(I581),
  IFERROR(
    IFS(
      REGEXMATCH(text,""ở cùng gia đình|ở trọ cùng gia đình""), 0,
      REGEXMATCH(text,""thuê trọ""), 1,
      REGEXMATCH(text,""ở ktx""), 2,
      REGEXMATCH(text,""có nhà tại khu vực đang học|có nhà|ở riên"&amp;"g tại chung cư""), 3,
      REGEXMATCH(text,""ở nhà người quen""), 4
    ),
  -1)
)"),2.0)</f>
        <v>2</v>
      </c>
      <c r="K581" s="19" t="s">
        <v>202</v>
      </c>
      <c r="L581" s="19">
        <f>IFERROR(__xludf.DUMMYFUNCTION("LET(
  t, LOWER(TRIM(K581)),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81" s="19" t="s">
        <v>222</v>
      </c>
      <c r="N581" s="19">
        <f>IFERROR(__xludf.DUMMYFUNCTION("LET(
  t, LOWER(TRIM(M581)),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81" s="19" t="s">
        <v>185</v>
      </c>
      <c r="P581" s="19">
        <f t="shared" si="3"/>
        <v>0</v>
      </c>
      <c r="Q581" s="20"/>
      <c r="R581" s="20" t="str">
        <f t="shared" ref="R581:R583" si="641">Q581</f>
        <v/>
      </c>
      <c r="S581" s="20"/>
      <c r="T581" s="20"/>
      <c r="U581" s="20"/>
      <c r="V581" s="20" t="str">
        <f>IFERROR(__xludf.DUMMYFUNCTION("IFERROR(REGEXEXTRACT(U581,""\d+"")*1, """")"),"")</f>
        <v/>
      </c>
      <c r="W581" s="20">
        <f t="shared" si="5"/>
        <v>0</v>
      </c>
      <c r="X581" s="20"/>
      <c r="Y581" s="20"/>
      <c r="Z581" s="19" t="s">
        <v>186</v>
      </c>
      <c r="AA581" s="19"/>
      <c r="AB581" s="19" t="s">
        <v>185</v>
      </c>
      <c r="AC581" s="19" t="s">
        <v>185</v>
      </c>
      <c r="AD581" s="19" t="s">
        <v>205</v>
      </c>
      <c r="AE581" s="19" t="s">
        <v>185</v>
      </c>
      <c r="AF581" s="19" t="s">
        <v>187</v>
      </c>
      <c r="AG581" s="19" t="s">
        <v>188</v>
      </c>
      <c r="AH581" s="19" t="s">
        <v>251</v>
      </c>
      <c r="AI581" s="19" t="s">
        <v>239</v>
      </c>
      <c r="AJ581" s="19">
        <f t="shared" si="6"/>
        <v>0</v>
      </c>
      <c r="AK581" s="19" t="s">
        <v>238</v>
      </c>
      <c r="AL581" s="19">
        <f t="shared" si="7"/>
        <v>0</v>
      </c>
      <c r="AM581" s="19" t="s">
        <v>190</v>
      </c>
      <c r="AN581" s="19">
        <f t="shared" si="8"/>
        <v>0</v>
      </c>
      <c r="AO581" s="20"/>
      <c r="AP581" s="19">
        <v>1.0</v>
      </c>
      <c r="AQ581" s="19">
        <v>2.0</v>
      </c>
      <c r="AR581" s="19">
        <v>2.0</v>
      </c>
      <c r="AS581" s="19">
        <v>2.0</v>
      </c>
      <c r="AT581" s="19">
        <v>3.0</v>
      </c>
      <c r="AU581" s="19">
        <v>2.0</v>
      </c>
      <c r="AV581" s="19">
        <v>3.0</v>
      </c>
      <c r="AW581" s="19">
        <v>2.0</v>
      </c>
      <c r="AX581" s="19">
        <v>2.0</v>
      </c>
      <c r="AY581" s="19">
        <f t="shared" si="9"/>
        <v>19</v>
      </c>
      <c r="AZ581" s="19">
        <f t="shared" si="10"/>
        <v>10</v>
      </c>
      <c r="BA581" s="19">
        <f t="shared" si="11"/>
        <v>1</v>
      </c>
      <c r="BB581" s="19">
        <f t="shared" si="12"/>
        <v>0</v>
      </c>
      <c r="BC581" s="19">
        <v>2.0</v>
      </c>
      <c r="BD581" s="19">
        <v>2.0</v>
      </c>
      <c r="BE581" s="19">
        <v>2.0</v>
      </c>
      <c r="BF581" s="19">
        <v>1.0</v>
      </c>
      <c r="BG581" s="19">
        <v>2.0</v>
      </c>
      <c r="BH581" s="19">
        <v>2.0</v>
      </c>
      <c r="BI581" s="19">
        <v>2.0</v>
      </c>
      <c r="BJ581" s="19">
        <f t="shared" si="13"/>
        <v>13</v>
      </c>
      <c r="BK581" s="19">
        <f t="shared" si="14"/>
        <v>6</v>
      </c>
      <c r="BL581" s="19"/>
      <c r="BM581" s="19"/>
      <c r="BN581" s="19">
        <v>4.0</v>
      </c>
      <c r="BO581" s="19" t="s">
        <v>185</v>
      </c>
      <c r="BP581" s="19">
        <f t="shared" si="15"/>
        <v>0</v>
      </c>
      <c r="BQ581" s="19">
        <v>2.0</v>
      </c>
      <c r="BR581" s="19" t="s">
        <v>1175</v>
      </c>
      <c r="BS581" s="19" t="s">
        <v>185</v>
      </c>
      <c r="BT581" s="20">
        <f t="shared" si="16"/>
        <v>0</v>
      </c>
      <c r="BU581" s="20"/>
      <c r="BV581" s="19">
        <v>3.0</v>
      </c>
      <c r="BW581" s="19" t="s">
        <v>195</v>
      </c>
      <c r="BX581" s="19" t="s">
        <v>378</v>
      </c>
      <c r="BY581" s="19" t="s">
        <v>185</v>
      </c>
      <c r="BZ581" s="19" t="s">
        <v>186</v>
      </c>
      <c r="CA581" s="19">
        <f t="shared" si="17"/>
        <v>1</v>
      </c>
      <c r="CB581" s="19" t="s">
        <v>186</v>
      </c>
      <c r="CC581" s="19">
        <f t="shared" si="18"/>
        <v>1</v>
      </c>
      <c r="CD581" s="19" t="s">
        <v>192</v>
      </c>
      <c r="CE581" s="19">
        <f t="shared" si="19"/>
        <v>0</v>
      </c>
      <c r="CF581" s="19" t="s">
        <v>192</v>
      </c>
      <c r="CG581" s="19">
        <f t="shared" si="20"/>
        <v>0</v>
      </c>
      <c r="CH581" s="19" t="s">
        <v>192</v>
      </c>
      <c r="CI581" s="19">
        <f t="shared" si="21"/>
        <v>0</v>
      </c>
      <c r="CJ581" s="19" t="s">
        <v>193</v>
      </c>
      <c r="CK581" s="19" t="s">
        <v>279</v>
      </c>
      <c r="CL581" s="19" t="s">
        <v>194</v>
      </c>
      <c r="CM581" s="19">
        <f t="shared" si="22"/>
        <v>3.5</v>
      </c>
      <c r="CN581" s="19" t="s">
        <v>185</v>
      </c>
      <c r="CO581" s="19">
        <f t="shared" si="23"/>
        <v>0</v>
      </c>
      <c r="CP581" s="19" t="s">
        <v>185</v>
      </c>
      <c r="CQ581" s="19" t="s">
        <v>185</v>
      </c>
      <c r="CR581" s="19" t="s">
        <v>185</v>
      </c>
      <c r="CS581" s="19" t="s">
        <v>185</v>
      </c>
      <c r="CT581" s="19" t="s">
        <v>185</v>
      </c>
      <c r="CU581" s="19">
        <f t="shared" ref="CU581:CY581" si="640">if(CP581="Không",0,1)</f>
        <v>0</v>
      </c>
      <c r="CV581" s="19">
        <f t="shared" si="640"/>
        <v>0</v>
      </c>
      <c r="CW581" s="19">
        <f t="shared" si="640"/>
        <v>0</v>
      </c>
      <c r="CX581" s="19">
        <f t="shared" si="640"/>
        <v>0</v>
      </c>
      <c r="CY581" s="19">
        <f t="shared" si="640"/>
        <v>0</v>
      </c>
      <c r="CZ581" s="19" t="s">
        <v>185</v>
      </c>
      <c r="DA581" s="19">
        <f t="shared" si="25"/>
        <v>0</v>
      </c>
      <c r="DB581" s="19" t="s">
        <v>185</v>
      </c>
      <c r="DC581" s="19">
        <f t="shared" si="26"/>
        <v>0</v>
      </c>
      <c r="DD581" s="20"/>
      <c r="DE581" s="19" t="s">
        <v>195</v>
      </c>
      <c r="DF581" s="19">
        <f t="shared" si="27"/>
        <v>1</v>
      </c>
      <c r="DG581" s="19" t="s">
        <v>196</v>
      </c>
      <c r="DH581" s="19">
        <f t="shared" si="28"/>
        <v>0</v>
      </c>
      <c r="DI581" s="19" t="s">
        <v>185</v>
      </c>
      <c r="DJ581" s="19">
        <f t="shared" si="29"/>
        <v>0</v>
      </c>
      <c r="DK581" s="19" t="s">
        <v>197</v>
      </c>
      <c r="DL581" s="19">
        <f t="shared" si="30"/>
        <v>0</v>
      </c>
      <c r="DM581" s="19" t="s">
        <v>303</v>
      </c>
      <c r="DN581" s="19">
        <f t="shared" si="31"/>
        <v>0.5</v>
      </c>
      <c r="DO581" s="19" t="s">
        <v>199</v>
      </c>
      <c r="DP581" s="19" t="s">
        <v>185</v>
      </c>
      <c r="DQ581" s="20">
        <f t="shared" si="32"/>
        <v>0</v>
      </c>
      <c r="DR581" s="20"/>
      <c r="DS581" s="19" t="s">
        <v>185</v>
      </c>
      <c r="DT581" s="20"/>
      <c r="DU581" s="19" t="s">
        <v>185</v>
      </c>
      <c r="DV581" s="20"/>
      <c r="DW581" s="20"/>
      <c r="DX581" s="20"/>
      <c r="DY581" s="20"/>
    </row>
    <row r="582">
      <c r="A582" s="18">
        <v>46022.58508101852</v>
      </c>
      <c r="B582" s="19" t="s">
        <v>300</v>
      </c>
      <c r="C582" s="19" t="s">
        <v>174</v>
      </c>
      <c r="D582" s="19">
        <f t="shared" si="2"/>
        <v>0</v>
      </c>
      <c r="E582" s="19" t="s">
        <v>1176</v>
      </c>
      <c r="F582" s="19">
        <f>IFERROR(__xludf.DUMMYFUNCTION("LET(
  t, LOWER(TRIM(E582)),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82" s="19" t="s">
        <v>220</v>
      </c>
      <c r="H582" s="19">
        <f>IFERROR(__xludf.DUMMYFUNCTION("LET(
  t, LOWER(TRIM(G582)),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82" s="19" t="s">
        <v>276</v>
      </c>
      <c r="J582" s="19">
        <f>IFERROR(__xludf.DUMMYFUNCTION("LET(
  text, LOWER(I582),
  IFERROR(
    IFS(
      REGEXMATCH(text,""ở cùng gia đình|ở trọ cùng gia đình""), 0,
      REGEXMATCH(text,""thuê trọ""), 1,
      REGEXMATCH(text,""ở ktx""), 2,
      REGEXMATCH(text,""có nhà tại khu vực đang học|có nhà|ở riên"&amp;"g tại chung cư""), 3,
      REGEXMATCH(text,""ở nhà người quen""), 4
    ),
  -1)
)"),0.0)</f>
        <v>0</v>
      </c>
      <c r="K582" s="19" t="s">
        <v>183</v>
      </c>
      <c r="L582" s="19">
        <f>IFERROR(__xludf.DUMMYFUNCTION("LET(
  t, LOWER(TRIM(K582)),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82" s="19" t="s">
        <v>184</v>
      </c>
      <c r="N582" s="19">
        <f>IFERROR(__xludf.DUMMYFUNCTION("LET(
  t, LOWER(TRIM(M582)),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82" s="19" t="s">
        <v>195</v>
      </c>
      <c r="P582" s="19">
        <f t="shared" si="3"/>
        <v>1</v>
      </c>
      <c r="Q582" s="19">
        <v>1.0</v>
      </c>
      <c r="R582" s="20">
        <f t="shared" si="641"/>
        <v>1</v>
      </c>
      <c r="S582" s="19" t="s">
        <v>1177</v>
      </c>
      <c r="T582" s="19"/>
      <c r="U582" s="19" t="s">
        <v>1178</v>
      </c>
      <c r="V582" s="20">
        <f>IFERROR(__xludf.DUMMYFUNCTION("IFERROR(REGEXEXTRACT(U582,""\d+"")*1, """")"),5.0)</f>
        <v>5</v>
      </c>
      <c r="W582" s="20">
        <f t="shared" si="5"/>
        <v>5</v>
      </c>
      <c r="X582" s="21">
        <v>0.1</v>
      </c>
      <c r="Y582" s="21">
        <v>0.36</v>
      </c>
      <c r="Z582" s="19" t="s">
        <v>185</v>
      </c>
      <c r="AA582" s="19"/>
      <c r="AB582" s="19" t="s">
        <v>185</v>
      </c>
      <c r="AC582" s="19" t="s">
        <v>185</v>
      </c>
      <c r="AD582" s="19" t="s">
        <v>205</v>
      </c>
      <c r="AE582" s="19" t="s">
        <v>186</v>
      </c>
      <c r="AF582" s="19" t="s">
        <v>187</v>
      </c>
      <c r="AG582" s="19" t="s">
        <v>238</v>
      </c>
      <c r="AH582" s="19" t="s">
        <v>188</v>
      </c>
      <c r="AI582" s="19" t="s">
        <v>239</v>
      </c>
      <c r="AJ582" s="19">
        <f t="shared" si="6"/>
        <v>0</v>
      </c>
      <c r="AK582" s="19" t="s">
        <v>251</v>
      </c>
      <c r="AL582" s="19">
        <f t="shared" si="7"/>
        <v>3</v>
      </c>
      <c r="AM582" s="19" t="s">
        <v>294</v>
      </c>
      <c r="AN582" s="19">
        <f t="shared" si="8"/>
        <v>2</v>
      </c>
      <c r="AO582" s="20"/>
      <c r="AP582" s="19">
        <v>1.0</v>
      </c>
      <c r="AQ582" s="19">
        <v>2.0</v>
      </c>
      <c r="AR582" s="19">
        <v>1.0</v>
      </c>
      <c r="AS582" s="19">
        <v>1.0</v>
      </c>
      <c r="AT582" s="19">
        <v>1.0</v>
      </c>
      <c r="AU582" s="19">
        <v>4.0</v>
      </c>
      <c r="AV582" s="19">
        <v>1.0</v>
      </c>
      <c r="AW582" s="19">
        <v>1.0</v>
      </c>
      <c r="AX582" s="19">
        <v>1.0</v>
      </c>
      <c r="AY582" s="19">
        <f t="shared" si="9"/>
        <v>13</v>
      </c>
      <c r="AZ582" s="19">
        <f t="shared" si="10"/>
        <v>4</v>
      </c>
      <c r="BA582" s="19">
        <f t="shared" si="11"/>
        <v>0</v>
      </c>
      <c r="BB582" s="19">
        <f t="shared" si="12"/>
        <v>0</v>
      </c>
      <c r="BC582" s="19">
        <v>1.0</v>
      </c>
      <c r="BD582" s="19">
        <v>1.0</v>
      </c>
      <c r="BE582" s="19">
        <v>1.0</v>
      </c>
      <c r="BF582" s="19">
        <v>1.0</v>
      </c>
      <c r="BG582" s="19">
        <v>1.0</v>
      </c>
      <c r="BH582" s="19">
        <v>1.0</v>
      </c>
      <c r="BI582" s="19">
        <v>1.0</v>
      </c>
      <c r="BJ582" s="19">
        <f t="shared" si="13"/>
        <v>7</v>
      </c>
      <c r="BK582" s="19">
        <f t="shared" si="14"/>
        <v>0</v>
      </c>
      <c r="BL582" s="19"/>
      <c r="BM582" s="19"/>
      <c r="BN582" s="19">
        <v>1.0</v>
      </c>
      <c r="BO582" s="19" t="s">
        <v>185</v>
      </c>
      <c r="BP582" s="19">
        <f t="shared" si="15"/>
        <v>0</v>
      </c>
      <c r="BQ582" s="19">
        <v>5.0</v>
      </c>
      <c r="BR582" s="19">
        <v>0.0</v>
      </c>
      <c r="BS582" s="19" t="s">
        <v>195</v>
      </c>
      <c r="BT582" s="20">
        <f t="shared" si="16"/>
        <v>1</v>
      </c>
      <c r="BU582" s="19" t="s">
        <v>264</v>
      </c>
      <c r="BV582" s="19">
        <v>3.0</v>
      </c>
      <c r="BW582" s="19" t="s">
        <v>185</v>
      </c>
      <c r="BX582" s="19" t="s">
        <v>191</v>
      </c>
      <c r="BY582" s="19" t="s">
        <v>185</v>
      </c>
      <c r="BZ582" s="19" t="s">
        <v>186</v>
      </c>
      <c r="CA582" s="19">
        <f t="shared" si="17"/>
        <v>1</v>
      </c>
      <c r="CB582" s="19" t="s">
        <v>208</v>
      </c>
      <c r="CC582" s="19">
        <f t="shared" si="18"/>
        <v>2</v>
      </c>
      <c r="CD582" s="19" t="s">
        <v>208</v>
      </c>
      <c r="CE582" s="19">
        <f t="shared" si="19"/>
        <v>2</v>
      </c>
      <c r="CF582" s="19" t="s">
        <v>208</v>
      </c>
      <c r="CG582" s="19">
        <f t="shared" si="20"/>
        <v>2</v>
      </c>
      <c r="CH582" s="19" t="s">
        <v>208</v>
      </c>
      <c r="CI582" s="19">
        <f t="shared" si="21"/>
        <v>2</v>
      </c>
      <c r="CJ582" s="19" t="s">
        <v>229</v>
      </c>
      <c r="CK582" s="19" t="s">
        <v>185</v>
      </c>
      <c r="CL582" s="19" t="s">
        <v>365</v>
      </c>
      <c r="CM582" s="19">
        <f t="shared" si="22"/>
        <v>0.33</v>
      </c>
      <c r="CN582" s="19" t="s">
        <v>185</v>
      </c>
      <c r="CO582" s="19">
        <f t="shared" si="23"/>
        <v>0</v>
      </c>
      <c r="CP582" s="19" t="s">
        <v>195</v>
      </c>
      <c r="CQ582" s="19" t="s">
        <v>195</v>
      </c>
      <c r="CR582" s="19" t="s">
        <v>185</v>
      </c>
      <c r="CS582" s="19" t="s">
        <v>195</v>
      </c>
      <c r="CT582" s="19" t="s">
        <v>185</v>
      </c>
      <c r="CU582" s="19">
        <f t="shared" ref="CU582:CY582" si="642">if(CP582="Không",0,1)</f>
        <v>1</v>
      </c>
      <c r="CV582" s="19">
        <f t="shared" si="642"/>
        <v>1</v>
      </c>
      <c r="CW582" s="19">
        <f t="shared" si="642"/>
        <v>0</v>
      </c>
      <c r="CX582" s="19">
        <f t="shared" si="642"/>
        <v>1</v>
      </c>
      <c r="CY582" s="19">
        <f t="shared" si="642"/>
        <v>0</v>
      </c>
      <c r="CZ582" s="19" t="s">
        <v>185</v>
      </c>
      <c r="DA582" s="19">
        <f t="shared" si="25"/>
        <v>0</v>
      </c>
      <c r="DB582" s="19" t="s">
        <v>185</v>
      </c>
      <c r="DC582" s="19">
        <f t="shared" si="26"/>
        <v>0</v>
      </c>
      <c r="DD582" s="20"/>
      <c r="DE582" s="19" t="s">
        <v>195</v>
      </c>
      <c r="DF582" s="19">
        <f t="shared" si="27"/>
        <v>1</v>
      </c>
      <c r="DG582" s="19" t="s">
        <v>196</v>
      </c>
      <c r="DH582" s="19">
        <f t="shared" si="28"/>
        <v>0</v>
      </c>
      <c r="DI582" s="19" t="s">
        <v>185</v>
      </c>
      <c r="DJ582" s="19">
        <f t="shared" si="29"/>
        <v>0</v>
      </c>
      <c r="DK582" s="19" t="s">
        <v>197</v>
      </c>
      <c r="DL582" s="19">
        <f t="shared" si="30"/>
        <v>0</v>
      </c>
      <c r="DM582" s="19" t="s">
        <v>198</v>
      </c>
      <c r="DN582" s="19">
        <f t="shared" si="31"/>
        <v>1.5</v>
      </c>
      <c r="DO582" s="19" t="s">
        <v>602</v>
      </c>
      <c r="DP582" s="19" t="s">
        <v>185</v>
      </c>
      <c r="DQ582" s="20">
        <f t="shared" si="32"/>
        <v>0</v>
      </c>
      <c r="DR582" s="20"/>
      <c r="DS582" s="19" t="s">
        <v>185</v>
      </c>
      <c r="DT582" s="20"/>
      <c r="DU582" s="19" t="s">
        <v>185</v>
      </c>
      <c r="DV582" s="20"/>
      <c r="DW582" s="20"/>
      <c r="DX582" s="20"/>
      <c r="DY582" s="20"/>
    </row>
    <row r="583">
      <c r="A583" s="18">
        <v>46022.586018518516</v>
      </c>
      <c r="B583" s="19" t="s">
        <v>300</v>
      </c>
      <c r="C583" s="19" t="s">
        <v>174</v>
      </c>
      <c r="D583" s="19">
        <f t="shared" si="2"/>
        <v>0</v>
      </c>
      <c r="E583" s="19" t="s">
        <v>180</v>
      </c>
      <c r="F583" s="19">
        <f>IFERROR(__xludf.DUMMYFUNCTION("LET(
  t, LOWER(TRIM(E583)),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83" s="19" t="s">
        <v>185</v>
      </c>
      <c r="H583" s="19">
        <f>IFERROR(__xludf.DUMMYFUNCTION("LET(
  t, LOWER(TRIM(G583)),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83" s="19" t="s">
        <v>276</v>
      </c>
      <c r="J583" s="19">
        <f>IFERROR(__xludf.DUMMYFUNCTION("LET(
  text, LOWER(I583),
  IFERROR(
    IFS(
      REGEXMATCH(text,""ở cùng gia đình|ở trọ cùng gia đình""), 0,
      REGEXMATCH(text,""thuê trọ""), 1,
      REGEXMATCH(text,""ở ktx""), 2,
      REGEXMATCH(text,""có nhà tại khu vực đang học|có nhà|ở riên"&amp;"g tại chung cư""), 3,
      REGEXMATCH(text,""ở nhà người quen""), 4
    ),
  -1)
)"),0.0)</f>
        <v>0</v>
      </c>
      <c r="K583" s="19" t="s">
        <v>183</v>
      </c>
      <c r="L583" s="19">
        <f>IFERROR(__xludf.DUMMYFUNCTION("LET(
  t, LOWER(TRIM(K583)),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83" s="19" t="s">
        <v>222</v>
      </c>
      <c r="N583" s="19">
        <f>IFERROR(__xludf.DUMMYFUNCTION("LET(
  t, LOWER(TRIM(M583)),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83" s="19" t="s">
        <v>195</v>
      </c>
      <c r="P583" s="19">
        <f t="shared" si="3"/>
        <v>1</v>
      </c>
      <c r="Q583" s="19">
        <v>1.0</v>
      </c>
      <c r="R583" s="20">
        <f t="shared" si="641"/>
        <v>1</v>
      </c>
      <c r="S583" s="19" t="s">
        <v>223</v>
      </c>
      <c r="T583" s="19"/>
      <c r="U583" s="19" t="s">
        <v>204</v>
      </c>
      <c r="V583" s="20">
        <f>IFERROR(__xludf.DUMMYFUNCTION("IFERROR(REGEXEXTRACT(U583,""\d+"")*1, """")"),15.0)</f>
        <v>15</v>
      </c>
      <c r="W583" s="20">
        <f t="shared" si="5"/>
        <v>15</v>
      </c>
      <c r="X583" s="19">
        <v>10.0</v>
      </c>
      <c r="Y583" s="19">
        <v>30.0</v>
      </c>
      <c r="Z583" s="19" t="s">
        <v>186</v>
      </c>
      <c r="AA583" s="19"/>
      <c r="AB583" s="19" t="s">
        <v>185</v>
      </c>
      <c r="AC583" s="19" t="s">
        <v>185</v>
      </c>
      <c r="AD583" s="19" t="s">
        <v>205</v>
      </c>
      <c r="AE583" s="19" t="s">
        <v>186</v>
      </c>
      <c r="AF583" s="19" t="s">
        <v>187</v>
      </c>
      <c r="AG583" s="19" t="s">
        <v>188</v>
      </c>
      <c r="AH583" s="19" t="s">
        <v>251</v>
      </c>
      <c r="AI583" s="19" t="s">
        <v>239</v>
      </c>
      <c r="AJ583" s="19">
        <f t="shared" si="6"/>
        <v>0</v>
      </c>
      <c r="AK583" s="19" t="s">
        <v>302</v>
      </c>
      <c r="AL583" s="19">
        <f t="shared" si="7"/>
        <v>-1</v>
      </c>
      <c r="AM583" s="19" t="s">
        <v>190</v>
      </c>
      <c r="AN583" s="19">
        <f t="shared" si="8"/>
        <v>0</v>
      </c>
      <c r="AO583" s="20"/>
      <c r="AP583" s="19">
        <v>1.0</v>
      </c>
      <c r="AQ583" s="19">
        <v>2.0</v>
      </c>
      <c r="AR583" s="19">
        <v>1.0</v>
      </c>
      <c r="AS583" s="19">
        <v>2.0</v>
      </c>
      <c r="AT583" s="19">
        <v>1.0</v>
      </c>
      <c r="AU583" s="19">
        <v>2.0</v>
      </c>
      <c r="AV583" s="19">
        <v>1.0</v>
      </c>
      <c r="AW583" s="19">
        <v>1.0</v>
      </c>
      <c r="AX583" s="19">
        <v>1.0</v>
      </c>
      <c r="AY583" s="19">
        <f t="shared" si="9"/>
        <v>12</v>
      </c>
      <c r="AZ583" s="19">
        <f t="shared" si="10"/>
        <v>3</v>
      </c>
      <c r="BA583" s="19">
        <f t="shared" si="11"/>
        <v>0</v>
      </c>
      <c r="BB583" s="19">
        <f t="shared" si="12"/>
        <v>0</v>
      </c>
      <c r="BC583" s="19">
        <v>2.0</v>
      </c>
      <c r="BD583" s="19">
        <v>1.0</v>
      </c>
      <c r="BE583" s="19">
        <v>1.0</v>
      </c>
      <c r="BF583" s="19">
        <v>1.0</v>
      </c>
      <c r="BG583" s="19">
        <v>1.0</v>
      </c>
      <c r="BH583" s="19">
        <v>1.0</v>
      </c>
      <c r="BI583" s="19">
        <v>1.0</v>
      </c>
      <c r="BJ583" s="19">
        <f t="shared" si="13"/>
        <v>8</v>
      </c>
      <c r="BK583" s="19">
        <f t="shared" si="14"/>
        <v>1</v>
      </c>
      <c r="BL583" s="19"/>
      <c r="BM583" s="19"/>
      <c r="BN583" s="19">
        <v>2.0</v>
      </c>
      <c r="BO583" s="19" t="s">
        <v>185</v>
      </c>
      <c r="BP583" s="19">
        <f t="shared" si="15"/>
        <v>0</v>
      </c>
      <c r="BQ583" s="19">
        <v>1.0</v>
      </c>
      <c r="BR583" s="19">
        <v>3.0</v>
      </c>
      <c r="BS583" s="19" t="s">
        <v>185</v>
      </c>
      <c r="BT583" s="20">
        <f t="shared" si="16"/>
        <v>0</v>
      </c>
      <c r="BU583" s="20"/>
      <c r="BV583" s="19">
        <v>3.0</v>
      </c>
      <c r="BW583" s="19" t="s">
        <v>195</v>
      </c>
      <c r="BX583" s="19" t="s">
        <v>191</v>
      </c>
      <c r="BY583" s="19" t="s">
        <v>185</v>
      </c>
      <c r="BZ583" s="19" t="s">
        <v>186</v>
      </c>
      <c r="CA583" s="19">
        <f t="shared" si="17"/>
        <v>1</v>
      </c>
      <c r="CB583" s="19" t="s">
        <v>186</v>
      </c>
      <c r="CC583" s="19">
        <f t="shared" si="18"/>
        <v>1</v>
      </c>
      <c r="CD583" s="19" t="s">
        <v>192</v>
      </c>
      <c r="CE583" s="19">
        <f t="shared" si="19"/>
        <v>0</v>
      </c>
      <c r="CF583" s="19" t="s">
        <v>209</v>
      </c>
      <c r="CG583" s="19">
        <f t="shared" si="20"/>
        <v>1</v>
      </c>
      <c r="CH583" s="19" t="s">
        <v>209</v>
      </c>
      <c r="CI583" s="19">
        <f t="shared" si="21"/>
        <v>1</v>
      </c>
      <c r="CJ583" s="19" t="s">
        <v>415</v>
      </c>
      <c r="CK583" s="19" t="s">
        <v>319</v>
      </c>
      <c r="CL583" s="19" t="s">
        <v>231</v>
      </c>
      <c r="CM583" s="19">
        <f t="shared" si="22"/>
        <v>0.75</v>
      </c>
      <c r="CN583" s="19" t="s">
        <v>213</v>
      </c>
      <c r="CO583" s="19">
        <f t="shared" si="23"/>
        <v>1</v>
      </c>
      <c r="CP583" s="19" t="s">
        <v>185</v>
      </c>
      <c r="CQ583" s="19" t="s">
        <v>185</v>
      </c>
      <c r="CR583" s="19" t="s">
        <v>185</v>
      </c>
      <c r="CS583" s="19" t="s">
        <v>185</v>
      </c>
      <c r="CT583" s="19" t="s">
        <v>185</v>
      </c>
      <c r="CU583" s="19">
        <f t="shared" ref="CU583:CY583" si="643">if(CP583="Không",0,1)</f>
        <v>0</v>
      </c>
      <c r="CV583" s="19">
        <f t="shared" si="643"/>
        <v>0</v>
      </c>
      <c r="CW583" s="19">
        <f t="shared" si="643"/>
        <v>0</v>
      </c>
      <c r="CX583" s="19">
        <f t="shared" si="643"/>
        <v>0</v>
      </c>
      <c r="CY583" s="19">
        <f t="shared" si="643"/>
        <v>0</v>
      </c>
      <c r="CZ583" s="19" t="s">
        <v>185</v>
      </c>
      <c r="DA583" s="19">
        <f t="shared" si="25"/>
        <v>0</v>
      </c>
      <c r="DB583" s="19" t="s">
        <v>185</v>
      </c>
      <c r="DC583" s="19">
        <f t="shared" si="26"/>
        <v>0</v>
      </c>
      <c r="DD583" s="20"/>
      <c r="DE583" s="19" t="s">
        <v>195</v>
      </c>
      <c r="DF583" s="19">
        <f t="shared" si="27"/>
        <v>1</v>
      </c>
      <c r="DG583" s="19" t="s">
        <v>196</v>
      </c>
      <c r="DH583" s="19">
        <f t="shared" si="28"/>
        <v>0</v>
      </c>
      <c r="DI583" s="19" t="s">
        <v>185</v>
      </c>
      <c r="DJ583" s="19">
        <f t="shared" si="29"/>
        <v>0</v>
      </c>
      <c r="DK583" s="19" t="s">
        <v>197</v>
      </c>
      <c r="DL583" s="19">
        <f t="shared" si="30"/>
        <v>0</v>
      </c>
      <c r="DM583" s="19" t="s">
        <v>265</v>
      </c>
      <c r="DN583" s="19">
        <f t="shared" si="31"/>
        <v>5</v>
      </c>
      <c r="DO583" s="19" t="s">
        <v>317</v>
      </c>
      <c r="DP583" s="19" t="s">
        <v>185</v>
      </c>
      <c r="DQ583" s="20">
        <f t="shared" si="32"/>
        <v>0</v>
      </c>
      <c r="DR583" s="20"/>
      <c r="DS583" s="19" t="s">
        <v>185</v>
      </c>
      <c r="DT583" s="20"/>
      <c r="DU583" s="19" t="s">
        <v>185</v>
      </c>
      <c r="DV583" s="20"/>
      <c r="DW583" s="20"/>
      <c r="DX583" s="20"/>
      <c r="DY583" s="20"/>
    </row>
    <row r="584">
      <c r="A584" s="18">
        <v>46022.58712962963</v>
      </c>
      <c r="B584" s="19" t="s">
        <v>300</v>
      </c>
      <c r="C584" s="19" t="s">
        <v>174</v>
      </c>
      <c r="D584" s="19">
        <f t="shared" si="2"/>
        <v>0</v>
      </c>
      <c r="E584" s="19" t="s">
        <v>180</v>
      </c>
      <c r="F584" s="19">
        <f>IFERROR(__xludf.DUMMYFUNCTION("LET(
  t, LOWER(TRIM(E584)),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84" s="19" t="s">
        <v>181</v>
      </c>
      <c r="H584" s="19">
        <f>IFERROR(__xludf.DUMMYFUNCTION("LET(
  t, LOWER(TRIM(G584)),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584" s="19" t="s">
        <v>276</v>
      </c>
      <c r="J584" s="19">
        <f>IFERROR(__xludf.DUMMYFUNCTION("LET(
  text, LOWER(I584),
  IFERROR(
    IFS(
      REGEXMATCH(text,""ở cùng gia đình|ở trọ cùng gia đình""), 0,
      REGEXMATCH(text,""thuê trọ""), 1,
      REGEXMATCH(text,""ở ktx""), 2,
      REGEXMATCH(text,""có nhà tại khu vực đang học|có nhà|ở riên"&amp;"g tại chung cư""), 3,
      REGEXMATCH(text,""ở nhà người quen""), 4
    ),
  -1)
)"),0.0)</f>
        <v>0</v>
      </c>
      <c r="K584" s="19" t="s">
        <v>183</v>
      </c>
      <c r="L584" s="19">
        <f>IFERROR(__xludf.DUMMYFUNCTION("LET(
  t, LOWER(TRIM(K584)),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84" s="19" t="s">
        <v>222</v>
      </c>
      <c r="N584" s="19">
        <f>IFERROR(__xludf.DUMMYFUNCTION("LET(
  t, LOWER(TRIM(M584)),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84" s="19" t="s">
        <v>195</v>
      </c>
      <c r="P584" s="19">
        <f t="shared" si="3"/>
        <v>1</v>
      </c>
      <c r="Q584" s="19" t="s">
        <v>1179</v>
      </c>
      <c r="R584" s="19">
        <v>1.0</v>
      </c>
      <c r="S584" s="19" t="s">
        <v>1180</v>
      </c>
      <c r="T584" s="19"/>
      <c r="U584" s="19" t="s">
        <v>1181</v>
      </c>
      <c r="V584" s="20" t="str">
        <f>IFERROR(__xludf.DUMMYFUNCTION("IFERROR(REGEXEXTRACT(U584,""\d+"")*1, """")"),"")</f>
        <v/>
      </c>
      <c r="W584" s="20">
        <f t="shared" si="5"/>
        <v>0</v>
      </c>
      <c r="X584" s="19" t="s">
        <v>457</v>
      </c>
      <c r="Y584" s="19" t="s">
        <v>457</v>
      </c>
      <c r="Z584" s="19" t="s">
        <v>185</v>
      </c>
      <c r="AA584" s="19"/>
      <c r="AB584" s="19" t="s">
        <v>185</v>
      </c>
      <c r="AC584" s="19" t="s">
        <v>185</v>
      </c>
      <c r="AD584" s="19" t="s">
        <v>186</v>
      </c>
      <c r="AE584" s="19" t="s">
        <v>185</v>
      </c>
      <c r="AF584" s="19" t="s">
        <v>237</v>
      </c>
      <c r="AG584" s="19" t="s">
        <v>238</v>
      </c>
      <c r="AH584" s="19" t="s">
        <v>188</v>
      </c>
      <c r="AI584" s="19" t="s">
        <v>227</v>
      </c>
      <c r="AJ584" s="19">
        <f t="shared" si="6"/>
        <v>2</v>
      </c>
      <c r="AK584" s="19" t="s">
        <v>188</v>
      </c>
      <c r="AL584" s="19">
        <f t="shared" si="7"/>
        <v>1</v>
      </c>
      <c r="AM584" s="19" t="s">
        <v>190</v>
      </c>
      <c r="AN584" s="19">
        <f t="shared" si="8"/>
        <v>0</v>
      </c>
      <c r="AO584" s="20"/>
      <c r="AP584" s="19">
        <v>1.0</v>
      </c>
      <c r="AQ584" s="19">
        <v>1.0</v>
      </c>
      <c r="AR584" s="19">
        <v>1.0</v>
      </c>
      <c r="AS584" s="19">
        <v>1.0</v>
      </c>
      <c r="AT584" s="19">
        <v>1.0</v>
      </c>
      <c r="AU584" s="19">
        <v>1.0</v>
      </c>
      <c r="AV584" s="19">
        <v>1.0</v>
      </c>
      <c r="AW584" s="19">
        <v>1.0</v>
      </c>
      <c r="AX584" s="19">
        <v>1.0</v>
      </c>
      <c r="AY584" s="19">
        <f t="shared" si="9"/>
        <v>9</v>
      </c>
      <c r="AZ584" s="19">
        <f t="shared" si="10"/>
        <v>0</v>
      </c>
      <c r="BA584" s="19">
        <f t="shared" si="11"/>
        <v>0</v>
      </c>
      <c r="BB584" s="19">
        <f t="shared" si="12"/>
        <v>0</v>
      </c>
      <c r="BC584" s="19">
        <v>1.0</v>
      </c>
      <c r="BD584" s="19">
        <v>1.0</v>
      </c>
      <c r="BE584" s="19">
        <v>1.0</v>
      </c>
      <c r="BF584" s="19">
        <v>1.0</v>
      </c>
      <c r="BG584" s="19">
        <v>1.0</v>
      </c>
      <c r="BH584" s="19">
        <v>1.0</v>
      </c>
      <c r="BI584" s="19">
        <v>1.0</v>
      </c>
      <c r="BJ584" s="19">
        <f t="shared" si="13"/>
        <v>7</v>
      </c>
      <c r="BK584" s="19">
        <f t="shared" si="14"/>
        <v>0</v>
      </c>
      <c r="BL584" s="19"/>
      <c r="BM584" s="19"/>
      <c r="BN584" s="19">
        <v>1.0</v>
      </c>
      <c r="BO584" s="19" t="s">
        <v>185</v>
      </c>
      <c r="BP584" s="19">
        <f t="shared" si="15"/>
        <v>0</v>
      </c>
      <c r="BQ584" s="19">
        <v>1.0</v>
      </c>
      <c r="BR584" s="19" t="s">
        <v>264</v>
      </c>
      <c r="BS584" s="19" t="s">
        <v>185</v>
      </c>
      <c r="BT584" s="20">
        <f t="shared" si="16"/>
        <v>0</v>
      </c>
      <c r="BU584" s="20"/>
      <c r="BV584" s="19">
        <v>5.0</v>
      </c>
      <c r="BW584" s="19" t="s">
        <v>185</v>
      </c>
      <c r="BX584" s="19" t="s">
        <v>191</v>
      </c>
      <c r="BY584" s="19" t="s">
        <v>185</v>
      </c>
      <c r="BZ584" s="19" t="s">
        <v>185</v>
      </c>
      <c r="CA584" s="19">
        <f t="shared" si="17"/>
        <v>0</v>
      </c>
      <c r="CB584" s="19" t="s">
        <v>185</v>
      </c>
      <c r="CC584" s="19">
        <f t="shared" si="18"/>
        <v>0</v>
      </c>
      <c r="CD584" s="19" t="s">
        <v>209</v>
      </c>
      <c r="CE584" s="19">
        <f t="shared" si="19"/>
        <v>1</v>
      </c>
      <c r="CF584" s="19" t="s">
        <v>192</v>
      </c>
      <c r="CG584" s="19">
        <f t="shared" si="20"/>
        <v>0</v>
      </c>
      <c r="CH584" s="19" t="s">
        <v>192</v>
      </c>
      <c r="CI584" s="19">
        <f t="shared" si="21"/>
        <v>0</v>
      </c>
      <c r="CJ584" s="19" t="s">
        <v>262</v>
      </c>
      <c r="CK584" s="19" t="s">
        <v>279</v>
      </c>
      <c r="CL584" s="19" t="s">
        <v>241</v>
      </c>
      <c r="CM584" s="19">
        <f t="shared" si="22"/>
        <v>1.5</v>
      </c>
      <c r="CN584" s="19" t="s">
        <v>185</v>
      </c>
      <c r="CO584" s="19">
        <f t="shared" si="23"/>
        <v>0</v>
      </c>
      <c r="CP584" s="19" t="s">
        <v>195</v>
      </c>
      <c r="CQ584" s="19" t="s">
        <v>195</v>
      </c>
      <c r="CR584" s="19" t="s">
        <v>185</v>
      </c>
      <c r="CS584" s="19" t="s">
        <v>195</v>
      </c>
      <c r="CT584" s="19" t="s">
        <v>185</v>
      </c>
      <c r="CU584" s="19">
        <f t="shared" ref="CU584:CY584" si="644">if(CP584="Không",0,1)</f>
        <v>1</v>
      </c>
      <c r="CV584" s="19">
        <f t="shared" si="644"/>
        <v>1</v>
      </c>
      <c r="CW584" s="19">
        <f t="shared" si="644"/>
        <v>0</v>
      </c>
      <c r="CX584" s="19">
        <f t="shared" si="644"/>
        <v>1</v>
      </c>
      <c r="CY584" s="19">
        <f t="shared" si="644"/>
        <v>0</v>
      </c>
      <c r="CZ584" s="19" t="s">
        <v>185</v>
      </c>
      <c r="DA584" s="19">
        <f t="shared" si="25"/>
        <v>0</v>
      </c>
      <c r="DB584" s="19" t="s">
        <v>185</v>
      </c>
      <c r="DC584" s="19">
        <f t="shared" si="26"/>
        <v>0</v>
      </c>
      <c r="DD584" s="20"/>
      <c r="DE584" s="19" t="s">
        <v>195</v>
      </c>
      <c r="DF584" s="19">
        <f t="shared" si="27"/>
        <v>1</v>
      </c>
      <c r="DG584" s="19" t="s">
        <v>1182</v>
      </c>
      <c r="DH584" s="19">
        <f t="shared" si="28"/>
        <v>1</v>
      </c>
      <c r="DI584" s="19" t="s">
        <v>185</v>
      </c>
      <c r="DJ584" s="19">
        <f t="shared" si="29"/>
        <v>0</v>
      </c>
      <c r="DK584" s="19" t="s">
        <v>197</v>
      </c>
      <c r="DL584" s="19">
        <f t="shared" si="30"/>
        <v>0</v>
      </c>
      <c r="DM584" s="19" t="s">
        <v>265</v>
      </c>
      <c r="DN584" s="19">
        <f t="shared" si="31"/>
        <v>5</v>
      </c>
      <c r="DO584" s="19" t="s">
        <v>1183</v>
      </c>
      <c r="DP584" s="19" t="s">
        <v>185</v>
      </c>
      <c r="DQ584" s="20">
        <f t="shared" si="32"/>
        <v>0</v>
      </c>
      <c r="DR584" s="20"/>
      <c r="DS584" s="19" t="s">
        <v>185</v>
      </c>
      <c r="DT584" s="20"/>
      <c r="DU584" s="19" t="s">
        <v>185</v>
      </c>
      <c r="DV584" s="20"/>
      <c r="DW584" s="20"/>
      <c r="DX584" s="20"/>
      <c r="DY584" s="20"/>
    </row>
    <row r="585">
      <c r="A585" s="18">
        <v>46022.587847222225</v>
      </c>
      <c r="B585" s="19" t="s">
        <v>370</v>
      </c>
      <c r="C585" s="19" t="s">
        <v>174</v>
      </c>
      <c r="D585" s="19">
        <f t="shared" si="2"/>
        <v>0</v>
      </c>
      <c r="E585" s="19" t="s">
        <v>267</v>
      </c>
      <c r="F585" s="19">
        <f>IFERROR(__xludf.DUMMYFUNCTION("LET(
  t, LOWER(TRIM(E585)),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585" s="19" t="s">
        <v>185</v>
      </c>
      <c r="H585" s="19">
        <f>IFERROR(__xludf.DUMMYFUNCTION("LET(
  t, LOWER(TRIM(G585)),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85" s="19" t="s">
        <v>310</v>
      </c>
      <c r="J585" s="19">
        <f>IFERROR(__xludf.DUMMYFUNCTION("LET(
  text, LOWER(I585),
  IFERROR(
    IFS(
      REGEXMATCH(text,""ở cùng gia đình|ở trọ cùng gia đình""), 0,
      REGEXMATCH(text,""thuê trọ""), 1,
      REGEXMATCH(text,""ở ktx""), 2,
      REGEXMATCH(text,""có nhà tại khu vực đang học|có nhà|ở riên"&amp;"g tại chung cư""), 3,
      REGEXMATCH(text,""ở nhà người quen""), 4
    ),
  -1)
)"),2.0)</f>
        <v>2</v>
      </c>
      <c r="K585" s="19" t="s">
        <v>202</v>
      </c>
      <c r="L585" s="19">
        <f>IFERROR(__xludf.DUMMYFUNCTION("LET(
  t, LOWER(TRIM(K585)),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85" s="19" t="s">
        <v>222</v>
      </c>
      <c r="N585" s="19">
        <f>IFERROR(__xludf.DUMMYFUNCTION("LET(
  t, LOWER(TRIM(M585)),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85" s="19" t="s">
        <v>195</v>
      </c>
      <c r="P585" s="19">
        <f t="shared" si="3"/>
        <v>1</v>
      </c>
      <c r="Q585" s="19">
        <v>1.0</v>
      </c>
      <c r="R585" s="20">
        <f t="shared" ref="R585:R588" si="646">Q585</f>
        <v>1</v>
      </c>
      <c r="S585" s="19" t="s">
        <v>223</v>
      </c>
      <c r="T585" s="19"/>
      <c r="U585" s="19" t="s">
        <v>236</v>
      </c>
      <c r="V585" s="20">
        <f>IFERROR(__xludf.DUMMYFUNCTION("IFERROR(REGEXEXTRACT(U585,""\d+"")*1, """")"),40.0)</f>
        <v>40</v>
      </c>
      <c r="W585" s="20">
        <f t="shared" si="5"/>
        <v>40</v>
      </c>
      <c r="X585" s="19">
        <v>10.0</v>
      </c>
      <c r="Y585" s="19">
        <v>10.0</v>
      </c>
      <c r="Z585" s="19" t="s">
        <v>185</v>
      </c>
      <c r="AA585" s="19"/>
      <c r="AB585" s="19" t="s">
        <v>195</v>
      </c>
      <c r="AC585" s="19" t="s">
        <v>185</v>
      </c>
      <c r="AD585" s="19" t="s">
        <v>185</v>
      </c>
      <c r="AE585" s="19" t="s">
        <v>185</v>
      </c>
      <c r="AF585" s="19" t="s">
        <v>206</v>
      </c>
      <c r="AG585" s="19" t="s">
        <v>238</v>
      </c>
      <c r="AH585" s="19" t="s">
        <v>238</v>
      </c>
      <c r="AI585" s="19" t="s">
        <v>189</v>
      </c>
      <c r="AJ585" s="19">
        <f t="shared" si="6"/>
        <v>1</v>
      </c>
      <c r="AK585" s="19" t="s">
        <v>238</v>
      </c>
      <c r="AL585" s="19">
        <f t="shared" si="7"/>
        <v>0</v>
      </c>
      <c r="AM585" s="19" t="s">
        <v>190</v>
      </c>
      <c r="AN585" s="19">
        <f t="shared" si="8"/>
        <v>0</v>
      </c>
      <c r="AO585" s="20"/>
      <c r="AP585" s="19">
        <v>1.0</v>
      </c>
      <c r="AQ585" s="19">
        <v>2.0</v>
      </c>
      <c r="AR585" s="19">
        <v>1.0</v>
      </c>
      <c r="AS585" s="19">
        <v>2.0</v>
      </c>
      <c r="AT585" s="19">
        <v>1.0</v>
      </c>
      <c r="AU585" s="19">
        <v>1.0</v>
      </c>
      <c r="AV585" s="19">
        <v>2.0</v>
      </c>
      <c r="AW585" s="19">
        <v>1.0</v>
      </c>
      <c r="AX585" s="19">
        <v>1.0</v>
      </c>
      <c r="AY585" s="19">
        <f t="shared" si="9"/>
        <v>12</v>
      </c>
      <c r="AZ585" s="19">
        <f t="shared" si="10"/>
        <v>3</v>
      </c>
      <c r="BA585" s="19">
        <f t="shared" si="11"/>
        <v>0</v>
      </c>
      <c r="BB585" s="19">
        <f t="shared" si="12"/>
        <v>0</v>
      </c>
      <c r="BC585" s="19">
        <v>1.0</v>
      </c>
      <c r="BD585" s="19">
        <v>1.0</v>
      </c>
      <c r="BE585" s="19">
        <v>3.0</v>
      </c>
      <c r="BF585" s="19">
        <v>2.0</v>
      </c>
      <c r="BG585" s="19">
        <v>1.0</v>
      </c>
      <c r="BH585" s="19">
        <v>1.0</v>
      </c>
      <c r="BI585" s="19">
        <v>2.0</v>
      </c>
      <c r="BJ585" s="19">
        <f t="shared" si="13"/>
        <v>11</v>
      </c>
      <c r="BK585" s="19">
        <f t="shared" si="14"/>
        <v>4</v>
      </c>
      <c r="BL585" s="19"/>
      <c r="BM585" s="19"/>
      <c r="BN585" s="19">
        <v>1.0</v>
      </c>
      <c r="BO585" s="19" t="s">
        <v>185</v>
      </c>
      <c r="BP585" s="19">
        <f t="shared" si="15"/>
        <v>0</v>
      </c>
      <c r="BQ585" s="19">
        <v>3.0</v>
      </c>
      <c r="BR585" s="19">
        <v>3.0</v>
      </c>
      <c r="BS585" s="19" t="s">
        <v>185</v>
      </c>
      <c r="BT585" s="20">
        <f t="shared" si="16"/>
        <v>0</v>
      </c>
      <c r="BU585" s="20"/>
      <c r="BV585" s="19">
        <v>3.0</v>
      </c>
      <c r="BW585" s="19" t="s">
        <v>185</v>
      </c>
      <c r="BX585" s="19" t="s">
        <v>191</v>
      </c>
      <c r="BY585" s="19" t="s">
        <v>185</v>
      </c>
      <c r="BZ585" s="19" t="s">
        <v>185</v>
      </c>
      <c r="CA585" s="19">
        <f t="shared" si="17"/>
        <v>0</v>
      </c>
      <c r="CB585" s="19" t="s">
        <v>186</v>
      </c>
      <c r="CC585" s="19">
        <f t="shared" si="18"/>
        <v>1</v>
      </c>
      <c r="CD585" s="19" t="s">
        <v>192</v>
      </c>
      <c r="CE585" s="19">
        <f t="shared" si="19"/>
        <v>0</v>
      </c>
      <c r="CF585" s="19" t="s">
        <v>192</v>
      </c>
      <c r="CG585" s="19">
        <f t="shared" si="20"/>
        <v>0</v>
      </c>
      <c r="CH585" s="19" t="s">
        <v>192</v>
      </c>
      <c r="CI585" s="19">
        <f t="shared" si="21"/>
        <v>0</v>
      </c>
      <c r="CJ585" s="19" t="s">
        <v>229</v>
      </c>
      <c r="CK585" s="19" t="s">
        <v>211</v>
      </c>
      <c r="CL585" s="19" t="s">
        <v>231</v>
      </c>
      <c r="CM585" s="19">
        <f t="shared" si="22"/>
        <v>0.75</v>
      </c>
      <c r="CN585" s="19" t="s">
        <v>185</v>
      </c>
      <c r="CO585" s="19">
        <f t="shared" si="23"/>
        <v>0</v>
      </c>
      <c r="CP585" s="19" t="s">
        <v>185</v>
      </c>
      <c r="CQ585" s="19" t="s">
        <v>195</v>
      </c>
      <c r="CR585" s="19" t="s">
        <v>185</v>
      </c>
      <c r="CS585" s="19" t="s">
        <v>185</v>
      </c>
      <c r="CT585" s="19" t="s">
        <v>185</v>
      </c>
      <c r="CU585" s="19">
        <f t="shared" ref="CU585:CY585" si="645">if(CP585="Không",0,1)</f>
        <v>0</v>
      </c>
      <c r="CV585" s="19">
        <f t="shared" si="645"/>
        <v>1</v>
      </c>
      <c r="CW585" s="19">
        <f t="shared" si="645"/>
        <v>0</v>
      </c>
      <c r="CX585" s="19">
        <f t="shared" si="645"/>
        <v>0</v>
      </c>
      <c r="CY585" s="19">
        <f t="shared" si="645"/>
        <v>0</v>
      </c>
      <c r="CZ585" s="19" t="s">
        <v>185</v>
      </c>
      <c r="DA585" s="19">
        <f t="shared" si="25"/>
        <v>0</v>
      </c>
      <c r="DB585" s="19" t="s">
        <v>185</v>
      </c>
      <c r="DC585" s="19">
        <f t="shared" si="26"/>
        <v>0</v>
      </c>
      <c r="DD585" s="20"/>
      <c r="DE585" s="19" t="s">
        <v>195</v>
      </c>
      <c r="DF585" s="19">
        <f t="shared" si="27"/>
        <v>1</v>
      </c>
      <c r="DG585" s="19" t="s">
        <v>196</v>
      </c>
      <c r="DH585" s="19">
        <f t="shared" si="28"/>
        <v>0</v>
      </c>
      <c r="DI585" s="19" t="s">
        <v>185</v>
      </c>
      <c r="DJ585" s="19">
        <f t="shared" si="29"/>
        <v>0</v>
      </c>
      <c r="DK585" s="19" t="s">
        <v>197</v>
      </c>
      <c r="DL585" s="19">
        <f t="shared" si="30"/>
        <v>0</v>
      </c>
      <c r="DM585" s="19" t="s">
        <v>198</v>
      </c>
      <c r="DN585" s="19">
        <f t="shared" si="31"/>
        <v>1.5</v>
      </c>
      <c r="DO585" s="19" t="s">
        <v>1184</v>
      </c>
      <c r="DP585" s="19" t="s">
        <v>185</v>
      </c>
      <c r="DQ585" s="20">
        <f t="shared" si="32"/>
        <v>0</v>
      </c>
      <c r="DR585" s="20"/>
      <c r="DS585" s="19" t="s">
        <v>195</v>
      </c>
      <c r="DT585" s="19" t="s">
        <v>218</v>
      </c>
      <c r="DU585" s="19" t="s">
        <v>185</v>
      </c>
      <c r="DV585" s="20"/>
      <c r="DW585" s="20"/>
      <c r="DX585" s="20"/>
      <c r="DY585" s="20"/>
    </row>
    <row r="586">
      <c r="A586" s="18">
        <v>46022.58813657407</v>
      </c>
      <c r="B586" s="19" t="s">
        <v>300</v>
      </c>
      <c r="C586" s="19" t="s">
        <v>174</v>
      </c>
      <c r="D586" s="19">
        <f t="shared" si="2"/>
        <v>0</v>
      </c>
      <c r="E586" s="19" t="s">
        <v>1185</v>
      </c>
      <c r="F586" s="19">
        <f>IFERROR(__xludf.DUMMYFUNCTION("LET(
  t, LOWER(TRIM(E586)),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586" s="19" t="s">
        <v>220</v>
      </c>
      <c r="H586" s="19">
        <f>IFERROR(__xludf.DUMMYFUNCTION("LET(
  t, LOWER(TRIM(G586)),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86" s="19" t="s">
        <v>276</v>
      </c>
      <c r="J586" s="19">
        <f>IFERROR(__xludf.DUMMYFUNCTION("LET(
  text, LOWER(I586),
  IFERROR(
    IFS(
      REGEXMATCH(text,""ở cùng gia đình|ở trọ cùng gia đình""), 0,
      REGEXMATCH(text,""thuê trọ""), 1,
      REGEXMATCH(text,""ở ktx""), 2,
      REGEXMATCH(text,""có nhà tại khu vực đang học|có nhà|ở riên"&amp;"g tại chung cư""), 3,
      REGEXMATCH(text,""ở nhà người quen""), 4
    ),
  -1)
)"),0.0)</f>
        <v>0</v>
      </c>
      <c r="K586" s="19" t="s">
        <v>202</v>
      </c>
      <c r="L586" s="19">
        <f>IFERROR(__xludf.DUMMYFUNCTION("LET(
  t, LOWER(TRIM(K586)),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86" s="19" t="s">
        <v>222</v>
      </c>
      <c r="N586" s="19">
        <f>IFERROR(__xludf.DUMMYFUNCTION("LET(
  t, LOWER(TRIM(M586)),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86" s="19" t="s">
        <v>185</v>
      </c>
      <c r="P586" s="19">
        <f t="shared" si="3"/>
        <v>0</v>
      </c>
      <c r="Q586" s="20"/>
      <c r="R586" s="20" t="str">
        <f t="shared" si="646"/>
        <v/>
      </c>
      <c r="S586" s="20"/>
      <c r="T586" s="20"/>
      <c r="U586" s="20"/>
      <c r="V586" s="20" t="str">
        <f>IFERROR(__xludf.DUMMYFUNCTION("IFERROR(REGEXEXTRACT(U586,""\d+"")*1, """")"),"")</f>
        <v/>
      </c>
      <c r="W586" s="20">
        <f t="shared" si="5"/>
        <v>0</v>
      </c>
      <c r="X586" s="20"/>
      <c r="Y586" s="20"/>
      <c r="Z586" s="19" t="s">
        <v>208</v>
      </c>
      <c r="AA586" s="19"/>
      <c r="AB586" s="19" t="s">
        <v>185</v>
      </c>
      <c r="AC586" s="19" t="s">
        <v>185</v>
      </c>
      <c r="AD586" s="19" t="s">
        <v>205</v>
      </c>
      <c r="AE586" s="19" t="s">
        <v>225</v>
      </c>
      <c r="AF586" s="19" t="s">
        <v>206</v>
      </c>
      <c r="AG586" s="19" t="s">
        <v>188</v>
      </c>
      <c r="AH586" s="19" t="s">
        <v>188</v>
      </c>
      <c r="AI586" s="19" t="s">
        <v>239</v>
      </c>
      <c r="AJ586" s="19">
        <f t="shared" si="6"/>
        <v>0</v>
      </c>
      <c r="AK586" s="19" t="s">
        <v>238</v>
      </c>
      <c r="AL586" s="19">
        <f t="shared" si="7"/>
        <v>0</v>
      </c>
      <c r="AM586" s="19" t="s">
        <v>190</v>
      </c>
      <c r="AN586" s="19">
        <f t="shared" si="8"/>
        <v>0</v>
      </c>
      <c r="AO586" s="20"/>
      <c r="AP586" s="19">
        <v>3.0</v>
      </c>
      <c r="AQ586" s="19">
        <v>2.0</v>
      </c>
      <c r="AR586" s="19">
        <v>1.0</v>
      </c>
      <c r="AS586" s="19">
        <v>2.0</v>
      </c>
      <c r="AT586" s="19">
        <v>1.0</v>
      </c>
      <c r="AU586" s="19">
        <v>1.0</v>
      </c>
      <c r="AV586" s="19">
        <v>1.0</v>
      </c>
      <c r="AW586" s="19">
        <v>1.0</v>
      </c>
      <c r="AX586" s="19">
        <v>1.0</v>
      </c>
      <c r="AY586" s="19">
        <f t="shared" si="9"/>
        <v>13</v>
      </c>
      <c r="AZ586" s="19">
        <f t="shared" si="10"/>
        <v>4</v>
      </c>
      <c r="BA586" s="19">
        <f t="shared" si="11"/>
        <v>0</v>
      </c>
      <c r="BB586" s="19">
        <f t="shared" si="12"/>
        <v>0</v>
      </c>
      <c r="BC586" s="19">
        <v>1.0</v>
      </c>
      <c r="BD586" s="19">
        <v>1.0</v>
      </c>
      <c r="BE586" s="19">
        <v>1.0</v>
      </c>
      <c r="BF586" s="19">
        <v>3.0</v>
      </c>
      <c r="BG586" s="19">
        <v>2.0</v>
      </c>
      <c r="BH586" s="19">
        <v>2.0</v>
      </c>
      <c r="BI586" s="19">
        <v>1.0</v>
      </c>
      <c r="BJ586" s="19">
        <f t="shared" si="13"/>
        <v>11</v>
      </c>
      <c r="BK586" s="19">
        <f t="shared" si="14"/>
        <v>4</v>
      </c>
      <c r="BL586" s="19"/>
      <c r="BM586" s="19"/>
      <c r="BN586" s="19">
        <v>1.0</v>
      </c>
      <c r="BO586" s="19" t="s">
        <v>185</v>
      </c>
      <c r="BP586" s="19">
        <f t="shared" si="15"/>
        <v>0</v>
      </c>
      <c r="BQ586" s="19">
        <v>6.0</v>
      </c>
      <c r="BR586" s="19">
        <v>0.0</v>
      </c>
      <c r="BS586" s="19" t="s">
        <v>185</v>
      </c>
      <c r="BT586" s="20">
        <f t="shared" si="16"/>
        <v>0</v>
      </c>
      <c r="BU586" s="20"/>
      <c r="BV586" s="19">
        <v>5.0</v>
      </c>
      <c r="BW586" s="19" t="s">
        <v>185</v>
      </c>
      <c r="BX586" s="19" t="s">
        <v>191</v>
      </c>
      <c r="BY586" s="19" t="s">
        <v>185</v>
      </c>
      <c r="BZ586" s="19" t="s">
        <v>185</v>
      </c>
      <c r="CA586" s="19">
        <f t="shared" si="17"/>
        <v>0</v>
      </c>
      <c r="CB586" s="19" t="s">
        <v>185</v>
      </c>
      <c r="CC586" s="19">
        <f t="shared" si="18"/>
        <v>0</v>
      </c>
      <c r="CD586" s="19" t="s">
        <v>208</v>
      </c>
      <c r="CE586" s="19">
        <f t="shared" si="19"/>
        <v>2</v>
      </c>
      <c r="CF586" s="19" t="s">
        <v>209</v>
      </c>
      <c r="CG586" s="19">
        <f t="shared" si="20"/>
        <v>1</v>
      </c>
      <c r="CH586" s="19" t="s">
        <v>209</v>
      </c>
      <c r="CI586" s="19">
        <f t="shared" si="21"/>
        <v>1</v>
      </c>
      <c r="CJ586" s="19" t="s">
        <v>193</v>
      </c>
      <c r="CK586" s="19" t="s">
        <v>185</v>
      </c>
      <c r="CL586" s="19" t="s">
        <v>241</v>
      </c>
      <c r="CM586" s="19">
        <f t="shared" si="22"/>
        <v>1.5</v>
      </c>
      <c r="CN586" s="19" t="s">
        <v>185</v>
      </c>
      <c r="CO586" s="19">
        <f t="shared" si="23"/>
        <v>0</v>
      </c>
      <c r="CP586" s="19" t="s">
        <v>185</v>
      </c>
      <c r="CQ586" s="19" t="s">
        <v>185</v>
      </c>
      <c r="CR586" s="19" t="s">
        <v>185</v>
      </c>
      <c r="CS586" s="19" t="s">
        <v>185</v>
      </c>
      <c r="CT586" s="19" t="s">
        <v>185</v>
      </c>
      <c r="CU586" s="19">
        <f t="shared" ref="CU586:CY586" si="647">if(CP586="Không",0,1)</f>
        <v>0</v>
      </c>
      <c r="CV586" s="19">
        <f t="shared" si="647"/>
        <v>0</v>
      </c>
      <c r="CW586" s="19">
        <f t="shared" si="647"/>
        <v>0</v>
      </c>
      <c r="CX586" s="19">
        <f t="shared" si="647"/>
        <v>0</v>
      </c>
      <c r="CY586" s="19">
        <f t="shared" si="647"/>
        <v>0</v>
      </c>
      <c r="CZ586" s="19" t="s">
        <v>185</v>
      </c>
      <c r="DA586" s="19">
        <f t="shared" si="25"/>
        <v>0</v>
      </c>
      <c r="DB586" s="19" t="s">
        <v>185</v>
      </c>
      <c r="DC586" s="19">
        <f t="shared" si="26"/>
        <v>0</v>
      </c>
      <c r="DD586" s="20"/>
      <c r="DE586" s="19" t="s">
        <v>195</v>
      </c>
      <c r="DF586" s="19">
        <f t="shared" si="27"/>
        <v>1</v>
      </c>
      <c r="DG586" s="19" t="s">
        <v>196</v>
      </c>
      <c r="DH586" s="19">
        <f t="shared" si="28"/>
        <v>0</v>
      </c>
      <c r="DI586" s="19" t="s">
        <v>185</v>
      </c>
      <c r="DJ586" s="19">
        <f t="shared" si="29"/>
        <v>0</v>
      </c>
      <c r="DK586" s="19" t="s">
        <v>197</v>
      </c>
      <c r="DL586" s="19">
        <f t="shared" si="30"/>
        <v>0</v>
      </c>
      <c r="DM586" s="19" t="s">
        <v>265</v>
      </c>
      <c r="DN586" s="19">
        <f t="shared" si="31"/>
        <v>5</v>
      </c>
      <c r="DO586" s="19" t="s">
        <v>1186</v>
      </c>
      <c r="DP586" s="19" t="s">
        <v>185</v>
      </c>
      <c r="DQ586" s="20">
        <f t="shared" si="32"/>
        <v>0</v>
      </c>
      <c r="DR586" s="20"/>
      <c r="DS586" s="19" t="s">
        <v>185</v>
      </c>
      <c r="DT586" s="20"/>
      <c r="DU586" s="19" t="s">
        <v>185</v>
      </c>
      <c r="DV586" s="20"/>
      <c r="DW586" s="20"/>
      <c r="DX586" s="20"/>
      <c r="DY586" s="20"/>
    </row>
    <row r="587">
      <c r="A587" s="18">
        <v>46022.588275462964</v>
      </c>
      <c r="B587" s="19" t="s">
        <v>300</v>
      </c>
      <c r="C587" s="19" t="s">
        <v>335</v>
      </c>
      <c r="D587" s="19">
        <f t="shared" si="2"/>
        <v>1</v>
      </c>
      <c r="E587" s="19" t="s">
        <v>476</v>
      </c>
      <c r="F587" s="19">
        <f>IFERROR(__xludf.DUMMYFUNCTION("LET(
  t, LOWER(TRIM(E587)),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587" s="19" t="s">
        <v>220</v>
      </c>
      <c r="H587" s="19">
        <f>IFERROR(__xludf.DUMMYFUNCTION("LET(
  t, LOWER(TRIM(G587)),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87" s="19" t="s">
        <v>276</v>
      </c>
      <c r="J587" s="19">
        <f>IFERROR(__xludf.DUMMYFUNCTION("LET(
  text, LOWER(I587),
  IFERROR(
    IFS(
      REGEXMATCH(text,""ở cùng gia đình|ở trọ cùng gia đình""), 0,
      REGEXMATCH(text,""thuê trọ""), 1,
      REGEXMATCH(text,""ở ktx""), 2,
      REGEXMATCH(text,""có nhà tại khu vực đang học|có nhà|ở riên"&amp;"g tại chung cư""), 3,
      REGEXMATCH(text,""ở nhà người quen""), 4
    ),
  -1)
)"),0.0)</f>
        <v>0</v>
      </c>
      <c r="K587" s="19" t="s">
        <v>202</v>
      </c>
      <c r="L587" s="19">
        <f>IFERROR(__xludf.DUMMYFUNCTION("LET(
  t, LOWER(TRIM(K587)),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87" s="19" t="s">
        <v>222</v>
      </c>
      <c r="N587" s="19">
        <f>IFERROR(__xludf.DUMMYFUNCTION("LET(
  t, LOWER(TRIM(M587)),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87" s="19" t="s">
        <v>185</v>
      </c>
      <c r="P587" s="19">
        <f t="shared" si="3"/>
        <v>0</v>
      </c>
      <c r="Q587" s="20"/>
      <c r="R587" s="20" t="str">
        <f t="shared" si="646"/>
        <v/>
      </c>
      <c r="S587" s="20"/>
      <c r="T587" s="20"/>
      <c r="U587" s="20"/>
      <c r="V587" s="20" t="str">
        <f>IFERROR(__xludf.DUMMYFUNCTION("IFERROR(REGEXEXTRACT(U587,""\d+"")*1, """")"),"")</f>
        <v/>
      </c>
      <c r="W587" s="20">
        <f t="shared" si="5"/>
        <v>0</v>
      </c>
      <c r="X587" s="20"/>
      <c r="Y587" s="20"/>
      <c r="Z587" s="19" t="s">
        <v>185</v>
      </c>
      <c r="AA587" s="19"/>
      <c r="AB587" s="19" t="s">
        <v>195</v>
      </c>
      <c r="AC587" s="19" t="s">
        <v>185</v>
      </c>
      <c r="AD587" s="19" t="s">
        <v>185</v>
      </c>
      <c r="AE587" s="19" t="s">
        <v>185</v>
      </c>
      <c r="AF587" s="19" t="s">
        <v>237</v>
      </c>
      <c r="AG587" s="19" t="s">
        <v>238</v>
      </c>
      <c r="AH587" s="19" t="s">
        <v>238</v>
      </c>
      <c r="AI587" s="19" t="s">
        <v>239</v>
      </c>
      <c r="AJ587" s="19">
        <f t="shared" si="6"/>
        <v>0</v>
      </c>
      <c r="AK587" s="19" t="s">
        <v>302</v>
      </c>
      <c r="AL587" s="19">
        <f t="shared" si="7"/>
        <v>-1</v>
      </c>
      <c r="AM587" s="19" t="s">
        <v>1187</v>
      </c>
      <c r="AN587" s="19">
        <f t="shared" si="8"/>
        <v>0</v>
      </c>
      <c r="AO587" s="20"/>
      <c r="AP587" s="19">
        <v>1.0</v>
      </c>
      <c r="AQ587" s="19">
        <v>1.0</v>
      </c>
      <c r="AR587" s="19">
        <v>2.0</v>
      </c>
      <c r="AS587" s="19">
        <v>2.0</v>
      </c>
      <c r="AT587" s="19">
        <v>1.0</v>
      </c>
      <c r="AU587" s="19">
        <v>1.0</v>
      </c>
      <c r="AV587" s="19">
        <v>1.0</v>
      </c>
      <c r="AW587" s="19">
        <v>1.0</v>
      </c>
      <c r="AX587" s="19">
        <v>1.0</v>
      </c>
      <c r="AY587" s="19">
        <f t="shared" si="9"/>
        <v>11</v>
      </c>
      <c r="AZ587" s="19">
        <f t="shared" si="10"/>
        <v>2</v>
      </c>
      <c r="BA587" s="19">
        <f t="shared" si="11"/>
        <v>0</v>
      </c>
      <c r="BB587" s="19">
        <f t="shared" si="12"/>
        <v>0</v>
      </c>
      <c r="BC587" s="19">
        <v>1.0</v>
      </c>
      <c r="BD587" s="19">
        <v>1.0</v>
      </c>
      <c r="BE587" s="19">
        <v>3.0</v>
      </c>
      <c r="BF587" s="19">
        <v>1.0</v>
      </c>
      <c r="BG587" s="19">
        <v>1.0</v>
      </c>
      <c r="BH587" s="19">
        <v>1.0</v>
      </c>
      <c r="BI587" s="19">
        <v>1.0</v>
      </c>
      <c r="BJ587" s="19">
        <f t="shared" si="13"/>
        <v>9</v>
      </c>
      <c r="BK587" s="19">
        <f t="shared" si="14"/>
        <v>2</v>
      </c>
      <c r="BL587" s="19"/>
      <c r="BM587" s="19"/>
      <c r="BN587" s="19">
        <v>3.0</v>
      </c>
      <c r="BO587" s="19" t="s">
        <v>185</v>
      </c>
      <c r="BP587" s="19">
        <f t="shared" si="15"/>
        <v>0</v>
      </c>
      <c r="BQ587" s="19">
        <v>1.0</v>
      </c>
      <c r="BR587" s="19" t="s">
        <v>1188</v>
      </c>
      <c r="BS587" s="19" t="s">
        <v>185</v>
      </c>
      <c r="BT587" s="20">
        <f t="shared" si="16"/>
        <v>0</v>
      </c>
      <c r="BU587" s="20"/>
      <c r="BV587" s="19">
        <v>3.0</v>
      </c>
      <c r="BW587" s="19" t="s">
        <v>185</v>
      </c>
      <c r="BX587" s="19" t="s">
        <v>191</v>
      </c>
      <c r="BY587" s="19" t="s">
        <v>185</v>
      </c>
      <c r="BZ587" s="19" t="s">
        <v>185</v>
      </c>
      <c r="CA587" s="19">
        <f t="shared" si="17"/>
        <v>0</v>
      </c>
      <c r="CB587" s="19" t="s">
        <v>185</v>
      </c>
      <c r="CC587" s="19">
        <f t="shared" si="18"/>
        <v>0</v>
      </c>
      <c r="CD587" s="19" t="s">
        <v>192</v>
      </c>
      <c r="CE587" s="19">
        <f t="shared" si="19"/>
        <v>0</v>
      </c>
      <c r="CF587" s="19" t="s">
        <v>192</v>
      </c>
      <c r="CG587" s="19">
        <f t="shared" si="20"/>
        <v>0</v>
      </c>
      <c r="CH587" s="19" t="s">
        <v>192</v>
      </c>
      <c r="CI587" s="19">
        <f t="shared" si="21"/>
        <v>0</v>
      </c>
      <c r="CJ587" s="19" t="s">
        <v>262</v>
      </c>
      <c r="CK587" s="19" t="s">
        <v>185</v>
      </c>
      <c r="CL587" s="19" t="s">
        <v>212</v>
      </c>
      <c r="CM587" s="19">
        <f t="shared" si="22"/>
        <v>6</v>
      </c>
      <c r="CN587" s="19" t="s">
        <v>185</v>
      </c>
      <c r="CO587" s="19">
        <f t="shared" si="23"/>
        <v>0</v>
      </c>
      <c r="CP587" s="19" t="s">
        <v>185</v>
      </c>
      <c r="CQ587" s="19" t="s">
        <v>185</v>
      </c>
      <c r="CR587" s="19" t="s">
        <v>185</v>
      </c>
      <c r="CS587" s="19" t="s">
        <v>185</v>
      </c>
      <c r="CT587" s="19" t="s">
        <v>185</v>
      </c>
      <c r="CU587" s="19">
        <f t="shared" ref="CU587:CY587" si="648">if(CP587="Không",0,1)</f>
        <v>0</v>
      </c>
      <c r="CV587" s="19">
        <f t="shared" si="648"/>
        <v>0</v>
      </c>
      <c r="CW587" s="19">
        <f t="shared" si="648"/>
        <v>0</v>
      </c>
      <c r="CX587" s="19">
        <f t="shared" si="648"/>
        <v>0</v>
      </c>
      <c r="CY587" s="19">
        <f t="shared" si="648"/>
        <v>0</v>
      </c>
      <c r="CZ587" s="19" t="s">
        <v>185</v>
      </c>
      <c r="DA587" s="19">
        <f t="shared" si="25"/>
        <v>0</v>
      </c>
      <c r="DB587" s="19" t="s">
        <v>185</v>
      </c>
      <c r="DC587" s="19">
        <f t="shared" si="26"/>
        <v>0</v>
      </c>
      <c r="DD587" s="20"/>
      <c r="DE587" s="19" t="s">
        <v>185</v>
      </c>
      <c r="DF587" s="19">
        <f t="shared" si="27"/>
        <v>0</v>
      </c>
      <c r="DG587" s="19" t="s">
        <v>196</v>
      </c>
      <c r="DH587" s="19">
        <f t="shared" si="28"/>
        <v>0</v>
      </c>
      <c r="DI587" s="19" t="s">
        <v>185</v>
      </c>
      <c r="DJ587" s="19">
        <f t="shared" si="29"/>
        <v>0</v>
      </c>
      <c r="DK587" s="19" t="s">
        <v>197</v>
      </c>
      <c r="DL587" s="19">
        <f t="shared" si="30"/>
        <v>0</v>
      </c>
      <c r="DM587" s="20"/>
      <c r="DN587" s="19" t="str">
        <f t="shared" si="31"/>
        <v/>
      </c>
      <c r="DO587" s="20"/>
      <c r="DP587" s="19" t="s">
        <v>185</v>
      </c>
      <c r="DQ587" s="20">
        <f t="shared" si="32"/>
        <v>0</v>
      </c>
      <c r="DR587" s="20"/>
      <c r="DS587" s="19" t="s">
        <v>185</v>
      </c>
      <c r="DT587" s="20"/>
      <c r="DU587" s="19" t="s">
        <v>185</v>
      </c>
      <c r="DV587" s="20"/>
      <c r="DW587" s="20"/>
      <c r="DX587" s="20"/>
      <c r="DY587" s="20"/>
    </row>
    <row r="588">
      <c r="A588" s="18">
        <v>46022.58844907407</v>
      </c>
      <c r="B588" s="19" t="s">
        <v>300</v>
      </c>
      <c r="C588" s="19" t="s">
        <v>174</v>
      </c>
      <c r="D588" s="19">
        <f t="shared" si="2"/>
        <v>0</v>
      </c>
      <c r="E588" s="19" t="s">
        <v>180</v>
      </c>
      <c r="F588" s="19">
        <f>IFERROR(__xludf.DUMMYFUNCTION("LET(
  t, LOWER(TRIM(E588)),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88" s="19" t="s">
        <v>185</v>
      </c>
      <c r="H588" s="19">
        <f>IFERROR(__xludf.DUMMYFUNCTION("LET(
  t, LOWER(TRIM(G588)),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88" s="19" t="s">
        <v>276</v>
      </c>
      <c r="J588" s="19">
        <f>IFERROR(__xludf.DUMMYFUNCTION("LET(
  text, LOWER(I588),
  IFERROR(
    IFS(
      REGEXMATCH(text,""ở cùng gia đình|ở trọ cùng gia đình""), 0,
      REGEXMATCH(text,""thuê trọ""), 1,
      REGEXMATCH(text,""ở ktx""), 2,
      REGEXMATCH(text,""có nhà tại khu vực đang học|có nhà|ở riên"&amp;"g tại chung cư""), 3,
      REGEXMATCH(text,""ở nhà người quen""), 4
    ),
  -1)
)"),0.0)</f>
        <v>0</v>
      </c>
      <c r="K588" s="19" t="s">
        <v>816</v>
      </c>
      <c r="L588" s="19">
        <f>IFERROR(__xludf.DUMMYFUNCTION("LET(
  t, LOWER(TRIM(K588)),
  IFERROR(
    IFS(
      REGEXMATCH(t,""xuất\s*sắc""), 0,
      REGEXMATCH(t,""^giỏi$""), 1,
      REGEXMATCH(t,""^khá$""), 2,
      REGEXMATCH(t,""trung bình|bình thường|^4$""), 3,
      REGEXMATCH(t,""rớt""), 4,
      REGEX"&amp;"MATCH(t,""năm nhất|tân sinh viên|mới|chưa|không|sắp thi|chuẩn bị thi|kq|kết quả|chưa có|chưa biết""), 5,
      TRUE, 5
    ),
  5)
)"),5.0)</f>
        <v>5</v>
      </c>
      <c r="M588" s="19" t="s">
        <v>1189</v>
      </c>
      <c r="N588" s="19">
        <f>IFERROR(__xludf.DUMMYFUNCTION("LET(
  t, LOWER(TRIM(M588)),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88" s="19" t="s">
        <v>185</v>
      </c>
      <c r="P588" s="19">
        <f t="shared" si="3"/>
        <v>0</v>
      </c>
      <c r="Q588" s="20"/>
      <c r="R588" s="20" t="str">
        <f t="shared" si="646"/>
        <v/>
      </c>
      <c r="S588" s="20"/>
      <c r="T588" s="20"/>
      <c r="U588" s="20"/>
      <c r="V588" s="20" t="str">
        <f>IFERROR(__xludf.DUMMYFUNCTION("IFERROR(REGEXEXTRACT(U588,""\d+"")*1, """")"),"")</f>
        <v/>
      </c>
      <c r="W588" s="20">
        <f t="shared" si="5"/>
        <v>0</v>
      </c>
      <c r="X588" s="20"/>
      <c r="Y588" s="20"/>
      <c r="Z588" s="19" t="s">
        <v>185</v>
      </c>
      <c r="AA588" s="19"/>
      <c r="AB588" s="19" t="s">
        <v>185</v>
      </c>
      <c r="AC588" s="19" t="s">
        <v>185</v>
      </c>
      <c r="AD588" s="19" t="s">
        <v>205</v>
      </c>
      <c r="AE588" s="19" t="s">
        <v>186</v>
      </c>
      <c r="AF588" s="19" t="s">
        <v>250</v>
      </c>
      <c r="AG588" s="19" t="s">
        <v>251</v>
      </c>
      <c r="AH588" s="19" t="s">
        <v>251</v>
      </c>
      <c r="AI588" s="19" t="s">
        <v>239</v>
      </c>
      <c r="AJ588" s="19">
        <f t="shared" si="6"/>
        <v>0</v>
      </c>
      <c r="AK588" s="19" t="s">
        <v>238</v>
      </c>
      <c r="AL588" s="19">
        <f t="shared" si="7"/>
        <v>0</v>
      </c>
      <c r="AM588" s="19" t="s">
        <v>190</v>
      </c>
      <c r="AN588" s="19">
        <f t="shared" si="8"/>
        <v>0</v>
      </c>
      <c r="AO588" s="20"/>
      <c r="AP588" s="19">
        <v>2.0</v>
      </c>
      <c r="AQ588" s="19">
        <v>4.0</v>
      </c>
      <c r="AR588" s="19">
        <v>2.0</v>
      </c>
      <c r="AS588" s="19">
        <v>2.0</v>
      </c>
      <c r="AT588" s="19">
        <v>2.0</v>
      </c>
      <c r="AU588" s="19">
        <v>2.0</v>
      </c>
      <c r="AV588" s="19">
        <v>1.0</v>
      </c>
      <c r="AW588" s="19">
        <v>1.0</v>
      </c>
      <c r="AX588" s="19">
        <v>1.0</v>
      </c>
      <c r="AY588" s="19">
        <f t="shared" si="9"/>
        <v>17</v>
      </c>
      <c r="AZ588" s="19">
        <f t="shared" si="10"/>
        <v>8</v>
      </c>
      <c r="BA588" s="19">
        <f t="shared" si="11"/>
        <v>0</v>
      </c>
      <c r="BB588" s="19">
        <f t="shared" si="12"/>
        <v>0</v>
      </c>
      <c r="BC588" s="19">
        <v>2.0</v>
      </c>
      <c r="BD588" s="19">
        <v>1.0</v>
      </c>
      <c r="BE588" s="19">
        <v>2.0</v>
      </c>
      <c r="BF588" s="19">
        <v>2.0</v>
      </c>
      <c r="BG588" s="19">
        <v>3.0</v>
      </c>
      <c r="BH588" s="19">
        <v>3.0</v>
      </c>
      <c r="BI588" s="19">
        <v>2.0</v>
      </c>
      <c r="BJ588" s="19">
        <f t="shared" si="13"/>
        <v>15</v>
      </c>
      <c r="BK588" s="19">
        <f t="shared" si="14"/>
        <v>8</v>
      </c>
      <c r="BL588" s="19"/>
      <c r="BM588" s="19"/>
      <c r="BN588" s="19">
        <v>1.0</v>
      </c>
      <c r="BO588" s="19" t="s">
        <v>185</v>
      </c>
      <c r="BP588" s="19">
        <f t="shared" si="15"/>
        <v>0</v>
      </c>
      <c r="BQ588" s="19">
        <v>1.0</v>
      </c>
      <c r="BR588" s="19">
        <v>2.0</v>
      </c>
      <c r="BS588" s="19" t="s">
        <v>185</v>
      </c>
      <c r="BT588" s="20">
        <f t="shared" si="16"/>
        <v>0</v>
      </c>
      <c r="BU588" s="20"/>
      <c r="BV588" s="19">
        <v>1.0</v>
      </c>
      <c r="BW588" s="19" t="s">
        <v>185</v>
      </c>
      <c r="BX588" s="19" t="s">
        <v>191</v>
      </c>
      <c r="BY588" s="19" t="s">
        <v>195</v>
      </c>
      <c r="BZ588" s="19" t="s">
        <v>186</v>
      </c>
      <c r="CA588" s="19">
        <f t="shared" si="17"/>
        <v>1</v>
      </c>
      <c r="CB588" s="19" t="s">
        <v>208</v>
      </c>
      <c r="CC588" s="19">
        <f t="shared" si="18"/>
        <v>2</v>
      </c>
      <c r="CD588" s="19" t="s">
        <v>209</v>
      </c>
      <c r="CE588" s="19">
        <f t="shared" si="19"/>
        <v>1</v>
      </c>
      <c r="CF588" s="19" t="s">
        <v>209</v>
      </c>
      <c r="CG588" s="19">
        <f t="shared" si="20"/>
        <v>1</v>
      </c>
      <c r="CH588" s="19" t="s">
        <v>209</v>
      </c>
      <c r="CI588" s="19">
        <f t="shared" si="21"/>
        <v>1</v>
      </c>
      <c r="CJ588" s="19" t="s">
        <v>229</v>
      </c>
      <c r="CK588" s="19" t="s">
        <v>185</v>
      </c>
      <c r="CL588" s="19" t="s">
        <v>365</v>
      </c>
      <c r="CM588" s="19">
        <f t="shared" si="22"/>
        <v>0.33</v>
      </c>
      <c r="CN588" s="19" t="s">
        <v>213</v>
      </c>
      <c r="CO588" s="19">
        <f t="shared" si="23"/>
        <v>1</v>
      </c>
      <c r="CP588" s="19" t="s">
        <v>185</v>
      </c>
      <c r="CQ588" s="19" t="s">
        <v>185</v>
      </c>
      <c r="CR588" s="19" t="s">
        <v>185</v>
      </c>
      <c r="CS588" s="19" t="s">
        <v>185</v>
      </c>
      <c r="CT588" s="19" t="s">
        <v>185</v>
      </c>
      <c r="CU588" s="19">
        <f t="shared" ref="CU588:CY588" si="649">if(CP588="Không",0,1)</f>
        <v>0</v>
      </c>
      <c r="CV588" s="19">
        <f t="shared" si="649"/>
        <v>0</v>
      </c>
      <c r="CW588" s="19">
        <f t="shared" si="649"/>
        <v>0</v>
      </c>
      <c r="CX588" s="19">
        <f t="shared" si="649"/>
        <v>0</v>
      </c>
      <c r="CY588" s="19">
        <f t="shared" si="649"/>
        <v>0</v>
      </c>
      <c r="CZ588" s="19" t="s">
        <v>185</v>
      </c>
      <c r="DA588" s="19">
        <f t="shared" si="25"/>
        <v>0</v>
      </c>
      <c r="DB588" s="19" t="s">
        <v>185</v>
      </c>
      <c r="DC588" s="19">
        <f t="shared" si="26"/>
        <v>0</v>
      </c>
      <c r="DD588" s="20"/>
      <c r="DE588" s="19" t="s">
        <v>195</v>
      </c>
      <c r="DF588" s="19">
        <f t="shared" si="27"/>
        <v>1</v>
      </c>
      <c r="DG588" s="19" t="s">
        <v>196</v>
      </c>
      <c r="DH588" s="19">
        <f t="shared" si="28"/>
        <v>0</v>
      </c>
      <c r="DI588" s="19" t="s">
        <v>185</v>
      </c>
      <c r="DJ588" s="19">
        <f t="shared" si="29"/>
        <v>0</v>
      </c>
      <c r="DK588" s="19" t="s">
        <v>197</v>
      </c>
      <c r="DL588" s="19">
        <f t="shared" si="30"/>
        <v>0</v>
      </c>
      <c r="DM588" s="19" t="s">
        <v>264</v>
      </c>
      <c r="DN588" s="19">
        <f t="shared" si="31"/>
        <v>0</v>
      </c>
      <c r="DO588" s="19" t="s">
        <v>288</v>
      </c>
      <c r="DP588" s="19" t="s">
        <v>185</v>
      </c>
      <c r="DQ588" s="20">
        <f t="shared" si="32"/>
        <v>0</v>
      </c>
      <c r="DR588" s="20"/>
      <c r="DS588" s="19" t="s">
        <v>185</v>
      </c>
      <c r="DT588" s="20"/>
      <c r="DU588" s="19" t="s">
        <v>185</v>
      </c>
      <c r="DV588" s="20"/>
      <c r="DW588" s="20"/>
      <c r="DX588" s="20"/>
      <c r="DY588" s="20"/>
    </row>
    <row r="589">
      <c r="A589" s="18">
        <v>46022.589224537034</v>
      </c>
      <c r="B589" s="19" t="s">
        <v>300</v>
      </c>
      <c r="C589" s="19" t="s">
        <v>174</v>
      </c>
      <c r="D589" s="19">
        <f t="shared" si="2"/>
        <v>0</v>
      </c>
      <c r="E589" s="19" t="s">
        <v>1190</v>
      </c>
      <c r="F589" s="19">
        <f>IFERROR(__xludf.DUMMYFUNCTION("LET(
  t, LOWER(TRIM(E589)),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589" s="19" t="s">
        <v>220</v>
      </c>
      <c r="H589" s="19">
        <f>IFERROR(__xludf.DUMMYFUNCTION("LET(
  t, LOWER(TRIM(G589)),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89" s="19" t="s">
        <v>276</v>
      </c>
      <c r="J589" s="19">
        <f>IFERROR(__xludf.DUMMYFUNCTION("LET(
  text, LOWER(I589),
  IFERROR(
    IFS(
      REGEXMATCH(text,""ở cùng gia đình|ở trọ cùng gia đình""), 0,
      REGEXMATCH(text,""thuê trọ""), 1,
      REGEXMATCH(text,""ở ktx""), 2,
      REGEXMATCH(text,""có nhà tại khu vực đang học|có nhà|ở riên"&amp;"g tại chung cư""), 3,
      REGEXMATCH(text,""ở nhà người quen""), 4
    ),
  -1)
)"),0.0)</f>
        <v>0</v>
      </c>
      <c r="K589" s="19" t="s">
        <v>248</v>
      </c>
      <c r="L589" s="19">
        <f>IFERROR(__xludf.DUMMYFUNCTION("LET(
  t, LOWER(TRIM(K589)),
  IFERROR(
    IFS(
      REGEXMATCH(t,""xuất\s*sắc""), 0,
      REGEXMATCH(t,""^giỏi$""), 1,
      REGEXMATCH(t,""^khá$""), 2,
      REGEXMATCH(t,""trung bình|bình thường|^4$""), 3,
      REGEXMATCH(t,""rớt""), 4,
      REGEX"&amp;"MATCH(t,""năm nhất|tân sinh viên|mới|chưa|không|sắp thi|chuẩn bị thi|kq|kết quả|chưa có|chưa biết""), 5,
      TRUE, 5
    ),
  5)
)"),4.0)</f>
        <v>4</v>
      </c>
      <c r="M589" s="19" t="s">
        <v>1191</v>
      </c>
      <c r="N589" s="19">
        <f>IFERROR(__xludf.DUMMYFUNCTION("LET(
  t, LOWER(TRIM(M589)),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89" s="19" t="s">
        <v>195</v>
      </c>
      <c r="P589" s="19">
        <f t="shared" si="3"/>
        <v>1</v>
      </c>
      <c r="Q589" s="19" t="s">
        <v>447</v>
      </c>
      <c r="R589" s="19">
        <v>1.0</v>
      </c>
      <c r="S589" s="19" t="s">
        <v>223</v>
      </c>
      <c r="T589" s="19"/>
      <c r="U589" s="19" t="s">
        <v>1192</v>
      </c>
      <c r="V589" s="20">
        <f>IFERROR(__xludf.DUMMYFUNCTION("IFERROR(REGEXEXTRACT(U589,""\d+"")*1, """")"),60.0)</f>
        <v>60</v>
      </c>
      <c r="W589" s="20">
        <f t="shared" si="5"/>
        <v>60</v>
      </c>
      <c r="X589" s="19" t="s">
        <v>1193</v>
      </c>
      <c r="Y589" s="21">
        <v>0.8</v>
      </c>
      <c r="Z589" s="19" t="s">
        <v>185</v>
      </c>
      <c r="AA589" s="19"/>
      <c r="AB589" s="19" t="s">
        <v>185</v>
      </c>
      <c r="AC589" s="19" t="s">
        <v>185</v>
      </c>
      <c r="AD589" s="19" t="s">
        <v>205</v>
      </c>
      <c r="AE589" s="19" t="s">
        <v>185</v>
      </c>
      <c r="AF589" s="19" t="s">
        <v>250</v>
      </c>
      <c r="AG589" s="19" t="s">
        <v>251</v>
      </c>
      <c r="AH589" s="19" t="s">
        <v>251</v>
      </c>
      <c r="AI589" s="19" t="s">
        <v>239</v>
      </c>
      <c r="AJ589" s="19">
        <f t="shared" si="6"/>
        <v>0</v>
      </c>
      <c r="AK589" s="19" t="s">
        <v>238</v>
      </c>
      <c r="AL589" s="19">
        <f t="shared" si="7"/>
        <v>0</v>
      </c>
      <c r="AM589" s="19" t="s">
        <v>1194</v>
      </c>
      <c r="AN589" s="19">
        <f t="shared" si="8"/>
        <v>0</v>
      </c>
      <c r="AO589" s="20"/>
      <c r="AP589" s="19">
        <v>2.0</v>
      </c>
      <c r="AQ589" s="19">
        <v>3.0</v>
      </c>
      <c r="AR589" s="19">
        <v>4.0</v>
      </c>
      <c r="AS589" s="19">
        <v>3.0</v>
      </c>
      <c r="AT589" s="19">
        <v>3.0</v>
      </c>
      <c r="AU589" s="19">
        <v>3.0</v>
      </c>
      <c r="AV589" s="19">
        <v>4.0</v>
      </c>
      <c r="AW589" s="19">
        <v>4.0</v>
      </c>
      <c r="AX589" s="19">
        <v>2.0</v>
      </c>
      <c r="AY589" s="19">
        <f t="shared" si="9"/>
        <v>28</v>
      </c>
      <c r="AZ589" s="19">
        <f t="shared" si="10"/>
        <v>19</v>
      </c>
      <c r="BA589" s="19">
        <f t="shared" si="11"/>
        <v>1</v>
      </c>
      <c r="BB589" s="19">
        <f t="shared" si="12"/>
        <v>1</v>
      </c>
      <c r="BC589" s="19">
        <v>2.0</v>
      </c>
      <c r="BD589" s="19">
        <v>4.0</v>
      </c>
      <c r="BE589" s="19">
        <v>4.0</v>
      </c>
      <c r="BF589" s="19">
        <v>4.0</v>
      </c>
      <c r="BG589" s="19">
        <v>4.0</v>
      </c>
      <c r="BH589" s="19">
        <v>3.0</v>
      </c>
      <c r="BI589" s="19">
        <v>2.0</v>
      </c>
      <c r="BJ589" s="19">
        <f t="shared" si="13"/>
        <v>23</v>
      </c>
      <c r="BK589" s="19">
        <f t="shared" si="14"/>
        <v>16</v>
      </c>
      <c r="BL589" s="19"/>
      <c r="BM589" s="19"/>
      <c r="BN589" s="19">
        <v>2.0</v>
      </c>
      <c r="BO589" s="19" t="s">
        <v>185</v>
      </c>
      <c r="BP589" s="19">
        <f t="shared" si="15"/>
        <v>0</v>
      </c>
      <c r="BQ589" s="19">
        <v>1.0</v>
      </c>
      <c r="BR589" s="19" t="s">
        <v>1195</v>
      </c>
      <c r="BS589" s="19" t="s">
        <v>185</v>
      </c>
      <c r="BT589" s="20">
        <f t="shared" si="16"/>
        <v>0</v>
      </c>
      <c r="BU589" s="20"/>
      <c r="BV589" s="19">
        <v>1.0</v>
      </c>
      <c r="BW589" s="19" t="s">
        <v>195</v>
      </c>
      <c r="BX589" s="19" t="s">
        <v>1196</v>
      </c>
      <c r="BY589" s="19" t="s">
        <v>195</v>
      </c>
      <c r="BZ589" s="19" t="s">
        <v>186</v>
      </c>
      <c r="CA589" s="19">
        <f t="shared" si="17"/>
        <v>1</v>
      </c>
      <c r="CB589" s="19" t="s">
        <v>186</v>
      </c>
      <c r="CC589" s="19">
        <f t="shared" si="18"/>
        <v>1</v>
      </c>
      <c r="CD589" s="19" t="s">
        <v>209</v>
      </c>
      <c r="CE589" s="19">
        <f t="shared" si="19"/>
        <v>1</v>
      </c>
      <c r="CF589" s="19" t="s">
        <v>192</v>
      </c>
      <c r="CG589" s="19">
        <f t="shared" si="20"/>
        <v>0</v>
      </c>
      <c r="CH589" s="19" t="s">
        <v>192</v>
      </c>
      <c r="CI589" s="19">
        <f t="shared" si="21"/>
        <v>0</v>
      </c>
      <c r="CJ589" s="19" t="s">
        <v>262</v>
      </c>
      <c r="CK589" s="19" t="s">
        <v>1197</v>
      </c>
      <c r="CL589" s="19" t="s">
        <v>1198</v>
      </c>
      <c r="CM589" s="19" t="str">
        <f t="shared" si="22"/>
        <v>#N/A</v>
      </c>
      <c r="CN589" s="19" t="s">
        <v>185</v>
      </c>
      <c r="CO589" s="19">
        <f t="shared" si="23"/>
        <v>0</v>
      </c>
      <c r="CP589" s="19" t="s">
        <v>185</v>
      </c>
      <c r="CQ589" s="19" t="s">
        <v>185</v>
      </c>
      <c r="CR589" s="19" t="s">
        <v>185</v>
      </c>
      <c r="CS589" s="19" t="s">
        <v>185</v>
      </c>
      <c r="CT589" s="19" t="s">
        <v>185</v>
      </c>
      <c r="CU589" s="19">
        <f t="shared" ref="CU589:CY589" si="650">if(CP589="Không",0,1)</f>
        <v>0</v>
      </c>
      <c r="CV589" s="19">
        <f t="shared" si="650"/>
        <v>0</v>
      </c>
      <c r="CW589" s="19">
        <f t="shared" si="650"/>
        <v>0</v>
      </c>
      <c r="CX589" s="19">
        <f t="shared" si="650"/>
        <v>0</v>
      </c>
      <c r="CY589" s="19">
        <f t="shared" si="650"/>
        <v>0</v>
      </c>
      <c r="CZ589" s="19" t="s">
        <v>195</v>
      </c>
      <c r="DA589" s="19">
        <f t="shared" si="25"/>
        <v>1</v>
      </c>
      <c r="DB589" s="19" t="s">
        <v>195</v>
      </c>
      <c r="DC589" s="19">
        <f t="shared" si="26"/>
        <v>1</v>
      </c>
      <c r="DD589" s="19" t="s">
        <v>1199</v>
      </c>
      <c r="DE589" s="19" t="s">
        <v>195</v>
      </c>
      <c r="DF589" s="19">
        <f t="shared" si="27"/>
        <v>1</v>
      </c>
      <c r="DG589" s="19" t="s">
        <v>196</v>
      </c>
      <c r="DH589" s="19">
        <f t="shared" si="28"/>
        <v>0</v>
      </c>
      <c r="DI589" s="19" t="s">
        <v>185</v>
      </c>
      <c r="DJ589" s="19">
        <f t="shared" si="29"/>
        <v>0</v>
      </c>
      <c r="DK589" s="19" t="s">
        <v>197</v>
      </c>
      <c r="DL589" s="19">
        <f t="shared" si="30"/>
        <v>0</v>
      </c>
      <c r="DM589" s="19" t="s">
        <v>198</v>
      </c>
      <c r="DN589" s="19">
        <f t="shared" si="31"/>
        <v>1.5</v>
      </c>
      <c r="DO589" s="19" t="s">
        <v>308</v>
      </c>
      <c r="DP589" s="19" t="s">
        <v>185</v>
      </c>
      <c r="DQ589" s="20">
        <f t="shared" si="32"/>
        <v>0</v>
      </c>
      <c r="DR589" s="20"/>
      <c r="DS589" s="19" t="s">
        <v>185</v>
      </c>
      <c r="DT589" s="20"/>
      <c r="DU589" s="19" t="s">
        <v>185</v>
      </c>
      <c r="DV589" s="20"/>
      <c r="DW589" s="20"/>
      <c r="DX589" s="20"/>
      <c r="DY589" s="20"/>
    </row>
    <row r="590">
      <c r="A590" s="18">
        <v>46022.58931712963</v>
      </c>
      <c r="B590" s="19" t="s">
        <v>300</v>
      </c>
      <c r="C590" s="19" t="s">
        <v>174</v>
      </c>
      <c r="D590" s="19">
        <f t="shared" si="2"/>
        <v>0</v>
      </c>
      <c r="E590" s="19" t="s">
        <v>180</v>
      </c>
      <c r="F590" s="19">
        <f>IFERROR(__xludf.DUMMYFUNCTION("LET(
  t, LOWER(TRIM(E590)),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90" s="19" t="s">
        <v>185</v>
      </c>
      <c r="H590" s="19">
        <f>IFERROR(__xludf.DUMMYFUNCTION("LET(
  t, LOWER(TRIM(G590)),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90" s="19" t="s">
        <v>276</v>
      </c>
      <c r="J590" s="19">
        <f>IFERROR(__xludf.DUMMYFUNCTION("LET(
  text, LOWER(I590),
  IFERROR(
    IFS(
      REGEXMATCH(text,""ở cùng gia đình|ở trọ cùng gia đình""), 0,
      REGEXMATCH(text,""thuê trọ""), 1,
      REGEXMATCH(text,""ở ktx""), 2,
      REGEXMATCH(text,""có nhà tại khu vực đang học|có nhà|ở riên"&amp;"g tại chung cư""), 3,
      REGEXMATCH(text,""ở nhà người quen""), 4
    ),
  -1)
)"),0.0)</f>
        <v>0</v>
      </c>
      <c r="K590" s="19" t="s">
        <v>183</v>
      </c>
      <c r="L590" s="19">
        <f>IFERROR(__xludf.DUMMYFUNCTION("LET(
  t, LOWER(TRIM(K590)),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90" s="19" t="s">
        <v>222</v>
      </c>
      <c r="N590" s="19">
        <f>IFERROR(__xludf.DUMMYFUNCTION("LET(
  t, LOWER(TRIM(M590)),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90" s="19" t="s">
        <v>195</v>
      </c>
      <c r="P590" s="19">
        <f t="shared" si="3"/>
        <v>1</v>
      </c>
      <c r="Q590" s="19" t="s">
        <v>1200</v>
      </c>
      <c r="R590" s="19">
        <v>1.0</v>
      </c>
      <c r="S590" s="19" t="s">
        <v>223</v>
      </c>
      <c r="T590" s="19"/>
      <c r="U590" s="19" t="s">
        <v>236</v>
      </c>
      <c r="V590" s="20">
        <f>IFERROR(__xludf.DUMMYFUNCTION("IFERROR(REGEXEXTRACT(U590,""\d+"")*1, """")"),40.0)</f>
        <v>40</v>
      </c>
      <c r="W590" s="20">
        <f t="shared" si="5"/>
        <v>40</v>
      </c>
      <c r="X590" s="19">
        <v>80.0</v>
      </c>
      <c r="Y590" s="19">
        <v>10.0</v>
      </c>
      <c r="Z590" s="19" t="s">
        <v>185</v>
      </c>
      <c r="AA590" s="19"/>
      <c r="AB590" s="19" t="s">
        <v>185</v>
      </c>
      <c r="AC590" s="19" t="s">
        <v>185</v>
      </c>
      <c r="AD590" s="19" t="s">
        <v>186</v>
      </c>
      <c r="AE590" s="19" t="s">
        <v>185</v>
      </c>
      <c r="AF590" s="19" t="s">
        <v>206</v>
      </c>
      <c r="AG590" s="19" t="s">
        <v>188</v>
      </c>
      <c r="AH590" s="19" t="s">
        <v>238</v>
      </c>
      <c r="AI590" s="19" t="s">
        <v>239</v>
      </c>
      <c r="AJ590" s="19">
        <f t="shared" si="6"/>
        <v>0</v>
      </c>
      <c r="AK590" s="19" t="s">
        <v>238</v>
      </c>
      <c r="AL590" s="19">
        <f t="shared" si="7"/>
        <v>0</v>
      </c>
      <c r="AM590" s="19" t="s">
        <v>190</v>
      </c>
      <c r="AN590" s="19">
        <f t="shared" si="8"/>
        <v>0</v>
      </c>
      <c r="AO590" s="20"/>
      <c r="AP590" s="19">
        <v>4.0</v>
      </c>
      <c r="AQ590" s="19">
        <v>4.0</v>
      </c>
      <c r="AR590" s="19">
        <v>1.0</v>
      </c>
      <c r="AS590" s="19">
        <v>2.0</v>
      </c>
      <c r="AT590" s="19">
        <v>1.0</v>
      </c>
      <c r="AU590" s="19">
        <v>1.0</v>
      </c>
      <c r="AV590" s="19">
        <v>3.0</v>
      </c>
      <c r="AW590" s="19">
        <v>1.0</v>
      </c>
      <c r="AX590" s="19">
        <v>1.0</v>
      </c>
      <c r="AY590" s="19">
        <f t="shared" si="9"/>
        <v>18</v>
      </c>
      <c r="AZ590" s="19">
        <f t="shared" si="10"/>
        <v>9</v>
      </c>
      <c r="BA590" s="19">
        <f t="shared" si="11"/>
        <v>0</v>
      </c>
      <c r="BB590" s="19">
        <f t="shared" si="12"/>
        <v>0</v>
      </c>
      <c r="BC590" s="19">
        <v>1.0</v>
      </c>
      <c r="BD590" s="19">
        <v>1.0</v>
      </c>
      <c r="BE590" s="19">
        <v>2.0</v>
      </c>
      <c r="BF590" s="19">
        <v>4.0</v>
      </c>
      <c r="BG590" s="19">
        <v>2.0</v>
      </c>
      <c r="BH590" s="19">
        <v>1.0</v>
      </c>
      <c r="BI590" s="19">
        <v>1.0</v>
      </c>
      <c r="BJ590" s="19">
        <f t="shared" si="13"/>
        <v>12</v>
      </c>
      <c r="BK590" s="19">
        <f t="shared" si="14"/>
        <v>5</v>
      </c>
      <c r="BL590" s="19"/>
      <c r="BM590" s="19"/>
      <c r="BN590" s="19">
        <v>5.0</v>
      </c>
      <c r="BO590" s="19" t="s">
        <v>185</v>
      </c>
      <c r="BP590" s="19">
        <f t="shared" si="15"/>
        <v>0</v>
      </c>
      <c r="BQ590" s="19">
        <v>2.0</v>
      </c>
      <c r="BR590" s="19" t="s">
        <v>264</v>
      </c>
      <c r="BS590" s="19" t="s">
        <v>185</v>
      </c>
      <c r="BT590" s="20">
        <f t="shared" si="16"/>
        <v>0</v>
      </c>
      <c r="BU590" s="20"/>
      <c r="BV590" s="19">
        <v>4.0</v>
      </c>
      <c r="BW590" s="19" t="s">
        <v>185</v>
      </c>
      <c r="BX590" s="19" t="s">
        <v>378</v>
      </c>
      <c r="BY590" s="19" t="s">
        <v>185</v>
      </c>
      <c r="BZ590" s="19" t="s">
        <v>185</v>
      </c>
      <c r="CA590" s="19">
        <f t="shared" si="17"/>
        <v>0</v>
      </c>
      <c r="CB590" s="19" t="s">
        <v>185</v>
      </c>
      <c r="CC590" s="19">
        <f t="shared" si="18"/>
        <v>0</v>
      </c>
      <c r="CD590" s="19" t="s">
        <v>192</v>
      </c>
      <c r="CE590" s="19">
        <f t="shared" si="19"/>
        <v>0</v>
      </c>
      <c r="CF590" s="19" t="s">
        <v>192</v>
      </c>
      <c r="CG590" s="19">
        <f t="shared" si="20"/>
        <v>0</v>
      </c>
      <c r="CH590" s="19" t="s">
        <v>192</v>
      </c>
      <c r="CI590" s="19">
        <f t="shared" si="21"/>
        <v>0</v>
      </c>
      <c r="CJ590" s="19" t="s">
        <v>415</v>
      </c>
      <c r="CK590" s="19" t="s">
        <v>185</v>
      </c>
      <c r="CL590" s="19" t="s">
        <v>241</v>
      </c>
      <c r="CM590" s="19">
        <f t="shared" si="22"/>
        <v>1.5</v>
      </c>
      <c r="CN590" s="19" t="s">
        <v>185</v>
      </c>
      <c r="CO590" s="19">
        <f t="shared" si="23"/>
        <v>0</v>
      </c>
      <c r="CP590" s="19" t="s">
        <v>185</v>
      </c>
      <c r="CQ590" s="19" t="s">
        <v>185</v>
      </c>
      <c r="CR590" s="19" t="s">
        <v>185</v>
      </c>
      <c r="CS590" s="19" t="s">
        <v>185</v>
      </c>
      <c r="CT590" s="19" t="s">
        <v>185</v>
      </c>
      <c r="CU590" s="19">
        <f t="shared" ref="CU590:CY590" si="651">if(CP590="Không",0,1)</f>
        <v>0</v>
      </c>
      <c r="CV590" s="19">
        <f t="shared" si="651"/>
        <v>0</v>
      </c>
      <c r="CW590" s="19">
        <f t="shared" si="651"/>
        <v>0</v>
      </c>
      <c r="CX590" s="19">
        <f t="shared" si="651"/>
        <v>0</v>
      </c>
      <c r="CY590" s="19">
        <f t="shared" si="651"/>
        <v>0</v>
      </c>
      <c r="CZ590" s="19" t="s">
        <v>185</v>
      </c>
      <c r="DA590" s="19">
        <f t="shared" si="25"/>
        <v>0</v>
      </c>
      <c r="DB590" s="19" t="s">
        <v>185</v>
      </c>
      <c r="DC590" s="19">
        <f t="shared" si="26"/>
        <v>0</v>
      </c>
      <c r="DD590" s="20"/>
      <c r="DE590" s="19" t="s">
        <v>185</v>
      </c>
      <c r="DF590" s="19">
        <f t="shared" si="27"/>
        <v>0</v>
      </c>
      <c r="DG590" s="19" t="s">
        <v>196</v>
      </c>
      <c r="DH590" s="19">
        <f t="shared" si="28"/>
        <v>0</v>
      </c>
      <c r="DI590" s="19" t="s">
        <v>185</v>
      </c>
      <c r="DJ590" s="19">
        <f t="shared" si="29"/>
        <v>0</v>
      </c>
      <c r="DK590" s="19" t="s">
        <v>197</v>
      </c>
      <c r="DL590" s="19">
        <f t="shared" si="30"/>
        <v>0</v>
      </c>
      <c r="DM590" s="20"/>
      <c r="DN590" s="19" t="str">
        <f t="shared" si="31"/>
        <v/>
      </c>
      <c r="DO590" s="20"/>
      <c r="DP590" s="19" t="s">
        <v>185</v>
      </c>
      <c r="DQ590" s="20">
        <f t="shared" si="32"/>
        <v>0</v>
      </c>
      <c r="DR590" s="20"/>
      <c r="DS590" s="19" t="s">
        <v>185</v>
      </c>
      <c r="DT590" s="20"/>
      <c r="DU590" s="19" t="s">
        <v>185</v>
      </c>
      <c r="DV590" s="20"/>
      <c r="DW590" s="20"/>
      <c r="DX590" s="20"/>
      <c r="DY590" s="20"/>
    </row>
    <row r="591">
      <c r="A591" s="18">
        <v>46022.58949074074</v>
      </c>
      <c r="B591" s="19" t="s">
        <v>300</v>
      </c>
      <c r="C591" s="19" t="s">
        <v>335</v>
      </c>
      <c r="D591" s="19">
        <f t="shared" si="2"/>
        <v>1</v>
      </c>
      <c r="E591" s="19" t="s">
        <v>180</v>
      </c>
      <c r="F591" s="19">
        <f>IFERROR(__xludf.DUMMYFUNCTION("LET(
  t, LOWER(TRIM(E591)),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91" s="19" t="s">
        <v>185</v>
      </c>
      <c r="H591" s="19">
        <f>IFERROR(__xludf.DUMMYFUNCTION("LET(
  t, LOWER(TRIM(G591)),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91" s="19" t="s">
        <v>276</v>
      </c>
      <c r="J591" s="19">
        <f>IFERROR(__xludf.DUMMYFUNCTION("LET(
  text, LOWER(I591),
  IFERROR(
    IFS(
      REGEXMATCH(text,""ở cùng gia đình|ở trọ cùng gia đình""), 0,
      REGEXMATCH(text,""thuê trọ""), 1,
      REGEXMATCH(text,""ở ktx""), 2,
      REGEXMATCH(text,""có nhà tại khu vực đang học|có nhà|ở riên"&amp;"g tại chung cư""), 3,
      REGEXMATCH(text,""ở nhà người quen""), 4
    ),
  -1)
)"),0.0)</f>
        <v>0</v>
      </c>
      <c r="K591" s="19" t="s">
        <v>183</v>
      </c>
      <c r="L591" s="19">
        <f>IFERROR(__xludf.DUMMYFUNCTION("LET(
  t, LOWER(TRIM(K591)),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91" s="19" t="s">
        <v>184</v>
      </c>
      <c r="N591" s="19">
        <f>IFERROR(__xludf.DUMMYFUNCTION("LET(
  t, LOWER(TRIM(M591)),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91" s="19" t="s">
        <v>185</v>
      </c>
      <c r="P591" s="19">
        <f t="shared" si="3"/>
        <v>0</v>
      </c>
      <c r="Q591" s="20"/>
      <c r="R591" s="20" t="str">
        <f t="shared" ref="R591:R595" si="653">Q591</f>
        <v/>
      </c>
      <c r="S591" s="20"/>
      <c r="T591" s="20"/>
      <c r="U591" s="20"/>
      <c r="V591" s="20" t="str">
        <f>IFERROR(__xludf.DUMMYFUNCTION("IFERROR(REGEXEXTRACT(U591,""\d+"")*1, """")"),"")</f>
        <v/>
      </c>
      <c r="W591" s="20">
        <f t="shared" si="5"/>
        <v>0</v>
      </c>
      <c r="X591" s="20"/>
      <c r="Y591" s="20"/>
      <c r="Z591" s="19" t="s">
        <v>186</v>
      </c>
      <c r="AA591" s="19"/>
      <c r="AB591" s="19" t="s">
        <v>185</v>
      </c>
      <c r="AC591" s="19" t="s">
        <v>185</v>
      </c>
      <c r="AD591" s="19" t="s">
        <v>205</v>
      </c>
      <c r="AE591" s="19" t="s">
        <v>185</v>
      </c>
      <c r="AF591" s="19" t="s">
        <v>206</v>
      </c>
      <c r="AG591" s="19" t="s">
        <v>226</v>
      </c>
      <c r="AH591" s="19" t="s">
        <v>226</v>
      </c>
      <c r="AI591" s="19" t="s">
        <v>239</v>
      </c>
      <c r="AJ591" s="19">
        <f t="shared" si="6"/>
        <v>0</v>
      </c>
      <c r="AK591" s="19" t="s">
        <v>226</v>
      </c>
      <c r="AL591" s="19">
        <f t="shared" si="7"/>
        <v>2</v>
      </c>
      <c r="AM591" s="19" t="s">
        <v>190</v>
      </c>
      <c r="AN591" s="19">
        <f t="shared" si="8"/>
        <v>0</v>
      </c>
      <c r="AO591" s="20"/>
      <c r="AP591" s="19">
        <v>2.0</v>
      </c>
      <c r="AQ591" s="19">
        <v>2.0</v>
      </c>
      <c r="AR591" s="19">
        <v>4.0</v>
      </c>
      <c r="AS591" s="19">
        <v>3.0</v>
      </c>
      <c r="AT591" s="19">
        <v>2.0</v>
      </c>
      <c r="AU591" s="19">
        <v>3.0</v>
      </c>
      <c r="AV591" s="19">
        <v>4.0</v>
      </c>
      <c r="AW591" s="19">
        <v>2.0</v>
      </c>
      <c r="AX591" s="19">
        <v>2.0</v>
      </c>
      <c r="AY591" s="19">
        <f t="shared" si="9"/>
        <v>24</v>
      </c>
      <c r="AZ591" s="19">
        <f t="shared" si="10"/>
        <v>15</v>
      </c>
      <c r="BA591" s="19">
        <f t="shared" si="11"/>
        <v>1</v>
      </c>
      <c r="BB591" s="19">
        <f t="shared" si="12"/>
        <v>1</v>
      </c>
      <c r="BC591" s="19">
        <v>2.0</v>
      </c>
      <c r="BD591" s="19">
        <v>2.0</v>
      </c>
      <c r="BE591" s="19">
        <v>3.0</v>
      </c>
      <c r="BF591" s="19">
        <v>2.0</v>
      </c>
      <c r="BG591" s="19">
        <v>2.0</v>
      </c>
      <c r="BH591" s="19">
        <v>1.0</v>
      </c>
      <c r="BI591" s="19">
        <v>2.0</v>
      </c>
      <c r="BJ591" s="19">
        <f t="shared" si="13"/>
        <v>14</v>
      </c>
      <c r="BK591" s="19">
        <f t="shared" si="14"/>
        <v>7</v>
      </c>
      <c r="BL591" s="19"/>
      <c r="BM591" s="19"/>
      <c r="BN591" s="19">
        <v>3.0</v>
      </c>
      <c r="BO591" s="19" t="s">
        <v>185</v>
      </c>
      <c r="BP591" s="19">
        <f t="shared" si="15"/>
        <v>0</v>
      </c>
      <c r="BQ591" s="19">
        <v>4.0</v>
      </c>
      <c r="BR591" s="19">
        <v>5.0</v>
      </c>
      <c r="BS591" s="19" t="s">
        <v>185</v>
      </c>
      <c r="BT591" s="20">
        <f t="shared" si="16"/>
        <v>0</v>
      </c>
      <c r="BU591" s="20"/>
      <c r="BV591" s="19">
        <v>3.0</v>
      </c>
      <c r="BW591" s="19" t="s">
        <v>195</v>
      </c>
      <c r="BX591" s="19" t="s">
        <v>191</v>
      </c>
      <c r="BY591" s="19" t="s">
        <v>185</v>
      </c>
      <c r="BZ591" s="19" t="s">
        <v>185</v>
      </c>
      <c r="CA591" s="19">
        <f t="shared" si="17"/>
        <v>0</v>
      </c>
      <c r="CB591" s="19" t="s">
        <v>186</v>
      </c>
      <c r="CC591" s="19">
        <f t="shared" si="18"/>
        <v>1</v>
      </c>
      <c r="CD591" s="19" t="s">
        <v>192</v>
      </c>
      <c r="CE591" s="19">
        <f t="shared" si="19"/>
        <v>0</v>
      </c>
      <c r="CF591" s="19" t="s">
        <v>209</v>
      </c>
      <c r="CG591" s="19">
        <f t="shared" si="20"/>
        <v>1</v>
      </c>
      <c r="CH591" s="19" t="s">
        <v>192</v>
      </c>
      <c r="CI591" s="19">
        <f t="shared" si="21"/>
        <v>0</v>
      </c>
      <c r="CJ591" s="19" t="s">
        <v>1201</v>
      </c>
      <c r="CK591" s="19" t="s">
        <v>185</v>
      </c>
      <c r="CL591" s="19" t="s">
        <v>194</v>
      </c>
      <c r="CM591" s="19">
        <f t="shared" si="22"/>
        <v>3.5</v>
      </c>
      <c r="CN591" s="19" t="s">
        <v>213</v>
      </c>
      <c r="CO591" s="19">
        <f t="shared" si="23"/>
        <v>1</v>
      </c>
      <c r="CP591" s="19" t="s">
        <v>185</v>
      </c>
      <c r="CQ591" s="19" t="s">
        <v>195</v>
      </c>
      <c r="CR591" s="19" t="s">
        <v>185</v>
      </c>
      <c r="CS591" s="19" t="s">
        <v>195</v>
      </c>
      <c r="CT591" s="19" t="s">
        <v>185</v>
      </c>
      <c r="CU591" s="19">
        <f t="shared" ref="CU591:CY591" si="652">if(CP591="Không",0,1)</f>
        <v>0</v>
      </c>
      <c r="CV591" s="19">
        <f t="shared" si="652"/>
        <v>1</v>
      </c>
      <c r="CW591" s="19">
        <f t="shared" si="652"/>
        <v>0</v>
      </c>
      <c r="CX591" s="19">
        <f t="shared" si="652"/>
        <v>1</v>
      </c>
      <c r="CY591" s="19">
        <f t="shared" si="652"/>
        <v>0</v>
      </c>
      <c r="CZ591" s="19" t="s">
        <v>185</v>
      </c>
      <c r="DA591" s="19">
        <f t="shared" si="25"/>
        <v>0</v>
      </c>
      <c r="DB591" s="19" t="s">
        <v>195</v>
      </c>
      <c r="DC591" s="19">
        <f t="shared" si="26"/>
        <v>1</v>
      </c>
      <c r="DD591" s="19" t="s">
        <v>1202</v>
      </c>
      <c r="DE591" s="19" t="s">
        <v>185</v>
      </c>
      <c r="DF591" s="19">
        <f t="shared" si="27"/>
        <v>0</v>
      </c>
      <c r="DG591" s="19" t="s">
        <v>1203</v>
      </c>
      <c r="DH591" s="19">
        <f t="shared" si="28"/>
        <v>1</v>
      </c>
      <c r="DI591" s="19" t="s">
        <v>185</v>
      </c>
      <c r="DJ591" s="19">
        <f t="shared" si="29"/>
        <v>0</v>
      </c>
      <c r="DK591" s="19" t="s">
        <v>197</v>
      </c>
      <c r="DL591" s="19">
        <f t="shared" si="30"/>
        <v>0</v>
      </c>
      <c r="DM591" s="20"/>
      <c r="DN591" s="19" t="str">
        <f t="shared" si="31"/>
        <v/>
      </c>
      <c r="DO591" s="20"/>
      <c r="DP591" s="19" t="s">
        <v>185</v>
      </c>
      <c r="DQ591" s="20">
        <f t="shared" si="32"/>
        <v>0</v>
      </c>
      <c r="DR591" s="20"/>
      <c r="DS591" s="19" t="s">
        <v>185</v>
      </c>
      <c r="DT591" s="20"/>
      <c r="DU591" s="19" t="s">
        <v>185</v>
      </c>
      <c r="DV591" s="20"/>
      <c r="DW591" s="20"/>
      <c r="DX591" s="20"/>
      <c r="DY591" s="20"/>
    </row>
    <row r="592">
      <c r="A592" s="18">
        <v>46022.591875</v>
      </c>
      <c r="B592" s="19" t="s">
        <v>300</v>
      </c>
      <c r="C592" s="19" t="s">
        <v>174</v>
      </c>
      <c r="D592" s="19">
        <f t="shared" si="2"/>
        <v>0</v>
      </c>
      <c r="E592" s="19" t="s">
        <v>267</v>
      </c>
      <c r="F592" s="19">
        <f>IFERROR(__xludf.DUMMYFUNCTION("LET(
  t, LOWER(TRIM(E592)),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592" s="19" t="s">
        <v>185</v>
      </c>
      <c r="H592" s="19">
        <f>IFERROR(__xludf.DUMMYFUNCTION("LET(
  t, LOWER(TRIM(G592)),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92" s="19" t="s">
        <v>276</v>
      </c>
      <c r="J592" s="19">
        <f>IFERROR(__xludf.DUMMYFUNCTION("LET(
  text, LOWER(I592),
  IFERROR(
    IFS(
      REGEXMATCH(text,""ở cùng gia đình|ở trọ cùng gia đình""), 0,
      REGEXMATCH(text,""thuê trọ""), 1,
      REGEXMATCH(text,""ở ktx""), 2,
      REGEXMATCH(text,""có nhà tại khu vực đang học|có nhà|ở riên"&amp;"g tại chung cư""), 3,
      REGEXMATCH(text,""ở nhà người quen""), 4
    ),
  -1)
)"),0.0)</f>
        <v>0</v>
      </c>
      <c r="K592" s="19" t="s">
        <v>816</v>
      </c>
      <c r="L592" s="19">
        <f>IFERROR(__xludf.DUMMYFUNCTION("LET(
  t, LOWER(TRIM(K592)),
  IFERROR(
    IFS(
      REGEXMATCH(t,""xuất\s*sắc""), 0,
      REGEXMATCH(t,""^giỏi$""), 1,
      REGEXMATCH(t,""^khá$""), 2,
      REGEXMATCH(t,""trung bình|bình thường|^4$""), 3,
      REGEXMATCH(t,""rớt""), 4,
      REGEX"&amp;"MATCH(t,""năm nhất|tân sinh viên|mới|chưa|không|sắp thi|chuẩn bị thi|kq|kết quả|chưa có|chưa biết""), 5,
      TRUE, 5
    ),
  5)
)"),5.0)</f>
        <v>5</v>
      </c>
      <c r="M592" s="19" t="s">
        <v>222</v>
      </c>
      <c r="N592" s="19">
        <f>IFERROR(__xludf.DUMMYFUNCTION("LET(
  t, LOWER(TRIM(M592)),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92" s="19" t="s">
        <v>195</v>
      </c>
      <c r="P592" s="19">
        <f t="shared" si="3"/>
        <v>1</v>
      </c>
      <c r="Q592" s="19">
        <v>1.0</v>
      </c>
      <c r="R592" s="20">
        <f t="shared" si="653"/>
        <v>1</v>
      </c>
      <c r="S592" s="19" t="s">
        <v>223</v>
      </c>
      <c r="T592" s="19"/>
      <c r="U592" s="19" t="s">
        <v>236</v>
      </c>
      <c r="V592" s="20">
        <f>IFERROR(__xludf.DUMMYFUNCTION("IFERROR(REGEXEXTRACT(U592,""\d+"")*1, """")"),40.0)</f>
        <v>40</v>
      </c>
      <c r="W592" s="20">
        <f t="shared" si="5"/>
        <v>40</v>
      </c>
      <c r="X592" s="19">
        <v>50.0</v>
      </c>
      <c r="Y592" s="19">
        <v>30.0</v>
      </c>
      <c r="Z592" s="19" t="s">
        <v>186</v>
      </c>
      <c r="AA592" s="19"/>
      <c r="AB592" s="19" t="s">
        <v>185</v>
      </c>
      <c r="AC592" s="19" t="s">
        <v>185</v>
      </c>
      <c r="AD592" s="19" t="s">
        <v>205</v>
      </c>
      <c r="AE592" s="19" t="s">
        <v>185</v>
      </c>
      <c r="AF592" s="19" t="s">
        <v>206</v>
      </c>
      <c r="AG592" s="19" t="s">
        <v>188</v>
      </c>
      <c r="AH592" s="19" t="s">
        <v>188</v>
      </c>
      <c r="AI592" s="19" t="s">
        <v>189</v>
      </c>
      <c r="AJ592" s="19">
        <f t="shared" si="6"/>
        <v>1</v>
      </c>
      <c r="AK592" s="19" t="s">
        <v>188</v>
      </c>
      <c r="AL592" s="19">
        <f t="shared" si="7"/>
        <v>1</v>
      </c>
      <c r="AM592" s="19" t="s">
        <v>190</v>
      </c>
      <c r="AN592" s="19">
        <f t="shared" si="8"/>
        <v>0</v>
      </c>
      <c r="AO592" s="20"/>
      <c r="AP592" s="19">
        <v>2.0</v>
      </c>
      <c r="AQ592" s="19">
        <v>1.0</v>
      </c>
      <c r="AR592" s="19">
        <v>4.0</v>
      </c>
      <c r="AS592" s="19">
        <v>1.0</v>
      </c>
      <c r="AT592" s="19">
        <v>2.0</v>
      </c>
      <c r="AU592" s="19">
        <v>1.0</v>
      </c>
      <c r="AV592" s="19">
        <v>3.0</v>
      </c>
      <c r="AW592" s="19">
        <v>1.0</v>
      </c>
      <c r="AX592" s="19">
        <v>1.0</v>
      </c>
      <c r="AY592" s="19">
        <f t="shared" si="9"/>
        <v>16</v>
      </c>
      <c r="AZ592" s="19">
        <f t="shared" si="10"/>
        <v>7</v>
      </c>
      <c r="BA592" s="19">
        <f t="shared" si="11"/>
        <v>0</v>
      </c>
      <c r="BB592" s="19">
        <f t="shared" si="12"/>
        <v>0</v>
      </c>
      <c r="BC592" s="19">
        <v>1.0</v>
      </c>
      <c r="BD592" s="19">
        <v>1.0</v>
      </c>
      <c r="BE592" s="19">
        <v>2.0</v>
      </c>
      <c r="BF592" s="19">
        <v>1.0</v>
      </c>
      <c r="BG592" s="19">
        <v>1.0</v>
      </c>
      <c r="BH592" s="19">
        <v>1.0</v>
      </c>
      <c r="BI592" s="19">
        <v>1.0</v>
      </c>
      <c r="BJ592" s="19">
        <f t="shared" si="13"/>
        <v>8</v>
      </c>
      <c r="BK592" s="19">
        <f t="shared" si="14"/>
        <v>1</v>
      </c>
      <c r="BL592" s="19"/>
      <c r="BM592" s="19"/>
      <c r="BN592" s="19">
        <v>5.0</v>
      </c>
      <c r="BO592" s="19" t="s">
        <v>195</v>
      </c>
      <c r="BP592" s="19">
        <f t="shared" si="15"/>
        <v>1</v>
      </c>
      <c r="BQ592" s="19">
        <v>2.0</v>
      </c>
      <c r="BR592" s="19">
        <v>2.0</v>
      </c>
      <c r="BS592" s="19" t="s">
        <v>185</v>
      </c>
      <c r="BT592" s="20">
        <f t="shared" si="16"/>
        <v>0</v>
      </c>
      <c r="BU592" s="20"/>
      <c r="BV592" s="19">
        <v>3.0</v>
      </c>
      <c r="BW592" s="19" t="s">
        <v>195</v>
      </c>
      <c r="BX592" s="19" t="s">
        <v>191</v>
      </c>
      <c r="BY592" s="19" t="s">
        <v>195</v>
      </c>
      <c r="BZ592" s="19" t="s">
        <v>185</v>
      </c>
      <c r="CA592" s="19">
        <f t="shared" si="17"/>
        <v>0</v>
      </c>
      <c r="CB592" s="19" t="s">
        <v>185</v>
      </c>
      <c r="CC592" s="19">
        <f t="shared" si="18"/>
        <v>0</v>
      </c>
      <c r="CD592" s="19" t="s">
        <v>192</v>
      </c>
      <c r="CE592" s="19">
        <f t="shared" si="19"/>
        <v>0</v>
      </c>
      <c r="CF592" s="19" t="s">
        <v>192</v>
      </c>
      <c r="CG592" s="19">
        <f t="shared" si="20"/>
        <v>0</v>
      </c>
      <c r="CH592" s="19" t="s">
        <v>192</v>
      </c>
      <c r="CI592" s="19">
        <f t="shared" si="21"/>
        <v>0</v>
      </c>
      <c r="CJ592" s="19" t="s">
        <v>193</v>
      </c>
      <c r="CK592" s="19" t="s">
        <v>185</v>
      </c>
      <c r="CL592" s="19" t="s">
        <v>194</v>
      </c>
      <c r="CM592" s="19">
        <f t="shared" si="22"/>
        <v>3.5</v>
      </c>
      <c r="CN592" s="19" t="s">
        <v>185</v>
      </c>
      <c r="CO592" s="19">
        <f t="shared" si="23"/>
        <v>0</v>
      </c>
      <c r="CP592" s="19" t="s">
        <v>185</v>
      </c>
      <c r="CQ592" s="19" t="s">
        <v>185</v>
      </c>
      <c r="CR592" s="19" t="s">
        <v>185</v>
      </c>
      <c r="CS592" s="19" t="s">
        <v>185</v>
      </c>
      <c r="CT592" s="19" t="s">
        <v>185</v>
      </c>
      <c r="CU592" s="19">
        <f t="shared" ref="CU592:CY592" si="654">if(CP592="Không",0,1)</f>
        <v>0</v>
      </c>
      <c r="CV592" s="19">
        <f t="shared" si="654"/>
        <v>0</v>
      </c>
      <c r="CW592" s="19">
        <f t="shared" si="654"/>
        <v>0</v>
      </c>
      <c r="CX592" s="19">
        <f t="shared" si="654"/>
        <v>0</v>
      </c>
      <c r="CY592" s="19">
        <f t="shared" si="654"/>
        <v>0</v>
      </c>
      <c r="CZ592" s="19" t="s">
        <v>185</v>
      </c>
      <c r="DA592" s="19">
        <f t="shared" si="25"/>
        <v>0</v>
      </c>
      <c r="DB592" s="19" t="s">
        <v>185</v>
      </c>
      <c r="DC592" s="19">
        <f t="shared" si="26"/>
        <v>0</v>
      </c>
      <c r="DD592" s="20"/>
      <c r="DE592" s="19" t="s">
        <v>195</v>
      </c>
      <c r="DF592" s="19">
        <f t="shared" si="27"/>
        <v>1</v>
      </c>
      <c r="DG592" s="19" t="s">
        <v>196</v>
      </c>
      <c r="DH592" s="19">
        <f t="shared" si="28"/>
        <v>0</v>
      </c>
      <c r="DI592" s="19" t="s">
        <v>185</v>
      </c>
      <c r="DJ592" s="19">
        <f t="shared" si="29"/>
        <v>0</v>
      </c>
      <c r="DK592" s="19" t="s">
        <v>197</v>
      </c>
      <c r="DL592" s="19">
        <f t="shared" si="30"/>
        <v>0</v>
      </c>
      <c r="DM592" s="19" t="s">
        <v>232</v>
      </c>
      <c r="DN592" s="19">
        <f t="shared" si="31"/>
        <v>2.5</v>
      </c>
      <c r="DO592" s="19" t="s">
        <v>304</v>
      </c>
      <c r="DP592" s="19" t="s">
        <v>185</v>
      </c>
      <c r="DQ592" s="20">
        <f t="shared" si="32"/>
        <v>0</v>
      </c>
      <c r="DR592" s="20"/>
      <c r="DS592" s="19" t="s">
        <v>185</v>
      </c>
      <c r="DT592" s="20"/>
      <c r="DU592" s="19" t="s">
        <v>185</v>
      </c>
      <c r="DV592" s="20"/>
      <c r="DW592" s="20"/>
      <c r="DX592" s="20"/>
      <c r="DY592" s="20"/>
    </row>
    <row r="593">
      <c r="A593" s="18">
        <v>46022.592094907406</v>
      </c>
      <c r="B593" s="19" t="s">
        <v>300</v>
      </c>
      <c r="C593" s="19" t="s">
        <v>174</v>
      </c>
      <c r="D593" s="19">
        <f t="shared" si="2"/>
        <v>0</v>
      </c>
      <c r="E593" s="19" t="s">
        <v>180</v>
      </c>
      <c r="F593" s="19">
        <f>IFERROR(__xludf.DUMMYFUNCTION("LET(
  t, LOWER(TRIM(E593)),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93" s="19" t="s">
        <v>220</v>
      </c>
      <c r="H593" s="19">
        <f>IFERROR(__xludf.DUMMYFUNCTION("LET(
  t, LOWER(TRIM(G593)),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93" s="19" t="s">
        <v>276</v>
      </c>
      <c r="J593" s="19">
        <f>IFERROR(__xludf.DUMMYFUNCTION("LET(
  text, LOWER(I593),
  IFERROR(
    IFS(
      REGEXMATCH(text,""ở cùng gia đình|ở trọ cùng gia đình""), 0,
      REGEXMATCH(text,""thuê trọ""), 1,
      REGEXMATCH(text,""ở ktx""), 2,
      REGEXMATCH(text,""có nhà tại khu vực đang học|có nhà|ở riên"&amp;"g tại chung cư""), 3,
      REGEXMATCH(text,""ở nhà người quen""), 4
    ),
  -1)
)"),0.0)</f>
        <v>0</v>
      </c>
      <c r="K593" s="19" t="s">
        <v>183</v>
      </c>
      <c r="L593" s="19">
        <f>IFERROR(__xludf.DUMMYFUNCTION("LET(
  t, LOWER(TRIM(K593)),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93" s="19" t="s">
        <v>222</v>
      </c>
      <c r="N593" s="19">
        <f>IFERROR(__xludf.DUMMYFUNCTION("LET(
  t, LOWER(TRIM(M593)),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93" s="19" t="s">
        <v>185</v>
      </c>
      <c r="P593" s="19">
        <f t="shared" si="3"/>
        <v>0</v>
      </c>
      <c r="Q593" s="20"/>
      <c r="R593" s="20" t="str">
        <f t="shared" si="653"/>
        <v/>
      </c>
      <c r="S593" s="20"/>
      <c r="T593" s="20"/>
      <c r="U593" s="20"/>
      <c r="V593" s="20" t="str">
        <f>IFERROR(__xludf.DUMMYFUNCTION("IFERROR(REGEXEXTRACT(U593,""\d+"")*1, """")"),"")</f>
        <v/>
      </c>
      <c r="W593" s="20">
        <f t="shared" si="5"/>
        <v>0</v>
      </c>
      <c r="X593" s="20"/>
      <c r="Y593" s="20"/>
      <c r="Z593" s="19" t="s">
        <v>185</v>
      </c>
      <c r="AA593" s="19"/>
      <c r="AB593" s="19" t="s">
        <v>185</v>
      </c>
      <c r="AC593" s="19" t="s">
        <v>185</v>
      </c>
      <c r="AD593" s="19" t="s">
        <v>205</v>
      </c>
      <c r="AE593" s="19" t="s">
        <v>186</v>
      </c>
      <c r="AF593" s="19" t="s">
        <v>187</v>
      </c>
      <c r="AG593" s="19" t="s">
        <v>226</v>
      </c>
      <c r="AH593" s="19" t="s">
        <v>188</v>
      </c>
      <c r="AI593" s="19" t="s">
        <v>239</v>
      </c>
      <c r="AJ593" s="19">
        <f t="shared" si="6"/>
        <v>0</v>
      </c>
      <c r="AK593" s="19" t="s">
        <v>226</v>
      </c>
      <c r="AL593" s="19">
        <f t="shared" si="7"/>
        <v>2</v>
      </c>
      <c r="AM593" s="19" t="s">
        <v>190</v>
      </c>
      <c r="AN593" s="19">
        <f t="shared" si="8"/>
        <v>0</v>
      </c>
      <c r="AO593" s="20"/>
      <c r="AP593" s="19">
        <v>2.0</v>
      </c>
      <c r="AQ593" s="19">
        <v>3.0</v>
      </c>
      <c r="AR593" s="19">
        <v>1.0</v>
      </c>
      <c r="AS593" s="19">
        <v>3.0</v>
      </c>
      <c r="AT593" s="19">
        <v>4.0</v>
      </c>
      <c r="AU593" s="19">
        <v>2.0</v>
      </c>
      <c r="AV593" s="19">
        <v>3.0</v>
      </c>
      <c r="AW593" s="19">
        <v>1.0</v>
      </c>
      <c r="AX593" s="19">
        <v>1.0</v>
      </c>
      <c r="AY593" s="19">
        <f t="shared" si="9"/>
        <v>20</v>
      </c>
      <c r="AZ593" s="19">
        <f t="shared" si="10"/>
        <v>11</v>
      </c>
      <c r="BA593" s="19">
        <f t="shared" si="11"/>
        <v>1</v>
      </c>
      <c r="BB593" s="19">
        <f t="shared" si="12"/>
        <v>0</v>
      </c>
      <c r="BC593" s="19">
        <v>1.0</v>
      </c>
      <c r="BD593" s="19">
        <v>1.0</v>
      </c>
      <c r="BE593" s="19">
        <v>2.0</v>
      </c>
      <c r="BF593" s="19">
        <v>1.0</v>
      </c>
      <c r="BG593" s="19">
        <v>3.0</v>
      </c>
      <c r="BH593" s="19">
        <v>1.0</v>
      </c>
      <c r="BI593" s="19">
        <v>1.0</v>
      </c>
      <c r="BJ593" s="19">
        <f t="shared" si="13"/>
        <v>10</v>
      </c>
      <c r="BK593" s="19">
        <f t="shared" si="14"/>
        <v>3</v>
      </c>
      <c r="BL593" s="19"/>
      <c r="BM593" s="19"/>
      <c r="BN593" s="19">
        <v>1.0</v>
      </c>
      <c r="BO593" s="19" t="s">
        <v>185</v>
      </c>
      <c r="BP593" s="19">
        <f t="shared" si="15"/>
        <v>0</v>
      </c>
      <c r="BQ593" s="19">
        <v>2.0</v>
      </c>
      <c r="BR593" s="19">
        <v>0.0</v>
      </c>
      <c r="BS593" s="19" t="s">
        <v>185</v>
      </c>
      <c r="BT593" s="20">
        <f t="shared" si="16"/>
        <v>0</v>
      </c>
      <c r="BU593" s="20"/>
      <c r="BV593" s="19">
        <v>1.0</v>
      </c>
      <c r="BW593" s="19" t="s">
        <v>185</v>
      </c>
      <c r="BX593" s="19" t="s">
        <v>191</v>
      </c>
      <c r="BY593" s="19" t="s">
        <v>195</v>
      </c>
      <c r="BZ593" s="19" t="s">
        <v>186</v>
      </c>
      <c r="CA593" s="19">
        <f t="shared" si="17"/>
        <v>1</v>
      </c>
      <c r="CB593" s="19" t="s">
        <v>186</v>
      </c>
      <c r="CC593" s="19">
        <f t="shared" si="18"/>
        <v>1</v>
      </c>
      <c r="CD593" s="19" t="s">
        <v>209</v>
      </c>
      <c r="CE593" s="19">
        <f t="shared" si="19"/>
        <v>1</v>
      </c>
      <c r="CF593" s="19" t="s">
        <v>192</v>
      </c>
      <c r="CG593" s="19">
        <f t="shared" si="20"/>
        <v>0</v>
      </c>
      <c r="CH593" s="19" t="s">
        <v>208</v>
      </c>
      <c r="CI593" s="19">
        <f t="shared" si="21"/>
        <v>2</v>
      </c>
      <c r="CJ593" s="19" t="s">
        <v>193</v>
      </c>
      <c r="CK593" s="19" t="s">
        <v>185</v>
      </c>
      <c r="CL593" s="19" t="s">
        <v>194</v>
      </c>
      <c r="CM593" s="19">
        <f t="shared" si="22"/>
        <v>3.5</v>
      </c>
      <c r="CN593" s="19" t="s">
        <v>185</v>
      </c>
      <c r="CO593" s="19">
        <f t="shared" si="23"/>
        <v>0</v>
      </c>
      <c r="CP593" s="19" t="s">
        <v>185</v>
      </c>
      <c r="CQ593" s="19" t="s">
        <v>185</v>
      </c>
      <c r="CR593" s="19" t="s">
        <v>185</v>
      </c>
      <c r="CS593" s="19" t="s">
        <v>185</v>
      </c>
      <c r="CT593" s="19" t="s">
        <v>185</v>
      </c>
      <c r="CU593" s="19">
        <f t="shared" ref="CU593:CY593" si="655">if(CP593="Không",0,1)</f>
        <v>0</v>
      </c>
      <c r="CV593" s="19">
        <f t="shared" si="655"/>
        <v>0</v>
      </c>
      <c r="CW593" s="19">
        <f t="shared" si="655"/>
        <v>0</v>
      </c>
      <c r="CX593" s="19">
        <f t="shared" si="655"/>
        <v>0</v>
      </c>
      <c r="CY593" s="19">
        <f t="shared" si="655"/>
        <v>0</v>
      </c>
      <c r="CZ593" s="19" t="s">
        <v>185</v>
      </c>
      <c r="DA593" s="19">
        <f t="shared" si="25"/>
        <v>0</v>
      </c>
      <c r="DB593" s="19" t="s">
        <v>185</v>
      </c>
      <c r="DC593" s="19">
        <f t="shared" si="26"/>
        <v>0</v>
      </c>
      <c r="DD593" s="20"/>
      <c r="DE593" s="19" t="s">
        <v>195</v>
      </c>
      <c r="DF593" s="19">
        <f t="shared" si="27"/>
        <v>1</v>
      </c>
      <c r="DG593" s="19" t="s">
        <v>196</v>
      </c>
      <c r="DH593" s="19">
        <f t="shared" si="28"/>
        <v>0</v>
      </c>
      <c r="DI593" s="19" t="s">
        <v>185</v>
      </c>
      <c r="DJ593" s="19">
        <f t="shared" si="29"/>
        <v>0</v>
      </c>
      <c r="DK593" s="19" t="s">
        <v>197</v>
      </c>
      <c r="DL593" s="19">
        <f t="shared" si="30"/>
        <v>0</v>
      </c>
      <c r="DM593" s="19" t="s">
        <v>198</v>
      </c>
      <c r="DN593" s="19">
        <f t="shared" si="31"/>
        <v>1.5</v>
      </c>
      <c r="DO593" s="19" t="s">
        <v>326</v>
      </c>
      <c r="DP593" s="19" t="s">
        <v>185</v>
      </c>
      <c r="DQ593" s="20">
        <f t="shared" si="32"/>
        <v>0</v>
      </c>
      <c r="DR593" s="20"/>
      <c r="DS593" s="19" t="s">
        <v>185</v>
      </c>
      <c r="DT593" s="20"/>
      <c r="DU593" s="19" t="s">
        <v>185</v>
      </c>
      <c r="DV593" s="20"/>
      <c r="DW593" s="20"/>
      <c r="DX593" s="20"/>
      <c r="DY593" s="20"/>
    </row>
    <row r="594">
      <c r="A594" s="18">
        <v>46022.59216435185</v>
      </c>
      <c r="B594" s="19" t="s">
        <v>300</v>
      </c>
      <c r="C594" s="19" t="s">
        <v>174</v>
      </c>
      <c r="D594" s="19">
        <f t="shared" si="2"/>
        <v>0</v>
      </c>
      <c r="E594" s="19" t="s">
        <v>349</v>
      </c>
      <c r="F594" s="19">
        <f>IFERROR(__xludf.DUMMYFUNCTION("LET(
  t, LOWER(TRIM(E594)),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94" s="19" t="s">
        <v>220</v>
      </c>
      <c r="H594" s="19">
        <f>IFERROR(__xludf.DUMMYFUNCTION("LET(
  t, LOWER(TRIM(G594)),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94" s="19" t="s">
        <v>276</v>
      </c>
      <c r="J594" s="19">
        <f>IFERROR(__xludf.DUMMYFUNCTION("LET(
  text, LOWER(I594),
  IFERROR(
    IFS(
      REGEXMATCH(text,""ở cùng gia đình|ở trọ cùng gia đình""), 0,
      REGEXMATCH(text,""thuê trọ""), 1,
      REGEXMATCH(text,""ở ktx""), 2,
      REGEXMATCH(text,""có nhà tại khu vực đang học|có nhà|ở riên"&amp;"g tại chung cư""), 3,
      REGEXMATCH(text,""ở nhà người quen""), 4
    ),
  -1)
)"),0.0)</f>
        <v>0</v>
      </c>
      <c r="K594" s="19" t="s">
        <v>183</v>
      </c>
      <c r="L594" s="19">
        <f>IFERROR(__xludf.DUMMYFUNCTION("LET(
  t, LOWER(TRIM(K594)),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94" s="19" t="s">
        <v>222</v>
      </c>
      <c r="N594" s="19">
        <f>IFERROR(__xludf.DUMMYFUNCTION("LET(
  t, LOWER(TRIM(M594)),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94" s="19" t="s">
        <v>185</v>
      </c>
      <c r="P594" s="19">
        <f t="shared" si="3"/>
        <v>0</v>
      </c>
      <c r="Q594" s="20"/>
      <c r="R594" s="20" t="str">
        <f t="shared" si="653"/>
        <v/>
      </c>
      <c r="S594" s="20"/>
      <c r="T594" s="20"/>
      <c r="U594" s="20"/>
      <c r="V594" s="20" t="str">
        <f>IFERROR(__xludf.DUMMYFUNCTION("IFERROR(REGEXEXTRACT(U594,""\d+"")*1, """")"),"")</f>
        <v/>
      </c>
      <c r="W594" s="20">
        <f t="shared" si="5"/>
        <v>0</v>
      </c>
      <c r="X594" s="20"/>
      <c r="Y594" s="20"/>
      <c r="Z594" s="19" t="s">
        <v>186</v>
      </c>
      <c r="AA594" s="19"/>
      <c r="AB594" s="19" t="s">
        <v>185</v>
      </c>
      <c r="AC594" s="19" t="s">
        <v>185</v>
      </c>
      <c r="AD594" s="19" t="s">
        <v>186</v>
      </c>
      <c r="AE594" s="19" t="s">
        <v>185</v>
      </c>
      <c r="AF594" s="19" t="s">
        <v>206</v>
      </c>
      <c r="AG594" s="19" t="s">
        <v>188</v>
      </c>
      <c r="AH594" s="19" t="s">
        <v>188</v>
      </c>
      <c r="AI594" s="19" t="s">
        <v>227</v>
      </c>
      <c r="AJ594" s="19">
        <f t="shared" si="6"/>
        <v>2</v>
      </c>
      <c r="AK594" s="19" t="s">
        <v>188</v>
      </c>
      <c r="AL594" s="19">
        <f t="shared" si="7"/>
        <v>1</v>
      </c>
      <c r="AM594" s="19" t="s">
        <v>294</v>
      </c>
      <c r="AN594" s="19">
        <f t="shared" si="8"/>
        <v>2</v>
      </c>
      <c r="AO594" s="20"/>
      <c r="AP594" s="19">
        <v>4.0</v>
      </c>
      <c r="AQ594" s="19">
        <v>2.0</v>
      </c>
      <c r="AR594" s="19">
        <v>2.0</v>
      </c>
      <c r="AS594" s="19">
        <v>4.0</v>
      </c>
      <c r="AT594" s="19">
        <v>1.0</v>
      </c>
      <c r="AU594" s="19">
        <v>1.0</v>
      </c>
      <c r="AV594" s="19">
        <v>4.0</v>
      </c>
      <c r="AW594" s="19">
        <v>1.0</v>
      </c>
      <c r="AX594" s="19">
        <v>2.0</v>
      </c>
      <c r="AY594" s="19">
        <f t="shared" si="9"/>
        <v>21</v>
      </c>
      <c r="AZ594" s="19">
        <f t="shared" si="10"/>
        <v>12</v>
      </c>
      <c r="BA594" s="19">
        <f t="shared" si="11"/>
        <v>1</v>
      </c>
      <c r="BB594" s="19">
        <f t="shared" si="12"/>
        <v>0</v>
      </c>
      <c r="BC594" s="19">
        <v>3.0</v>
      </c>
      <c r="BD594" s="19">
        <v>2.0</v>
      </c>
      <c r="BE594" s="19">
        <v>3.0</v>
      </c>
      <c r="BF594" s="19">
        <v>1.0</v>
      </c>
      <c r="BG594" s="19">
        <v>2.0</v>
      </c>
      <c r="BH594" s="19">
        <v>2.0</v>
      </c>
      <c r="BI594" s="19">
        <v>3.0</v>
      </c>
      <c r="BJ594" s="19">
        <f t="shared" si="13"/>
        <v>16</v>
      </c>
      <c r="BK594" s="19">
        <f t="shared" si="14"/>
        <v>9</v>
      </c>
      <c r="BL594" s="19"/>
      <c r="BM594" s="19"/>
      <c r="BN594" s="19">
        <v>2.0</v>
      </c>
      <c r="BO594" s="19" t="s">
        <v>185</v>
      </c>
      <c r="BP594" s="19">
        <f t="shared" si="15"/>
        <v>0</v>
      </c>
      <c r="BQ594" s="19">
        <v>1.0</v>
      </c>
      <c r="BR594" s="19">
        <v>3.0</v>
      </c>
      <c r="BS594" s="19" t="s">
        <v>185</v>
      </c>
      <c r="BT594" s="20">
        <f t="shared" si="16"/>
        <v>0</v>
      </c>
      <c r="BU594" s="20"/>
      <c r="BV594" s="19">
        <v>1.0</v>
      </c>
      <c r="BW594" s="19" t="s">
        <v>185</v>
      </c>
      <c r="BX594" s="19" t="s">
        <v>191</v>
      </c>
      <c r="BY594" s="19" t="s">
        <v>185</v>
      </c>
      <c r="BZ594" s="19" t="s">
        <v>186</v>
      </c>
      <c r="CA594" s="19">
        <f t="shared" si="17"/>
        <v>1</v>
      </c>
      <c r="CB594" s="19" t="s">
        <v>208</v>
      </c>
      <c r="CC594" s="19">
        <f t="shared" si="18"/>
        <v>2</v>
      </c>
      <c r="CD594" s="19" t="s">
        <v>192</v>
      </c>
      <c r="CE594" s="19">
        <f t="shared" si="19"/>
        <v>0</v>
      </c>
      <c r="CF594" s="19" t="s">
        <v>209</v>
      </c>
      <c r="CG594" s="19">
        <f t="shared" si="20"/>
        <v>1</v>
      </c>
      <c r="CH594" s="19" t="s">
        <v>209</v>
      </c>
      <c r="CI594" s="19">
        <f t="shared" si="21"/>
        <v>1</v>
      </c>
      <c r="CJ594" s="19" t="s">
        <v>1204</v>
      </c>
      <c r="CK594" s="19" t="s">
        <v>364</v>
      </c>
      <c r="CL594" s="19" t="s">
        <v>241</v>
      </c>
      <c r="CM594" s="19">
        <f t="shared" si="22"/>
        <v>1.5</v>
      </c>
      <c r="CN594" s="19" t="s">
        <v>185</v>
      </c>
      <c r="CO594" s="19">
        <f t="shared" si="23"/>
        <v>0</v>
      </c>
      <c r="CP594" s="19" t="s">
        <v>195</v>
      </c>
      <c r="CQ594" s="19" t="s">
        <v>195</v>
      </c>
      <c r="CR594" s="19" t="s">
        <v>185</v>
      </c>
      <c r="CS594" s="19" t="s">
        <v>195</v>
      </c>
      <c r="CT594" s="19" t="s">
        <v>185</v>
      </c>
      <c r="CU594" s="19">
        <f t="shared" ref="CU594:CY594" si="656">if(CP594="Không",0,1)</f>
        <v>1</v>
      </c>
      <c r="CV594" s="19">
        <f t="shared" si="656"/>
        <v>1</v>
      </c>
      <c r="CW594" s="19">
        <f t="shared" si="656"/>
        <v>0</v>
      </c>
      <c r="CX594" s="19">
        <f t="shared" si="656"/>
        <v>1</v>
      </c>
      <c r="CY594" s="19">
        <f t="shared" si="656"/>
        <v>0</v>
      </c>
      <c r="CZ594" s="19" t="s">
        <v>195</v>
      </c>
      <c r="DA594" s="19">
        <f t="shared" si="25"/>
        <v>1</v>
      </c>
      <c r="DB594" s="19" t="s">
        <v>195</v>
      </c>
      <c r="DC594" s="19">
        <f t="shared" si="26"/>
        <v>1</v>
      </c>
      <c r="DD594" s="19" t="s">
        <v>1205</v>
      </c>
      <c r="DE594" s="19" t="s">
        <v>195</v>
      </c>
      <c r="DF594" s="19">
        <f t="shared" si="27"/>
        <v>1</v>
      </c>
      <c r="DG594" s="19" t="s">
        <v>196</v>
      </c>
      <c r="DH594" s="19">
        <f t="shared" si="28"/>
        <v>0</v>
      </c>
      <c r="DI594" s="19" t="s">
        <v>1206</v>
      </c>
      <c r="DJ594" s="19">
        <f t="shared" si="29"/>
        <v>1</v>
      </c>
      <c r="DK594" s="19" t="s">
        <v>197</v>
      </c>
      <c r="DL594" s="19">
        <f t="shared" si="30"/>
        <v>0</v>
      </c>
      <c r="DM594" s="19" t="s">
        <v>232</v>
      </c>
      <c r="DN594" s="19">
        <f t="shared" si="31"/>
        <v>2.5</v>
      </c>
      <c r="DO594" s="19" t="s">
        <v>1207</v>
      </c>
      <c r="DP594" s="19" t="s">
        <v>185</v>
      </c>
      <c r="DQ594" s="20">
        <f t="shared" si="32"/>
        <v>0</v>
      </c>
      <c r="DR594" s="20"/>
      <c r="DS594" s="19" t="s">
        <v>195</v>
      </c>
      <c r="DT594" s="19" t="s">
        <v>1208</v>
      </c>
      <c r="DU594" s="19" t="s">
        <v>185</v>
      </c>
      <c r="DV594" s="20"/>
      <c r="DW594" s="20"/>
      <c r="DX594" s="20"/>
      <c r="DY594" s="20"/>
    </row>
    <row r="595">
      <c r="A595" s="18">
        <v>46022.59237268518</v>
      </c>
      <c r="B595" s="19" t="s">
        <v>300</v>
      </c>
      <c r="C595" s="19" t="s">
        <v>174</v>
      </c>
      <c r="D595" s="19">
        <f t="shared" si="2"/>
        <v>0</v>
      </c>
      <c r="E595" s="19" t="s">
        <v>180</v>
      </c>
      <c r="F595" s="19">
        <f>IFERROR(__xludf.DUMMYFUNCTION("LET(
  t, LOWER(TRIM(E595)),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95" s="19" t="s">
        <v>185</v>
      </c>
      <c r="H595" s="19">
        <f>IFERROR(__xludf.DUMMYFUNCTION("LET(
  t, LOWER(TRIM(G595)),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95" s="19" t="s">
        <v>276</v>
      </c>
      <c r="J595" s="19">
        <f>IFERROR(__xludf.DUMMYFUNCTION("LET(
  text, LOWER(I595),
  IFERROR(
    IFS(
      REGEXMATCH(text,""ở cùng gia đình|ở trọ cùng gia đình""), 0,
      REGEXMATCH(text,""thuê trọ""), 1,
      REGEXMATCH(text,""ở ktx""), 2,
      REGEXMATCH(text,""có nhà tại khu vực đang học|có nhà|ở riên"&amp;"g tại chung cư""), 3,
      REGEXMATCH(text,""ở nhà người quen""), 4
    ),
  -1)
)"),0.0)</f>
        <v>0</v>
      </c>
      <c r="K595" s="19" t="s">
        <v>183</v>
      </c>
      <c r="L595" s="19">
        <f>IFERROR(__xludf.DUMMYFUNCTION("LET(
  t, LOWER(TRIM(K595)),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95" s="19" t="s">
        <v>222</v>
      </c>
      <c r="N595" s="19">
        <f>IFERROR(__xludf.DUMMYFUNCTION("LET(
  t, LOWER(TRIM(M595)),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95" s="19" t="s">
        <v>185</v>
      </c>
      <c r="P595" s="19">
        <f t="shared" si="3"/>
        <v>0</v>
      </c>
      <c r="Q595" s="20"/>
      <c r="R595" s="20" t="str">
        <f t="shared" si="653"/>
        <v/>
      </c>
      <c r="S595" s="20"/>
      <c r="T595" s="20"/>
      <c r="U595" s="20"/>
      <c r="V595" s="20" t="str">
        <f>IFERROR(__xludf.DUMMYFUNCTION("IFERROR(REGEXEXTRACT(U595,""\d+"")*1, """")"),"")</f>
        <v/>
      </c>
      <c r="W595" s="20">
        <f t="shared" si="5"/>
        <v>0</v>
      </c>
      <c r="X595" s="20"/>
      <c r="Y595" s="20"/>
      <c r="Z595" s="19" t="s">
        <v>185</v>
      </c>
      <c r="AA595" s="19"/>
      <c r="AB595" s="19" t="s">
        <v>185</v>
      </c>
      <c r="AC595" s="19" t="s">
        <v>185</v>
      </c>
      <c r="AD595" s="19" t="s">
        <v>205</v>
      </c>
      <c r="AE595" s="19" t="s">
        <v>186</v>
      </c>
      <c r="AF595" s="19" t="s">
        <v>250</v>
      </c>
      <c r="AG595" s="19" t="s">
        <v>226</v>
      </c>
      <c r="AH595" s="19" t="s">
        <v>226</v>
      </c>
      <c r="AI595" s="19" t="s">
        <v>227</v>
      </c>
      <c r="AJ595" s="19">
        <f t="shared" si="6"/>
        <v>2</v>
      </c>
      <c r="AK595" s="19" t="s">
        <v>226</v>
      </c>
      <c r="AL595" s="19">
        <f t="shared" si="7"/>
        <v>2</v>
      </c>
      <c r="AM595" s="19" t="s">
        <v>228</v>
      </c>
      <c r="AN595" s="19">
        <f t="shared" si="8"/>
        <v>1</v>
      </c>
      <c r="AO595" s="20"/>
      <c r="AP595" s="19">
        <v>3.0</v>
      </c>
      <c r="AQ595" s="19">
        <v>3.0</v>
      </c>
      <c r="AR595" s="19">
        <v>3.0</v>
      </c>
      <c r="AS595" s="19">
        <v>4.0</v>
      </c>
      <c r="AT595" s="19">
        <v>2.0</v>
      </c>
      <c r="AU595" s="19">
        <v>2.0</v>
      </c>
      <c r="AV595" s="19">
        <v>1.0</v>
      </c>
      <c r="AW595" s="19">
        <v>1.0</v>
      </c>
      <c r="AX595" s="19">
        <v>1.0</v>
      </c>
      <c r="AY595" s="19">
        <f t="shared" si="9"/>
        <v>20</v>
      </c>
      <c r="AZ595" s="19">
        <f t="shared" si="10"/>
        <v>11</v>
      </c>
      <c r="BA595" s="19">
        <f t="shared" si="11"/>
        <v>1</v>
      </c>
      <c r="BB595" s="19">
        <f t="shared" si="12"/>
        <v>0</v>
      </c>
      <c r="BC595" s="19">
        <v>2.0</v>
      </c>
      <c r="BD595" s="19">
        <v>1.0</v>
      </c>
      <c r="BE595" s="19">
        <v>2.0</v>
      </c>
      <c r="BF595" s="19">
        <v>1.0</v>
      </c>
      <c r="BG595" s="19">
        <v>1.0</v>
      </c>
      <c r="BH595" s="19">
        <v>1.0</v>
      </c>
      <c r="BI595" s="19">
        <v>1.0</v>
      </c>
      <c r="BJ595" s="19">
        <f t="shared" si="13"/>
        <v>9</v>
      </c>
      <c r="BK595" s="19">
        <f t="shared" si="14"/>
        <v>2</v>
      </c>
      <c r="BL595" s="19"/>
      <c r="BM595" s="19"/>
      <c r="BN595" s="19">
        <v>1.0</v>
      </c>
      <c r="BO595" s="19" t="s">
        <v>185</v>
      </c>
      <c r="BP595" s="19">
        <f t="shared" si="15"/>
        <v>0</v>
      </c>
      <c r="BQ595" s="19">
        <v>2.0</v>
      </c>
      <c r="BR595" s="19">
        <v>0.0</v>
      </c>
      <c r="BS595" s="19" t="s">
        <v>185</v>
      </c>
      <c r="BT595" s="20">
        <f t="shared" si="16"/>
        <v>0</v>
      </c>
      <c r="BU595" s="20"/>
      <c r="BV595" s="19">
        <v>1.0</v>
      </c>
      <c r="BW595" s="19" t="s">
        <v>195</v>
      </c>
      <c r="BX595" s="19" t="s">
        <v>191</v>
      </c>
      <c r="BY595" s="19" t="s">
        <v>195</v>
      </c>
      <c r="BZ595" s="19" t="s">
        <v>186</v>
      </c>
      <c r="CA595" s="19">
        <f t="shared" si="17"/>
        <v>1</v>
      </c>
      <c r="CB595" s="19" t="s">
        <v>186</v>
      </c>
      <c r="CC595" s="19">
        <f t="shared" si="18"/>
        <v>1</v>
      </c>
      <c r="CD595" s="19" t="s">
        <v>192</v>
      </c>
      <c r="CE595" s="19">
        <f t="shared" si="19"/>
        <v>0</v>
      </c>
      <c r="CF595" s="19" t="s">
        <v>192</v>
      </c>
      <c r="CG595" s="19">
        <f t="shared" si="20"/>
        <v>0</v>
      </c>
      <c r="CH595" s="19" t="s">
        <v>192</v>
      </c>
      <c r="CI595" s="19">
        <f t="shared" si="21"/>
        <v>0</v>
      </c>
      <c r="CJ595" s="19" t="s">
        <v>229</v>
      </c>
      <c r="CK595" s="19" t="s">
        <v>185</v>
      </c>
      <c r="CL595" s="19" t="s">
        <v>212</v>
      </c>
      <c r="CM595" s="19">
        <f t="shared" si="22"/>
        <v>6</v>
      </c>
      <c r="CN595" s="19" t="s">
        <v>185</v>
      </c>
      <c r="CO595" s="19">
        <f t="shared" si="23"/>
        <v>0</v>
      </c>
      <c r="CP595" s="19" t="s">
        <v>185</v>
      </c>
      <c r="CQ595" s="19" t="s">
        <v>185</v>
      </c>
      <c r="CR595" s="19" t="s">
        <v>185</v>
      </c>
      <c r="CS595" s="19" t="s">
        <v>185</v>
      </c>
      <c r="CT595" s="19" t="s">
        <v>185</v>
      </c>
      <c r="CU595" s="19">
        <f t="shared" ref="CU595:CY595" si="657">if(CP595="Không",0,1)</f>
        <v>0</v>
      </c>
      <c r="CV595" s="19">
        <f t="shared" si="657"/>
        <v>0</v>
      </c>
      <c r="CW595" s="19">
        <f t="shared" si="657"/>
        <v>0</v>
      </c>
      <c r="CX595" s="19">
        <f t="shared" si="657"/>
        <v>0</v>
      </c>
      <c r="CY595" s="19">
        <f t="shared" si="657"/>
        <v>0</v>
      </c>
      <c r="CZ595" s="19" t="s">
        <v>185</v>
      </c>
      <c r="DA595" s="19">
        <f t="shared" si="25"/>
        <v>0</v>
      </c>
      <c r="DB595" s="19" t="s">
        <v>185</v>
      </c>
      <c r="DC595" s="19">
        <f t="shared" si="26"/>
        <v>0</v>
      </c>
      <c r="DD595" s="20"/>
      <c r="DE595" s="19" t="s">
        <v>185</v>
      </c>
      <c r="DF595" s="19">
        <f t="shared" si="27"/>
        <v>0</v>
      </c>
      <c r="DG595" s="19" t="s">
        <v>196</v>
      </c>
      <c r="DH595" s="19">
        <f t="shared" si="28"/>
        <v>0</v>
      </c>
      <c r="DI595" s="19" t="s">
        <v>185</v>
      </c>
      <c r="DJ595" s="19">
        <f t="shared" si="29"/>
        <v>0</v>
      </c>
      <c r="DK595" s="19" t="s">
        <v>197</v>
      </c>
      <c r="DL595" s="19">
        <f t="shared" si="30"/>
        <v>0</v>
      </c>
      <c r="DM595" s="20"/>
      <c r="DN595" s="19" t="str">
        <f t="shared" si="31"/>
        <v/>
      </c>
      <c r="DO595" s="20"/>
      <c r="DP595" s="19" t="s">
        <v>185</v>
      </c>
      <c r="DQ595" s="20">
        <f t="shared" si="32"/>
        <v>0</v>
      </c>
      <c r="DR595" s="20"/>
      <c r="DS595" s="19" t="s">
        <v>185</v>
      </c>
      <c r="DT595" s="20"/>
      <c r="DU595" s="19" t="s">
        <v>185</v>
      </c>
      <c r="DV595" s="20"/>
      <c r="DW595" s="20"/>
      <c r="DX595" s="20"/>
      <c r="DY595" s="20"/>
    </row>
    <row r="596">
      <c r="A596" s="18">
        <v>46022.59427083333</v>
      </c>
      <c r="B596" s="19" t="s">
        <v>300</v>
      </c>
      <c r="C596" s="19" t="s">
        <v>174</v>
      </c>
      <c r="D596" s="19">
        <f t="shared" si="2"/>
        <v>0</v>
      </c>
      <c r="E596" s="19" t="s">
        <v>328</v>
      </c>
      <c r="F596" s="19">
        <f>IFERROR(__xludf.DUMMYFUNCTION("LET(
  t, LOWER(TRIM(E596)),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596" s="19" t="s">
        <v>185</v>
      </c>
      <c r="H596" s="19">
        <f>IFERROR(__xludf.DUMMYFUNCTION("LET(
  t, LOWER(TRIM(G596)),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96" s="19" t="s">
        <v>276</v>
      </c>
      <c r="J596" s="19">
        <f>IFERROR(__xludf.DUMMYFUNCTION("LET(
  text, LOWER(I596),
  IFERROR(
    IFS(
      REGEXMATCH(text,""ở cùng gia đình|ở trọ cùng gia đình""), 0,
      REGEXMATCH(text,""thuê trọ""), 1,
      REGEXMATCH(text,""ở ktx""), 2,
      REGEXMATCH(text,""có nhà tại khu vực đang học|có nhà|ở riên"&amp;"g tại chung cư""), 3,
      REGEXMATCH(text,""ở nhà người quen""), 4
    ),
  -1)
)"),0.0)</f>
        <v>0</v>
      </c>
      <c r="K596" s="19" t="s">
        <v>183</v>
      </c>
      <c r="L596" s="19">
        <f>IFERROR(__xludf.DUMMYFUNCTION("LET(
  t, LOWER(TRIM(K596)),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596" s="19" t="s">
        <v>222</v>
      </c>
      <c r="N596" s="19">
        <f>IFERROR(__xludf.DUMMYFUNCTION("LET(
  t, LOWER(TRIM(M596)),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96" s="19" t="s">
        <v>195</v>
      </c>
      <c r="P596" s="19">
        <f t="shared" si="3"/>
        <v>1</v>
      </c>
      <c r="Q596" s="19" t="s">
        <v>1209</v>
      </c>
      <c r="R596" s="19">
        <v>1.0</v>
      </c>
      <c r="S596" s="19" t="s">
        <v>1210</v>
      </c>
      <c r="T596" s="19"/>
      <c r="U596" s="19" t="s">
        <v>236</v>
      </c>
      <c r="V596" s="20">
        <f>IFERROR(__xludf.DUMMYFUNCTION("IFERROR(REGEXEXTRACT(U596,""\d+"")*1, """")"),40.0)</f>
        <v>40</v>
      </c>
      <c r="W596" s="20">
        <f t="shared" si="5"/>
        <v>40</v>
      </c>
      <c r="X596" s="19">
        <v>5.0</v>
      </c>
      <c r="Y596" s="19">
        <v>0.0</v>
      </c>
      <c r="Z596" s="19" t="s">
        <v>208</v>
      </c>
      <c r="AA596" s="19"/>
      <c r="AB596" s="19" t="s">
        <v>185</v>
      </c>
      <c r="AC596" s="19" t="s">
        <v>1211</v>
      </c>
      <c r="AD596" s="19" t="s">
        <v>205</v>
      </c>
      <c r="AE596" s="19" t="s">
        <v>186</v>
      </c>
      <c r="AF596" s="19" t="s">
        <v>187</v>
      </c>
      <c r="AG596" s="19" t="s">
        <v>226</v>
      </c>
      <c r="AH596" s="19" t="s">
        <v>251</v>
      </c>
      <c r="AI596" s="19" t="s">
        <v>277</v>
      </c>
      <c r="AJ596" s="19">
        <f t="shared" si="6"/>
        <v>4</v>
      </c>
      <c r="AK596" s="19" t="s">
        <v>302</v>
      </c>
      <c r="AL596" s="19">
        <f t="shared" si="7"/>
        <v>-1</v>
      </c>
      <c r="AM596" s="19" t="s">
        <v>228</v>
      </c>
      <c r="AN596" s="19">
        <f t="shared" si="8"/>
        <v>1</v>
      </c>
      <c r="AO596" s="20"/>
      <c r="AP596" s="19">
        <v>4.0</v>
      </c>
      <c r="AQ596" s="19">
        <v>4.0</v>
      </c>
      <c r="AR596" s="19">
        <v>4.0</v>
      </c>
      <c r="AS596" s="19">
        <v>4.0</v>
      </c>
      <c r="AT596" s="19">
        <v>4.0</v>
      </c>
      <c r="AU596" s="19">
        <v>4.0</v>
      </c>
      <c r="AV596" s="19">
        <v>4.0</v>
      </c>
      <c r="AW596" s="19">
        <v>4.0</v>
      </c>
      <c r="AX596" s="19">
        <v>4.0</v>
      </c>
      <c r="AY596" s="19">
        <f t="shared" si="9"/>
        <v>36</v>
      </c>
      <c r="AZ596" s="19">
        <f t="shared" si="10"/>
        <v>27</v>
      </c>
      <c r="BA596" s="19">
        <f t="shared" si="11"/>
        <v>1</v>
      </c>
      <c r="BB596" s="19">
        <f t="shared" si="12"/>
        <v>1</v>
      </c>
      <c r="BC596" s="19">
        <v>4.0</v>
      </c>
      <c r="BD596" s="19">
        <v>4.0</v>
      </c>
      <c r="BE596" s="19">
        <v>4.0</v>
      </c>
      <c r="BF596" s="19">
        <v>4.0</v>
      </c>
      <c r="BG596" s="19">
        <v>4.0</v>
      </c>
      <c r="BH596" s="19">
        <v>4.0</v>
      </c>
      <c r="BI596" s="19">
        <v>4.0</v>
      </c>
      <c r="BJ596" s="19">
        <f t="shared" si="13"/>
        <v>28</v>
      </c>
      <c r="BK596" s="19">
        <f t="shared" si="14"/>
        <v>21</v>
      </c>
      <c r="BL596" s="19"/>
      <c r="BM596" s="19"/>
      <c r="BN596" s="19">
        <v>5.0</v>
      </c>
      <c r="BO596" s="19" t="s">
        <v>185</v>
      </c>
      <c r="BP596" s="19">
        <f t="shared" si="15"/>
        <v>0</v>
      </c>
      <c r="BQ596" s="19">
        <v>6.0</v>
      </c>
      <c r="BR596" s="19">
        <v>28.0</v>
      </c>
      <c r="BS596" s="19" t="s">
        <v>195</v>
      </c>
      <c r="BT596" s="20">
        <f t="shared" si="16"/>
        <v>1</v>
      </c>
      <c r="BU596" s="19" t="s">
        <v>296</v>
      </c>
      <c r="BV596" s="19">
        <v>5.0</v>
      </c>
      <c r="BW596" s="19" t="s">
        <v>195</v>
      </c>
      <c r="BX596" s="19" t="s">
        <v>191</v>
      </c>
      <c r="BY596" s="19" t="s">
        <v>195</v>
      </c>
      <c r="BZ596" s="19" t="s">
        <v>208</v>
      </c>
      <c r="CA596" s="19">
        <f t="shared" si="17"/>
        <v>2</v>
      </c>
      <c r="CB596" s="19" t="s">
        <v>208</v>
      </c>
      <c r="CC596" s="19">
        <f t="shared" si="18"/>
        <v>2</v>
      </c>
      <c r="CD596" s="19" t="s">
        <v>208</v>
      </c>
      <c r="CE596" s="19">
        <f t="shared" si="19"/>
        <v>2</v>
      </c>
      <c r="CF596" s="19" t="s">
        <v>208</v>
      </c>
      <c r="CG596" s="19">
        <f t="shared" si="20"/>
        <v>2</v>
      </c>
      <c r="CH596" s="19" t="s">
        <v>208</v>
      </c>
      <c r="CI596" s="19">
        <f t="shared" si="21"/>
        <v>2</v>
      </c>
      <c r="CJ596" s="19" t="s">
        <v>193</v>
      </c>
      <c r="CK596" s="19" t="s">
        <v>240</v>
      </c>
      <c r="CL596" s="19" t="s">
        <v>1212</v>
      </c>
      <c r="CM596" s="19">
        <f t="shared" si="22"/>
        <v>18</v>
      </c>
      <c r="CN596" s="19" t="s">
        <v>185</v>
      </c>
      <c r="CO596" s="19">
        <f t="shared" si="23"/>
        <v>0</v>
      </c>
      <c r="CP596" s="19" t="s">
        <v>195</v>
      </c>
      <c r="CQ596" s="19" t="s">
        <v>195</v>
      </c>
      <c r="CR596" s="19" t="s">
        <v>195</v>
      </c>
      <c r="CS596" s="19" t="s">
        <v>195</v>
      </c>
      <c r="CT596" s="19" t="s">
        <v>195</v>
      </c>
      <c r="CU596" s="19">
        <f t="shared" ref="CU596:CY596" si="658">if(CP596="Không",0,1)</f>
        <v>1</v>
      </c>
      <c r="CV596" s="19">
        <f t="shared" si="658"/>
        <v>1</v>
      </c>
      <c r="CW596" s="19">
        <f t="shared" si="658"/>
        <v>1</v>
      </c>
      <c r="CX596" s="19">
        <f t="shared" si="658"/>
        <v>1</v>
      </c>
      <c r="CY596" s="19">
        <f t="shared" si="658"/>
        <v>1</v>
      </c>
      <c r="CZ596" s="19" t="s">
        <v>195</v>
      </c>
      <c r="DA596" s="19">
        <f t="shared" si="25"/>
        <v>1</v>
      </c>
      <c r="DB596" s="19" t="s">
        <v>195</v>
      </c>
      <c r="DC596" s="19">
        <f t="shared" si="26"/>
        <v>1</v>
      </c>
      <c r="DD596" s="19" t="s">
        <v>1213</v>
      </c>
      <c r="DE596" s="19" t="s">
        <v>195</v>
      </c>
      <c r="DF596" s="19">
        <f t="shared" si="27"/>
        <v>1</v>
      </c>
      <c r="DG596" s="19" t="s">
        <v>1214</v>
      </c>
      <c r="DH596" s="19">
        <f t="shared" si="28"/>
        <v>1</v>
      </c>
      <c r="DI596" s="19" t="s">
        <v>504</v>
      </c>
      <c r="DJ596" s="19">
        <f t="shared" si="29"/>
        <v>1</v>
      </c>
      <c r="DK596" s="19" t="s">
        <v>197</v>
      </c>
      <c r="DL596" s="19">
        <f t="shared" si="30"/>
        <v>0</v>
      </c>
      <c r="DM596" s="19" t="s">
        <v>265</v>
      </c>
      <c r="DN596" s="19">
        <f t="shared" si="31"/>
        <v>5</v>
      </c>
      <c r="DO596" s="19" t="s">
        <v>1215</v>
      </c>
      <c r="DP596" s="19" t="s">
        <v>185</v>
      </c>
      <c r="DQ596" s="20">
        <f t="shared" si="32"/>
        <v>0</v>
      </c>
      <c r="DR596" s="20"/>
      <c r="DS596" s="19" t="s">
        <v>195</v>
      </c>
      <c r="DT596" s="19" t="s">
        <v>218</v>
      </c>
      <c r="DU596" s="19" t="s">
        <v>185</v>
      </c>
      <c r="DV596" s="20"/>
      <c r="DW596" s="20"/>
      <c r="DX596" s="20"/>
      <c r="DY596" s="20"/>
    </row>
    <row r="597">
      <c r="A597" s="18">
        <v>46022.59457175926</v>
      </c>
      <c r="B597" s="19" t="s">
        <v>300</v>
      </c>
      <c r="C597" s="19" t="s">
        <v>174</v>
      </c>
      <c r="D597" s="19">
        <f t="shared" si="2"/>
        <v>0</v>
      </c>
      <c r="E597" s="19" t="s">
        <v>349</v>
      </c>
      <c r="F597" s="19">
        <f>IFERROR(__xludf.DUMMYFUNCTION("LET(
  t, LOWER(TRIM(E597)),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97" s="19" t="s">
        <v>220</v>
      </c>
      <c r="H597" s="19">
        <f>IFERROR(__xludf.DUMMYFUNCTION("LET(
  t, LOWER(TRIM(G597)),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597" s="19" t="s">
        <v>276</v>
      </c>
      <c r="J597" s="19">
        <f>IFERROR(__xludf.DUMMYFUNCTION("LET(
  text, LOWER(I597),
  IFERROR(
    IFS(
      REGEXMATCH(text,""ở cùng gia đình|ở trọ cùng gia đình""), 0,
      REGEXMATCH(text,""thuê trọ""), 1,
      REGEXMATCH(text,""ở ktx""), 2,
      REGEXMATCH(text,""có nhà tại khu vực đang học|có nhà|ở riên"&amp;"g tại chung cư""), 3,
      REGEXMATCH(text,""ở nhà người quen""), 4
    ),
  -1)
)"),0.0)</f>
        <v>0</v>
      </c>
      <c r="K597" s="19" t="s">
        <v>202</v>
      </c>
      <c r="L597" s="19">
        <f>IFERROR(__xludf.DUMMYFUNCTION("LET(
  t, LOWER(TRIM(K597)),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97" s="19" t="s">
        <v>184</v>
      </c>
      <c r="N597" s="19">
        <f>IFERROR(__xludf.DUMMYFUNCTION("LET(
  t, LOWER(TRIM(M597)),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97" s="19" t="s">
        <v>195</v>
      </c>
      <c r="P597" s="19">
        <f t="shared" si="3"/>
        <v>1</v>
      </c>
      <c r="Q597" s="19">
        <v>1.0</v>
      </c>
      <c r="R597" s="20">
        <f t="shared" ref="R597:R599" si="660">Q597</f>
        <v>1</v>
      </c>
      <c r="S597" s="19" t="s">
        <v>223</v>
      </c>
      <c r="T597" s="19"/>
      <c r="U597" s="19" t="s">
        <v>236</v>
      </c>
      <c r="V597" s="20">
        <f>IFERROR(__xludf.DUMMYFUNCTION("IFERROR(REGEXEXTRACT(U597,""\d+"")*1, """")"),40.0)</f>
        <v>40</v>
      </c>
      <c r="W597" s="20">
        <f t="shared" si="5"/>
        <v>40</v>
      </c>
      <c r="X597" s="19">
        <v>50.0</v>
      </c>
      <c r="Y597" s="19">
        <v>50.0</v>
      </c>
      <c r="Z597" s="19" t="s">
        <v>185</v>
      </c>
      <c r="AA597" s="19"/>
      <c r="AB597" s="19" t="s">
        <v>185</v>
      </c>
      <c r="AC597" s="19" t="s">
        <v>185</v>
      </c>
      <c r="AD597" s="19" t="s">
        <v>185</v>
      </c>
      <c r="AE597" s="19" t="s">
        <v>185</v>
      </c>
      <c r="AF597" s="19" t="s">
        <v>237</v>
      </c>
      <c r="AG597" s="19" t="s">
        <v>238</v>
      </c>
      <c r="AH597" s="19" t="s">
        <v>238</v>
      </c>
      <c r="AI597" s="19" t="s">
        <v>239</v>
      </c>
      <c r="AJ597" s="19">
        <f t="shared" si="6"/>
        <v>0</v>
      </c>
      <c r="AK597" s="19" t="s">
        <v>238</v>
      </c>
      <c r="AL597" s="19">
        <f t="shared" si="7"/>
        <v>0</v>
      </c>
      <c r="AM597" s="19" t="s">
        <v>228</v>
      </c>
      <c r="AN597" s="19">
        <f t="shared" si="8"/>
        <v>1</v>
      </c>
      <c r="AO597" s="20"/>
      <c r="AP597" s="19">
        <v>1.0</v>
      </c>
      <c r="AQ597" s="19">
        <v>1.0</v>
      </c>
      <c r="AR597" s="19">
        <v>1.0</v>
      </c>
      <c r="AS597" s="19">
        <v>1.0</v>
      </c>
      <c r="AT597" s="19">
        <v>1.0</v>
      </c>
      <c r="AU597" s="19">
        <v>1.0</v>
      </c>
      <c r="AV597" s="19">
        <v>1.0</v>
      </c>
      <c r="AW597" s="19">
        <v>2.0</v>
      </c>
      <c r="AX597" s="19">
        <v>1.0</v>
      </c>
      <c r="AY597" s="19">
        <f t="shared" si="9"/>
        <v>10</v>
      </c>
      <c r="AZ597" s="19">
        <f t="shared" si="10"/>
        <v>1</v>
      </c>
      <c r="BA597" s="19">
        <f t="shared" si="11"/>
        <v>0</v>
      </c>
      <c r="BB597" s="19">
        <f t="shared" si="12"/>
        <v>0</v>
      </c>
      <c r="BC597" s="19">
        <v>1.0</v>
      </c>
      <c r="BD597" s="19">
        <v>1.0</v>
      </c>
      <c r="BE597" s="19">
        <v>1.0</v>
      </c>
      <c r="BF597" s="19">
        <v>1.0</v>
      </c>
      <c r="BG597" s="19">
        <v>1.0</v>
      </c>
      <c r="BH597" s="19">
        <v>1.0</v>
      </c>
      <c r="BI597" s="19">
        <v>1.0</v>
      </c>
      <c r="BJ597" s="19">
        <f t="shared" si="13"/>
        <v>7</v>
      </c>
      <c r="BK597" s="19">
        <f t="shared" si="14"/>
        <v>0</v>
      </c>
      <c r="BL597" s="19"/>
      <c r="BM597" s="19"/>
      <c r="BN597" s="19">
        <v>1.0</v>
      </c>
      <c r="BO597" s="19" t="s">
        <v>185</v>
      </c>
      <c r="BP597" s="19">
        <f t="shared" si="15"/>
        <v>0</v>
      </c>
      <c r="BQ597" s="19">
        <v>1.0</v>
      </c>
      <c r="BR597" s="19">
        <v>0.0</v>
      </c>
      <c r="BS597" s="19" t="s">
        <v>185</v>
      </c>
      <c r="BT597" s="20">
        <f t="shared" si="16"/>
        <v>0</v>
      </c>
      <c r="BU597" s="20"/>
      <c r="BV597" s="19">
        <v>5.0</v>
      </c>
      <c r="BW597" s="19" t="s">
        <v>185</v>
      </c>
      <c r="BX597" s="19" t="s">
        <v>191</v>
      </c>
      <c r="BY597" s="19" t="s">
        <v>185</v>
      </c>
      <c r="BZ597" s="19" t="s">
        <v>185</v>
      </c>
      <c r="CA597" s="19">
        <f t="shared" si="17"/>
        <v>0</v>
      </c>
      <c r="CB597" s="19" t="s">
        <v>185</v>
      </c>
      <c r="CC597" s="19">
        <f t="shared" si="18"/>
        <v>0</v>
      </c>
      <c r="CD597" s="19" t="s">
        <v>192</v>
      </c>
      <c r="CE597" s="19">
        <f t="shared" si="19"/>
        <v>0</v>
      </c>
      <c r="CF597" s="19" t="s">
        <v>192</v>
      </c>
      <c r="CG597" s="19">
        <f t="shared" si="20"/>
        <v>0</v>
      </c>
      <c r="CH597" s="19" t="s">
        <v>192</v>
      </c>
      <c r="CI597" s="19">
        <f t="shared" si="21"/>
        <v>0</v>
      </c>
      <c r="CJ597" s="19" t="s">
        <v>292</v>
      </c>
      <c r="CK597" s="19" t="s">
        <v>211</v>
      </c>
      <c r="CL597" s="19" t="s">
        <v>212</v>
      </c>
      <c r="CM597" s="19">
        <f t="shared" si="22"/>
        <v>6</v>
      </c>
      <c r="CN597" s="19" t="s">
        <v>185</v>
      </c>
      <c r="CO597" s="19">
        <f t="shared" si="23"/>
        <v>0</v>
      </c>
      <c r="CP597" s="19" t="s">
        <v>185</v>
      </c>
      <c r="CQ597" s="19" t="s">
        <v>185</v>
      </c>
      <c r="CR597" s="19" t="s">
        <v>185</v>
      </c>
      <c r="CS597" s="19" t="s">
        <v>185</v>
      </c>
      <c r="CT597" s="19" t="s">
        <v>185</v>
      </c>
      <c r="CU597" s="19">
        <f t="shared" ref="CU597:CY597" si="659">if(CP597="Không",0,1)</f>
        <v>0</v>
      </c>
      <c r="CV597" s="19">
        <f t="shared" si="659"/>
        <v>0</v>
      </c>
      <c r="CW597" s="19">
        <f t="shared" si="659"/>
        <v>0</v>
      </c>
      <c r="CX597" s="19">
        <f t="shared" si="659"/>
        <v>0</v>
      </c>
      <c r="CY597" s="19">
        <f t="shared" si="659"/>
        <v>0</v>
      </c>
      <c r="CZ597" s="19" t="s">
        <v>185</v>
      </c>
      <c r="DA597" s="19">
        <f t="shared" si="25"/>
        <v>0</v>
      </c>
      <c r="DB597" s="19" t="s">
        <v>185</v>
      </c>
      <c r="DC597" s="19">
        <f t="shared" si="26"/>
        <v>0</v>
      </c>
      <c r="DD597" s="20"/>
      <c r="DE597" s="19" t="s">
        <v>195</v>
      </c>
      <c r="DF597" s="19">
        <f t="shared" si="27"/>
        <v>1</v>
      </c>
      <c r="DG597" s="19" t="s">
        <v>196</v>
      </c>
      <c r="DH597" s="19">
        <f t="shared" si="28"/>
        <v>0</v>
      </c>
      <c r="DI597" s="19" t="s">
        <v>185</v>
      </c>
      <c r="DJ597" s="19">
        <f t="shared" si="29"/>
        <v>0</v>
      </c>
      <c r="DK597" s="19" t="s">
        <v>197</v>
      </c>
      <c r="DL597" s="19">
        <f t="shared" si="30"/>
        <v>0</v>
      </c>
      <c r="DM597" s="19" t="s">
        <v>265</v>
      </c>
      <c r="DN597" s="19">
        <f t="shared" si="31"/>
        <v>5</v>
      </c>
      <c r="DO597" s="19" t="s">
        <v>199</v>
      </c>
      <c r="DP597" s="19" t="s">
        <v>185</v>
      </c>
      <c r="DQ597" s="20">
        <f t="shared" si="32"/>
        <v>0</v>
      </c>
      <c r="DR597" s="20"/>
      <c r="DS597" s="19" t="s">
        <v>185</v>
      </c>
      <c r="DT597" s="20"/>
      <c r="DU597" s="19" t="s">
        <v>185</v>
      </c>
      <c r="DV597" s="20"/>
      <c r="DW597" s="20"/>
      <c r="DX597" s="20"/>
      <c r="DY597" s="20"/>
    </row>
    <row r="598">
      <c r="A598" s="18">
        <v>46022.59909722222</v>
      </c>
      <c r="B598" s="19" t="s">
        <v>243</v>
      </c>
      <c r="C598" s="19" t="s">
        <v>174</v>
      </c>
      <c r="D598" s="19">
        <f t="shared" si="2"/>
        <v>0</v>
      </c>
      <c r="E598" s="19" t="s">
        <v>267</v>
      </c>
      <c r="F598" s="19">
        <f>IFERROR(__xludf.DUMMYFUNCTION("LET(
  t, LOWER(TRIM(E598)),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598" s="19" t="s">
        <v>185</v>
      </c>
      <c r="H598" s="19">
        <f>IFERROR(__xludf.DUMMYFUNCTION("LET(
  t, LOWER(TRIM(G598)),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98" s="19" t="s">
        <v>276</v>
      </c>
      <c r="J598" s="19">
        <f>IFERROR(__xludf.DUMMYFUNCTION("LET(
  text, LOWER(I598),
  IFERROR(
    IFS(
      REGEXMATCH(text,""ở cùng gia đình|ở trọ cùng gia đình""), 0,
      REGEXMATCH(text,""thuê trọ""), 1,
      REGEXMATCH(text,""ở ktx""), 2,
      REGEXMATCH(text,""có nhà tại khu vực đang học|có nhà|ở riên"&amp;"g tại chung cư""), 3,
      REGEXMATCH(text,""ở nhà người quen""), 4
    ),
  -1)
)"),0.0)</f>
        <v>0</v>
      </c>
      <c r="K598" s="19" t="s">
        <v>202</v>
      </c>
      <c r="L598" s="19">
        <f>IFERROR(__xludf.DUMMYFUNCTION("LET(
  t, LOWER(TRIM(K598)),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98" s="19" t="s">
        <v>222</v>
      </c>
      <c r="N598" s="19">
        <f>IFERROR(__xludf.DUMMYFUNCTION("LET(
  t, LOWER(TRIM(M598)),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598" s="19" t="s">
        <v>185</v>
      </c>
      <c r="P598" s="19">
        <f t="shared" si="3"/>
        <v>0</v>
      </c>
      <c r="Q598" s="20"/>
      <c r="R598" s="20" t="str">
        <f t="shared" si="660"/>
        <v/>
      </c>
      <c r="S598" s="20"/>
      <c r="T598" s="20"/>
      <c r="U598" s="20"/>
      <c r="V598" s="20" t="str">
        <f>IFERROR(__xludf.DUMMYFUNCTION("IFERROR(REGEXEXTRACT(U598,""\d+"")*1, """")"),"")</f>
        <v/>
      </c>
      <c r="W598" s="20">
        <f t="shared" si="5"/>
        <v>0</v>
      </c>
      <c r="X598" s="20"/>
      <c r="Y598" s="20"/>
      <c r="Z598" s="19" t="s">
        <v>185</v>
      </c>
      <c r="AA598" s="19"/>
      <c r="AB598" s="19" t="s">
        <v>185</v>
      </c>
      <c r="AC598" s="19" t="s">
        <v>185</v>
      </c>
      <c r="AD598" s="19" t="s">
        <v>205</v>
      </c>
      <c r="AE598" s="19" t="s">
        <v>225</v>
      </c>
      <c r="AF598" s="19" t="s">
        <v>250</v>
      </c>
      <c r="AG598" s="19" t="s">
        <v>251</v>
      </c>
      <c r="AH598" s="19" t="s">
        <v>251</v>
      </c>
      <c r="AI598" s="19" t="s">
        <v>239</v>
      </c>
      <c r="AJ598" s="19">
        <f t="shared" si="6"/>
        <v>0</v>
      </c>
      <c r="AK598" s="19" t="s">
        <v>302</v>
      </c>
      <c r="AL598" s="19">
        <f t="shared" si="7"/>
        <v>-1</v>
      </c>
      <c r="AM598" s="19" t="s">
        <v>190</v>
      </c>
      <c r="AN598" s="19">
        <f t="shared" si="8"/>
        <v>0</v>
      </c>
      <c r="AO598" s="20"/>
      <c r="AP598" s="19">
        <v>1.0</v>
      </c>
      <c r="AQ598" s="19">
        <v>1.0</v>
      </c>
      <c r="AR598" s="19">
        <v>1.0</v>
      </c>
      <c r="AS598" s="19">
        <v>1.0</v>
      </c>
      <c r="AT598" s="19">
        <v>1.0</v>
      </c>
      <c r="AU598" s="19">
        <v>1.0</v>
      </c>
      <c r="AV598" s="19">
        <v>1.0</v>
      </c>
      <c r="AW598" s="19">
        <v>1.0</v>
      </c>
      <c r="AX598" s="19">
        <v>1.0</v>
      </c>
      <c r="AY598" s="19">
        <f t="shared" si="9"/>
        <v>9</v>
      </c>
      <c r="AZ598" s="19">
        <f t="shared" si="10"/>
        <v>0</v>
      </c>
      <c r="BA598" s="19">
        <f t="shared" si="11"/>
        <v>0</v>
      </c>
      <c r="BB598" s="19">
        <f t="shared" si="12"/>
        <v>0</v>
      </c>
      <c r="BC598" s="19">
        <v>1.0</v>
      </c>
      <c r="BD598" s="19">
        <v>1.0</v>
      </c>
      <c r="BE598" s="19">
        <v>1.0</v>
      </c>
      <c r="BF598" s="19">
        <v>1.0</v>
      </c>
      <c r="BG598" s="19">
        <v>2.0</v>
      </c>
      <c r="BH598" s="19">
        <v>2.0</v>
      </c>
      <c r="BI598" s="19">
        <v>2.0</v>
      </c>
      <c r="BJ598" s="19">
        <f t="shared" si="13"/>
        <v>10</v>
      </c>
      <c r="BK598" s="19">
        <f t="shared" si="14"/>
        <v>3</v>
      </c>
      <c r="BL598" s="19"/>
      <c r="BM598" s="19"/>
      <c r="BN598" s="19">
        <v>2.0</v>
      </c>
      <c r="BO598" s="19" t="s">
        <v>195</v>
      </c>
      <c r="BP598" s="19">
        <f t="shared" si="15"/>
        <v>1</v>
      </c>
      <c r="BQ598" s="19">
        <v>2.0</v>
      </c>
      <c r="BR598" s="19">
        <v>5.0</v>
      </c>
      <c r="BS598" s="19" t="s">
        <v>185</v>
      </c>
      <c r="BT598" s="20">
        <f t="shared" si="16"/>
        <v>0</v>
      </c>
      <c r="BU598" s="20"/>
      <c r="BV598" s="19">
        <v>2.0</v>
      </c>
      <c r="BW598" s="19" t="s">
        <v>185</v>
      </c>
      <c r="BX598" s="19" t="s">
        <v>378</v>
      </c>
      <c r="BY598" s="19" t="s">
        <v>195</v>
      </c>
      <c r="BZ598" s="19" t="s">
        <v>208</v>
      </c>
      <c r="CA598" s="19">
        <f t="shared" si="17"/>
        <v>2</v>
      </c>
      <c r="CB598" s="19" t="s">
        <v>208</v>
      </c>
      <c r="CC598" s="19">
        <f t="shared" si="18"/>
        <v>2</v>
      </c>
      <c r="CD598" s="19" t="s">
        <v>208</v>
      </c>
      <c r="CE598" s="19">
        <f t="shared" si="19"/>
        <v>2</v>
      </c>
      <c r="CF598" s="19" t="s">
        <v>208</v>
      </c>
      <c r="CG598" s="19">
        <f t="shared" si="20"/>
        <v>2</v>
      </c>
      <c r="CH598" s="19" t="s">
        <v>208</v>
      </c>
      <c r="CI598" s="19">
        <f t="shared" si="21"/>
        <v>2</v>
      </c>
      <c r="CJ598" s="19" t="s">
        <v>229</v>
      </c>
      <c r="CK598" s="19" t="s">
        <v>185</v>
      </c>
      <c r="CL598" s="19" t="s">
        <v>254</v>
      </c>
      <c r="CM598" s="19">
        <f t="shared" si="22"/>
        <v>0</v>
      </c>
      <c r="CN598" s="19" t="s">
        <v>225</v>
      </c>
      <c r="CO598" s="19">
        <f t="shared" si="23"/>
        <v>2</v>
      </c>
      <c r="CP598" s="19" t="s">
        <v>185</v>
      </c>
      <c r="CQ598" s="19" t="s">
        <v>185</v>
      </c>
      <c r="CR598" s="19" t="s">
        <v>185</v>
      </c>
      <c r="CS598" s="19" t="s">
        <v>185</v>
      </c>
      <c r="CT598" s="19" t="s">
        <v>185</v>
      </c>
      <c r="CU598" s="19">
        <f t="shared" ref="CU598:CY598" si="661">if(CP598="Không",0,1)</f>
        <v>0</v>
      </c>
      <c r="CV598" s="19">
        <f t="shared" si="661"/>
        <v>0</v>
      </c>
      <c r="CW598" s="19">
        <f t="shared" si="661"/>
        <v>0</v>
      </c>
      <c r="CX598" s="19">
        <f t="shared" si="661"/>
        <v>0</v>
      </c>
      <c r="CY598" s="19">
        <f t="shared" si="661"/>
        <v>0</v>
      </c>
      <c r="CZ598" s="19" t="s">
        <v>185</v>
      </c>
      <c r="DA598" s="19">
        <f t="shared" si="25"/>
        <v>0</v>
      </c>
      <c r="DB598" s="19" t="s">
        <v>185</v>
      </c>
      <c r="DC598" s="19">
        <f t="shared" si="26"/>
        <v>0</v>
      </c>
      <c r="DD598" s="20"/>
      <c r="DE598" s="19" t="s">
        <v>185</v>
      </c>
      <c r="DF598" s="19">
        <f t="shared" si="27"/>
        <v>0</v>
      </c>
      <c r="DG598" s="19" t="s">
        <v>196</v>
      </c>
      <c r="DH598" s="19">
        <f t="shared" si="28"/>
        <v>0</v>
      </c>
      <c r="DI598" s="19" t="s">
        <v>185</v>
      </c>
      <c r="DJ598" s="19">
        <f t="shared" si="29"/>
        <v>0</v>
      </c>
      <c r="DK598" s="19" t="s">
        <v>197</v>
      </c>
      <c r="DL598" s="19">
        <f t="shared" si="30"/>
        <v>0</v>
      </c>
      <c r="DM598" s="20"/>
      <c r="DN598" s="19" t="str">
        <f t="shared" si="31"/>
        <v/>
      </c>
      <c r="DO598" s="20"/>
      <c r="DP598" s="19" t="s">
        <v>185</v>
      </c>
      <c r="DQ598" s="20">
        <f t="shared" si="32"/>
        <v>0</v>
      </c>
      <c r="DR598" s="20"/>
      <c r="DS598" s="19" t="s">
        <v>185</v>
      </c>
      <c r="DT598" s="20"/>
      <c r="DU598" s="19" t="s">
        <v>185</v>
      </c>
      <c r="DV598" s="20"/>
      <c r="DW598" s="20"/>
      <c r="DX598" s="20"/>
      <c r="DY598" s="20"/>
    </row>
    <row r="599">
      <c r="A599" s="18">
        <v>46022.60737268518</v>
      </c>
      <c r="B599" s="19" t="s">
        <v>300</v>
      </c>
      <c r="C599" s="19" t="s">
        <v>174</v>
      </c>
      <c r="D599" s="19">
        <f t="shared" si="2"/>
        <v>0</v>
      </c>
      <c r="E599" s="19" t="s">
        <v>290</v>
      </c>
      <c r="F599" s="19">
        <f>IFERROR(__xludf.DUMMYFUNCTION("LET(
  t, LOWER(TRIM(E599)),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599" s="19" t="s">
        <v>185</v>
      </c>
      <c r="H599" s="19">
        <f>IFERROR(__xludf.DUMMYFUNCTION("LET(
  t, LOWER(TRIM(G599)),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599" s="19" t="s">
        <v>182</v>
      </c>
      <c r="J599" s="19">
        <f>IFERROR(__xludf.DUMMYFUNCTION("LET(
  text, LOWER(I599),
  IFERROR(
    IFS(
      REGEXMATCH(text,""ở cùng gia đình|ở trọ cùng gia đình""), 0,
      REGEXMATCH(text,""thuê trọ""), 1,
      REGEXMATCH(text,""ở ktx""), 2,
      REGEXMATCH(text,""có nhà tại khu vực đang học|có nhà|ở riên"&amp;"g tại chung cư""), 3,
      REGEXMATCH(text,""ở nhà người quen""), 4
    ),
  -1)
)"),1.0)</f>
        <v>1</v>
      </c>
      <c r="K599" s="19" t="s">
        <v>202</v>
      </c>
      <c r="L599" s="19">
        <f>IFERROR(__xludf.DUMMYFUNCTION("LET(
  t, LOWER(TRIM(K599)),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599" s="19" t="s">
        <v>184</v>
      </c>
      <c r="N599" s="19">
        <f>IFERROR(__xludf.DUMMYFUNCTION("LET(
  t, LOWER(TRIM(M599)),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599" s="19" t="s">
        <v>185</v>
      </c>
      <c r="P599" s="19">
        <f t="shared" si="3"/>
        <v>0</v>
      </c>
      <c r="Q599" s="20"/>
      <c r="R599" s="20" t="str">
        <f t="shared" si="660"/>
        <v/>
      </c>
      <c r="S599" s="20"/>
      <c r="T599" s="20"/>
      <c r="U599" s="20"/>
      <c r="V599" s="20" t="str">
        <f>IFERROR(__xludf.DUMMYFUNCTION("IFERROR(REGEXEXTRACT(U599,""\d+"")*1, """")"),"")</f>
        <v/>
      </c>
      <c r="W599" s="20">
        <f t="shared" si="5"/>
        <v>0</v>
      </c>
      <c r="X599" s="20"/>
      <c r="Y599" s="20"/>
      <c r="Z599" s="19" t="s">
        <v>185</v>
      </c>
      <c r="AA599" s="19"/>
      <c r="AB599" s="19" t="s">
        <v>185</v>
      </c>
      <c r="AC599" s="19" t="s">
        <v>185</v>
      </c>
      <c r="AD599" s="19" t="s">
        <v>205</v>
      </c>
      <c r="AE599" s="19" t="s">
        <v>185</v>
      </c>
      <c r="AF599" s="19" t="s">
        <v>237</v>
      </c>
      <c r="AG599" s="19" t="s">
        <v>188</v>
      </c>
      <c r="AH599" s="19" t="s">
        <v>238</v>
      </c>
      <c r="AI599" s="19" t="s">
        <v>239</v>
      </c>
      <c r="AJ599" s="19">
        <f t="shared" si="6"/>
        <v>0</v>
      </c>
      <c r="AK599" s="19" t="s">
        <v>238</v>
      </c>
      <c r="AL599" s="19">
        <f t="shared" si="7"/>
        <v>0</v>
      </c>
      <c r="AM599" s="19" t="s">
        <v>190</v>
      </c>
      <c r="AN599" s="19">
        <f t="shared" si="8"/>
        <v>0</v>
      </c>
      <c r="AO599" s="20"/>
      <c r="AP599" s="19">
        <v>2.0</v>
      </c>
      <c r="AQ599" s="19">
        <v>2.0</v>
      </c>
      <c r="AR599" s="19">
        <v>2.0</v>
      </c>
      <c r="AS599" s="19">
        <v>4.0</v>
      </c>
      <c r="AT599" s="19">
        <v>4.0</v>
      </c>
      <c r="AU599" s="19">
        <v>2.0</v>
      </c>
      <c r="AV599" s="19">
        <v>4.0</v>
      </c>
      <c r="AW599" s="19">
        <v>3.0</v>
      </c>
      <c r="AX599" s="19">
        <v>1.0</v>
      </c>
      <c r="AY599" s="19">
        <f t="shared" si="9"/>
        <v>24</v>
      </c>
      <c r="AZ599" s="19">
        <f t="shared" si="10"/>
        <v>15</v>
      </c>
      <c r="BA599" s="19">
        <f t="shared" si="11"/>
        <v>1</v>
      </c>
      <c r="BB599" s="19">
        <f t="shared" si="12"/>
        <v>1</v>
      </c>
      <c r="BC599" s="19">
        <v>2.0</v>
      </c>
      <c r="BD599" s="19">
        <v>1.0</v>
      </c>
      <c r="BE599" s="19">
        <v>3.0</v>
      </c>
      <c r="BF599" s="19">
        <v>4.0</v>
      </c>
      <c r="BG599" s="19">
        <v>1.0</v>
      </c>
      <c r="BH599" s="19">
        <v>1.0</v>
      </c>
      <c r="BI599" s="19">
        <v>1.0</v>
      </c>
      <c r="BJ599" s="19">
        <f t="shared" si="13"/>
        <v>13</v>
      </c>
      <c r="BK599" s="19">
        <f t="shared" si="14"/>
        <v>6</v>
      </c>
      <c r="BL599" s="19"/>
      <c r="BM599" s="19"/>
      <c r="BN599" s="19">
        <v>1.0</v>
      </c>
      <c r="BO599" s="19" t="s">
        <v>195</v>
      </c>
      <c r="BP599" s="19">
        <f t="shared" si="15"/>
        <v>1</v>
      </c>
      <c r="BQ599" s="19">
        <v>1.0</v>
      </c>
      <c r="BR599" s="19">
        <v>0.0</v>
      </c>
      <c r="BS599" s="19" t="s">
        <v>185</v>
      </c>
      <c r="BT599" s="20">
        <f t="shared" si="16"/>
        <v>0</v>
      </c>
      <c r="BU599" s="20"/>
      <c r="BV599" s="19">
        <v>3.0</v>
      </c>
      <c r="BW599" s="19" t="s">
        <v>195</v>
      </c>
      <c r="BX599" s="19" t="s">
        <v>191</v>
      </c>
      <c r="BY599" s="19" t="s">
        <v>185</v>
      </c>
      <c r="BZ599" s="19" t="s">
        <v>186</v>
      </c>
      <c r="CA599" s="19">
        <f t="shared" si="17"/>
        <v>1</v>
      </c>
      <c r="CB599" s="19" t="s">
        <v>185</v>
      </c>
      <c r="CC599" s="19">
        <f t="shared" si="18"/>
        <v>0</v>
      </c>
      <c r="CD599" s="19" t="s">
        <v>192</v>
      </c>
      <c r="CE599" s="19">
        <f t="shared" si="19"/>
        <v>0</v>
      </c>
      <c r="CF599" s="19" t="s">
        <v>192</v>
      </c>
      <c r="CG599" s="19">
        <f t="shared" si="20"/>
        <v>0</v>
      </c>
      <c r="CH599" s="19" t="s">
        <v>192</v>
      </c>
      <c r="CI599" s="19">
        <f t="shared" si="21"/>
        <v>0</v>
      </c>
      <c r="CJ599" s="19" t="s">
        <v>193</v>
      </c>
      <c r="CK599" s="19" t="s">
        <v>185</v>
      </c>
      <c r="CL599" s="19" t="s">
        <v>212</v>
      </c>
      <c r="CM599" s="19">
        <f t="shared" si="22"/>
        <v>6</v>
      </c>
      <c r="CN599" s="19" t="s">
        <v>185</v>
      </c>
      <c r="CO599" s="19">
        <f t="shared" si="23"/>
        <v>0</v>
      </c>
      <c r="CP599" s="19" t="s">
        <v>185</v>
      </c>
      <c r="CQ599" s="19" t="s">
        <v>195</v>
      </c>
      <c r="CR599" s="19" t="s">
        <v>185</v>
      </c>
      <c r="CS599" s="19" t="s">
        <v>195</v>
      </c>
      <c r="CT599" s="19" t="s">
        <v>185</v>
      </c>
      <c r="CU599" s="19">
        <f t="shared" ref="CU599:CY599" si="662">if(CP599="Không",0,1)</f>
        <v>0</v>
      </c>
      <c r="CV599" s="19">
        <f t="shared" si="662"/>
        <v>1</v>
      </c>
      <c r="CW599" s="19">
        <f t="shared" si="662"/>
        <v>0</v>
      </c>
      <c r="CX599" s="19">
        <f t="shared" si="662"/>
        <v>1</v>
      </c>
      <c r="CY599" s="19">
        <f t="shared" si="662"/>
        <v>0</v>
      </c>
      <c r="CZ599" s="19" t="s">
        <v>185</v>
      </c>
      <c r="DA599" s="19">
        <f t="shared" si="25"/>
        <v>0</v>
      </c>
      <c r="DB599" s="19" t="s">
        <v>185</v>
      </c>
      <c r="DC599" s="19">
        <f t="shared" si="26"/>
        <v>0</v>
      </c>
      <c r="DD599" s="20"/>
      <c r="DE599" s="19" t="s">
        <v>185</v>
      </c>
      <c r="DF599" s="19">
        <f t="shared" si="27"/>
        <v>0</v>
      </c>
      <c r="DG599" s="19" t="s">
        <v>196</v>
      </c>
      <c r="DH599" s="19">
        <f t="shared" si="28"/>
        <v>0</v>
      </c>
      <c r="DI599" s="19" t="s">
        <v>185</v>
      </c>
      <c r="DJ599" s="19">
        <f t="shared" si="29"/>
        <v>0</v>
      </c>
      <c r="DK599" s="19" t="s">
        <v>197</v>
      </c>
      <c r="DL599" s="19">
        <f t="shared" si="30"/>
        <v>0</v>
      </c>
      <c r="DM599" s="20"/>
      <c r="DN599" s="19" t="str">
        <f t="shared" si="31"/>
        <v/>
      </c>
      <c r="DO599" s="20"/>
      <c r="DP599" s="19" t="s">
        <v>185</v>
      </c>
      <c r="DQ599" s="20">
        <f t="shared" si="32"/>
        <v>0</v>
      </c>
      <c r="DR599" s="20"/>
      <c r="DS599" s="19" t="s">
        <v>185</v>
      </c>
      <c r="DT599" s="20"/>
      <c r="DU599" s="19" t="s">
        <v>185</v>
      </c>
      <c r="DV599" s="20"/>
      <c r="DW599" s="20"/>
      <c r="DX599" s="20"/>
      <c r="DY599" s="20"/>
    </row>
    <row r="600">
      <c r="A600" s="18">
        <v>46022.608148148145</v>
      </c>
      <c r="B600" s="19" t="s">
        <v>300</v>
      </c>
      <c r="C600" s="19" t="s">
        <v>174</v>
      </c>
      <c r="D600" s="19">
        <f t="shared" si="2"/>
        <v>0</v>
      </c>
      <c r="E600" s="19" t="s">
        <v>235</v>
      </c>
      <c r="F600" s="19">
        <f>IFERROR(__xludf.DUMMYFUNCTION("LET(
  t, LOWER(TRIM(E600)),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00" s="19" t="s">
        <v>185</v>
      </c>
      <c r="H600" s="19">
        <f>IFERROR(__xludf.DUMMYFUNCTION("LET(
  t, LOWER(TRIM(G600)),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00" s="19" t="s">
        <v>276</v>
      </c>
      <c r="J600" s="19">
        <f>IFERROR(__xludf.DUMMYFUNCTION("LET(
  text, LOWER(I600),
  IFERROR(
    IFS(
      REGEXMATCH(text,""ở cùng gia đình|ở trọ cùng gia đình""), 0,
      REGEXMATCH(text,""thuê trọ""), 1,
      REGEXMATCH(text,""ở ktx""), 2,
      REGEXMATCH(text,""có nhà tại khu vực đang học|có nhà|ở riên"&amp;"g tại chung cư""), 3,
      REGEXMATCH(text,""ở nhà người quen""), 4
    ),
  -1)
)"),0.0)</f>
        <v>0</v>
      </c>
      <c r="K600" s="19" t="s">
        <v>202</v>
      </c>
      <c r="L600" s="19">
        <f>IFERROR(__xludf.DUMMYFUNCTION("LET(
  t, LOWER(TRIM(K600)),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00" s="19" t="s">
        <v>261</v>
      </c>
      <c r="N600" s="19">
        <f>IFERROR(__xludf.DUMMYFUNCTION("LET(
  t, LOWER(TRIM(M600)),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00" s="19" t="s">
        <v>195</v>
      </c>
      <c r="P600" s="19">
        <f t="shared" si="3"/>
        <v>1</v>
      </c>
      <c r="Q600" s="19" t="s">
        <v>434</v>
      </c>
      <c r="R600" s="19">
        <v>2.0</v>
      </c>
      <c r="S600" s="19" t="s">
        <v>223</v>
      </c>
      <c r="T600" s="19"/>
      <c r="U600" s="19" t="s">
        <v>204</v>
      </c>
      <c r="V600" s="20">
        <f>IFERROR(__xludf.DUMMYFUNCTION("IFERROR(REGEXEXTRACT(U600,""\d+"")*1, """")"),15.0)</f>
        <v>15</v>
      </c>
      <c r="W600" s="20">
        <f t="shared" si="5"/>
        <v>15</v>
      </c>
      <c r="X600" s="19">
        <v>20.0</v>
      </c>
      <c r="Y600" s="19">
        <v>20.0</v>
      </c>
      <c r="Z600" s="19" t="s">
        <v>185</v>
      </c>
      <c r="AA600" s="19"/>
      <c r="AB600" s="19" t="s">
        <v>185</v>
      </c>
      <c r="AC600" s="19" t="s">
        <v>185</v>
      </c>
      <c r="AD600" s="19" t="s">
        <v>205</v>
      </c>
      <c r="AE600" s="19" t="s">
        <v>185</v>
      </c>
      <c r="AF600" s="19" t="s">
        <v>187</v>
      </c>
      <c r="AG600" s="19" t="s">
        <v>188</v>
      </c>
      <c r="AH600" s="19" t="s">
        <v>251</v>
      </c>
      <c r="AI600" s="19" t="s">
        <v>239</v>
      </c>
      <c r="AJ600" s="19">
        <f t="shared" si="6"/>
        <v>0</v>
      </c>
      <c r="AK600" s="19" t="s">
        <v>302</v>
      </c>
      <c r="AL600" s="19">
        <f t="shared" si="7"/>
        <v>-1</v>
      </c>
      <c r="AM600" s="19" t="s">
        <v>190</v>
      </c>
      <c r="AN600" s="19">
        <f t="shared" si="8"/>
        <v>0</v>
      </c>
      <c r="AO600" s="20"/>
      <c r="AP600" s="19">
        <v>1.0</v>
      </c>
      <c r="AQ600" s="19">
        <v>1.0</v>
      </c>
      <c r="AR600" s="19">
        <v>1.0</v>
      </c>
      <c r="AS600" s="19">
        <v>1.0</v>
      </c>
      <c r="AT600" s="19">
        <v>1.0</v>
      </c>
      <c r="AU600" s="19">
        <v>2.0</v>
      </c>
      <c r="AV600" s="19">
        <v>3.0</v>
      </c>
      <c r="AW600" s="19">
        <v>4.0</v>
      </c>
      <c r="AX600" s="19">
        <v>1.0</v>
      </c>
      <c r="AY600" s="19">
        <f t="shared" si="9"/>
        <v>15</v>
      </c>
      <c r="AZ600" s="19">
        <f t="shared" si="10"/>
        <v>6</v>
      </c>
      <c r="BA600" s="19">
        <f t="shared" si="11"/>
        <v>0</v>
      </c>
      <c r="BB600" s="19">
        <f t="shared" si="12"/>
        <v>0</v>
      </c>
      <c r="BC600" s="19">
        <v>2.0</v>
      </c>
      <c r="BD600" s="19">
        <v>2.0</v>
      </c>
      <c r="BE600" s="19">
        <v>2.0</v>
      </c>
      <c r="BF600" s="19">
        <v>1.0</v>
      </c>
      <c r="BG600" s="19">
        <v>4.0</v>
      </c>
      <c r="BH600" s="19">
        <v>2.0</v>
      </c>
      <c r="BI600" s="19">
        <v>4.0</v>
      </c>
      <c r="BJ600" s="19">
        <f t="shared" si="13"/>
        <v>17</v>
      </c>
      <c r="BK600" s="19">
        <f t="shared" si="14"/>
        <v>10</v>
      </c>
      <c r="BL600" s="19"/>
      <c r="BM600" s="19"/>
      <c r="BN600" s="19">
        <v>1.0</v>
      </c>
      <c r="BO600" s="19" t="s">
        <v>185</v>
      </c>
      <c r="BP600" s="19">
        <f t="shared" si="15"/>
        <v>0</v>
      </c>
      <c r="BQ600" s="19">
        <v>3.0</v>
      </c>
      <c r="BR600" s="19">
        <v>0.0</v>
      </c>
      <c r="BS600" s="19" t="s">
        <v>195</v>
      </c>
      <c r="BT600" s="20">
        <f t="shared" si="16"/>
        <v>1</v>
      </c>
      <c r="BU600" s="19" t="s">
        <v>245</v>
      </c>
      <c r="BV600" s="19">
        <v>1.0</v>
      </c>
      <c r="BW600" s="19" t="s">
        <v>195</v>
      </c>
      <c r="BX600" s="19" t="s">
        <v>191</v>
      </c>
      <c r="BY600" s="19" t="s">
        <v>195</v>
      </c>
      <c r="BZ600" s="19" t="s">
        <v>185</v>
      </c>
      <c r="CA600" s="19">
        <f t="shared" si="17"/>
        <v>0</v>
      </c>
      <c r="CB600" s="19" t="s">
        <v>186</v>
      </c>
      <c r="CC600" s="19">
        <f t="shared" si="18"/>
        <v>1</v>
      </c>
      <c r="CD600" s="19" t="s">
        <v>208</v>
      </c>
      <c r="CE600" s="19">
        <f t="shared" si="19"/>
        <v>2</v>
      </c>
      <c r="CF600" s="19" t="s">
        <v>208</v>
      </c>
      <c r="CG600" s="19">
        <f t="shared" si="20"/>
        <v>2</v>
      </c>
      <c r="CH600" s="19" t="s">
        <v>209</v>
      </c>
      <c r="CI600" s="19">
        <f t="shared" si="21"/>
        <v>1</v>
      </c>
      <c r="CJ600" s="19" t="s">
        <v>193</v>
      </c>
      <c r="CK600" s="19" t="s">
        <v>185</v>
      </c>
      <c r="CL600" s="19" t="s">
        <v>194</v>
      </c>
      <c r="CM600" s="19">
        <f t="shared" si="22"/>
        <v>3.5</v>
      </c>
      <c r="CN600" s="19" t="s">
        <v>185</v>
      </c>
      <c r="CO600" s="19">
        <f t="shared" si="23"/>
        <v>0</v>
      </c>
      <c r="CP600" s="19" t="s">
        <v>195</v>
      </c>
      <c r="CQ600" s="19" t="s">
        <v>195</v>
      </c>
      <c r="CR600" s="19" t="s">
        <v>195</v>
      </c>
      <c r="CS600" s="19" t="s">
        <v>195</v>
      </c>
      <c r="CT600" s="19" t="s">
        <v>185</v>
      </c>
      <c r="CU600" s="19">
        <f t="shared" ref="CU600:CY600" si="663">if(CP600="Không",0,1)</f>
        <v>1</v>
      </c>
      <c r="CV600" s="19">
        <f t="shared" si="663"/>
        <v>1</v>
      </c>
      <c r="CW600" s="19">
        <f t="shared" si="663"/>
        <v>1</v>
      </c>
      <c r="CX600" s="19">
        <f t="shared" si="663"/>
        <v>1</v>
      </c>
      <c r="CY600" s="19">
        <f t="shared" si="663"/>
        <v>0</v>
      </c>
      <c r="CZ600" s="19" t="s">
        <v>185</v>
      </c>
      <c r="DA600" s="19">
        <f t="shared" si="25"/>
        <v>0</v>
      </c>
      <c r="DB600" s="19" t="s">
        <v>185</v>
      </c>
      <c r="DC600" s="19">
        <f t="shared" si="26"/>
        <v>0</v>
      </c>
      <c r="DD600" s="20"/>
      <c r="DE600" s="19" t="s">
        <v>195</v>
      </c>
      <c r="DF600" s="19">
        <f t="shared" si="27"/>
        <v>1</v>
      </c>
      <c r="DG600" s="19" t="s">
        <v>196</v>
      </c>
      <c r="DH600" s="19">
        <f t="shared" si="28"/>
        <v>0</v>
      </c>
      <c r="DI600" s="19" t="s">
        <v>1054</v>
      </c>
      <c r="DJ600" s="19">
        <f t="shared" si="29"/>
        <v>1</v>
      </c>
      <c r="DK600" s="19" t="s">
        <v>197</v>
      </c>
      <c r="DL600" s="19">
        <f t="shared" si="30"/>
        <v>0</v>
      </c>
      <c r="DM600" s="19" t="s">
        <v>265</v>
      </c>
      <c r="DN600" s="19">
        <f t="shared" si="31"/>
        <v>5</v>
      </c>
      <c r="DO600" s="19" t="s">
        <v>1216</v>
      </c>
      <c r="DP600" s="19" t="s">
        <v>185</v>
      </c>
      <c r="DQ600" s="20">
        <f t="shared" si="32"/>
        <v>0</v>
      </c>
      <c r="DR600" s="20"/>
      <c r="DS600" s="19" t="s">
        <v>185</v>
      </c>
      <c r="DT600" s="20"/>
      <c r="DU600" s="19" t="s">
        <v>185</v>
      </c>
      <c r="DV600" s="20"/>
      <c r="DW600" s="20"/>
      <c r="DX600" s="20"/>
      <c r="DY600" s="20"/>
    </row>
    <row r="601">
      <c r="A601" s="18">
        <v>46022.60841435185</v>
      </c>
      <c r="B601" s="19" t="s">
        <v>300</v>
      </c>
      <c r="C601" s="19" t="s">
        <v>174</v>
      </c>
      <c r="D601" s="19">
        <f t="shared" si="2"/>
        <v>0</v>
      </c>
      <c r="E601" s="19" t="s">
        <v>1217</v>
      </c>
      <c r="F601" s="19">
        <f>IFERROR(__xludf.DUMMYFUNCTION("LET(
  t, LOWER(TRIM(E601)),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601" s="19" t="s">
        <v>185</v>
      </c>
      <c r="H601" s="19">
        <f>IFERROR(__xludf.DUMMYFUNCTION("LET(
  t, LOWER(TRIM(G601)),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01" s="19" t="s">
        <v>276</v>
      </c>
      <c r="J601" s="19">
        <f>IFERROR(__xludf.DUMMYFUNCTION("LET(
  text, LOWER(I601),
  IFERROR(
    IFS(
      REGEXMATCH(text,""ở cùng gia đình|ở trọ cùng gia đình""), 0,
      REGEXMATCH(text,""thuê trọ""), 1,
      REGEXMATCH(text,""ở ktx""), 2,
      REGEXMATCH(text,""có nhà tại khu vực đang học|có nhà|ở riên"&amp;"g tại chung cư""), 3,
      REGEXMATCH(text,""ở nhà người quen""), 4
    ),
  -1)
)"),0.0)</f>
        <v>0</v>
      </c>
      <c r="K601" s="19" t="s">
        <v>183</v>
      </c>
      <c r="L601" s="19">
        <f>IFERROR(__xludf.DUMMYFUNCTION("LET(
  t, LOWER(TRIM(K601)),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01" s="19" t="s">
        <v>222</v>
      </c>
      <c r="N601" s="19">
        <f>IFERROR(__xludf.DUMMYFUNCTION("LET(
  t, LOWER(TRIM(M601)),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01" s="19" t="s">
        <v>185</v>
      </c>
      <c r="P601" s="19">
        <f t="shared" si="3"/>
        <v>0</v>
      </c>
      <c r="Q601" s="20"/>
      <c r="R601" s="20" t="str">
        <f t="shared" ref="R601:R622" si="665">Q601</f>
        <v/>
      </c>
      <c r="S601" s="20"/>
      <c r="T601" s="20"/>
      <c r="U601" s="20"/>
      <c r="V601" s="20" t="str">
        <f>IFERROR(__xludf.DUMMYFUNCTION("IFERROR(REGEXEXTRACT(U601,""\d+"")*1, """")"),"")</f>
        <v/>
      </c>
      <c r="W601" s="20">
        <f t="shared" si="5"/>
        <v>0</v>
      </c>
      <c r="X601" s="20"/>
      <c r="Y601" s="20"/>
      <c r="Z601" s="19" t="s">
        <v>185</v>
      </c>
      <c r="AA601" s="19"/>
      <c r="AB601" s="19" t="s">
        <v>185</v>
      </c>
      <c r="AC601" s="19" t="s">
        <v>185</v>
      </c>
      <c r="AD601" s="19" t="s">
        <v>205</v>
      </c>
      <c r="AE601" s="19" t="s">
        <v>186</v>
      </c>
      <c r="AF601" s="19" t="s">
        <v>187</v>
      </c>
      <c r="AG601" s="19" t="s">
        <v>226</v>
      </c>
      <c r="AH601" s="19" t="s">
        <v>188</v>
      </c>
      <c r="AI601" s="19" t="s">
        <v>239</v>
      </c>
      <c r="AJ601" s="19">
        <f t="shared" si="6"/>
        <v>0</v>
      </c>
      <c r="AK601" s="19" t="s">
        <v>238</v>
      </c>
      <c r="AL601" s="19">
        <f t="shared" si="7"/>
        <v>0</v>
      </c>
      <c r="AM601" s="19" t="s">
        <v>190</v>
      </c>
      <c r="AN601" s="19">
        <f t="shared" si="8"/>
        <v>0</v>
      </c>
      <c r="AO601" s="20"/>
      <c r="AP601" s="19">
        <v>3.0</v>
      </c>
      <c r="AQ601" s="19">
        <v>1.0</v>
      </c>
      <c r="AR601" s="19">
        <v>4.0</v>
      </c>
      <c r="AS601" s="19">
        <v>3.0</v>
      </c>
      <c r="AT601" s="19">
        <v>1.0</v>
      </c>
      <c r="AU601" s="19">
        <v>4.0</v>
      </c>
      <c r="AV601" s="19">
        <v>2.0</v>
      </c>
      <c r="AW601" s="19">
        <v>1.0</v>
      </c>
      <c r="AX601" s="19">
        <v>4.0</v>
      </c>
      <c r="AY601" s="19">
        <f t="shared" si="9"/>
        <v>23</v>
      </c>
      <c r="AZ601" s="19">
        <f t="shared" si="10"/>
        <v>14</v>
      </c>
      <c r="BA601" s="19">
        <f t="shared" si="11"/>
        <v>1</v>
      </c>
      <c r="BB601" s="19">
        <f t="shared" si="12"/>
        <v>1</v>
      </c>
      <c r="BC601" s="19">
        <v>4.0</v>
      </c>
      <c r="BD601" s="19">
        <v>4.0</v>
      </c>
      <c r="BE601" s="19">
        <v>2.0</v>
      </c>
      <c r="BF601" s="19">
        <v>4.0</v>
      </c>
      <c r="BG601" s="19">
        <v>1.0</v>
      </c>
      <c r="BH601" s="19">
        <v>1.0</v>
      </c>
      <c r="BI601" s="19">
        <v>4.0</v>
      </c>
      <c r="BJ601" s="19">
        <f t="shared" si="13"/>
        <v>20</v>
      </c>
      <c r="BK601" s="19">
        <f t="shared" si="14"/>
        <v>13</v>
      </c>
      <c r="BL601" s="19"/>
      <c r="BM601" s="19"/>
      <c r="BN601" s="19">
        <v>1.0</v>
      </c>
      <c r="BO601" s="19" t="s">
        <v>185</v>
      </c>
      <c r="BP601" s="19">
        <f t="shared" si="15"/>
        <v>0</v>
      </c>
      <c r="BQ601" s="19">
        <v>2.0</v>
      </c>
      <c r="BR601" s="19">
        <v>0.0</v>
      </c>
      <c r="BS601" s="19" t="s">
        <v>185</v>
      </c>
      <c r="BT601" s="20">
        <f t="shared" si="16"/>
        <v>0</v>
      </c>
      <c r="BU601" s="20"/>
      <c r="BV601" s="19">
        <v>1.0</v>
      </c>
      <c r="BW601" s="19" t="s">
        <v>185</v>
      </c>
      <c r="BX601" s="19" t="s">
        <v>191</v>
      </c>
      <c r="BY601" s="19" t="s">
        <v>185</v>
      </c>
      <c r="BZ601" s="19" t="s">
        <v>208</v>
      </c>
      <c r="CA601" s="19">
        <f t="shared" si="17"/>
        <v>2</v>
      </c>
      <c r="CB601" s="19" t="s">
        <v>208</v>
      </c>
      <c r="CC601" s="19">
        <f t="shared" si="18"/>
        <v>2</v>
      </c>
      <c r="CD601" s="19" t="s">
        <v>192</v>
      </c>
      <c r="CE601" s="19">
        <f t="shared" si="19"/>
        <v>0</v>
      </c>
      <c r="CF601" s="19" t="s">
        <v>192</v>
      </c>
      <c r="CG601" s="19">
        <f t="shared" si="20"/>
        <v>0</v>
      </c>
      <c r="CH601" s="19" t="s">
        <v>192</v>
      </c>
      <c r="CI601" s="19">
        <f t="shared" si="21"/>
        <v>0</v>
      </c>
      <c r="CJ601" s="19" t="s">
        <v>859</v>
      </c>
      <c r="CK601" s="19" t="s">
        <v>185</v>
      </c>
      <c r="CL601" s="19" t="s">
        <v>212</v>
      </c>
      <c r="CM601" s="19">
        <f t="shared" si="22"/>
        <v>6</v>
      </c>
      <c r="CN601" s="19" t="s">
        <v>213</v>
      </c>
      <c r="CO601" s="19">
        <f t="shared" si="23"/>
        <v>1</v>
      </c>
      <c r="CP601" s="19" t="s">
        <v>195</v>
      </c>
      <c r="CQ601" s="19" t="s">
        <v>195</v>
      </c>
      <c r="CR601" s="19" t="s">
        <v>185</v>
      </c>
      <c r="CS601" s="19" t="s">
        <v>195</v>
      </c>
      <c r="CT601" s="19" t="s">
        <v>195</v>
      </c>
      <c r="CU601" s="19">
        <f t="shared" ref="CU601:CY601" si="664">if(CP601="Không",0,1)</f>
        <v>1</v>
      </c>
      <c r="CV601" s="19">
        <f t="shared" si="664"/>
        <v>1</v>
      </c>
      <c r="CW601" s="19">
        <f t="shared" si="664"/>
        <v>0</v>
      </c>
      <c r="CX601" s="19">
        <f t="shared" si="664"/>
        <v>1</v>
      </c>
      <c r="CY601" s="19">
        <f t="shared" si="664"/>
        <v>1</v>
      </c>
      <c r="CZ601" s="19" t="s">
        <v>195</v>
      </c>
      <c r="DA601" s="19">
        <f t="shared" si="25"/>
        <v>1</v>
      </c>
      <c r="DB601" s="19" t="s">
        <v>185</v>
      </c>
      <c r="DC601" s="19">
        <f t="shared" si="26"/>
        <v>0</v>
      </c>
      <c r="DD601" s="20"/>
      <c r="DE601" s="19" t="s">
        <v>195</v>
      </c>
      <c r="DF601" s="19">
        <f t="shared" si="27"/>
        <v>1</v>
      </c>
      <c r="DG601" s="19" t="s">
        <v>196</v>
      </c>
      <c r="DH601" s="19">
        <f t="shared" si="28"/>
        <v>0</v>
      </c>
      <c r="DI601" s="19" t="s">
        <v>185</v>
      </c>
      <c r="DJ601" s="19">
        <f t="shared" si="29"/>
        <v>0</v>
      </c>
      <c r="DK601" s="19" t="s">
        <v>197</v>
      </c>
      <c r="DL601" s="19">
        <f t="shared" si="30"/>
        <v>0</v>
      </c>
      <c r="DM601" s="19" t="s">
        <v>198</v>
      </c>
      <c r="DN601" s="19">
        <f t="shared" si="31"/>
        <v>1.5</v>
      </c>
      <c r="DO601" s="19" t="s">
        <v>283</v>
      </c>
      <c r="DP601" s="19" t="s">
        <v>185</v>
      </c>
      <c r="DQ601" s="20">
        <f t="shared" si="32"/>
        <v>0</v>
      </c>
      <c r="DR601" s="20"/>
      <c r="DS601" s="19" t="s">
        <v>185</v>
      </c>
      <c r="DT601" s="20"/>
      <c r="DU601" s="19" t="s">
        <v>185</v>
      </c>
      <c r="DV601" s="20"/>
      <c r="DW601" s="20"/>
      <c r="DX601" s="20"/>
      <c r="DY601" s="20"/>
    </row>
    <row r="602">
      <c r="A602" s="18">
        <v>46022.64318287037</v>
      </c>
      <c r="B602" s="19" t="s">
        <v>300</v>
      </c>
      <c r="C602" s="19" t="s">
        <v>174</v>
      </c>
      <c r="D602" s="19">
        <f t="shared" si="2"/>
        <v>0</v>
      </c>
      <c r="E602" s="19" t="s">
        <v>180</v>
      </c>
      <c r="F602" s="19">
        <f>IFERROR(__xludf.DUMMYFUNCTION("LET(
  t, LOWER(TRIM(E602)),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02" s="19" t="s">
        <v>181</v>
      </c>
      <c r="H602" s="19">
        <f>IFERROR(__xludf.DUMMYFUNCTION("LET(
  t, LOWER(TRIM(G602)),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602" s="19" t="s">
        <v>276</v>
      </c>
      <c r="J602" s="19">
        <f>IFERROR(__xludf.DUMMYFUNCTION("LET(
  text, LOWER(I602),
  IFERROR(
    IFS(
      REGEXMATCH(text,""ở cùng gia đình|ở trọ cùng gia đình""), 0,
      REGEXMATCH(text,""thuê trọ""), 1,
      REGEXMATCH(text,""ở ktx""), 2,
      REGEXMATCH(text,""có nhà tại khu vực đang học|có nhà|ở riên"&amp;"g tại chung cư""), 3,
      REGEXMATCH(text,""ở nhà người quen""), 4
    ),
  -1)
)"),0.0)</f>
        <v>0</v>
      </c>
      <c r="K602" s="19" t="s">
        <v>183</v>
      </c>
      <c r="L602" s="19">
        <f>IFERROR(__xludf.DUMMYFUNCTION("LET(
  t, LOWER(TRIM(K602)),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02" s="19" t="s">
        <v>222</v>
      </c>
      <c r="N602" s="19">
        <f>IFERROR(__xludf.DUMMYFUNCTION("LET(
  t, LOWER(TRIM(M602)),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02" s="19" t="s">
        <v>185</v>
      </c>
      <c r="P602" s="19">
        <f t="shared" si="3"/>
        <v>0</v>
      </c>
      <c r="Q602" s="20"/>
      <c r="R602" s="20" t="str">
        <f t="shared" si="665"/>
        <v/>
      </c>
      <c r="S602" s="20"/>
      <c r="T602" s="20"/>
      <c r="U602" s="20"/>
      <c r="V602" s="20" t="str">
        <f>IFERROR(__xludf.DUMMYFUNCTION("IFERROR(REGEXEXTRACT(U602,""\d+"")*1, """")"),"")</f>
        <v/>
      </c>
      <c r="W602" s="20">
        <f t="shared" si="5"/>
        <v>0</v>
      </c>
      <c r="X602" s="20"/>
      <c r="Y602" s="20"/>
      <c r="Z602" s="19" t="s">
        <v>185</v>
      </c>
      <c r="AA602" s="19"/>
      <c r="AB602" s="19" t="s">
        <v>185</v>
      </c>
      <c r="AC602" s="19" t="s">
        <v>185</v>
      </c>
      <c r="AD602" s="19" t="s">
        <v>205</v>
      </c>
      <c r="AE602" s="19" t="s">
        <v>185</v>
      </c>
      <c r="AF602" s="19" t="s">
        <v>206</v>
      </c>
      <c r="AG602" s="19" t="s">
        <v>188</v>
      </c>
      <c r="AH602" s="19" t="s">
        <v>238</v>
      </c>
      <c r="AI602" s="19" t="s">
        <v>239</v>
      </c>
      <c r="AJ602" s="19">
        <f t="shared" si="6"/>
        <v>0</v>
      </c>
      <c r="AK602" s="19" t="s">
        <v>238</v>
      </c>
      <c r="AL602" s="19">
        <f t="shared" si="7"/>
        <v>0</v>
      </c>
      <c r="AM602" s="19" t="s">
        <v>190</v>
      </c>
      <c r="AN602" s="19">
        <f t="shared" si="8"/>
        <v>0</v>
      </c>
      <c r="AO602" s="20"/>
      <c r="AP602" s="19">
        <v>2.0</v>
      </c>
      <c r="AQ602" s="19">
        <v>1.0</v>
      </c>
      <c r="AR602" s="19">
        <v>1.0</v>
      </c>
      <c r="AS602" s="19">
        <v>1.0</v>
      </c>
      <c r="AT602" s="19">
        <v>1.0</v>
      </c>
      <c r="AU602" s="19">
        <v>1.0</v>
      </c>
      <c r="AV602" s="19">
        <v>1.0</v>
      </c>
      <c r="AW602" s="19">
        <v>1.0</v>
      </c>
      <c r="AX602" s="19">
        <v>1.0</v>
      </c>
      <c r="AY602" s="19">
        <f t="shared" si="9"/>
        <v>10</v>
      </c>
      <c r="AZ602" s="19">
        <f t="shared" si="10"/>
        <v>1</v>
      </c>
      <c r="BA602" s="19">
        <f t="shared" si="11"/>
        <v>0</v>
      </c>
      <c r="BB602" s="19">
        <f t="shared" si="12"/>
        <v>0</v>
      </c>
      <c r="BC602" s="19">
        <v>1.0</v>
      </c>
      <c r="BD602" s="19">
        <v>1.0</v>
      </c>
      <c r="BE602" s="19">
        <v>2.0</v>
      </c>
      <c r="BF602" s="19">
        <v>2.0</v>
      </c>
      <c r="BG602" s="19">
        <v>1.0</v>
      </c>
      <c r="BH602" s="19">
        <v>1.0</v>
      </c>
      <c r="BI602" s="19">
        <v>2.0</v>
      </c>
      <c r="BJ602" s="19">
        <f t="shared" si="13"/>
        <v>10</v>
      </c>
      <c r="BK602" s="19">
        <f t="shared" si="14"/>
        <v>3</v>
      </c>
      <c r="BL602" s="19"/>
      <c r="BM602" s="19"/>
      <c r="BN602" s="19">
        <v>1.0</v>
      </c>
      <c r="BO602" s="19" t="s">
        <v>185</v>
      </c>
      <c r="BP602" s="19">
        <f t="shared" si="15"/>
        <v>0</v>
      </c>
      <c r="BQ602" s="19">
        <v>1.0</v>
      </c>
      <c r="BR602" s="19">
        <v>0.0</v>
      </c>
      <c r="BS602" s="19" t="s">
        <v>185</v>
      </c>
      <c r="BT602" s="20">
        <f t="shared" si="16"/>
        <v>0</v>
      </c>
      <c r="BU602" s="20"/>
      <c r="BV602" s="19">
        <v>3.0</v>
      </c>
      <c r="BW602" s="19" t="s">
        <v>195</v>
      </c>
      <c r="BX602" s="19" t="s">
        <v>378</v>
      </c>
      <c r="BY602" s="19" t="s">
        <v>195</v>
      </c>
      <c r="BZ602" s="19" t="s">
        <v>186</v>
      </c>
      <c r="CA602" s="19">
        <f t="shared" si="17"/>
        <v>1</v>
      </c>
      <c r="CB602" s="19" t="s">
        <v>186</v>
      </c>
      <c r="CC602" s="19">
        <f t="shared" si="18"/>
        <v>1</v>
      </c>
      <c r="CD602" s="19" t="s">
        <v>209</v>
      </c>
      <c r="CE602" s="19">
        <f t="shared" si="19"/>
        <v>1</v>
      </c>
      <c r="CF602" s="19" t="s">
        <v>209</v>
      </c>
      <c r="CG602" s="19">
        <f t="shared" si="20"/>
        <v>1</v>
      </c>
      <c r="CH602" s="19" t="s">
        <v>209</v>
      </c>
      <c r="CI602" s="19">
        <f t="shared" si="21"/>
        <v>1</v>
      </c>
      <c r="CJ602" s="19" t="s">
        <v>229</v>
      </c>
      <c r="CK602" s="19" t="s">
        <v>263</v>
      </c>
      <c r="CL602" s="19" t="s">
        <v>212</v>
      </c>
      <c r="CM602" s="19">
        <f t="shared" si="22"/>
        <v>6</v>
      </c>
      <c r="CN602" s="19" t="s">
        <v>185</v>
      </c>
      <c r="CO602" s="19">
        <f t="shared" si="23"/>
        <v>0</v>
      </c>
      <c r="CP602" s="19" t="s">
        <v>185</v>
      </c>
      <c r="CQ602" s="19" t="s">
        <v>185</v>
      </c>
      <c r="CR602" s="19" t="s">
        <v>185</v>
      </c>
      <c r="CS602" s="19" t="s">
        <v>185</v>
      </c>
      <c r="CT602" s="19" t="s">
        <v>185</v>
      </c>
      <c r="CU602" s="19">
        <f t="shared" ref="CU602:CY602" si="666">if(CP602="Không",0,1)</f>
        <v>0</v>
      </c>
      <c r="CV602" s="19">
        <f t="shared" si="666"/>
        <v>0</v>
      </c>
      <c r="CW602" s="19">
        <f t="shared" si="666"/>
        <v>0</v>
      </c>
      <c r="CX602" s="19">
        <f t="shared" si="666"/>
        <v>0</v>
      </c>
      <c r="CY602" s="19">
        <f t="shared" si="666"/>
        <v>0</v>
      </c>
      <c r="CZ602" s="19" t="s">
        <v>185</v>
      </c>
      <c r="DA602" s="19">
        <f t="shared" si="25"/>
        <v>0</v>
      </c>
      <c r="DB602" s="19" t="s">
        <v>185</v>
      </c>
      <c r="DC602" s="19">
        <f t="shared" si="26"/>
        <v>0</v>
      </c>
      <c r="DD602" s="20"/>
      <c r="DE602" s="19" t="s">
        <v>195</v>
      </c>
      <c r="DF602" s="19">
        <f t="shared" si="27"/>
        <v>1</v>
      </c>
      <c r="DG602" s="19" t="s">
        <v>196</v>
      </c>
      <c r="DH602" s="19">
        <f t="shared" si="28"/>
        <v>0</v>
      </c>
      <c r="DI602" s="19" t="s">
        <v>185</v>
      </c>
      <c r="DJ602" s="19">
        <f t="shared" si="29"/>
        <v>0</v>
      </c>
      <c r="DK602" s="19" t="s">
        <v>197</v>
      </c>
      <c r="DL602" s="19">
        <f t="shared" si="30"/>
        <v>0</v>
      </c>
      <c r="DM602" s="19" t="s">
        <v>303</v>
      </c>
      <c r="DN602" s="19">
        <f t="shared" si="31"/>
        <v>0.5</v>
      </c>
      <c r="DO602" s="19" t="s">
        <v>1186</v>
      </c>
      <c r="DP602" s="19" t="s">
        <v>185</v>
      </c>
      <c r="DQ602" s="20">
        <f t="shared" si="32"/>
        <v>0</v>
      </c>
      <c r="DR602" s="20"/>
      <c r="DS602" s="19" t="s">
        <v>185</v>
      </c>
      <c r="DT602" s="20"/>
      <c r="DU602" s="19" t="s">
        <v>185</v>
      </c>
      <c r="DV602" s="20"/>
      <c r="DW602" s="20"/>
      <c r="DX602" s="20"/>
      <c r="DY602" s="20"/>
    </row>
    <row r="603">
      <c r="A603" s="18">
        <v>46022.83349537037</v>
      </c>
      <c r="B603" s="19" t="s">
        <v>300</v>
      </c>
      <c r="C603" s="19" t="s">
        <v>335</v>
      </c>
      <c r="D603" s="19">
        <f t="shared" si="2"/>
        <v>1</v>
      </c>
      <c r="E603" s="19" t="s">
        <v>180</v>
      </c>
      <c r="F603" s="19">
        <f>IFERROR(__xludf.DUMMYFUNCTION("LET(
  t, LOWER(TRIM(E603)),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03" s="19" t="s">
        <v>185</v>
      </c>
      <c r="H603" s="19">
        <f>IFERROR(__xludf.DUMMYFUNCTION("LET(
  t, LOWER(TRIM(G603)),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03" s="19" t="s">
        <v>182</v>
      </c>
      <c r="J603" s="19">
        <f>IFERROR(__xludf.DUMMYFUNCTION("LET(
  text, LOWER(I603),
  IFERROR(
    IFS(
      REGEXMATCH(text,""ở cùng gia đình|ở trọ cùng gia đình""), 0,
      REGEXMATCH(text,""thuê trọ""), 1,
      REGEXMATCH(text,""ở ktx""), 2,
      REGEXMATCH(text,""có nhà tại khu vực đang học|có nhà|ở riên"&amp;"g tại chung cư""), 3,
      REGEXMATCH(text,""ở nhà người quen""), 4
    ),
  -1)
)"),1.0)</f>
        <v>1</v>
      </c>
      <c r="K603" s="19" t="s">
        <v>183</v>
      </c>
      <c r="L603" s="19">
        <f>IFERROR(__xludf.DUMMYFUNCTION("LET(
  t, LOWER(TRIM(K603)),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03" s="19" t="s">
        <v>222</v>
      </c>
      <c r="N603" s="19">
        <f>IFERROR(__xludf.DUMMYFUNCTION("LET(
  t, LOWER(TRIM(M603)),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03" s="19" t="s">
        <v>185</v>
      </c>
      <c r="P603" s="19">
        <f t="shared" si="3"/>
        <v>0</v>
      </c>
      <c r="Q603" s="20"/>
      <c r="R603" s="20" t="str">
        <f t="shared" si="665"/>
        <v/>
      </c>
      <c r="S603" s="20"/>
      <c r="T603" s="20"/>
      <c r="U603" s="20"/>
      <c r="V603" s="20" t="str">
        <f>IFERROR(__xludf.DUMMYFUNCTION("IFERROR(REGEXEXTRACT(U603,""\d+"")*1, """")"),"")</f>
        <v/>
      </c>
      <c r="W603" s="20">
        <f t="shared" si="5"/>
        <v>0</v>
      </c>
      <c r="X603" s="20"/>
      <c r="Y603" s="20"/>
      <c r="Z603" s="19" t="s">
        <v>208</v>
      </c>
      <c r="AA603" s="19"/>
      <c r="AB603" s="19" t="s">
        <v>185</v>
      </c>
      <c r="AC603" s="19" t="s">
        <v>185</v>
      </c>
      <c r="AD603" s="19" t="s">
        <v>186</v>
      </c>
      <c r="AE603" s="19" t="s">
        <v>186</v>
      </c>
      <c r="AF603" s="19" t="s">
        <v>206</v>
      </c>
      <c r="AG603" s="19" t="s">
        <v>251</v>
      </c>
      <c r="AH603" s="19" t="s">
        <v>251</v>
      </c>
      <c r="AI603" s="19" t="s">
        <v>331</v>
      </c>
      <c r="AJ603" s="19">
        <f t="shared" si="6"/>
        <v>3</v>
      </c>
      <c r="AK603" s="19" t="s">
        <v>226</v>
      </c>
      <c r="AL603" s="19">
        <f t="shared" si="7"/>
        <v>2</v>
      </c>
      <c r="AM603" s="19" t="s">
        <v>190</v>
      </c>
      <c r="AN603" s="19">
        <f t="shared" si="8"/>
        <v>0</v>
      </c>
      <c r="AO603" s="20"/>
      <c r="AP603" s="19">
        <v>3.0</v>
      </c>
      <c r="AQ603" s="19">
        <v>2.0</v>
      </c>
      <c r="AR603" s="19">
        <v>3.0</v>
      </c>
      <c r="AS603" s="19">
        <v>2.0</v>
      </c>
      <c r="AT603" s="19">
        <v>3.0</v>
      </c>
      <c r="AU603" s="19">
        <v>2.0</v>
      </c>
      <c r="AV603" s="19">
        <v>2.0</v>
      </c>
      <c r="AW603" s="19">
        <v>2.0</v>
      </c>
      <c r="AX603" s="19">
        <v>2.0</v>
      </c>
      <c r="AY603" s="19">
        <f t="shared" si="9"/>
        <v>21</v>
      </c>
      <c r="AZ603" s="19">
        <f t="shared" si="10"/>
        <v>12</v>
      </c>
      <c r="BA603" s="19">
        <f t="shared" si="11"/>
        <v>1</v>
      </c>
      <c r="BB603" s="19">
        <f t="shared" si="12"/>
        <v>0</v>
      </c>
      <c r="BC603" s="19">
        <v>2.0</v>
      </c>
      <c r="BD603" s="19">
        <v>2.0</v>
      </c>
      <c r="BE603" s="19">
        <v>3.0</v>
      </c>
      <c r="BF603" s="19">
        <v>2.0</v>
      </c>
      <c r="BG603" s="19">
        <v>3.0</v>
      </c>
      <c r="BH603" s="19">
        <v>2.0</v>
      </c>
      <c r="BI603" s="19">
        <v>2.0</v>
      </c>
      <c r="BJ603" s="19">
        <f t="shared" si="13"/>
        <v>16</v>
      </c>
      <c r="BK603" s="19">
        <f t="shared" si="14"/>
        <v>9</v>
      </c>
      <c r="BL603" s="19"/>
      <c r="BM603" s="19"/>
      <c r="BN603" s="19">
        <v>4.0</v>
      </c>
      <c r="BO603" s="19" t="s">
        <v>185</v>
      </c>
      <c r="BP603" s="19">
        <f t="shared" si="15"/>
        <v>0</v>
      </c>
      <c r="BQ603" s="19">
        <v>1.0</v>
      </c>
      <c r="BR603" s="19" t="s">
        <v>972</v>
      </c>
      <c r="BS603" s="19" t="s">
        <v>195</v>
      </c>
      <c r="BT603" s="20">
        <f t="shared" si="16"/>
        <v>1</v>
      </c>
      <c r="BU603" s="19" t="s">
        <v>591</v>
      </c>
      <c r="BV603" s="19">
        <v>2.0</v>
      </c>
      <c r="BW603" s="19" t="s">
        <v>195</v>
      </c>
      <c r="BX603" s="19" t="s">
        <v>191</v>
      </c>
      <c r="BY603" s="19" t="s">
        <v>195</v>
      </c>
      <c r="BZ603" s="19" t="s">
        <v>208</v>
      </c>
      <c r="CA603" s="19">
        <f t="shared" si="17"/>
        <v>2</v>
      </c>
      <c r="CB603" s="19" t="s">
        <v>208</v>
      </c>
      <c r="CC603" s="19">
        <f t="shared" si="18"/>
        <v>2</v>
      </c>
      <c r="CD603" s="19" t="s">
        <v>208</v>
      </c>
      <c r="CE603" s="19">
        <f t="shared" si="19"/>
        <v>2</v>
      </c>
      <c r="CF603" s="19" t="s">
        <v>208</v>
      </c>
      <c r="CG603" s="19">
        <f t="shared" si="20"/>
        <v>2</v>
      </c>
      <c r="CH603" s="19" t="s">
        <v>209</v>
      </c>
      <c r="CI603" s="19">
        <f t="shared" si="21"/>
        <v>1</v>
      </c>
      <c r="CJ603" s="19" t="s">
        <v>193</v>
      </c>
      <c r="CK603" s="19" t="s">
        <v>279</v>
      </c>
      <c r="CL603" s="19" t="s">
        <v>212</v>
      </c>
      <c r="CM603" s="19">
        <f t="shared" si="22"/>
        <v>6</v>
      </c>
      <c r="CN603" s="19" t="s">
        <v>213</v>
      </c>
      <c r="CO603" s="19">
        <f t="shared" si="23"/>
        <v>1</v>
      </c>
      <c r="CP603" s="19" t="s">
        <v>185</v>
      </c>
      <c r="CQ603" s="19" t="s">
        <v>195</v>
      </c>
      <c r="CR603" s="19" t="s">
        <v>185</v>
      </c>
      <c r="CS603" s="19" t="s">
        <v>195</v>
      </c>
      <c r="CT603" s="19" t="s">
        <v>185</v>
      </c>
      <c r="CU603" s="19">
        <f t="shared" ref="CU603:CY603" si="667">if(CP603="Không",0,1)</f>
        <v>0</v>
      </c>
      <c r="CV603" s="19">
        <f t="shared" si="667"/>
        <v>1</v>
      </c>
      <c r="CW603" s="19">
        <f t="shared" si="667"/>
        <v>0</v>
      </c>
      <c r="CX603" s="19">
        <f t="shared" si="667"/>
        <v>1</v>
      </c>
      <c r="CY603" s="19">
        <f t="shared" si="667"/>
        <v>0</v>
      </c>
      <c r="CZ603" s="19" t="s">
        <v>195</v>
      </c>
      <c r="DA603" s="19">
        <f t="shared" si="25"/>
        <v>1</v>
      </c>
      <c r="DB603" s="19" t="s">
        <v>195</v>
      </c>
      <c r="DC603" s="19">
        <f t="shared" si="26"/>
        <v>1</v>
      </c>
      <c r="DD603" s="19" t="s">
        <v>1218</v>
      </c>
      <c r="DE603" s="19" t="s">
        <v>185</v>
      </c>
      <c r="DF603" s="19">
        <f t="shared" si="27"/>
        <v>0</v>
      </c>
      <c r="DG603" s="19" t="s">
        <v>431</v>
      </c>
      <c r="DH603" s="19">
        <f t="shared" si="28"/>
        <v>1</v>
      </c>
      <c r="DI603" s="19" t="s">
        <v>185</v>
      </c>
      <c r="DJ603" s="19">
        <f t="shared" si="29"/>
        <v>0</v>
      </c>
      <c r="DK603" s="19" t="s">
        <v>197</v>
      </c>
      <c r="DL603" s="19">
        <f t="shared" si="30"/>
        <v>0</v>
      </c>
      <c r="DM603" s="20"/>
      <c r="DN603" s="19" t="str">
        <f t="shared" si="31"/>
        <v/>
      </c>
      <c r="DO603" s="20"/>
      <c r="DP603" s="19" t="s">
        <v>185</v>
      </c>
      <c r="DQ603" s="20">
        <f t="shared" si="32"/>
        <v>0</v>
      </c>
      <c r="DR603" s="20"/>
      <c r="DS603" s="19" t="s">
        <v>185</v>
      </c>
      <c r="DT603" s="20"/>
      <c r="DU603" s="19" t="s">
        <v>185</v>
      </c>
      <c r="DV603" s="20"/>
      <c r="DW603" s="20"/>
      <c r="DX603" s="20"/>
      <c r="DY603" s="20"/>
    </row>
    <row r="604">
      <c r="A604" s="18">
        <v>46024.33841435185</v>
      </c>
      <c r="B604" s="19" t="s">
        <v>374</v>
      </c>
      <c r="C604" s="19" t="s">
        <v>335</v>
      </c>
      <c r="D604" s="19">
        <f t="shared" si="2"/>
        <v>1</v>
      </c>
      <c r="E604" s="19" t="s">
        <v>328</v>
      </c>
      <c r="F604" s="19">
        <f>IFERROR(__xludf.DUMMYFUNCTION("LET(
  t, LOWER(TRIM(E604)),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04" s="19" t="s">
        <v>185</v>
      </c>
      <c r="H604" s="19">
        <f>IFERROR(__xludf.DUMMYFUNCTION("LET(
  t, LOWER(TRIM(G604)),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04" s="19" t="s">
        <v>276</v>
      </c>
      <c r="J604" s="19">
        <f>IFERROR(__xludf.DUMMYFUNCTION("LET(
  text, LOWER(I604),
  IFERROR(
    IFS(
      REGEXMATCH(text,""ở cùng gia đình|ở trọ cùng gia đình""), 0,
      REGEXMATCH(text,""thuê trọ""), 1,
      REGEXMATCH(text,""ở ktx""), 2,
      REGEXMATCH(text,""có nhà tại khu vực đang học|có nhà|ở riên"&amp;"g tại chung cư""), 3,
      REGEXMATCH(text,""ở nhà người quen""), 4
    ),
  -1)
)"),0.0)</f>
        <v>0</v>
      </c>
      <c r="K604" s="19" t="s">
        <v>202</v>
      </c>
      <c r="L604" s="19">
        <f>IFERROR(__xludf.DUMMYFUNCTION("LET(
  t, LOWER(TRIM(K604)),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04" s="19" t="s">
        <v>222</v>
      </c>
      <c r="N604" s="19">
        <f>IFERROR(__xludf.DUMMYFUNCTION("LET(
  t, LOWER(TRIM(M604)),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04" s="19" t="s">
        <v>195</v>
      </c>
      <c r="P604" s="19">
        <f t="shared" si="3"/>
        <v>1</v>
      </c>
      <c r="Q604" s="19">
        <v>1.0</v>
      </c>
      <c r="R604" s="20">
        <f t="shared" si="665"/>
        <v>1</v>
      </c>
      <c r="S604" s="19" t="s">
        <v>223</v>
      </c>
      <c r="T604" s="19"/>
      <c r="U604" s="19" t="s">
        <v>236</v>
      </c>
      <c r="V604" s="20">
        <f>IFERROR(__xludf.DUMMYFUNCTION("IFERROR(REGEXEXTRACT(U604,""\d+"")*1, """")"),40.0)</f>
        <v>40</v>
      </c>
      <c r="W604" s="20">
        <f t="shared" si="5"/>
        <v>40</v>
      </c>
      <c r="X604" s="19">
        <v>50.0</v>
      </c>
      <c r="Y604" s="19">
        <v>50.0</v>
      </c>
      <c r="Z604" s="19" t="s">
        <v>186</v>
      </c>
      <c r="AA604" s="19"/>
      <c r="AB604" s="19" t="s">
        <v>185</v>
      </c>
      <c r="AC604" s="19" t="s">
        <v>185</v>
      </c>
      <c r="AD604" s="19" t="s">
        <v>186</v>
      </c>
      <c r="AE604" s="19" t="s">
        <v>185</v>
      </c>
      <c r="AF604" s="19" t="s">
        <v>206</v>
      </c>
      <c r="AG604" s="19" t="s">
        <v>188</v>
      </c>
      <c r="AH604" s="19" t="s">
        <v>188</v>
      </c>
      <c r="AI604" s="19" t="s">
        <v>189</v>
      </c>
      <c r="AJ604" s="19">
        <f t="shared" si="6"/>
        <v>1</v>
      </c>
      <c r="AK604" s="19" t="s">
        <v>238</v>
      </c>
      <c r="AL604" s="19">
        <f t="shared" si="7"/>
        <v>0</v>
      </c>
      <c r="AM604" s="19" t="s">
        <v>190</v>
      </c>
      <c r="AN604" s="19">
        <f t="shared" si="8"/>
        <v>0</v>
      </c>
      <c r="AO604" s="20"/>
      <c r="AP604" s="19">
        <v>1.0</v>
      </c>
      <c r="AQ604" s="19">
        <v>1.0</v>
      </c>
      <c r="AR604" s="19">
        <v>1.0</v>
      </c>
      <c r="AS604" s="19">
        <v>1.0</v>
      </c>
      <c r="AT604" s="19">
        <v>1.0</v>
      </c>
      <c r="AU604" s="19">
        <v>1.0</v>
      </c>
      <c r="AV604" s="19">
        <v>1.0</v>
      </c>
      <c r="AW604" s="19">
        <v>1.0</v>
      </c>
      <c r="AX604" s="19">
        <v>1.0</v>
      </c>
      <c r="AY604" s="19">
        <f t="shared" si="9"/>
        <v>9</v>
      </c>
      <c r="AZ604" s="19">
        <f t="shared" si="10"/>
        <v>0</v>
      </c>
      <c r="BA604" s="19">
        <f t="shared" si="11"/>
        <v>0</v>
      </c>
      <c r="BB604" s="19">
        <f t="shared" si="12"/>
        <v>0</v>
      </c>
      <c r="BC604" s="19">
        <v>1.0</v>
      </c>
      <c r="BD604" s="19">
        <v>1.0</v>
      </c>
      <c r="BE604" s="19">
        <v>1.0</v>
      </c>
      <c r="BF604" s="19">
        <v>1.0</v>
      </c>
      <c r="BG604" s="19">
        <v>1.0</v>
      </c>
      <c r="BH604" s="19">
        <v>1.0</v>
      </c>
      <c r="BI604" s="19">
        <v>1.0</v>
      </c>
      <c r="BJ604" s="19">
        <f t="shared" si="13"/>
        <v>7</v>
      </c>
      <c r="BK604" s="19">
        <f t="shared" si="14"/>
        <v>0</v>
      </c>
      <c r="BL604" s="19"/>
      <c r="BM604" s="19"/>
      <c r="BN604" s="19">
        <v>1.0</v>
      </c>
      <c r="BO604" s="19" t="s">
        <v>185</v>
      </c>
      <c r="BP604" s="19">
        <f t="shared" si="15"/>
        <v>0</v>
      </c>
      <c r="BQ604" s="19">
        <v>1.0</v>
      </c>
      <c r="BR604" s="19">
        <v>0.0</v>
      </c>
      <c r="BS604" s="19" t="s">
        <v>185</v>
      </c>
      <c r="BT604" s="20">
        <f t="shared" si="16"/>
        <v>0</v>
      </c>
      <c r="BU604" s="20"/>
      <c r="BV604" s="19">
        <v>5.0</v>
      </c>
      <c r="BW604" s="19" t="s">
        <v>185</v>
      </c>
      <c r="BX604" s="19" t="s">
        <v>191</v>
      </c>
      <c r="BY604" s="19" t="s">
        <v>185</v>
      </c>
      <c r="BZ604" s="19" t="s">
        <v>185</v>
      </c>
      <c r="CA604" s="19">
        <f t="shared" si="17"/>
        <v>0</v>
      </c>
      <c r="CB604" s="19" t="s">
        <v>185</v>
      </c>
      <c r="CC604" s="19">
        <f t="shared" si="18"/>
        <v>0</v>
      </c>
      <c r="CD604" s="19" t="s">
        <v>192</v>
      </c>
      <c r="CE604" s="19">
        <f t="shared" si="19"/>
        <v>0</v>
      </c>
      <c r="CF604" s="19" t="s">
        <v>192</v>
      </c>
      <c r="CG604" s="19">
        <f t="shared" si="20"/>
        <v>0</v>
      </c>
      <c r="CH604" s="19" t="s">
        <v>192</v>
      </c>
      <c r="CI604" s="19">
        <f t="shared" si="21"/>
        <v>0</v>
      </c>
      <c r="CJ604" s="19" t="s">
        <v>229</v>
      </c>
      <c r="CK604" s="19" t="s">
        <v>230</v>
      </c>
      <c r="CL604" s="19" t="s">
        <v>241</v>
      </c>
      <c r="CM604" s="19">
        <f t="shared" si="22"/>
        <v>1.5</v>
      </c>
      <c r="CN604" s="19" t="s">
        <v>185</v>
      </c>
      <c r="CO604" s="19">
        <f t="shared" si="23"/>
        <v>0</v>
      </c>
      <c r="CP604" s="19" t="s">
        <v>185</v>
      </c>
      <c r="CQ604" s="19" t="s">
        <v>185</v>
      </c>
      <c r="CR604" s="19" t="s">
        <v>185</v>
      </c>
      <c r="CS604" s="19" t="s">
        <v>185</v>
      </c>
      <c r="CT604" s="19" t="s">
        <v>185</v>
      </c>
      <c r="CU604" s="19">
        <f t="shared" ref="CU604:CY604" si="668">if(CP604="Không",0,1)</f>
        <v>0</v>
      </c>
      <c r="CV604" s="19">
        <f t="shared" si="668"/>
        <v>0</v>
      </c>
      <c r="CW604" s="19">
        <f t="shared" si="668"/>
        <v>0</v>
      </c>
      <c r="CX604" s="19">
        <f t="shared" si="668"/>
        <v>0</v>
      </c>
      <c r="CY604" s="19">
        <f t="shared" si="668"/>
        <v>0</v>
      </c>
      <c r="CZ604" s="19" t="s">
        <v>185</v>
      </c>
      <c r="DA604" s="19">
        <f t="shared" si="25"/>
        <v>0</v>
      </c>
      <c r="DB604" s="19" t="s">
        <v>185</v>
      </c>
      <c r="DC604" s="19">
        <f t="shared" si="26"/>
        <v>0</v>
      </c>
      <c r="DD604" s="20"/>
      <c r="DE604" s="19" t="s">
        <v>195</v>
      </c>
      <c r="DF604" s="19">
        <f t="shared" si="27"/>
        <v>1</v>
      </c>
      <c r="DG604" s="19" t="s">
        <v>196</v>
      </c>
      <c r="DH604" s="19">
        <f t="shared" si="28"/>
        <v>0</v>
      </c>
      <c r="DI604" s="19" t="s">
        <v>185</v>
      </c>
      <c r="DJ604" s="19">
        <f t="shared" si="29"/>
        <v>0</v>
      </c>
      <c r="DK604" s="19" t="s">
        <v>197</v>
      </c>
      <c r="DL604" s="19">
        <f t="shared" si="30"/>
        <v>0</v>
      </c>
      <c r="DM604" s="19" t="s">
        <v>265</v>
      </c>
      <c r="DN604" s="19">
        <f t="shared" si="31"/>
        <v>5</v>
      </c>
      <c r="DO604" s="19" t="s">
        <v>1219</v>
      </c>
      <c r="DP604" s="19" t="s">
        <v>185</v>
      </c>
      <c r="DQ604" s="20">
        <f t="shared" si="32"/>
        <v>0</v>
      </c>
      <c r="DR604" s="20"/>
      <c r="DS604" s="19" t="s">
        <v>185</v>
      </c>
      <c r="DT604" s="20"/>
      <c r="DU604" s="19" t="s">
        <v>185</v>
      </c>
      <c r="DV604" s="20"/>
      <c r="DW604" s="20"/>
      <c r="DX604" s="20"/>
      <c r="DY604" s="20"/>
    </row>
    <row r="605">
      <c r="A605" s="18">
        <v>46029.04125</v>
      </c>
      <c r="B605" s="19" t="s">
        <v>433</v>
      </c>
      <c r="C605" s="19" t="s">
        <v>335</v>
      </c>
      <c r="D605" s="19">
        <f t="shared" si="2"/>
        <v>1</v>
      </c>
      <c r="E605" s="19" t="s">
        <v>476</v>
      </c>
      <c r="F605" s="19">
        <f>IFERROR(__xludf.DUMMYFUNCTION("LET(
  t, LOWER(TRIM(E605)),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605" s="19" t="s">
        <v>1098</v>
      </c>
      <c r="H605" s="19">
        <f>IFERROR(__xludf.DUMMYFUNCTION("LET(
  t, LOWER(TRIM(G605)),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)"),6.0)</f>
        <v>6</v>
      </c>
      <c r="I605" s="19" t="s">
        <v>182</v>
      </c>
      <c r="J605" s="19">
        <f>IFERROR(__xludf.DUMMYFUNCTION("LET(
  text, LOWER(I605),
  IFERROR(
    IFS(
      REGEXMATCH(text,""ở cùng gia đình|ở trọ cùng gia đình""), 0,
      REGEXMATCH(text,""thuê trọ""), 1,
      REGEXMATCH(text,""ở ktx""), 2,
      REGEXMATCH(text,""có nhà tại khu vực đang học|có nhà|ở riên"&amp;"g tại chung cư""), 3,
      REGEXMATCH(text,""ở nhà người quen""), 4
    ),
  -1)
)"),1.0)</f>
        <v>1</v>
      </c>
      <c r="K605" s="19" t="s">
        <v>1220</v>
      </c>
      <c r="L605" s="19">
        <f>IFERROR(__xludf.DUMMYFUNCTION("LET(
  t, LOWER(TRIM(K605)),
  IFERROR(
    IFS(
      REGEXMATCH(t,""xuất\s*sắc""), 0,
      REGEXMATCH(t,""^giỏi$""), 1,
      REGEXMATCH(t,""^khá$""), 2,
      REGEXMATCH(t,""trung bình|bình thường|^4$""), 3,
      REGEXMATCH(t,""rớt""), 4,
      REGEX"&amp;"MATCH(t,""năm nhất|tân sinh viên|mới|chưa|không|sắp thi|chuẩn bị thi|kq|kết quả|chưa có|chưa biết""), 5,
      TRUE, 5
    ),
  5)
)"),5.0)</f>
        <v>5</v>
      </c>
      <c r="M605" s="19" t="s">
        <v>222</v>
      </c>
      <c r="N605" s="19">
        <f>IFERROR(__xludf.DUMMYFUNCTION("LET(
  t, LOWER(TRIM(M605)),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05" s="19" t="s">
        <v>185</v>
      </c>
      <c r="P605" s="19">
        <f t="shared" si="3"/>
        <v>0</v>
      </c>
      <c r="Q605" s="20"/>
      <c r="R605" s="20" t="str">
        <f t="shared" si="665"/>
        <v/>
      </c>
      <c r="S605" s="20"/>
      <c r="T605" s="20"/>
      <c r="U605" s="20"/>
      <c r="V605" s="20" t="str">
        <f>IFERROR(__xludf.DUMMYFUNCTION("IFERROR(REGEXEXTRACT(U605,""\d+"")*1, """")"),"")</f>
        <v/>
      </c>
      <c r="W605" s="20">
        <f t="shared" si="5"/>
        <v>0</v>
      </c>
      <c r="X605" s="20"/>
      <c r="Y605" s="20"/>
      <c r="Z605" s="19" t="s">
        <v>185</v>
      </c>
      <c r="AA605" s="19"/>
      <c r="AB605" s="19" t="s">
        <v>185</v>
      </c>
      <c r="AC605" s="19" t="s">
        <v>185</v>
      </c>
      <c r="AD605" s="19" t="s">
        <v>205</v>
      </c>
      <c r="AE605" s="19" t="s">
        <v>186</v>
      </c>
      <c r="AF605" s="19" t="s">
        <v>187</v>
      </c>
      <c r="AG605" s="19" t="s">
        <v>251</v>
      </c>
      <c r="AH605" s="19" t="s">
        <v>188</v>
      </c>
      <c r="AI605" s="19" t="s">
        <v>239</v>
      </c>
      <c r="AJ605" s="19">
        <f t="shared" si="6"/>
        <v>0</v>
      </c>
      <c r="AK605" s="19" t="s">
        <v>302</v>
      </c>
      <c r="AL605" s="19">
        <f t="shared" si="7"/>
        <v>-1</v>
      </c>
      <c r="AM605" s="19" t="s">
        <v>190</v>
      </c>
      <c r="AN605" s="19">
        <f t="shared" si="8"/>
        <v>0</v>
      </c>
      <c r="AO605" s="20"/>
      <c r="AP605" s="19">
        <v>3.0</v>
      </c>
      <c r="AQ605" s="19">
        <v>1.0</v>
      </c>
      <c r="AR605" s="19">
        <v>1.0</v>
      </c>
      <c r="AS605" s="19">
        <v>2.0</v>
      </c>
      <c r="AT605" s="19">
        <v>1.0</v>
      </c>
      <c r="AU605" s="19">
        <v>1.0</v>
      </c>
      <c r="AV605" s="19">
        <v>2.0</v>
      </c>
      <c r="AW605" s="19">
        <v>2.0</v>
      </c>
      <c r="AX605" s="19">
        <v>1.0</v>
      </c>
      <c r="AY605" s="19">
        <f t="shared" si="9"/>
        <v>14</v>
      </c>
      <c r="AZ605" s="19">
        <f t="shared" si="10"/>
        <v>5</v>
      </c>
      <c r="BA605" s="19">
        <f t="shared" si="11"/>
        <v>0</v>
      </c>
      <c r="BB605" s="19">
        <f t="shared" si="12"/>
        <v>0</v>
      </c>
      <c r="BC605" s="19">
        <v>1.0</v>
      </c>
      <c r="BD605" s="19">
        <v>1.0</v>
      </c>
      <c r="BE605" s="19">
        <v>1.0</v>
      </c>
      <c r="BF605" s="19">
        <v>3.0</v>
      </c>
      <c r="BG605" s="19">
        <v>4.0</v>
      </c>
      <c r="BH605" s="19">
        <v>3.0</v>
      </c>
      <c r="BI605" s="19">
        <v>3.0</v>
      </c>
      <c r="BJ605" s="19">
        <f t="shared" si="13"/>
        <v>16</v>
      </c>
      <c r="BK605" s="19">
        <f t="shared" si="14"/>
        <v>9</v>
      </c>
      <c r="BL605" s="19"/>
      <c r="BM605" s="19"/>
      <c r="BN605" s="19">
        <v>1.0</v>
      </c>
      <c r="BO605" s="19" t="s">
        <v>185</v>
      </c>
      <c r="BP605" s="19">
        <f t="shared" si="15"/>
        <v>0</v>
      </c>
      <c r="BQ605" s="19">
        <v>5.0</v>
      </c>
      <c r="BR605" s="19" t="s">
        <v>1221</v>
      </c>
      <c r="BS605" s="19" t="s">
        <v>195</v>
      </c>
      <c r="BT605" s="20">
        <f t="shared" si="16"/>
        <v>1</v>
      </c>
      <c r="BU605" s="19" t="s">
        <v>207</v>
      </c>
      <c r="BV605" s="19">
        <v>2.0</v>
      </c>
      <c r="BW605" s="19" t="s">
        <v>195</v>
      </c>
      <c r="BX605" s="19" t="s">
        <v>191</v>
      </c>
      <c r="BY605" s="19" t="s">
        <v>185</v>
      </c>
      <c r="BZ605" s="19" t="s">
        <v>185</v>
      </c>
      <c r="CA605" s="19">
        <f t="shared" si="17"/>
        <v>0</v>
      </c>
      <c r="CB605" s="19" t="s">
        <v>186</v>
      </c>
      <c r="CC605" s="19">
        <f t="shared" si="18"/>
        <v>1</v>
      </c>
      <c r="CD605" s="19" t="s">
        <v>209</v>
      </c>
      <c r="CE605" s="19">
        <f t="shared" si="19"/>
        <v>1</v>
      </c>
      <c r="CF605" s="19" t="s">
        <v>192</v>
      </c>
      <c r="CG605" s="19">
        <f t="shared" si="20"/>
        <v>0</v>
      </c>
      <c r="CH605" s="19" t="s">
        <v>192</v>
      </c>
      <c r="CI605" s="19">
        <f t="shared" si="21"/>
        <v>0</v>
      </c>
      <c r="CJ605" s="19" t="s">
        <v>229</v>
      </c>
      <c r="CK605" s="19" t="s">
        <v>279</v>
      </c>
      <c r="CL605" s="19" t="s">
        <v>212</v>
      </c>
      <c r="CM605" s="19">
        <f t="shared" si="22"/>
        <v>6</v>
      </c>
      <c r="CN605" s="19" t="s">
        <v>213</v>
      </c>
      <c r="CO605" s="19">
        <f t="shared" si="23"/>
        <v>1</v>
      </c>
      <c r="CP605" s="19" t="s">
        <v>185</v>
      </c>
      <c r="CQ605" s="19" t="s">
        <v>185</v>
      </c>
      <c r="CR605" s="19" t="s">
        <v>185</v>
      </c>
      <c r="CS605" s="19" t="s">
        <v>185</v>
      </c>
      <c r="CT605" s="19" t="s">
        <v>185</v>
      </c>
      <c r="CU605" s="19">
        <f t="shared" ref="CU605:CY605" si="669">if(CP605="Không",0,1)</f>
        <v>0</v>
      </c>
      <c r="CV605" s="19">
        <f t="shared" si="669"/>
        <v>0</v>
      </c>
      <c r="CW605" s="19">
        <f t="shared" si="669"/>
        <v>0</v>
      </c>
      <c r="CX605" s="19">
        <f t="shared" si="669"/>
        <v>0</v>
      </c>
      <c r="CY605" s="19">
        <f t="shared" si="669"/>
        <v>0</v>
      </c>
      <c r="CZ605" s="19" t="s">
        <v>185</v>
      </c>
      <c r="DA605" s="19">
        <f t="shared" si="25"/>
        <v>0</v>
      </c>
      <c r="DB605" s="19" t="s">
        <v>185</v>
      </c>
      <c r="DC605" s="19">
        <f t="shared" si="26"/>
        <v>0</v>
      </c>
      <c r="DD605" s="20"/>
      <c r="DE605" s="19" t="s">
        <v>195</v>
      </c>
      <c r="DF605" s="19">
        <f t="shared" si="27"/>
        <v>1</v>
      </c>
      <c r="DG605" s="19" t="s">
        <v>196</v>
      </c>
      <c r="DH605" s="19">
        <f t="shared" si="28"/>
        <v>0</v>
      </c>
      <c r="DI605" s="19" t="s">
        <v>185</v>
      </c>
      <c r="DJ605" s="19">
        <f t="shared" si="29"/>
        <v>0</v>
      </c>
      <c r="DK605" s="19" t="s">
        <v>197</v>
      </c>
      <c r="DL605" s="19">
        <f t="shared" si="30"/>
        <v>0</v>
      </c>
      <c r="DM605" s="19" t="s">
        <v>198</v>
      </c>
      <c r="DN605" s="19">
        <f t="shared" si="31"/>
        <v>1.5</v>
      </c>
      <c r="DO605" s="19" t="s">
        <v>199</v>
      </c>
      <c r="DP605" s="19" t="s">
        <v>185</v>
      </c>
      <c r="DQ605" s="20">
        <f t="shared" si="32"/>
        <v>0</v>
      </c>
      <c r="DR605" s="20"/>
      <c r="DS605" s="19" t="s">
        <v>185</v>
      </c>
      <c r="DT605" s="20"/>
      <c r="DU605" s="19" t="s">
        <v>185</v>
      </c>
      <c r="DV605" s="20"/>
      <c r="DW605" s="20"/>
      <c r="DX605" s="20"/>
      <c r="DY605" s="20"/>
    </row>
    <row r="606">
      <c r="A606" s="18">
        <v>46029.33143518519</v>
      </c>
      <c r="B606" s="19" t="s">
        <v>300</v>
      </c>
      <c r="C606" s="19" t="s">
        <v>335</v>
      </c>
      <c r="D606" s="19">
        <f t="shared" si="2"/>
        <v>1</v>
      </c>
      <c r="E606" s="19" t="s">
        <v>180</v>
      </c>
      <c r="F606" s="19">
        <f>IFERROR(__xludf.DUMMYFUNCTION("LET(
  t, LOWER(TRIM(E606)),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06" s="19" t="s">
        <v>220</v>
      </c>
      <c r="H606" s="19">
        <f>IFERROR(__xludf.DUMMYFUNCTION("LET(
  t, LOWER(TRIM(G606)),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06" s="19" t="s">
        <v>310</v>
      </c>
      <c r="J606" s="19">
        <f>IFERROR(__xludf.DUMMYFUNCTION("LET(
  text, LOWER(I606),
  IFERROR(
    IFS(
      REGEXMATCH(text,""ở cùng gia đình|ở trọ cùng gia đình""), 0,
      REGEXMATCH(text,""thuê trọ""), 1,
      REGEXMATCH(text,""ở ktx""), 2,
      REGEXMATCH(text,""có nhà tại khu vực đang học|có nhà|ở riên"&amp;"g tại chung cư""), 3,
      REGEXMATCH(text,""ở nhà người quen""), 4
    ),
  -1)
)"),2.0)</f>
        <v>2</v>
      </c>
      <c r="K606" s="19" t="s">
        <v>202</v>
      </c>
      <c r="L606" s="19">
        <f>IFERROR(__xludf.DUMMYFUNCTION("LET(
  t, LOWER(TRIM(K606)),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06" s="19" t="s">
        <v>222</v>
      </c>
      <c r="N606" s="19">
        <f>IFERROR(__xludf.DUMMYFUNCTION("LET(
  t, LOWER(TRIM(M606)),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06" s="19" t="s">
        <v>185</v>
      </c>
      <c r="P606" s="19">
        <f t="shared" si="3"/>
        <v>0</v>
      </c>
      <c r="Q606" s="20"/>
      <c r="R606" s="20" t="str">
        <f t="shared" si="665"/>
        <v/>
      </c>
      <c r="S606" s="20"/>
      <c r="T606" s="20"/>
      <c r="U606" s="20"/>
      <c r="V606" s="20" t="str">
        <f>IFERROR(__xludf.DUMMYFUNCTION("IFERROR(REGEXEXTRACT(U606,""\d+"")*1, """")"),"")</f>
        <v/>
      </c>
      <c r="W606" s="20">
        <f t="shared" si="5"/>
        <v>0</v>
      </c>
      <c r="X606" s="20"/>
      <c r="Y606" s="20"/>
      <c r="Z606" s="19" t="s">
        <v>186</v>
      </c>
      <c r="AA606" s="19"/>
      <c r="AB606" s="19" t="s">
        <v>185</v>
      </c>
      <c r="AC606" s="19" t="s">
        <v>185</v>
      </c>
      <c r="AD606" s="19" t="s">
        <v>205</v>
      </c>
      <c r="AE606" s="19" t="s">
        <v>185</v>
      </c>
      <c r="AF606" s="19" t="s">
        <v>206</v>
      </c>
      <c r="AG606" s="19" t="s">
        <v>238</v>
      </c>
      <c r="AH606" s="19" t="s">
        <v>188</v>
      </c>
      <c r="AI606" s="19" t="s">
        <v>239</v>
      </c>
      <c r="AJ606" s="19">
        <f t="shared" si="6"/>
        <v>0</v>
      </c>
      <c r="AK606" s="19" t="s">
        <v>188</v>
      </c>
      <c r="AL606" s="19">
        <f t="shared" si="7"/>
        <v>1</v>
      </c>
      <c r="AM606" s="19" t="s">
        <v>228</v>
      </c>
      <c r="AN606" s="19">
        <f t="shared" si="8"/>
        <v>1</v>
      </c>
      <c r="AO606" s="20"/>
      <c r="AP606" s="19">
        <v>1.0</v>
      </c>
      <c r="AQ606" s="19">
        <v>1.0</v>
      </c>
      <c r="AR606" s="19">
        <v>2.0</v>
      </c>
      <c r="AS606" s="19">
        <v>2.0</v>
      </c>
      <c r="AT606" s="19">
        <v>2.0</v>
      </c>
      <c r="AU606" s="19">
        <v>1.0</v>
      </c>
      <c r="AV606" s="19">
        <v>1.0</v>
      </c>
      <c r="AW606" s="19">
        <v>1.0</v>
      </c>
      <c r="AX606" s="19">
        <v>1.0</v>
      </c>
      <c r="AY606" s="19">
        <f t="shared" si="9"/>
        <v>12</v>
      </c>
      <c r="AZ606" s="19">
        <f t="shared" si="10"/>
        <v>3</v>
      </c>
      <c r="BA606" s="19">
        <f t="shared" si="11"/>
        <v>0</v>
      </c>
      <c r="BB606" s="19">
        <f t="shared" si="12"/>
        <v>0</v>
      </c>
      <c r="BC606" s="19">
        <v>1.0</v>
      </c>
      <c r="BD606" s="19">
        <v>1.0</v>
      </c>
      <c r="BE606" s="19">
        <v>1.0</v>
      </c>
      <c r="BF606" s="19">
        <v>2.0</v>
      </c>
      <c r="BG606" s="19">
        <v>2.0</v>
      </c>
      <c r="BH606" s="19">
        <v>1.0</v>
      </c>
      <c r="BI606" s="19">
        <v>1.0</v>
      </c>
      <c r="BJ606" s="19">
        <f t="shared" si="13"/>
        <v>9</v>
      </c>
      <c r="BK606" s="19">
        <f t="shared" si="14"/>
        <v>2</v>
      </c>
      <c r="BL606" s="19"/>
      <c r="BM606" s="19"/>
      <c r="BN606" s="19">
        <v>4.0</v>
      </c>
      <c r="BO606" s="19" t="s">
        <v>185</v>
      </c>
      <c r="BP606" s="19">
        <f t="shared" si="15"/>
        <v>0</v>
      </c>
      <c r="BQ606" s="19">
        <v>1.0</v>
      </c>
      <c r="BR606" s="19">
        <v>0.0</v>
      </c>
      <c r="BS606" s="19" t="s">
        <v>185</v>
      </c>
      <c r="BT606" s="20">
        <f t="shared" si="16"/>
        <v>0</v>
      </c>
      <c r="BU606" s="20"/>
      <c r="BV606" s="19">
        <v>5.0</v>
      </c>
      <c r="BW606" s="19" t="s">
        <v>195</v>
      </c>
      <c r="BX606" s="19" t="s">
        <v>191</v>
      </c>
      <c r="BY606" s="19" t="s">
        <v>195</v>
      </c>
      <c r="BZ606" s="19" t="s">
        <v>186</v>
      </c>
      <c r="CA606" s="19">
        <f t="shared" si="17"/>
        <v>1</v>
      </c>
      <c r="CB606" s="19" t="s">
        <v>185</v>
      </c>
      <c r="CC606" s="19">
        <f t="shared" si="18"/>
        <v>0</v>
      </c>
      <c r="CD606" s="19" t="s">
        <v>192</v>
      </c>
      <c r="CE606" s="19">
        <f t="shared" si="19"/>
        <v>0</v>
      </c>
      <c r="CF606" s="19" t="s">
        <v>192</v>
      </c>
      <c r="CG606" s="19">
        <f t="shared" si="20"/>
        <v>0</v>
      </c>
      <c r="CH606" s="19" t="s">
        <v>192</v>
      </c>
      <c r="CI606" s="19">
        <f t="shared" si="21"/>
        <v>0</v>
      </c>
      <c r="CJ606" s="19" t="s">
        <v>229</v>
      </c>
      <c r="CK606" s="19" t="s">
        <v>185</v>
      </c>
      <c r="CL606" s="19" t="s">
        <v>365</v>
      </c>
      <c r="CM606" s="19">
        <f t="shared" si="22"/>
        <v>0.33</v>
      </c>
      <c r="CN606" s="19" t="s">
        <v>213</v>
      </c>
      <c r="CO606" s="19">
        <f t="shared" si="23"/>
        <v>1</v>
      </c>
      <c r="CP606" s="19" t="s">
        <v>185</v>
      </c>
      <c r="CQ606" s="19" t="s">
        <v>185</v>
      </c>
      <c r="CR606" s="19" t="s">
        <v>185</v>
      </c>
      <c r="CS606" s="19" t="s">
        <v>185</v>
      </c>
      <c r="CT606" s="19" t="s">
        <v>185</v>
      </c>
      <c r="CU606" s="19">
        <f t="shared" ref="CU606:CY606" si="670">if(CP606="Không",0,1)</f>
        <v>0</v>
      </c>
      <c r="CV606" s="19">
        <f t="shared" si="670"/>
        <v>0</v>
      </c>
      <c r="CW606" s="19">
        <f t="shared" si="670"/>
        <v>0</v>
      </c>
      <c r="CX606" s="19">
        <f t="shared" si="670"/>
        <v>0</v>
      </c>
      <c r="CY606" s="19">
        <f t="shared" si="670"/>
        <v>0</v>
      </c>
      <c r="CZ606" s="19" t="s">
        <v>185</v>
      </c>
      <c r="DA606" s="19">
        <f t="shared" si="25"/>
        <v>0</v>
      </c>
      <c r="DB606" s="19" t="s">
        <v>185</v>
      </c>
      <c r="DC606" s="19">
        <f t="shared" si="26"/>
        <v>0</v>
      </c>
      <c r="DD606" s="20"/>
      <c r="DE606" s="19" t="s">
        <v>185</v>
      </c>
      <c r="DF606" s="19">
        <f t="shared" si="27"/>
        <v>0</v>
      </c>
      <c r="DG606" s="19" t="s">
        <v>196</v>
      </c>
      <c r="DH606" s="19">
        <f t="shared" si="28"/>
        <v>0</v>
      </c>
      <c r="DI606" s="19" t="s">
        <v>185</v>
      </c>
      <c r="DJ606" s="19">
        <f t="shared" si="29"/>
        <v>0</v>
      </c>
      <c r="DK606" s="19" t="s">
        <v>197</v>
      </c>
      <c r="DL606" s="19">
        <f t="shared" si="30"/>
        <v>0</v>
      </c>
      <c r="DM606" s="20"/>
      <c r="DN606" s="19" t="str">
        <f t="shared" si="31"/>
        <v/>
      </c>
      <c r="DO606" s="20"/>
      <c r="DP606" s="19" t="s">
        <v>185</v>
      </c>
      <c r="DQ606" s="20">
        <f t="shared" si="32"/>
        <v>0</v>
      </c>
      <c r="DR606" s="20"/>
      <c r="DS606" s="19" t="s">
        <v>185</v>
      </c>
      <c r="DT606" s="20"/>
      <c r="DU606" s="19" t="s">
        <v>185</v>
      </c>
      <c r="DV606" s="20"/>
      <c r="DW606" s="20"/>
      <c r="DX606" s="20"/>
      <c r="DY606" s="20"/>
    </row>
    <row r="607">
      <c r="A607" s="18">
        <v>46029.33480324074</v>
      </c>
      <c r="B607" s="19" t="s">
        <v>300</v>
      </c>
      <c r="C607" s="19" t="s">
        <v>174</v>
      </c>
      <c r="D607" s="19">
        <f t="shared" si="2"/>
        <v>0</v>
      </c>
      <c r="E607" s="19" t="s">
        <v>235</v>
      </c>
      <c r="F607" s="19">
        <f>IFERROR(__xludf.DUMMYFUNCTION("LET(
  t, LOWER(TRIM(E607)),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07" s="19" t="s">
        <v>220</v>
      </c>
      <c r="H607" s="19">
        <f>IFERROR(__xludf.DUMMYFUNCTION("LET(
  t, LOWER(TRIM(G607)),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07" s="19" t="s">
        <v>201</v>
      </c>
      <c r="J607" s="19">
        <f>IFERROR(__xludf.DUMMYFUNCTION("LET(
  text, LOWER(I607),
  IFERROR(
    IFS(
      REGEXMATCH(text,""ở cùng gia đình|ở trọ cùng gia đình""), 0,
      REGEXMATCH(text,""thuê trọ""), 1,
      REGEXMATCH(text,""ở ktx""), 2,
      REGEXMATCH(text,""có nhà tại khu vực đang học|có nhà|ở riên"&amp;"g tại chung cư""), 3,
      REGEXMATCH(text,""ở nhà người quen""), 4
    ),
  -1)
)"),3.0)</f>
        <v>3</v>
      </c>
      <c r="K607" s="19" t="s">
        <v>183</v>
      </c>
      <c r="L607" s="19">
        <f>IFERROR(__xludf.DUMMYFUNCTION("LET(
  t, LOWER(TRIM(K607)),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07" s="19" t="s">
        <v>222</v>
      </c>
      <c r="N607" s="19">
        <f>IFERROR(__xludf.DUMMYFUNCTION("LET(
  t, LOWER(TRIM(M607)),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07" s="19" t="s">
        <v>195</v>
      </c>
      <c r="P607" s="19">
        <f t="shared" si="3"/>
        <v>1</v>
      </c>
      <c r="Q607" s="19">
        <v>1.0</v>
      </c>
      <c r="R607" s="20">
        <f t="shared" si="665"/>
        <v>1</v>
      </c>
      <c r="S607" s="19" t="s">
        <v>223</v>
      </c>
      <c r="T607" s="19"/>
      <c r="U607" s="19" t="s">
        <v>236</v>
      </c>
      <c r="V607" s="20">
        <f>IFERROR(__xludf.DUMMYFUNCTION("IFERROR(REGEXEXTRACT(U607,""\d+"")*1, """")"),40.0)</f>
        <v>40</v>
      </c>
      <c r="W607" s="20">
        <f t="shared" si="5"/>
        <v>40</v>
      </c>
      <c r="X607" s="19">
        <v>100.0</v>
      </c>
      <c r="Y607" s="19">
        <v>50.0</v>
      </c>
      <c r="Z607" s="19" t="s">
        <v>185</v>
      </c>
      <c r="AA607" s="19"/>
      <c r="AB607" s="19" t="s">
        <v>195</v>
      </c>
      <c r="AC607" s="19" t="s">
        <v>185</v>
      </c>
      <c r="AD607" s="19" t="s">
        <v>205</v>
      </c>
      <c r="AE607" s="19" t="s">
        <v>185</v>
      </c>
      <c r="AF607" s="19" t="s">
        <v>237</v>
      </c>
      <c r="AG607" s="19" t="s">
        <v>251</v>
      </c>
      <c r="AH607" s="19" t="s">
        <v>188</v>
      </c>
      <c r="AI607" s="19" t="s">
        <v>227</v>
      </c>
      <c r="AJ607" s="19">
        <f t="shared" si="6"/>
        <v>2</v>
      </c>
      <c r="AK607" s="19" t="s">
        <v>251</v>
      </c>
      <c r="AL607" s="19">
        <f t="shared" si="7"/>
        <v>3</v>
      </c>
      <c r="AM607" s="19" t="s">
        <v>228</v>
      </c>
      <c r="AN607" s="19">
        <f t="shared" si="8"/>
        <v>1</v>
      </c>
      <c r="AO607" s="20"/>
      <c r="AP607" s="19">
        <v>4.0</v>
      </c>
      <c r="AQ607" s="19">
        <v>2.0</v>
      </c>
      <c r="AR607" s="19">
        <v>4.0</v>
      </c>
      <c r="AS607" s="19">
        <v>4.0</v>
      </c>
      <c r="AT607" s="19">
        <v>3.0</v>
      </c>
      <c r="AU607" s="19">
        <v>3.0</v>
      </c>
      <c r="AV607" s="19">
        <v>3.0</v>
      </c>
      <c r="AW607" s="19">
        <v>1.0</v>
      </c>
      <c r="AX607" s="19">
        <v>3.0</v>
      </c>
      <c r="AY607" s="19">
        <f t="shared" si="9"/>
        <v>27</v>
      </c>
      <c r="AZ607" s="19">
        <f t="shared" si="10"/>
        <v>18</v>
      </c>
      <c r="BA607" s="19">
        <f t="shared" si="11"/>
        <v>1</v>
      </c>
      <c r="BB607" s="19">
        <f t="shared" si="12"/>
        <v>1</v>
      </c>
      <c r="BC607" s="19">
        <v>1.0</v>
      </c>
      <c r="BD607" s="19">
        <v>1.0</v>
      </c>
      <c r="BE607" s="19">
        <v>3.0</v>
      </c>
      <c r="BF607" s="19">
        <v>4.0</v>
      </c>
      <c r="BG607" s="19">
        <v>3.0</v>
      </c>
      <c r="BH607" s="19">
        <v>1.0</v>
      </c>
      <c r="BI607" s="19">
        <v>2.0</v>
      </c>
      <c r="BJ607" s="19">
        <f t="shared" si="13"/>
        <v>15</v>
      </c>
      <c r="BK607" s="19">
        <f t="shared" si="14"/>
        <v>8</v>
      </c>
      <c r="BL607" s="19"/>
      <c r="BM607" s="19"/>
      <c r="BN607" s="19">
        <v>1.0</v>
      </c>
      <c r="BO607" s="19" t="s">
        <v>185</v>
      </c>
      <c r="BP607" s="19">
        <f t="shared" si="15"/>
        <v>0</v>
      </c>
      <c r="BQ607" s="19">
        <v>1.0</v>
      </c>
      <c r="BR607" s="19">
        <v>0.0</v>
      </c>
      <c r="BS607" s="19" t="s">
        <v>185</v>
      </c>
      <c r="BT607" s="20">
        <f t="shared" si="16"/>
        <v>0</v>
      </c>
      <c r="BU607" s="20"/>
      <c r="BV607" s="19">
        <v>1.0</v>
      </c>
      <c r="BW607" s="19" t="s">
        <v>195</v>
      </c>
      <c r="BX607" s="19" t="s">
        <v>252</v>
      </c>
      <c r="BY607" s="19" t="s">
        <v>195</v>
      </c>
      <c r="BZ607" s="19" t="s">
        <v>186</v>
      </c>
      <c r="CA607" s="19">
        <f t="shared" si="17"/>
        <v>1</v>
      </c>
      <c r="CB607" s="19" t="s">
        <v>185</v>
      </c>
      <c r="CC607" s="19">
        <f t="shared" si="18"/>
        <v>0</v>
      </c>
      <c r="CD607" s="19" t="s">
        <v>192</v>
      </c>
      <c r="CE607" s="19">
        <f t="shared" si="19"/>
        <v>0</v>
      </c>
      <c r="CF607" s="19" t="s">
        <v>192</v>
      </c>
      <c r="CG607" s="19">
        <f t="shared" si="20"/>
        <v>0</v>
      </c>
      <c r="CH607" s="19" t="s">
        <v>192</v>
      </c>
      <c r="CI607" s="19">
        <f t="shared" si="21"/>
        <v>0</v>
      </c>
      <c r="CJ607" s="19" t="s">
        <v>229</v>
      </c>
      <c r="CK607" s="19" t="s">
        <v>185</v>
      </c>
      <c r="CL607" s="19" t="s">
        <v>241</v>
      </c>
      <c r="CM607" s="19">
        <f t="shared" si="22"/>
        <v>1.5</v>
      </c>
      <c r="CN607" s="19" t="s">
        <v>185</v>
      </c>
      <c r="CO607" s="19">
        <f t="shared" si="23"/>
        <v>0</v>
      </c>
      <c r="CP607" s="19" t="s">
        <v>195</v>
      </c>
      <c r="CQ607" s="19" t="s">
        <v>185</v>
      </c>
      <c r="CR607" s="19" t="s">
        <v>185</v>
      </c>
      <c r="CS607" s="19" t="s">
        <v>185</v>
      </c>
      <c r="CT607" s="19" t="s">
        <v>185</v>
      </c>
      <c r="CU607" s="19">
        <f t="shared" ref="CU607:CY607" si="671">if(CP607="Không",0,1)</f>
        <v>1</v>
      </c>
      <c r="CV607" s="19">
        <f t="shared" si="671"/>
        <v>0</v>
      </c>
      <c r="CW607" s="19">
        <f t="shared" si="671"/>
        <v>0</v>
      </c>
      <c r="CX607" s="19">
        <f t="shared" si="671"/>
        <v>0</v>
      </c>
      <c r="CY607" s="19">
        <f t="shared" si="671"/>
        <v>0</v>
      </c>
      <c r="CZ607" s="19" t="s">
        <v>185</v>
      </c>
      <c r="DA607" s="19">
        <f t="shared" si="25"/>
        <v>0</v>
      </c>
      <c r="DB607" s="19" t="s">
        <v>195</v>
      </c>
      <c r="DC607" s="19">
        <f t="shared" si="26"/>
        <v>1</v>
      </c>
      <c r="DD607" s="19">
        <v>3.0</v>
      </c>
      <c r="DE607" s="19" t="s">
        <v>195</v>
      </c>
      <c r="DF607" s="19">
        <f t="shared" si="27"/>
        <v>1</v>
      </c>
      <c r="DG607" s="19" t="s">
        <v>196</v>
      </c>
      <c r="DH607" s="19">
        <f t="shared" si="28"/>
        <v>0</v>
      </c>
      <c r="DI607" s="19" t="s">
        <v>185</v>
      </c>
      <c r="DJ607" s="19">
        <f t="shared" si="29"/>
        <v>0</v>
      </c>
      <c r="DK607" s="19" t="s">
        <v>197</v>
      </c>
      <c r="DL607" s="19">
        <f t="shared" si="30"/>
        <v>0</v>
      </c>
      <c r="DM607" s="19" t="s">
        <v>303</v>
      </c>
      <c r="DN607" s="19">
        <f t="shared" si="31"/>
        <v>0.5</v>
      </c>
      <c r="DO607" s="19" t="s">
        <v>274</v>
      </c>
      <c r="DP607" s="19" t="s">
        <v>185</v>
      </c>
      <c r="DQ607" s="20">
        <f t="shared" si="32"/>
        <v>0</v>
      </c>
      <c r="DR607" s="20"/>
      <c r="DS607" s="19" t="s">
        <v>185</v>
      </c>
      <c r="DT607" s="20"/>
      <c r="DU607" s="19" t="s">
        <v>185</v>
      </c>
      <c r="DV607" s="20"/>
      <c r="DW607" s="20"/>
      <c r="DX607" s="20"/>
      <c r="DY607" s="20"/>
    </row>
    <row r="608">
      <c r="A608" s="18">
        <v>46029.3380787037</v>
      </c>
      <c r="B608" s="19" t="s">
        <v>300</v>
      </c>
      <c r="C608" s="19" t="s">
        <v>174</v>
      </c>
      <c r="D608" s="19">
        <f t="shared" si="2"/>
        <v>0</v>
      </c>
      <c r="E608" s="19" t="s">
        <v>180</v>
      </c>
      <c r="F608" s="19">
        <f>IFERROR(__xludf.DUMMYFUNCTION("LET(
  t, LOWER(TRIM(E608)),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08" s="19" t="s">
        <v>185</v>
      </c>
      <c r="H608" s="19">
        <f>IFERROR(__xludf.DUMMYFUNCTION("LET(
  t, LOWER(TRIM(G608)),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08" s="19" t="s">
        <v>276</v>
      </c>
      <c r="J608" s="19">
        <f>IFERROR(__xludf.DUMMYFUNCTION("LET(
  text, LOWER(I608),
  IFERROR(
    IFS(
      REGEXMATCH(text,""ở cùng gia đình|ở trọ cùng gia đình""), 0,
      REGEXMATCH(text,""thuê trọ""), 1,
      REGEXMATCH(text,""ở ktx""), 2,
      REGEXMATCH(text,""có nhà tại khu vực đang học|có nhà|ở riên"&amp;"g tại chung cư""), 3,
      REGEXMATCH(text,""ở nhà người quen""), 4
    ),
  -1)
)"),0.0)</f>
        <v>0</v>
      </c>
      <c r="K608" s="19" t="s">
        <v>183</v>
      </c>
      <c r="L608" s="19">
        <f>IFERROR(__xludf.DUMMYFUNCTION("LET(
  t, LOWER(TRIM(K608)),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08" s="19" t="s">
        <v>184</v>
      </c>
      <c r="N608" s="19">
        <f>IFERROR(__xludf.DUMMYFUNCTION("LET(
  t, LOWER(TRIM(M608)),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08" s="19" t="s">
        <v>195</v>
      </c>
      <c r="P608" s="19">
        <f t="shared" si="3"/>
        <v>1</v>
      </c>
      <c r="Q608" s="19">
        <v>1.0</v>
      </c>
      <c r="R608" s="20">
        <f t="shared" si="665"/>
        <v>1</v>
      </c>
      <c r="S608" s="19" t="s">
        <v>1222</v>
      </c>
      <c r="T608" s="19"/>
      <c r="U608" s="19" t="s">
        <v>224</v>
      </c>
      <c r="V608" s="20">
        <f>IFERROR(__xludf.DUMMYFUNCTION("IFERROR(REGEXEXTRACT(U608,""\d+"")*1, """")"),25.0)</f>
        <v>25</v>
      </c>
      <c r="W608" s="20">
        <f t="shared" si="5"/>
        <v>25</v>
      </c>
      <c r="X608" s="19">
        <v>50.0</v>
      </c>
      <c r="Y608" s="19">
        <v>10.0</v>
      </c>
      <c r="Z608" s="19" t="s">
        <v>185</v>
      </c>
      <c r="AA608" s="19"/>
      <c r="AB608" s="19" t="s">
        <v>185</v>
      </c>
      <c r="AC608" s="19" t="s">
        <v>185</v>
      </c>
      <c r="AD608" s="19" t="s">
        <v>186</v>
      </c>
      <c r="AE608" s="19" t="s">
        <v>185</v>
      </c>
      <c r="AF608" s="19" t="s">
        <v>237</v>
      </c>
      <c r="AG608" s="19" t="s">
        <v>188</v>
      </c>
      <c r="AH608" s="19" t="s">
        <v>188</v>
      </c>
      <c r="AI608" s="19" t="s">
        <v>239</v>
      </c>
      <c r="AJ608" s="19">
        <f t="shared" si="6"/>
        <v>0</v>
      </c>
      <c r="AK608" s="19" t="s">
        <v>302</v>
      </c>
      <c r="AL608" s="19">
        <f t="shared" si="7"/>
        <v>-1</v>
      </c>
      <c r="AM608" s="19" t="s">
        <v>228</v>
      </c>
      <c r="AN608" s="19">
        <f t="shared" si="8"/>
        <v>1</v>
      </c>
      <c r="AO608" s="20"/>
      <c r="AP608" s="19">
        <v>2.0</v>
      </c>
      <c r="AQ608" s="19">
        <v>1.0</v>
      </c>
      <c r="AR608" s="19">
        <v>1.0</v>
      </c>
      <c r="AS608" s="19">
        <v>1.0</v>
      </c>
      <c r="AT608" s="19">
        <v>1.0</v>
      </c>
      <c r="AU608" s="19">
        <v>1.0</v>
      </c>
      <c r="AV608" s="19">
        <v>1.0</v>
      </c>
      <c r="AW608" s="19">
        <v>1.0</v>
      </c>
      <c r="AX608" s="19">
        <v>1.0</v>
      </c>
      <c r="AY608" s="19">
        <f t="shared" si="9"/>
        <v>10</v>
      </c>
      <c r="AZ608" s="19">
        <f t="shared" si="10"/>
        <v>1</v>
      </c>
      <c r="BA608" s="19">
        <f t="shared" si="11"/>
        <v>0</v>
      </c>
      <c r="BB608" s="19">
        <f t="shared" si="12"/>
        <v>0</v>
      </c>
      <c r="BC608" s="19">
        <v>1.0</v>
      </c>
      <c r="BD608" s="19">
        <v>1.0</v>
      </c>
      <c r="BE608" s="19">
        <v>1.0</v>
      </c>
      <c r="BF608" s="19">
        <v>1.0</v>
      </c>
      <c r="BG608" s="19">
        <v>1.0</v>
      </c>
      <c r="BH608" s="19">
        <v>1.0</v>
      </c>
      <c r="BI608" s="19">
        <v>1.0</v>
      </c>
      <c r="BJ608" s="19">
        <f t="shared" si="13"/>
        <v>7</v>
      </c>
      <c r="BK608" s="19">
        <f t="shared" si="14"/>
        <v>0</v>
      </c>
      <c r="BL608" s="19"/>
      <c r="BM608" s="19"/>
      <c r="BN608" s="19">
        <v>1.0</v>
      </c>
      <c r="BO608" s="19" t="s">
        <v>185</v>
      </c>
      <c r="BP608" s="19">
        <f t="shared" si="15"/>
        <v>0</v>
      </c>
      <c r="BQ608" s="19">
        <v>1.0</v>
      </c>
      <c r="BR608" s="19">
        <v>5.0</v>
      </c>
      <c r="BS608" s="19" t="s">
        <v>185</v>
      </c>
      <c r="BT608" s="20">
        <f t="shared" si="16"/>
        <v>0</v>
      </c>
      <c r="BU608" s="20"/>
      <c r="BV608" s="19">
        <v>3.0</v>
      </c>
      <c r="BW608" s="19" t="s">
        <v>185</v>
      </c>
      <c r="BX608" s="19" t="s">
        <v>191</v>
      </c>
      <c r="BY608" s="19" t="s">
        <v>185</v>
      </c>
      <c r="BZ608" s="19" t="s">
        <v>185</v>
      </c>
      <c r="CA608" s="19">
        <f t="shared" si="17"/>
        <v>0</v>
      </c>
      <c r="CB608" s="19" t="s">
        <v>185</v>
      </c>
      <c r="CC608" s="19">
        <f t="shared" si="18"/>
        <v>0</v>
      </c>
      <c r="CD608" s="19" t="s">
        <v>192</v>
      </c>
      <c r="CE608" s="19">
        <f t="shared" si="19"/>
        <v>0</v>
      </c>
      <c r="CF608" s="19" t="s">
        <v>192</v>
      </c>
      <c r="CG608" s="19">
        <f t="shared" si="20"/>
        <v>0</v>
      </c>
      <c r="CH608" s="19" t="s">
        <v>192</v>
      </c>
      <c r="CI608" s="19">
        <f t="shared" si="21"/>
        <v>0</v>
      </c>
      <c r="CJ608" s="19" t="s">
        <v>229</v>
      </c>
      <c r="CK608" s="19" t="s">
        <v>1223</v>
      </c>
      <c r="CL608" s="19" t="s">
        <v>231</v>
      </c>
      <c r="CM608" s="19">
        <f t="shared" si="22"/>
        <v>0.75</v>
      </c>
      <c r="CN608" s="19" t="s">
        <v>185</v>
      </c>
      <c r="CO608" s="19">
        <f t="shared" si="23"/>
        <v>0</v>
      </c>
      <c r="CP608" s="19" t="s">
        <v>185</v>
      </c>
      <c r="CQ608" s="19" t="s">
        <v>185</v>
      </c>
      <c r="CR608" s="19" t="s">
        <v>185</v>
      </c>
      <c r="CS608" s="19" t="s">
        <v>185</v>
      </c>
      <c r="CT608" s="19" t="s">
        <v>185</v>
      </c>
      <c r="CU608" s="19">
        <f t="shared" ref="CU608:CY608" si="672">if(CP608="Không",0,1)</f>
        <v>0</v>
      </c>
      <c r="CV608" s="19">
        <f t="shared" si="672"/>
        <v>0</v>
      </c>
      <c r="CW608" s="19">
        <f t="shared" si="672"/>
        <v>0</v>
      </c>
      <c r="CX608" s="19">
        <f t="shared" si="672"/>
        <v>0</v>
      </c>
      <c r="CY608" s="19">
        <f t="shared" si="672"/>
        <v>0</v>
      </c>
      <c r="CZ608" s="19" t="s">
        <v>185</v>
      </c>
      <c r="DA608" s="19">
        <f t="shared" si="25"/>
        <v>0</v>
      </c>
      <c r="DB608" s="19" t="s">
        <v>185</v>
      </c>
      <c r="DC608" s="19">
        <f t="shared" si="26"/>
        <v>0</v>
      </c>
      <c r="DD608" s="20"/>
      <c r="DE608" s="19" t="s">
        <v>195</v>
      </c>
      <c r="DF608" s="19">
        <f t="shared" si="27"/>
        <v>1</v>
      </c>
      <c r="DG608" s="19" t="s">
        <v>449</v>
      </c>
      <c r="DH608" s="19">
        <f t="shared" si="28"/>
        <v>1</v>
      </c>
      <c r="DI608" s="19" t="s">
        <v>185</v>
      </c>
      <c r="DJ608" s="19">
        <f t="shared" si="29"/>
        <v>0</v>
      </c>
      <c r="DK608" s="19" t="s">
        <v>197</v>
      </c>
      <c r="DL608" s="19">
        <f t="shared" si="30"/>
        <v>0</v>
      </c>
      <c r="DM608" s="19" t="s">
        <v>265</v>
      </c>
      <c r="DN608" s="19">
        <f t="shared" si="31"/>
        <v>5</v>
      </c>
      <c r="DO608" s="19" t="s">
        <v>1224</v>
      </c>
      <c r="DP608" s="19" t="s">
        <v>185</v>
      </c>
      <c r="DQ608" s="20">
        <f t="shared" si="32"/>
        <v>0</v>
      </c>
      <c r="DR608" s="20"/>
      <c r="DS608" s="19" t="s">
        <v>195</v>
      </c>
      <c r="DT608" s="19" t="s">
        <v>285</v>
      </c>
      <c r="DU608" s="19" t="s">
        <v>185</v>
      </c>
      <c r="DV608" s="20"/>
      <c r="DW608" s="20"/>
      <c r="DX608" s="20"/>
      <c r="DY608" s="20"/>
    </row>
    <row r="609">
      <c r="A609" s="18">
        <v>46029.3443287037</v>
      </c>
      <c r="B609" s="19" t="s">
        <v>300</v>
      </c>
      <c r="C609" s="19" t="s">
        <v>174</v>
      </c>
      <c r="D609" s="19">
        <f t="shared" si="2"/>
        <v>0</v>
      </c>
      <c r="E609" s="19" t="s">
        <v>180</v>
      </c>
      <c r="F609" s="19">
        <f>IFERROR(__xludf.DUMMYFUNCTION("LET(
  t, LOWER(TRIM(E609)),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09" s="19" t="s">
        <v>185</v>
      </c>
      <c r="H609" s="19">
        <f>IFERROR(__xludf.DUMMYFUNCTION("LET(
  t, LOWER(TRIM(G609)),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09" s="19" t="s">
        <v>201</v>
      </c>
      <c r="J609" s="19">
        <f>IFERROR(__xludf.DUMMYFUNCTION("LET(
  text, LOWER(I609),
  IFERROR(
    IFS(
      REGEXMATCH(text,""ở cùng gia đình|ở trọ cùng gia đình""), 0,
      REGEXMATCH(text,""thuê trọ""), 1,
      REGEXMATCH(text,""ở ktx""), 2,
      REGEXMATCH(text,""có nhà tại khu vực đang học|có nhà|ở riên"&amp;"g tại chung cư""), 3,
      REGEXMATCH(text,""ở nhà người quen""), 4
    ),
  -1)
)"),3.0)</f>
        <v>3</v>
      </c>
      <c r="K609" s="19" t="s">
        <v>183</v>
      </c>
      <c r="L609" s="19">
        <f>IFERROR(__xludf.DUMMYFUNCTION("LET(
  t, LOWER(TRIM(K609)),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09" s="19" t="s">
        <v>222</v>
      </c>
      <c r="N609" s="19">
        <f>IFERROR(__xludf.DUMMYFUNCTION("LET(
  t, LOWER(TRIM(M609)),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09" s="19" t="s">
        <v>195</v>
      </c>
      <c r="P609" s="19">
        <f t="shared" si="3"/>
        <v>1</v>
      </c>
      <c r="Q609" s="19">
        <v>2.0</v>
      </c>
      <c r="R609" s="20">
        <f t="shared" si="665"/>
        <v>2</v>
      </c>
      <c r="S609" s="19" t="s">
        <v>223</v>
      </c>
      <c r="T609" s="19"/>
      <c r="U609" s="19" t="s">
        <v>236</v>
      </c>
      <c r="V609" s="20">
        <f>IFERROR(__xludf.DUMMYFUNCTION("IFERROR(REGEXEXTRACT(U609,""\d+"")*1, """")"),40.0)</f>
        <v>40</v>
      </c>
      <c r="W609" s="20">
        <f t="shared" si="5"/>
        <v>40</v>
      </c>
      <c r="X609" s="19">
        <v>100.0</v>
      </c>
      <c r="Y609" s="21">
        <v>0.7</v>
      </c>
      <c r="Z609" s="19" t="s">
        <v>186</v>
      </c>
      <c r="AA609" s="19"/>
      <c r="AB609" s="19" t="s">
        <v>185</v>
      </c>
      <c r="AC609" s="19" t="s">
        <v>185</v>
      </c>
      <c r="AD609" s="19" t="s">
        <v>205</v>
      </c>
      <c r="AE609" s="19" t="s">
        <v>225</v>
      </c>
      <c r="AF609" s="19" t="s">
        <v>187</v>
      </c>
      <c r="AG609" s="19" t="s">
        <v>188</v>
      </c>
      <c r="AH609" s="19" t="s">
        <v>226</v>
      </c>
      <c r="AI609" s="19" t="s">
        <v>227</v>
      </c>
      <c r="AJ609" s="19">
        <f t="shared" si="6"/>
        <v>2</v>
      </c>
      <c r="AK609" s="19" t="s">
        <v>226</v>
      </c>
      <c r="AL609" s="19">
        <f t="shared" si="7"/>
        <v>2</v>
      </c>
      <c r="AM609" s="19" t="s">
        <v>228</v>
      </c>
      <c r="AN609" s="19">
        <f t="shared" si="8"/>
        <v>1</v>
      </c>
      <c r="AO609" s="20"/>
      <c r="AP609" s="19">
        <v>2.0</v>
      </c>
      <c r="AQ609" s="19">
        <v>1.0</v>
      </c>
      <c r="AR609" s="19">
        <v>1.0</v>
      </c>
      <c r="AS609" s="19">
        <v>3.0</v>
      </c>
      <c r="AT609" s="19">
        <v>1.0</v>
      </c>
      <c r="AU609" s="19">
        <v>4.0</v>
      </c>
      <c r="AV609" s="19">
        <v>1.0</v>
      </c>
      <c r="AW609" s="19">
        <v>1.0</v>
      </c>
      <c r="AX609" s="19">
        <v>1.0</v>
      </c>
      <c r="AY609" s="19">
        <f t="shared" si="9"/>
        <v>15</v>
      </c>
      <c r="AZ609" s="19">
        <f t="shared" si="10"/>
        <v>6</v>
      </c>
      <c r="BA609" s="19">
        <f t="shared" si="11"/>
        <v>0</v>
      </c>
      <c r="BB609" s="19">
        <f t="shared" si="12"/>
        <v>0</v>
      </c>
      <c r="BC609" s="19">
        <v>1.0</v>
      </c>
      <c r="BD609" s="19">
        <v>1.0</v>
      </c>
      <c r="BE609" s="19">
        <v>1.0</v>
      </c>
      <c r="BF609" s="19">
        <v>3.0</v>
      </c>
      <c r="BG609" s="19">
        <v>2.0</v>
      </c>
      <c r="BH609" s="19">
        <v>1.0</v>
      </c>
      <c r="BI609" s="19">
        <v>1.0</v>
      </c>
      <c r="BJ609" s="19">
        <f t="shared" si="13"/>
        <v>10</v>
      </c>
      <c r="BK609" s="19">
        <f t="shared" si="14"/>
        <v>3</v>
      </c>
      <c r="BL609" s="19"/>
      <c r="BM609" s="19"/>
      <c r="BN609" s="19">
        <v>4.0</v>
      </c>
      <c r="BO609" s="19" t="s">
        <v>195</v>
      </c>
      <c r="BP609" s="19">
        <f t="shared" si="15"/>
        <v>1</v>
      </c>
      <c r="BQ609" s="19">
        <v>6.0</v>
      </c>
      <c r="BR609" s="19" t="s">
        <v>185</v>
      </c>
      <c r="BS609" s="19" t="s">
        <v>185</v>
      </c>
      <c r="BT609" s="20">
        <f t="shared" si="16"/>
        <v>0</v>
      </c>
      <c r="BU609" s="20"/>
      <c r="BV609" s="19">
        <v>4.0</v>
      </c>
      <c r="BW609" s="19" t="s">
        <v>185</v>
      </c>
      <c r="BX609" s="19" t="s">
        <v>191</v>
      </c>
      <c r="BY609" s="19" t="s">
        <v>185</v>
      </c>
      <c r="BZ609" s="19" t="s">
        <v>185</v>
      </c>
      <c r="CA609" s="19">
        <f t="shared" si="17"/>
        <v>0</v>
      </c>
      <c r="CB609" s="19" t="s">
        <v>186</v>
      </c>
      <c r="CC609" s="19">
        <f t="shared" si="18"/>
        <v>1</v>
      </c>
      <c r="CD609" s="19" t="s">
        <v>209</v>
      </c>
      <c r="CE609" s="19">
        <f t="shared" si="19"/>
        <v>1</v>
      </c>
      <c r="CF609" s="19" t="s">
        <v>209</v>
      </c>
      <c r="CG609" s="19">
        <f t="shared" si="20"/>
        <v>1</v>
      </c>
      <c r="CH609" s="19" t="s">
        <v>192</v>
      </c>
      <c r="CI609" s="19">
        <f t="shared" si="21"/>
        <v>0</v>
      </c>
      <c r="CJ609" s="19" t="s">
        <v>292</v>
      </c>
      <c r="CK609" s="19" t="s">
        <v>1225</v>
      </c>
      <c r="CL609" s="19" t="s">
        <v>241</v>
      </c>
      <c r="CM609" s="19">
        <f t="shared" si="22"/>
        <v>1.5</v>
      </c>
      <c r="CN609" s="19" t="s">
        <v>213</v>
      </c>
      <c r="CO609" s="19">
        <f t="shared" si="23"/>
        <v>1</v>
      </c>
      <c r="CP609" s="19" t="s">
        <v>185</v>
      </c>
      <c r="CQ609" s="19" t="s">
        <v>185</v>
      </c>
      <c r="CR609" s="19" t="s">
        <v>185</v>
      </c>
      <c r="CS609" s="19" t="s">
        <v>185</v>
      </c>
      <c r="CT609" s="19" t="s">
        <v>195</v>
      </c>
      <c r="CU609" s="19">
        <f t="shared" ref="CU609:CY609" si="673">if(CP609="Không",0,1)</f>
        <v>0</v>
      </c>
      <c r="CV609" s="19">
        <f t="shared" si="673"/>
        <v>0</v>
      </c>
      <c r="CW609" s="19">
        <f t="shared" si="673"/>
        <v>0</v>
      </c>
      <c r="CX609" s="19">
        <f t="shared" si="673"/>
        <v>0</v>
      </c>
      <c r="CY609" s="19">
        <f t="shared" si="673"/>
        <v>1</v>
      </c>
      <c r="CZ609" s="19" t="s">
        <v>185</v>
      </c>
      <c r="DA609" s="19">
        <f t="shared" si="25"/>
        <v>0</v>
      </c>
      <c r="DB609" s="19" t="s">
        <v>185</v>
      </c>
      <c r="DC609" s="19">
        <f t="shared" si="26"/>
        <v>0</v>
      </c>
      <c r="DD609" s="20"/>
      <c r="DE609" s="19" t="s">
        <v>195</v>
      </c>
      <c r="DF609" s="19">
        <f t="shared" si="27"/>
        <v>1</v>
      </c>
      <c r="DG609" s="19" t="s">
        <v>196</v>
      </c>
      <c r="DH609" s="19">
        <f t="shared" si="28"/>
        <v>0</v>
      </c>
      <c r="DI609" s="19" t="s">
        <v>185</v>
      </c>
      <c r="DJ609" s="19">
        <f t="shared" si="29"/>
        <v>0</v>
      </c>
      <c r="DK609" s="19" t="s">
        <v>197</v>
      </c>
      <c r="DL609" s="19">
        <f t="shared" si="30"/>
        <v>0</v>
      </c>
      <c r="DM609" s="19" t="s">
        <v>216</v>
      </c>
      <c r="DN609" s="19">
        <f t="shared" si="31"/>
        <v>3.5</v>
      </c>
      <c r="DO609" s="19" t="s">
        <v>1226</v>
      </c>
      <c r="DP609" s="19" t="s">
        <v>185</v>
      </c>
      <c r="DQ609" s="20">
        <f t="shared" si="32"/>
        <v>0</v>
      </c>
      <c r="DR609" s="20"/>
      <c r="DS609" s="19" t="s">
        <v>185</v>
      </c>
      <c r="DT609" s="20"/>
      <c r="DU609" s="19" t="s">
        <v>185</v>
      </c>
      <c r="DV609" s="20"/>
      <c r="DW609" s="20"/>
      <c r="DX609" s="20"/>
      <c r="DY609" s="20"/>
    </row>
    <row r="610">
      <c r="A610" s="18">
        <v>46029.34716435185</v>
      </c>
      <c r="B610" s="19" t="s">
        <v>300</v>
      </c>
      <c r="C610" s="19" t="s">
        <v>174</v>
      </c>
      <c r="D610" s="19">
        <f t="shared" si="2"/>
        <v>0</v>
      </c>
      <c r="E610" s="19" t="s">
        <v>604</v>
      </c>
      <c r="F610" s="19">
        <f>IFERROR(__xludf.DUMMYFUNCTION("LET(
  t, LOWER(TRIM(E610)),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610" s="19" t="s">
        <v>185</v>
      </c>
      <c r="H610" s="19">
        <f>IFERROR(__xludf.DUMMYFUNCTION("LET(
  t, LOWER(TRIM(G610)),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10" s="19" t="s">
        <v>276</v>
      </c>
      <c r="J610" s="19">
        <f>IFERROR(__xludf.DUMMYFUNCTION("LET(
  text, LOWER(I610),
  IFERROR(
    IFS(
      REGEXMATCH(text,""ở cùng gia đình|ở trọ cùng gia đình""), 0,
      REGEXMATCH(text,""thuê trọ""), 1,
      REGEXMATCH(text,""ở ktx""), 2,
      REGEXMATCH(text,""có nhà tại khu vực đang học|có nhà|ở riên"&amp;"g tại chung cư""), 3,
      REGEXMATCH(text,""ở nhà người quen""), 4
    ),
  -1)
)"),0.0)</f>
        <v>0</v>
      </c>
      <c r="K610" s="19" t="s">
        <v>202</v>
      </c>
      <c r="L610" s="19">
        <f>IFERROR(__xludf.DUMMYFUNCTION("LET(
  t, LOWER(TRIM(K610)),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10" s="19" t="s">
        <v>222</v>
      </c>
      <c r="N610" s="19">
        <f>IFERROR(__xludf.DUMMYFUNCTION("LET(
  t, LOWER(TRIM(M610)),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10" s="19" t="s">
        <v>195</v>
      </c>
      <c r="P610" s="19">
        <f t="shared" si="3"/>
        <v>1</v>
      </c>
      <c r="Q610" s="19">
        <v>1.0</v>
      </c>
      <c r="R610" s="20">
        <f t="shared" si="665"/>
        <v>1</v>
      </c>
      <c r="S610" s="19" t="s">
        <v>223</v>
      </c>
      <c r="T610" s="19"/>
      <c r="U610" s="19" t="s">
        <v>224</v>
      </c>
      <c r="V610" s="20">
        <f>IFERROR(__xludf.DUMMYFUNCTION("IFERROR(REGEXEXTRACT(U610,""\d+"")*1, """")"),25.0)</f>
        <v>25</v>
      </c>
      <c r="W610" s="20">
        <f t="shared" si="5"/>
        <v>25</v>
      </c>
      <c r="X610" s="19">
        <v>100.0</v>
      </c>
      <c r="Y610" s="19">
        <v>0.0</v>
      </c>
      <c r="Z610" s="19" t="s">
        <v>185</v>
      </c>
      <c r="AA610" s="19"/>
      <c r="AB610" s="19" t="s">
        <v>185</v>
      </c>
      <c r="AC610" s="19" t="s">
        <v>185</v>
      </c>
      <c r="AD610" s="19" t="s">
        <v>205</v>
      </c>
      <c r="AE610" s="19" t="s">
        <v>186</v>
      </c>
      <c r="AF610" s="19" t="s">
        <v>187</v>
      </c>
      <c r="AG610" s="19" t="s">
        <v>188</v>
      </c>
      <c r="AH610" s="19" t="s">
        <v>188</v>
      </c>
      <c r="AI610" s="19" t="s">
        <v>239</v>
      </c>
      <c r="AJ610" s="19">
        <f t="shared" si="6"/>
        <v>0</v>
      </c>
      <c r="AK610" s="19" t="s">
        <v>302</v>
      </c>
      <c r="AL610" s="19">
        <f t="shared" si="7"/>
        <v>-1</v>
      </c>
      <c r="AM610" s="19" t="s">
        <v>190</v>
      </c>
      <c r="AN610" s="19">
        <f t="shared" si="8"/>
        <v>0</v>
      </c>
      <c r="AO610" s="20"/>
      <c r="AP610" s="19">
        <v>3.0</v>
      </c>
      <c r="AQ610" s="19">
        <v>3.0</v>
      </c>
      <c r="AR610" s="19">
        <v>3.0</v>
      </c>
      <c r="AS610" s="19">
        <v>3.0</v>
      </c>
      <c r="AT610" s="19">
        <v>3.0</v>
      </c>
      <c r="AU610" s="19">
        <v>3.0</v>
      </c>
      <c r="AV610" s="19">
        <v>3.0</v>
      </c>
      <c r="AW610" s="19">
        <v>3.0</v>
      </c>
      <c r="AX610" s="19">
        <v>3.0</v>
      </c>
      <c r="AY610" s="19">
        <f t="shared" si="9"/>
        <v>27</v>
      </c>
      <c r="AZ610" s="19">
        <f t="shared" si="10"/>
        <v>18</v>
      </c>
      <c r="BA610" s="19">
        <f t="shared" si="11"/>
        <v>1</v>
      </c>
      <c r="BB610" s="19">
        <f t="shared" si="12"/>
        <v>1</v>
      </c>
      <c r="BC610" s="19">
        <v>3.0</v>
      </c>
      <c r="BD610" s="19">
        <v>3.0</v>
      </c>
      <c r="BE610" s="19">
        <v>3.0</v>
      </c>
      <c r="BF610" s="19">
        <v>3.0</v>
      </c>
      <c r="BG610" s="19">
        <v>3.0</v>
      </c>
      <c r="BH610" s="19">
        <v>3.0</v>
      </c>
      <c r="BI610" s="19">
        <v>3.0</v>
      </c>
      <c r="BJ610" s="19">
        <f t="shared" si="13"/>
        <v>21</v>
      </c>
      <c r="BK610" s="19">
        <f t="shared" si="14"/>
        <v>14</v>
      </c>
      <c r="BL610" s="19"/>
      <c r="BM610" s="19"/>
      <c r="BN610" s="19">
        <v>3.0</v>
      </c>
      <c r="BO610" s="19" t="s">
        <v>195</v>
      </c>
      <c r="BP610" s="19">
        <f t="shared" si="15"/>
        <v>1</v>
      </c>
      <c r="BQ610" s="19">
        <v>4.0</v>
      </c>
      <c r="BR610" s="19">
        <v>1.0</v>
      </c>
      <c r="BS610" s="19" t="s">
        <v>195</v>
      </c>
      <c r="BT610" s="20">
        <f t="shared" si="16"/>
        <v>1</v>
      </c>
      <c r="BU610" s="19" t="s">
        <v>296</v>
      </c>
      <c r="BV610" s="19">
        <v>3.0</v>
      </c>
      <c r="BW610" s="19" t="s">
        <v>195</v>
      </c>
      <c r="BX610" s="19" t="s">
        <v>252</v>
      </c>
      <c r="BY610" s="19" t="s">
        <v>195</v>
      </c>
      <c r="BZ610" s="19" t="s">
        <v>185</v>
      </c>
      <c r="CA610" s="19">
        <f t="shared" si="17"/>
        <v>0</v>
      </c>
      <c r="CB610" s="19" t="s">
        <v>186</v>
      </c>
      <c r="CC610" s="19">
        <f t="shared" si="18"/>
        <v>1</v>
      </c>
      <c r="CD610" s="19" t="s">
        <v>192</v>
      </c>
      <c r="CE610" s="19">
        <f t="shared" si="19"/>
        <v>0</v>
      </c>
      <c r="CF610" s="19" t="s">
        <v>209</v>
      </c>
      <c r="CG610" s="19">
        <f t="shared" si="20"/>
        <v>1</v>
      </c>
      <c r="CH610" s="19" t="s">
        <v>209</v>
      </c>
      <c r="CI610" s="19">
        <f t="shared" si="21"/>
        <v>1</v>
      </c>
      <c r="CJ610" s="19" t="s">
        <v>262</v>
      </c>
      <c r="CK610" s="19" t="s">
        <v>185</v>
      </c>
      <c r="CL610" s="19" t="s">
        <v>365</v>
      </c>
      <c r="CM610" s="19">
        <f t="shared" si="22"/>
        <v>0.33</v>
      </c>
      <c r="CN610" s="19" t="s">
        <v>185</v>
      </c>
      <c r="CO610" s="19">
        <f t="shared" si="23"/>
        <v>0</v>
      </c>
      <c r="CP610" s="19" t="s">
        <v>195</v>
      </c>
      <c r="CQ610" s="19" t="s">
        <v>195</v>
      </c>
      <c r="CR610" s="19" t="s">
        <v>185</v>
      </c>
      <c r="CS610" s="19" t="s">
        <v>195</v>
      </c>
      <c r="CT610" s="19" t="s">
        <v>185</v>
      </c>
      <c r="CU610" s="19">
        <f t="shared" ref="CU610:CY610" si="674">if(CP610="Không",0,1)</f>
        <v>1</v>
      </c>
      <c r="CV610" s="19">
        <f t="shared" si="674"/>
        <v>1</v>
      </c>
      <c r="CW610" s="19">
        <f t="shared" si="674"/>
        <v>0</v>
      </c>
      <c r="CX610" s="19">
        <f t="shared" si="674"/>
        <v>1</v>
      </c>
      <c r="CY610" s="19">
        <f t="shared" si="674"/>
        <v>0</v>
      </c>
      <c r="CZ610" s="19" t="s">
        <v>185</v>
      </c>
      <c r="DA610" s="19">
        <f t="shared" si="25"/>
        <v>0</v>
      </c>
      <c r="DB610" s="19" t="s">
        <v>185</v>
      </c>
      <c r="DC610" s="19">
        <f t="shared" si="26"/>
        <v>0</v>
      </c>
      <c r="DD610" s="20"/>
      <c r="DE610" s="19" t="s">
        <v>195</v>
      </c>
      <c r="DF610" s="19">
        <f t="shared" si="27"/>
        <v>1</v>
      </c>
      <c r="DG610" s="19" t="s">
        <v>196</v>
      </c>
      <c r="DH610" s="19">
        <f t="shared" si="28"/>
        <v>0</v>
      </c>
      <c r="DI610" s="19" t="s">
        <v>185</v>
      </c>
      <c r="DJ610" s="19">
        <f t="shared" si="29"/>
        <v>0</v>
      </c>
      <c r="DK610" s="19" t="s">
        <v>282</v>
      </c>
      <c r="DL610" s="19">
        <f t="shared" si="30"/>
        <v>1</v>
      </c>
      <c r="DM610" s="19" t="s">
        <v>303</v>
      </c>
      <c r="DN610" s="19">
        <f t="shared" si="31"/>
        <v>0.5</v>
      </c>
      <c r="DO610" s="19" t="s">
        <v>1227</v>
      </c>
      <c r="DP610" s="19" t="s">
        <v>185</v>
      </c>
      <c r="DQ610" s="20">
        <f t="shared" si="32"/>
        <v>0</v>
      </c>
      <c r="DR610" s="20"/>
      <c r="DS610" s="19" t="s">
        <v>185</v>
      </c>
      <c r="DT610" s="20"/>
      <c r="DU610" s="19" t="s">
        <v>185</v>
      </c>
      <c r="DV610" s="20"/>
      <c r="DW610" s="20"/>
      <c r="DX610" s="20"/>
      <c r="DY610" s="20"/>
    </row>
    <row r="611">
      <c r="A611" s="18">
        <v>46029.38400462963</v>
      </c>
      <c r="B611" s="19" t="s">
        <v>300</v>
      </c>
      <c r="C611" s="19" t="s">
        <v>174</v>
      </c>
      <c r="D611" s="19">
        <f t="shared" si="2"/>
        <v>0</v>
      </c>
      <c r="E611" s="19" t="s">
        <v>180</v>
      </c>
      <c r="F611" s="19">
        <f>IFERROR(__xludf.DUMMYFUNCTION("LET(
  t, LOWER(TRIM(E611)),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11" s="19" t="s">
        <v>220</v>
      </c>
      <c r="H611" s="19">
        <f>IFERROR(__xludf.DUMMYFUNCTION("LET(
  t, LOWER(TRIM(G611)),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11" s="19" t="s">
        <v>201</v>
      </c>
      <c r="J611" s="19">
        <f>IFERROR(__xludf.DUMMYFUNCTION("LET(
  text, LOWER(I611),
  IFERROR(
    IFS(
      REGEXMATCH(text,""ở cùng gia đình|ở trọ cùng gia đình""), 0,
      REGEXMATCH(text,""thuê trọ""), 1,
      REGEXMATCH(text,""ở ktx""), 2,
      REGEXMATCH(text,""có nhà tại khu vực đang học|có nhà|ở riên"&amp;"g tại chung cư""), 3,
      REGEXMATCH(text,""ở nhà người quen""), 4
    ),
  -1)
)"),3.0)</f>
        <v>3</v>
      </c>
      <c r="K611" s="19" t="s">
        <v>183</v>
      </c>
      <c r="L611" s="19">
        <f>IFERROR(__xludf.DUMMYFUNCTION("LET(
  t, LOWER(TRIM(K611)),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11" s="19" t="s">
        <v>261</v>
      </c>
      <c r="N611" s="19">
        <f>IFERROR(__xludf.DUMMYFUNCTION("LET(
  t, LOWER(TRIM(M611)),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11" s="19" t="s">
        <v>195</v>
      </c>
      <c r="P611" s="19">
        <f t="shared" si="3"/>
        <v>1</v>
      </c>
      <c r="Q611" s="19">
        <v>1.0</v>
      </c>
      <c r="R611" s="20">
        <f t="shared" si="665"/>
        <v>1</v>
      </c>
      <c r="S611" s="19" t="s">
        <v>1228</v>
      </c>
      <c r="T611" s="19"/>
      <c r="U611" s="19" t="s">
        <v>236</v>
      </c>
      <c r="V611" s="20">
        <f>IFERROR(__xludf.DUMMYFUNCTION("IFERROR(REGEXEXTRACT(U611,""\d+"")*1, """")"),40.0)</f>
        <v>40</v>
      </c>
      <c r="W611" s="20">
        <f t="shared" si="5"/>
        <v>40</v>
      </c>
      <c r="X611" s="19">
        <v>0.0</v>
      </c>
      <c r="Y611" s="19">
        <v>0.0</v>
      </c>
      <c r="Z611" s="19" t="s">
        <v>208</v>
      </c>
      <c r="AA611" s="19"/>
      <c r="AB611" s="19" t="s">
        <v>185</v>
      </c>
      <c r="AC611" s="19" t="s">
        <v>525</v>
      </c>
      <c r="AD611" s="19" t="s">
        <v>205</v>
      </c>
      <c r="AE611" s="19" t="s">
        <v>225</v>
      </c>
      <c r="AF611" s="19" t="s">
        <v>250</v>
      </c>
      <c r="AG611" s="19" t="s">
        <v>251</v>
      </c>
      <c r="AH611" s="19" t="s">
        <v>251</v>
      </c>
      <c r="AI611" s="19" t="s">
        <v>277</v>
      </c>
      <c r="AJ611" s="19">
        <f t="shared" si="6"/>
        <v>4</v>
      </c>
      <c r="AK611" s="19" t="s">
        <v>251</v>
      </c>
      <c r="AL611" s="19">
        <f t="shared" si="7"/>
        <v>3</v>
      </c>
      <c r="AM611" s="19" t="s">
        <v>1229</v>
      </c>
      <c r="AN611" s="19">
        <f t="shared" si="8"/>
        <v>0</v>
      </c>
      <c r="AO611" s="20"/>
      <c r="AP611" s="19">
        <v>4.0</v>
      </c>
      <c r="AQ611" s="19">
        <v>4.0</v>
      </c>
      <c r="AR611" s="19">
        <v>4.0</v>
      </c>
      <c r="AS611" s="19">
        <v>4.0</v>
      </c>
      <c r="AT611" s="19">
        <v>4.0</v>
      </c>
      <c r="AU611" s="19">
        <v>4.0</v>
      </c>
      <c r="AV611" s="19">
        <v>4.0</v>
      </c>
      <c r="AW611" s="19">
        <v>4.0</v>
      </c>
      <c r="AX611" s="19">
        <v>4.0</v>
      </c>
      <c r="AY611" s="19">
        <f t="shared" si="9"/>
        <v>36</v>
      </c>
      <c r="AZ611" s="19">
        <f t="shared" si="10"/>
        <v>27</v>
      </c>
      <c r="BA611" s="19">
        <f t="shared" si="11"/>
        <v>1</v>
      </c>
      <c r="BB611" s="19">
        <f t="shared" si="12"/>
        <v>1</v>
      </c>
      <c r="BC611" s="19">
        <v>4.0</v>
      </c>
      <c r="BD611" s="19">
        <v>4.0</v>
      </c>
      <c r="BE611" s="19">
        <v>4.0</v>
      </c>
      <c r="BF611" s="19">
        <v>4.0</v>
      </c>
      <c r="BG611" s="19">
        <v>4.0</v>
      </c>
      <c r="BH611" s="19">
        <v>4.0</v>
      </c>
      <c r="BI611" s="19">
        <v>4.0</v>
      </c>
      <c r="BJ611" s="19">
        <f t="shared" si="13"/>
        <v>28</v>
      </c>
      <c r="BK611" s="19">
        <f t="shared" si="14"/>
        <v>21</v>
      </c>
      <c r="BL611" s="19"/>
      <c r="BM611" s="19"/>
      <c r="BN611" s="19">
        <v>1.0</v>
      </c>
      <c r="BO611" s="19" t="s">
        <v>195</v>
      </c>
      <c r="BP611" s="19">
        <f t="shared" si="15"/>
        <v>1</v>
      </c>
      <c r="BQ611" s="19">
        <v>6.0</v>
      </c>
      <c r="BR611" s="19">
        <v>28.0</v>
      </c>
      <c r="BS611" s="19" t="s">
        <v>185</v>
      </c>
      <c r="BT611" s="20">
        <f t="shared" si="16"/>
        <v>0</v>
      </c>
      <c r="BU611" s="20"/>
      <c r="BV611" s="19">
        <v>2.0</v>
      </c>
      <c r="BW611" s="19" t="s">
        <v>185</v>
      </c>
      <c r="BX611" s="19" t="s">
        <v>191</v>
      </c>
      <c r="BY611" s="19" t="s">
        <v>195</v>
      </c>
      <c r="BZ611" s="19" t="s">
        <v>208</v>
      </c>
      <c r="CA611" s="19">
        <f t="shared" si="17"/>
        <v>2</v>
      </c>
      <c r="CB611" s="19" t="s">
        <v>208</v>
      </c>
      <c r="CC611" s="19">
        <f t="shared" si="18"/>
        <v>2</v>
      </c>
      <c r="CD611" s="19" t="s">
        <v>208</v>
      </c>
      <c r="CE611" s="19">
        <f t="shared" si="19"/>
        <v>2</v>
      </c>
      <c r="CF611" s="19" t="s">
        <v>208</v>
      </c>
      <c r="CG611" s="19">
        <f t="shared" si="20"/>
        <v>2</v>
      </c>
      <c r="CH611" s="19" t="s">
        <v>208</v>
      </c>
      <c r="CI611" s="19">
        <f t="shared" si="21"/>
        <v>2</v>
      </c>
      <c r="CJ611" s="19" t="s">
        <v>193</v>
      </c>
      <c r="CK611" s="19" t="s">
        <v>185</v>
      </c>
      <c r="CL611" s="19" t="s">
        <v>212</v>
      </c>
      <c r="CM611" s="19">
        <f t="shared" si="22"/>
        <v>6</v>
      </c>
      <c r="CN611" s="19" t="s">
        <v>213</v>
      </c>
      <c r="CO611" s="19">
        <f t="shared" si="23"/>
        <v>1</v>
      </c>
      <c r="CP611" s="19" t="s">
        <v>185</v>
      </c>
      <c r="CQ611" s="19" t="s">
        <v>185</v>
      </c>
      <c r="CR611" s="19" t="s">
        <v>185</v>
      </c>
      <c r="CS611" s="19" t="s">
        <v>185</v>
      </c>
      <c r="CT611" s="19" t="s">
        <v>185</v>
      </c>
      <c r="CU611" s="19">
        <f t="shared" ref="CU611:CY611" si="675">if(CP611="Không",0,1)</f>
        <v>0</v>
      </c>
      <c r="CV611" s="19">
        <f t="shared" si="675"/>
        <v>0</v>
      </c>
      <c r="CW611" s="19">
        <f t="shared" si="675"/>
        <v>0</v>
      </c>
      <c r="CX611" s="19">
        <f t="shared" si="675"/>
        <v>0</v>
      </c>
      <c r="CY611" s="19">
        <f t="shared" si="675"/>
        <v>0</v>
      </c>
      <c r="CZ611" s="19" t="s">
        <v>185</v>
      </c>
      <c r="DA611" s="19">
        <f t="shared" si="25"/>
        <v>0</v>
      </c>
      <c r="DB611" s="19" t="s">
        <v>185</v>
      </c>
      <c r="DC611" s="19">
        <f t="shared" si="26"/>
        <v>0</v>
      </c>
      <c r="DD611" s="20"/>
      <c r="DE611" s="19" t="s">
        <v>195</v>
      </c>
      <c r="DF611" s="19">
        <f t="shared" si="27"/>
        <v>1</v>
      </c>
      <c r="DG611" s="19" t="s">
        <v>196</v>
      </c>
      <c r="DH611" s="19">
        <f t="shared" si="28"/>
        <v>0</v>
      </c>
      <c r="DI611" s="19" t="s">
        <v>185</v>
      </c>
      <c r="DJ611" s="19">
        <f t="shared" si="29"/>
        <v>0</v>
      </c>
      <c r="DK611" s="19" t="s">
        <v>197</v>
      </c>
      <c r="DL611" s="19">
        <f t="shared" si="30"/>
        <v>0</v>
      </c>
      <c r="DM611" s="19" t="s">
        <v>303</v>
      </c>
      <c r="DN611" s="19">
        <f t="shared" si="31"/>
        <v>0.5</v>
      </c>
      <c r="DO611" s="19" t="s">
        <v>304</v>
      </c>
      <c r="DP611" s="19" t="s">
        <v>195</v>
      </c>
      <c r="DQ611" s="20">
        <f t="shared" si="32"/>
        <v>1</v>
      </c>
      <c r="DR611" s="19" t="s">
        <v>1230</v>
      </c>
      <c r="DS611" s="19" t="s">
        <v>195</v>
      </c>
      <c r="DT611" s="19" t="s">
        <v>1231</v>
      </c>
      <c r="DU611" s="19" t="s">
        <v>293</v>
      </c>
      <c r="DV611" s="19"/>
      <c r="DW611" s="19" t="s">
        <v>1232</v>
      </c>
      <c r="DX611" s="20"/>
      <c r="DY611" s="20"/>
    </row>
    <row r="612">
      <c r="A612" s="18">
        <v>46029.58951388889</v>
      </c>
      <c r="B612" s="19" t="s">
        <v>300</v>
      </c>
      <c r="C612" s="19" t="s">
        <v>174</v>
      </c>
      <c r="D612" s="19">
        <f t="shared" si="2"/>
        <v>0</v>
      </c>
      <c r="E612" s="19" t="s">
        <v>180</v>
      </c>
      <c r="F612" s="19">
        <f>IFERROR(__xludf.DUMMYFUNCTION("LET(
  t, LOWER(TRIM(E612)),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12" s="19" t="s">
        <v>220</v>
      </c>
      <c r="H612" s="19">
        <f>IFERROR(__xludf.DUMMYFUNCTION("LET(
  t, LOWER(TRIM(G612)),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12" s="19" t="s">
        <v>310</v>
      </c>
      <c r="J612" s="19">
        <f>IFERROR(__xludf.DUMMYFUNCTION("LET(
  text, LOWER(I612),
  IFERROR(
    IFS(
      REGEXMATCH(text,""ở cùng gia đình|ở trọ cùng gia đình""), 0,
      REGEXMATCH(text,""thuê trọ""), 1,
      REGEXMATCH(text,""ở ktx""), 2,
      REGEXMATCH(text,""có nhà tại khu vực đang học|có nhà|ở riên"&amp;"g tại chung cư""), 3,
      REGEXMATCH(text,""ở nhà người quen""), 4
    ),
  -1)
)"),2.0)</f>
        <v>2</v>
      </c>
      <c r="K612" s="19" t="s">
        <v>183</v>
      </c>
      <c r="L612" s="19">
        <f>IFERROR(__xludf.DUMMYFUNCTION("LET(
  t, LOWER(TRIM(K612)),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12" s="19" t="s">
        <v>184</v>
      </c>
      <c r="N612" s="19">
        <f>IFERROR(__xludf.DUMMYFUNCTION("LET(
  t, LOWER(TRIM(M612)),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12" s="19" t="s">
        <v>185</v>
      </c>
      <c r="P612" s="19">
        <f t="shared" si="3"/>
        <v>0</v>
      </c>
      <c r="Q612" s="20"/>
      <c r="R612" s="20" t="str">
        <f t="shared" si="665"/>
        <v/>
      </c>
      <c r="S612" s="20"/>
      <c r="T612" s="20"/>
      <c r="U612" s="20"/>
      <c r="V612" s="20" t="str">
        <f>IFERROR(__xludf.DUMMYFUNCTION("IFERROR(REGEXEXTRACT(U612,""\d+"")*1, """")"),"")</f>
        <v/>
      </c>
      <c r="W612" s="20">
        <f t="shared" si="5"/>
        <v>0</v>
      </c>
      <c r="X612" s="20"/>
      <c r="Y612" s="20"/>
      <c r="Z612" s="19" t="s">
        <v>185</v>
      </c>
      <c r="AA612" s="19"/>
      <c r="AB612" s="19" t="s">
        <v>185</v>
      </c>
      <c r="AC612" s="19" t="s">
        <v>185</v>
      </c>
      <c r="AD612" s="19" t="s">
        <v>205</v>
      </c>
      <c r="AE612" s="19" t="s">
        <v>186</v>
      </c>
      <c r="AF612" s="19" t="s">
        <v>187</v>
      </c>
      <c r="AG612" s="19" t="s">
        <v>188</v>
      </c>
      <c r="AH612" s="19" t="s">
        <v>188</v>
      </c>
      <c r="AI612" s="19" t="s">
        <v>239</v>
      </c>
      <c r="AJ612" s="19">
        <f t="shared" si="6"/>
        <v>0</v>
      </c>
      <c r="AK612" s="19" t="s">
        <v>238</v>
      </c>
      <c r="AL612" s="19">
        <f t="shared" si="7"/>
        <v>0</v>
      </c>
      <c r="AM612" s="19" t="s">
        <v>190</v>
      </c>
      <c r="AN612" s="19">
        <f t="shared" si="8"/>
        <v>0</v>
      </c>
      <c r="AO612" s="20"/>
      <c r="AP612" s="19">
        <v>1.0</v>
      </c>
      <c r="AQ612" s="19">
        <v>1.0</v>
      </c>
      <c r="AR612" s="19">
        <v>4.0</v>
      </c>
      <c r="AS612" s="19">
        <v>2.0</v>
      </c>
      <c r="AT612" s="19">
        <v>1.0</v>
      </c>
      <c r="AU612" s="19">
        <v>3.0</v>
      </c>
      <c r="AV612" s="19">
        <v>2.0</v>
      </c>
      <c r="AW612" s="19">
        <v>1.0</v>
      </c>
      <c r="AX612" s="19">
        <v>1.0</v>
      </c>
      <c r="AY612" s="19">
        <f t="shared" si="9"/>
        <v>16</v>
      </c>
      <c r="AZ612" s="19">
        <f t="shared" si="10"/>
        <v>7</v>
      </c>
      <c r="BA612" s="19">
        <f t="shared" si="11"/>
        <v>0</v>
      </c>
      <c r="BB612" s="19">
        <f t="shared" si="12"/>
        <v>0</v>
      </c>
      <c r="BC612" s="19">
        <v>1.0</v>
      </c>
      <c r="BD612" s="19">
        <v>1.0</v>
      </c>
      <c r="BE612" s="19">
        <v>1.0</v>
      </c>
      <c r="BF612" s="19">
        <v>2.0</v>
      </c>
      <c r="BG612" s="19">
        <v>2.0</v>
      </c>
      <c r="BH612" s="19">
        <v>1.0</v>
      </c>
      <c r="BI612" s="19">
        <v>1.0</v>
      </c>
      <c r="BJ612" s="19">
        <f t="shared" si="13"/>
        <v>9</v>
      </c>
      <c r="BK612" s="19">
        <f t="shared" si="14"/>
        <v>2</v>
      </c>
      <c r="BL612" s="19"/>
      <c r="BM612" s="19"/>
      <c r="BN612" s="19">
        <v>2.0</v>
      </c>
      <c r="BO612" s="19" t="s">
        <v>185</v>
      </c>
      <c r="BP612" s="19">
        <f t="shared" si="15"/>
        <v>0</v>
      </c>
      <c r="BQ612" s="19">
        <v>2.0</v>
      </c>
      <c r="BR612" s="19">
        <v>0.0</v>
      </c>
      <c r="BS612" s="19" t="s">
        <v>185</v>
      </c>
      <c r="BT612" s="20">
        <f t="shared" si="16"/>
        <v>0</v>
      </c>
      <c r="BU612" s="20"/>
      <c r="BV612" s="19">
        <v>3.0</v>
      </c>
      <c r="BW612" s="19" t="s">
        <v>195</v>
      </c>
      <c r="BX612" s="19" t="s">
        <v>191</v>
      </c>
      <c r="BY612" s="19" t="s">
        <v>195</v>
      </c>
      <c r="BZ612" s="19" t="s">
        <v>185</v>
      </c>
      <c r="CA612" s="19">
        <f t="shared" si="17"/>
        <v>0</v>
      </c>
      <c r="CB612" s="19" t="s">
        <v>186</v>
      </c>
      <c r="CC612" s="19">
        <f t="shared" si="18"/>
        <v>1</v>
      </c>
      <c r="CD612" s="19" t="s">
        <v>208</v>
      </c>
      <c r="CE612" s="19">
        <f t="shared" si="19"/>
        <v>2</v>
      </c>
      <c r="CF612" s="19" t="s">
        <v>209</v>
      </c>
      <c r="CG612" s="19">
        <f t="shared" si="20"/>
        <v>1</v>
      </c>
      <c r="CH612" s="19" t="s">
        <v>192</v>
      </c>
      <c r="CI612" s="19">
        <f t="shared" si="21"/>
        <v>0</v>
      </c>
      <c r="CJ612" s="19" t="s">
        <v>229</v>
      </c>
      <c r="CK612" s="19" t="s">
        <v>279</v>
      </c>
      <c r="CL612" s="19" t="s">
        <v>194</v>
      </c>
      <c r="CM612" s="19">
        <f t="shared" si="22"/>
        <v>3.5</v>
      </c>
      <c r="CN612" s="19" t="s">
        <v>185</v>
      </c>
      <c r="CO612" s="19">
        <f t="shared" si="23"/>
        <v>0</v>
      </c>
      <c r="CP612" s="19" t="s">
        <v>185</v>
      </c>
      <c r="CQ612" s="19" t="s">
        <v>185</v>
      </c>
      <c r="CR612" s="19" t="s">
        <v>185</v>
      </c>
      <c r="CS612" s="19" t="s">
        <v>185</v>
      </c>
      <c r="CT612" s="19" t="s">
        <v>185</v>
      </c>
      <c r="CU612" s="19">
        <f t="shared" ref="CU612:CY612" si="676">if(CP612="Không",0,1)</f>
        <v>0</v>
      </c>
      <c r="CV612" s="19">
        <f t="shared" si="676"/>
        <v>0</v>
      </c>
      <c r="CW612" s="19">
        <f t="shared" si="676"/>
        <v>0</v>
      </c>
      <c r="CX612" s="19">
        <f t="shared" si="676"/>
        <v>0</v>
      </c>
      <c r="CY612" s="19">
        <f t="shared" si="676"/>
        <v>0</v>
      </c>
      <c r="CZ612" s="19" t="s">
        <v>185</v>
      </c>
      <c r="DA612" s="19">
        <f t="shared" si="25"/>
        <v>0</v>
      </c>
      <c r="DB612" s="19" t="s">
        <v>185</v>
      </c>
      <c r="DC612" s="19">
        <f t="shared" si="26"/>
        <v>0</v>
      </c>
      <c r="DD612" s="20"/>
      <c r="DE612" s="19" t="s">
        <v>195</v>
      </c>
      <c r="DF612" s="19">
        <f t="shared" si="27"/>
        <v>1</v>
      </c>
      <c r="DG612" s="19" t="s">
        <v>196</v>
      </c>
      <c r="DH612" s="19">
        <f t="shared" si="28"/>
        <v>0</v>
      </c>
      <c r="DI612" s="19" t="s">
        <v>185</v>
      </c>
      <c r="DJ612" s="19">
        <f t="shared" si="29"/>
        <v>0</v>
      </c>
      <c r="DK612" s="19" t="s">
        <v>197</v>
      </c>
      <c r="DL612" s="19">
        <f t="shared" si="30"/>
        <v>0</v>
      </c>
      <c r="DM612" s="19" t="s">
        <v>265</v>
      </c>
      <c r="DN612" s="19">
        <f t="shared" si="31"/>
        <v>5</v>
      </c>
      <c r="DO612" s="19" t="s">
        <v>274</v>
      </c>
      <c r="DP612" s="19" t="s">
        <v>185</v>
      </c>
      <c r="DQ612" s="20">
        <f t="shared" si="32"/>
        <v>0</v>
      </c>
      <c r="DR612" s="20"/>
      <c r="DS612" s="19" t="s">
        <v>185</v>
      </c>
      <c r="DT612" s="20"/>
      <c r="DU612" s="19" t="s">
        <v>185</v>
      </c>
      <c r="DV612" s="20"/>
      <c r="DW612" s="20"/>
      <c r="DX612" s="20"/>
      <c r="DY612" s="20"/>
    </row>
    <row r="613">
      <c r="A613" s="18">
        <v>46029.58996527778</v>
      </c>
      <c r="B613" s="19" t="s">
        <v>300</v>
      </c>
      <c r="C613" s="19" t="s">
        <v>174</v>
      </c>
      <c r="D613" s="19">
        <f t="shared" si="2"/>
        <v>0</v>
      </c>
      <c r="E613" s="19" t="s">
        <v>180</v>
      </c>
      <c r="F613" s="19">
        <f>IFERROR(__xludf.DUMMYFUNCTION("LET(
  t, LOWER(TRIM(E613)),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13" s="19" t="s">
        <v>185</v>
      </c>
      <c r="H613" s="19">
        <f>IFERROR(__xludf.DUMMYFUNCTION("LET(
  t, LOWER(TRIM(G613)),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13" s="19" t="s">
        <v>310</v>
      </c>
      <c r="J613" s="19">
        <f>IFERROR(__xludf.DUMMYFUNCTION("LET(
  text, LOWER(I613),
  IFERROR(
    IFS(
      REGEXMATCH(text,""ở cùng gia đình|ở trọ cùng gia đình""), 0,
      REGEXMATCH(text,""thuê trọ""), 1,
      REGEXMATCH(text,""ở ktx""), 2,
      REGEXMATCH(text,""có nhà tại khu vực đang học|có nhà|ở riên"&amp;"g tại chung cư""), 3,
      REGEXMATCH(text,""ở nhà người quen""), 4
    ),
  -1)
)"),2.0)</f>
        <v>2</v>
      </c>
      <c r="K613" s="19" t="s">
        <v>202</v>
      </c>
      <c r="L613" s="19">
        <f>IFERROR(__xludf.DUMMYFUNCTION("LET(
  t, LOWER(TRIM(K613)),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13" s="19" t="s">
        <v>222</v>
      </c>
      <c r="N613" s="19">
        <f>IFERROR(__xludf.DUMMYFUNCTION("LET(
  t, LOWER(TRIM(M613)),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13" s="19" t="s">
        <v>195</v>
      </c>
      <c r="P613" s="19">
        <f t="shared" si="3"/>
        <v>1</v>
      </c>
      <c r="Q613" s="19">
        <v>1.0</v>
      </c>
      <c r="R613" s="20">
        <f t="shared" si="665"/>
        <v>1</v>
      </c>
      <c r="S613" s="19" t="s">
        <v>1233</v>
      </c>
      <c r="T613" s="19"/>
      <c r="U613" s="19" t="s">
        <v>236</v>
      </c>
      <c r="V613" s="20">
        <f>IFERROR(__xludf.DUMMYFUNCTION("IFERROR(REGEXEXTRACT(U613,""\d+"")*1, """")"),40.0)</f>
        <v>40</v>
      </c>
      <c r="W613" s="20">
        <f t="shared" si="5"/>
        <v>40</v>
      </c>
      <c r="X613" s="19">
        <v>30.0</v>
      </c>
      <c r="Y613" s="19">
        <v>60.0</v>
      </c>
      <c r="Z613" s="19" t="s">
        <v>185</v>
      </c>
      <c r="AA613" s="19"/>
      <c r="AB613" s="19" t="s">
        <v>185</v>
      </c>
      <c r="AC613" s="19" t="s">
        <v>185</v>
      </c>
      <c r="AD613" s="19" t="s">
        <v>205</v>
      </c>
      <c r="AE613" s="19" t="s">
        <v>186</v>
      </c>
      <c r="AF613" s="19" t="s">
        <v>187</v>
      </c>
      <c r="AG613" s="19" t="s">
        <v>188</v>
      </c>
      <c r="AH613" s="19" t="s">
        <v>188</v>
      </c>
      <c r="AI613" s="19" t="s">
        <v>239</v>
      </c>
      <c r="AJ613" s="19">
        <f t="shared" si="6"/>
        <v>0</v>
      </c>
      <c r="AK613" s="19" t="s">
        <v>238</v>
      </c>
      <c r="AL613" s="19">
        <f t="shared" si="7"/>
        <v>0</v>
      </c>
      <c r="AM613" s="19" t="s">
        <v>190</v>
      </c>
      <c r="AN613" s="19">
        <f t="shared" si="8"/>
        <v>0</v>
      </c>
      <c r="AO613" s="20"/>
      <c r="AP613" s="19">
        <v>2.0</v>
      </c>
      <c r="AQ613" s="19">
        <v>1.0</v>
      </c>
      <c r="AR613" s="19">
        <v>1.0</v>
      </c>
      <c r="AS613" s="19">
        <v>3.0</v>
      </c>
      <c r="AT613" s="19">
        <v>1.0</v>
      </c>
      <c r="AU613" s="19">
        <v>2.0</v>
      </c>
      <c r="AV613" s="19">
        <v>1.0</v>
      </c>
      <c r="AW613" s="19">
        <v>1.0</v>
      </c>
      <c r="AX613" s="19">
        <v>1.0</v>
      </c>
      <c r="AY613" s="19">
        <f t="shared" si="9"/>
        <v>13</v>
      </c>
      <c r="AZ613" s="19">
        <f t="shared" si="10"/>
        <v>4</v>
      </c>
      <c r="BA613" s="19">
        <f t="shared" si="11"/>
        <v>0</v>
      </c>
      <c r="BB613" s="19">
        <f t="shared" si="12"/>
        <v>0</v>
      </c>
      <c r="BC613" s="19">
        <v>2.0</v>
      </c>
      <c r="BD613" s="19">
        <v>1.0</v>
      </c>
      <c r="BE613" s="19">
        <v>1.0</v>
      </c>
      <c r="BF613" s="19">
        <v>2.0</v>
      </c>
      <c r="BG613" s="19">
        <v>1.0</v>
      </c>
      <c r="BH613" s="19">
        <v>1.0</v>
      </c>
      <c r="BI613" s="19">
        <v>3.0</v>
      </c>
      <c r="BJ613" s="19">
        <f t="shared" si="13"/>
        <v>11</v>
      </c>
      <c r="BK613" s="19">
        <f t="shared" si="14"/>
        <v>4</v>
      </c>
      <c r="BL613" s="19"/>
      <c r="BM613" s="19"/>
      <c r="BN613" s="19">
        <v>3.0</v>
      </c>
      <c r="BO613" s="19" t="s">
        <v>195</v>
      </c>
      <c r="BP613" s="19">
        <f t="shared" si="15"/>
        <v>1</v>
      </c>
      <c r="BQ613" s="19">
        <v>1.0</v>
      </c>
      <c r="BR613" s="19">
        <v>1.0</v>
      </c>
      <c r="BS613" s="19" t="s">
        <v>185</v>
      </c>
      <c r="BT613" s="20">
        <f t="shared" si="16"/>
        <v>0</v>
      </c>
      <c r="BU613" s="20"/>
      <c r="BV613" s="19">
        <v>3.0</v>
      </c>
      <c r="BW613" s="19" t="s">
        <v>195</v>
      </c>
      <c r="BX613" s="19" t="s">
        <v>378</v>
      </c>
      <c r="BY613" s="19" t="s">
        <v>195</v>
      </c>
      <c r="BZ613" s="19" t="s">
        <v>185</v>
      </c>
      <c r="CA613" s="19">
        <f t="shared" si="17"/>
        <v>0</v>
      </c>
      <c r="CB613" s="19" t="s">
        <v>186</v>
      </c>
      <c r="CC613" s="19">
        <f t="shared" si="18"/>
        <v>1</v>
      </c>
      <c r="CD613" s="19" t="s">
        <v>208</v>
      </c>
      <c r="CE613" s="19">
        <f t="shared" si="19"/>
        <v>2</v>
      </c>
      <c r="CF613" s="19" t="s">
        <v>208</v>
      </c>
      <c r="CG613" s="19">
        <f t="shared" si="20"/>
        <v>2</v>
      </c>
      <c r="CH613" s="19" t="s">
        <v>192</v>
      </c>
      <c r="CI613" s="19">
        <f t="shared" si="21"/>
        <v>0</v>
      </c>
      <c r="CJ613" s="19" t="s">
        <v>229</v>
      </c>
      <c r="CK613" s="19" t="s">
        <v>185</v>
      </c>
      <c r="CL613" s="19" t="s">
        <v>212</v>
      </c>
      <c r="CM613" s="19">
        <f t="shared" si="22"/>
        <v>6</v>
      </c>
      <c r="CN613" s="19" t="s">
        <v>185</v>
      </c>
      <c r="CO613" s="19">
        <f t="shared" si="23"/>
        <v>0</v>
      </c>
      <c r="CP613" s="19" t="s">
        <v>185</v>
      </c>
      <c r="CQ613" s="19" t="s">
        <v>185</v>
      </c>
      <c r="CR613" s="19" t="s">
        <v>185</v>
      </c>
      <c r="CS613" s="19" t="s">
        <v>185</v>
      </c>
      <c r="CT613" s="19" t="s">
        <v>185</v>
      </c>
      <c r="CU613" s="19">
        <f t="shared" ref="CU613:CY613" si="677">if(CP613="Không",0,1)</f>
        <v>0</v>
      </c>
      <c r="CV613" s="19">
        <f t="shared" si="677"/>
        <v>0</v>
      </c>
      <c r="CW613" s="19">
        <f t="shared" si="677"/>
        <v>0</v>
      </c>
      <c r="CX613" s="19">
        <f t="shared" si="677"/>
        <v>0</v>
      </c>
      <c r="CY613" s="19">
        <f t="shared" si="677"/>
        <v>0</v>
      </c>
      <c r="CZ613" s="19" t="s">
        <v>185</v>
      </c>
      <c r="DA613" s="19">
        <f t="shared" si="25"/>
        <v>0</v>
      </c>
      <c r="DB613" s="19" t="s">
        <v>185</v>
      </c>
      <c r="DC613" s="19">
        <f t="shared" si="26"/>
        <v>0</v>
      </c>
      <c r="DD613" s="20"/>
      <c r="DE613" s="19" t="s">
        <v>185</v>
      </c>
      <c r="DF613" s="19">
        <f t="shared" si="27"/>
        <v>0</v>
      </c>
      <c r="DG613" s="19" t="s">
        <v>196</v>
      </c>
      <c r="DH613" s="19">
        <f t="shared" si="28"/>
        <v>0</v>
      </c>
      <c r="DI613" s="19" t="s">
        <v>185</v>
      </c>
      <c r="DJ613" s="19">
        <f t="shared" si="29"/>
        <v>0</v>
      </c>
      <c r="DK613" s="19" t="s">
        <v>197</v>
      </c>
      <c r="DL613" s="19">
        <f t="shared" si="30"/>
        <v>0</v>
      </c>
      <c r="DM613" s="20"/>
      <c r="DN613" s="19" t="str">
        <f t="shared" si="31"/>
        <v/>
      </c>
      <c r="DO613" s="20"/>
      <c r="DP613" s="19" t="s">
        <v>185</v>
      </c>
      <c r="DQ613" s="20">
        <f t="shared" si="32"/>
        <v>0</v>
      </c>
      <c r="DR613" s="20"/>
      <c r="DS613" s="19" t="s">
        <v>185</v>
      </c>
      <c r="DT613" s="20"/>
      <c r="DU613" s="19" t="s">
        <v>185</v>
      </c>
      <c r="DV613" s="20"/>
      <c r="DW613" s="20"/>
      <c r="DX613" s="20"/>
      <c r="DY613" s="20"/>
    </row>
    <row r="614">
      <c r="A614" s="18">
        <v>46029.59197916667</v>
      </c>
      <c r="B614" s="19" t="s">
        <v>300</v>
      </c>
      <c r="C614" s="19" t="s">
        <v>174</v>
      </c>
      <c r="D614" s="19">
        <f t="shared" si="2"/>
        <v>0</v>
      </c>
      <c r="E614" s="19" t="s">
        <v>180</v>
      </c>
      <c r="F614" s="19">
        <f>IFERROR(__xludf.DUMMYFUNCTION("LET(
  t, LOWER(TRIM(E614)),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14" s="19" t="s">
        <v>220</v>
      </c>
      <c r="H614" s="19">
        <f>IFERROR(__xludf.DUMMYFUNCTION("LET(
  t, LOWER(TRIM(G614)),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14" s="19" t="s">
        <v>276</v>
      </c>
      <c r="J614" s="19">
        <f>IFERROR(__xludf.DUMMYFUNCTION("LET(
  text, LOWER(I614),
  IFERROR(
    IFS(
      REGEXMATCH(text,""ở cùng gia đình|ở trọ cùng gia đình""), 0,
      REGEXMATCH(text,""thuê trọ""), 1,
      REGEXMATCH(text,""ở ktx""), 2,
      REGEXMATCH(text,""có nhà tại khu vực đang học|có nhà|ở riên"&amp;"g tại chung cư""), 3,
      REGEXMATCH(text,""ở nhà người quen""), 4
    ),
  -1)
)"),0.0)</f>
        <v>0</v>
      </c>
      <c r="K614" s="19" t="s">
        <v>183</v>
      </c>
      <c r="L614" s="19">
        <f>IFERROR(__xludf.DUMMYFUNCTION("LET(
  t, LOWER(TRIM(K614)),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14" s="19" t="s">
        <v>184</v>
      </c>
      <c r="N614" s="19">
        <f>IFERROR(__xludf.DUMMYFUNCTION("LET(
  t, LOWER(TRIM(M614)),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14" s="19" t="s">
        <v>185</v>
      </c>
      <c r="P614" s="19">
        <f t="shared" si="3"/>
        <v>0</v>
      </c>
      <c r="Q614" s="20"/>
      <c r="R614" s="20" t="str">
        <f t="shared" si="665"/>
        <v/>
      </c>
      <c r="S614" s="20"/>
      <c r="T614" s="20"/>
      <c r="U614" s="20"/>
      <c r="V614" s="20" t="str">
        <f>IFERROR(__xludf.DUMMYFUNCTION("IFERROR(REGEXEXTRACT(U614,""\d+"")*1, """")"),"")</f>
        <v/>
      </c>
      <c r="W614" s="20">
        <f t="shared" si="5"/>
        <v>0</v>
      </c>
      <c r="X614" s="20"/>
      <c r="Y614" s="20"/>
      <c r="Z614" s="19" t="s">
        <v>186</v>
      </c>
      <c r="AA614" s="19"/>
      <c r="AB614" s="19" t="s">
        <v>185</v>
      </c>
      <c r="AC614" s="19" t="s">
        <v>185</v>
      </c>
      <c r="AD614" s="19" t="s">
        <v>186</v>
      </c>
      <c r="AE614" s="19" t="s">
        <v>185</v>
      </c>
      <c r="AF614" s="19" t="s">
        <v>206</v>
      </c>
      <c r="AG614" s="19" t="s">
        <v>188</v>
      </c>
      <c r="AH614" s="19" t="s">
        <v>188</v>
      </c>
      <c r="AI614" s="19" t="s">
        <v>227</v>
      </c>
      <c r="AJ614" s="19">
        <f t="shared" si="6"/>
        <v>2</v>
      </c>
      <c r="AK614" s="19" t="s">
        <v>188</v>
      </c>
      <c r="AL614" s="19">
        <f t="shared" si="7"/>
        <v>1</v>
      </c>
      <c r="AM614" s="19" t="s">
        <v>228</v>
      </c>
      <c r="AN614" s="19">
        <f t="shared" si="8"/>
        <v>1</v>
      </c>
      <c r="AO614" s="20"/>
      <c r="AP614" s="19">
        <v>3.0</v>
      </c>
      <c r="AQ614" s="19">
        <v>3.0</v>
      </c>
      <c r="AR614" s="19">
        <v>2.0</v>
      </c>
      <c r="AS614" s="19">
        <v>3.0</v>
      </c>
      <c r="AT614" s="19">
        <v>2.0</v>
      </c>
      <c r="AU614" s="19">
        <v>3.0</v>
      </c>
      <c r="AV614" s="19">
        <v>3.0</v>
      </c>
      <c r="AW614" s="19">
        <v>3.0</v>
      </c>
      <c r="AX614" s="19">
        <v>2.0</v>
      </c>
      <c r="AY614" s="19">
        <f t="shared" si="9"/>
        <v>24</v>
      </c>
      <c r="AZ614" s="19">
        <f t="shared" si="10"/>
        <v>15</v>
      </c>
      <c r="BA614" s="19">
        <f t="shared" si="11"/>
        <v>1</v>
      </c>
      <c r="BB614" s="19">
        <f t="shared" si="12"/>
        <v>1</v>
      </c>
      <c r="BC614" s="19">
        <v>3.0</v>
      </c>
      <c r="BD614" s="19">
        <v>3.0</v>
      </c>
      <c r="BE614" s="19">
        <v>3.0</v>
      </c>
      <c r="BF614" s="19">
        <v>3.0</v>
      </c>
      <c r="BG614" s="19">
        <v>3.0</v>
      </c>
      <c r="BH614" s="19">
        <v>3.0</v>
      </c>
      <c r="BI614" s="19">
        <v>3.0</v>
      </c>
      <c r="BJ614" s="19">
        <f t="shared" si="13"/>
        <v>21</v>
      </c>
      <c r="BK614" s="19">
        <f t="shared" si="14"/>
        <v>14</v>
      </c>
      <c r="BL614" s="19"/>
      <c r="BM614" s="19"/>
      <c r="BN614" s="19">
        <v>3.0</v>
      </c>
      <c r="BO614" s="19" t="s">
        <v>195</v>
      </c>
      <c r="BP614" s="19">
        <f t="shared" si="15"/>
        <v>1</v>
      </c>
      <c r="BQ614" s="19">
        <v>3.0</v>
      </c>
      <c r="BR614" s="19">
        <v>15.0</v>
      </c>
      <c r="BS614" s="19" t="s">
        <v>195</v>
      </c>
      <c r="BT614" s="20">
        <f t="shared" si="16"/>
        <v>1</v>
      </c>
      <c r="BU614" s="19" t="s">
        <v>322</v>
      </c>
      <c r="BV614" s="19">
        <v>3.0</v>
      </c>
      <c r="BW614" s="19" t="s">
        <v>195</v>
      </c>
      <c r="BX614" s="19" t="s">
        <v>191</v>
      </c>
      <c r="BY614" s="19" t="s">
        <v>185</v>
      </c>
      <c r="BZ614" s="19" t="s">
        <v>186</v>
      </c>
      <c r="CA614" s="19">
        <f t="shared" si="17"/>
        <v>1</v>
      </c>
      <c r="CB614" s="19" t="s">
        <v>186</v>
      </c>
      <c r="CC614" s="19">
        <f t="shared" si="18"/>
        <v>1</v>
      </c>
      <c r="CD614" s="19" t="s">
        <v>209</v>
      </c>
      <c r="CE614" s="19">
        <f t="shared" si="19"/>
        <v>1</v>
      </c>
      <c r="CF614" s="19" t="s">
        <v>209</v>
      </c>
      <c r="CG614" s="19">
        <f t="shared" si="20"/>
        <v>1</v>
      </c>
      <c r="CH614" s="19" t="s">
        <v>209</v>
      </c>
      <c r="CI614" s="19">
        <f t="shared" si="21"/>
        <v>1</v>
      </c>
      <c r="CJ614" s="19" t="s">
        <v>229</v>
      </c>
      <c r="CK614" s="19" t="s">
        <v>279</v>
      </c>
      <c r="CL614" s="19" t="s">
        <v>241</v>
      </c>
      <c r="CM614" s="19">
        <f t="shared" si="22"/>
        <v>1.5</v>
      </c>
      <c r="CN614" s="19" t="s">
        <v>185</v>
      </c>
      <c r="CO614" s="19">
        <f t="shared" si="23"/>
        <v>0</v>
      </c>
      <c r="CP614" s="19" t="s">
        <v>195</v>
      </c>
      <c r="CQ614" s="19" t="s">
        <v>195</v>
      </c>
      <c r="CR614" s="19" t="s">
        <v>195</v>
      </c>
      <c r="CS614" s="19" t="s">
        <v>195</v>
      </c>
      <c r="CT614" s="19" t="s">
        <v>185</v>
      </c>
      <c r="CU614" s="19">
        <f t="shared" ref="CU614:CY614" si="678">if(CP614="Không",0,1)</f>
        <v>1</v>
      </c>
      <c r="CV614" s="19">
        <f t="shared" si="678"/>
        <v>1</v>
      </c>
      <c r="CW614" s="19">
        <f t="shared" si="678"/>
        <v>1</v>
      </c>
      <c r="CX614" s="19">
        <f t="shared" si="678"/>
        <v>1</v>
      </c>
      <c r="CY614" s="19">
        <f t="shared" si="678"/>
        <v>0</v>
      </c>
      <c r="CZ614" s="19" t="s">
        <v>195</v>
      </c>
      <c r="DA614" s="19">
        <f t="shared" si="25"/>
        <v>1</v>
      </c>
      <c r="DB614" s="19" t="s">
        <v>185</v>
      </c>
      <c r="DC614" s="19">
        <f t="shared" si="26"/>
        <v>0</v>
      </c>
      <c r="DD614" s="20"/>
      <c r="DE614" s="19" t="s">
        <v>195</v>
      </c>
      <c r="DF614" s="19">
        <f t="shared" si="27"/>
        <v>1</v>
      </c>
      <c r="DG614" s="19" t="s">
        <v>894</v>
      </c>
      <c r="DH614" s="19">
        <f t="shared" si="28"/>
        <v>1</v>
      </c>
      <c r="DI614" s="19" t="s">
        <v>185</v>
      </c>
      <c r="DJ614" s="19">
        <f t="shared" si="29"/>
        <v>0</v>
      </c>
      <c r="DK614" s="19" t="s">
        <v>197</v>
      </c>
      <c r="DL614" s="19">
        <f t="shared" si="30"/>
        <v>0</v>
      </c>
      <c r="DM614" s="19" t="s">
        <v>303</v>
      </c>
      <c r="DN614" s="19">
        <f t="shared" si="31"/>
        <v>0.5</v>
      </c>
      <c r="DO614" s="19" t="s">
        <v>1156</v>
      </c>
      <c r="DP614" s="19" t="s">
        <v>185</v>
      </c>
      <c r="DQ614" s="20">
        <f t="shared" si="32"/>
        <v>0</v>
      </c>
      <c r="DR614" s="20"/>
      <c r="DS614" s="19" t="s">
        <v>185</v>
      </c>
      <c r="DT614" s="20"/>
      <c r="DU614" s="19" t="s">
        <v>185</v>
      </c>
      <c r="DV614" s="20"/>
      <c r="DW614" s="20"/>
      <c r="DX614" s="20"/>
      <c r="DY614" s="20"/>
    </row>
    <row r="615">
      <c r="A615" s="18">
        <v>46029.59229166667</v>
      </c>
      <c r="B615" s="19" t="s">
        <v>300</v>
      </c>
      <c r="C615" s="19" t="s">
        <v>174</v>
      </c>
      <c r="D615" s="19">
        <f t="shared" si="2"/>
        <v>0</v>
      </c>
      <c r="E615" s="19" t="s">
        <v>180</v>
      </c>
      <c r="F615" s="19">
        <f>IFERROR(__xludf.DUMMYFUNCTION("LET(
  t, LOWER(TRIM(E615)),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15" s="19" t="s">
        <v>185</v>
      </c>
      <c r="H615" s="19">
        <f>IFERROR(__xludf.DUMMYFUNCTION("LET(
  t, LOWER(TRIM(G615)),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15" s="19" t="s">
        <v>276</v>
      </c>
      <c r="J615" s="19">
        <f>IFERROR(__xludf.DUMMYFUNCTION("LET(
  text, LOWER(I615),
  IFERROR(
    IFS(
      REGEXMATCH(text,""ở cùng gia đình|ở trọ cùng gia đình""), 0,
      REGEXMATCH(text,""thuê trọ""), 1,
      REGEXMATCH(text,""ở ktx""), 2,
      REGEXMATCH(text,""có nhà tại khu vực đang học|có nhà|ở riên"&amp;"g tại chung cư""), 3,
      REGEXMATCH(text,""ở nhà người quen""), 4
    ),
  -1)
)"),0.0)</f>
        <v>0</v>
      </c>
      <c r="K615" s="19" t="s">
        <v>183</v>
      </c>
      <c r="L615" s="19">
        <f>IFERROR(__xludf.DUMMYFUNCTION("LET(
  t, LOWER(TRIM(K615)),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15" s="19" t="s">
        <v>222</v>
      </c>
      <c r="N615" s="19">
        <f>IFERROR(__xludf.DUMMYFUNCTION("LET(
  t, LOWER(TRIM(M615)),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15" s="19" t="s">
        <v>195</v>
      </c>
      <c r="P615" s="19">
        <f t="shared" si="3"/>
        <v>1</v>
      </c>
      <c r="Q615" s="19">
        <v>2.0</v>
      </c>
      <c r="R615" s="20">
        <f t="shared" si="665"/>
        <v>2</v>
      </c>
      <c r="S615" s="19" t="s">
        <v>223</v>
      </c>
      <c r="T615" s="19"/>
      <c r="U615" s="19" t="s">
        <v>307</v>
      </c>
      <c r="V615" s="20">
        <f>IFERROR(__xludf.DUMMYFUNCTION("IFERROR(REGEXEXTRACT(U615,""\d+"")*1, """")"),20.0)</f>
        <v>20</v>
      </c>
      <c r="W615" s="20">
        <f t="shared" si="5"/>
        <v>20</v>
      </c>
      <c r="X615" s="19">
        <v>10.0</v>
      </c>
      <c r="Y615" s="19">
        <v>10.0</v>
      </c>
      <c r="Z615" s="19" t="s">
        <v>185</v>
      </c>
      <c r="AA615" s="19"/>
      <c r="AB615" s="19" t="s">
        <v>185</v>
      </c>
      <c r="AC615" s="19" t="s">
        <v>185</v>
      </c>
      <c r="AD615" s="19" t="s">
        <v>186</v>
      </c>
      <c r="AE615" s="19" t="s">
        <v>185</v>
      </c>
      <c r="AF615" s="19" t="s">
        <v>206</v>
      </c>
      <c r="AG615" s="19" t="s">
        <v>238</v>
      </c>
      <c r="AH615" s="19" t="s">
        <v>238</v>
      </c>
      <c r="AI615" s="19" t="s">
        <v>189</v>
      </c>
      <c r="AJ615" s="19">
        <f t="shared" si="6"/>
        <v>1</v>
      </c>
      <c r="AK615" s="19" t="s">
        <v>188</v>
      </c>
      <c r="AL615" s="19">
        <f t="shared" si="7"/>
        <v>1</v>
      </c>
      <c r="AM615" s="19" t="s">
        <v>190</v>
      </c>
      <c r="AN615" s="19">
        <f t="shared" si="8"/>
        <v>0</v>
      </c>
      <c r="AO615" s="20"/>
      <c r="AP615" s="19">
        <v>1.0</v>
      </c>
      <c r="AQ615" s="19">
        <v>1.0</v>
      </c>
      <c r="AR615" s="19">
        <v>2.0</v>
      </c>
      <c r="AS615" s="19">
        <v>1.0</v>
      </c>
      <c r="AT615" s="19">
        <v>2.0</v>
      </c>
      <c r="AU615" s="19">
        <v>1.0</v>
      </c>
      <c r="AV615" s="19">
        <v>1.0</v>
      </c>
      <c r="AW615" s="19">
        <v>1.0</v>
      </c>
      <c r="AX615" s="19">
        <v>1.0</v>
      </c>
      <c r="AY615" s="19">
        <f t="shared" si="9"/>
        <v>11</v>
      </c>
      <c r="AZ615" s="19">
        <f t="shared" si="10"/>
        <v>2</v>
      </c>
      <c r="BA615" s="19">
        <f t="shared" si="11"/>
        <v>0</v>
      </c>
      <c r="BB615" s="19">
        <f t="shared" si="12"/>
        <v>0</v>
      </c>
      <c r="BC615" s="19">
        <v>2.0</v>
      </c>
      <c r="BD615" s="19">
        <v>2.0</v>
      </c>
      <c r="BE615" s="19">
        <v>1.0</v>
      </c>
      <c r="BF615" s="19">
        <v>1.0</v>
      </c>
      <c r="BG615" s="19">
        <v>2.0</v>
      </c>
      <c r="BH615" s="19">
        <v>1.0</v>
      </c>
      <c r="BI615" s="19">
        <v>1.0</v>
      </c>
      <c r="BJ615" s="19">
        <f t="shared" si="13"/>
        <v>10</v>
      </c>
      <c r="BK615" s="19">
        <f t="shared" si="14"/>
        <v>3</v>
      </c>
      <c r="BL615" s="19"/>
      <c r="BM615" s="19"/>
      <c r="BN615" s="19">
        <v>2.0</v>
      </c>
      <c r="BO615" s="19" t="s">
        <v>185</v>
      </c>
      <c r="BP615" s="19">
        <f t="shared" si="15"/>
        <v>0</v>
      </c>
      <c r="BQ615" s="19">
        <v>3.0</v>
      </c>
      <c r="BR615" s="19">
        <v>10.0</v>
      </c>
      <c r="BS615" s="19" t="s">
        <v>185</v>
      </c>
      <c r="BT615" s="20">
        <f t="shared" si="16"/>
        <v>0</v>
      </c>
      <c r="BU615" s="20"/>
      <c r="BV615" s="19">
        <v>2.0</v>
      </c>
      <c r="BW615" s="19" t="s">
        <v>195</v>
      </c>
      <c r="BX615" s="19" t="s">
        <v>378</v>
      </c>
      <c r="BY615" s="19" t="s">
        <v>195</v>
      </c>
      <c r="BZ615" s="19" t="s">
        <v>186</v>
      </c>
      <c r="CA615" s="19">
        <f t="shared" si="17"/>
        <v>1</v>
      </c>
      <c r="CB615" s="19" t="s">
        <v>186</v>
      </c>
      <c r="CC615" s="19">
        <f t="shared" si="18"/>
        <v>1</v>
      </c>
      <c r="CD615" s="19" t="s">
        <v>209</v>
      </c>
      <c r="CE615" s="19">
        <f t="shared" si="19"/>
        <v>1</v>
      </c>
      <c r="CF615" s="19" t="s">
        <v>209</v>
      </c>
      <c r="CG615" s="19">
        <f t="shared" si="20"/>
        <v>1</v>
      </c>
      <c r="CH615" s="19" t="s">
        <v>192</v>
      </c>
      <c r="CI615" s="19">
        <f t="shared" si="21"/>
        <v>0</v>
      </c>
      <c r="CJ615" s="19" t="s">
        <v>229</v>
      </c>
      <c r="CK615" s="19" t="s">
        <v>185</v>
      </c>
      <c r="CL615" s="19" t="s">
        <v>194</v>
      </c>
      <c r="CM615" s="19">
        <f t="shared" si="22"/>
        <v>3.5</v>
      </c>
      <c r="CN615" s="19" t="s">
        <v>185</v>
      </c>
      <c r="CO615" s="19">
        <f t="shared" si="23"/>
        <v>0</v>
      </c>
      <c r="CP615" s="19" t="s">
        <v>185</v>
      </c>
      <c r="CQ615" s="19" t="s">
        <v>185</v>
      </c>
      <c r="CR615" s="19" t="s">
        <v>185</v>
      </c>
      <c r="CS615" s="19" t="s">
        <v>185</v>
      </c>
      <c r="CT615" s="19" t="s">
        <v>185</v>
      </c>
      <c r="CU615" s="19">
        <f t="shared" ref="CU615:CY615" si="679">if(CP615="Không",0,1)</f>
        <v>0</v>
      </c>
      <c r="CV615" s="19">
        <f t="shared" si="679"/>
        <v>0</v>
      </c>
      <c r="CW615" s="19">
        <f t="shared" si="679"/>
        <v>0</v>
      </c>
      <c r="CX615" s="19">
        <f t="shared" si="679"/>
        <v>0</v>
      </c>
      <c r="CY615" s="19">
        <f t="shared" si="679"/>
        <v>0</v>
      </c>
      <c r="CZ615" s="19" t="s">
        <v>185</v>
      </c>
      <c r="DA615" s="19">
        <f t="shared" si="25"/>
        <v>0</v>
      </c>
      <c r="DB615" s="19" t="s">
        <v>185</v>
      </c>
      <c r="DC615" s="19">
        <f t="shared" si="26"/>
        <v>0</v>
      </c>
      <c r="DD615" s="20"/>
      <c r="DE615" s="19" t="s">
        <v>195</v>
      </c>
      <c r="DF615" s="19">
        <f t="shared" si="27"/>
        <v>1</v>
      </c>
      <c r="DG615" s="19" t="s">
        <v>196</v>
      </c>
      <c r="DH615" s="19">
        <f t="shared" si="28"/>
        <v>0</v>
      </c>
      <c r="DI615" s="19" t="s">
        <v>185</v>
      </c>
      <c r="DJ615" s="19">
        <f t="shared" si="29"/>
        <v>0</v>
      </c>
      <c r="DK615" s="19" t="s">
        <v>197</v>
      </c>
      <c r="DL615" s="19">
        <f t="shared" si="30"/>
        <v>0</v>
      </c>
      <c r="DM615" s="19" t="s">
        <v>303</v>
      </c>
      <c r="DN615" s="19">
        <f t="shared" si="31"/>
        <v>0.5</v>
      </c>
      <c r="DO615" s="19" t="s">
        <v>199</v>
      </c>
      <c r="DP615" s="19" t="s">
        <v>185</v>
      </c>
      <c r="DQ615" s="20">
        <f t="shared" si="32"/>
        <v>0</v>
      </c>
      <c r="DR615" s="20"/>
      <c r="DS615" s="19" t="s">
        <v>185</v>
      </c>
      <c r="DT615" s="20"/>
      <c r="DU615" s="19" t="s">
        <v>185</v>
      </c>
      <c r="DV615" s="20"/>
      <c r="DW615" s="20"/>
      <c r="DX615" s="20"/>
      <c r="DY615" s="20"/>
    </row>
    <row r="616">
      <c r="A616" s="18">
        <v>46029.592523148145</v>
      </c>
      <c r="B616" s="19" t="s">
        <v>300</v>
      </c>
      <c r="C616" s="19" t="s">
        <v>174</v>
      </c>
      <c r="D616" s="19">
        <f t="shared" si="2"/>
        <v>0</v>
      </c>
      <c r="E616" s="19" t="s">
        <v>328</v>
      </c>
      <c r="F616" s="19">
        <f>IFERROR(__xludf.DUMMYFUNCTION("LET(
  t, LOWER(TRIM(E616)),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16" s="19" t="s">
        <v>220</v>
      </c>
      <c r="H616" s="19">
        <f>IFERROR(__xludf.DUMMYFUNCTION("LET(
  t, LOWER(TRIM(G616)),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16" s="19" t="s">
        <v>276</v>
      </c>
      <c r="J616" s="19">
        <f>IFERROR(__xludf.DUMMYFUNCTION("LET(
  text, LOWER(I616),
  IFERROR(
    IFS(
      REGEXMATCH(text,""ở cùng gia đình|ở trọ cùng gia đình""), 0,
      REGEXMATCH(text,""thuê trọ""), 1,
      REGEXMATCH(text,""ở ktx""), 2,
      REGEXMATCH(text,""có nhà tại khu vực đang học|có nhà|ở riên"&amp;"g tại chung cư""), 3,
      REGEXMATCH(text,""ở nhà người quen""), 4
    ),
  -1)
)"),0.0)</f>
        <v>0</v>
      </c>
      <c r="K616" s="19" t="s">
        <v>183</v>
      </c>
      <c r="L616" s="19">
        <f>IFERROR(__xludf.DUMMYFUNCTION("LET(
  t, LOWER(TRIM(K616)),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16" s="19" t="s">
        <v>261</v>
      </c>
      <c r="N616" s="19">
        <f>IFERROR(__xludf.DUMMYFUNCTION("LET(
  t, LOWER(TRIM(M616)),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16" s="19" t="s">
        <v>195</v>
      </c>
      <c r="P616" s="19">
        <f t="shared" si="3"/>
        <v>1</v>
      </c>
      <c r="Q616" s="19">
        <v>1.0</v>
      </c>
      <c r="R616" s="20">
        <f t="shared" si="665"/>
        <v>1</v>
      </c>
      <c r="S616" s="19" t="s">
        <v>301</v>
      </c>
      <c r="T616" s="19"/>
      <c r="U616" s="19" t="s">
        <v>307</v>
      </c>
      <c r="V616" s="20">
        <f>IFERROR(__xludf.DUMMYFUNCTION("IFERROR(REGEXEXTRACT(U616,""\d+"")*1, """")"),20.0)</f>
        <v>20</v>
      </c>
      <c r="W616" s="20">
        <f t="shared" si="5"/>
        <v>20</v>
      </c>
      <c r="X616" s="19">
        <v>40.0</v>
      </c>
      <c r="Y616" s="19">
        <v>10.0</v>
      </c>
      <c r="Z616" s="19" t="s">
        <v>186</v>
      </c>
      <c r="AA616" s="19"/>
      <c r="AB616" s="19" t="s">
        <v>185</v>
      </c>
      <c r="AC616" s="19" t="s">
        <v>286</v>
      </c>
      <c r="AD616" s="19" t="s">
        <v>205</v>
      </c>
      <c r="AE616" s="19" t="s">
        <v>185</v>
      </c>
      <c r="AF616" s="19" t="s">
        <v>250</v>
      </c>
      <c r="AG616" s="19" t="s">
        <v>251</v>
      </c>
      <c r="AH616" s="19" t="s">
        <v>188</v>
      </c>
      <c r="AI616" s="19" t="s">
        <v>227</v>
      </c>
      <c r="AJ616" s="19">
        <f t="shared" si="6"/>
        <v>2</v>
      </c>
      <c r="AK616" s="19" t="s">
        <v>188</v>
      </c>
      <c r="AL616" s="19">
        <f t="shared" si="7"/>
        <v>1</v>
      </c>
      <c r="AM616" s="19" t="s">
        <v>228</v>
      </c>
      <c r="AN616" s="19">
        <f t="shared" si="8"/>
        <v>1</v>
      </c>
      <c r="AO616" s="20"/>
      <c r="AP616" s="19">
        <v>4.0</v>
      </c>
      <c r="AQ616" s="19">
        <v>2.0</v>
      </c>
      <c r="AR616" s="19">
        <v>2.0</v>
      </c>
      <c r="AS616" s="19">
        <v>2.0</v>
      </c>
      <c r="AT616" s="19">
        <v>2.0</v>
      </c>
      <c r="AU616" s="19">
        <v>2.0</v>
      </c>
      <c r="AV616" s="19">
        <v>3.0</v>
      </c>
      <c r="AW616" s="19">
        <v>1.0</v>
      </c>
      <c r="AX616" s="19">
        <v>4.0</v>
      </c>
      <c r="AY616" s="19">
        <f t="shared" si="9"/>
        <v>22</v>
      </c>
      <c r="AZ616" s="19">
        <f t="shared" si="10"/>
        <v>13</v>
      </c>
      <c r="BA616" s="19">
        <f t="shared" si="11"/>
        <v>1</v>
      </c>
      <c r="BB616" s="19">
        <f t="shared" si="12"/>
        <v>0</v>
      </c>
      <c r="BC616" s="19">
        <v>1.0</v>
      </c>
      <c r="BD616" s="19">
        <v>2.0</v>
      </c>
      <c r="BE616" s="19">
        <v>2.0</v>
      </c>
      <c r="BF616" s="19">
        <v>2.0</v>
      </c>
      <c r="BG616" s="19">
        <v>3.0</v>
      </c>
      <c r="BH616" s="19">
        <v>2.0</v>
      </c>
      <c r="BI616" s="19">
        <v>2.0</v>
      </c>
      <c r="BJ616" s="19">
        <f t="shared" si="13"/>
        <v>14</v>
      </c>
      <c r="BK616" s="19">
        <f t="shared" si="14"/>
        <v>7</v>
      </c>
      <c r="BL616" s="19"/>
      <c r="BM616" s="19"/>
      <c r="BN616" s="19">
        <v>2.0</v>
      </c>
      <c r="BO616" s="19" t="s">
        <v>185</v>
      </c>
      <c r="BP616" s="19">
        <f t="shared" si="15"/>
        <v>0</v>
      </c>
      <c r="BQ616" s="19">
        <v>3.0</v>
      </c>
      <c r="BR616" s="19">
        <v>2.0</v>
      </c>
      <c r="BS616" s="19" t="s">
        <v>195</v>
      </c>
      <c r="BT616" s="20">
        <f t="shared" si="16"/>
        <v>1</v>
      </c>
      <c r="BU616" s="19" t="s">
        <v>296</v>
      </c>
      <c r="BV616" s="19">
        <v>2.0</v>
      </c>
      <c r="BW616" s="19" t="s">
        <v>195</v>
      </c>
      <c r="BX616" s="19" t="s">
        <v>378</v>
      </c>
      <c r="BY616" s="19" t="s">
        <v>195</v>
      </c>
      <c r="BZ616" s="19" t="s">
        <v>208</v>
      </c>
      <c r="CA616" s="19">
        <f t="shared" si="17"/>
        <v>2</v>
      </c>
      <c r="CB616" s="19" t="s">
        <v>186</v>
      </c>
      <c r="CC616" s="19">
        <f t="shared" si="18"/>
        <v>1</v>
      </c>
      <c r="CD616" s="19" t="s">
        <v>209</v>
      </c>
      <c r="CE616" s="19">
        <f t="shared" si="19"/>
        <v>1</v>
      </c>
      <c r="CF616" s="19" t="s">
        <v>208</v>
      </c>
      <c r="CG616" s="19">
        <f t="shared" si="20"/>
        <v>2</v>
      </c>
      <c r="CH616" s="19" t="s">
        <v>209</v>
      </c>
      <c r="CI616" s="19">
        <f t="shared" si="21"/>
        <v>1</v>
      </c>
      <c r="CJ616" s="19" t="s">
        <v>292</v>
      </c>
      <c r="CK616" s="19" t="s">
        <v>279</v>
      </c>
      <c r="CL616" s="19" t="s">
        <v>241</v>
      </c>
      <c r="CM616" s="19">
        <f t="shared" si="22"/>
        <v>1.5</v>
      </c>
      <c r="CN616" s="19" t="s">
        <v>225</v>
      </c>
      <c r="CO616" s="19">
        <f t="shared" si="23"/>
        <v>2</v>
      </c>
      <c r="CP616" s="19" t="s">
        <v>185</v>
      </c>
      <c r="CQ616" s="19" t="s">
        <v>185</v>
      </c>
      <c r="CR616" s="19" t="s">
        <v>185</v>
      </c>
      <c r="CS616" s="19" t="s">
        <v>185</v>
      </c>
      <c r="CT616" s="19" t="s">
        <v>185</v>
      </c>
      <c r="CU616" s="19">
        <f t="shared" ref="CU616:CY616" si="680">if(CP616="Không",0,1)</f>
        <v>0</v>
      </c>
      <c r="CV616" s="19">
        <f t="shared" si="680"/>
        <v>0</v>
      </c>
      <c r="CW616" s="19">
        <f t="shared" si="680"/>
        <v>0</v>
      </c>
      <c r="CX616" s="19">
        <f t="shared" si="680"/>
        <v>0</v>
      </c>
      <c r="CY616" s="19">
        <f t="shared" si="680"/>
        <v>0</v>
      </c>
      <c r="CZ616" s="19" t="s">
        <v>185</v>
      </c>
      <c r="DA616" s="19">
        <f t="shared" si="25"/>
        <v>0</v>
      </c>
      <c r="DB616" s="19" t="s">
        <v>185</v>
      </c>
      <c r="DC616" s="19">
        <f t="shared" si="26"/>
        <v>0</v>
      </c>
      <c r="DD616" s="20"/>
      <c r="DE616" s="19" t="s">
        <v>195</v>
      </c>
      <c r="DF616" s="19">
        <f t="shared" si="27"/>
        <v>1</v>
      </c>
      <c r="DG616" s="19" t="s">
        <v>272</v>
      </c>
      <c r="DH616" s="19">
        <f t="shared" si="28"/>
        <v>1</v>
      </c>
      <c r="DI616" s="19" t="s">
        <v>1032</v>
      </c>
      <c r="DJ616" s="19">
        <f t="shared" si="29"/>
        <v>1</v>
      </c>
      <c r="DK616" s="19" t="s">
        <v>282</v>
      </c>
      <c r="DL616" s="19">
        <f t="shared" si="30"/>
        <v>1</v>
      </c>
      <c r="DM616" s="19" t="s">
        <v>216</v>
      </c>
      <c r="DN616" s="19">
        <f t="shared" si="31"/>
        <v>3.5</v>
      </c>
      <c r="DO616" s="19" t="s">
        <v>304</v>
      </c>
      <c r="DP616" s="19" t="s">
        <v>195</v>
      </c>
      <c r="DQ616" s="20">
        <f t="shared" si="32"/>
        <v>1</v>
      </c>
      <c r="DR616" s="19" t="s">
        <v>1103</v>
      </c>
      <c r="DS616" s="19" t="s">
        <v>185</v>
      </c>
      <c r="DT616" s="20"/>
      <c r="DU616" s="19" t="s">
        <v>258</v>
      </c>
      <c r="DV616" s="19"/>
      <c r="DW616" s="19" t="s">
        <v>275</v>
      </c>
      <c r="DX616" s="20"/>
      <c r="DY616" s="20"/>
    </row>
    <row r="617">
      <c r="A617" s="18">
        <v>46029.594618055555</v>
      </c>
      <c r="B617" s="19" t="s">
        <v>300</v>
      </c>
      <c r="C617" s="19" t="s">
        <v>174</v>
      </c>
      <c r="D617" s="19">
        <f t="shared" si="2"/>
        <v>0</v>
      </c>
      <c r="E617" s="19" t="s">
        <v>180</v>
      </c>
      <c r="F617" s="19">
        <f>IFERROR(__xludf.DUMMYFUNCTION("LET(
  t, LOWER(TRIM(E617)),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17" s="19" t="s">
        <v>220</v>
      </c>
      <c r="H617" s="19">
        <f>IFERROR(__xludf.DUMMYFUNCTION("LET(
  t, LOWER(TRIM(G617)),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17" s="19" t="s">
        <v>310</v>
      </c>
      <c r="J617" s="19">
        <f>IFERROR(__xludf.DUMMYFUNCTION("LET(
  text, LOWER(I617),
  IFERROR(
    IFS(
      REGEXMATCH(text,""ở cùng gia đình|ở trọ cùng gia đình""), 0,
      REGEXMATCH(text,""thuê trọ""), 1,
      REGEXMATCH(text,""ở ktx""), 2,
      REGEXMATCH(text,""có nhà tại khu vực đang học|có nhà|ở riên"&amp;"g tại chung cư""), 3,
      REGEXMATCH(text,""ở nhà người quen""), 4
    ),
  -1)
)"),2.0)</f>
        <v>2</v>
      </c>
      <c r="K617" s="19" t="s">
        <v>183</v>
      </c>
      <c r="L617" s="19">
        <f>IFERROR(__xludf.DUMMYFUNCTION("LET(
  t, LOWER(TRIM(K617)),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17" s="19" t="s">
        <v>222</v>
      </c>
      <c r="N617" s="19">
        <f>IFERROR(__xludf.DUMMYFUNCTION("LET(
  t, LOWER(TRIM(M617)),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17" s="19" t="s">
        <v>185</v>
      </c>
      <c r="P617" s="19">
        <f t="shared" si="3"/>
        <v>0</v>
      </c>
      <c r="Q617" s="20"/>
      <c r="R617" s="20" t="str">
        <f t="shared" si="665"/>
        <v/>
      </c>
      <c r="S617" s="20"/>
      <c r="T617" s="20"/>
      <c r="U617" s="20"/>
      <c r="V617" s="20" t="str">
        <f>IFERROR(__xludf.DUMMYFUNCTION("IFERROR(REGEXEXTRACT(U617,""\d+"")*1, """")"),"")</f>
        <v/>
      </c>
      <c r="W617" s="20">
        <f t="shared" si="5"/>
        <v>0</v>
      </c>
      <c r="X617" s="20"/>
      <c r="Y617" s="20"/>
      <c r="Z617" s="19" t="s">
        <v>186</v>
      </c>
      <c r="AA617" s="19"/>
      <c r="AB617" s="19" t="s">
        <v>185</v>
      </c>
      <c r="AC617" s="19" t="s">
        <v>185</v>
      </c>
      <c r="AD617" s="19" t="s">
        <v>205</v>
      </c>
      <c r="AE617" s="19" t="s">
        <v>186</v>
      </c>
      <c r="AF617" s="19" t="s">
        <v>250</v>
      </c>
      <c r="AG617" s="19" t="s">
        <v>251</v>
      </c>
      <c r="AH617" s="19" t="s">
        <v>188</v>
      </c>
      <c r="AI617" s="19" t="s">
        <v>277</v>
      </c>
      <c r="AJ617" s="19">
        <f t="shared" si="6"/>
        <v>4</v>
      </c>
      <c r="AK617" s="19" t="s">
        <v>188</v>
      </c>
      <c r="AL617" s="19">
        <f t="shared" si="7"/>
        <v>1</v>
      </c>
      <c r="AM617" s="19" t="s">
        <v>190</v>
      </c>
      <c r="AN617" s="19">
        <f t="shared" si="8"/>
        <v>0</v>
      </c>
      <c r="AO617" s="20"/>
      <c r="AP617" s="19">
        <v>3.0</v>
      </c>
      <c r="AQ617" s="19">
        <v>3.0</v>
      </c>
      <c r="AR617" s="19">
        <v>3.0</v>
      </c>
      <c r="AS617" s="19">
        <v>3.0</v>
      </c>
      <c r="AT617" s="19">
        <v>3.0</v>
      </c>
      <c r="AU617" s="19">
        <v>3.0</v>
      </c>
      <c r="AV617" s="19">
        <v>3.0</v>
      </c>
      <c r="AW617" s="19">
        <v>3.0</v>
      </c>
      <c r="AX617" s="19">
        <v>3.0</v>
      </c>
      <c r="AY617" s="19">
        <f t="shared" si="9"/>
        <v>27</v>
      </c>
      <c r="AZ617" s="19">
        <f t="shared" si="10"/>
        <v>18</v>
      </c>
      <c r="BA617" s="19">
        <f t="shared" si="11"/>
        <v>1</v>
      </c>
      <c r="BB617" s="19">
        <f t="shared" si="12"/>
        <v>1</v>
      </c>
      <c r="BC617" s="19">
        <v>3.0</v>
      </c>
      <c r="BD617" s="19">
        <v>3.0</v>
      </c>
      <c r="BE617" s="19">
        <v>3.0</v>
      </c>
      <c r="BF617" s="19">
        <v>3.0</v>
      </c>
      <c r="BG617" s="19">
        <v>3.0</v>
      </c>
      <c r="BH617" s="19">
        <v>3.0</v>
      </c>
      <c r="BI617" s="19">
        <v>3.0</v>
      </c>
      <c r="BJ617" s="19">
        <f t="shared" si="13"/>
        <v>21</v>
      </c>
      <c r="BK617" s="19">
        <f t="shared" si="14"/>
        <v>14</v>
      </c>
      <c r="BL617" s="19"/>
      <c r="BM617" s="19"/>
      <c r="BN617" s="19">
        <v>3.0</v>
      </c>
      <c r="BO617" s="19" t="s">
        <v>195</v>
      </c>
      <c r="BP617" s="19">
        <f t="shared" si="15"/>
        <v>1</v>
      </c>
      <c r="BQ617" s="19">
        <v>4.0</v>
      </c>
      <c r="BR617" s="19" t="s">
        <v>1234</v>
      </c>
      <c r="BS617" s="19" t="s">
        <v>185</v>
      </c>
      <c r="BT617" s="20">
        <f t="shared" si="16"/>
        <v>0</v>
      </c>
      <c r="BU617" s="20"/>
      <c r="BV617" s="19">
        <v>3.0</v>
      </c>
      <c r="BW617" s="19" t="s">
        <v>195</v>
      </c>
      <c r="BX617" s="19" t="s">
        <v>191</v>
      </c>
      <c r="BY617" s="19" t="s">
        <v>195</v>
      </c>
      <c r="BZ617" s="19" t="s">
        <v>186</v>
      </c>
      <c r="CA617" s="19">
        <f t="shared" si="17"/>
        <v>1</v>
      </c>
      <c r="CB617" s="19" t="s">
        <v>186</v>
      </c>
      <c r="CC617" s="19">
        <f t="shared" si="18"/>
        <v>1</v>
      </c>
      <c r="CD617" s="19" t="s">
        <v>209</v>
      </c>
      <c r="CE617" s="19">
        <f t="shared" si="19"/>
        <v>1</v>
      </c>
      <c r="CF617" s="19" t="s">
        <v>192</v>
      </c>
      <c r="CG617" s="19">
        <f t="shared" si="20"/>
        <v>0</v>
      </c>
      <c r="CH617" s="19" t="s">
        <v>209</v>
      </c>
      <c r="CI617" s="19">
        <f t="shared" si="21"/>
        <v>1</v>
      </c>
      <c r="CJ617" s="19" t="s">
        <v>229</v>
      </c>
      <c r="CK617" s="19" t="s">
        <v>185</v>
      </c>
      <c r="CL617" s="19" t="s">
        <v>212</v>
      </c>
      <c r="CM617" s="19">
        <f t="shared" si="22"/>
        <v>6</v>
      </c>
      <c r="CN617" s="19" t="s">
        <v>213</v>
      </c>
      <c r="CO617" s="19">
        <f t="shared" si="23"/>
        <v>1</v>
      </c>
      <c r="CP617" s="19" t="s">
        <v>185</v>
      </c>
      <c r="CQ617" s="19" t="s">
        <v>185</v>
      </c>
      <c r="CR617" s="19" t="s">
        <v>185</v>
      </c>
      <c r="CS617" s="19" t="s">
        <v>185</v>
      </c>
      <c r="CT617" s="19" t="s">
        <v>185</v>
      </c>
      <c r="CU617" s="19">
        <f t="shared" ref="CU617:CY617" si="681">if(CP617="Không",0,1)</f>
        <v>0</v>
      </c>
      <c r="CV617" s="19">
        <f t="shared" si="681"/>
        <v>0</v>
      </c>
      <c r="CW617" s="19">
        <f t="shared" si="681"/>
        <v>0</v>
      </c>
      <c r="CX617" s="19">
        <f t="shared" si="681"/>
        <v>0</v>
      </c>
      <c r="CY617" s="19">
        <f t="shared" si="681"/>
        <v>0</v>
      </c>
      <c r="CZ617" s="19" t="s">
        <v>185</v>
      </c>
      <c r="DA617" s="19">
        <f t="shared" si="25"/>
        <v>0</v>
      </c>
      <c r="DB617" s="19" t="s">
        <v>185</v>
      </c>
      <c r="DC617" s="19">
        <f t="shared" si="26"/>
        <v>0</v>
      </c>
      <c r="DD617" s="20"/>
      <c r="DE617" s="19" t="s">
        <v>185</v>
      </c>
      <c r="DF617" s="19">
        <f t="shared" si="27"/>
        <v>0</v>
      </c>
      <c r="DG617" s="19" t="s">
        <v>196</v>
      </c>
      <c r="DH617" s="19">
        <f t="shared" si="28"/>
        <v>0</v>
      </c>
      <c r="DI617" s="19" t="s">
        <v>185</v>
      </c>
      <c r="DJ617" s="19">
        <f t="shared" si="29"/>
        <v>0</v>
      </c>
      <c r="DK617" s="19" t="s">
        <v>197</v>
      </c>
      <c r="DL617" s="19">
        <f t="shared" si="30"/>
        <v>0</v>
      </c>
      <c r="DM617" s="20"/>
      <c r="DN617" s="19" t="str">
        <f t="shared" si="31"/>
        <v/>
      </c>
      <c r="DO617" s="20"/>
      <c r="DP617" s="19" t="s">
        <v>185</v>
      </c>
      <c r="DQ617" s="20">
        <f t="shared" si="32"/>
        <v>0</v>
      </c>
      <c r="DR617" s="20"/>
      <c r="DS617" s="19" t="s">
        <v>195</v>
      </c>
      <c r="DT617" s="19" t="s">
        <v>285</v>
      </c>
      <c r="DU617" s="19" t="s">
        <v>293</v>
      </c>
      <c r="DV617" s="19"/>
      <c r="DW617" s="19" t="s">
        <v>1235</v>
      </c>
      <c r="DX617" s="20"/>
      <c r="DY617" s="20"/>
    </row>
    <row r="618">
      <c r="A618" s="18">
        <v>46029.604166666664</v>
      </c>
      <c r="B618" s="19" t="s">
        <v>300</v>
      </c>
      <c r="C618" s="19" t="s">
        <v>174</v>
      </c>
      <c r="D618" s="19">
        <f t="shared" si="2"/>
        <v>0</v>
      </c>
      <c r="E618" s="19" t="s">
        <v>180</v>
      </c>
      <c r="F618" s="19">
        <f>IFERROR(__xludf.DUMMYFUNCTION("LET(
  t, LOWER(TRIM(E618)),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18" s="19" t="s">
        <v>185</v>
      </c>
      <c r="H618" s="19">
        <f>IFERROR(__xludf.DUMMYFUNCTION("LET(
  t, LOWER(TRIM(G618)),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18" s="19" t="s">
        <v>276</v>
      </c>
      <c r="J618" s="19">
        <f>IFERROR(__xludf.DUMMYFUNCTION("LET(
  text, LOWER(I618),
  IFERROR(
    IFS(
      REGEXMATCH(text,""ở cùng gia đình|ở trọ cùng gia đình""), 0,
      REGEXMATCH(text,""thuê trọ""), 1,
      REGEXMATCH(text,""ở ktx""), 2,
      REGEXMATCH(text,""có nhà tại khu vực đang học|có nhà|ở riên"&amp;"g tại chung cư""), 3,
      REGEXMATCH(text,""ở nhà người quen""), 4
    ),
  -1)
)"),0.0)</f>
        <v>0</v>
      </c>
      <c r="K618" s="19" t="s">
        <v>202</v>
      </c>
      <c r="L618" s="19">
        <f>IFERROR(__xludf.DUMMYFUNCTION("LET(
  t, LOWER(TRIM(K618)),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18" s="19" t="s">
        <v>222</v>
      </c>
      <c r="N618" s="19">
        <f>IFERROR(__xludf.DUMMYFUNCTION("LET(
  t, LOWER(TRIM(M618)),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18" s="19" t="s">
        <v>195</v>
      </c>
      <c r="P618" s="19">
        <f t="shared" si="3"/>
        <v>1</v>
      </c>
      <c r="Q618" s="19">
        <v>1.0</v>
      </c>
      <c r="R618" s="20">
        <f t="shared" si="665"/>
        <v>1</v>
      </c>
      <c r="S618" s="19" t="s">
        <v>223</v>
      </c>
      <c r="T618" s="19"/>
      <c r="U618" s="19" t="s">
        <v>236</v>
      </c>
      <c r="V618" s="20">
        <f>IFERROR(__xludf.DUMMYFUNCTION("IFERROR(REGEXEXTRACT(U618,""\d+"")*1, """")"),40.0)</f>
        <v>40</v>
      </c>
      <c r="W618" s="20">
        <f t="shared" si="5"/>
        <v>40</v>
      </c>
      <c r="X618" s="19">
        <v>20.0</v>
      </c>
      <c r="Y618" s="19">
        <v>20.0</v>
      </c>
      <c r="Z618" s="19" t="s">
        <v>186</v>
      </c>
      <c r="AA618" s="19"/>
      <c r="AB618" s="19" t="s">
        <v>185</v>
      </c>
      <c r="AC618" s="19" t="s">
        <v>185</v>
      </c>
      <c r="AD618" s="19" t="s">
        <v>185</v>
      </c>
      <c r="AE618" s="19" t="s">
        <v>186</v>
      </c>
      <c r="AF618" s="19" t="s">
        <v>206</v>
      </c>
      <c r="AG618" s="19" t="s">
        <v>238</v>
      </c>
      <c r="AH618" s="19" t="s">
        <v>238</v>
      </c>
      <c r="AI618" s="19" t="s">
        <v>189</v>
      </c>
      <c r="AJ618" s="19">
        <f t="shared" si="6"/>
        <v>1</v>
      </c>
      <c r="AK618" s="19" t="s">
        <v>188</v>
      </c>
      <c r="AL618" s="19">
        <f t="shared" si="7"/>
        <v>1</v>
      </c>
      <c r="AM618" s="19" t="s">
        <v>228</v>
      </c>
      <c r="AN618" s="19">
        <f t="shared" si="8"/>
        <v>1</v>
      </c>
      <c r="AO618" s="20"/>
      <c r="AP618" s="19">
        <v>1.0</v>
      </c>
      <c r="AQ618" s="19">
        <v>3.0</v>
      </c>
      <c r="AR618" s="19">
        <v>2.0</v>
      </c>
      <c r="AS618" s="19">
        <v>1.0</v>
      </c>
      <c r="AT618" s="19">
        <v>1.0</v>
      </c>
      <c r="AU618" s="19">
        <v>1.0</v>
      </c>
      <c r="AV618" s="19">
        <v>1.0</v>
      </c>
      <c r="AW618" s="19">
        <v>1.0</v>
      </c>
      <c r="AX618" s="19">
        <v>1.0</v>
      </c>
      <c r="AY618" s="19">
        <f t="shared" si="9"/>
        <v>12</v>
      </c>
      <c r="AZ618" s="19">
        <f t="shared" si="10"/>
        <v>3</v>
      </c>
      <c r="BA618" s="19">
        <f t="shared" si="11"/>
        <v>0</v>
      </c>
      <c r="BB618" s="19">
        <f t="shared" si="12"/>
        <v>0</v>
      </c>
      <c r="BC618" s="19">
        <v>1.0</v>
      </c>
      <c r="BD618" s="19">
        <v>1.0</v>
      </c>
      <c r="BE618" s="19">
        <v>1.0</v>
      </c>
      <c r="BF618" s="19">
        <v>1.0</v>
      </c>
      <c r="BG618" s="19">
        <v>1.0</v>
      </c>
      <c r="BH618" s="19">
        <v>1.0</v>
      </c>
      <c r="BI618" s="19">
        <v>1.0</v>
      </c>
      <c r="BJ618" s="19">
        <f t="shared" si="13"/>
        <v>7</v>
      </c>
      <c r="BK618" s="19">
        <f t="shared" si="14"/>
        <v>0</v>
      </c>
      <c r="BL618" s="19"/>
      <c r="BM618" s="19"/>
      <c r="BN618" s="19">
        <v>1.0</v>
      </c>
      <c r="BO618" s="19" t="s">
        <v>195</v>
      </c>
      <c r="BP618" s="19">
        <f t="shared" si="15"/>
        <v>1</v>
      </c>
      <c r="BQ618" s="19">
        <v>2.0</v>
      </c>
      <c r="BR618" s="19">
        <v>28.0</v>
      </c>
      <c r="BS618" s="19" t="s">
        <v>195</v>
      </c>
      <c r="BT618" s="20">
        <f t="shared" si="16"/>
        <v>1</v>
      </c>
      <c r="BU618" s="19" t="s">
        <v>207</v>
      </c>
      <c r="BV618" s="19">
        <v>2.0</v>
      </c>
      <c r="BW618" s="19" t="s">
        <v>195</v>
      </c>
      <c r="BX618" s="19" t="s">
        <v>191</v>
      </c>
      <c r="BY618" s="19" t="s">
        <v>185</v>
      </c>
      <c r="BZ618" s="19" t="s">
        <v>185</v>
      </c>
      <c r="CA618" s="19">
        <f t="shared" si="17"/>
        <v>0</v>
      </c>
      <c r="CB618" s="19" t="s">
        <v>185</v>
      </c>
      <c r="CC618" s="19">
        <f t="shared" si="18"/>
        <v>0</v>
      </c>
      <c r="CD618" s="19" t="s">
        <v>192</v>
      </c>
      <c r="CE618" s="19">
        <f t="shared" si="19"/>
        <v>0</v>
      </c>
      <c r="CF618" s="19" t="s">
        <v>192</v>
      </c>
      <c r="CG618" s="19">
        <f t="shared" si="20"/>
        <v>0</v>
      </c>
      <c r="CH618" s="19" t="s">
        <v>192</v>
      </c>
      <c r="CI618" s="19">
        <f t="shared" si="21"/>
        <v>0</v>
      </c>
      <c r="CJ618" s="19" t="s">
        <v>292</v>
      </c>
      <c r="CK618" s="19" t="s">
        <v>185</v>
      </c>
      <c r="CL618" s="19" t="s">
        <v>231</v>
      </c>
      <c r="CM618" s="19">
        <f t="shared" si="22"/>
        <v>0.75</v>
      </c>
      <c r="CN618" s="19" t="s">
        <v>225</v>
      </c>
      <c r="CO618" s="19">
        <f t="shared" si="23"/>
        <v>2</v>
      </c>
      <c r="CP618" s="19" t="s">
        <v>185</v>
      </c>
      <c r="CQ618" s="19" t="s">
        <v>195</v>
      </c>
      <c r="CR618" s="19" t="s">
        <v>185</v>
      </c>
      <c r="CS618" s="19" t="s">
        <v>185</v>
      </c>
      <c r="CT618" s="19" t="s">
        <v>185</v>
      </c>
      <c r="CU618" s="19">
        <f t="shared" ref="CU618:CY618" si="682">if(CP618="Không",0,1)</f>
        <v>0</v>
      </c>
      <c r="CV618" s="19">
        <f t="shared" si="682"/>
        <v>1</v>
      </c>
      <c r="CW618" s="19">
        <f t="shared" si="682"/>
        <v>0</v>
      </c>
      <c r="CX618" s="19">
        <f t="shared" si="682"/>
        <v>0</v>
      </c>
      <c r="CY618" s="19">
        <f t="shared" si="682"/>
        <v>0</v>
      </c>
      <c r="CZ618" s="19" t="s">
        <v>185</v>
      </c>
      <c r="DA618" s="19">
        <f t="shared" si="25"/>
        <v>0</v>
      </c>
      <c r="DB618" s="19" t="s">
        <v>195</v>
      </c>
      <c r="DC618" s="19">
        <f t="shared" si="26"/>
        <v>1</v>
      </c>
      <c r="DD618" s="19" t="s">
        <v>1236</v>
      </c>
      <c r="DE618" s="19" t="s">
        <v>195</v>
      </c>
      <c r="DF618" s="19">
        <f t="shared" si="27"/>
        <v>1</v>
      </c>
      <c r="DG618" s="19" t="s">
        <v>1237</v>
      </c>
      <c r="DH618" s="19">
        <f t="shared" si="28"/>
        <v>1</v>
      </c>
      <c r="DI618" s="19" t="s">
        <v>185</v>
      </c>
      <c r="DJ618" s="19">
        <f t="shared" si="29"/>
        <v>0</v>
      </c>
      <c r="DK618" s="19" t="s">
        <v>197</v>
      </c>
      <c r="DL618" s="19">
        <f t="shared" si="30"/>
        <v>0</v>
      </c>
      <c r="DM618" s="19" t="s">
        <v>265</v>
      </c>
      <c r="DN618" s="19">
        <f t="shared" si="31"/>
        <v>5</v>
      </c>
      <c r="DO618" s="19" t="s">
        <v>622</v>
      </c>
      <c r="DP618" s="19" t="s">
        <v>185</v>
      </c>
      <c r="DQ618" s="20">
        <f t="shared" si="32"/>
        <v>0</v>
      </c>
      <c r="DR618" s="20"/>
      <c r="DS618" s="19" t="s">
        <v>185</v>
      </c>
      <c r="DT618" s="20"/>
      <c r="DU618" s="19" t="s">
        <v>185</v>
      </c>
      <c r="DV618" s="20"/>
      <c r="DW618" s="20"/>
      <c r="DX618" s="20"/>
      <c r="DY618" s="20"/>
    </row>
    <row r="619">
      <c r="A619" s="18">
        <v>46029.60534722222</v>
      </c>
      <c r="B619" s="19" t="s">
        <v>300</v>
      </c>
      <c r="C619" s="19" t="s">
        <v>174</v>
      </c>
      <c r="D619" s="19">
        <f t="shared" si="2"/>
        <v>0</v>
      </c>
      <c r="E619" s="19" t="s">
        <v>180</v>
      </c>
      <c r="F619" s="19">
        <f>IFERROR(__xludf.DUMMYFUNCTION("LET(
  t, LOWER(TRIM(E619)),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19" s="19" t="s">
        <v>185</v>
      </c>
      <c r="H619" s="19">
        <f>IFERROR(__xludf.DUMMYFUNCTION("LET(
  t, LOWER(TRIM(G619)),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19" s="19" t="s">
        <v>182</v>
      </c>
      <c r="J619" s="19">
        <f>IFERROR(__xludf.DUMMYFUNCTION("LET(
  text, LOWER(I619),
  IFERROR(
    IFS(
      REGEXMATCH(text,""ở cùng gia đình|ở trọ cùng gia đình""), 0,
      REGEXMATCH(text,""thuê trọ""), 1,
      REGEXMATCH(text,""ở ktx""), 2,
      REGEXMATCH(text,""có nhà tại khu vực đang học|có nhà|ở riên"&amp;"g tại chung cư""), 3,
      REGEXMATCH(text,""ở nhà người quen""), 4
    ),
  -1)
)"),1.0)</f>
        <v>1</v>
      </c>
      <c r="K619" s="19" t="s">
        <v>202</v>
      </c>
      <c r="L619" s="19">
        <f>IFERROR(__xludf.DUMMYFUNCTION("LET(
  t, LOWER(TRIM(K619)),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19" s="19" t="s">
        <v>222</v>
      </c>
      <c r="N619" s="19">
        <f>IFERROR(__xludf.DUMMYFUNCTION("LET(
  t, LOWER(TRIM(M619)),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19" s="19" t="s">
        <v>185</v>
      </c>
      <c r="P619" s="19">
        <f t="shared" si="3"/>
        <v>0</v>
      </c>
      <c r="Q619" s="20"/>
      <c r="R619" s="20" t="str">
        <f t="shared" si="665"/>
        <v/>
      </c>
      <c r="S619" s="20"/>
      <c r="T619" s="20"/>
      <c r="U619" s="20"/>
      <c r="V619" s="20" t="str">
        <f>IFERROR(__xludf.DUMMYFUNCTION("IFERROR(REGEXEXTRACT(U619,""\d+"")*1, """")"),"")</f>
        <v/>
      </c>
      <c r="W619" s="20">
        <f t="shared" si="5"/>
        <v>0</v>
      </c>
      <c r="X619" s="20"/>
      <c r="Y619" s="20"/>
      <c r="Z619" s="19" t="s">
        <v>185</v>
      </c>
      <c r="AA619" s="19"/>
      <c r="AB619" s="19" t="s">
        <v>185</v>
      </c>
      <c r="AC619" s="19" t="s">
        <v>185</v>
      </c>
      <c r="AD619" s="19" t="s">
        <v>185</v>
      </c>
      <c r="AE619" s="19" t="s">
        <v>185</v>
      </c>
      <c r="AF619" s="19" t="s">
        <v>237</v>
      </c>
      <c r="AG619" s="19" t="s">
        <v>238</v>
      </c>
      <c r="AH619" s="19" t="s">
        <v>238</v>
      </c>
      <c r="AI619" s="19" t="s">
        <v>239</v>
      </c>
      <c r="AJ619" s="19">
        <f t="shared" si="6"/>
        <v>0</v>
      </c>
      <c r="AK619" s="19" t="s">
        <v>238</v>
      </c>
      <c r="AL619" s="19">
        <f t="shared" si="7"/>
        <v>0</v>
      </c>
      <c r="AM619" s="19" t="s">
        <v>190</v>
      </c>
      <c r="AN619" s="19">
        <f t="shared" si="8"/>
        <v>0</v>
      </c>
      <c r="AO619" s="20"/>
      <c r="AP619" s="19">
        <v>1.0</v>
      </c>
      <c r="AQ619" s="19">
        <v>1.0</v>
      </c>
      <c r="AR619" s="19">
        <v>1.0</v>
      </c>
      <c r="AS619" s="19">
        <v>1.0</v>
      </c>
      <c r="AT619" s="19">
        <v>1.0</v>
      </c>
      <c r="AU619" s="19">
        <v>1.0</v>
      </c>
      <c r="AV619" s="19">
        <v>1.0</v>
      </c>
      <c r="AW619" s="19">
        <v>1.0</v>
      </c>
      <c r="AX619" s="19">
        <v>1.0</v>
      </c>
      <c r="AY619" s="19">
        <f t="shared" si="9"/>
        <v>9</v>
      </c>
      <c r="AZ619" s="19">
        <f t="shared" si="10"/>
        <v>0</v>
      </c>
      <c r="BA619" s="19">
        <f t="shared" si="11"/>
        <v>0</v>
      </c>
      <c r="BB619" s="19">
        <f t="shared" si="12"/>
        <v>0</v>
      </c>
      <c r="BC619" s="19">
        <v>1.0</v>
      </c>
      <c r="BD619" s="19">
        <v>1.0</v>
      </c>
      <c r="BE619" s="19">
        <v>1.0</v>
      </c>
      <c r="BF619" s="19">
        <v>1.0</v>
      </c>
      <c r="BG619" s="19">
        <v>1.0</v>
      </c>
      <c r="BH619" s="19">
        <v>1.0</v>
      </c>
      <c r="BI619" s="19">
        <v>1.0</v>
      </c>
      <c r="BJ619" s="19">
        <f t="shared" si="13"/>
        <v>7</v>
      </c>
      <c r="BK619" s="19">
        <f t="shared" si="14"/>
        <v>0</v>
      </c>
      <c r="BL619" s="19"/>
      <c r="BM619" s="19"/>
      <c r="BN619" s="19">
        <v>1.0</v>
      </c>
      <c r="BO619" s="19" t="s">
        <v>185</v>
      </c>
      <c r="BP619" s="19">
        <f t="shared" si="15"/>
        <v>0</v>
      </c>
      <c r="BQ619" s="19">
        <v>2.0</v>
      </c>
      <c r="BR619" s="19">
        <v>1.0</v>
      </c>
      <c r="BS619" s="19" t="s">
        <v>185</v>
      </c>
      <c r="BT619" s="20">
        <f t="shared" si="16"/>
        <v>0</v>
      </c>
      <c r="BU619" s="20"/>
      <c r="BV619" s="19">
        <v>5.0</v>
      </c>
      <c r="BW619" s="19" t="s">
        <v>185</v>
      </c>
      <c r="BX619" s="19" t="s">
        <v>191</v>
      </c>
      <c r="BY619" s="19" t="s">
        <v>185</v>
      </c>
      <c r="BZ619" s="19" t="s">
        <v>185</v>
      </c>
      <c r="CA619" s="19">
        <f t="shared" si="17"/>
        <v>0</v>
      </c>
      <c r="CB619" s="19" t="s">
        <v>185</v>
      </c>
      <c r="CC619" s="19">
        <f t="shared" si="18"/>
        <v>0</v>
      </c>
      <c r="CD619" s="19" t="s">
        <v>192</v>
      </c>
      <c r="CE619" s="19">
        <f t="shared" si="19"/>
        <v>0</v>
      </c>
      <c r="CF619" s="19" t="s">
        <v>192</v>
      </c>
      <c r="CG619" s="19">
        <f t="shared" si="20"/>
        <v>0</v>
      </c>
      <c r="CH619" s="19" t="s">
        <v>192</v>
      </c>
      <c r="CI619" s="19">
        <f t="shared" si="21"/>
        <v>0</v>
      </c>
      <c r="CJ619" s="19" t="s">
        <v>415</v>
      </c>
      <c r="CK619" s="19" t="s">
        <v>185</v>
      </c>
      <c r="CL619" s="19" t="s">
        <v>241</v>
      </c>
      <c r="CM619" s="19">
        <f t="shared" si="22"/>
        <v>1.5</v>
      </c>
      <c r="CN619" s="19" t="s">
        <v>185</v>
      </c>
      <c r="CO619" s="19">
        <f t="shared" si="23"/>
        <v>0</v>
      </c>
      <c r="CP619" s="19" t="s">
        <v>185</v>
      </c>
      <c r="CQ619" s="19" t="s">
        <v>185</v>
      </c>
      <c r="CR619" s="19" t="s">
        <v>185</v>
      </c>
      <c r="CS619" s="19" t="s">
        <v>185</v>
      </c>
      <c r="CT619" s="19" t="s">
        <v>185</v>
      </c>
      <c r="CU619" s="19">
        <f t="shared" ref="CU619:CY619" si="683">if(CP619="Không",0,1)</f>
        <v>0</v>
      </c>
      <c r="CV619" s="19">
        <f t="shared" si="683"/>
        <v>0</v>
      </c>
      <c r="CW619" s="19">
        <f t="shared" si="683"/>
        <v>0</v>
      </c>
      <c r="CX619" s="19">
        <f t="shared" si="683"/>
        <v>0</v>
      </c>
      <c r="CY619" s="19">
        <f t="shared" si="683"/>
        <v>0</v>
      </c>
      <c r="CZ619" s="19" t="s">
        <v>185</v>
      </c>
      <c r="DA619" s="19">
        <f t="shared" si="25"/>
        <v>0</v>
      </c>
      <c r="DB619" s="19" t="s">
        <v>195</v>
      </c>
      <c r="DC619" s="19">
        <f t="shared" si="26"/>
        <v>1</v>
      </c>
      <c r="DD619" s="19">
        <v>1.0</v>
      </c>
      <c r="DE619" s="19" t="s">
        <v>195</v>
      </c>
      <c r="DF619" s="19">
        <f t="shared" si="27"/>
        <v>1</v>
      </c>
      <c r="DG619" s="19" t="s">
        <v>196</v>
      </c>
      <c r="DH619" s="19">
        <f t="shared" si="28"/>
        <v>0</v>
      </c>
      <c r="DI619" s="19" t="s">
        <v>185</v>
      </c>
      <c r="DJ619" s="19">
        <f t="shared" si="29"/>
        <v>0</v>
      </c>
      <c r="DK619" s="19" t="s">
        <v>197</v>
      </c>
      <c r="DL619" s="19">
        <f t="shared" si="30"/>
        <v>0</v>
      </c>
      <c r="DM619" s="19" t="s">
        <v>303</v>
      </c>
      <c r="DN619" s="19">
        <f t="shared" si="31"/>
        <v>0.5</v>
      </c>
      <c r="DO619" s="19" t="s">
        <v>304</v>
      </c>
      <c r="DP619" s="19" t="s">
        <v>185</v>
      </c>
      <c r="DQ619" s="20">
        <f t="shared" si="32"/>
        <v>0</v>
      </c>
      <c r="DR619" s="20"/>
      <c r="DS619" s="19" t="s">
        <v>185</v>
      </c>
      <c r="DT619" s="20"/>
      <c r="DU619" s="19" t="s">
        <v>185</v>
      </c>
      <c r="DV619" s="20"/>
      <c r="DW619" s="20"/>
      <c r="DX619" s="20"/>
      <c r="DY619" s="20"/>
    </row>
    <row r="620">
      <c r="A620" s="18">
        <v>46029.61460648148</v>
      </c>
      <c r="B620" s="19" t="s">
        <v>300</v>
      </c>
      <c r="C620" s="19" t="s">
        <v>174</v>
      </c>
      <c r="D620" s="19">
        <f t="shared" si="2"/>
        <v>0</v>
      </c>
      <c r="E620" s="19" t="s">
        <v>346</v>
      </c>
      <c r="F620" s="19">
        <f>IFERROR(__xludf.DUMMYFUNCTION("LET(
  t, LOWER(TRIM(E620)),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20" s="19" t="s">
        <v>220</v>
      </c>
      <c r="H620" s="19">
        <f>IFERROR(__xludf.DUMMYFUNCTION("LET(
  t, LOWER(TRIM(G620)),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20" s="19" t="s">
        <v>276</v>
      </c>
      <c r="J620" s="19">
        <f>IFERROR(__xludf.DUMMYFUNCTION("LET(
  text, LOWER(I620),
  IFERROR(
    IFS(
      REGEXMATCH(text,""ở cùng gia đình|ở trọ cùng gia đình""), 0,
      REGEXMATCH(text,""thuê trọ""), 1,
      REGEXMATCH(text,""ở ktx""), 2,
      REGEXMATCH(text,""có nhà tại khu vực đang học|có nhà|ở riên"&amp;"g tại chung cư""), 3,
      REGEXMATCH(text,""ở nhà người quen""), 4
    ),
  -1)
)"),0.0)</f>
        <v>0</v>
      </c>
      <c r="K620" s="19" t="s">
        <v>202</v>
      </c>
      <c r="L620" s="19">
        <f>IFERROR(__xludf.DUMMYFUNCTION("LET(
  t, LOWER(TRIM(K620)),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20" s="19" t="s">
        <v>184</v>
      </c>
      <c r="N620" s="19">
        <f>IFERROR(__xludf.DUMMYFUNCTION("LET(
  t, LOWER(TRIM(M620)),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20" s="19" t="s">
        <v>195</v>
      </c>
      <c r="P620" s="19">
        <f t="shared" si="3"/>
        <v>1</v>
      </c>
      <c r="Q620" s="19">
        <v>1.0</v>
      </c>
      <c r="R620" s="20">
        <f t="shared" si="665"/>
        <v>1</v>
      </c>
      <c r="S620" s="19" t="s">
        <v>223</v>
      </c>
      <c r="T620" s="19"/>
      <c r="U620" s="19" t="s">
        <v>204</v>
      </c>
      <c r="V620" s="20">
        <f>IFERROR(__xludf.DUMMYFUNCTION("IFERROR(REGEXEXTRACT(U620,""\d+"")*1, """")"),15.0)</f>
        <v>15</v>
      </c>
      <c r="W620" s="20">
        <f t="shared" si="5"/>
        <v>15</v>
      </c>
      <c r="X620" s="19">
        <v>80.0</v>
      </c>
      <c r="Y620" s="19">
        <v>30.0</v>
      </c>
      <c r="Z620" s="19" t="s">
        <v>185</v>
      </c>
      <c r="AA620" s="19"/>
      <c r="AB620" s="19" t="s">
        <v>185</v>
      </c>
      <c r="AC620" s="19" t="s">
        <v>185</v>
      </c>
      <c r="AD620" s="19" t="s">
        <v>186</v>
      </c>
      <c r="AE620" s="19" t="s">
        <v>186</v>
      </c>
      <c r="AF620" s="19" t="s">
        <v>206</v>
      </c>
      <c r="AG620" s="19" t="s">
        <v>238</v>
      </c>
      <c r="AH620" s="19" t="s">
        <v>188</v>
      </c>
      <c r="AI620" s="19" t="s">
        <v>189</v>
      </c>
      <c r="AJ620" s="19">
        <f t="shared" si="6"/>
        <v>1</v>
      </c>
      <c r="AK620" s="19" t="s">
        <v>238</v>
      </c>
      <c r="AL620" s="19">
        <f t="shared" si="7"/>
        <v>0</v>
      </c>
      <c r="AM620" s="19" t="s">
        <v>190</v>
      </c>
      <c r="AN620" s="19">
        <f t="shared" si="8"/>
        <v>0</v>
      </c>
      <c r="AO620" s="20"/>
      <c r="AP620" s="19">
        <v>1.0</v>
      </c>
      <c r="AQ620" s="19">
        <v>1.0</v>
      </c>
      <c r="AR620" s="19">
        <v>1.0</v>
      </c>
      <c r="AS620" s="19">
        <v>1.0</v>
      </c>
      <c r="AT620" s="19">
        <v>1.0</v>
      </c>
      <c r="AU620" s="19">
        <v>1.0</v>
      </c>
      <c r="AV620" s="19">
        <v>1.0</v>
      </c>
      <c r="AW620" s="19">
        <v>1.0</v>
      </c>
      <c r="AX620" s="19">
        <v>1.0</v>
      </c>
      <c r="AY620" s="19">
        <f t="shared" si="9"/>
        <v>9</v>
      </c>
      <c r="AZ620" s="19">
        <f t="shared" si="10"/>
        <v>0</v>
      </c>
      <c r="BA620" s="19">
        <f t="shared" si="11"/>
        <v>0</v>
      </c>
      <c r="BB620" s="19">
        <f t="shared" si="12"/>
        <v>0</v>
      </c>
      <c r="BC620" s="19">
        <v>1.0</v>
      </c>
      <c r="BD620" s="19">
        <v>1.0</v>
      </c>
      <c r="BE620" s="19">
        <v>1.0</v>
      </c>
      <c r="BF620" s="19">
        <v>1.0</v>
      </c>
      <c r="BG620" s="19">
        <v>1.0</v>
      </c>
      <c r="BH620" s="19">
        <v>1.0</v>
      </c>
      <c r="BI620" s="19">
        <v>1.0</v>
      </c>
      <c r="BJ620" s="19">
        <f t="shared" si="13"/>
        <v>7</v>
      </c>
      <c r="BK620" s="19">
        <f t="shared" si="14"/>
        <v>0</v>
      </c>
      <c r="BL620" s="19"/>
      <c r="BM620" s="19"/>
      <c r="BN620" s="19">
        <v>2.0</v>
      </c>
      <c r="BO620" s="19" t="s">
        <v>185</v>
      </c>
      <c r="BP620" s="19">
        <f t="shared" si="15"/>
        <v>0</v>
      </c>
      <c r="BQ620" s="19">
        <v>4.0</v>
      </c>
      <c r="BR620" s="19">
        <v>0.0</v>
      </c>
      <c r="BS620" s="19" t="s">
        <v>185</v>
      </c>
      <c r="BT620" s="20">
        <f t="shared" si="16"/>
        <v>0</v>
      </c>
      <c r="BU620" s="20"/>
      <c r="BV620" s="19">
        <v>3.0</v>
      </c>
      <c r="BW620" s="19" t="s">
        <v>185</v>
      </c>
      <c r="BX620" s="19" t="s">
        <v>252</v>
      </c>
      <c r="BY620" s="19" t="s">
        <v>185</v>
      </c>
      <c r="BZ620" s="19" t="s">
        <v>186</v>
      </c>
      <c r="CA620" s="19">
        <f t="shared" si="17"/>
        <v>1</v>
      </c>
      <c r="CB620" s="19" t="s">
        <v>186</v>
      </c>
      <c r="CC620" s="19">
        <f t="shared" si="18"/>
        <v>1</v>
      </c>
      <c r="CD620" s="19" t="s">
        <v>192</v>
      </c>
      <c r="CE620" s="19">
        <f t="shared" si="19"/>
        <v>0</v>
      </c>
      <c r="CF620" s="19" t="s">
        <v>192</v>
      </c>
      <c r="CG620" s="19">
        <f t="shared" si="20"/>
        <v>0</v>
      </c>
      <c r="CH620" s="19" t="s">
        <v>192</v>
      </c>
      <c r="CI620" s="19">
        <f t="shared" si="21"/>
        <v>0</v>
      </c>
      <c r="CJ620" s="19" t="s">
        <v>262</v>
      </c>
      <c r="CK620" s="19" t="s">
        <v>279</v>
      </c>
      <c r="CL620" s="19" t="s">
        <v>194</v>
      </c>
      <c r="CM620" s="19">
        <f t="shared" si="22"/>
        <v>3.5</v>
      </c>
      <c r="CN620" s="19" t="s">
        <v>185</v>
      </c>
      <c r="CO620" s="19">
        <f t="shared" si="23"/>
        <v>0</v>
      </c>
      <c r="CP620" s="19" t="s">
        <v>185</v>
      </c>
      <c r="CQ620" s="19" t="s">
        <v>185</v>
      </c>
      <c r="CR620" s="19" t="s">
        <v>185</v>
      </c>
      <c r="CS620" s="19" t="s">
        <v>185</v>
      </c>
      <c r="CT620" s="19" t="s">
        <v>185</v>
      </c>
      <c r="CU620" s="19">
        <f t="shared" ref="CU620:CY620" si="684">if(CP620="Không",0,1)</f>
        <v>0</v>
      </c>
      <c r="CV620" s="19">
        <f t="shared" si="684"/>
        <v>0</v>
      </c>
      <c r="CW620" s="19">
        <f t="shared" si="684"/>
        <v>0</v>
      </c>
      <c r="CX620" s="19">
        <f t="shared" si="684"/>
        <v>0</v>
      </c>
      <c r="CY620" s="19">
        <f t="shared" si="684"/>
        <v>0</v>
      </c>
      <c r="CZ620" s="19" t="s">
        <v>185</v>
      </c>
      <c r="DA620" s="19">
        <f t="shared" si="25"/>
        <v>0</v>
      </c>
      <c r="DB620" s="19" t="s">
        <v>185</v>
      </c>
      <c r="DC620" s="19">
        <f t="shared" si="26"/>
        <v>0</v>
      </c>
      <c r="DD620" s="20"/>
      <c r="DE620" s="19" t="s">
        <v>195</v>
      </c>
      <c r="DF620" s="19">
        <f t="shared" si="27"/>
        <v>1</v>
      </c>
      <c r="DG620" s="19" t="s">
        <v>196</v>
      </c>
      <c r="DH620" s="19">
        <f t="shared" si="28"/>
        <v>0</v>
      </c>
      <c r="DI620" s="19" t="s">
        <v>185</v>
      </c>
      <c r="DJ620" s="19">
        <f t="shared" si="29"/>
        <v>0</v>
      </c>
      <c r="DK620" s="19" t="s">
        <v>197</v>
      </c>
      <c r="DL620" s="19">
        <f t="shared" si="30"/>
        <v>0</v>
      </c>
      <c r="DM620" s="19" t="s">
        <v>265</v>
      </c>
      <c r="DN620" s="19">
        <f t="shared" si="31"/>
        <v>5</v>
      </c>
      <c r="DO620" s="19" t="s">
        <v>1238</v>
      </c>
      <c r="DP620" s="19" t="s">
        <v>185</v>
      </c>
      <c r="DQ620" s="20">
        <f t="shared" si="32"/>
        <v>0</v>
      </c>
      <c r="DR620" s="20"/>
      <c r="DS620" s="19" t="s">
        <v>195</v>
      </c>
      <c r="DT620" s="19" t="s">
        <v>1239</v>
      </c>
      <c r="DU620" s="19" t="s">
        <v>185</v>
      </c>
      <c r="DV620" s="20"/>
      <c r="DW620" s="20"/>
      <c r="DX620" s="20"/>
      <c r="DY620" s="20"/>
    </row>
    <row r="621">
      <c r="A621" s="18">
        <v>46029.635243055556</v>
      </c>
      <c r="B621" s="19" t="s">
        <v>300</v>
      </c>
      <c r="C621" s="19" t="s">
        <v>174</v>
      </c>
      <c r="D621" s="19">
        <f t="shared" si="2"/>
        <v>0</v>
      </c>
      <c r="E621" s="19" t="s">
        <v>174</v>
      </c>
      <c r="F621" s="19">
        <f>IFERROR(__xludf.DUMMYFUNCTION("LET(
  t, LOWER(TRIM(E621)),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621" s="19" t="s">
        <v>185</v>
      </c>
      <c r="H621" s="19">
        <f>IFERROR(__xludf.DUMMYFUNCTION("LET(
  t, LOWER(TRIM(G621)),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21" s="19" t="s">
        <v>310</v>
      </c>
      <c r="J621" s="19">
        <f>IFERROR(__xludf.DUMMYFUNCTION("LET(
  text, LOWER(I621),
  IFERROR(
    IFS(
      REGEXMATCH(text,""ở cùng gia đình|ở trọ cùng gia đình""), 0,
      REGEXMATCH(text,""thuê trọ""), 1,
      REGEXMATCH(text,""ở ktx""), 2,
      REGEXMATCH(text,""có nhà tại khu vực đang học|có nhà|ở riên"&amp;"g tại chung cư""), 3,
      REGEXMATCH(text,""ở nhà người quen""), 4
    ),
  -1)
)"),2.0)</f>
        <v>2</v>
      </c>
      <c r="K621" s="19" t="s">
        <v>202</v>
      </c>
      <c r="L621" s="19">
        <f>IFERROR(__xludf.DUMMYFUNCTION("LET(
  t, LOWER(TRIM(K621)),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21" s="19" t="s">
        <v>222</v>
      </c>
      <c r="N621" s="19">
        <f>IFERROR(__xludf.DUMMYFUNCTION("LET(
  t, LOWER(TRIM(M621)),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21" s="19" t="s">
        <v>185</v>
      </c>
      <c r="P621" s="19">
        <f t="shared" si="3"/>
        <v>0</v>
      </c>
      <c r="Q621" s="20"/>
      <c r="R621" s="20" t="str">
        <f t="shared" si="665"/>
        <v/>
      </c>
      <c r="S621" s="20"/>
      <c r="T621" s="20"/>
      <c r="U621" s="20"/>
      <c r="V621" s="20" t="str">
        <f>IFERROR(__xludf.DUMMYFUNCTION("IFERROR(REGEXEXTRACT(U621,""\d+"")*1, """")"),"")</f>
        <v/>
      </c>
      <c r="W621" s="20">
        <f t="shared" si="5"/>
        <v>0</v>
      </c>
      <c r="X621" s="20"/>
      <c r="Y621" s="20"/>
      <c r="Z621" s="19" t="s">
        <v>186</v>
      </c>
      <c r="AA621" s="19"/>
      <c r="AB621" s="19" t="s">
        <v>185</v>
      </c>
      <c r="AC621" s="19" t="s">
        <v>521</v>
      </c>
      <c r="AD621" s="19" t="s">
        <v>205</v>
      </c>
      <c r="AE621" s="19" t="s">
        <v>186</v>
      </c>
      <c r="AF621" s="19" t="s">
        <v>187</v>
      </c>
      <c r="AG621" s="19" t="s">
        <v>226</v>
      </c>
      <c r="AH621" s="19" t="s">
        <v>251</v>
      </c>
      <c r="AI621" s="19" t="s">
        <v>227</v>
      </c>
      <c r="AJ621" s="19">
        <f t="shared" si="6"/>
        <v>2</v>
      </c>
      <c r="AK621" s="19" t="s">
        <v>188</v>
      </c>
      <c r="AL621" s="19">
        <f t="shared" si="7"/>
        <v>1</v>
      </c>
      <c r="AM621" s="19" t="s">
        <v>228</v>
      </c>
      <c r="AN621" s="19">
        <f t="shared" si="8"/>
        <v>1</v>
      </c>
      <c r="AO621" s="20"/>
      <c r="AP621" s="19">
        <v>2.0</v>
      </c>
      <c r="AQ621" s="19">
        <v>2.0</v>
      </c>
      <c r="AR621" s="19">
        <v>2.0</v>
      </c>
      <c r="AS621" s="19">
        <v>3.0</v>
      </c>
      <c r="AT621" s="19">
        <v>2.0</v>
      </c>
      <c r="AU621" s="19">
        <v>3.0</v>
      </c>
      <c r="AV621" s="19">
        <v>2.0</v>
      </c>
      <c r="AW621" s="19">
        <v>2.0</v>
      </c>
      <c r="AX621" s="19">
        <v>2.0</v>
      </c>
      <c r="AY621" s="19">
        <f t="shared" si="9"/>
        <v>20</v>
      </c>
      <c r="AZ621" s="19">
        <f t="shared" si="10"/>
        <v>11</v>
      </c>
      <c r="BA621" s="19">
        <f t="shared" si="11"/>
        <v>1</v>
      </c>
      <c r="BB621" s="19">
        <f t="shared" si="12"/>
        <v>0</v>
      </c>
      <c r="BC621" s="19">
        <v>3.0</v>
      </c>
      <c r="BD621" s="19">
        <v>3.0</v>
      </c>
      <c r="BE621" s="19">
        <v>4.0</v>
      </c>
      <c r="BF621" s="19">
        <v>2.0</v>
      </c>
      <c r="BG621" s="19">
        <v>2.0</v>
      </c>
      <c r="BH621" s="19">
        <v>2.0</v>
      </c>
      <c r="BI621" s="19">
        <v>2.0</v>
      </c>
      <c r="BJ621" s="19">
        <f t="shared" si="13"/>
        <v>18</v>
      </c>
      <c r="BK621" s="19">
        <f t="shared" si="14"/>
        <v>11</v>
      </c>
      <c r="BL621" s="19"/>
      <c r="BM621" s="19"/>
      <c r="BN621" s="19">
        <v>2.0</v>
      </c>
      <c r="BO621" s="19" t="s">
        <v>195</v>
      </c>
      <c r="BP621" s="19">
        <f t="shared" si="15"/>
        <v>1</v>
      </c>
      <c r="BQ621" s="19">
        <v>4.0</v>
      </c>
      <c r="BR621" s="19">
        <v>20.0</v>
      </c>
      <c r="BS621" s="19" t="s">
        <v>195</v>
      </c>
      <c r="BT621" s="20">
        <f t="shared" si="16"/>
        <v>1</v>
      </c>
      <c r="BU621" s="19" t="s">
        <v>322</v>
      </c>
      <c r="BV621" s="19">
        <v>2.0</v>
      </c>
      <c r="BW621" s="19" t="s">
        <v>195</v>
      </c>
      <c r="BX621" s="19" t="s">
        <v>378</v>
      </c>
      <c r="BY621" s="19" t="s">
        <v>195</v>
      </c>
      <c r="BZ621" s="19" t="s">
        <v>186</v>
      </c>
      <c r="CA621" s="19">
        <f t="shared" si="17"/>
        <v>1</v>
      </c>
      <c r="CB621" s="19" t="s">
        <v>186</v>
      </c>
      <c r="CC621" s="19">
        <f t="shared" si="18"/>
        <v>1</v>
      </c>
      <c r="CD621" s="19" t="s">
        <v>209</v>
      </c>
      <c r="CE621" s="19">
        <f t="shared" si="19"/>
        <v>1</v>
      </c>
      <c r="CF621" s="19" t="s">
        <v>192</v>
      </c>
      <c r="CG621" s="19">
        <f t="shared" si="20"/>
        <v>0</v>
      </c>
      <c r="CH621" s="19" t="s">
        <v>209</v>
      </c>
      <c r="CI621" s="19">
        <f t="shared" si="21"/>
        <v>1</v>
      </c>
      <c r="CJ621" s="19" t="s">
        <v>262</v>
      </c>
      <c r="CK621" s="19" t="s">
        <v>185</v>
      </c>
      <c r="CL621" s="19" t="s">
        <v>231</v>
      </c>
      <c r="CM621" s="19">
        <f t="shared" si="22"/>
        <v>0.75</v>
      </c>
      <c r="CN621" s="19" t="s">
        <v>213</v>
      </c>
      <c r="CO621" s="19">
        <f t="shared" si="23"/>
        <v>1</v>
      </c>
      <c r="CP621" s="19" t="s">
        <v>195</v>
      </c>
      <c r="CQ621" s="19" t="s">
        <v>195</v>
      </c>
      <c r="CR621" s="19" t="s">
        <v>195</v>
      </c>
      <c r="CS621" s="19" t="s">
        <v>195</v>
      </c>
      <c r="CT621" s="19" t="s">
        <v>185</v>
      </c>
      <c r="CU621" s="19">
        <f t="shared" ref="CU621:CY621" si="685">if(CP621="Không",0,1)</f>
        <v>1</v>
      </c>
      <c r="CV621" s="19">
        <f t="shared" si="685"/>
        <v>1</v>
      </c>
      <c r="CW621" s="19">
        <f t="shared" si="685"/>
        <v>1</v>
      </c>
      <c r="CX621" s="19">
        <f t="shared" si="685"/>
        <v>1</v>
      </c>
      <c r="CY621" s="19">
        <f t="shared" si="685"/>
        <v>0</v>
      </c>
      <c r="CZ621" s="19" t="s">
        <v>195</v>
      </c>
      <c r="DA621" s="19">
        <f t="shared" si="25"/>
        <v>1</v>
      </c>
      <c r="DB621" s="19" t="s">
        <v>195</v>
      </c>
      <c r="DC621" s="19">
        <f t="shared" si="26"/>
        <v>1</v>
      </c>
      <c r="DD621" s="19" t="s">
        <v>1240</v>
      </c>
      <c r="DE621" s="19" t="s">
        <v>185</v>
      </c>
      <c r="DF621" s="19">
        <f t="shared" si="27"/>
        <v>0</v>
      </c>
      <c r="DG621" s="19" t="s">
        <v>431</v>
      </c>
      <c r="DH621" s="19">
        <f t="shared" si="28"/>
        <v>1</v>
      </c>
      <c r="DI621" s="19" t="s">
        <v>1241</v>
      </c>
      <c r="DJ621" s="19">
        <f t="shared" si="29"/>
        <v>1</v>
      </c>
      <c r="DK621" s="19" t="s">
        <v>257</v>
      </c>
      <c r="DL621" s="19">
        <f t="shared" si="30"/>
        <v>3</v>
      </c>
      <c r="DM621" s="20"/>
      <c r="DN621" s="19" t="str">
        <f t="shared" si="31"/>
        <v/>
      </c>
      <c r="DO621" s="20"/>
      <c r="DP621" s="19" t="s">
        <v>185</v>
      </c>
      <c r="DQ621" s="20">
        <f t="shared" si="32"/>
        <v>0</v>
      </c>
      <c r="DR621" s="20"/>
      <c r="DS621" s="19" t="s">
        <v>195</v>
      </c>
      <c r="DT621" s="19" t="s">
        <v>285</v>
      </c>
      <c r="DU621" s="19" t="s">
        <v>185</v>
      </c>
      <c r="DV621" s="20"/>
      <c r="DW621" s="20"/>
      <c r="DX621" s="20"/>
      <c r="DY621" s="20"/>
    </row>
    <row r="622">
      <c r="A622" s="18">
        <v>46029.67285879629</v>
      </c>
      <c r="B622" s="19" t="s">
        <v>300</v>
      </c>
      <c r="C622" s="19" t="s">
        <v>174</v>
      </c>
      <c r="D622" s="19">
        <f t="shared" si="2"/>
        <v>0</v>
      </c>
      <c r="E622" s="19" t="s">
        <v>267</v>
      </c>
      <c r="F622" s="19">
        <f>IFERROR(__xludf.DUMMYFUNCTION("LET(
  t, LOWER(TRIM(E622)),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622" s="19" t="s">
        <v>185</v>
      </c>
      <c r="H622" s="19">
        <f>IFERROR(__xludf.DUMMYFUNCTION("LET(
  t, LOWER(TRIM(G622)),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22" s="19" t="s">
        <v>310</v>
      </c>
      <c r="J622" s="19">
        <f>IFERROR(__xludf.DUMMYFUNCTION("LET(
  text, LOWER(I622),
  IFERROR(
    IFS(
      REGEXMATCH(text,""ở cùng gia đình|ở trọ cùng gia đình""), 0,
      REGEXMATCH(text,""thuê trọ""), 1,
      REGEXMATCH(text,""ở ktx""), 2,
      REGEXMATCH(text,""có nhà tại khu vực đang học|có nhà|ở riên"&amp;"g tại chung cư""), 3,
      REGEXMATCH(text,""ở nhà người quen""), 4
    ),
  -1)
)"),2.0)</f>
        <v>2</v>
      </c>
      <c r="K622" s="19" t="s">
        <v>202</v>
      </c>
      <c r="L622" s="19">
        <f>IFERROR(__xludf.DUMMYFUNCTION("LET(
  t, LOWER(TRIM(K622)),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22" s="19" t="s">
        <v>222</v>
      </c>
      <c r="N622" s="19">
        <f>IFERROR(__xludf.DUMMYFUNCTION("LET(
  t, LOWER(TRIM(M622)),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22" s="19" t="s">
        <v>195</v>
      </c>
      <c r="P622" s="19">
        <f t="shared" si="3"/>
        <v>1</v>
      </c>
      <c r="Q622" s="19">
        <v>1.0</v>
      </c>
      <c r="R622" s="20">
        <f t="shared" si="665"/>
        <v>1</v>
      </c>
      <c r="S622" s="19" t="s">
        <v>223</v>
      </c>
      <c r="T622" s="19"/>
      <c r="U622" s="19" t="s">
        <v>236</v>
      </c>
      <c r="V622" s="20">
        <f>IFERROR(__xludf.DUMMYFUNCTION("IFERROR(REGEXEXTRACT(U622,""\d+"")*1, """")"),40.0)</f>
        <v>40</v>
      </c>
      <c r="W622" s="20">
        <f t="shared" si="5"/>
        <v>40</v>
      </c>
      <c r="X622" s="19">
        <v>40.0</v>
      </c>
      <c r="Y622" s="19">
        <v>20.0</v>
      </c>
      <c r="Z622" s="19" t="s">
        <v>186</v>
      </c>
      <c r="AA622" s="19"/>
      <c r="AB622" s="19" t="s">
        <v>185</v>
      </c>
      <c r="AC622" s="19" t="s">
        <v>423</v>
      </c>
      <c r="AD622" s="19" t="s">
        <v>205</v>
      </c>
      <c r="AE622" s="19" t="s">
        <v>186</v>
      </c>
      <c r="AF622" s="19" t="s">
        <v>206</v>
      </c>
      <c r="AG622" s="19" t="s">
        <v>188</v>
      </c>
      <c r="AH622" s="19" t="s">
        <v>188</v>
      </c>
      <c r="AI622" s="19" t="s">
        <v>239</v>
      </c>
      <c r="AJ622" s="19">
        <f t="shared" si="6"/>
        <v>0</v>
      </c>
      <c r="AK622" s="19" t="s">
        <v>188</v>
      </c>
      <c r="AL622" s="19">
        <f t="shared" si="7"/>
        <v>1</v>
      </c>
      <c r="AM622" s="19" t="s">
        <v>294</v>
      </c>
      <c r="AN622" s="19">
        <f t="shared" si="8"/>
        <v>2</v>
      </c>
      <c r="AO622" s="20"/>
      <c r="AP622" s="19">
        <v>3.0</v>
      </c>
      <c r="AQ622" s="19">
        <v>3.0</v>
      </c>
      <c r="AR622" s="19">
        <v>3.0</v>
      </c>
      <c r="AS622" s="19">
        <v>3.0</v>
      </c>
      <c r="AT622" s="19">
        <v>3.0</v>
      </c>
      <c r="AU622" s="19">
        <v>3.0</v>
      </c>
      <c r="AV622" s="19">
        <v>3.0</v>
      </c>
      <c r="AW622" s="19">
        <v>3.0</v>
      </c>
      <c r="AX622" s="19">
        <v>3.0</v>
      </c>
      <c r="AY622" s="19">
        <f t="shared" si="9"/>
        <v>27</v>
      </c>
      <c r="AZ622" s="19">
        <f t="shared" si="10"/>
        <v>18</v>
      </c>
      <c r="BA622" s="19">
        <f t="shared" si="11"/>
        <v>1</v>
      </c>
      <c r="BB622" s="19">
        <f t="shared" si="12"/>
        <v>1</v>
      </c>
      <c r="BC622" s="19">
        <v>3.0</v>
      </c>
      <c r="BD622" s="19">
        <v>3.0</v>
      </c>
      <c r="BE622" s="19">
        <v>3.0</v>
      </c>
      <c r="BF622" s="19">
        <v>3.0</v>
      </c>
      <c r="BG622" s="19">
        <v>3.0</v>
      </c>
      <c r="BH622" s="19">
        <v>3.0</v>
      </c>
      <c r="BI622" s="19">
        <v>3.0</v>
      </c>
      <c r="BJ622" s="19">
        <f t="shared" si="13"/>
        <v>21</v>
      </c>
      <c r="BK622" s="19">
        <f t="shared" si="14"/>
        <v>14</v>
      </c>
      <c r="BL622" s="19"/>
      <c r="BM622" s="19"/>
      <c r="BN622" s="19">
        <v>2.0</v>
      </c>
      <c r="BO622" s="19" t="s">
        <v>195</v>
      </c>
      <c r="BP622" s="19">
        <f t="shared" si="15"/>
        <v>1</v>
      </c>
      <c r="BQ622" s="19">
        <v>4.0</v>
      </c>
      <c r="BR622" s="19">
        <v>20.0</v>
      </c>
      <c r="BS622" s="19" t="s">
        <v>195</v>
      </c>
      <c r="BT622" s="20">
        <f t="shared" si="16"/>
        <v>1</v>
      </c>
      <c r="BU622" s="19" t="s">
        <v>312</v>
      </c>
      <c r="BV622" s="19">
        <v>5.0</v>
      </c>
      <c r="BW622" s="19" t="s">
        <v>195</v>
      </c>
      <c r="BX622" s="19" t="s">
        <v>191</v>
      </c>
      <c r="BY622" s="19" t="s">
        <v>195</v>
      </c>
      <c r="BZ622" s="19" t="s">
        <v>185</v>
      </c>
      <c r="CA622" s="19">
        <f t="shared" si="17"/>
        <v>0</v>
      </c>
      <c r="CB622" s="19" t="s">
        <v>186</v>
      </c>
      <c r="CC622" s="19">
        <f t="shared" si="18"/>
        <v>1</v>
      </c>
      <c r="CD622" s="19" t="s">
        <v>192</v>
      </c>
      <c r="CE622" s="19">
        <f t="shared" si="19"/>
        <v>0</v>
      </c>
      <c r="CF622" s="19" t="s">
        <v>192</v>
      </c>
      <c r="CG622" s="19">
        <f t="shared" si="20"/>
        <v>0</v>
      </c>
      <c r="CH622" s="19" t="s">
        <v>192</v>
      </c>
      <c r="CI622" s="19">
        <f t="shared" si="21"/>
        <v>0</v>
      </c>
      <c r="CJ622" s="19" t="s">
        <v>292</v>
      </c>
      <c r="CK622" s="19" t="s">
        <v>279</v>
      </c>
      <c r="CL622" s="19" t="s">
        <v>241</v>
      </c>
      <c r="CM622" s="19">
        <f t="shared" si="22"/>
        <v>1.5</v>
      </c>
      <c r="CN622" s="19" t="s">
        <v>185</v>
      </c>
      <c r="CO622" s="19">
        <f t="shared" si="23"/>
        <v>0</v>
      </c>
      <c r="CP622" s="19" t="s">
        <v>185</v>
      </c>
      <c r="CQ622" s="19" t="s">
        <v>185</v>
      </c>
      <c r="CR622" s="19" t="s">
        <v>185</v>
      </c>
      <c r="CS622" s="19" t="s">
        <v>195</v>
      </c>
      <c r="CT622" s="19" t="s">
        <v>185</v>
      </c>
      <c r="CU622" s="19">
        <f t="shared" ref="CU622:CY622" si="686">if(CP622="Không",0,1)</f>
        <v>0</v>
      </c>
      <c r="CV622" s="19">
        <f t="shared" si="686"/>
        <v>0</v>
      </c>
      <c r="CW622" s="19">
        <f t="shared" si="686"/>
        <v>0</v>
      </c>
      <c r="CX622" s="19">
        <f t="shared" si="686"/>
        <v>1</v>
      </c>
      <c r="CY622" s="19">
        <f t="shared" si="686"/>
        <v>0</v>
      </c>
      <c r="CZ622" s="19" t="s">
        <v>185</v>
      </c>
      <c r="DA622" s="19">
        <f t="shared" si="25"/>
        <v>0</v>
      </c>
      <c r="DB622" s="19" t="s">
        <v>185</v>
      </c>
      <c r="DC622" s="19">
        <f t="shared" si="26"/>
        <v>0</v>
      </c>
      <c r="DD622" s="20"/>
      <c r="DE622" s="19" t="s">
        <v>195</v>
      </c>
      <c r="DF622" s="19">
        <f t="shared" si="27"/>
        <v>1</v>
      </c>
      <c r="DG622" s="19" t="s">
        <v>196</v>
      </c>
      <c r="DH622" s="19">
        <f t="shared" si="28"/>
        <v>0</v>
      </c>
      <c r="DI622" s="19" t="s">
        <v>362</v>
      </c>
      <c r="DJ622" s="19">
        <f t="shared" si="29"/>
        <v>1</v>
      </c>
      <c r="DK622" s="19" t="s">
        <v>197</v>
      </c>
      <c r="DL622" s="19">
        <f t="shared" si="30"/>
        <v>0</v>
      </c>
      <c r="DM622" s="19" t="s">
        <v>198</v>
      </c>
      <c r="DN622" s="19">
        <f t="shared" si="31"/>
        <v>1.5</v>
      </c>
      <c r="DO622" s="19" t="s">
        <v>326</v>
      </c>
      <c r="DP622" s="19" t="s">
        <v>185</v>
      </c>
      <c r="DQ622" s="20">
        <f t="shared" si="32"/>
        <v>0</v>
      </c>
      <c r="DR622" s="20"/>
      <c r="DS622" s="19" t="s">
        <v>185</v>
      </c>
      <c r="DT622" s="20"/>
      <c r="DU622" s="19" t="s">
        <v>185</v>
      </c>
      <c r="DV622" s="20"/>
      <c r="DW622" s="20"/>
      <c r="DX622" s="20"/>
      <c r="DY622" s="20"/>
    </row>
    <row r="623">
      <c r="A623" s="18">
        <v>46030.65773148148</v>
      </c>
      <c r="B623" s="19" t="s">
        <v>300</v>
      </c>
      <c r="C623" s="19" t="s">
        <v>174</v>
      </c>
      <c r="D623" s="19">
        <f t="shared" si="2"/>
        <v>0</v>
      </c>
      <c r="E623" s="19" t="s">
        <v>235</v>
      </c>
      <c r="F623" s="19">
        <f>IFERROR(__xludf.DUMMYFUNCTION("LET(
  t, LOWER(TRIM(E623)),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23" s="19" t="s">
        <v>220</v>
      </c>
      <c r="H623" s="19">
        <f>IFERROR(__xludf.DUMMYFUNCTION("LET(
  t, LOWER(TRIM(G623)),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23" s="19" t="s">
        <v>276</v>
      </c>
      <c r="J623" s="19">
        <f>IFERROR(__xludf.DUMMYFUNCTION("LET(
  text, LOWER(I623),
  IFERROR(
    IFS(
      REGEXMATCH(text,""ở cùng gia đình|ở trọ cùng gia đình""), 0,
      REGEXMATCH(text,""thuê trọ""), 1,
      REGEXMATCH(text,""ở ktx""), 2,
      REGEXMATCH(text,""có nhà tại khu vực đang học|có nhà|ở riên"&amp;"g tại chung cư""), 3,
      REGEXMATCH(text,""ở nhà người quen""), 4
    ),
  -1)
)"),0.0)</f>
        <v>0</v>
      </c>
      <c r="K623" s="19" t="s">
        <v>183</v>
      </c>
      <c r="L623" s="19">
        <f>IFERROR(__xludf.DUMMYFUNCTION("LET(
  t, LOWER(TRIM(K623)),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23" s="19" t="s">
        <v>261</v>
      </c>
      <c r="N623" s="19">
        <f>IFERROR(__xludf.DUMMYFUNCTION("LET(
  t, LOWER(TRIM(M623)),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23" s="19" t="s">
        <v>195</v>
      </c>
      <c r="P623" s="19">
        <f t="shared" si="3"/>
        <v>1</v>
      </c>
      <c r="Q623" s="19" t="s">
        <v>1242</v>
      </c>
      <c r="R623" s="19">
        <v>1.0</v>
      </c>
      <c r="S623" s="19" t="s">
        <v>223</v>
      </c>
      <c r="T623" s="19"/>
      <c r="U623" s="19" t="s">
        <v>236</v>
      </c>
      <c r="V623" s="20">
        <f>IFERROR(__xludf.DUMMYFUNCTION("IFERROR(REGEXEXTRACT(U623,""\d+"")*1, """")"),40.0)</f>
        <v>40</v>
      </c>
      <c r="W623" s="20">
        <f t="shared" si="5"/>
        <v>40</v>
      </c>
      <c r="X623" s="21">
        <v>0.25</v>
      </c>
      <c r="Y623" s="21">
        <v>0.5</v>
      </c>
      <c r="Z623" s="19" t="s">
        <v>185</v>
      </c>
      <c r="AA623" s="19"/>
      <c r="AB623" s="19" t="s">
        <v>185</v>
      </c>
      <c r="AC623" s="19" t="s">
        <v>185</v>
      </c>
      <c r="AD623" s="19" t="s">
        <v>205</v>
      </c>
      <c r="AE623" s="19" t="s">
        <v>186</v>
      </c>
      <c r="AF623" s="19" t="s">
        <v>250</v>
      </c>
      <c r="AG623" s="19" t="s">
        <v>226</v>
      </c>
      <c r="AH623" s="19" t="s">
        <v>251</v>
      </c>
      <c r="AI623" s="19" t="s">
        <v>227</v>
      </c>
      <c r="AJ623" s="19">
        <f t="shared" si="6"/>
        <v>2</v>
      </c>
      <c r="AK623" s="19" t="s">
        <v>251</v>
      </c>
      <c r="AL623" s="19">
        <f t="shared" si="7"/>
        <v>3</v>
      </c>
      <c r="AM623" s="19" t="s">
        <v>228</v>
      </c>
      <c r="AN623" s="19">
        <f t="shared" si="8"/>
        <v>1</v>
      </c>
      <c r="AO623" s="20"/>
      <c r="AP623" s="19">
        <v>4.0</v>
      </c>
      <c r="AQ623" s="19">
        <v>2.0</v>
      </c>
      <c r="AR623" s="19">
        <v>4.0</v>
      </c>
      <c r="AS623" s="19">
        <v>2.0</v>
      </c>
      <c r="AT623" s="19">
        <v>3.0</v>
      </c>
      <c r="AU623" s="19">
        <v>2.0</v>
      </c>
      <c r="AV623" s="19">
        <v>1.0</v>
      </c>
      <c r="AW623" s="19">
        <v>2.0</v>
      </c>
      <c r="AX623" s="19">
        <v>3.0</v>
      </c>
      <c r="AY623" s="19">
        <f t="shared" si="9"/>
        <v>23</v>
      </c>
      <c r="AZ623" s="19">
        <f t="shared" si="10"/>
        <v>14</v>
      </c>
      <c r="BA623" s="19">
        <f t="shared" si="11"/>
        <v>1</v>
      </c>
      <c r="BB623" s="19">
        <f t="shared" si="12"/>
        <v>1</v>
      </c>
      <c r="BC623" s="19">
        <v>2.0</v>
      </c>
      <c r="BD623" s="19">
        <v>3.0</v>
      </c>
      <c r="BE623" s="19">
        <v>3.0</v>
      </c>
      <c r="BF623" s="19">
        <v>2.0</v>
      </c>
      <c r="BG623" s="19">
        <v>2.0</v>
      </c>
      <c r="BH623" s="19">
        <v>1.0</v>
      </c>
      <c r="BI623" s="19">
        <v>1.0</v>
      </c>
      <c r="BJ623" s="19">
        <f t="shared" si="13"/>
        <v>14</v>
      </c>
      <c r="BK623" s="19">
        <f t="shared" si="14"/>
        <v>7</v>
      </c>
      <c r="BL623" s="19"/>
      <c r="BM623" s="19"/>
      <c r="BN623" s="19">
        <v>5.0</v>
      </c>
      <c r="BO623" s="19" t="s">
        <v>195</v>
      </c>
      <c r="BP623" s="19">
        <f t="shared" si="15"/>
        <v>1</v>
      </c>
      <c r="BQ623" s="19">
        <v>1.0</v>
      </c>
      <c r="BR623" s="19">
        <v>1.0</v>
      </c>
      <c r="BS623" s="19" t="s">
        <v>195</v>
      </c>
      <c r="BT623" s="20">
        <f t="shared" si="16"/>
        <v>1</v>
      </c>
      <c r="BU623" s="19" t="s">
        <v>1243</v>
      </c>
      <c r="BV623" s="19">
        <v>3.0</v>
      </c>
      <c r="BW623" s="19" t="s">
        <v>185</v>
      </c>
      <c r="BX623" s="19" t="s">
        <v>191</v>
      </c>
      <c r="BY623" s="19" t="s">
        <v>195</v>
      </c>
      <c r="BZ623" s="19" t="s">
        <v>186</v>
      </c>
      <c r="CA623" s="19">
        <f t="shared" si="17"/>
        <v>1</v>
      </c>
      <c r="CB623" s="19" t="s">
        <v>208</v>
      </c>
      <c r="CC623" s="19">
        <f t="shared" si="18"/>
        <v>2</v>
      </c>
      <c r="CD623" s="19" t="s">
        <v>208</v>
      </c>
      <c r="CE623" s="19">
        <f t="shared" si="19"/>
        <v>2</v>
      </c>
      <c r="CF623" s="19" t="s">
        <v>209</v>
      </c>
      <c r="CG623" s="19">
        <f t="shared" si="20"/>
        <v>1</v>
      </c>
      <c r="CH623" s="19" t="s">
        <v>209</v>
      </c>
      <c r="CI623" s="19">
        <f t="shared" si="21"/>
        <v>1</v>
      </c>
      <c r="CJ623" s="19" t="s">
        <v>229</v>
      </c>
      <c r="CK623" s="19" t="s">
        <v>1244</v>
      </c>
      <c r="CL623" s="19" t="s">
        <v>194</v>
      </c>
      <c r="CM623" s="19">
        <f t="shared" si="22"/>
        <v>3.5</v>
      </c>
      <c r="CN623" s="19" t="s">
        <v>185</v>
      </c>
      <c r="CO623" s="19">
        <f t="shared" si="23"/>
        <v>0</v>
      </c>
      <c r="CP623" s="19" t="s">
        <v>195</v>
      </c>
      <c r="CQ623" s="19" t="s">
        <v>195</v>
      </c>
      <c r="CR623" s="19" t="s">
        <v>185</v>
      </c>
      <c r="CS623" s="19" t="s">
        <v>195</v>
      </c>
      <c r="CT623" s="19" t="s">
        <v>185</v>
      </c>
      <c r="CU623" s="19">
        <f t="shared" ref="CU623:CY623" si="687">if(CP623="Không",0,1)</f>
        <v>1</v>
      </c>
      <c r="CV623" s="19">
        <f t="shared" si="687"/>
        <v>1</v>
      </c>
      <c r="CW623" s="19">
        <f t="shared" si="687"/>
        <v>0</v>
      </c>
      <c r="CX623" s="19">
        <f t="shared" si="687"/>
        <v>1</v>
      </c>
      <c r="CY623" s="19">
        <f t="shared" si="687"/>
        <v>0</v>
      </c>
      <c r="CZ623" s="19" t="s">
        <v>185</v>
      </c>
      <c r="DA623" s="19">
        <f t="shared" si="25"/>
        <v>0</v>
      </c>
      <c r="DB623" s="19" t="s">
        <v>195</v>
      </c>
      <c r="DC623" s="19">
        <f t="shared" si="26"/>
        <v>1</v>
      </c>
      <c r="DD623" s="19" t="s">
        <v>1245</v>
      </c>
      <c r="DE623" s="19" t="s">
        <v>195</v>
      </c>
      <c r="DF623" s="19">
        <f t="shared" si="27"/>
        <v>1</v>
      </c>
      <c r="DG623" s="19" t="s">
        <v>1246</v>
      </c>
      <c r="DH623" s="19">
        <f t="shared" si="28"/>
        <v>1</v>
      </c>
      <c r="DI623" s="19" t="s">
        <v>1247</v>
      </c>
      <c r="DJ623" s="19">
        <f t="shared" si="29"/>
        <v>1</v>
      </c>
      <c r="DK623" s="19" t="s">
        <v>282</v>
      </c>
      <c r="DL623" s="19">
        <f t="shared" si="30"/>
        <v>1</v>
      </c>
      <c r="DM623" s="19" t="s">
        <v>232</v>
      </c>
      <c r="DN623" s="19">
        <f t="shared" si="31"/>
        <v>2.5</v>
      </c>
      <c r="DO623" s="19" t="s">
        <v>1248</v>
      </c>
      <c r="DP623" s="19" t="s">
        <v>185</v>
      </c>
      <c r="DQ623" s="20">
        <f t="shared" si="32"/>
        <v>0</v>
      </c>
      <c r="DR623" s="20"/>
      <c r="DS623" s="19" t="s">
        <v>185</v>
      </c>
      <c r="DT623" s="20"/>
      <c r="DU623" s="19" t="s">
        <v>185</v>
      </c>
      <c r="DV623" s="20"/>
      <c r="DW623" s="20"/>
      <c r="DX623" s="20"/>
      <c r="DY623" s="20"/>
    </row>
    <row r="624">
      <c r="A624" s="18">
        <v>46030.759780092594</v>
      </c>
      <c r="B624" s="19" t="s">
        <v>390</v>
      </c>
      <c r="C624" s="19" t="s">
        <v>335</v>
      </c>
      <c r="D624" s="19">
        <f t="shared" si="2"/>
        <v>1</v>
      </c>
      <c r="E624" s="19" t="s">
        <v>476</v>
      </c>
      <c r="F624" s="19">
        <f>IFERROR(__xludf.DUMMYFUNCTION("LET(
  t, LOWER(TRIM(E624)),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624" s="19" t="s">
        <v>185</v>
      </c>
      <c r="H624" s="19">
        <f>IFERROR(__xludf.DUMMYFUNCTION("LET(
  t, LOWER(TRIM(G624)),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24" s="19" t="s">
        <v>276</v>
      </c>
      <c r="J624" s="19">
        <f>IFERROR(__xludf.DUMMYFUNCTION("LET(
  text, LOWER(I624),
  IFERROR(
    IFS(
      REGEXMATCH(text,""ở cùng gia đình|ở trọ cùng gia đình""), 0,
      REGEXMATCH(text,""thuê trọ""), 1,
      REGEXMATCH(text,""ở ktx""), 2,
      REGEXMATCH(text,""có nhà tại khu vực đang học|có nhà|ở riên"&amp;"g tại chung cư""), 3,
      REGEXMATCH(text,""ở nhà người quen""), 4
    ),
  -1)
)"),0.0)</f>
        <v>0</v>
      </c>
      <c r="K624" s="19" t="s">
        <v>183</v>
      </c>
      <c r="L624" s="19">
        <f>IFERROR(__xludf.DUMMYFUNCTION("LET(
  t, LOWER(TRIM(K624)),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24" s="19" t="s">
        <v>222</v>
      </c>
      <c r="N624" s="19">
        <f>IFERROR(__xludf.DUMMYFUNCTION("LET(
  t, LOWER(TRIM(M624)),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24" s="19" t="s">
        <v>185</v>
      </c>
      <c r="P624" s="19">
        <f t="shared" si="3"/>
        <v>0</v>
      </c>
      <c r="Q624" s="20"/>
      <c r="R624" s="20" t="str">
        <f t="shared" ref="R624:R628" si="689">Q624</f>
        <v/>
      </c>
      <c r="S624" s="20"/>
      <c r="T624" s="20"/>
      <c r="U624" s="20"/>
      <c r="V624" s="20" t="str">
        <f>IFERROR(__xludf.DUMMYFUNCTION("IFERROR(REGEXEXTRACT(U624,""\d+"")*1, """")"),"")</f>
        <v/>
      </c>
      <c r="W624" s="20">
        <f t="shared" si="5"/>
        <v>0</v>
      </c>
      <c r="X624" s="20"/>
      <c r="Y624" s="20"/>
      <c r="Z624" s="19" t="s">
        <v>185</v>
      </c>
      <c r="AA624" s="19"/>
      <c r="AB624" s="19" t="s">
        <v>185</v>
      </c>
      <c r="AC624" s="19" t="s">
        <v>185</v>
      </c>
      <c r="AD624" s="19" t="s">
        <v>205</v>
      </c>
      <c r="AE624" s="19" t="s">
        <v>185</v>
      </c>
      <c r="AF624" s="19" t="s">
        <v>187</v>
      </c>
      <c r="AG624" s="19" t="s">
        <v>226</v>
      </c>
      <c r="AH624" s="19" t="s">
        <v>238</v>
      </c>
      <c r="AI624" s="19" t="s">
        <v>239</v>
      </c>
      <c r="AJ624" s="19">
        <f t="shared" si="6"/>
        <v>0</v>
      </c>
      <c r="AK624" s="19" t="s">
        <v>238</v>
      </c>
      <c r="AL624" s="19">
        <f t="shared" si="7"/>
        <v>0</v>
      </c>
      <c r="AM624" s="19" t="s">
        <v>190</v>
      </c>
      <c r="AN624" s="19">
        <f t="shared" si="8"/>
        <v>0</v>
      </c>
      <c r="AO624" s="20"/>
      <c r="AP624" s="19">
        <v>1.0</v>
      </c>
      <c r="AQ624" s="19">
        <v>1.0</v>
      </c>
      <c r="AR624" s="19">
        <v>4.0</v>
      </c>
      <c r="AS624" s="19">
        <v>4.0</v>
      </c>
      <c r="AT624" s="19">
        <v>4.0</v>
      </c>
      <c r="AU624" s="19">
        <v>1.0</v>
      </c>
      <c r="AV624" s="19">
        <v>1.0</v>
      </c>
      <c r="AW624" s="19">
        <v>1.0</v>
      </c>
      <c r="AX624" s="19">
        <v>1.0</v>
      </c>
      <c r="AY624" s="19">
        <f t="shared" si="9"/>
        <v>18</v>
      </c>
      <c r="AZ624" s="19">
        <f t="shared" si="10"/>
        <v>9</v>
      </c>
      <c r="BA624" s="19">
        <f t="shared" si="11"/>
        <v>0</v>
      </c>
      <c r="BB624" s="19">
        <f t="shared" si="12"/>
        <v>0</v>
      </c>
      <c r="BC624" s="19">
        <v>1.0</v>
      </c>
      <c r="BD624" s="19">
        <v>1.0</v>
      </c>
      <c r="BE624" s="19">
        <v>4.0</v>
      </c>
      <c r="BF624" s="19">
        <v>4.0</v>
      </c>
      <c r="BG624" s="19">
        <v>1.0</v>
      </c>
      <c r="BH624" s="19">
        <v>1.0</v>
      </c>
      <c r="BI624" s="19">
        <v>1.0</v>
      </c>
      <c r="BJ624" s="19">
        <f t="shared" si="13"/>
        <v>13</v>
      </c>
      <c r="BK624" s="19">
        <f t="shared" si="14"/>
        <v>6</v>
      </c>
      <c r="BL624" s="19"/>
      <c r="BM624" s="19"/>
      <c r="BN624" s="19">
        <v>1.0</v>
      </c>
      <c r="BO624" s="19" t="s">
        <v>195</v>
      </c>
      <c r="BP624" s="19">
        <f t="shared" si="15"/>
        <v>1</v>
      </c>
      <c r="BQ624" s="19">
        <v>1.0</v>
      </c>
      <c r="BR624" s="19" t="s">
        <v>1249</v>
      </c>
      <c r="BS624" s="19" t="s">
        <v>185</v>
      </c>
      <c r="BT624" s="20">
        <f t="shared" si="16"/>
        <v>0</v>
      </c>
      <c r="BU624" s="20"/>
      <c r="BV624" s="19">
        <v>1.0</v>
      </c>
      <c r="BW624" s="19" t="s">
        <v>195</v>
      </c>
      <c r="BX624" s="19" t="s">
        <v>191</v>
      </c>
      <c r="BY624" s="19" t="s">
        <v>195</v>
      </c>
      <c r="BZ624" s="19" t="s">
        <v>186</v>
      </c>
      <c r="CA624" s="19">
        <f t="shared" si="17"/>
        <v>1</v>
      </c>
      <c r="CB624" s="19" t="s">
        <v>186</v>
      </c>
      <c r="CC624" s="19">
        <f t="shared" si="18"/>
        <v>1</v>
      </c>
      <c r="CD624" s="19" t="s">
        <v>208</v>
      </c>
      <c r="CE624" s="19">
        <f t="shared" si="19"/>
        <v>2</v>
      </c>
      <c r="CF624" s="19" t="s">
        <v>208</v>
      </c>
      <c r="CG624" s="19">
        <f t="shared" si="20"/>
        <v>2</v>
      </c>
      <c r="CH624" s="19" t="s">
        <v>209</v>
      </c>
      <c r="CI624" s="19">
        <f t="shared" si="21"/>
        <v>1</v>
      </c>
      <c r="CJ624" s="19" t="s">
        <v>292</v>
      </c>
      <c r="CK624" s="19" t="s">
        <v>230</v>
      </c>
      <c r="CL624" s="19" t="s">
        <v>241</v>
      </c>
      <c r="CM624" s="19">
        <f t="shared" si="22"/>
        <v>1.5</v>
      </c>
      <c r="CN624" s="19" t="s">
        <v>185</v>
      </c>
      <c r="CO624" s="19">
        <f t="shared" si="23"/>
        <v>0</v>
      </c>
      <c r="CP624" s="19" t="s">
        <v>185</v>
      </c>
      <c r="CQ624" s="19" t="s">
        <v>185</v>
      </c>
      <c r="CR624" s="19" t="s">
        <v>185</v>
      </c>
      <c r="CS624" s="19" t="s">
        <v>185</v>
      </c>
      <c r="CT624" s="19" t="s">
        <v>185</v>
      </c>
      <c r="CU624" s="19">
        <f t="shared" ref="CU624:CY624" si="688">if(CP624="Không",0,1)</f>
        <v>0</v>
      </c>
      <c r="CV624" s="19">
        <f t="shared" si="688"/>
        <v>0</v>
      </c>
      <c r="CW624" s="19">
        <f t="shared" si="688"/>
        <v>0</v>
      </c>
      <c r="CX624" s="19">
        <f t="shared" si="688"/>
        <v>0</v>
      </c>
      <c r="CY624" s="19">
        <f t="shared" si="688"/>
        <v>0</v>
      </c>
      <c r="CZ624" s="19" t="s">
        <v>185</v>
      </c>
      <c r="DA624" s="19">
        <f t="shared" si="25"/>
        <v>0</v>
      </c>
      <c r="DB624" s="19" t="s">
        <v>185</v>
      </c>
      <c r="DC624" s="19">
        <f t="shared" si="26"/>
        <v>0</v>
      </c>
      <c r="DD624" s="20"/>
      <c r="DE624" s="19" t="s">
        <v>185</v>
      </c>
      <c r="DF624" s="19">
        <f t="shared" si="27"/>
        <v>0</v>
      </c>
      <c r="DG624" s="19" t="s">
        <v>196</v>
      </c>
      <c r="DH624" s="19">
        <f t="shared" si="28"/>
        <v>0</v>
      </c>
      <c r="DI624" s="19" t="s">
        <v>185</v>
      </c>
      <c r="DJ624" s="19">
        <f t="shared" si="29"/>
        <v>0</v>
      </c>
      <c r="DK624" s="19" t="s">
        <v>197</v>
      </c>
      <c r="DL624" s="19">
        <f t="shared" si="30"/>
        <v>0</v>
      </c>
      <c r="DM624" s="20"/>
      <c r="DN624" s="19" t="str">
        <f t="shared" si="31"/>
        <v/>
      </c>
      <c r="DO624" s="20"/>
      <c r="DP624" s="19" t="s">
        <v>185</v>
      </c>
      <c r="DQ624" s="20">
        <f t="shared" si="32"/>
        <v>0</v>
      </c>
      <c r="DR624" s="20"/>
      <c r="DS624" s="19" t="s">
        <v>185</v>
      </c>
      <c r="DT624" s="20"/>
      <c r="DU624" s="19" t="s">
        <v>185</v>
      </c>
      <c r="DV624" s="20"/>
      <c r="DW624" s="20"/>
      <c r="DX624" s="20"/>
      <c r="DY624" s="20"/>
    </row>
    <row r="625">
      <c r="A625" s="18">
        <v>46035.6397337963</v>
      </c>
      <c r="B625" s="19" t="s">
        <v>390</v>
      </c>
      <c r="C625" s="19" t="s">
        <v>174</v>
      </c>
      <c r="D625" s="19">
        <f t="shared" si="2"/>
        <v>0</v>
      </c>
      <c r="E625" s="19" t="s">
        <v>328</v>
      </c>
      <c r="F625" s="19">
        <f>IFERROR(__xludf.DUMMYFUNCTION("LET(
  t, LOWER(TRIM(E625)),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25" s="19" t="s">
        <v>181</v>
      </c>
      <c r="H625" s="19">
        <f>IFERROR(__xludf.DUMMYFUNCTION("LET(
  t, LOWER(TRIM(G625)),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625" s="19" t="s">
        <v>276</v>
      </c>
      <c r="J625" s="19">
        <f>IFERROR(__xludf.DUMMYFUNCTION("LET(
  text, LOWER(I625),
  IFERROR(
    IFS(
      REGEXMATCH(text,""ở cùng gia đình|ở trọ cùng gia đình""), 0,
      REGEXMATCH(text,""thuê trọ""), 1,
      REGEXMATCH(text,""ở ktx""), 2,
      REGEXMATCH(text,""có nhà tại khu vực đang học|có nhà|ở riên"&amp;"g tại chung cư""), 3,
      REGEXMATCH(text,""ở nhà người quen""), 4
    ),
  -1)
)"),0.0)</f>
        <v>0</v>
      </c>
      <c r="K625" s="19" t="s">
        <v>221</v>
      </c>
      <c r="L625" s="19">
        <f>IFERROR(__xludf.DUMMYFUNCTION("LET(
  t, LOWER(TRIM(K625)),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25" s="19" t="s">
        <v>222</v>
      </c>
      <c r="N625" s="19">
        <f>IFERROR(__xludf.DUMMYFUNCTION("LET(
  t, LOWER(TRIM(M625)),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25" s="19" t="s">
        <v>195</v>
      </c>
      <c r="P625" s="19">
        <f t="shared" si="3"/>
        <v>1</v>
      </c>
      <c r="Q625" s="19">
        <v>1.0</v>
      </c>
      <c r="R625" s="20">
        <f t="shared" si="689"/>
        <v>1</v>
      </c>
      <c r="S625" s="19" t="s">
        <v>223</v>
      </c>
      <c r="T625" s="19"/>
      <c r="U625" s="19" t="s">
        <v>224</v>
      </c>
      <c r="V625" s="20">
        <f>IFERROR(__xludf.DUMMYFUNCTION("IFERROR(REGEXEXTRACT(U625,""\d+"")*1, """")"),25.0)</f>
        <v>25</v>
      </c>
      <c r="W625" s="20">
        <f t="shared" si="5"/>
        <v>25</v>
      </c>
      <c r="X625" s="21">
        <v>0.47</v>
      </c>
      <c r="Y625" s="21">
        <v>0.3</v>
      </c>
      <c r="Z625" s="19" t="s">
        <v>185</v>
      </c>
      <c r="AA625" s="19"/>
      <c r="AB625" s="19" t="s">
        <v>185</v>
      </c>
      <c r="AC625" s="19" t="s">
        <v>421</v>
      </c>
      <c r="AD625" s="19" t="s">
        <v>186</v>
      </c>
      <c r="AE625" s="19" t="s">
        <v>185</v>
      </c>
      <c r="AF625" s="19" t="s">
        <v>237</v>
      </c>
      <c r="AG625" s="19" t="s">
        <v>226</v>
      </c>
      <c r="AH625" s="19" t="s">
        <v>238</v>
      </c>
      <c r="AI625" s="19" t="s">
        <v>189</v>
      </c>
      <c r="AJ625" s="19">
        <f t="shared" si="6"/>
        <v>1</v>
      </c>
      <c r="AK625" s="19" t="s">
        <v>226</v>
      </c>
      <c r="AL625" s="19">
        <f t="shared" si="7"/>
        <v>2</v>
      </c>
      <c r="AM625" s="19" t="s">
        <v>228</v>
      </c>
      <c r="AN625" s="19">
        <f t="shared" si="8"/>
        <v>1</v>
      </c>
      <c r="AO625" s="20"/>
      <c r="AP625" s="19">
        <v>4.0</v>
      </c>
      <c r="AQ625" s="19">
        <v>3.0</v>
      </c>
      <c r="AR625" s="19">
        <v>4.0</v>
      </c>
      <c r="AS625" s="19">
        <v>4.0</v>
      </c>
      <c r="AT625" s="19">
        <v>1.0</v>
      </c>
      <c r="AU625" s="19">
        <v>1.0</v>
      </c>
      <c r="AV625" s="19">
        <v>1.0</v>
      </c>
      <c r="AW625" s="19">
        <v>1.0</v>
      </c>
      <c r="AX625" s="19">
        <v>1.0</v>
      </c>
      <c r="AY625" s="19">
        <f t="shared" si="9"/>
        <v>20</v>
      </c>
      <c r="AZ625" s="19">
        <f t="shared" si="10"/>
        <v>11</v>
      </c>
      <c r="BA625" s="19">
        <f t="shared" si="11"/>
        <v>1</v>
      </c>
      <c r="BB625" s="19">
        <f t="shared" si="12"/>
        <v>0</v>
      </c>
      <c r="BC625" s="19">
        <v>1.0</v>
      </c>
      <c r="BD625" s="19">
        <v>1.0</v>
      </c>
      <c r="BE625" s="19">
        <v>1.0</v>
      </c>
      <c r="BF625" s="19">
        <v>1.0</v>
      </c>
      <c r="BG625" s="19">
        <v>1.0</v>
      </c>
      <c r="BH625" s="19">
        <v>1.0</v>
      </c>
      <c r="BI625" s="19">
        <v>1.0</v>
      </c>
      <c r="BJ625" s="19">
        <f t="shared" si="13"/>
        <v>7</v>
      </c>
      <c r="BK625" s="19">
        <f t="shared" si="14"/>
        <v>0</v>
      </c>
      <c r="BL625" s="19"/>
      <c r="BM625" s="19"/>
      <c r="BN625" s="19">
        <v>1.0</v>
      </c>
      <c r="BO625" s="19" t="s">
        <v>185</v>
      </c>
      <c r="BP625" s="19">
        <f t="shared" si="15"/>
        <v>0</v>
      </c>
      <c r="BQ625" s="19">
        <v>1.0</v>
      </c>
      <c r="BR625" s="19">
        <v>0.0</v>
      </c>
      <c r="BS625" s="19" t="s">
        <v>185</v>
      </c>
      <c r="BT625" s="20">
        <f t="shared" si="16"/>
        <v>0</v>
      </c>
      <c r="BU625" s="20"/>
      <c r="BV625" s="19">
        <v>3.0</v>
      </c>
      <c r="BW625" s="19" t="s">
        <v>195</v>
      </c>
      <c r="BX625" s="19" t="s">
        <v>634</v>
      </c>
      <c r="BY625" s="19" t="s">
        <v>195</v>
      </c>
      <c r="BZ625" s="19" t="s">
        <v>185</v>
      </c>
      <c r="CA625" s="19">
        <f t="shared" si="17"/>
        <v>0</v>
      </c>
      <c r="CB625" s="19" t="s">
        <v>185</v>
      </c>
      <c r="CC625" s="19">
        <f t="shared" si="18"/>
        <v>0</v>
      </c>
      <c r="CD625" s="19" t="s">
        <v>192</v>
      </c>
      <c r="CE625" s="19">
        <f t="shared" si="19"/>
        <v>0</v>
      </c>
      <c r="CF625" s="19" t="s">
        <v>192</v>
      </c>
      <c r="CG625" s="19">
        <f t="shared" si="20"/>
        <v>0</v>
      </c>
      <c r="CH625" s="19" t="s">
        <v>192</v>
      </c>
      <c r="CI625" s="19">
        <f t="shared" si="21"/>
        <v>0</v>
      </c>
      <c r="CJ625" s="19" t="s">
        <v>229</v>
      </c>
      <c r="CK625" s="19" t="s">
        <v>336</v>
      </c>
      <c r="CL625" s="19" t="s">
        <v>194</v>
      </c>
      <c r="CM625" s="19">
        <f t="shared" si="22"/>
        <v>3.5</v>
      </c>
      <c r="CN625" s="19" t="s">
        <v>213</v>
      </c>
      <c r="CO625" s="19">
        <f t="shared" si="23"/>
        <v>1</v>
      </c>
      <c r="CP625" s="19" t="s">
        <v>185</v>
      </c>
      <c r="CQ625" s="19" t="s">
        <v>195</v>
      </c>
      <c r="CR625" s="19" t="s">
        <v>185</v>
      </c>
      <c r="CS625" s="19" t="s">
        <v>185</v>
      </c>
      <c r="CT625" s="19" t="s">
        <v>185</v>
      </c>
      <c r="CU625" s="19">
        <f t="shared" ref="CU625:CY625" si="690">if(CP625="Không",0,1)</f>
        <v>0</v>
      </c>
      <c r="CV625" s="19">
        <f t="shared" si="690"/>
        <v>1</v>
      </c>
      <c r="CW625" s="19">
        <f t="shared" si="690"/>
        <v>0</v>
      </c>
      <c r="CX625" s="19">
        <f t="shared" si="690"/>
        <v>0</v>
      </c>
      <c r="CY625" s="19">
        <f t="shared" si="690"/>
        <v>0</v>
      </c>
      <c r="CZ625" s="19" t="s">
        <v>185</v>
      </c>
      <c r="DA625" s="19">
        <f t="shared" si="25"/>
        <v>0</v>
      </c>
      <c r="DB625" s="19" t="s">
        <v>185</v>
      </c>
      <c r="DC625" s="19">
        <f t="shared" si="26"/>
        <v>0</v>
      </c>
      <c r="DD625" s="20"/>
      <c r="DE625" s="19" t="s">
        <v>185</v>
      </c>
      <c r="DF625" s="19">
        <f t="shared" si="27"/>
        <v>0</v>
      </c>
      <c r="DG625" s="19" t="s">
        <v>196</v>
      </c>
      <c r="DH625" s="19">
        <f t="shared" si="28"/>
        <v>0</v>
      </c>
      <c r="DI625" s="19" t="s">
        <v>185</v>
      </c>
      <c r="DJ625" s="19">
        <f t="shared" si="29"/>
        <v>0</v>
      </c>
      <c r="DK625" s="19" t="s">
        <v>197</v>
      </c>
      <c r="DL625" s="19">
        <f t="shared" si="30"/>
        <v>0</v>
      </c>
      <c r="DM625" s="20"/>
      <c r="DN625" s="19" t="str">
        <f t="shared" si="31"/>
        <v/>
      </c>
      <c r="DO625" s="20"/>
      <c r="DP625" s="19" t="s">
        <v>185</v>
      </c>
      <c r="DQ625" s="20">
        <f t="shared" si="32"/>
        <v>0</v>
      </c>
      <c r="DR625" s="20"/>
      <c r="DS625" s="19" t="s">
        <v>185</v>
      </c>
      <c r="DT625" s="20"/>
      <c r="DU625" s="19" t="s">
        <v>185</v>
      </c>
      <c r="DV625" s="20"/>
      <c r="DW625" s="20"/>
      <c r="DX625" s="20"/>
      <c r="DY625" s="20"/>
    </row>
    <row r="626">
      <c r="A626" s="18">
        <v>46035.64097222222</v>
      </c>
      <c r="B626" s="19" t="s">
        <v>289</v>
      </c>
      <c r="C626" s="19" t="s">
        <v>335</v>
      </c>
      <c r="D626" s="19">
        <f t="shared" si="2"/>
        <v>1</v>
      </c>
      <c r="E626" s="19" t="s">
        <v>180</v>
      </c>
      <c r="F626" s="19">
        <f>IFERROR(__xludf.DUMMYFUNCTION("LET(
  t, LOWER(TRIM(E626)),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26" s="19" t="s">
        <v>185</v>
      </c>
      <c r="H626" s="19">
        <f>IFERROR(__xludf.DUMMYFUNCTION("LET(
  t, LOWER(TRIM(G626)),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26" s="19" t="s">
        <v>182</v>
      </c>
      <c r="J626" s="19">
        <f>IFERROR(__xludf.DUMMYFUNCTION("LET(
  text, LOWER(I626),
  IFERROR(
    IFS(
      REGEXMATCH(text,""ở cùng gia đình|ở trọ cùng gia đình""), 0,
      REGEXMATCH(text,""thuê trọ""), 1,
      REGEXMATCH(text,""ở ktx""), 2,
      REGEXMATCH(text,""có nhà tại khu vực đang học|có nhà|ở riên"&amp;"g tại chung cư""), 3,
      REGEXMATCH(text,""ở nhà người quen""), 4
    ),
  -1)
)"),1.0)</f>
        <v>1</v>
      </c>
      <c r="K626" s="19" t="s">
        <v>221</v>
      </c>
      <c r="L626" s="19">
        <f>IFERROR(__xludf.DUMMYFUNCTION("LET(
  t, LOWER(TRIM(K626)),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26" s="19" t="s">
        <v>261</v>
      </c>
      <c r="N626" s="19">
        <f>IFERROR(__xludf.DUMMYFUNCTION("LET(
  t, LOWER(TRIM(M626)),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26" s="19" t="s">
        <v>185</v>
      </c>
      <c r="P626" s="19">
        <f t="shared" si="3"/>
        <v>0</v>
      </c>
      <c r="Q626" s="20"/>
      <c r="R626" s="20" t="str">
        <f t="shared" si="689"/>
        <v/>
      </c>
      <c r="S626" s="20"/>
      <c r="T626" s="20"/>
      <c r="U626" s="20"/>
      <c r="V626" s="20" t="str">
        <f>IFERROR(__xludf.DUMMYFUNCTION("IFERROR(REGEXEXTRACT(U626,""\d+"")*1, """")"),"")</f>
        <v/>
      </c>
      <c r="W626" s="20">
        <f t="shared" si="5"/>
        <v>0</v>
      </c>
      <c r="X626" s="20"/>
      <c r="Y626" s="20"/>
      <c r="Z626" s="19" t="s">
        <v>208</v>
      </c>
      <c r="AA626" s="19"/>
      <c r="AB626" s="19" t="s">
        <v>195</v>
      </c>
      <c r="AC626" s="19" t="s">
        <v>1250</v>
      </c>
      <c r="AD626" s="19" t="s">
        <v>205</v>
      </c>
      <c r="AE626" s="19" t="s">
        <v>225</v>
      </c>
      <c r="AF626" s="19" t="s">
        <v>187</v>
      </c>
      <c r="AG626" s="19" t="s">
        <v>226</v>
      </c>
      <c r="AH626" s="19" t="s">
        <v>226</v>
      </c>
      <c r="AI626" s="19" t="s">
        <v>227</v>
      </c>
      <c r="AJ626" s="19">
        <f t="shared" si="6"/>
        <v>2</v>
      </c>
      <c r="AK626" s="19" t="s">
        <v>226</v>
      </c>
      <c r="AL626" s="19">
        <f t="shared" si="7"/>
        <v>2</v>
      </c>
      <c r="AM626" s="19" t="s">
        <v>294</v>
      </c>
      <c r="AN626" s="19">
        <f t="shared" si="8"/>
        <v>2</v>
      </c>
      <c r="AO626" s="20"/>
      <c r="AP626" s="19">
        <v>4.0</v>
      </c>
      <c r="AQ626" s="19">
        <v>4.0</v>
      </c>
      <c r="AR626" s="19">
        <v>4.0</v>
      </c>
      <c r="AS626" s="19">
        <v>4.0</v>
      </c>
      <c r="AT626" s="19">
        <v>4.0</v>
      </c>
      <c r="AU626" s="19">
        <v>4.0</v>
      </c>
      <c r="AV626" s="19">
        <v>4.0</v>
      </c>
      <c r="AW626" s="19">
        <v>4.0</v>
      </c>
      <c r="AX626" s="19">
        <v>4.0</v>
      </c>
      <c r="AY626" s="19">
        <f t="shared" si="9"/>
        <v>36</v>
      </c>
      <c r="AZ626" s="19">
        <f t="shared" si="10"/>
        <v>27</v>
      </c>
      <c r="BA626" s="19">
        <f t="shared" si="11"/>
        <v>1</v>
      </c>
      <c r="BB626" s="19">
        <f t="shared" si="12"/>
        <v>1</v>
      </c>
      <c r="BC626" s="19">
        <v>4.0</v>
      </c>
      <c r="BD626" s="19">
        <v>4.0</v>
      </c>
      <c r="BE626" s="19">
        <v>4.0</v>
      </c>
      <c r="BF626" s="19">
        <v>4.0</v>
      </c>
      <c r="BG626" s="19">
        <v>4.0</v>
      </c>
      <c r="BH626" s="19">
        <v>1.0</v>
      </c>
      <c r="BI626" s="19">
        <v>4.0</v>
      </c>
      <c r="BJ626" s="19">
        <f t="shared" si="13"/>
        <v>25</v>
      </c>
      <c r="BK626" s="19">
        <f t="shared" si="14"/>
        <v>18</v>
      </c>
      <c r="BL626" s="19"/>
      <c r="BM626" s="19"/>
      <c r="BN626" s="19">
        <v>5.0</v>
      </c>
      <c r="BO626" s="19" t="s">
        <v>195</v>
      </c>
      <c r="BP626" s="19">
        <f t="shared" si="15"/>
        <v>1</v>
      </c>
      <c r="BQ626" s="19">
        <v>6.0</v>
      </c>
      <c r="BR626" s="19">
        <v>18.0</v>
      </c>
      <c r="BS626" s="19" t="s">
        <v>195</v>
      </c>
      <c r="BT626" s="20">
        <f t="shared" si="16"/>
        <v>1</v>
      </c>
      <c r="BU626" s="19" t="s">
        <v>443</v>
      </c>
      <c r="BV626" s="19">
        <v>1.0</v>
      </c>
      <c r="BW626" s="19" t="s">
        <v>195</v>
      </c>
      <c r="BX626" s="19" t="s">
        <v>191</v>
      </c>
      <c r="BY626" s="19" t="s">
        <v>195</v>
      </c>
      <c r="BZ626" s="19" t="s">
        <v>208</v>
      </c>
      <c r="CA626" s="19">
        <f t="shared" si="17"/>
        <v>2</v>
      </c>
      <c r="CB626" s="19" t="s">
        <v>208</v>
      </c>
      <c r="CC626" s="19">
        <f t="shared" si="18"/>
        <v>2</v>
      </c>
      <c r="CD626" s="19" t="s">
        <v>209</v>
      </c>
      <c r="CE626" s="19">
        <f t="shared" si="19"/>
        <v>1</v>
      </c>
      <c r="CF626" s="19" t="s">
        <v>209</v>
      </c>
      <c r="CG626" s="19">
        <f t="shared" si="20"/>
        <v>1</v>
      </c>
      <c r="CH626" s="19" t="s">
        <v>209</v>
      </c>
      <c r="CI626" s="19">
        <f t="shared" si="21"/>
        <v>1</v>
      </c>
      <c r="CJ626" s="19" t="s">
        <v>229</v>
      </c>
      <c r="CK626" s="19" t="s">
        <v>373</v>
      </c>
      <c r="CL626" s="19" t="s">
        <v>194</v>
      </c>
      <c r="CM626" s="19">
        <f t="shared" si="22"/>
        <v>3.5</v>
      </c>
      <c r="CN626" s="19" t="s">
        <v>213</v>
      </c>
      <c r="CO626" s="19">
        <f t="shared" si="23"/>
        <v>1</v>
      </c>
      <c r="CP626" s="19" t="s">
        <v>195</v>
      </c>
      <c r="CQ626" s="19" t="s">
        <v>195</v>
      </c>
      <c r="CR626" s="19" t="s">
        <v>195</v>
      </c>
      <c r="CS626" s="19" t="s">
        <v>195</v>
      </c>
      <c r="CT626" s="19" t="s">
        <v>195</v>
      </c>
      <c r="CU626" s="19">
        <f t="shared" ref="CU626:CY626" si="691">if(CP626="Không",0,1)</f>
        <v>1</v>
      </c>
      <c r="CV626" s="19">
        <f t="shared" si="691"/>
        <v>1</v>
      </c>
      <c r="CW626" s="19">
        <f t="shared" si="691"/>
        <v>1</v>
      </c>
      <c r="CX626" s="19">
        <f t="shared" si="691"/>
        <v>1</v>
      </c>
      <c r="CY626" s="19">
        <f t="shared" si="691"/>
        <v>1</v>
      </c>
      <c r="CZ626" s="19" t="s">
        <v>195</v>
      </c>
      <c r="DA626" s="19">
        <f t="shared" si="25"/>
        <v>1</v>
      </c>
      <c r="DB626" s="19" t="s">
        <v>195</v>
      </c>
      <c r="DC626" s="19">
        <f t="shared" si="26"/>
        <v>1</v>
      </c>
      <c r="DD626" s="19">
        <v>2.0</v>
      </c>
      <c r="DE626" s="19" t="s">
        <v>185</v>
      </c>
      <c r="DF626" s="19">
        <f t="shared" si="27"/>
        <v>0</v>
      </c>
      <c r="DG626" s="19" t="s">
        <v>431</v>
      </c>
      <c r="DH626" s="19">
        <f t="shared" si="28"/>
        <v>1</v>
      </c>
      <c r="DI626" s="19" t="s">
        <v>590</v>
      </c>
      <c r="DJ626" s="19">
        <f t="shared" si="29"/>
        <v>1</v>
      </c>
      <c r="DK626" s="19" t="s">
        <v>282</v>
      </c>
      <c r="DL626" s="19">
        <f t="shared" si="30"/>
        <v>1</v>
      </c>
      <c r="DM626" s="20"/>
      <c r="DN626" s="19" t="str">
        <f t="shared" si="31"/>
        <v/>
      </c>
      <c r="DO626" s="20"/>
      <c r="DP626" s="19" t="s">
        <v>185</v>
      </c>
      <c r="DQ626" s="20">
        <f t="shared" si="32"/>
        <v>0</v>
      </c>
      <c r="DR626" s="20"/>
      <c r="DS626" s="19" t="s">
        <v>185</v>
      </c>
      <c r="DT626" s="20"/>
      <c r="DU626" s="19" t="s">
        <v>185</v>
      </c>
      <c r="DV626" s="20"/>
      <c r="DW626" s="20"/>
      <c r="DX626" s="20"/>
      <c r="DY626" s="20"/>
    </row>
    <row r="627">
      <c r="A627" s="18">
        <v>46035.644537037035</v>
      </c>
      <c r="B627" s="19" t="s">
        <v>442</v>
      </c>
      <c r="C627" s="19" t="s">
        <v>174</v>
      </c>
      <c r="D627" s="19">
        <f t="shared" si="2"/>
        <v>0</v>
      </c>
      <c r="E627" s="19" t="s">
        <v>346</v>
      </c>
      <c r="F627" s="19">
        <f>IFERROR(__xludf.DUMMYFUNCTION("LET(
  t, LOWER(TRIM(E627)),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27" s="19" t="s">
        <v>185</v>
      </c>
      <c r="H627" s="19">
        <f>IFERROR(__xludf.DUMMYFUNCTION("LET(
  t, LOWER(TRIM(G627)),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27" s="19" t="s">
        <v>310</v>
      </c>
      <c r="J627" s="19">
        <f>IFERROR(__xludf.DUMMYFUNCTION("LET(
  text, LOWER(I627),
  IFERROR(
    IFS(
      REGEXMATCH(text,""ở cùng gia đình|ở trọ cùng gia đình""), 0,
      REGEXMATCH(text,""thuê trọ""), 1,
      REGEXMATCH(text,""ở ktx""), 2,
      REGEXMATCH(text,""có nhà tại khu vực đang học|có nhà|ở riên"&amp;"g tại chung cư""), 3,
      REGEXMATCH(text,""ở nhà người quen""), 4
    ),
  -1)
)"),2.0)</f>
        <v>2</v>
      </c>
      <c r="K627" s="19" t="s">
        <v>183</v>
      </c>
      <c r="L627" s="19">
        <f>IFERROR(__xludf.DUMMYFUNCTION("LET(
  t, LOWER(TRIM(K627)),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27" s="19" t="s">
        <v>1251</v>
      </c>
      <c r="N627" s="19">
        <f>IFERROR(__xludf.DUMMYFUNCTION("LET(
  t, LOWER(TRIM(M627)),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)"),1.0)</f>
        <v>1</v>
      </c>
      <c r="O627" s="19" t="s">
        <v>195</v>
      </c>
      <c r="P627" s="19">
        <f t="shared" si="3"/>
        <v>1</v>
      </c>
      <c r="Q627" s="19">
        <v>1.0</v>
      </c>
      <c r="R627" s="20">
        <f t="shared" si="689"/>
        <v>1</v>
      </c>
      <c r="S627" s="19" t="s">
        <v>1252</v>
      </c>
      <c r="T627" s="19"/>
      <c r="U627" s="19" t="s">
        <v>236</v>
      </c>
      <c r="V627" s="20">
        <f>IFERROR(__xludf.DUMMYFUNCTION("IFERROR(REGEXEXTRACT(U627,""\d+"")*1, """")"),40.0)</f>
        <v>40</v>
      </c>
      <c r="W627" s="20">
        <f t="shared" si="5"/>
        <v>40</v>
      </c>
      <c r="X627" s="19">
        <v>30.0</v>
      </c>
      <c r="Y627" s="19">
        <v>30.0</v>
      </c>
      <c r="Z627" s="19" t="s">
        <v>185</v>
      </c>
      <c r="AA627" s="19"/>
      <c r="AB627" s="19" t="s">
        <v>185</v>
      </c>
      <c r="AC627" s="19" t="s">
        <v>185</v>
      </c>
      <c r="AD627" s="19" t="s">
        <v>186</v>
      </c>
      <c r="AE627" s="19" t="s">
        <v>185</v>
      </c>
      <c r="AF627" s="19" t="s">
        <v>187</v>
      </c>
      <c r="AG627" s="19" t="s">
        <v>188</v>
      </c>
      <c r="AH627" s="19" t="s">
        <v>188</v>
      </c>
      <c r="AI627" s="19" t="s">
        <v>239</v>
      </c>
      <c r="AJ627" s="19">
        <f t="shared" si="6"/>
        <v>0</v>
      </c>
      <c r="AK627" s="19" t="s">
        <v>302</v>
      </c>
      <c r="AL627" s="19">
        <f t="shared" si="7"/>
        <v>-1</v>
      </c>
      <c r="AM627" s="19" t="s">
        <v>190</v>
      </c>
      <c r="AN627" s="19">
        <f t="shared" si="8"/>
        <v>0</v>
      </c>
      <c r="AO627" s="20"/>
      <c r="AP627" s="19">
        <v>4.0</v>
      </c>
      <c r="AQ627" s="19">
        <v>4.0</v>
      </c>
      <c r="AR627" s="19">
        <v>2.0</v>
      </c>
      <c r="AS627" s="19">
        <v>1.0</v>
      </c>
      <c r="AT627" s="19">
        <v>1.0</v>
      </c>
      <c r="AU627" s="19">
        <v>2.0</v>
      </c>
      <c r="AV627" s="19">
        <v>1.0</v>
      </c>
      <c r="AW627" s="19">
        <v>1.0</v>
      </c>
      <c r="AX627" s="19">
        <v>2.0</v>
      </c>
      <c r="AY627" s="19">
        <f t="shared" si="9"/>
        <v>18</v>
      </c>
      <c r="AZ627" s="19">
        <f t="shared" si="10"/>
        <v>9</v>
      </c>
      <c r="BA627" s="19">
        <f t="shared" si="11"/>
        <v>0</v>
      </c>
      <c r="BB627" s="19">
        <f t="shared" si="12"/>
        <v>0</v>
      </c>
      <c r="BC627" s="19">
        <v>1.0</v>
      </c>
      <c r="BD627" s="19">
        <v>1.0</v>
      </c>
      <c r="BE627" s="19">
        <v>2.0</v>
      </c>
      <c r="BF627" s="19">
        <v>1.0</v>
      </c>
      <c r="BG627" s="19">
        <v>2.0</v>
      </c>
      <c r="BH627" s="19">
        <v>1.0</v>
      </c>
      <c r="BI627" s="19">
        <v>1.0</v>
      </c>
      <c r="BJ627" s="19">
        <f t="shared" si="13"/>
        <v>9</v>
      </c>
      <c r="BK627" s="19">
        <f t="shared" si="14"/>
        <v>2</v>
      </c>
      <c r="BL627" s="19"/>
      <c r="BM627" s="19"/>
      <c r="BN627" s="19">
        <v>1.0</v>
      </c>
      <c r="BO627" s="19" t="s">
        <v>185</v>
      </c>
      <c r="BP627" s="19">
        <f t="shared" si="15"/>
        <v>0</v>
      </c>
      <c r="BQ627" s="19">
        <v>1.0</v>
      </c>
      <c r="BR627" s="19">
        <v>0.0</v>
      </c>
      <c r="BS627" s="19" t="s">
        <v>185</v>
      </c>
      <c r="BT627" s="20">
        <f t="shared" si="16"/>
        <v>0</v>
      </c>
      <c r="BU627" s="20"/>
      <c r="BV627" s="19">
        <v>2.0</v>
      </c>
      <c r="BW627" s="19" t="s">
        <v>195</v>
      </c>
      <c r="BX627" s="19" t="s">
        <v>191</v>
      </c>
      <c r="BY627" s="19" t="s">
        <v>185</v>
      </c>
      <c r="BZ627" s="19" t="s">
        <v>186</v>
      </c>
      <c r="CA627" s="19">
        <f t="shared" si="17"/>
        <v>1</v>
      </c>
      <c r="CB627" s="19" t="s">
        <v>186</v>
      </c>
      <c r="CC627" s="19">
        <f t="shared" si="18"/>
        <v>1</v>
      </c>
      <c r="CD627" s="19" t="s">
        <v>192</v>
      </c>
      <c r="CE627" s="19">
        <f t="shared" si="19"/>
        <v>0</v>
      </c>
      <c r="CF627" s="19" t="s">
        <v>192</v>
      </c>
      <c r="CG627" s="19">
        <f t="shared" si="20"/>
        <v>0</v>
      </c>
      <c r="CH627" s="19" t="s">
        <v>209</v>
      </c>
      <c r="CI627" s="19">
        <f t="shared" si="21"/>
        <v>1</v>
      </c>
      <c r="CJ627" s="19" t="s">
        <v>229</v>
      </c>
      <c r="CK627" s="19" t="s">
        <v>185</v>
      </c>
      <c r="CL627" s="19" t="s">
        <v>365</v>
      </c>
      <c r="CM627" s="19">
        <f t="shared" si="22"/>
        <v>0.33</v>
      </c>
      <c r="CN627" s="19" t="s">
        <v>185</v>
      </c>
      <c r="CO627" s="19">
        <f t="shared" si="23"/>
        <v>0</v>
      </c>
      <c r="CP627" s="19" t="s">
        <v>185</v>
      </c>
      <c r="CQ627" s="19" t="s">
        <v>185</v>
      </c>
      <c r="CR627" s="19" t="s">
        <v>185</v>
      </c>
      <c r="CS627" s="19" t="s">
        <v>185</v>
      </c>
      <c r="CT627" s="19" t="s">
        <v>185</v>
      </c>
      <c r="CU627" s="19">
        <f t="shared" ref="CU627:CY627" si="692">if(CP627="Không",0,1)</f>
        <v>0</v>
      </c>
      <c r="CV627" s="19">
        <f t="shared" si="692"/>
        <v>0</v>
      </c>
      <c r="CW627" s="19">
        <f t="shared" si="692"/>
        <v>0</v>
      </c>
      <c r="CX627" s="19">
        <f t="shared" si="692"/>
        <v>0</v>
      </c>
      <c r="CY627" s="19">
        <f t="shared" si="692"/>
        <v>0</v>
      </c>
      <c r="CZ627" s="19" t="s">
        <v>185</v>
      </c>
      <c r="DA627" s="19">
        <f t="shared" si="25"/>
        <v>0</v>
      </c>
      <c r="DB627" s="19" t="s">
        <v>195</v>
      </c>
      <c r="DC627" s="19">
        <f t="shared" si="26"/>
        <v>1</v>
      </c>
      <c r="DD627" s="19">
        <v>28.0</v>
      </c>
      <c r="DE627" s="19" t="s">
        <v>195</v>
      </c>
      <c r="DF627" s="19">
        <f t="shared" si="27"/>
        <v>1</v>
      </c>
      <c r="DG627" s="19" t="s">
        <v>196</v>
      </c>
      <c r="DH627" s="19">
        <f t="shared" si="28"/>
        <v>0</v>
      </c>
      <c r="DI627" s="19" t="s">
        <v>185</v>
      </c>
      <c r="DJ627" s="19">
        <f t="shared" si="29"/>
        <v>0</v>
      </c>
      <c r="DK627" s="19" t="s">
        <v>197</v>
      </c>
      <c r="DL627" s="19">
        <f t="shared" si="30"/>
        <v>0</v>
      </c>
      <c r="DM627" s="19" t="s">
        <v>1253</v>
      </c>
      <c r="DN627" s="19" t="str">
        <f t="shared" si="31"/>
        <v/>
      </c>
      <c r="DO627" s="19" t="s">
        <v>554</v>
      </c>
      <c r="DP627" s="19" t="s">
        <v>185</v>
      </c>
      <c r="DQ627" s="20">
        <f t="shared" si="32"/>
        <v>0</v>
      </c>
      <c r="DR627" s="20"/>
      <c r="DS627" s="19" t="s">
        <v>185</v>
      </c>
      <c r="DT627" s="20"/>
      <c r="DU627" s="19" t="s">
        <v>185</v>
      </c>
      <c r="DV627" s="20"/>
      <c r="DW627" s="20"/>
      <c r="DX627" s="20"/>
      <c r="DY627" s="20"/>
    </row>
    <row r="628">
      <c r="A628" s="18">
        <v>46035.65660879629</v>
      </c>
      <c r="B628" s="19" t="s">
        <v>390</v>
      </c>
      <c r="C628" s="19" t="s">
        <v>335</v>
      </c>
      <c r="D628" s="19">
        <f t="shared" si="2"/>
        <v>1</v>
      </c>
      <c r="E628" s="19" t="s">
        <v>346</v>
      </c>
      <c r="F628" s="19">
        <f>IFERROR(__xludf.DUMMYFUNCTION("LET(
  t, LOWER(TRIM(E628)),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28" s="19" t="s">
        <v>185</v>
      </c>
      <c r="H628" s="19">
        <f>IFERROR(__xludf.DUMMYFUNCTION("LET(
  t, LOWER(TRIM(G628)),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28" s="19" t="s">
        <v>276</v>
      </c>
      <c r="J628" s="19">
        <f>IFERROR(__xludf.DUMMYFUNCTION("LET(
  text, LOWER(I628),
  IFERROR(
    IFS(
      REGEXMATCH(text,""ở cùng gia đình|ở trọ cùng gia đình""), 0,
      REGEXMATCH(text,""thuê trọ""), 1,
      REGEXMATCH(text,""ở ktx""), 2,
      REGEXMATCH(text,""có nhà tại khu vực đang học|có nhà|ở riên"&amp;"g tại chung cư""), 3,
      REGEXMATCH(text,""ở nhà người quen""), 4
    ),
  -1)
)"),0.0)</f>
        <v>0</v>
      </c>
      <c r="K628" s="19" t="s">
        <v>183</v>
      </c>
      <c r="L628" s="19">
        <f>IFERROR(__xludf.DUMMYFUNCTION("LET(
  t, LOWER(TRIM(K628)),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28" s="19" t="s">
        <v>184</v>
      </c>
      <c r="N628" s="19">
        <f>IFERROR(__xludf.DUMMYFUNCTION("LET(
  t, LOWER(TRIM(M628)),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28" s="19" t="s">
        <v>195</v>
      </c>
      <c r="P628" s="19">
        <f t="shared" si="3"/>
        <v>1</v>
      </c>
      <c r="Q628" s="19">
        <v>1.0</v>
      </c>
      <c r="R628" s="20">
        <f t="shared" si="689"/>
        <v>1</v>
      </c>
      <c r="S628" s="19" t="s">
        <v>223</v>
      </c>
      <c r="T628" s="19"/>
      <c r="U628" s="19" t="s">
        <v>307</v>
      </c>
      <c r="V628" s="20">
        <f>IFERROR(__xludf.DUMMYFUNCTION("IFERROR(REGEXEXTRACT(U628,""\d+"")*1, """")"),20.0)</f>
        <v>20</v>
      </c>
      <c r="W628" s="20">
        <f t="shared" si="5"/>
        <v>20</v>
      </c>
      <c r="X628" s="19">
        <v>30.0</v>
      </c>
      <c r="Y628" s="19">
        <v>10.0</v>
      </c>
      <c r="Z628" s="19" t="s">
        <v>186</v>
      </c>
      <c r="AA628" s="19"/>
      <c r="AB628" s="19" t="s">
        <v>185</v>
      </c>
      <c r="AC628" s="19" t="s">
        <v>185</v>
      </c>
      <c r="AD628" s="19" t="s">
        <v>205</v>
      </c>
      <c r="AE628" s="19" t="s">
        <v>185</v>
      </c>
      <c r="AF628" s="19" t="s">
        <v>206</v>
      </c>
      <c r="AG628" s="19" t="s">
        <v>188</v>
      </c>
      <c r="AH628" s="19" t="s">
        <v>226</v>
      </c>
      <c r="AI628" s="19" t="s">
        <v>227</v>
      </c>
      <c r="AJ628" s="19">
        <f t="shared" si="6"/>
        <v>2</v>
      </c>
      <c r="AK628" s="19" t="s">
        <v>188</v>
      </c>
      <c r="AL628" s="19">
        <f t="shared" si="7"/>
        <v>1</v>
      </c>
      <c r="AM628" s="19" t="s">
        <v>228</v>
      </c>
      <c r="AN628" s="19">
        <f t="shared" si="8"/>
        <v>1</v>
      </c>
      <c r="AO628" s="20"/>
      <c r="AP628" s="19">
        <v>2.0</v>
      </c>
      <c r="AQ628" s="19">
        <v>1.0</v>
      </c>
      <c r="AR628" s="19">
        <v>2.0</v>
      </c>
      <c r="AS628" s="19">
        <v>1.0</v>
      </c>
      <c r="AT628" s="19">
        <v>1.0</v>
      </c>
      <c r="AU628" s="19">
        <v>2.0</v>
      </c>
      <c r="AV628" s="19">
        <v>2.0</v>
      </c>
      <c r="AW628" s="19">
        <v>2.0</v>
      </c>
      <c r="AX628" s="19">
        <v>1.0</v>
      </c>
      <c r="AY628" s="19">
        <f t="shared" si="9"/>
        <v>14</v>
      </c>
      <c r="AZ628" s="19">
        <f t="shared" si="10"/>
        <v>5</v>
      </c>
      <c r="BA628" s="19">
        <f t="shared" si="11"/>
        <v>0</v>
      </c>
      <c r="BB628" s="19">
        <f t="shared" si="12"/>
        <v>0</v>
      </c>
      <c r="BC628" s="19">
        <v>2.0</v>
      </c>
      <c r="BD628" s="19">
        <v>1.0</v>
      </c>
      <c r="BE628" s="19">
        <v>2.0</v>
      </c>
      <c r="BF628" s="19">
        <v>2.0</v>
      </c>
      <c r="BG628" s="19">
        <v>1.0</v>
      </c>
      <c r="BH628" s="19">
        <v>1.0</v>
      </c>
      <c r="BI628" s="19">
        <v>1.0</v>
      </c>
      <c r="BJ628" s="19">
        <f t="shared" si="13"/>
        <v>10</v>
      </c>
      <c r="BK628" s="19">
        <f t="shared" si="14"/>
        <v>3</v>
      </c>
      <c r="BL628" s="19"/>
      <c r="BM628" s="19"/>
      <c r="BN628" s="19">
        <v>1.0</v>
      </c>
      <c r="BO628" s="19" t="s">
        <v>185</v>
      </c>
      <c r="BP628" s="19">
        <f t="shared" si="15"/>
        <v>0</v>
      </c>
      <c r="BQ628" s="19">
        <v>1.0</v>
      </c>
      <c r="BR628" s="19">
        <v>10.0</v>
      </c>
      <c r="BS628" s="19" t="s">
        <v>195</v>
      </c>
      <c r="BT628" s="20">
        <f t="shared" si="16"/>
        <v>1</v>
      </c>
      <c r="BU628" s="19" t="s">
        <v>207</v>
      </c>
      <c r="BV628" s="19">
        <v>2.0</v>
      </c>
      <c r="BW628" s="19" t="s">
        <v>195</v>
      </c>
      <c r="BX628" s="19" t="s">
        <v>191</v>
      </c>
      <c r="BY628" s="19" t="s">
        <v>185</v>
      </c>
      <c r="BZ628" s="19" t="s">
        <v>185</v>
      </c>
      <c r="CA628" s="19">
        <f t="shared" si="17"/>
        <v>0</v>
      </c>
      <c r="CB628" s="19" t="s">
        <v>185</v>
      </c>
      <c r="CC628" s="19">
        <f t="shared" si="18"/>
        <v>0</v>
      </c>
      <c r="CD628" s="19" t="s">
        <v>209</v>
      </c>
      <c r="CE628" s="19">
        <f t="shared" si="19"/>
        <v>1</v>
      </c>
      <c r="CF628" s="19" t="s">
        <v>192</v>
      </c>
      <c r="CG628" s="19">
        <f t="shared" si="20"/>
        <v>0</v>
      </c>
      <c r="CH628" s="19" t="s">
        <v>192</v>
      </c>
      <c r="CI628" s="19">
        <f t="shared" si="21"/>
        <v>0</v>
      </c>
      <c r="CJ628" s="19" t="s">
        <v>292</v>
      </c>
      <c r="CK628" s="19" t="s">
        <v>1254</v>
      </c>
      <c r="CL628" s="19" t="s">
        <v>231</v>
      </c>
      <c r="CM628" s="19">
        <f t="shared" si="22"/>
        <v>0.75</v>
      </c>
      <c r="CN628" s="19" t="s">
        <v>213</v>
      </c>
      <c r="CO628" s="19">
        <f t="shared" si="23"/>
        <v>1</v>
      </c>
      <c r="CP628" s="19" t="s">
        <v>195</v>
      </c>
      <c r="CQ628" s="19" t="s">
        <v>185</v>
      </c>
      <c r="CR628" s="19" t="s">
        <v>185</v>
      </c>
      <c r="CS628" s="19" t="s">
        <v>195</v>
      </c>
      <c r="CT628" s="19" t="s">
        <v>185</v>
      </c>
      <c r="CU628" s="19">
        <f t="shared" ref="CU628:CY628" si="693">if(CP628="Không",0,1)</f>
        <v>1</v>
      </c>
      <c r="CV628" s="19">
        <f t="shared" si="693"/>
        <v>0</v>
      </c>
      <c r="CW628" s="19">
        <f t="shared" si="693"/>
        <v>0</v>
      </c>
      <c r="CX628" s="19">
        <f t="shared" si="693"/>
        <v>1</v>
      </c>
      <c r="CY628" s="19">
        <f t="shared" si="693"/>
        <v>0</v>
      </c>
      <c r="CZ628" s="19" t="s">
        <v>185</v>
      </c>
      <c r="DA628" s="19">
        <f t="shared" si="25"/>
        <v>0</v>
      </c>
      <c r="DB628" s="19" t="s">
        <v>185</v>
      </c>
      <c r="DC628" s="19">
        <f t="shared" si="26"/>
        <v>0</v>
      </c>
      <c r="DD628" s="20"/>
      <c r="DE628" s="19" t="s">
        <v>195</v>
      </c>
      <c r="DF628" s="19">
        <f t="shared" si="27"/>
        <v>1</v>
      </c>
      <c r="DG628" s="19" t="s">
        <v>196</v>
      </c>
      <c r="DH628" s="19">
        <f t="shared" si="28"/>
        <v>0</v>
      </c>
      <c r="DI628" s="19" t="s">
        <v>185</v>
      </c>
      <c r="DJ628" s="19">
        <f t="shared" si="29"/>
        <v>0</v>
      </c>
      <c r="DK628" s="19" t="s">
        <v>197</v>
      </c>
      <c r="DL628" s="19">
        <f t="shared" si="30"/>
        <v>0</v>
      </c>
      <c r="DM628" s="19" t="s">
        <v>198</v>
      </c>
      <c r="DN628" s="19">
        <f t="shared" si="31"/>
        <v>1.5</v>
      </c>
      <c r="DO628" s="19" t="s">
        <v>199</v>
      </c>
      <c r="DP628" s="19" t="s">
        <v>185</v>
      </c>
      <c r="DQ628" s="20">
        <f t="shared" si="32"/>
        <v>0</v>
      </c>
      <c r="DR628" s="20"/>
      <c r="DS628" s="19" t="s">
        <v>185</v>
      </c>
      <c r="DT628" s="20"/>
      <c r="DU628" s="19" t="s">
        <v>185</v>
      </c>
      <c r="DV628" s="20"/>
      <c r="DW628" s="20"/>
      <c r="DX628" s="20"/>
      <c r="DY628" s="20"/>
    </row>
    <row r="629">
      <c r="A629" s="18">
        <v>46035.854837962965</v>
      </c>
      <c r="B629" s="19" t="s">
        <v>571</v>
      </c>
      <c r="C629" s="19" t="s">
        <v>335</v>
      </c>
      <c r="D629" s="19">
        <f t="shared" si="2"/>
        <v>1</v>
      </c>
      <c r="E629" s="19" t="s">
        <v>335</v>
      </c>
      <c r="F629" s="19">
        <f>IFERROR(__xludf.DUMMYFUNCTION("LET(
  t, LOWER(TRIM(E629)),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629" s="19" t="s">
        <v>220</v>
      </c>
      <c r="H629" s="19">
        <f>IFERROR(__xludf.DUMMYFUNCTION("LET(
  t, LOWER(TRIM(G629)),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29" s="19" t="s">
        <v>182</v>
      </c>
      <c r="J629" s="19">
        <f>IFERROR(__xludf.DUMMYFUNCTION("LET(
  text, LOWER(I629),
  IFERROR(
    IFS(
      REGEXMATCH(text,""ở cùng gia đình|ở trọ cùng gia đình""), 0,
      REGEXMATCH(text,""thuê trọ""), 1,
      REGEXMATCH(text,""ở ktx""), 2,
      REGEXMATCH(text,""có nhà tại khu vực đang học|có nhà|ở riên"&amp;"g tại chung cư""), 3,
      REGEXMATCH(text,""ở nhà người quen""), 4
    ),
  -1)
)"),1.0)</f>
        <v>1</v>
      </c>
      <c r="K629" s="19" t="s">
        <v>221</v>
      </c>
      <c r="L629" s="19">
        <f>IFERROR(__xludf.DUMMYFUNCTION("LET(
  t, LOWER(TRIM(K629)),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29" s="19" t="s">
        <v>222</v>
      </c>
      <c r="N629" s="19">
        <f>IFERROR(__xludf.DUMMYFUNCTION("LET(
  t, LOWER(TRIM(M629)),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29" s="19" t="s">
        <v>195</v>
      </c>
      <c r="P629" s="19">
        <f t="shared" si="3"/>
        <v>1</v>
      </c>
      <c r="Q629" s="19" t="s">
        <v>1255</v>
      </c>
      <c r="R629" s="19">
        <v>1.0</v>
      </c>
      <c r="S629" s="19" t="s">
        <v>306</v>
      </c>
      <c r="T629" s="19"/>
      <c r="U629" s="19" t="s">
        <v>204</v>
      </c>
      <c r="V629" s="20">
        <f>IFERROR(__xludf.DUMMYFUNCTION("IFERROR(REGEXEXTRACT(U629,""\d+"")*1, """")"),15.0)</f>
        <v>15</v>
      </c>
      <c r="W629" s="20">
        <f t="shared" si="5"/>
        <v>15</v>
      </c>
      <c r="X629" s="21">
        <v>0.2</v>
      </c>
      <c r="Y629" s="21">
        <v>0.3</v>
      </c>
      <c r="Z629" s="19" t="s">
        <v>186</v>
      </c>
      <c r="AA629" s="19"/>
      <c r="AB629" s="19" t="s">
        <v>185</v>
      </c>
      <c r="AC629" s="19" t="s">
        <v>185</v>
      </c>
      <c r="AD629" s="19" t="s">
        <v>186</v>
      </c>
      <c r="AE629" s="19" t="s">
        <v>185</v>
      </c>
      <c r="AF629" s="19" t="s">
        <v>187</v>
      </c>
      <c r="AG629" s="19" t="s">
        <v>188</v>
      </c>
      <c r="AH629" s="19" t="s">
        <v>226</v>
      </c>
      <c r="AI629" s="19" t="s">
        <v>189</v>
      </c>
      <c r="AJ629" s="19">
        <f t="shared" si="6"/>
        <v>1</v>
      </c>
      <c r="AK629" s="19" t="s">
        <v>302</v>
      </c>
      <c r="AL629" s="19">
        <f t="shared" si="7"/>
        <v>-1</v>
      </c>
      <c r="AM629" s="19" t="s">
        <v>190</v>
      </c>
      <c r="AN629" s="19">
        <f t="shared" si="8"/>
        <v>0</v>
      </c>
      <c r="AO629" s="20"/>
      <c r="AP629" s="19">
        <v>3.0</v>
      </c>
      <c r="AQ629" s="19">
        <v>2.0</v>
      </c>
      <c r="AR629" s="19">
        <v>4.0</v>
      </c>
      <c r="AS629" s="19">
        <v>3.0</v>
      </c>
      <c r="AT629" s="19">
        <v>1.0</v>
      </c>
      <c r="AU629" s="19">
        <v>2.0</v>
      </c>
      <c r="AV629" s="19">
        <v>3.0</v>
      </c>
      <c r="AW629" s="19">
        <v>1.0</v>
      </c>
      <c r="AX629" s="19">
        <v>1.0</v>
      </c>
      <c r="AY629" s="19">
        <f t="shared" si="9"/>
        <v>20</v>
      </c>
      <c r="AZ629" s="19">
        <f t="shared" si="10"/>
        <v>11</v>
      </c>
      <c r="BA629" s="19">
        <f t="shared" si="11"/>
        <v>1</v>
      </c>
      <c r="BB629" s="19">
        <f t="shared" si="12"/>
        <v>0</v>
      </c>
      <c r="BC629" s="19">
        <v>2.0</v>
      </c>
      <c r="BD629" s="19">
        <v>2.0</v>
      </c>
      <c r="BE629" s="19">
        <v>4.0</v>
      </c>
      <c r="BF629" s="19">
        <v>2.0</v>
      </c>
      <c r="BG629" s="19">
        <v>4.0</v>
      </c>
      <c r="BH629" s="19">
        <v>2.0</v>
      </c>
      <c r="BI629" s="19">
        <v>1.0</v>
      </c>
      <c r="BJ629" s="19">
        <f t="shared" si="13"/>
        <v>17</v>
      </c>
      <c r="BK629" s="19">
        <f t="shared" si="14"/>
        <v>10</v>
      </c>
      <c r="BL629" s="19"/>
      <c r="BM629" s="19"/>
      <c r="BN629" s="19">
        <v>3.0</v>
      </c>
      <c r="BO629" s="19" t="s">
        <v>185</v>
      </c>
      <c r="BP629" s="19">
        <f t="shared" si="15"/>
        <v>0</v>
      </c>
      <c r="BQ629" s="19">
        <v>4.0</v>
      </c>
      <c r="BR629" s="19">
        <v>10.0</v>
      </c>
      <c r="BS629" s="19" t="s">
        <v>185</v>
      </c>
      <c r="BT629" s="20">
        <f t="shared" si="16"/>
        <v>0</v>
      </c>
      <c r="BU629" s="20"/>
      <c r="BV629" s="19">
        <v>4.0</v>
      </c>
      <c r="BW629" s="19" t="s">
        <v>185</v>
      </c>
      <c r="BX629" s="19" t="s">
        <v>634</v>
      </c>
      <c r="BY629" s="19" t="s">
        <v>185</v>
      </c>
      <c r="BZ629" s="19" t="s">
        <v>186</v>
      </c>
      <c r="CA629" s="19">
        <f t="shared" si="17"/>
        <v>1</v>
      </c>
      <c r="CB629" s="19" t="s">
        <v>186</v>
      </c>
      <c r="CC629" s="19">
        <f t="shared" si="18"/>
        <v>1</v>
      </c>
      <c r="CD629" s="19" t="s">
        <v>209</v>
      </c>
      <c r="CE629" s="19">
        <f t="shared" si="19"/>
        <v>1</v>
      </c>
      <c r="CF629" s="19" t="s">
        <v>209</v>
      </c>
      <c r="CG629" s="19">
        <f t="shared" si="20"/>
        <v>1</v>
      </c>
      <c r="CH629" s="19" t="s">
        <v>192</v>
      </c>
      <c r="CI629" s="19">
        <f t="shared" si="21"/>
        <v>0</v>
      </c>
      <c r="CJ629" s="19" t="s">
        <v>229</v>
      </c>
      <c r="CK629" s="19" t="s">
        <v>808</v>
      </c>
      <c r="CL629" s="19" t="s">
        <v>194</v>
      </c>
      <c r="CM629" s="19">
        <f t="shared" si="22"/>
        <v>3.5</v>
      </c>
      <c r="CN629" s="19" t="s">
        <v>185</v>
      </c>
      <c r="CO629" s="19">
        <f t="shared" si="23"/>
        <v>0</v>
      </c>
      <c r="CP629" s="19" t="s">
        <v>195</v>
      </c>
      <c r="CQ629" s="19" t="s">
        <v>195</v>
      </c>
      <c r="CR629" s="19" t="s">
        <v>195</v>
      </c>
      <c r="CS629" s="19" t="s">
        <v>195</v>
      </c>
      <c r="CT629" s="19" t="s">
        <v>185</v>
      </c>
      <c r="CU629" s="19">
        <f t="shared" ref="CU629:CY629" si="694">if(CP629="Không",0,1)</f>
        <v>1</v>
      </c>
      <c r="CV629" s="19">
        <f t="shared" si="694"/>
        <v>1</v>
      </c>
      <c r="CW629" s="19">
        <f t="shared" si="694"/>
        <v>1</v>
      </c>
      <c r="CX629" s="19">
        <f t="shared" si="694"/>
        <v>1</v>
      </c>
      <c r="CY629" s="19">
        <f t="shared" si="694"/>
        <v>0</v>
      </c>
      <c r="CZ629" s="19" t="s">
        <v>185</v>
      </c>
      <c r="DA629" s="19">
        <f t="shared" si="25"/>
        <v>0</v>
      </c>
      <c r="DB629" s="19" t="s">
        <v>185</v>
      </c>
      <c r="DC629" s="19">
        <f t="shared" si="26"/>
        <v>0</v>
      </c>
      <c r="DD629" s="20"/>
      <c r="DE629" s="19" t="s">
        <v>195</v>
      </c>
      <c r="DF629" s="19">
        <f t="shared" si="27"/>
        <v>1</v>
      </c>
      <c r="DG629" s="19" t="s">
        <v>196</v>
      </c>
      <c r="DH629" s="19">
        <f t="shared" si="28"/>
        <v>0</v>
      </c>
      <c r="DI629" s="19" t="s">
        <v>185</v>
      </c>
      <c r="DJ629" s="19">
        <f t="shared" si="29"/>
        <v>0</v>
      </c>
      <c r="DK629" s="19" t="s">
        <v>197</v>
      </c>
      <c r="DL629" s="19">
        <f t="shared" si="30"/>
        <v>0</v>
      </c>
      <c r="DM629" s="19" t="s">
        <v>303</v>
      </c>
      <c r="DN629" s="19">
        <f t="shared" si="31"/>
        <v>0.5</v>
      </c>
      <c r="DO629" s="19" t="s">
        <v>199</v>
      </c>
      <c r="DP629" s="19" t="s">
        <v>185</v>
      </c>
      <c r="DQ629" s="20">
        <f t="shared" si="32"/>
        <v>0</v>
      </c>
      <c r="DR629" s="20"/>
      <c r="DS629" s="19" t="s">
        <v>185</v>
      </c>
      <c r="DT629" s="20"/>
      <c r="DU629" s="19" t="s">
        <v>185</v>
      </c>
      <c r="DV629" s="20"/>
      <c r="DW629" s="20"/>
      <c r="DX629" s="20"/>
      <c r="DY629" s="20"/>
    </row>
    <row r="630">
      <c r="A630" s="18">
        <v>46036.98395833333</v>
      </c>
      <c r="B630" s="19" t="s">
        <v>300</v>
      </c>
      <c r="C630" s="19" t="s">
        <v>174</v>
      </c>
      <c r="D630" s="19">
        <f t="shared" si="2"/>
        <v>0</v>
      </c>
      <c r="E630" s="19" t="s">
        <v>180</v>
      </c>
      <c r="F630" s="19">
        <f>IFERROR(__xludf.DUMMYFUNCTION("LET(
  t, LOWER(TRIM(E630)),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30" s="19" t="s">
        <v>185</v>
      </c>
      <c r="H630" s="19">
        <f>IFERROR(__xludf.DUMMYFUNCTION("LET(
  t, LOWER(TRIM(G630)),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30" s="19" t="s">
        <v>276</v>
      </c>
      <c r="J630" s="19">
        <f>IFERROR(__xludf.DUMMYFUNCTION("LET(
  text, LOWER(I630),
  IFERROR(
    IFS(
      REGEXMATCH(text,""ở cùng gia đình|ở trọ cùng gia đình""), 0,
      REGEXMATCH(text,""thuê trọ""), 1,
      REGEXMATCH(text,""ở ktx""), 2,
      REGEXMATCH(text,""có nhà tại khu vực đang học|có nhà|ở riên"&amp;"g tại chung cư""), 3,
      REGEXMATCH(text,""ở nhà người quen""), 4
    ),
  -1)
)"),0.0)</f>
        <v>0</v>
      </c>
      <c r="K630" s="19" t="s">
        <v>183</v>
      </c>
      <c r="L630" s="19">
        <f>IFERROR(__xludf.DUMMYFUNCTION("LET(
  t, LOWER(TRIM(K630)),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30" s="19" t="s">
        <v>222</v>
      </c>
      <c r="N630" s="19">
        <f>IFERROR(__xludf.DUMMYFUNCTION("LET(
  t, LOWER(TRIM(M630)),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30" s="19" t="s">
        <v>185</v>
      </c>
      <c r="P630" s="19">
        <f t="shared" si="3"/>
        <v>0</v>
      </c>
      <c r="Q630" s="20"/>
      <c r="R630" s="20" t="str">
        <f t="shared" ref="R630:R633" si="696">Q630</f>
        <v/>
      </c>
      <c r="S630" s="20"/>
      <c r="T630" s="20"/>
      <c r="U630" s="20"/>
      <c r="V630" s="20" t="str">
        <f>IFERROR(__xludf.DUMMYFUNCTION("IFERROR(REGEXEXTRACT(U630,""\d+"")*1, """")"),"")</f>
        <v/>
      </c>
      <c r="W630" s="20">
        <f t="shared" si="5"/>
        <v>0</v>
      </c>
      <c r="X630" s="20"/>
      <c r="Y630" s="20"/>
      <c r="Z630" s="19" t="s">
        <v>185</v>
      </c>
      <c r="AA630" s="19"/>
      <c r="AB630" s="19" t="s">
        <v>185</v>
      </c>
      <c r="AC630" s="19" t="s">
        <v>185</v>
      </c>
      <c r="AD630" s="19" t="s">
        <v>186</v>
      </c>
      <c r="AE630" s="19" t="s">
        <v>186</v>
      </c>
      <c r="AF630" s="19" t="s">
        <v>187</v>
      </c>
      <c r="AG630" s="19" t="s">
        <v>226</v>
      </c>
      <c r="AH630" s="19" t="s">
        <v>226</v>
      </c>
      <c r="AI630" s="19" t="s">
        <v>189</v>
      </c>
      <c r="AJ630" s="19">
        <f t="shared" si="6"/>
        <v>1</v>
      </c>
      <c r="AK630" s="19" t="s">
        <v>188</v>
      </c>
      <c r="AL630" s="19">
        <f t="shared" si="7"/>
        <v>1</v>
      </c>
      <c r="AM630" s="19" t="s">
        <v>190</v>
      </c>
      <c r="AN630" s="19">
        <f t="shared" si="8"/>
        <v>0</v>
      </c>
      <c r="AO630" s="20"/>
      <c r="AP630" s="19">
        <v>2.0</v>
      </c>
      <c r="AQ630" s="19">
        <v>2.0</v>
      </c>
      <c r="AR630" s="19">
        <v>3.0</v>
      </c>
      <c r="AS630" s="19">
        <v>3.0</v>
      </c>
      <c r="AT630" s="19">
        <v>2.0</v>
      </c>
      <c r="AU630" s="19">
        <v>3.0</v>
      </c>
      <c r="AV630" s="19">
        <v>2.0</v>
      </c>
      <c r="AW630" s="19">
        <v>2.0</v>
      </c>
      <c r="AX630" s="19">
        <v>1.0</v>
      </c>
      <c r="AY630" s="19">
        <f t="shared" si="9"/>
        <v>20</v>
      </c>
      <c r="AZ630" s="19">
        <f t="shared" si="10"/>
        <v>11</v>
      </c>
      <c r="BA630" s="19">
        <f t="shared" si="11"/>
        <v>1</v>
      </c>
      <c r="BB630" s="19">
        <f t="shared" si="12"/>
        <v>0</v>
      </c>
      <c r="BC630" s="19">
        <v>3.0</v>
      </c>
      <c r="BD630" s="19">
        <v>1.0</v>
      </c>
      <c r="BE630" s="19">
        <v>3.0</v>
      </c>
      <c r="BF630" s="19">
        <v>1.0</v>
      </c>
      <c r="BG630" s="19">
        <v>3.0</v>
      </c>
      <c r="BH630" s="19">
        <v>1.0</v>
      </c>
      <c r="BI630" s="19">
        <v>1.0</v>
      </c>
      <c r="BJ630" s="19">
        <f t="shared" si="13"/>
        <v>13</v>
      </c>
      <c r="BK630" s="19">
        <f t="shared" si="14"/>
        <v>6</v>
      </c>
      <c r="BL630" s="19"/>
      <c r="BM630" s="19"/>
      <c r="BN630" s="19">
        <v>1.0</v>
      </c>
      <c r="BO630" s="19" t="s">
        <v>185</v>
      </c>
      <c r="BP630" s="19">
        <f t="shared" si="15"/>
        <v>0</v>
      </c>
      <c r="BQ630" s="19">
        <v>2.0</v>
      </c>
      <c r="BR630" s="19">
        <v>0.0</v>
      </c>
      <c r="BS630" s="19" t="s">
        <v>185</v>
      </c>
      <c r="BT630" s="20">
        <f t="shared" si="16"/>
        <v>0</v>
      </c>
      <c r="BU630" s="20"/>
      <c r="BV630" s="19">
        <v>1.0</v>
      </c>
      <c r="BW630" s="19" t="s">
        <v>195</v>
      </c>
      <c r="BX630" s="19" t="s">
        <v>191</v>
      </c>
      <c r="BY630" s="19" t="s">
        <v>195</v>
      </c>
      <c r="BZ630" s="19" t="s">
        <v>186</v>
      </c>
      <c r="CA630" s="19">
        <f t="shared" si="17"/>
        <v>1</v>
      </c>
      <c r="CB630" s="19" t="s">
        <v>185</v>
      </c>
      <c r="CC630" s="19">
        <f t="shared" si="18"/>
        <v>0</v>
      </c>
      <c r="CD630" s="19" t="s">
        <v>208</v>
      </c>
      <c r="CE630" s="19">
        <f t="shared" si="19"/>
        <v>2</v>
      </c>
      <c r="CF630" s="19" t="s">
        <v>208</v>
      </c>
      <c r="CG630" s="19">
        <f t="shared" si="20"/>
        <v>2</v>
      </c>
      <c r="CH630" s="19" t="s">
        <v>208</v>
      </c>
      <c r="CI630" s="19">
        <f t="shared" si="21"/>
        <v>2</v>
      </c>
      <c r="CJ630" s="19" t="s">
        <v>193</v>
      </c>
      <c r="CK630" s="19" t="s">
        <v>185</v>
      </c>
      <c r="CL630" s="19" t="s">
        <v>241</v>
      </c>
      <c r="CM630" s="19">
        <f t="shared" si="22"/>
        <v>1.5</v>
      </c>
      <c r="CN630" s="19" t="s">
        <v>185</v>
      </c>
      <c r="CO630" s="19">
        <f t="shared" si="23"/>
        <v>0</v>
      </c>
      <c r="CP630" s="19" t="s">
        <v>185</v>
      </c>
      <c r="CQ630" s="19" t="s">
        <v>185</v>
      </c>
      <c r="CR630" s="19" t="s">
        <v>185</v>
      </c>
      <c r="CS630" s="19" t="s">
        <v>195</v>
      </c>
      <c r="CT630" s="19" t="s">
        <v>185</v>
      </c>
      <c r="CU630" s="19">
        <f t="shared" ref="CU630:CY630" si="695">if(CP630="Không",0,1)</f>
        <v>0</v>
      </c>
      <c r="CV630" s="19">
        <f t="shared" si="695"/>
        <v>0</v>
      </c>
      <c r="CW630" s="19">
        <f t="shared" si="695"/>
        <v>0</v>
      </c>
      <c r="CX630" s="19">
        <f t="shared" si="695"/>
        <v>1</v>
      </c>
      <c r="CY630" s="19">
        <f t="shared" si="695"/>
        <v>0</v>
      </c>
      <c r="CZ630" s="19" t="s">
        <v>185</v>
      </c>
      <c r="DA630" s="19">
        <f t="shared" si="25"/>
        <v>0</v>
      </c>
      <c r="DB630" s="19" t="s">
        <v>185</v>
      </c>
      <c r="DC630" s="19">
        <f t="shared" si="26"/>
        <v>0</v>
      </c>
      <c r="DD630" s="20"/>
      <c r="DE630" s="19" t="s">
        <v>195</v>
      </c>
      <c r="DF630" s="19">
        <f t="shared" si="27"/>
        <v>1</v>
      </c>
      <c r="DG630" s="19" t="s">
        <v>449</v>
      </c>
      <c r="DH630" s="19">
        <f t="shared" si="28"/>
        <v>1</v>
      </c>
      <c r="DI630" s="19" t="s">
        <v>185</v>
      </c>
      <c r="DJ630" s="19">
        <f t="shared" si="29"/>
        <v>0</v>
      </c>
      <c r="DK630" s="19" t="s">
        <v>197</v>
      </c>
      <c r="DL630" s="19">
        <f t="shared" si="30"/>
        <v>0</v>
      </c>
      <c r="DM630" s="19" t="s">
        <v>303</v>
      </c>
      <c r="DN630" s="19">
        <f t="shared" si="31"/>
        <v>0.5</v>
      </c>
      <c r="DO630" s="19" t="s">
        <v>304</v>
      </c>
      <c r="DP630" s="19" t="s">
        <v>185</v>
      </c>
      <c r="DQ630" s="20">
        <f t="shared" si="32"/>
        <v>0</v>
      </c>
      <c r="DR630" s="20"/>
      <c r="DS630" s="19" t="s">
        <v>185</v>
      </c>
      <c r="DT630" s="20"/>
      <c r="DU630" s="19" t="s">
        <v>185</v>
      </c>
      <c r="DV630" s="20"/>
      <c r="DW630" s="20"/>
      <c r="DX630" s="20"/>
      <c r="DY630" s="20"/>
    </row>
    <row r="631">
      <c r="A631" s="18">
        <v>46043.442199074074</v>
      </c>
      <c r="B631" s="19" t="s">
        <v>374</v>
      </c>
      <c r="C631" s="19" t="s">
        <v>335</v>
      </c>
      <c r="D631" s="19">
        <f t="shared" si="2"/>
        <v>1</v>
      </c>
      <c r="E631" s="19" t="s">
        <v>346</v>
      </c>
      <c r="F631" s="19">
        <f>IFERROR(__xludf.DUMMYFUNCTION("LET(
  t, LOWER(TRIM(E631)),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31" s="19" t="s">
        <v>185</v>
      </c>
      <c r="H631" s="19">
        <f>IFERROR(__xludf.DUMMYFUNCTION("LET(
  t, LOWER(TRIM(G631)),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31" s="19" t="s">
        <v>182</v>
      </c>
      <c r="J631" s="19">
        <f>IFERROR(__xludf.DUMMYFUNCTION("LET(
  text, LOWER(I631),
  IFERROR(
    IFS(
      REGEXMATCH(text,""ở cùng gia đình|ở trọ cùng gia đình""), 0,
      REGEXMATCH(text,""thuê trọ""), 1,
      REGEXMATCH(text,""ở ktx""), 2,
      REGEXMATCH(text,""có nhà tại khu vực đang học|có nhà|ở riên"&amp;"g tại chung cư""), 3,
      REGEXMATCH(text,""ở nhà người quen""), 4
    ),
  -1)
)"),1.0)</f>
        <v>1</v>
      </c>
      <c r="K631" s="19" t="s">
        <v>221</v>
      </c>
      <c r="L631" s="19">
        <f>IFERROR(__xludf.DUMMYFUNCTION("LET(
  t, LOWER(TRIM(K631)),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31" s="19" t="s">
        <v>222</v>
      </c>
      <c r="N631" s="19">
        <f>IFERROR(__xludf.DUMMYFUNCTION("LET(
  t, LOWER(TRIM(M631)),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31" s="19" t="s">
        <v>185</v>
      </c>
      <c r="P631" s="19">
        <f t="shared" si="3"/>
        <v>0</v>
      </c>
      <c r="Q631" s="20"/>
      <c r="R631" s="20" t="str">
        <f t="shared" si="696"/>
        <v/>
      </c>
      <c r="S631" s="20"/>
      <c r="T631" s="20"/>
      <c r="U631" s="20"/>
      <c r="V631" s="20" t="str">
        <f>IFERROR(__xludf.DUMMYFUNCTION("IFERROR(REGEXEXTRACT(U631,""\d+"")*1, """")"),"")</f>
        <v/>
      </c>
      <c r="W631" s="20">
        <f t="shared" si="5"/>
        <v>0</v>
      </c>
      <c r="X631" s="20"/>
      <c r="Y631" s="20"/>
      <c r="Z631" s="19" t="s">
        <v>208</v>
      </c>
      <c r="AA631" s="19"/>
      <c r="AB631" s="19" t="s">
        <v>185</v>
      </c>
      <c r="AC631" s="19" t="s">
        <v>185</v>
      </c>
      <c r="AD631" s="19" t="s">
        <v>205</v>
      </c>
      <c r="AE631" s="19" t="s">
        <v>186</v>
      </c>
      <c r="AF631" s="19" t="s">
        <v>250</v>
      </c>
      <c r="AG631" s="19" t="s">
        <v>226</v>
      </c>
      <c r="AH631" s="19" t="s">
        <v>251</v>
      </c>
      <c r="AI631" s="19" t="s">
        <v>227</v>
      </c>
      <c r="AJ631" s="19">
        <f t="shared" si="6"/>
        <v>2</v>
      </c>
      <c r="AK631" s="19" t="s">
        <v>238</v>
      </c>
      <c r="AL631" s="19">
        <f t="shared" si="7"/>
        <v>0</v>
      </c>
      <c r="AM631" s="19" t="s">
        <v>190</v>
      </c>
      <c r="AN631" s="19">
        <f t="shared" si="8"/>
        <v>0</v>
      </c>
      <c r="AO631" s="20"/>
      <c r="AP631" s="19">
        <v>4.0</v>
      </c>
      <c r="AQ631" s="19">
        <v>4.0</v>
      </c>
      <c r="AR631" s="19">
        <v>1.0</v>
      </c>
      <c r="AS631" s="19">
        <v>4.0</v>
      </c>
      <c r="AT631" s="19">
        <v>1.0</v>
      </c>
      <c r="AU631" s="19">
        <v>3.0</v>
      </c>
      <c r="AV631" s="19">
        <v>3.0</v>
      </c>
      <c r="AW631" s="19">
        <v>1.0</v>
      </c>
      <c r="AX631" s="19">
        <v>2.0</v>
      </c>
      <c r="AY631" s="19">
        <f t="shared" si="9"/>
        <v>23</v>
      </c>
      <c r="AZ631" s="19">
        <f t="shared" si="10"/>
        <v>14</v>
      </c>
      <c r="BA631" s="19">
        <f t="shared" si="11"/>
        <v>1</v>
      </c>
      <c r="BB631" s="19">
        <f t="shared" si="12"/>
        <v>1</v>
      </c>
      <c r="BC631" s="19">
        <v>2.0</v>
      </c>
      <c r="BD631" s="19">
        <v>2.0</v>
      </c>
      <c r="BE631" s="19">
        <v>2.0</v>
      </c>
      <c r="BF631" s="19">
        <v>2.0</v>
      </c>
      <c r="BG631" s="19">
        <v>4.0</v>
      </c>
      <c r="BH631" s="19">
        <v>1.0</v>
      </c>
      <c r="BI631" s="19">
        <v>1.0</v>
      </c>
      <c r="BJ631" s="19">
        <f t="shared" si="13"/>
        <v>14</v>
      </c>
      <c r="BK631" s="19">
        <f t="shared" si="14"/>
        <v>7</v>
      </c>
      <c r="BL631" s="19"/>
      <c r="BM631" s="19"/>
      <c r="BN631" s="19">
        <v>1.0</v>
      </c>
      <c r="BO631" s="19" t="s">
        <v>185</v>
      </c>
      <c r="BP631" s="19">
        <f t="shared" si="15"/>
        <v>0</v>
      </c>
      <c r="BQ631" s="19">
        <v>1.0</v>
      </c>
      <c r="BR631" s="19" t="s">
        <v>1256</v>
      </c>
      <c r="BS631" s="19" t="s">
        <v>185</v>
      </c>
      <c r="BT631" s="20">
        <f t="shared" si="16"/>
        <v>0</v>
      </c>
      <c r="BU631" s="20"/>
      <c r="BV631" s="19">
        <v>2.0</v>
      </c>
      <c r="BW631" s="19" t="s">
        <v>195</v>
      </c>
      <c r="BX631" s="19" t="s">
        <v>191</v>
      </c>
      <c r="BY631" s="19" t="s">
        <v>195</v>
      </c>
      <c r="BZ631" s="19" t="s">
        <v>186</v>
      </c>
      <c r="CA631" s="19">
        <f t="shared" si="17"/>
        <v>1</v>
      </c>
      <c r="CB631" s="19" t="s">
        <v>186</v>
      </c>
      <c r="CC631" s="19">
        <f t="shared" si="18"/>
        <v>1</v>
      </c>
      <c r="CD631" s="19" t="s">
        <v>192</v>
      </c>
      <c r="CE631" s="19">
        <f t="shared" si="19"/>
        <v>0</v>
      </c>
      <c r="CF631" s="19" t="s">
        <v>192</v>
      </c>
      <c r="CG631" s="19">
        <f t="shared" si="20"/>
        <v>0</v>
      </c>
      <c r="CH631" s="19" t="s">
        <v>192</v>
      </c>
      <c r="CI631" s="19">
        <f t="shared" si="21"/>
        <v>0</v>
      </c>
      <c r="CJ631" s="19" t="s">
        <v>193</v>
      </c>
      <c r="CK631" s="19" t="s">
        <v>319</v>
      </c>
      <c r="CL631" s="19" t="s">
        <v>212</v>
      </c>
      <c r="CM631" s="19">
        <f t="shared" si="22"/>
        <v>6</v>
      </c>
      <c r="CN631" s="19" t="s">
        <v>213</v>
      </c>
      <c r="CO631" s="19">
        <f t="shared" si="23"/>
        <v>1</v>
      </c>
      <c r="CP631" s="19" t="s">
        <v>185</v>
      </c>
      <c r="CQ631" s="19" t="s">
        <v>185</v>
      </c>
      <c r="CR631" s="19" t="s">
        <v>185</v>
      </c>
      <c r="CS631" s="19" t="s">
        <v>185</v>
      </c>
      <c r="CT631" s="19" t="s">
        <v>185</v>
      </c>
      <c r="CU631" s="19">
        <f t="shared" ref="CU631:CY631" si="697">if(CP631="Không",0,1)</f>
        <v>0</v>
      </c>
      <c r="CV631" s="19">
        <f t="shared" si="697"/>
        <v>0</v>
      </c>
      <c r="CW631" s="19">
        <f t="shared" si="697"/>
        <v>0</v>
      </c>
      <c r="CX631" s="19">
        <f t="shared" si="697"/>
        <v>0</v>
      </c>
      <c r="CY631" s="19">
        <f t="shared" si="697"/>
        <v>0</v>
      </c>
      <c r="CZ631" s="19" t="s">
        <v>195</v>
      </c>
      <c r="DA631" s="19">
        <f t="shared" si="25"/>
        <v>1</v>
      </c>
      <c r="DB631" s="19" t="s">
        <v>195</v>
      </c>
      <c r="DC631" s="19">
        <f t="shared" si="26"/>
        <v>1</v>
      </c>
      <c r="DD631" s="19">
        <v>2.0</v>
      </c>
      <c r="DE631" s="19" t="s">
        <v>195</v>
      </c>
      <c r="DF631" s="19">
        <f t="shared" si="27"/>
        <v>1</v>
      </c>
      <c r="DG631" s="19" t="s">
        <v>431</v>
      </c>
      <c r="DH631" s="19">
        <f t="shared" si="28"/>
        <v>1</v>
      </c>
      <c r="DI631" s="19" t="s">
        <v>185</v>
      </c>
      <c r="DJ631" s="19">
        <f t="shared" si="29"/>
        <v>0</v>
      </c>
      <c r="DK631" s="19" t="s">
        <v>197</v>
      </c>
      <c r="DL631" s="19">
        <f t="shared" si="30"/>
        <v>0</v>
      </c>
      <c r="DM631" s="19" t="s">
        <v>303</v>
      </c>
      <c r="DN631" s="19">
        <f t="shared" si="31"/>
        <v>0.5</v>
      </c>
      <c r="DO631" s="19" t="s">
        <v>454</v>
      </c>
      <c r="DP631" s="19" t="s">
        <v>185</v>
      </c>
      <c r="DQ631" s="20">
        <f t="shared" si="32"/>
        <v>0</v>
      </c>
      <c r="DR631" s="20"/>
      <c r="DS631" s="19" t="s">
        <v>185</v>
      </c>
      <c r="DT631" s="20"/>
      <c r="DU631" s="19" t="s">
        <v>185</v>
      </c>
      <c r="DV631" s="20"/>
      <c r="DW631" s="20"/>
      <c r="DX631" s="20"/>
      <c r="DY631" s="20"/>
    </row>
    <row r="632">
      <c r="A632" s="18">
        <v>46043.4428125</v>
      </c>
      <c r="B632" s="19" t="s">
        <v>465</v>
      </c>
      <c r="C632" s="19" t="s">
        <v>335</v>
      </c>
      <c r="D632" s="19">
        <f t="shared" si="2"/>
        <v>1</v>
      </c>
      <c r="E632" s="19" t="s">
        <v>180</v>
      </c>
      <c r="F632" s="19">
        <f>IFERROR(__xludf.DUMMYFUNCTION("LET(
  t, LOWER(TRIM(E632)),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32" s="19" t="s">
        <v>185</v>
      </c>
      <c r="H632" s="19">
        <f>IFERROR(__xludf.DUMMYFUNCTION("LET(
  t, LOWER(TRIM(G632)),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32" s="19" t="s">
        <v>276</v>
      </c>
      <c r="J632" s="19">
        <f>IFERROR(__xludf.DUMMYFUNCTION("LET(
  text, LOWER(I632),
  IFERROR(
    IFS(
      REGEXMATCH(text,""ở cùng gia đình|ở trọ cùng gia đình""), 0,
      REGEXMATCH(text,""thuê trọ""), 1,
      REGEXMATCH(text,""ở ktx""), 2,
      REGEXMATCH(text,""có nhà tại khu vực đang học|có nhà|ở riên"&amp;"g tại chung cư""), 3,
      REGEXMATCH(text,""ở nhà người quen""), 4
    ),
  -1)
)"),0.0)</f>
        <v>0</v>
      </c>
      <c r="K632" s="19" t="s">
        <v>183</v>
      </c>
      <c r="L632" s="19">
        <f>IFERROR(__xludf.DUMMYFUNCTION("LET(
  t, LOWER(TRIM(K632)),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32" s="19" t="s">
        <v>222</v>
      </c>
      <c r="N632" s="19">
        <f>IFERROR(__xludf.DUMMYFUNCTION("LET(
  t, LOWER(TRIM(M632)),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32" s="19" t="s">
        <v>185</v>
      </c>
      <c r="P632" s="19">
        <f t="shared" si="3"/>
        <v>0</v>
      </c>
      <c r="Q632" s="20"/>
      <c r="R632" s="20" t="str">
        <f t="shared" si="696"/>
        <v/>
      </c>
      <c r="S632" s="20"/>
      <c r="T632" s="20"/>
      <c r="U632" s="20"/>
      <c r="V632" s="20" t="str">
        <f>IFERROR(__xludf.DUMMYFUNCTION("IFERROR(REGEXEXTRACT(U632,""\d+"")*1, """")"),"")</f>
        <v/>
      </c>
      <c r="W632" s="20">
        <f t="shared" si="5"/>
        <v>0</v>
      </c>
      <c r="X632" s="20"/>
      <c r="Y632" s="20"/>
      <c r="Z632" s="19" t="s">
        <v>185</v>
      </c>
      <c r="AA632" s="19"/>
      <c r="AB632" s="19" t="s">
        <v>185</v>
      </c>
      <c r="AC632" s="19" t="s">
        <v>185</v>
      </c>
      <c r="AD632" s="19" t="s">
        <v>205</v>
      </c>
      <c r="AE632" s="19" t="s">
        <v>185</v>
      </c>
      <c r="AF632" s="19" t="s">
        <v>206</v>
      </c>
      <c r="AG632" s="19" t="s">
        <v>188</v>
      </c>
      <c r="AH632" s="19" t="s">
        <v>251</v>
      </c>
      <c r="AI632" s="19" t="s">
        <v>239</v>
      </c>
      <c r="AJ632" s="19">
        <f t="shared" si="6"/>
        <v>0</v>
      </c>
      <c r="AK632" s="19" t="s">
        <v>238</v>
      </c>
      <c r="AL632" s="19">
        <f t="shared" si="7"/>
        <v>0</v>
      </c>
      <c r="AM632" s="19" t="s">
        <v>190</v>
      </c>
      <c r="AN632" s="19">
        <f t="shared" si="8"/>
        <v>0</v>
      </c>
      <c r="AO632" s="20"/>
      <c r="AP632" s="19">
        <v>1.0</v>
      </c>
      <c r="AQ632" s="19">
        <v>1.0</v>
      </c>
      <c r="AR632" s="19">
        <v>1.0</v>
      </c>
      <c r="AS632" s="19">
        <v>1.0</v>
      </c>
      <c r="AT632" s="19">
        <v>1.0</v>
      </c>
      <c r="AU632" s="19">
        <v>1.0</v>
      </c>
      <c r="AV632" s="19">
        <v>1.0</v>
      </c>
      <c r="AW632" s="19">
        <v>1.0</v>
      </c>
      <c r="AX632" s="19">
        <v>1.0</v>
      </c>
      <c r="AY632" s="19">
        <f t="shared" si="9"/>
        <v>9</v>
      </c>
      <c r="AZ632" s="19">
        <f t="shared" si="10"/>
        <v>0</v>
      </c>
      <c r="BA632" s="19">
        <f t="shared" si="11"/>
        <v>0</v>
      </c>
      <c r="BB632" s="19">
        <f t="shared" si="12"/>
        <v>0</v>
      </c>
      <c r="BC632" s="19">
        <v>1.0</v>
      </c>
      <c r="BD632" s="19">
        <v>1.0</v>
      </c>
      <c r="BE632" s="19">
        <v>1.0</v>
      </c>
      <c r="BF632" s="19">
        <v>1.0</v>
      </c>
      <c r="BG632" s="19">
        <v>1.0</v>
      </c>
      <c r="BH632" s="19">
        <v>1.0</v>
      </c>
      <c r="BI632" s="19">
        <v>1.0</v>
      </c>
      <c r="BJ632" s="19">
        <f t="shared" si="13"/>
        <v>7</v>
      </c>
      <c r="BK632" s="19">
        <f t="shared" si="14"/>
        <v>0</v>
      </c>
      <c r="BL632" s="19"/>
      <c r="BM632" s="19"/>
      <c r="BN632" s="19">
        <v>1.0</v>
      </c>
      <c r="BO632" s="19" t="s">
        <v>185</v>
      </c>
      <c r="BP632" s="19">
        <f t="shared" si="15"/>
        <v>0</v>
      </c>
      <c r="BQ632" s="19">
        <v>6.0</v>
      </c>
      <c r="BR632" s="19">
        <v>0.0</v>
      </c>
      <c r="BS632" s="19" t="s">
        <v>185</v>
      </c>
      <c r="BT632" s="20">
        <f t="shared" si="16"/>
        <v>0</v>
      </c>
      <c r="BU632" s="20"/>
      <c r="BV632" s="19">
        <v>1.0</v>
      </c>
      <c r="BW632" s="19" t="s">
        <v>185</v>
      </c>
      <c r="BX632" s="19" t="s">
        <v>191</v>
      </c>
      <c r="BY632" s="19" t="s">
        <v>195</v>
      </c>
      <c r="BZ632" s="19" t="s">
        <v>185</v>
      </c>
      <c r="CA632" s="19">
        <f t="shared" si="17"/>
        <v>0</v>
      </c>
      <c r="CB632" s="19" t="s">
        <v>208</v>
      </c>
      <c r="CC632" s="19">
        <f t="shared" si="18"/>
        <v>2</v>
      </c>
      <c r="CD632" s="19" t="s">
        <v>209</v>
      </c>
      <c r="CE632" s="19">
        <f t="shared" si="19"/>
        <v>1</v>
      </c>
      <c r="CF632" s="19" t="s">
        <v>192</v>
      </c>
      <c r="CG632" s="19">
        <f t="shared" si="20"/>
        <v>0</v>
      </c>
      <c r="CH632" s="19" t="s">
        <v>209</v>
      </c>
      <c r="CI632" s="19">
        <f t="shared" si="21"/>
        <v>1</v>
      </c>
      <c r="CJ632" s="19" t="s">
        <v>229</v>
      </c>
      <c r="CK632" s="19" t="s">
        <v>185</v>
      </c>
      <c r="CL632" s="19" t="s">
        <v>212</v>
      </c>
      <c r="CM632" s="19">
        <f t="shared" si="22"/>
        <v>6</v>
      </c>
      <c r="CN632" s="19" t="s">
        <v>185</v>
      </c>
      <c r="CO632" s="19">
        <f t="shared" si="23"/>
        <v>0</v>
      </c>
      <c r="CP632" s="19" t="s">
        <v>185</v>
      </c>
      <c r="CQ632" s="19" t="s">
        <v>185</v>
      </c>
      <c r="CR632" s="19" t="s">
        <v>185</v>
      </c>
      <c r="CS632" s="19" t="s">
        <v>185</v>
      </c>
      <c r="CT632" s="19" t="s">
        <v>185</v>
      </c>
      <c r="CU632" s="19">
        <f t="shared" ref="CU632:CY632" si="698">if(CP632="Không",0,1)</f>
        <v>0</v>
      </c>
      <c r="CV632" s="19">
        <f t="shared" si="698"/>
        <v>0</v>
      </c>
      <c r="CW632" s="19">
        <f t="shared" si="698"/>
        <v>0</v>
      </c>
      <c r="CX632" s="19">
        <f t="shared" si="698"/>
        <v>0</v>
      </c>
      <c r="CY632" s="19">
        <f t="shared" si="698"/>
        <v>0</v>
      </c>
      <c r="CZ632" s="19" t="s">
        <v>185</v>
      </c>
      <c r="DA632" s="19">
        <f t="shared" si="25"/>
        <v>0</v>
      </c>
      <c r="DB632" s="19" t="s">
        <v>185</v>
      </c>
      <c r="DC632" s="19">
        <f t="shared" si="26"/>
        <v>0</v>
      </c>
      <c r="DD632" s="20"/>
      <c r="DE632" s="19" t="s">
        <v>185</v>
      </c>
      <c r="DF632" s="19">
        <f t="shared" si="27"/>
        <v>0</v>
      </c>
      <c r="DG632" s="19" t="s">
        <v>431</v>
      </c>
      <c r="DH632" s="19">
        <f t="shared" si="28"/>
        <v>1</v>
      </c>
      <c r="DI632" s="19" t="s">
        <v>185</v>
      </c>
      <c r="DJ632" s="19">
        <f t="shared" si="29"/>
        <v>0</v>
      </c>
      <c r="DK632" s="19" t="s">
        <v>197</v>
      </c>
      <c r="DL632" s="19">
        <f t="shared" si="30"/>
        <v>0</v>
      </c>
      <c r="DM632" s="20"/>
      <c r="DN632" s="19" t="str">
        <f t="shared" si="31"/>
        <v/>
      </c>
      <c r="DO632" s="20"/>
      <c r="DP632" s="19" t="s">
        <v>185</v>
      </c>
      <c r="DQ632" s="20">
        <f t="shared" si="32"/>
        <v>0</v>
      </c>
      <c r="DR632" s="20"/>
      <c r="DS632" s="19" t="s">
        <v>185</v>
      </c>
      <c r="DT632" s="20"/>
      <c r="DU632" s="19" t="s">
        <v>185</v>
      </c>
      <c r="DV632" s="20"/>
      <c r="DW632" s="20"/>
      <c r="DX632" s="20"/>
      <c r="DY632" s="20"/>
    </row>
    <row r="633">
      <c r="A633" s="18">
        <v>46043.443136574075</v>
      </c>
      <c r="B633" s="19" t="s">
        <v>390</v>
      </c>
      <c r="C633" s="19" t="s">
        <v>335</v>
      </c>
      <c r="D633" s="19">
        <f t="shared" si="2"/>
        <v>1</v>
      </c>
      <c r="E633" s="19" t="s">
        <v>328</v>
      </c>
      <c r="F633" s="19">
        <f>IFERROR(__xludf.DUMMYFUNCTION("LET(
  t, LOWER(TRIM(E633)),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33" s="19" t="s">
        <v>220</v>
      </c>
      <c r="H633" s="19">
        <f>IFERROR(__xludf.DUMMYFUNCTION("LET(
  t, LOWER(TRIM(G633)),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33" s="19" t="s">
        <v>276</v>
      </c>
      <c r="J633" s="19">
        <f>IFERROR(__xludf.DUMMYFUNCTION("LET(
  text, LOWER(I633),
  IFERROR(
    IFS(
      REGEXMATCH(text,""ở cùng gia đình|ở trọ cùng gia đình""), 0,
      REGEXMATCH(text,""thuê trọ""), 1,
      REGEXMATCH(text,""ở ktx""), 2,
      REGEXMATCH(text,""có nhà tại khu vực đang học|có nhà|ở riên"&amp;"g tại chung cư""), 3,
      REGEXMATCH(text,""ở nhà người quen""), 4
    ),
  -1)
)"),0.0)</f>
        <v>0</v>
      </c>
      <c r="K633" s="19" t="s">
        <v>183</v>
      </c>
      <c r="L633" s="19">
        <f>IFERROR(__xludf.DUMMYFUNCTION("LET(
  t, LOWER(TRIM(K633)),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33" s="19" t="s">
        <v>222</v>
      </c>
      <c r="N633" s="19">
        <f>IFERROR(__xludf.DUMMYFUNCTION("LET(
  t, LOWER(TRIM(M633)),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33" s="19" t="s">
        <v>185</v>
      </c>
      <c r="P633" s="19">
        <f t="shared" si="3"/>
        <v>0</v>
      </c>
      <c r="Q633" s="20"/>
      <c r="R633" s="20" t="str">
        <f t="shared" si="696"/>
        <v/>
      </c>
      <c r="S633" s="20"/>
      <c r="T633" s="20"/>
      <c r="U633" s="20"/>
      <c r="V633" s="20" t="str">
        <f>IFERROR(__xludf.DUMMYFUNCTION("IFERROR(REGEXEXTRACT(U633,""\d+"")*1, """")"),"")</f>
        <v/>
      </c>
      <c r="W633" s="20">
        <f t="shared" si="5"/>
        <v>0</v>
      </c>
      <c r="X633" s="20"/>
      <c r="Y633" s="20"/>
      <c r="Z633" s="19" t="s">
        <v>185</v>
      </c>
      <c r="AA633" s="19"/>
      <c r="AB633" s="19" t="s">
        <v>185</v>
      </c>
      <c r="AC633" s="19" t="s">
        <v>185</v>
      </c>
      <c r="AD633" s="19" t="s">
        <v>205</v>
      </c>
      <c r="AE633" s="19" t="s">
        <v>185</v>
      </c>
      <c r="AF633" s="19" t="s">
        <v>206</v>
      </c>
      <c r="AG633" s="19" t="s">
        <v>188</v>
      </c>
      <c r="AH633" s="19" t="s">
        <v>188</v>
      </c>
      <c r="AI633" s="19" t="s">
        <v>189</v>
      </c>
      <c r="AJ633" s="19">
        <f t="shared" si="6"/>
        <v>1</v>
      </c>
      <c r="AK633" s="19" t="s">
        <v>188</v>
      </c>
      <c r="AL633" s="19">
        <f t="shared" si="7"/>
        <v>1</v>
      </c>
      <c r="AM633" s="19" t="s">
        <v>294</v>
      </c>
      <c r="AN633" s="19">
        <f t="shared" si="8"/>
        <v>2</v>
      </c>
      <c r="AO633" s="20"/>
      <c r="AP633" s="19">
        <v>3.0</v>
      </c>
      <c r="AQ633" s="19">
        <v>2.0</v>
      </c>
      <c r="AR633" s="19">
        <v>2.0</v>
      </c>
      <c r="AS633" s="19">
        <v>2.0</v>
      </c>
      <c r="AT633" s="19">
        <v>2.0</v>
      </c>
      <c r="AU633" s="19">
        <v>2.0</v>
      </c>
      <c r="AV633" s="19">
        <v>1.0</v>
      </c>
      <c r="AW633" s="19">
        <v>1.0</v>
      </c>
      <c r="AX633" s="19">
        <v>2.0</v>
      </c>
      <c r="AY633" s="19">
        <f t="shared" si="9"/>
        <v>17</v>
      </c>
      <c r="AZ633" s="19">
        <f t="shared" si="10"/>
        <v>8</v>
      </c>
      <c r="BA633" s="19">
        <f t="shared" si="11"/>
        <v>0</v>
      </c>
      <c r="BB633" s="19">
        <f t="shared" si="12"/>
        <v>0</v>
      </c>
      <c r="BC633" s="19">
        <v>2.0</v>
      </c>
      <c r="BD633" s="19">
        <v>1.0</v>
      </c>
      <c r="BE633" s="19">
        <v>2.0</v>
      </c>
      <c r="BF633" s="19">
        <v>1.0</v>
      </c>
      <c r="BG633" s="19">
        <v>1.0</v>
      </c>
      <c r="BH633" s="19">
        <v>1.0</v>
      </c>
      <c r="BI633" s="19">
        <v>2.0</v>
      </c>
      <c r="BJ633" s="19">
        <f t="shared" si="13"/>
        <v>10</v>
      </c>
      <c r="BK633" s="19">
        <f t="shared" si="14"/>
        <v>3</v>
      </c>
      <c r="BL633" s="19"/>
      <c r="BM633" s="19"/>
      <c r="BN633" s="19">
        <v>3.0</v>
      </c>
      <c r="BO633" s="19" t="s">
        <v>195</v>
      </c>
      <c r="BP633" s="19">
        <f t="shared" si="15"/>
        <v>1</v>
      </c>
      <c r="BQ633" s="19">
        <v>2.0</v>
      </c>
      <c r="BR633" s="19">
        <v>3.0</v>
      </c>
      <c r="BS633" s="19" t="s">
        <v>185</v>
      </c>
      <c r="BT633" s="20">
        <f t="shared" si="16"/>
        <v>0</v>
      </c>
      <c r="BU633" s="20"/>
      <c r="BV633" s="19">
        <v>3.0</v>
      </c>
      <c r="BW633" s="19" t="s">
        <v>185</v>
      </c>
      <c r="BX633" s="19" t="s">
        <v>191</v>
      </c>
      <c r="BY633" s="19" t="s">
        <v>195</v>
      </c>
      <c r="BZ633" s="19" t="s">
        <v>185</v>
      </c>
      <c r="CA633" s="19">
        <f t="shared" si="17"/>
        <v>0</v>
      </c>
      <c r="CB633" s="19" t="s">
        <v>186</v>
      </c>
      <c r="CC633" s="19">
        <f t="shared" si="18"/>
        <v>1</v>
      </c>
      <c r="CD633" s="19" t="s">
        <v>192</v>
      </c>
      <c r="CE633" s="19">
        <f t="shared" si="19"/>
        <v>0</v>
      </c>
      <c r="CF633" s="19" t="s">
        <v>192</v>
      </c>
      <c r="CG633" s="19">
        <f t="shared" si="20"/>
        <v>0</v>
      </c>
      <c r="CH633" s="19" t="s">
        <v>192</v>
      </c>
      <c r="CI633" s="19">
        <f t="shared" si="21"/>
        <v>0</v>
      </c>
      <c r="CJ633" s="19" t="s">
        <v>292</v>
      </c>
      <c r="CK633" s="19" t="s">
        <v>185</v>
      </c>
      <c r="CL633" s="19" t="s">
        <v>212</v>
      </c>
      <c r="CM633" s="19">
        <f t="shared" si="22"/>
        <v>6</v>
      </c>
      <c r="CN633" s="19" t="s">
        <v>185</v>
      </c>
      <c r="CO633" s="19">
        <f t="shared" si="23"/>
        <v>0</v>
      </c>
      <c r="CP633" s="19" t="s">
        <v>185</v>
      </c>
      <c r="CQ633" s="19" t="s">
        <v>185</v>
      </c>
      <c r="CR633" s="19" t="s">
        <v>185</v>
      </c>
      <c r="CS633" s="19" t="s">
        <v>185</v>
      </c>
      <c r="CT633" s="19" t="s">
        <v>185</v>
      </c>
      <c r="CU633" s="19">
        <f t="shared" ref="CU633:CY633" si="699">if(CP633="Không",0,1)</f>
        <v>0</v>
      </c>
      <c r="CV633" s="19">
        <f t="shared" si="699"/>
        <v>0</v>
      </c>
      <c r="CW633" s="19">
        <f t="shared" si="699"/>
        <v>0</v>
      </c>
      <c r="CX633" s="19">
        <f t="shared" si="699"/>
        <v>0</v>
      </c>
      <c r="CY633" s="19">
        <f t="shared" si="699"/>
        <v>0</v>
      </c>
      <c r="CZ633" s="19" t="s">
        <v>185</v>
      </c>
      <c r="DA633" s="19">
        <f t="shared" si="25"/>
        <v>0</v>
      </c>
      <c r="DB633" s="19" t="s">
        <v>185</v>
      </c>
      <c r="DC633" s="19">
        <f t="shared" si="26"/>
        <v>0</v>
      </c>
      <c r="DD633" s="20"/>
      <c r="DE633" s="19" t="s">
        <v>185</v>
      </c>
      <c r="DF633" s="19">
        <f t="shared" si="27"/>
        <v>0</v>
      </c>
      <c r="DG633" s="19" t="s">
        <v>196</v>
      </c>
      <c r="DH633" s="19">
        <f t="shared" si="28"/>
        <v>0</v>
      </c>
      <c r="DI633" s="19" t="s">
        <v>185</v>
      </c>
      <c r="DJ633" s="19">
        <f t="shared" si="29"/>
        <v>0</v>
      </c>
      <c r="DK633" s="19" t="s">
        <v>197</v>
      </c>
      <c r="DL633" s="19">
        <f t="shared" si="30"/>
        <v>0</v>
      </c>
      <c r="DM633" s="20"/>
      <c r="DN633" s="19" t="str">
        <f t="shared" si="31"/>
        <v/>
      </c>
      <c r="DO633" s="20"/>
      <c r="DP633" s="19" t="s">
        <v>185</v>
      </c>
      <c r="DQ633" s="20">
        <f t="shared" si="32"/>
        <v>0</v>
      </c>
      <c r="DR633" s="20"/>
      <c r="DS633" s="19" t="s">
        <v>185</v>
      </c>
      <c r="DT633" s="20"/>
      <c r="DU633" s="19" t="s">
        <v>185</v>
      </c>
      <c r="DV633" s="20"/>
      <c r="DW633" s="20"/>
      <c r="DX633" s="20"/>
      <c r="DY633" s="20"/>
    </row>
    <row r="634">
      <c r="A634" s="18">
        <v>46043.44436342592</v>
      </c>
      <c r="B634" s="19" t="s">
        <v>300</v>
      </c>
      <c r="C634" s="19" t="s">
        <v>335</v>
      </c>
      <c r="D634" s="19">
        <f t="shared" si="2"/>
        <v>1</v>
      </c>
      <c r="E634" s="19" t="s">
        <v>235</v>
      </c>
      <c r="F634" s="19">
        <f>IFERROR(__xludf.DUMMYFUNCTION("LET(
  t, LOWER(TRIM(E634)),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34" s="19" t="s">
        <v>181</v>
      </c>
      <c r="H634" s="19">
        <f>IFERROR(__xludf.DUMMYFUNCTION("LET(
  t, LOWER(TRIM(G634)),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634" s="19" t="s">
        <v>182</v>
      </c>
      <c r="J634" s="19">
        <f>IFERROR(__xludf.DUMMYFUNCTION("LET(
  text, LOWER(I634),
  IFERROR(
    IFS(
      REGEXMATCH(text,""ở cùng gia đình|ở trọ cùng gia đình""), 0,
      REGEXMATCH(text,""thuê trọ""), 1,
      REGEXMATCH(text,""ở ktx""), 2,
      REGEXMATCH(text,""có nhà tại khu vực đang học|có nhà|ở riên"&amp;"g tại chung cư""), 3,
      REGEXMATCH(text,""ở nhà người quen""), 4
    ),
  -1)
)"),1.0)</f>
        <v>1</v>
      </c>
      <c r="K634" s="19" t="s">
        <v>202</v>
      </c>
      <c r="L634" s="19">
        <f>IFERROR(__xludf.DUMMYFUNCTION("LET(
  t, LOWER(TRIM(K634)),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34" s="19" t="s">
        <v>261</v>
      </c>
      <c r="N634" s="19">
        <f>IFERROR(__xludf.DUMMYFUNCTION("LET(
  t, LOWER(TRIM(M634)),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34" s="19" t="s">
        <v>195</v>
      </c>
      <c r="P634" s="19">
        <f t="shared" si="3"/>
        <v>1</v>
      </c>
      <c r="Q634" s="19" t="s">
        <v>1257</v>
      </c>
      <c r="R634" s="19">
        <v>1.0</v>
      </c>
      <c r="S634" s="19" t="s">
        <v>223</v>
      </c>
      <c r="T634" s="19"/>
      <c r="U634" s="19" t="s">
        <v>204</v>
      </c>
      <c r="V634" s="20">
        <f>IFERROR(__xludf.DUMMYFUNCTION("IFERROR(REGEXEXTRACT(U634,""\d+"")*1, """")"),15.0)</f>
        <v>15</v>
      </c>
      <c r="W634" s="20">
        <f t="shared" si="5"/>
        <v>15</v>
      </c>
      <c r="X634" s="19">
        <v>20.0</v>
      </c>
      <c r="Y634" s="19">
        <v>0.0</v>
      </c>
      <c r="Z634" s="19" t="s">
        <v>208</v>
      </c>
      <c r="AA634" s="19"/>
      <c r="AB634" s="19" t="s">
        <v>185</v>
      </c>
      <c r="AC634" s="19" t="s">
        <v>185</v>
      </c>
      <c r="AD634" s="19" t="s">
        <v>205</v>
      </c>
      <c r="AE634" s="19" t="s">
        <v>186</v>
      </c>
      <c r="AF634" s="19" t="s">
        <v>250</v>
      </c>
      <c r="AG634" s="19" t="s">
        <v>251</v>
      </c>
      <c r="AH634" s="19" t="s">
        <v>251</v>
      </c>
      <c r="AI634" s="19" t="s">
        <v>277</v>
      </c>
      <c r="AJ634" s="19">
        <f t="shared" si="6"/>
        <v>4</v>
      </c>
      <c r="AK634" s="19" t="s">
        <v>251</v>
      </c>
      <c r="AL634" s="19">
        <f t="shared" si="7"/>
        <v>3</v>
      </c>
      <c r="AM634" s="19" t="s">
        <v>294</v>
      </c>
      <c r="AN634" s="19">
        <f t="shared" si="8"/>
        <v>2</v>
      </c>
      <c r="AO634" s="20"/>
      <c r="AP634" s="19">
        <v>2.0</v>
      </c>
      <c r="AQ634" s="19">
        <v>4.0</v>
      </c>
      <c r="AR634" s="19">
        <v>2.0</v>
      </c>
      <c r="AS634" s="19">
        <v>4.0</v>
      </c>
      <c r="AT634" s="19">
        <v>4.0</v>
      </c>
      <c r="AU634" s="19">
        <v>4.0</v>
      </c>
      <c r="AV634" s="19">
        <v>2.0</v>
      </c>
      <c r="AW634" s="19">
        <v>2.0</v>
      </c>
      <c r="AX634" s="19">
        <v>4.0</v>
      </c>
      <c r="AY634" s="19">
        <f t="shared" si="9"/>
        <v>28</v>
      </c>
      <c r="AZ634" s="19">
        <f t="shared" si="10"/>
        <v>19</v>
      </c>
      <c r="BA634" s="19">
        <f t="shared" si="11"/>
        <v>1</v>
      </c>
      <c r="BB634" s="19">
        <f t="shared" si="12"/>
        <v>1</v>
      </c>
      <c r="BC634" s="19">
        <v>2.0</v>
      </c>
      <c r="BD634" s="19">
        <v>4.0</v>
      </c>
      <c r="BE634" s="19">
        <v>4.0</v>
      </c>
      <c r="BF634" s="19">
        <v>4.0</v>
      </c>
      <c r="BG634" s="19">
        <v>4.0</v>
      </c>
      <c r="BH634" s="19">
        <v>1.0</v>
      </c>
      <c r="BI634" s="19">
        <v>2.0</v>
      </c>
      <c r="BJ634" s="19">
        <f t="shared" si="13"/>
        <v>21</v>
      </c>
      <c r="BK634" s="19">
        <f t="shared" si="14"/>
        <v>14</v>
      </c>
      <c r="BL634" s="19"/>
      <c r="BM634" s="19"/>
      <c r="BN634" s="19">
        <v>5.0</v>
      </c>
      <c r="BO634" s="19" t="s">
        <v>195</v>
      </c>
      <c r="BP634" s="19">
        <f t="shared" si="15"/>
        <v>1</v>
      </c>
      <c r="BQ634" s="19">
        <v>6.0</v>
      </c>
      <c r="BR634" s="19">
        <v>10.0</v>
      </c>
      <c r="BS634" s="19" t="s">
        <v>195</v>
      </c>
      <c r="BT634" s="20">
        <f t="shared" si="16"/>
        <v>1</v>
      </c>
      <c r="BU634" s="19" t="s">
        <v>671</v>
      </c>
      <c r="BV634" s="19">
        <v>1.0</v>
      </c>
      <c r="BW634" s="19" t="s">
        <v>195</v>
      </c>
      <c r="BX634" s="19" t="s">
        <v>191</v>
      </c>
      <c r="BY634" s="19" t="s">
        <v>195</v>
      </c>
      <c r="BZ634" s="19" t="s">
        <v>208</v>
      </c>
      <c r="CA634" s="19">
        <f t="shared" si="17"/>
        <v>2</v>
      </c>
      <c r="CB634" s="19" t="s">
        <v>208</v>
      </c>
      <c r="CC634" s="19">
        <f t="shared" si="18"/>
        <v>2</v>
      </c>
      <c r="CD634" s="19" t="s">
        <v>208</v>
      </c>
      <c r="CE634" s="19">
        <f t="shared" si="19"/>
        <v>2</v>
      </c>
      <c r="CF634" s="19" t="s">
        <v>208</v>
      </c>
      <c r="CG634" s="19">
        <f t="shared" si="20"/>
        <v>2</v>
      </c>
      <c r="CH634" s="19" t="s">
        <v>208</v>
      </c>
      <c r="CI634" s="19">
        <f t="shared" si="21"/>
        <v>2</v>
      </c>
      <c r="CJ634" s="19" t="s">
        <v>415</v>
      </c>
      <c r="CK634" s="19" t="s">
        <v>185</v>
      </c>
      <c r="CL634" s="19" t="s">
        <v>194</v>
      </c>
      <c r="CM634" s="19">
        <f t="shared" si="22"/>
        <v>3.5</v>
      </c>
      <c r="CN634" s="19" t="s">
        <v>185</v>
      </c>
      <c r="CO634" s="19">
        <f t="shared" si="23"/>
        <v>0</v>
      </c>
      <c r="CP634" s="19" t="s">
        <v>185</v>
      </c>
      <c r="CQ634" s="19" t="s">
        <v>185</v>
      </c>
      <c r="CR634" s="19" t="s">
        <v>195</v>
      </c>
      <c r="CS634" s="19" t="s">
        <v>185</v>
      </c>
      <c r="CT634" s="19" t="s">
        <v>185</v>
      </c>
      <c r="CU634" s="19">
        <f t="shared" ref="CU634:CY634" si="700">if(CP634="Không",0,1)</f>
        <v>0</v>
      </c>
      <c r="CV634" s="19">
        <f t="shared" si="700"/>
        <v>0</v>
      </c>
      <c r="CW634" s="19">
        <f t="shared" si="700"/>
        <v>1</v>
      </c>
      <c r="CX634" s="19">
        <f t="shared" si="700"/>
        <v>0</v>
      </c>
      <c r="CY634" s="19">
        <f t="shared" si="700"/>
        <v>0</v>
      </c>
      <c r="CZ634" s="19" t="s">
        <v>195</v>
      </c>
      <c r="DA634" s="19">
        <f t="shared" si="25"/>
        <v>1</v>
      </c>
      <c r="DB634" s="19" t="s">
        <v>195</v>
      </c>
      <c r="DC634" s="19">
        <f t="shared" si="26"/>
        <v>1</v>
      </c>
      <c r="DD634" s="19" t="s">
        <v>742</v>
      </c>
      <c r="DE634" s="19" t="s">
        <v>185</v>
      </c>
      <c r="DF634" s="19">
        <f t="shared" si="27"/>
        <v>0</v>
      </c>
      <c r="DG634" s="19" t="s">
        <v>196</v>
      </c>
      <c r="DH634" s="19">
        <f t="shared" si="28"/>
        <v>0</v>
      </c>
      <c r="DI634" s="19" t="s">
        <v>185</v>
      </c>
      <c r="DJ634" s="19">
        <f t="shared" si="29"/>
        <v>0</v>
      </c>
      <c r="DK634" s="19" t="s">
        <v>197</v>
      </c>
      <c r="DL634" s="19">
        <f t="shared" si="30"/>
        <v>0</v>
      </c>
      <c r="DM634" s="20"/>
      <c r="DN634" s="19" t="str">
        <f t="shared" si="31"/>
        <v/>
      </c>
      <c r="DO634" s="20"/>
      <c r="DP634" s="19" t="s">
        <v>185</v>
      </c>
      <c r="DQ634" s="20">
        <f t="shared" si="32"/>
        <v>0</v>
      </c>
      <c r="DR634" s="20"/>
      <c r="DS634" s="19" t="s">
        <v>185</v>
      </c>
      <c r="DT634" s="20"/>
      <c r="DU634" s="19" t="s">
        <v>185</v>
      </c>
      <c r="DV634" s="20"/>
      <c r="DW634" s="20"/>
      <c r="DX634" s="20"/>
      <c r="DY634" s="20"/>
    </row>
    <row r="635">
      <c r="A635" s="18">
        <v>46043.445231481484</v>
      </c>
      <c r="B635" s="19" t="s">
        <v>374</v>
      </c>
      <c r="C635" s="19" t="s">
        <v>335</v>
      </c>
      <c r="D635" s="19">
        <f t="shared" si="2"/>
        <v>1</v>
      </c>
      <c r="E635" s="19" t="s">
        <v>180</v>
      </c>
      <c r="F635" s="19">
        <f>IFERROR(__xludf.DUMMYFUNCTION("LET(
  t, LOWER(TRIM(E635)),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35" s="19" t="s">
        <v>185</v>
      </c>
      <c r="H635" s="19">
        <f>IFERROR(__xludf.DUMMYFUNCTION("LET(
  t, LOWER(TRIM(G635)),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35" s="19" t="s">
        <v>276</v>
      </c>
      <c r="J635" s="19">
        <f>IFERROR(__xludf.DUMMYFUNCTION("LET(
  text, LOWER(I635),
  IFERROR(
    IFS(
      REGEXMATCH(text,""ở cùng gia đình|ở trọ cùng gia đình""), 0,
      REGEXMATCH(text,""thuê trọ""), 1,
      REGEXMATCH(text,""ở ktx""), 2,
      REGEXMATCH(text,""có nhà tại khu vực đang học|có nhà|ở riên"&amp;"g tại chung cư""), 3,
      REGEXMATCH(text,""ở nhà người quen""), 4
    ),
  -1)
)"),0.0)</f>
        <v>0</v>
      </c>
      <c r="K635" s="19" t="s">
        <v>183</v>
      </c>
      <c r="L635" s="19">
        <f>IFERROR(__xludf.DUMMYFUNCTION("LET(
  t, LOWER(TRIM(K635)),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35" s="19" t="s">
        <v>222</v>
      </c>
      <c r="N635" s="19">
        <f>IFERROR(__xludf.DUMMYFUNCTION("LET(
  t, LOWER(TRIM(M635)),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35" s="19" t="s">
        <v>185</v>
      </c>
      <c r="P635" s="19">
        <f t="shared" si="3"/>
        <v>0</v>
      </c>
      <c r="Q635" s="20"/>
      <c r="R635" s="20" t="str">
        <f t="shared" ref="R635:R637" si="702">Q635</f>
        <v/>
      </c>
      <c r="S635" s="20"/>
      <c r="T635" s="20"/>
      <c r="U635" s="20"/>
      <c r="V635" s="20" t="str">
        <f>IFERROR(__xludf.DUMMYFUNCTION("IFERROR(REGEXEXTRACT(U635,""\d+"")*1, """")"),"")</f>
        <v/>
      </c>
      <c r="W635" s="20">
        <f t="shared" si="5"/>
        <v>0</v>
      </c>
      <c r="X635" s="20"/>
      <c r="Y635" s="20"/>
      <c r="Z635" s="19" t="s">
        <v>186</v>
      </c>
      <c r="AA635" s="19"/>
      <c r="AB635" s="19" t="s">
        <v>185</v>
      </c>
      <c r="AC635" s="19" t="s">
        <v>185</v>
      </c>
      <c r="AD635" s="19" t="s">
        <v>186</v>
      </c>
      <c r="AE635" s="19" t="s">
        <v>185</v>
      </c>
      <c r="AF635" s="19" t="s">
        <v>206</v>
      </c>
      <c r="AG635" s="19" t="s">
        <v>238</v>
      </c>
      <c r="AH635" s="19" t="s">
        <v>238</v>
      </c>
      <c r="AI635" s="19" t="s">
        <v>189</v>
      </c>
      <c r="AJ635" s="19">
        <f t="shared" si="6"/>
        <v>1</v>
      </c>
      <c r="AK635" s="19" t="s">
        <v>238</v>
      </c>
      <c r="AL635" s="19">
        <f t="shared" si="7"/>
        <v>0</v>
      </c>
      <c r="AM635" s="19" t="s">
        <v>190</v>
      </c>
      <c r="AN635" s="19">
        <f t="shared" si="8"/>
        <v>0</v>
      </c>
      <c r="AO635" s="20"/>
      <c r="AP635" s="19">
        <v>1.0</v>
      </c>
      <c r="AQ635" s="19">
        <v>1.0</v>
      </c>
      <c r="AR635" s="19">
        <v>1.0</v>
      </c>
      <c r="AS635" s="19">
        <v>1.0</v>
      </c>
      <c r="AT635" s="19">
        <v>1.0</v>
      </c>
      <c r="AU635" s="19">
        <v>1.0</v>
      </c>
      <c r="AV635" s="19">
        <v>1.0</v>
      </c>
      <c r="AW635" s="19">
        <v>1.0</v>
      </c>
      <c r="AX635" s="19">
        <v>1.0</v>
      </c>
      <c r="AY635" s="19">
        <f t="shared" si="9"/>
        <v>9</v>
      </c>
      <c r="AZ635" s="19">
        <f t="shared" si="10"/>
        <v>0</v>
      </c>
      <c r="BA635" s="19">
        <f t="shared" si="11"/>
        <v>0</v>
      </c>
      <c r="BB635" s="19">
        <f t="shared" si="12"/>
        <v>0</v>
      </c>
      <c r="BC635" s="19">
        <v>1.0</v>
      </c>
      <c r="BD635" s="19">
        <v>1.0</v>
      </c>
      <c r="BE635" s="19">
        <v>1.0</v>
      </c>
      <c r="BF635" s="19">
        <v>1.0</v>
      </c>
      <c r="BG635" s="19">
        <v>1.0</v>
      </c>
      <c r="BH635" s="19">
        <v>1.0</v>
      </c>
      <c r="BI635" s="19">
        <v>1.0</v>
      </c>
      <c r="BJ635" s="19">
        <f t="shared" si="13"/>
        <v>7</v>
      </c>
      <c r="BK635" s="19">
        <f t="shared" si="14"/>
        <v>0</v>
      </c>
      <c r="BL635" s="19"/>
      <c r="BM635" s="19"/>
      <c r="BN635" s="19">
        <v>1.0</v>
      </c>
      <c r="BO635" s="19" t="s">
        <v>185</v>
      </c>
      <c r="BP635" s="19">
        <f t="shared" si="15"/>
        <v>0</v>
      </c>
      <c r="BQ635" s="19">
        <v>1.0</v>
      </c>
      <c r="BR635" s="19">
        <v>0.0</v>
      </c>
      <c r="BS635" s="19" t="s">
        <v>185</v>
      </c>
      <c r="BT635" s="20">
        <f t="shared" si="16"/>
        <v>0</v>
      </c>
      <c r="BU635" s="20"/>
      <c r="BV635" s="19">
        <v>4.0</v>
      </c>
      <c r="BW635" s="19" t="s">
        <v>185</v>
      </c>
      <c r="BX635" s="19" t="s">
        <v>191</v>
      </c>
      <c r="BY635" s="19" t="s">
        <v>185</v>
      </c>
      <c r="BZ635" s="19" t="s">
        <v>185</v>
      </c>
      <c r="CA635" s="19">
        <f t="shared" si="17"/>
        <v>0</v>
      </c>
      <c r="CB635" s="19" t="s">
        <v>185</v>
      </c>
      <c r="CC635" s="19">
        <f t="shared" si="18"/>
        <v>0</v>
      </c>
      <c r="CD635" s="19" t="s">
        <v>192</v>
      </c>
      <c r="CE635" s="19">
        <f t="shared" si="19"/>
        <v>0</v>
      </c>
      <c r="CF635" s="19" t="s">
        <v>192</v>
      </c>
      <c r="CG635" s="19">
        <f t="shared" si="20"/>
        <v>0</v>
      </c>
      <c r="CH635" s="19" t="s">
        <v>192</v>
      </c>
      <c r="CI635" s="19">
        <f t="shared" si="21"/>
        <v>0</v>
      </c>
      <c r="CJ635" s="19" t="s">
        <v>415</v>
      </c>
      <c r="CK635" s="19" t="s">
        <v>291</v>
      </c>
      <c r="CL635" s="19" t="s">
        <v>365</v>
      </c>
      <c r="CM635" s="19">
        <f t="shared" si="22"/>
        <v>0.33</v>
      </c>
      <c r="CN635" s="19" t="s">
        <v>185</v>
      </c>
      <c r="CO635" s="19">
        <f t="shared" si="23"/>
        <v>0</v>
      </c>
      <c r="CP635" s="19" t="s">
        <v>185</v>
      </c>
      <c r="CQ635" s="19" t="s">
        <v>185</v>
      </c>
      <c r="CR635" s="19" t="s">
        <v>185</v>
      </c>
      <c r="CS635" s="19" t="s">
        <v>185</v>
      </c>
      <c r="CT635" s="19" t="s">
        <v>185</v>
      </c>
      <c r="CU635" s="19">
        <f t="shared" ref="CU635:CY635" si="701">if(CP635="Không",0,1)</f>
        <v>0</v>
      </c>
      <c r="CV635" s="19">
        <f t="shared" si="701"/>
        <v>0</v>
      </c>
      <c r="CW635" s="19">
        <f t="shared" si="701"/>
        <v>0</v>
      </c>
      <c r="CX635" s="19">
        <f t="shared" si="701"/>
        <v>0</v>
      </c>
      <c r="CY635" s="19">
        <f t="shared" si="701"/>
        <v>0</v>
      </c>
      <c r="CZ635" s="19" t="s">
        <v>185</v>
      </c>
      <c r="DA635" s="19">
        <f t="shared" si="25"/>
        <v>0</v>
      </c>
      <c r="DB635" s="19" t="s">
        <v>185</v>
      </c>
      <c r="DC635" s="19">
        <f t="shared" si="26"/>
        <v>0</v>
      </c>
      <c r="DD635" s="20"/>
      <c r="DE635" s="19" t="s">
        <v>185</v>
      </c>
      <c r="DF635" s="19">
        <f t="shared" si="27"/>
        <v>0</v>
      </c>
      <c r="DG635" s="19" t="s">
        <v>196</v>
      </c>
      <c r="DH635" s="19">
        <f t="shared" si="28"/>
        <v>0</v>
      </c>
      <c r="DI635" s="19" t="s">
        <v>185</v>
      </c>
      <c r="DJ635" s="19">
        <f t="shared" si="29"/>
        <v>0</v>
      </c>
      <c r="DK635" s="19" t="s">
        <v>197</v>
      </c>
      <c r="DL635" s="19">
        <f t="shared" si="30"/>
        <v>0</v>
      </c>
      <c r="DM635" s="20"/>
      <c r="DN635" s="19" t="str">
        <f t="shared" si="31"/>
        <v/>
      </c>
      <c r="DO635" s="20"/>
      <c r="DP635" s="19" t="s">
        <v>185</v>
      </c>
      <c r="DQ635" s="20">
        <f t="shared" si="32"/>
        <v>0</v>
      </c>
      <c r="DR635" s="20"/>
      <c r="DS635" s="19" t="s">
        <v>185</v>
      </c>
      <c r="DT635" s="20"/>
      <c r="DU635" s="19" t="s">
        <v>185</v>
      </c>
      <c r="DV635" s="20"/>
      <c r="DW635" s="20"/>
      <c r="DX635" s="20"/>
      <c r="DY635" s="20"/>
    </row>
    <row r="636">
      <c r="A636" s="18">
        <v>46043.44599537037</v>
      </c>
      <c r="B636" s="19" t="s">
        <v>172</v>
      </c>
      <c r="C636" s="19" t="s">
        <v>335</v>
      </c>
      <c r="D636" s="19">
        <f t="shared" si="2"/>
        <v>1</v>
      </c>
      <c r="E636" s="19" t="s">
        <v>180</v>
      </c>
      <c r="F636" s="19">
        <f>IFERROR(__xludf.DUMMYFUNCTION("LET(
  t, LOWER(TRIM(E636)),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36" s="19" t="s">
        <v>185</v>
      </c>
      <c r="H636" s="19">
        <f>IFERROR(__xludf.DUMMYFUNCTION("LET(
  t, LOWER(TRIM(G636)),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36" s="19" t="s">
        <v>276</v>
      </c>
      <c r="J636" s="19">
        <f>IFERROR(__xludf.DUMMYFUNCTION("LET(
  text, LOWER(I636),
  IFERROR(
    IFS(
      REGEXMATCH(text,""ở cùng gia đình|ở trọ cùng gia đình""), 0,
      REGEXMATCH(text,""thuê trọ""), 1,
      REGEXMATCH(text,""ở ktx""), 2,
      REGEXMATCH(text,""có nhà tại khu vực đang học|có nhà|ở riên"&amp;"g tại chung cư""), 3,
      REGEXMATCH(text,""ở nhà người quen""), 4
    ),
  -1)
)"),0.0)</f>
        <v>0</v>
      </c>
      <c r="K636" s="19" t="s">
        <v>183</v>
      </c>
      <c r="L636" s="19">
        <f>IFERROR(__xludf.DUMMYFUNCTION("LET(
  t, LOWER(TRIM(K636)),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36" s="19" t="s">
        <v>222</v>
      </c>
      <c r="N636" s="19">
        <f>IFERROR(__xludf.DUMMYFUNCTION("LET(
  t, LOWER(TRIM(M636)),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36" s="19" t="s">
        <v>185</v>
      </c>
      <c r="P636" s="19">
        <f t="shared" si="3"/>
        <v>0</v>
      </c>
      <c r="Q636" s="20"/>
      <c r="R636" s="20" t="str">
        <f t="shared" si="702"/>
        <v/>
      </c>
      <c r="S636" s="20"/>
      <c r="T636" s="20"/>
      <c r="U636" s="20"/>
      <c r="V636" s="20" t="str">
        <f>IFERROR(__xludf.DUMMYFUNCTION("IFERROR(REGEXEXTRACT(U636,""\d+"")*1, """")"),"")</f>
        <v/>
      </c>
      <c r="W636" s="20">
        <f t="shared" si="5"/>
        <v>0</v>
      </c>
      <c r="X636" s="20"/>
      <c r="Y636" s="20"/>
      <c r="Z636" s="19" t="s">
        <v>185</v>
      </c>
      <c r="AA636" s="19"/>
      <c r="AB636" s="19" t="s">
        <v>195</v>
      </c>
      <c r="AC636" s="19" t="s">
        <v>185</v>
      </c>
      <c r="AD636" s="19" t="s">
        <v>186</v>
      </c>
      <c r="AE636" s="19" t="s">
        <v>186</v>
      </c>
      <c r="AF636" s="19" t="s">
        <v>206</v>
      </c>
      <c r="AG636" s="19" t="s">
        <v>188</v>
      </c>
      <c r="AH636" s="19" t="s">
        <v>188</v>
      </c>
      <c r="AI636" s="19" t="s">
        <v>189</v>
      </c>
      <c r="AJ636" s="19">
        <f t="shared" si="6"/>
        <v>1</v>
      </c>
      <c r="AK636" s="19" t="s">
        <v>188</v>
      </c>
      <c r="AL636" s="19">
        <f t="shared" si="7"/>
        <v>1</v>
      </c>
      <c r="AM636" s="19" t="s">
        <v>228</v>
      </c>
      <c r="AN636" s="19">
        <f t="shared" si="8"/>
        <v>1</v>
      </c>
      <c r="AO636" s="20"/>
      <c r="AP636" s="19">
        <v>2.0</v>
      </c>
      <c r="AQ636" s="19">
        <v>2.0</v>
      </c>
      <c r="AR636" s="19">
        <v>2.0</v>
      </c>
      <c r="AS636" s="19">
        <v>2.0</v>
      </c>
      <c r="AT636" s="19">
        <v>2.0</v>
      </c>
      <c r="AU636" s="19">
        <v>2.0</v>
      </c>
      <c r="AV636" s="19">
        <v>3.0</v>
      </c>
      <c r="AW636" s="19">
        <v>1.0</v>
      </c>
      <c r="AX636" s="19">
        <v>1.0</v>
      </c>
      <c r="AY636" s="19">
        <f t="shared" si="9"/>
        <v>17</v>
      </c>
      <c r="AZ636" s="19">
        <f t="shared" si="10"/>
        <v>8</v>
      </c>
      <c r="BA636" s="19">
        <f t="shared" si="11"/>
        <v>0</v>
      </c>
      <c r="BB636" s="19">
        <f t="shared" si="12"/>
        <v>0</v>
      </c>
      <c r="BC636" s="19">
        <v>2.0</v>
      </c>
      <c r="BD636" s="19">
        <v>2.0</v>
      </c>
      <c r="BE636" s="19">
        <v>2.0</v>
      </c>
      <c r="BF636" s="19">
        <v>2.0</v>
      </c>
      <c r="BG636" s="19">
        <v>2.0</v>
      </c>
      <c r="BH636" s="19">
        <v>2.0</v>
      </c>
      <c r="BI636" s="19">
        <v>2.0</v>
      </c>
      <c r="BJ636" s="19">
        <f t="shared" si="13"/>
        <v>14</v>
      </c>
      <c r="BK636" s="19">
        <f t="shared" si="14"/>
        <v>7</v>
      </c>
      <c r="BL636" s="19"/>
      <c r="BM636" s="19"/>
      <c r="BN636" s="19">
        <v>5.0</v>
      </c>
      <c r="BO636" s="19" t="s">
        <v>185</v>
      </c>
      <c r="BP636" s="19">
        <f t="shared" si="15"/>
        <v>0</v>
      </c>
      <c r="BQ636" s="19">
        <v>5.0</v>
      </c>
      <c r="BR636" s="19">
        <v>7.0</v>
      </c>
      <c r="BS636" s="19" t="s">
        <v>195</v>
      </c>
      <c r="BT636" s="20">
        <f t="shared" si="16"/>
        <v>1</v>
      </c>
      <c r="BU636" s="19" t="s">
        <v>1258</v>
      </c>
      <c r="BV636" s="19">
        <v>3.0</v>
      </c>
      <c r="BW636" s="19" t="s">
        <v>195</v>
      </c>
      <c r="BX636" s="19" t="s">
        <v>191</v>
      </c>
      <c r="BY636" s="19" t="s">
        <v>195</v>
      </c>
      <c r="BZ636" s="19" t="s">
        <v>185</v>
      </c>
      <c r="CA636" s="19">
        <f t="shared" si="17"/>
        <v>0</v>
      </c>
      <c r="CB636" s="19" t="s">
        <v>186</v>
      </c>
      <c r="CC636" s="19">
        <f t="shared" si="18"/>
        <v>1</v>
      </c>
      <c r="CD636" s="19" t="s">
        <v>192</v>
      </c>
      <c r="CE636" s="19">
        <f t="shared" si="19"/>
        <v>0</v>
      </c>
      <c r="CF636" s="19" t="s">
        <v>209</v>
      </c>
      <c r="CG636" s="19">
        <f t="shared" si="20"/>
        <v>1</v>
      </c>
      <c r="CH636" s="19" t="s">
        <v>192</v>
      </c>
      <c r="CI636" s="19">
        <f t="shared" si="21"/>
        <v>0</v>
      </c>
      <c r="CJ636" s="19" t="s">
        <v>229</v>
      </c>
      <c r="CK636" s="19" t="s">
        <v>240</v>
      </c>
      <c r="CL636" s="19" t="s">
        <v>212</v>
      </c>
      <c r="CM636" s="19">
        <f t="shared" si="22"/>
        <v>6</v>
      </c>
      <c r="CN636" s="19" t="s">
        <v>213</v>
      </c>
      <c r="CO636" s="19">
        <f t="shared" si="23"/>
        <v>1</v>
      </c>
      <c r="CP636" s="19" t="s">
        <v>185</v>
      </c>
      <c r="CQ636" s="19" t="s">
        <v>185</v>
      </c>
      <c r="CR636" s="19" t="s">
        <v>185</v>
      </c>
      <c r="CS636" s="19" t="s">
        <v>185</v>
      </c>
      <c r="CT636" s="19" t="s">
        <v>185</v>
      </c>
      <c r="CU636" s="19">
        <f t="shared" ref="CU636:CY636" si="703">if(CP636="Không",0,1)</f>
        <v>0</v>
      </c>
      <c r="CV636" s="19">
        <f t="shared" si="703"/>
        <v>0</v>
      </c>
      <c r="CW636" s="19">
        <f t="shared" si="703"/>
        <v>0</v>
      </c>
      <c r="CX636" s="19">
        <f t="shared" si="703"/>
        <v>0</v>
      </c>
      <c r="CY636" s="19">
        <f t="shared" si="703"/>
        <v>0</v>
      </c>
      <c r="CZ636" s="19" t="s">
        <v>185</v>
      </c>
      <c r="DA636" s="19">
        <f t="shared" si="25"/>
        <v>0</v>
      </c>
      <c r="DB636" s="19" t="s">
        <v>185</v>
      </c>
      <c r="DC636" s="19">
        <f t="shared" si="26"/>
        <v>0</v>
      </c>
      <c r="DD636" s="20"/>
      <c r="DE636" s="19" t="s">
        <v>195</v>
      </c>
      <c r="DF636" s="19">
        <f t="shared" si="27"/>
        <v>1</v>
      </c>
      <c r="DG636" s="19" t="s">
        <v>196</v>
      </c>
      <c r="DH636" s="19">
        <f t="shared" si="28"/>
        <v>0</v>
      </c>
      <c r="DI636" s="19" t="s">
        <v>185</v>
      </c>
      <c r="DJ636" s="19">
        <f t="shared" si="29"/>
        <v>0</v>
      </c>
      <c r="DK636" s="19" t="s">
        <v>282</v>
      </c>
      <c r="DL636" s="19">
        <f t="shared" si="30"/>
        <v>1</v>
      </c>
      <c r="DM636" s="19" t="s">
        <v>232</v>
      </c>
      <c r="DN636" s="19">
        <f t="shared" si="31"/>
        <v>2.5</v>
      </c>
      <c r="DO636" s="19" t="s">
        <v>622</v>
      </c>
      <c r="DP636" s="19" t="s">
        <v>185</v>
      </c>
      <c r="DQ636" s="20">
        <f t="shared" si="32"/>
        <v>0</v>
      </c>
      <c r="DR636" s="20"/>
      <c r="DS636" s="19" t="s">
        <v>185</v>
      </c>
      <c r="DT636" s="20"/>
      <c r="DU636" s="19" t="s">
        <v>185</v>
      </c>
      <c r="DV636" s="20"/>
      <c r="DW636" s="20"/>
      <c r="DX636" s="20"/>
      <c r="DY636" s="20"/>
    </row>
    <row r="637">
      <c r="A637" s="18">
        <v>46043.44667824074</v>
      </c>
      <c r="B637" s="19" t="s">
        <v>219</v>
      </c>
      <c r="C637" s="19" t="s">
        <v>335</v>
      </c>
      <c r="D637" s="19">
        <f t="shared" si="2"/>
        <v>1</v>
      </c>
      <c r="E637" s="19" t="s">
        <v>180</v>
      </c>
      <c r="F637" s="19">
        <f>IFERROR(__xludf.DUMMYFUNCTION("LET(
  t, LOWER(TRIM(E637)),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37" s="19" t="s">
        <v>185</v>
      </c>
      <c r="H637" s="19">
        <f>IFERROR(__xludf.DUMMYFUNCTION("LET(
  t, LOWER(TRIM(G637)),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37" s="19" t="s">
        <v>276</v>
      </c>
      <c r="J637" s="19">
        <f>IFERROR(__xludf.DUMMYFUNCTION("LET(
  text, LOWER(I637),
  IFERROR(
    IFS(
      REGEXMATCH(text,""ở cùng gia đình|ở trọ cùng gia đình""), 0,
      REGEXMATCH(text,""thuê trọ""), 1,
      REGEXMATCH(text,""ở ktx""), 2,
      REGEXMATCH(text,""có nhà tại khu vực đang học|có nhà|ở riên"&amp;"g tại chung cư""), 3,
      REGEXMATCH(text,""ở nhà người quen""), 4
    ),
  -1)
)"),0.0)</f>
        <v>0</v>
      </c>
      <c r="K637" s="19" t="s">
        <v>183</v>
      </c>
      <c r="L637" s="19">
        <f>IFERROR(__xludf.DUMMYFUNCTION("LET(
  t, LOWER(TRIM(K637)),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37" s="19" t="s">
        <v>184</v>
      </c>
      <c r="N637" s="19">
        <f>IFERROR(__xludf.DUMMYFUNCTION("LET(
  t, LOWER(TRIM(M637)),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37" s="19" t="s">
        <v>185</v>
      </c>
      <c r="P637" s="19">
        <f t="shared" si="3"/>
        <v>0</v>
      </c>
      <c r="Q637" s="20"/>
      <c r="R637" s="20" t="str">
        <f t="shared" si="702"/>
        <v/>
      </c>
      <c r="S637" s="20"/>
      <c r="T637" s="20"/>
      <c r="U637" s="20"/>
      <c r="V637" s="20" t="str">
        <f>IFERROR(__xludf.DUMMYFUNCTION("IFERROR(REGEXEXTRACT(U637,""\d+"")*1, """")"),"")</f>
        <v/>
      </c>
      <c r="W637" s="20">
        <f t="shared" si="5"/>
        <v>0</v>
      </c>
      <c r="X637" s="20"/>
      <c r="Y637" s="20"/>
      <c r="Z637" s="19" t="s">
        <v>186</v>
      </c>
      <c r="AA637" s="19"/>
      <c r="AB637" s="19" t="s">
        <v>185</v>
      </c>
      <c r="AC637" s="19" t="s">
        <v>185</v>
      </c>
      <c r="AD637" s="19" t="s">
        <v>186</v>
      </c>
      <c r="AE637" s="19" t="s">
        <v>186</v>
      </c>
      <c r="AF637" s="19" t="s">
        <v>250</v>
      </c>
      <c r="AG637" s="19" t="s">
        <v>188</v>
      </c>
      <c r="AH637" s="19" t="s">
        <v>226</v>
      </c>
      <c r="AI637" s="19" t="s">
        <v>227</v>
      </c>
      <c r="AJ637" s="19">
        <f t="shared" si="6"/>
        <v>2</v>
      </c>
      <c r="AK637" s="19" t="s">
        <v>188</v>
      </c>
      <c r="AL637" s="19">
        <f t="shared" si="7"/>
        <v>1</v>
      </c>
      <c r="AM637" s="19" t="s">
        <v>228</v>
      </c>
      <c r="AN637" s="19">
        <f t="shared" si="8"/>
        <v>1</v>
      </c>
      <c r="AO637" s="20"/>
      <c r="AP637" s="19">
        <v>2.0</v>
      </c>
      <c r="AQ637" s="19">
        <v>2.0</v>
      </c>
      <c r="AR637" s="19">
        <v>2.0</v>
      </c>
      <c r="AS637" s="19">
        <v>1.0</v>
      </c>
      <c r="AT637" s="19">
        <v>1.0</v>
      </c>
      <c r="AU637" s="19">
        <v>1.0</v>
      </c>
      <c r="AV637" s="19">
        <v>1.0</v>
      </c>
      <c r="AW637" s="19">
        <v>1.0</v>
      </c>
      <c r="AX637" s="19">
        <v>1.0</v>
      </c>
      <c r="AY637" s="19">
        <f t="shared" si="9"/>
        <v>12</v>
      </c>
      <c r="AZ637" s="19">
        <f t="shared" si="10"/>
        <v>3</v>
      </c>
      <c r="BA637" s="19">
        <f t="shared" si="11"/>
        <v>0</v>
      </c>
      <c r="BB637" s="19">
        <f t="shared" si="12"/>
        <v>0</v>
      </c>
      <c r="BC637" s="19">
        <v>1.0</v>
      </c>
      <c r="BD637" s="19">
        <v>1.0</v>
      </c>
      <c r="BE637" s="19">
        <v>1.0</v>
      </c>
      <c r="BF637" s="19">
        <v>1.0</v>
      </c>
      <c r="BG637" s="19">
        <v>2.0</v>
      </c>
      <c r="BH637" s="19">
        <v>1.0</v>
      </c>
      <c r="BI637" s="19">
        <v>1.0</v>
      </c>
      <c r="BJ637" s="19">
        <f t="shared" si="13"/>
        <v>8</v>
      </c>
      <c r="BK637" s="19">
        <f t="shared" si="14"/>
        <v>1</v>
      </c>
      <c r="BL637" s="19"/>
      <c r="BM637" s="19"/>
      <c r="BN637" s="19">
        <v>3.0</v>
      </c>
      <c r="BO637" s="19" t="s">
        <v>185</v>
      </c>
      <c r="BP637" s="19">
        <f t="shared" si="15"/>
        <v>0</v>
      </c>
      <c r="BQ637" s="19">
        <v>4.0</v>
      </c>
      <c r="BR637" s="19">
        <v>5.0</v>
      </c>
      <c r="BS637" s="19" t="s">
        <v>195</v>
      </c>
      <c r="BT637" s="20">
        <f t="shared" si="16"/>
        <v>1</v>
      </c>
      <c r="BU637" s="19" t="s">
        <v>312</v>
      </c>
      <c r="BV637" s="19">
        <v>3.0</v>
      </c>
      <c r="BW637" s="19" t="s">
        <v>185</v>
      </c>
      <c r="BX637" s="19" t="s">
        <v>191</v>
      </c>
      <c r="BY637" s="19" t="s">
        <v>185</v>
      </c>
      <c r="BZ637" s="19" t="s">
        <v>186</v>
      </c>
      <c r="CA637" s="19">
        <f t="shared" si="17"/>
        <v>1</v>
      </c>
      <c r="CB637" s="19" t="s">
        <v>186</v>
      </c>
      <c r="CC637" s="19">
        <f t="shared" si="18"/>
        <v>1</v>
      </c>
      <c r="CD637" s="19" t="s">
        <v>209</v>
      </c>
      <c r="CE637" s="19">
        <f t="shared" si="19"/>
        <v>1</v>
      </c>
      <c r="CF637" s="19" t="s">
        <v>192</v>
      </c>
      <c r="CG637" s="19">
        <f t="shared" si="20"/>
        <v>0</v>
      </c>
      <c r="CH637" s="19" t="s">
        <v>192</v>
      </c>
      <c r="CI637" s="19">
        <f t="shared" si="21"/>
        <v>0</v>
      </c>
      <c r="CJ637" s="19" t="s">
        <v>229</v>
      </c>
      <c r="CK637" s="19" t="s">
        <v>279</v>
      </c>
      <c r="CL637" s="19" t="s">
        <v>194</v>
      </c>
      <c r="CM637" s="19">
        <f t="shared" si="22"/>
        <v>3.5</v>
      </c>
      <c r="CN637" s="19" t="s">
        <v>213</v>
      </c>
      <c r="CO637" s="19">
        <f t="shared" si="23"/>
        <v>1</v>
      </c>
      <c r="CP637" s="19" t="s">
        <v>185</v>
      </c>
      <c r="CQ637" s="19" t="s">
        <v>185</v>
      </c>
      <c r="CR637" s="19" t="s">
        <v>185</v>
      </c>
      <c r="CS637" s="19" t="s">
        <v>185</v>
      </c>
      <c r="CT637" s="19" t="s">
        <v>185</v>
      </c>
      <c r="CU637" s="19">
        <f t="shared" ref="CU637:CY637" si="704">if(CP637="Không",0,1)</f>
        <v>0</v>
      </c>
      <c r="CV637" s="19">
        <f t="shared" si="704"/>
        <v>0</v>
      </c>
      <c r="CW637" s="19">
        <f t="shared" si="704"/>
        <v>0</v>
      </c>
      <c r="CX637" s="19">
        <f t="shared" si="704"/>
        <v>0</v>
      </c>
      <c r="CY637" s="19">
        <f t="shared" si="704"/>
        <v>0</v>
      </c>
      <c r="CZ637" s="19" t="s">
        <v>185</v>
      </c>
      <c r="DA637" s="19">
        <f t="shared" si="25"/>
        <v>0</v>
      </c>
      <c r="DB637" s="19" t="s">
        <v>185</v>
      </c>
      <c r="DC637" s="19">
        <f t="shared" si="26"/>
        <v>0</v>
      </c>
      <c r="DD637" s="20"/>
      <c r="DE637" s="19" t="s">
        <v>195</v>
      </c>
      <c r="DF637" s="19">
        <f t="shared" si="27"/>
        <v>1</v>
      </c>
      <c r="DG637" s="19" t="s">
        <v>196</v>
      </c>
      <c r="DH637" s="19">
        <f t="shared" si="28"/>
        <v>0</v>
      </c>
      <c r="DI637" s="19" t="s">
        <v>185</v>
      </c>
      <c r="DJ637" s="19">
        <f t="shared" si="29"/>
        <v>0</v>
      </c>
      <c r="DK637" s="19" t="s">
        <v>197</v>
      </c>
      <c r="DL637" s="19">
        <f t="shared" si="30"/>
        <v>0</v>
      </c>
      <c r="DM637" s="19" t="s">
        <v>216</v>
      </c>
      <c r="DN637" s="19">
        <f t="shared" si="31"/>
        <v>3.5</v>
      </c>
      <c r="DO637" s="19" t="s">
        <v>1259</v>
      </c>
      <c r="DP637" s="19" t="s">
        <v>185</v>
      </c>
      <c r="DQ637" s="20">
        <f t="shared" si="32"/>
        <v>0</v>
      </c>
      <c r="DR637" s="20"/>
      <c r="DS637" s="19" t="s">
        <v>185</v>
      </c>
      <c r="DT637" s="20"/>
      <c r="DU637" s="19" t="s">
        <v>185</v>
      </c>
      <c r="DV637" s="20"/>
      <c r="DW637" s="20"/>
      <c r="DX637" s="20"/>
      <c r="DY637" s="20"/>
    </row>
    <row r="638">
      <c r="A638" s="18">
        <v>46043.44700231482</v>
      </c>
      <c r="B638" s="19" t="s">
        <v>390</v>
      </c>
      <c r="C638" s="19" t="s">
        <v>335</v>
      </c>
      <c r="D638" s="19">
        <f t="shared" si="2"/>
        <v>1</v>
      </c>
      <c r="E638" s="19" t="s">
        <v>328</v>
      </c>
      <c r="F638" s="19">
        <f>IFERROR(__xludf.DUMMYFUNCTION("LET(
  t, LOWER(TRIM(E638)),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38" s="19" t="s">
        <v>220</v>
      </c>
      <c r="H638" s="19">
        <f>IFERROR(__xludf.DUMMYFUNCTION("LET(
  t, LOWER(TRIM(G638)),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38" s="19" t="s">
        <v>276</v>
      </c>
      <c r="J638" s="19">
        <f>IFERROR(__xludf.DUMMYFUNCTION("LET(
  text, LOWER(I638),
  IFERROR(
    IFS(
      REGEXMATCH(text,""ở cùng gia đình|ở trọ cùng gia đình""), 0,
      REGEXMATCH(text,""thuê trọ""), 1,
      REGEXMATCH(text,""ở ktx""), 2,
      REGEXMATCH(text,""có nhà tại khu vực đang học|có nhà|ở riên"&amp;"g tại chung cư""), 3,
      REGEXMATCH(text,""ở nhà người quen""), 4
    ),
  -1)
)"),0.0)</f>
        <v>0</v>
      </c>
      <c r="K638" s="19" t="s">
        <v>183</v>
      </c>
      <c r="L638" s="19">
        <f>IFERROR(__xludf.DUMMYFUNCTION("LET(
  t, LOWER(TRIM(K638)),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38" s="19" t="s">
        <v>383</v>
      </c>
      <c r="N638" s="19">
        <f>IFERROR(__xludf.DUMMYFUNCTION("LET(
  t, LOWER(TRIM(M638)),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38" s="19" t="s">
        <v>195</v>
      </c>
      <c r="P638" s="19">
        <f t="shared" si="3"/>
        <v>1</v>
      </c>
      <c r="Q638" s="19" t="s">
        <v>1260</v>
      </c>
      <c r="R638" s="19">
        <v>1.0</v>
      </c>
      <c r="S638" s="19" t="s">
        <v>223</v>
      </c>
      <c r="T638" s="19"/>
      <c r="U638" s="19" t="s">
        <v>224</v>
      </c>
      <c r="V638" s="20">
        <f>IFERROR(__xludf.DUMMYFUNCTION("IFERROR(REGEXEXTRACT(U638,""\d+"")*1, """")"),25.0)</f>
        <v>25</v>
      </c>
      <c r="W638" s="20">
        <f t="shared" si="5"/>
        <v>25</v>
      </c>
      <c r="X638" s="19">
        <v>20.0</v>
      </c>
      <c r="Y638" s="19">
        <v>10.0</v>
      </c>
      <c r="Z638" s="19" t="s">
        <v>185</v>
      </c>
      <c r="AA638" s="19"/>
      <c r="AB638" s="19" t="s">
        <v>185</v>
      </c>
      <c r="AC638" s="19" t="s">
        <v>185</v>
      </c>
      <c r="AD638" s="19" t="s">
        <v>205</v>
      </c>
      <c r="AE638" s="19" t="s">
        <v>186</v>
      </c>
      <c r="AF638" s="19" t="s">
        <v>206</v>
      </c>
      <c r="AG638" s="19" t="s">
        <v>188</v>
      </c>
      <c r="AH638" s="19" t="s">
        <v>188</v>
      </c>
      <c r="AI638" s="19" t="s">
        <v>189</v>
      </c>
      <c r="AJ638" s="19">
        <f t="shared" si="6"/>
        <v>1</v>
      </c>
      <c r="AK638" s="19" t="s">
        <v>238</v>
      </c>
      <c r="AL638" s="19">
        <f t="shared" si="7"/>
        <v>0</v>
      </c>
      <c r="AM638" s="19" t="s">
        <v>294</v>
      </c>
      <c r="AN638" s="19">
        <f t="shared" si="8"/>
        <v>2</v>
      </c>
      <c r="AO638" s="20"/>
      <c r="AP638" s="19">
        <v>2.0</v>
      </c>
      <c r="AQ638" s="19">
        <v>2.0</v>
      </c>
      <c r="AR638" s="19">
        <v>2.0</v>
      </c>
      <c r="AS638" s="19">
        <v>2.0</v>
      </c>
      <c r="AT638" s="19">
        <v>2.0</v>
      </c>
      <c r="AU638" s="19">
        <v>2.0</v>
      </c>
      <c r="AV638" s="19">
        <v>2.0</v>
      </c>
      <c r="AW638" s="19">
        <v>1.0</v>
      </c>
      <c r="AX638" s="19">
        <v>1.0</v>
      </c>
      <c r="AY638" s="19">
        <f t="shared" si="9"/>
        <v>16</v>
      </c>
      <c r="AZ638" s="19">
        <f t="shared" si="10"/>
        <v>7</v>
      </c>
      <c r="BA638" s="19">
        <f t="shared" si="11"/>
        <v>0</v>
      </c>
      <c r="BB638" s="19">
        <f t="shared" si="12"/>
        <v>0</v>
      </c>
      <c r="BC638" s="19">
        <v>2.0</v>
      </c>
      <c r="BD638" s="19">
        <v>2.0</v>
      </c>
      <c r="BE638" s="19">
        <v>1.0</v>
      </c>
      <c r="BF638" s="19">
        <v>1.0</v>
      </c>
      <c r="BG638" s="19">
        <v>2.0</v>
      </c>
      <c r="BH638" s="19">
        <v>1.0</v>
      </c>
      <c r="BI638" s="19">
        <v>1.0</v>
      </c>
      <c r="BJ638" s="19">
        <f t="shared" si="13"/>
        <v>10</v>
      </c>
      <c r="BK638" s="19">
        <f t="shared" si="14"/>
        <v>3</v>
      </c>
      <c r="BL638" s="19"/>
      <c r="BM638" s="19"/>
      <c r="BN638" s="19">
        <v>5.0</v>
      </c>
      <c r="BO638" s="19" t="s">
        <v>185</v>
      </c>
      <c r="BP638" s="19">
        <f t="shared" si="15"/>
        <v>0</v>
      </c>
      <c r="BQ638" s="19">
        <v>2.0</v>
      </c>
      <c r="BR638" s="19">
        <v>0.0</v>
      </c>
      <c r="BS638" s="19" t="s">
        <v>195</v>
      </c>
      <c r="BT638" s="20">
        <f t="shared" si="16"/>
        <v>1</v>
      </c>
      <c r="BU638" s="19" t="s">
        <v>296</v>
      </c>
      <c r="BV638" s="19">
        <v>3.0</v>
      </c>
      <c r="BW638" s="19" t="s">
        <v>185</v>
      </c>
      <c r="BX638" s="19" t="s">
        <v>191</v>
      </c>
      <c r="BY638" s="19" t="s">
        <v>185</v>
      </c>
      <c r="BZ638" s="19" t="s">
        <v>185</v>
      </c>
      <c r="CA638" s="19">
        <f t="shared" si="17"/>
        <v>0</v>
      </c>
      <c r="CB638" s="19" t="s">
        <v>186</v>
      </c>
      <c r="CC638" s="19">
        <f t="shared" si="18"/>
        <v>1</v>
      </c>
      <c r="CD638" s="19" t="s">
        <v>192</v>
      </c>
      <c r="CE638" s="19">
        <f t="shared" si="19"/>
        <v>0</v>
      </c>
      <c r="CF638" s="19" t="s">
        <v>192</v>
      </c>
      <c r="CG638" s="19">
        <f t="shared" si="20"/>
        <v>0</v>
      </c>
      <c r="CH638" s="19" t="s">
        <v>192</v>
      </c>
      <c r="CI638" s="19">
        <f t="shared" si="21"/>
        <v>0</v>
      </c>
      <c r="CJ638" s="19" t="s">
        <v>229</v>
      </c>
      <c r="CK638" s="19" t="s">
        <v>185</v>
      </c>
      <c r="CL638" s="19" t="s">
        <v>212</v>
      </c>
      <c r="CM638" s="19">
        <f t="shared" si="22"/>
        <v>6</v>
      </c>
      <c r="CN638" s="19" t="s">
        <v>185</v>
      </c>
      <c r="CO638" s="19">
        <f t="shared" si="23"/>
        <v>0</v>
      </c>
      <c r="CP638" s="19" t="s">
        <v>185</v>
      </c>
      <c r="CQ638" s="19" t="s">
        <v>185</v>
      </c>
      <c r="CR638" s="19" t="s">
        <v>185</v>
      </c>
      <c r="CS638" s="19" t="s">
        <v>195</v>
      </c>
      <c r="CT638" s="19" t="s">
        <v>185</v>
      </c>
      <c r="CU638" s="19">
        <f t="shared" ref="CU638:CY638" si="705">if(CP638="Không",0,1)</f>
        <v>0</v>
      </c>
      <c r="CV638" s="19">
        <f t="shared" si="705"/>
        <v>0</v>
      </c>
      <c r="CW638" s="19">
        <f t="shared" si="705"/>
        <v>0</v>
      </c>
      <c r="CX638" s="19">
        <f t="shared" si="705"/>
        <v>1</v>
      </c>
      <c r="CY638" s="19">
        <f t="shared" si="705"/>
        <v>0</v>
      </c>
      <c r="CZ638" s="19" t="s">
        <v>185</v>
      </c>
      <c r="DA638" s="19">
        <f t="shared" si="25"/>
        <v>0</v>
      </c>
      <c r="DB638" s="19" t="s">
        <v>185</v>
      </c>
      <c r="DC638" s="19">
        <f t="shared" si="26"/>
        <v>0</v>
      </c>
      <c r="DD638" s="20"/>
      <c r="DE638" s="19" t="s">
        <v>185</v>
      </c>
      <c r="DF638" s="19">
        <f t="shared" si="27"/>
        <v>0</v>
      </c>
      <c r="DG638" s="19" t="s">
        <v>196</v>
      </c>
      <c r="DH638" s="19">
        <f t="shared" si="28"/>
        <v>0</v>
      </c>
      <c r="DI638" s="19" t="s">
        <v>185</v>
      </c>
      <c r="DJ638" s="19">
        <f t="shared" si="29"/>
        <v>0</v>
      </c>
      <c r="DK638" s="19" t="s">
        <v>197</v>
      </c>
      <c r="DL638" s="19">
        <f t="shared" si="30"/>
        <v>0</v>
      </c>
      <c r="DM638" s="20"/>
      <c r="DN638" s="19" t="str">
        <f t="shared" si="31"/>
        <v/>
      </c>
      <c r="DO638" s="20"/>
      <c r="DP638" s="19" t="s">
        <v>185</v>
      </c>
      <c r="DQ638" s="20">
        <f t="shared" si="32"/>
        <v>0</v>
      </c>
      <c r="DR638" s="20"/>
      <c r="DS638" s="19" t="s">
        <v>185</v>
      </c>
      <c r="DT638" s="20"/>
      <c r="DU638" s="19" t="s">
        <v>185</v>
      </c>
      <c r="DV638" s="20"/>
      <c r="DW638" s="20"/>
      <c r="DX638" s="20"/>
      <c r="DY638" s="20"/>
    </row>
    <row r="639">
      <c r="A639" s="18">
        <v>46043.44704861111</v>
      </c>
      <c r="B639" s="19" t="s">
        <v>390</v>
      </c>
      <c r="C639" s="19" t="s">
        <v>335</v>
      </c>
      <c r="D639" s="19">
        <f t="shared" si="2"/>
        <v>1</v>
      </c>
      <c r="E639" s="19" t="s">
        <v>180</v>
      </c>
      <c r="F639" s="19">
        <f>IFERROR(__xludf.DUMMYFUNCTION("LET(
  t, LOWER(TRIM(E639)),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39" s="19" t="s">
        <v>185</v>
      </c>
      <c r="H639" s="19">
        <f>IFERROR(__xludf.DUMMYFUNCTION("LET(
  t, LOWER(TRIM(G639)),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39" s="19" t="s">
        <v>276</v>
      </c>
      <c r="J639" s="19">
        <f>IFERROR(__xludf.DUMMYFUNCTION("LET(
  text, LOWER(I639),
  IFERROR(
    IFS(
      REGEXMATCH(text,""ở cùng gia đình|ở trọ cùng gia đình""), 0,
      REGEXMATCH(text,""thuê trọ""), 1,
      REGEXMATCH(text,""ở ktx""), 2,
      REGEXMATCH(text,""có nhà tại khu vực đang học|có nhà|ở riên"&amp;"g tại chung cư""), 3,
      REGEXMATCH(text,""ở nhà người quen""), 4
    ),
  -1)
)"),0.0)</f>
        <v>0</v>
      </c>
      <c r="K639" s="19" t="s">
        <v>183</v>
      </c>
      <c r="L639" s="19">
        <f>IFERROR(__xludf.DUMMYFUNCTION("LET(
  t, LOWER(TRIM(K639)),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39" s="19" t="s">
        <v>222</v>
      </c>
      <c r="N639" s="19">
        <f>IFERROR(__xludf.DUMMYFUNCTION("LET(
  t, LOWER(TRIM(M639)),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39" s="19" t="s">
        <v>195</v>
      </c>
      <c r="P639" s="19">
        <f t="shared" si="3"/>
        <v>1</v>
      </c>
      <c r="Q639" s="19">
        <v>1.0</v>
      </c>
      <c r="R639" s="20">
        <f t="shared" ref="R639:R655" si="707">Q639</f>
        <v>1</v>
      </c>
      <c r="S639" s="19" t="s">
        <v>223</v>
      </c>
      <c r="T639" s="19"/>
      <c r="U639" s="19" t="s">
        <v>236</v>
      </c>
      <c r="V639" s="20">
        <f>IFERROR(__xludf.DUMMYFUNCTION("IFERROR(REGEXEXTRACT(U639,""\d+"")*1, """")"),40.0)</f>
        <v>40</v>
      </c>
      <c r="W639" s="20">
        <f t="shared" si="5"/>
        <v>40</v>
      </c>
      <c r="X639" s="19">
        <v>25.0</v>
      </c>
      <c r="Y639" s="19">
        <v>0.0</v>
      </c>
      <c r="Z639" s="19" t="s">
        <v>185</v>
      </c>
      <c r="AA639" s="19"/>
      <c r="AB639" s="19" t="s">
        <v>185</v>
      </c>
      <c r="AC639" s="19" t="s">
        <v>185</v>
      </c>
      <c r="AD639" s="19" t="s">
        <v>205</v>
      </c>
      <c r="AE639" s="19" t="s">
        <v>185</v>
      </c>
      <c r="AF639" s="19" t="s">
        <v>206</v>
      </c>
      <c r="AG639" s="19" t="s">
        <v>226</v>
      </c>
      <c r="AH639" s="19" t="s">
        <v>226</v>
      </c>
      <c r="AI639" s="19" t="s">
        <v>239</v>
      </c>
      <c r="AJ639" s="19">
        <f t="shared" si="6"/>
        <v>0</v>
      </c>
      <c r="AK639" s="19" t="s">
        <v>238</v>
      </c>
      <c r="AL639" s="19">
        <f t="shared" si="7"/>
        <v>0</v>
      </c>
      <c r="AM639" s="19" t="s">
        <v>190</v>
      </c>
      <c r="AN639" s="19">
        <f t="shared" si="8"/>
        <v>0</v>
      </c>
      <c r="AO639" s="20"/>
      <c r="AP639" s="19">
        <v>4.0</v>
      </c>
      <c r="AQ639" s="19">
        <v>3.0</v>
      </c>
      <c r="AR639" s="19">
        <v>3.0</v>
      </c>
      <c r="AS639" s="19">
        <v>3.0</v>
      </c>
      <c r="AT639" s="19">
        <v>4.0</v>
      </c>
      <c r="AU639" s="19">
        <v>3.0</v>
      </c>
      <c r="AV639" s="19">
        <v>1.0</v>
      </c>
      <c r="AW639" s="19">
        <v>2.0</v>
      </c>
      <c r="AX639" s="19">
        <v>1.0</v>
      </c>
      <c r="AY639" s="19">
        <f t="shared" si="9"/>
        <v>24</v>
      </c>
      <c r="AZ639" s="19">
        <f t="shared" si="10"/>
        <v>15</v>
      </c>
      <c r="BA639" s="19">
        <f t="shared" si="11"/>
        <v>1</v>
      </c>
      <c r="BB639" s="19">
        <f t="shared" si="12"/>
        <v>1</v>
      </c>
      <c r="BC639" s="19">
        <v>1.0</v>
      </c>
      <c r="BD639" s="19">
        <v>2.0</v>
      </c>
      <c r="BE639" s="19">
        <v>3.0</v>
      </c>
      <c r="BF639" s="19">
        <v>1.0</v>
      </c>
      <c r="BG639" s="19">
        <v>4.0</v>
      </c>
      <c r="BH639" s="19">
        <v>2.0</v>
      </c>
      <c r="BI639" s="19">
        <v>2.0</v>
      </c>
      <c r="BJ639" s="19">
        <f t="shared" si="13"/>
        <v>15</v>
      </c>
      <c r="BK639" s="19">
        <f t="shared" si="14"/>
        <v>8</v>
      </c>
      <c r="BL639" s="19"/>
      <c r="BM639" s="19"/>
      <c r="BN639" s="19">
        <v>5.0</v>
      </c>
      <c r="BO639" s="19" t="s">
        <v>195</v>
      </c>
      <c r="BP639" s="19">
        <f t="shared" si="15"/>
        <v>1</v>
      </c>
      <c r="BQ639" s="19">
        <v>6.0</v>
      </c>
      <c r="BR639" s="19">
        <v>7.0</v>
      </c>
      <c r="BS639" s="19" t="s">
        <v>195</v>
      </c>
      <c r="BT639" s="20">
        <f t="shared" si="16"/>
        <v>1</v>
      </c>
      <c r="BU639" s="19" t="s">
        <v>284</v>
      </c>
      <c r="BV639" s="19">
        <v>3.0</v>
      </c>
      <c r="BW639" s="19" t="s">
        <v>185</v>
      </c>
      <c r="BX639" s="19" t="s">
        <v>191</v>
      </c>
      <c r="BY639" s="19" t="s">
        <v>195</v>
      </c>
      <c r="BZ639" s="19" t="s">
        <v>185</v>
      </c>
      <c r="CA639" s="19">
        <f t="shared" si="17"/>
        <v>0</v>
      </c>
      <c r="CB639" s="19" t="s">
        <v>186</v>
      </c>
      <c r="CC639" s="19">
        <f t="shared" si="18"/>
        <v>1</v>
      </c>
      <c r="CD639" s="19" t="s">
        <v>209</v>
      </c>
      <c r="CE639" s="19">
        <f t="shared" si="19"/>
        <v>1</v>
      </c>
      <c r="CF639" s="19" t="s">
        <v>192</v>
      </c>
      <c r="CG639" s="19">
        <f t="shared" si="20"/>
        <v>0</v>
      </c>
      <c r="CH639" s="19" t="s">
        <v>192</v>
      </c>
      <c r="CI639" s="19">
        <f t="shared" si="21"/>
        <v>0</v>
      </c>
      <c r="CJ639" s="19" t="s">
        <v>229</v>
      </c>
      <c r="CK639" s="19" t="s">
        <v>185</v>
      </c>
      <c r="CL639" s="19" t="s">
        <v>212</v>
      </c>
      <c r="CM639" s="19">
        <f t="shared" si="22"/>
        <v>6</v>
      </c>
      <c r="CN639" s="19" t="s">
        <v>213</v>
      </c>
      <c r="CO639" s="19">
        <f t="shared" si="23"/>
        <v>1</v>
      </c>
      <c r="CP639" s="19" t="s">
        <v>185</v>
      </c>
      <c r="CQ639" s="19" t="s">
        <v>185</v>
      </c>
      <c r="CR639" s="19" t="s">
        <v>185</v>
      </c>
      <c r="CS639" s="19" t="s">
        <v>185</v>
      </c>
      <c r="CT639" s="19" t="s">
        <v>185</v>
      </c>
      <c r="CU639" s="19">
        <f t="shared" ref="CU639:CY639" si="706">if(CP639="Không",0,1)</f>
        <v>0</v>
      </c>
      <c r="CV639" s="19">
        <f t="shared" si="706"/>
        <v>0</v>
      </c>
      <c r="CW639" s="19">
        <f t="shared" si="706"/>
        <v>0</v>
      </c>
      <c r="CX639" s="19">
        <f t="shared" si="706"/>
        <v>0</v>
      </c>
      <c r="CY639" s="19">
        <f t="shared" si="706"/>
        <v>0</v>
      </c>
      <c r="CZ639" s="19" t="s">
        <v>185</v>
      </c>
      <c r="DA639" s="19">
        <f t="shared" si="25"/>
        <v>0</v>
      </c>
      <c r="DB639" s="19" t="s">
        <v>185</v>
      </c>
      <c r="DC639" s="19">
        <f t="shared" si="26"/>
        <v>0</v>
      </c>
      <c r="DD639" s="20"/>
      <c r="DE639" s="19" t="s">
        <v>185</v>
      </c>
      <c r="DF639" s="19">
        <f t="shared" si="27"/>
        <v>0</v>
      </c>
      <c r="DG639" s="19" t="s">
        <v>196</v>
      </c>
      <c r="DH639" s="19">
        <f t="shared" si="28"/>
        <v>0</v>
      </c>
      <c r="DI639" s="19" t="s">
        <v>185</v>
      </c>
      <c r="DJ639" s="19">
        <f t="shared" si="29"/>
        <v>0</v>
      </c>
      <c r="DK639" s="19" t="s">
        <v>197</v>
      </c>
      <c r="DL639" s="19">
        <f t="shared" si="30"/>
        <v>0</v>
      </c>
      <c r="DM639" s="20"/>
      <c r="DN639" s="19" t="str">
        <f t="shared" si="31"/>
        <v/>
      </c>
      <c r="DO639" s="20"/>
      <c r="DP639" s="19" t="s">
        <v>185</v>
      </c>
      <c r="DQ639" s="20">
        <f t="shared" si="32"/>
        <v>0</v>
      </c>
      <c r="DR639" s="20"/>
      <c r="DS639" s="19" t="s">
        <v>185</v>
      </c>
      <c r="DT639" s="20"/>
      <c r="DU639" s="19" t="s">
        <v>185</v>
      </c>
      <c r="DV639" s="20"/>
      <c r="DW639" s="20"/>
      <c r="DX639" s="20"/>
      <c r="DY639" s="20"/>
    </row>
    <row r="640">
      <c r="A640" s="18">
        <v>46043.447060185186</v>
      </c>
      <c r="B640" s="19" t="s">
        <v>405</v>
      </c>
      <c r="C640" s="19" t="s">
        <v>335</v>
      </c>
      <c r="D640" s="19">
        <f t="shared" si="2"/>
        <v>1</v>
      </c>
      <c r="E640" s="19" t="s">
        <v>180</v>
      </c>
      <c r="F640" s="19">
        <f>IFERROR(__xludf.DUMMYFUNCTION("LET(
  t, LOWER(TRIM(E640)),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40" s="19" t="s">
        <v>220</v>
      </c>
      <c r="H640" s="19">
        <f>IFERROR(__xludf.DUMMYFUNCTION("LET(
  t, LOWER(TRIM(G640)),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40" s="19" t="s">
        <v>182</v>
      </c>
      <c r="J640" s="19">
        <f>IFERROR(__xludf.DUMMYFUNCTION("LET(
  text, LOWER(I640),
  IFERROR(
    IFS(
      REGEXMATCH(text,""ở cùng gia đình|ở trọ cùng gia đình""), 0,
      REGEXMATCH(text,""thuê trọ""), 1,
      REGEXMATCH(text,""ở ktx""), 2,
      REGEXMATCH(text,""có nhà tại khu vực đang học|có nhà|ở riên"&amp;"g tại chung cư""), 3,
      REGEXMATCH(text,""ở nhà người quen""), 4
    ),
  -1)
)"),1.0)</f>
        <v>1</v>
      </c>
      <c r="K640" s="19" t="s">
        <v>221</v>
      </c>
      <c r="L640" s="19">
        <f>IFERROR(__xludf.DUMMYFUNCTION("LET(
  t, LOWER(TRIM(K640)),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40" s="19" t="s">
        <v>222</v>
      </c>
      <c r="N640" s="19">
        <f>IFERROR(__xludf.DUMMYFUNCTION("LET(
  t, LOWER(TRIM(M640)),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40" s="19" t="s">
        <v>195</v>
      </c>
      <c r="P640" s="19">
        <f t="shared" si="3"/>
        <v>1</v>
      </c>
      <c r="Q640" s="19">
        <v>1.0</v>
      </c>
      <c r="R640" s="20">
        <f t="shared" si="707"/>
        <v>1</v>
      </c>
      <c r="S640" s="19" t="s">
        <v>223</v>
      </c>
      <c r="T640" s="19"/>
      <c r="U640" s="19" t="s">
        <v>236</v>
      </c>
      <c r="V640" s="20">
        <f>IFERROR(__xludf.DUMMYFUNCTION("IFERROR(REGEXEXTRACT(U640,""\d+"")*1, """")"),40.0)</f>
        <v>40</v>
      </c>
      <c r="W640" s="20">
        <f t="shared" si="5"/>
        <v>40</v>
      </c>
      <c r="X640" s="19">
        <v>20.0</v>
      </c>
      <c r="Y640" s="19">
        <v>20.0</v>
      </c>
      <c r="Z640" s="19" t="s">
        <v>186</v>
      </c>
      <c r="AA640" s="19"/>
      <c r="AB640" s="19" t="s">
        <v>185</v>
      </c>
      <c r="AC640" s="19" t="s">
        <v>185</v>
      </c>
      <c r="AD640" s="19" t="s">
        <v>205</v>
      </c>
      <c r="AE640" s="19" t="s">
        <v>185</v>
      </c>
      <c r="AF640" s="19" t="s">
        <v>206</v>
      </c>
      <c r="AG640" s="19" t="s">
        <v>188</v>
      </c>
      <c r="AH640" s="19" t="s">
        <v>188</v>
      </c>
      <c r="AI640" s="19" t="s">
        <v>189</v>
      </c>
      <c r="AJ640" s="19">
        <f t="shared" si="6"/>
        <v>1</v>
      </c>
      <c r="AK640" s="19" t="s">
        <v>188</v>
      </c>
      <c r="AL640" s="19">
        <f t="shared" si="7"/>
        <v>1</v>
      </c>
      <c r="AM640" s="19" t="s">
        <v>228</v>
      </c>
      <c r="AN640" s="19">
        <f t="shared" si="8"/>
        <v>1</v>
      </c>
      <c r="AO640" s="20"/>
      <c r="AP640" s="19">
        <v>1.0</v>
      </c>
      <c r="AQ640" s="19">
        <v>1.0</v>
      </c>
      <c r="AR640" s="19">
        <v>2.0</v>
      </c>
      <c r="AS640" s="19">
        <v>2.0</v>
      </c>
      <c r="AT640" s="19">
        <v>2.0</v>
      </c>
      <c r="AU640" s="19">
        <v>3.0</v>
      </c>
      <c r="AV640" s="19">
        <v>3.0</v>
      </c>
      <c r="AW640" s="19">
        <v>2.0</v>
      </c>
      <c r="AX640" s="19">
        <v>1.0</v>
      </c>
      <c r="AY640" s="19">
        <f t="shared" si="9"/>
        <v>17</v>
      </c>
      <c r="AZ640" s="19">
        <f t="shared" si="10"/>
        <v>8</v>
      </c>
      <c r="BA640" s="19">
        <f t="shared" si="11"/>
        <v>0</v>
      </c>
      <c r="BB640" s="19">
        <f t="shared" si="12"/>
        <v>0</v>
      </c>
      <c r="BC640" s="19">
        <v>2.0</v>
      </c>
      <c r="BD640" s="19">
        <v>2.0</v>
      </c>
      <c r="BE640" s="19">
        <v>2.0</v>
      </c>
      <c r="BF640" s="19">
        <v>2.0</v>
      </c>
      <c r="BG640" s="19">
        <v>1.0</v>
      </c>
      <c r="BH640" s="19">
        <v>2.0</v>
      </c>
      <c r="BI640" s="19">
        <v>2.0</v>
      </c>
      <c r="BJ640" s="19">
        <f t="shared" si="13"/>
        <v>13</v>
      </c>
      <c r="BK640" s="19">
        <f t="shared" si="14"/>
        <v>6</v>
      </c>
      <c r="BL640" s="19"/>
      <c r="BM640" s="19"/>
      <c r="BN640" s="19">
        <v>3.0</v>
      </c>
      <c r="BO640" s="19" t="s">
        <v>185</v>
      </c>
      <c r="BP640" s="19">
        <f t="shared" si="15"/>
        <v>0</v>
      </c>
      <c r="BQ640" s="19">
        <v>2.0</v>
      </c>
      <c r="BR640" s="19">
        <v>5.0</v>
      </c>
      <c r="BS640" s="19" t="s">
        <v>185</v>
      </c>
      <c r="BT640" s="20">
        <f t="shared" si="16"/>
        <v>0</v>
      </c>
      <c r="BU640" s="20"/>
      <c r="BV640" s="19">
        <v>3.0</v>
      </c>
      <c r="BW640" s="19" t="s">
        <v>195</v>
      </c>
      <c r="BX640" s="19" t="s">
        <v>191</v>
      </c>
      <c r="BY640" s="19" t="s">
        <v>185</v>
      </c>
      <c r="BZ640" s="19" t="s">
        <v>185</v>
      </c>
      <c r="CA640" s="19">
        <f t="shared" si="17"/>
        <v>0</v>
      </c>
      <c r="CB640" s="19" t="s">
        <v>185</v>
      </c>
      <c r="CC640" s="19">
        <f t="shared" si="18"/>
        <v>0</v>
      </c>
      <c r="CD640" s="19" t="s">
        <v>192</v>
      </c>
      <c r="CE640" s="19">
        <f t="shared" si="19"/>
        <v>0</v>
      </c>
      <c r="CF640" s="19" t="s">
        <v>192</v>
      </c>
      <c r="CG640" s="19">
        <f t="shared" si="20"/>
        <v>0</v>
      </c>
      <c r="CH640" s="19" t="s">
        <v>192</v>
      </c>
      <c r="CI640" s="19">
        <f t="shared" si="21"/>
        <v>0</v>
      </c>
      <c r="CJ640" s="19" t="s">
        <v>229</v>
      </c>
      <c r="CK640" s="19" t="s">
        <v>185</v>
      </c>
      <c r="CL640" s="19" t="s">
        <v>365</v>
      </c>
      <c r="CM640" s="19">
        <f t="shared" si="22"/>
        <v>0.33</v>
      </c>
      <c r="CN640" s="19" t="s">
        <v>185</v>
      </c>
      <c r="CO640" s="19">
        <f t="shared" si="23"/>
        <v>0</v>
      </c>
      <c r="CP640" s="19" t="s">
        <v>185</v>
      </c>
      <c r="CQ640" s="19" t="s">
        <v>185</v>
      </c>
      <c r="CR640" s="19" t="s">
        <v>185</v>
      </c>
      <c r="CS640" s="19" t="s">
        <v>185</v>
      </c>
      <c r="CT640" s="19" t="s">
        <v>185</v>
      </c>
      <c r="CU640" s="19">
        <f t="shared" ref="CU640:CY640" si="708">if(CP640="Không",0,1)</f>
        <v>0</v>
      </c>
      <c r="CV640" s="19">
        <f t="shared" si="708"/>
        <v>0</v>
      </c>
      <c r="CW640" s="19">
        <f t="shared" si="708"/>
        <v>0</v>
      </c>
      <c r="CX640" s="19">
        <f t="shared" si="708"/>
        <v>0</v>
      </c>
      <c r="CY640" s="19">
        <f t="shared" si="708"/>
        <v>0</v>
      </c>
      <c r="CZ640" s="19" t="s">
        <v>185</v>
      </c>
      <c r="DA640" s="19">
        <f t="shared" si="25"/>
        <v>0</v>
      </c>
      <c r="DB640" s="19" t="s">
        <v>185</v>
      </c>
      <c r="DC640" s="19">
        <f t="shared" si="26"/>
        <v>0</v>
      </c>
      <c r="DD640" s="20"/>
      <c r="DE640" s="19" t="s">
        <v>195</v>
      </c>
      <c r="DF640" s="19">
        <f t="shared" si="27"/>
        <v>1</v>
      </c>
      <c r="DG640" s="19" t="s">
        <v>196</v>
      </c>
      <c r="DH640" s="19">
        <f t="shared" si="28"/>
        <v>0</v>
      </c>
      <c r="DI640" s="19" t="s">
        <v>185</v>
      </c>
      <c r="DJ640" s="19">
        <f t="shared" si="29"/>
        <v>0</v>
      </c>
      <c r="DK640" s="19" t="s">
        <v>197</v>
      </c>
      <c r="DL640" s="19">
        <f t="shared" si="30"/>
        <v>0</v>
      </c>
      <c r="DM640" s="19" t="s">
        <v>198</v>
      </c>
      <c r="DN640" s="19">
        <f t="shared" si="31"/>
        <v>1.5</v>
      </c>
      <c r="DO640" s="19" t="s">
        <v>326</v>
      </c>
      <c r="DP640" s="19" t="s">
        <v>185</v>
      </c>
      <c r="DQ640" s="20">
        <f t="shared" si="32"/>
        <v>0</v>
      </c>
      <c r="DR640" s="20"/>
      <c r="DS640" s="19" t="s">
        <v>185</v>
      </c>
      <c r="DT640" s="20"/>
      <c r="DU640" s="19" t="s">
        <v>185</v>
      </c>
      <c r="DV640" s="20"/>
      <c r="DW640" s="20"/>
      <c r="DX640" s="20"/>
      <c r="DY640" s="20"/>
    </row>
    <row r="641">
      <c r="A641" s="18">
        <v>46043.44739583333</v>
      </c>
      <c r="B641" s="19" t="s">
        <v>246</v>
      </c>
      <c r="C641" s="19" t="s">
        <v>335</v>
      </c>
      <c r="D641" s="19">
        <f t="shared" si="2"/>
        <v>1</v>
      </c>
      <c r="E641" s="19" t="s">
        <v>180</v>
      </c>
      <c r="F641" s="19">
        <f>IFERROR(__xludf.DUMMYFUNCTION("LET(
  t, LOWER(TRIM(E641)),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41" s="19" t="s">
        <v>185</v>
      </c>
      <c r="H641" s="19">
        <f>IFERROR(__xludf.DUMMYFUNCTION("LET(
  t, LOWER(TRIM(G641)),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41" s="19" t="s">
        <v>182</v>
      </c>
      <c r="J641" s="19">
        <f>IFERROR(__xludf.DUMMYFUNCTION("LET(
  text, LOWER(I641),
  IFERROR(
    IFS(
      REGEXMATCH(text,""ở cùng gia đình|ở trọ cùng gia đình""), 0,
      REGEXMATCH(text,""thuê trọ""), 1,
      REGEXMATCH(text,""ở ktx""), 2,
      REGEXMATCH(text,""có nhà tại khu vực đang học|có nhà|ở riên"&amp;"g tại chung cư""), 3,
      REGEXMATCH(text,""ở nhà người quen""), 4
    ),
  -1)
)"),1.0)</f>
        <v>1</v>
      </c>
      <c r="K641" s="19" t="s">
        <v>183</v>
      </c>
      <c r="L641" s="19">
        <f>IFERROR(__xludf.DUMMYFUNCTION("LET(
  t, LOWER(TRIM(K641)),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41" s="19" t="s">
        <v>222</v>
      </c>
      <c r="N641" s="19">
        <f>IFERROR(__xludf.DUMMYFUNCTION("LET(
  t, LOWER(TRIM(M641)),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41" s="19" t="s">
        <v>195</v>
      </c>
      <c r="P641" s="19">
        <f t="shared" si="3"/>
        <v>1</v>
      </c>
      <c r="Q641" s="19">
        <v>1.0</v>
      </c>
      <c r="R641" s="20">
        <f t="shared" si="707"/>
        <v>1</v>
      </c>
      <c r="S641" s="19" t="s">
        <v>223</v>
      </c>
      <c r="T641" s="19"/>
      <c r="U641" s="19" t="s">
        <v>1261</v>
      </c>
      <c r="V641" s="20">
        <f>IFERROR(__xludf.DUMMYFUNCTION("IFERROR(REGEXEXTRACT(U641,""\d+"")*1, """")"),35.0)</f>
        <v>35</v>
      </c>
      <c r="W641" s="20">
        <f t="shared" si="5"/>
        <v>35</v>
      </c>
      <c r="X641" s="19">
        <v>15.0</v>
      </c>
      <c r="Y641" s="19">
        <v>10.0</v>
      </c>
      <c r="Z641" s="19" t="s">
        <v>186</v>
      </c>
      <c r="AA641" s="19"/>
      <c r="AB641" s="19" t="s">
        <v>185</v>
      </c>
      <c r="AC641" s="19" t="s">
        <v>185</v>
      </c>
      <c r="AD641" s="19" t="s">
        <v>205</v>
      </c>
      <c r="AE641" s="19" t="s">
        <v>186</v>
      </c>
      <c r="AF641" s="19" t="s">
        <v>187</v>
      </c>
      <c r="AG641" s="19" t="s">
        <v>188</v>
      </c>
      <c r="AH641" s="19" t="s">
        <v>251</v>
      </c>
      <c r="AI641" s="19" t="s">
        <v>227</v>
      </c>
      <c r="AJ641" s="19">
        <f t="shared" si="6"/>
        <v>2</v>
      </c>
      <c r="AK641" s="19" t="s">
        <v>238</v>
      </c>
      <c r="AL641" s="19">
        <f t="shared" si="7"/>
        <v>0</v>
      </c>
      <c r="AM641" s="19" t="s">
        <v>190</v>
      </c>
      <c r="AN641" s="19">
        <f t="shared" si="8"/>
        <v>0</v>
      </c>
      <c r="AO641" s="20"/>
      <c r="AP641" s="19">
        <v>1.0</v>
      </c>
      <c r="AQ641" s="19">
        <v>3.0</v>
      </c>
      <c r="AR641" s="19">
        <v>4.0</v>
      </c>
      <c r="AS641" s="19">
        <v>4.0</v>
      </c>
      <c r="AT641" s="19">
        <v>3.0</v>
      </c>
      <c r="AU641" s="19">
        <v>3.0</v>
      </c>
      <c r="AV641" s="19">
        <v>4.0</v>
      </c>
      <c r="AW641" s="19">
        <v>1.0</v>
      </c>
      <c r="AX641" s="19">
        <v>1.0</v>
      </c>
      <c r="AY641" s="19">
        <f t="shared" si="9"/>
        <v>24</v>
      </c>
      <c r="AZ641" s="19">
        <f t="shared" si="10"/>
        <v>15</v>
      </c>
      <c r="BA641" s="19">
        <f t="shared" si="11"/>
        <v>1</v>
      </c>
      <c r="BB641" s="19">
        <f t="shared" si="12"/>
        <v>1</v>
      </c>
      <c r="BC641" s="19">
        <v>1.0</v>
      </c>
      <c r="BD641" s="19">
        <v>1.0</v>
      </c>
      <c r="BE641" s="19">
        <v>3.0</v>
      </c>
      <c r="BF641" s="19">
        <v>3.0</v>
      </c>
      <c r="BG641" s="19">
        <v>4.0</v>
      </c>
      <c r="BH641" s="19">
        <v>2.0</v>
      </c>
      <c r="BI641" s="19">
        <v>1.0</v>
      </c>
      <c r="BJ641" s="19">
        <f t="shared" si="13"/>
        <v>15</v>
      </c>
      <c r="BK641" s="19">
        <f t="shared" si="14"/>
        <v>8</v>
      </c>
      <c r="BL641" s="19"/>
      <c r="BM641" s="19"/>
      <c r="BN641" s="19">
        <v>3.0</v>
      </c>
      <c r="BO641" s="19" t="s">
        <v>195</v>
      </c>
      <c r="BP641" s="19">
        <f t="shared" si="15"/>
        <v>1</v>
      </c>
      <c r="BQ641" s="19">
        <v>3.0</v>
      </c>
      <c r="BR641" s="19">
        <v>0.0</v>
      </c>
      <c r="BS641" s="19" t="s">
        <v>195</v>
      </c>
      <c r="BT641" s="20">
        <f t="shared" si="16"/>
        <v>1</v>
      </c>
      <c r="BU641" s="19" t="s">
        <v>207</v>
      </c>
      <c r="BV641" s="19">
        <v>3.0</v>
      </c>
      <c r="BW641" s="19" t="s">
        <v>195</v>
      </c>
      <c r="BX641" s="19" t="s">
        <v>191</v>
      </c>
      <c r="BY641" s="19" t="s">
        <v>195</v>
      </c>
      <c r="BZ641" s="19" t="s">
        <v>208</v>
      </c>
      <c r="CA641" s="19">
        <f t="shared" si="17"/>
        <v>2</v>
      </c>
      <c r="CB641" s="19" t="s">
        <v>186</v>
      </c>
      <c r="CC641" s="19">
        <f t="shared" si="18"/>
        <v>1</v>
      </c>
      <c r="CD641" s="19" t="s">
        <v>209</v>
      </c>
      <c r="CE641" s="19">
        <f t="shared" si="19"/>
        <v>1</v>
      </c>
      <c r="CF641" s="19" t="s">
        <v>209</v>
      </c>
      <c r="CG641" s="19">
        <f t="shared" si="20"/>
        <v>1</v>
      </c>
      <c r="CH641" s="19" t="s">
        <v>209</v>
      </c>
      <c r="CI641" s="19">
        <f t="shared" si="21"/>
        <v>1</v>
      </c>
      <c r="CJ641" s="19" t="s">
        <v>229</v>
      </c>
      <c r="CK641" s="19" t="s">
        <v>808</v>
      </c>
      <c r="CL641" s="19" t="s">
        <v>212</v>
      </c>
      <c r="CM641" s="19">
        <f t="shared" si="22"/>
        <v>6</v>
      </c>
      <c r="CN641" s="19" t="s">
        <v>185</v>
      </c>
      <c r="CO641" s="19">
        <f t="shared" si="23"/>
        <v>0</v>
      </c>
      <c r="CP641" s="19" t="s">
        <v>185</v>
      </c>
      <c r="CQ641" s="19" t="s">
        <v>185</v>
      </c>
      <c r="CR641" s="19" t="s">
        <v>185</v>
      </c>
      <c r="CS641" s="19" t="s">
        <v>185</v>
      </c>
      <c r="CT641" s="19" t="s">
        <v>185</v>
      </c>
      <c r="CU641" s="19">
        <f t="shared" ref="CU641:CY641" si="709">if(CP641="Không",0,1)</f>
        <v>0</v>
      </c>
      <c r="CV641" s="19">
        <f t="shared" si="709"/>
        <v>0</v>
      </c>
      <c r="CW641" s="19">
        <f t="shared" si="709"/>
        <v>0</v>
      </c>
      <c r="CX641" s="19">
        <f t="shared" si="709"/>
        <v>0</v>
      </c>
      <c r="CY641" s="19">
        <f t="shared" si="709"/>
        <v>0</v>
      </c>
      <c r="CZ641" s="19" t="s">
        <v>185</v>
      </c>
      <c r="DA641" s="19">
        <f t="shared" si="25"/>
        <v>0</v>
      </c>
      <c r="DB641" s="19" t="s">
        <v>185</v>
      </c>
      <c r="DC641" s="19">
        <f t="shared" si="26"/>
        <v>0</v>
      </c>
      <c r="DD641" s="20"/>
      <c r="DE641" s="19" t="s">
        <v>195</v>
      </c>
      <c r="DF641" s="19">
        <f t="shared" si="27"/>
        <v>1</v>
      </c>
      <c r="DG641" s="19" t="s">
        <v>196</v>
      </c>
      <c r="DH641" s="19">
        <f t="shared" si="28"/>
        <v>0</v>
      </c>
      <c r="DI641" s="19" t="s">
        <v>185</v>
      </c>
      <c r="DJ641" s="19">
        <f t="shared" si="29"/>
        <v>0</v>
      </c>
      <c r="DK641" s="19" t="s">
        <v>197</v>
      </c>
      <c r="DL641" s="19">
        <f t="shared" si="30"/>
        <v>0</v>
      </c>
      <c r="DM641" s="19" t="s">
        <v>216</v>
      </c>
      <c r="DN641" s="19">
        <f t="shared" si="31"/>
        <v>3.5</v>
      </c>
      <c r="DO641" s="19" t="s">
        <v>304</v>
      </c>
      <c r="DP641" s="19" t="s">
        <v>185</v>
      </c>
      <c r="DQ641" s="20">
        <f t="shared" si="32"/>
        <v>0</v>
      </c>
      <c r="DR641" s="20"/>
      <c r="DS641" s="19" t="s">
        <v>185</v>
      </c>
      <c r="DT641" s="20"/>
      <c r="DU641" s="19" t="s">
        <v>185</v>
      </c>
      <c r="DV641" s="20"/>
      <c r="DW641" s="20"/>
      <c r="DX641" s="20"/>
      <c r="DY641" s="20"/>
    </row>
    <row r="642">
      <c r="A642" s="18">
        <v>46043.44766203704</v>
      </c>
      <c r="B642" s="19" t="s">
        <v>219</v>
      </c>
      <c r="C642" s="19" t="s">
        <v>174</v>
      </c>
      <c r="D642" s="19">
        <f t="shared" si="2"/>
        <v>0</v>
      </c>
      <c r="E642" s="19" t="s">
        <v>1262</v>
      </c>
      <c r="F642" s="19">
        <f>IFERROR(__xludf.DUMMYFUNCTION("LET(
  t, LOWER(TRIM(E642)),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42" s="19" t="s">
        <v>185</v>
      </c>
      <c r="H642" s="19">
        <f>IFERROR(__xludf.DUMMYFUNCTION("LET(
  t, LOWER(TRIM(G642)),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42" s="19" t="s">
        <v>182</v>
      </c>
      <c r="J642" s="19">
        <f>IFERROR(__xludf.DUMMYFUNCTION("LET(
  text, LOWER(I642),
  IFERROR(
    IFS(
      REGEXMATCH(text,""ở cùng gia đình|ở trọ cùng gia đình""), 0,
      REGEXMATCH(text,""thuê trọ""), 1,
      REGEXMATCH(text,""ở ktx""), 2,
      REGEXMATCH(text,""có nhà tại khu vực đang học|có nhà|ở riên"&amp;"g tại chung cư""), 3,
      REGEXMATCH(text,""ở nhà người quen""), 4
    ),
  -1)
)"),1.0)</f>
        <v>1</v>
      </c>
      <c r="K642" s="19" t="s">
        <v>202</v>
      </c>
      <c r="L642" s="19">
        <f>IFERROR(__xludf.DUMMYFUNCTION("LET(
  t, LOWER(TRIM(K642)),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42" s="19" t="s">
        <v>222</v>
      </c>
      <c r="N642" s="19">
        <f>IFERROR(__xludf.DUMMYFUNCTION("LET(
  t, LOWER(TRIM(M642)),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42" s="19" t="s">
        <v>185</v>
      </c>
      <c r="P642" s="19">
        <f t="shared" si="3"/>
        <v>0</v>
      </c>
      <c r="Q642" s="20"/>
      <c r="R642" s="20" t="str">
        <f t="shared" si="707"/>
        <v/>
      </c>
      <c r="S642" s="20"/>
      <c r="T642" s="20"/>
      <c r="U642" s="20"/>
      <c r="V642" s="20" t="str">
        <f>IFERROR(__xludf.DUMMYFUNCTION("IFERROR(REGEXEXTRACT(U642,""\d+"")*1, """")"),"")</f>
        <v/>
      </c>
      <c r="W642" s="20">
        <f t="shared" si="5"/>
        <v>0</v>
      </c>
      <c r="X642" s="20"/>
      <c r="Y642" s="20"/>
      <c r="Z642" s="19" t="s">
        <v>186</v>
      </c>
      <c r="AA642" s="19"/>
      <c r="AB642" s="19" t="s">
        <v>185</v>
      </c>
      <c r="AC642" s="19" t="s">
        <v>185</v>
      </c>
      <c r="AD642" s="19" t="s">
        <v>205</v>
      </c>
      <c r="AE642" s="19" t="s">
        <v>185</v>
      </c>
      <c r="AF642" s="19" t="s">
        <v>206</v>
      </c>
      <c r="AG642" s="19" t="s">
        <v>226</v>
      </c>
      <c r="AH642" s="19" t="s">
        <v>188</v>
      </c>
      <c r="AI642" s="19" t="s">
        <v>227</v>
      </c>
      <c r="AJ642" s="19">
        <f t="shared" si="6"/>
        <v>2</v>
      </c>
      <c r="AK642" s="19" t="s">
        <v>188</v>
      </c>
      <c r="AL642" s="19">
        <f t="shared" si="7"/>
        <v>1</v>
      </c>
      <c r="AM642" s="19" t="s">
        <v>228</v>
      </c>
      <c r="AN642" s="19">
        <f t="shared" si="8"/>
        <v>1</v>
      </c>
      <c r="AO642" s="20"/>
      <c r="AP642" s="19">
        <v>2.0</v>
      </c>
      <c r="AQ642" s="19">
        <v>2.0</v>
      </c>
      <c r="AR642" s="19">
        <v>2.0</v>
      </c>
      <c r="AS642" s="19">
        <v>2.0</v>
      </c>
      <c r="AT642" s="19">
        <v>1.0</v>
      </c>
      <c r="AU642" s="19">
        <v>1.0</v>
      </c>
      <c r="AV642" s="19">
        <v>1.0</v>
      </c>
      <c r="AW642" s="19">
        <v>1.0</v>
      </c>
      <c r="AX642" s="19">
        <v>1.0</v>
      </c>
      <c r="AY642" s="19">
        <f t="shared" si="9"/>
        <v>13</v>
      </c>
      <c r="AZ642" s="19">
        <f t="shared" si="10"/>
        <v>4</v>
      </c>
      <c r="BA642" s="19">
        <f t="shared" si="11"/>
        <v>0</v>
      </c>
      <c r="BB642" s="19">
        <f t="shared" si="12"/>
        <v>0</v>
      </c>
      <c r="BC642" s="19">
        <v>1.0</v>
      </c>
      <c r="BD642" s="19">
        <v>1.0</v>
      </c>
      <c r="BE642" s="19">
        <v>2.0</v>
      </c>
      <c r="BF642" s="19">
        <v>1.0</v>
      </c>
      <c r="BG642" s="19">
        <v>1.0</v>
      </c>
      <c r="BH642" s="19">
        <v>2.0</v>
      </c>
      <c r="BI642" s="19">
        <v>1.0</v>
      </c>
      <c r="BJ642" s="19">
        <f t="shared" si="13"/>
        <v>9</v>
      </c>
      <c r="BK642" s="19">
        <f t="shared" si="14"/>
        <v>2</v>
      </c>
      <c r="BL642" s="19"/>
      <c r="BM642" s="19"/>
      <c r="BN642" s="19">
        <v>2.0</v>
      </c>
      <c r="BO642" s="19" t="s">
        <v>185</v>
      </c>
      <c r="BP642" s="19">
        <f t="shared" si="15"/>
        <v>0</v>
      </c>
      <c r="BQ642" s="19">
        <v>4.0</v>
      </c>
      <c r="BR642" s="19">
        <v>0.0</v>
      </c>
      <c r="BS642" s="19" t="s">
        <v>195</v>
      </c>
      <c r="BT642" s="20">
        <f t="shared" si="16"/>
        <v>1</v>
      </c>
      <c r="BU642" s="19" t="s">
        <v>354</v>
      </c>
      <c r="BV642" s="19">
        <v>3.0</v>
      </c>
      <c r="BW642" s="19" t="s">
        <v>195</v>
      </c>
      <c r="BX642" s="19" t="s">
        <v>191</v>
      </c>
      <c r="BY642" s="19" t="s">
        <v>185</v>
      </c>
      <c r="BZ642" s="19" t="s">
        <v>185</v>
      </c>
      <c r="CA642" s="19">
        <f t="shared" si="17"/>
        <v>0</v>
      </c>
      <c r="CB642" s="19" t="s">
        <v>185</v>
      </c>
      <c r="CC642" s="19">
        <f t="shared" si="18"/>
        <v>0</v>
      </c>
      <c r="CD642" s="19" t="s">
        <v>192</v>
      </c>
      <c r="CE642" s="19">
        <f t="shared" si="19"/>
        <v>0</v>
      </c>
      <c r="CF642" s="19" t="s">
        <v>192</v>
      </c>
      <c r="CG642" s="19">
        <f t="shared" si="20"/>
        <v>0</v>
      </c>
      <c r="CH642" s="19" t="s">
        <v>192</v>
      </c>
      <c r="CI642" s="19">
        <f t="shared" si="21"/>
        <v>0</v>
      </c>
      <c r="CJ642" s="19" t="s">
        <v>229</v>
      </c>
      <c r="CK642" s="19" t="s">
        <v>1057</v>
      </c>
      <c r="CL642" s="19" t="s">
        <v>194</v>
      </c>
      <c r="CM642" s="19">
        <f t="shared" si="22"/>
        <v>3.5</v>
      </c>
      <c r="CN642" s="19" t="s">
        <v>213</v>
      </c>
      <c r="CO642" s="19">
        <f t="shared" si="23"/>
        <v>1</v>
      </c>
      <c r="CP642" s="19" t="s">
        <v>195</v>
      </c>
      <c r="CQ642" s="19" t="s">
        <v>195</v>
      </c>
      <c r="CR642" s="19" t="s">
        <v>185</v>
      </c>
      <c r="CS642" s="19" t="s">
        <v>195</v>
      </c>
      <c r="CT642" s="19" t="s">
        <v>185</v>
      </c>
      <c r="CU642" s="19">
        <f t="shared" ref="CU642:CY642" si="710">if(CP642="Không",0,1)</f>
        <v>1</v>
      </c>
      <c r="CV642" s="19">
        <f t="shared" si="710"/>
        <v>1</v>
      </c>
      <c r="CW642" s="19">
        <f t="shared" si="710"/>
        <v>0</v>
      </c>
      <c r="CX642" s="19">
        <f t="shared" si="710"/>
        <v>1</v>
      </c>
      <c r="CY642" s="19">
        <f t="shared" si="710"/>
        <v>0</v>
      </c>
      <c r="CZ642" s="19" t="s">
        <v>185</v>
      </c>
      <c r="DA642" s="19">
        <f t="shared" si="25"/>
        <v>0</v>
      </c>
      <c r="DB642" s="19" t="s">
        <v>185</v>
      </c>
      <c r="DC642" s="19">
        <f t="shared" si="26"/>
        <v>0</v>
      </c>
      <c r="DD642" s="20"/>
      <c r="DE642" s="19" t="s">
        <v>195</v>
      </c>
      <c r="DF642" s="19">
        <f t="shared" si="27"/>
        <v>1</v>
      </c>
      <c r="DG642" s="19" t="s">
        <v>196</v>
      </c>
      <c r="DH642" s="19">
        <f t="shared" si="28"/>
        <v>0</v>
      </c>
      <c r="DI642" s="19" t="s">
        <v>185</v>
      </c>
      <c r="DJ642" s="19">
        <f t="shared" si="29"/>
        <v>0</v>
      </c>
      <c r="DK642" s="19" t="s">
        <v>197</v>
      </c>
      <c r="DL642" s="19">
        <f t="shared" si="30"/>
        <v>0</v>
      </c>
      <c r="DM642" s="19" t="s">
        <v>232</v>
      </c>
      <c r="DN642" s="19">
        <f t="shared" si="31"/>
        <v>2.5</v>
      </c>
      <c r="DO642" s="19" t="s">
        <v>622</v>
      </c>
      <c r="DP642" s="19" t="s">
        <v>185</v>
      </c>
      <c r="DQ642" s="20">
        <f t="shared" si="32"/>
        <v>0</v>
      </c>
      <c r="DR642" s="20"/>
      <c r="DS642" s="19" t="s">
        <v>185</v>
      </c>
      <c r="DT642" s="20"/>
      <c r="DU642" s="19" t="s">
        <v>185</v>
      </c>
      <c r="DV642" s="20"/>
      <c r="DW642" s="20"/>
      <c r="DX642" s="20"/>
      <c r="DY642" s="20"/>
    </row>
    <row r="643">
      <c r="A643" s="18">
        <v>46043.44800925926</v>
      </c>
      <c r="B643" s="19" t="s">
        <v>219</v>
      </c>
      <c r="C643" s="19" t="s">
        <v>335</v>
      </c>
      <c r="D643" s="19">
        <f t="shared" si="2"/>
        <v>1</v>
      </c>
      <c r="E643" s="19" t="s">
        <v>180</v>
      </c>
      <c r="F643" s="19">
        <f>IFERROR(__xludf.DUMMYFUNCTION("LET(
  t, LOWER(TRIM(E643)),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43" s="19" t="s">
        <v>185</v>
      </c>
      <c r="H643" s="19">
        <f>IFERROR(__xludf.DUMMYFUNCTION("LET(
  t, LOWER(TRIM(G643)),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43" s="19" t="s">
        <v>276</v>
      </c>
      <c r="J643" s="19">
        <f>IFERROR(__xludf.DUMMYFUNCTION("LET(
  text, LOWER(I643),
  IFERROR(
    IFS(
      REGEXMATCH(text,""ở cùng gia đình|ở trọ cùng gia đình""), 0,
      REGEXMATCH(text,""thuê trọ""), 1,
      REGEXMATCH(text,""ở ktx""), 2,
      REGEXMATCH(text,""có nhà tại khu vực đang học|có nhà|ở riên"&amp;"g tại chung cư""), 3,
      REGEXMATCH(text,""ở nhà người quen""), 4
    ),
  -1)
)"),0.0)</f>
        <v>0</v>
      </c>
      <c r="K643" s="19" t="s">
        <v>202</v>
      </c>
      <c r="L643" s="19">
        <f>IFERROR(__xludf.DUMMYFUNCTION("LET(
  t, LOWER(TRIM(K643)),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43" s="19" t="s">
        <v>222</v>
      </c>
      <c r="N643" s="19">
        <f>IFERROR(__xludf.DUMMYFUNCTION("LET(
  t, LOWER(TRIM(M643)),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43" s="19" t="s">
        <v>185</v>
      </c>
      <c r="P643" s="19">
        <f t="shared" si="3"/>
        <v>0</v>
      </c>
      <c r="Q643" s="20"/>
      <c r="R643" s="20" t="str">
        <f t="shared" si="707"/>
        <v/>
      </c>
      <c r="S643" s="20"/>
      <c r="T643" s="20"/>
      <c r="U643" s="20"/>
      <c r="V643" s="20" t="str">
        <f>IFERROR(__xludf.DUMMYFUNCTION("IFERROR(REGEXEXTRACT(U643,""\d+"")*1, """")"),"")</f>
        <v/>
      </c>
      <c r="W643" s="20">
        <f t="shared" si="5"/>
        <v>0</v>
      </c>
      <c r="X643" s="20"/>
      <c r="Y643" s="20"/>
      <c r="Z643" s="19" t="s">
        <v>185</v>
      </c>
      <c r="AA643" s="19"/>
      <c r="AB643" s="19" t="s">
        <v>185</v>
      </c>
      <c r="AC643" s="19" t="s">
        <v>185</v>
      </c>
      <c r="AD643" s="19" t="s">
        <v>185</v>
      </c>
      <c r="AE643" s="19" t="s">
        <v>185</v>
      </c>
      <c r="AF643" s="19" t="s">
        <v>237</v>
      </c>
      <c r="AG643" s="19" t="s">
        <v>188</v>
      </c>
      <c r="AH643" s="19" t="s">
        <v>188</v>
      </c>
      <c r="AI643" s="19" t="s">
        <v>227</v>
      </c>
      <c r="AJ643" s="19">
        <f t="shared" si="6"/>
        <v>2</v>
      </c>
      <c r="AK643" s="19" t="s">
        <v>188</v>
      </c>
      <c r="AL643" s="19">
        <f t="shared" si="7"/>
        <v>1</v>
      </c>
      <c r="AM643" s="19" t="s">
        <v>228</v>
      </c>
      <c r="AN643" s="19">
        <f t="shared" si="8"/>
        <v>1</v>
      </c>
      <c r="AO643" s="20"/>
      <c r="AP643" s="19">
        <v>2.0</v>
      </c>
      <c r="AQ643" s="19">
        <v>2.0</v>
      </c>
      <c r="AR643" s="19">
        <v>1.0</v>
      </c>
      <c r="AS643" s="19">
        <v>3.0</v>
      </c>
      <c r="AT643" s="19">
        <v>3.0</v>
      </c>
      <c r="AU643" s="19">
        <v>1.0</v>
      </c>
      <c r="AV643" s="19">
        <v>1.0</v>
      </c>
      <c r="AW643" s="19">
        <v>1.0</v>
      </c>
      <c r="AX643" s="19">
        <v>1.0</v>
      </c>
      <c r="AY643" s="19">
        <f t="shared" si="9"/>
        <v>15</v>
      </c>
      <c r="AZ643" s="19">
        <f t="shared" si="10"/>
        <v>6</v>
      </c>
      <c r="BA643" s="19">
        <f t="shared" si="11"/>
        <v>0</v>
      </c>
      <c r="BB643" s="19">
        <f t="shared" si="12"/>
        <v>0</v>
      </c>
      <c r="BC643" s="19">
        <v>2.0</v>
      </c>
      <c r="BD643" s="19">
        <v>1.0</v>
      </c>
      <c r="BE643" s="19">
        <v>1.0</v>
      </c>
      <c r="BF643" s="19">
        <v>2.0</v>
      </c>
      <c r="BG643" s="19">
        <v>3.0</v>
      </c>
      <c r="BH643" s="19">
        <v>1.0</v>
      </c>
      <c r="BI643" s="19">
        <v>1.0</v>
      </c>
      <c r="BJ643" s="19">
        <f t="shared" si="13"/>
        <v>11</v>
      </c>
      <c r="BK643" s="19">
        <f t="shared" si="14"/>
        <v>4</v>
      </c>
      <c r="BL643" s="19"/>
      <c r="BM643" s="19"/>
      <c r="BN643" s="19">
        <v>3.0</v>
      </c>
      <c r="BO643" s="19" t="s">
        <v>185</v>
      </c>
      <c r="BP643" s="19">
        <f t="shared" si="15"/>
        <v>0</v>
      </c>
      <c r="BQ643" s="19">
        <v>1.0</v>
      </c>
      <c r="BR643" s="19" t="s">
        <v>1263</v>
      </c>
      <c r="BS643" s="19" t="s">
        <v>185</v>
      </c>
      <c r="BT643" s="20">
        <f t="shared" si="16"/>
        <v>0</v>
      </c>
      <c r="BU643" s="20"/>
      <c r="BV643" s="19">
        <v>4.0</v>
      </c>
      <c r="BW643" s="19" t="s">
        <v>185</v>
      </c>
      <c r="BX643" s="19" t="s">
        <v>191</v>
      </c>
      <c r="BY643" s="19" t="s">
        <v>195</v>
      </c>
      <c r="BZ643" s="19" t="s">
        <v>185</v>
      </c>
      <c r="CA643" s="19">
        <f t="shared" si="17"/>
        <v>0</v>
      </c>
      <c r="CB643" s="19" t="s">
        <v>185</v>
      </c>
      <c r="CC643" s="19">
        <f t="shared" si="18"/>
        <v>0</v>
      </c>
      <c r="CD643" s="19" t="s">
        <v>209</v>
      </c>
      <c r="CE643" s="19">
        <f t="shared" si="19"/>
        <v>1</v>
      </c>
      <c r="CF643" s="19" t="s">
        <v>209</v>
      </c>
      <c r="CG643" s="19">
        <f t="shared" si="20"/>
        <v>1</v>
      </c>
      <c r="CH643" s="19" t="s">
        <v>192</v>
      </c>
      <c r="CI643" s="19">
        <f t="shared" si="21"/>
        <v>0</v>
      </c>
      <c r="CJ643" s="19" t="s">
        <v>229</v>
      </c>
      <c r="CK643" s="19" t="s">
        <v>185</v>
      </c>
      <c r="CL643" s="19" t="s">
        <v>241</v>
      </c>
      <c r="CM643" s="19">
        <f t="shared" si="22"/>
        <v>1.5</v>
      </c>
      <c r="CN643" s="19" t="s">
        <v>213</v>
      </c>
      <c r="CO643" s="19">
        <f t="shared" si="23"/>
        <v>1</v>
      </c>
      <c r="CP643" s="19" t="s">
        <v>185</v>
      </c>
      <c r="CQ643" s="19" t="s">
        <v>185</v>
      </c>
      <c r="CR643" s="19" t="s">
        <v>185</v>
      </c>
      <c r="CS643" s="19" t="s">
        <v>185</v>
      </c>
      <c r="CT643" s="19" t="s">
        <v>185</v>
      </c>
      <c r="CU643" s="19">
        <f t="shared" ref="CU643:CY643" si="711">if(CP643="Không",0,1)</f>
        <v>0</v>
      </c>
      <c r="CV643" s="19">
        <f t="shared" si="711"/>
        <v>0</v>
      </c>
      <c r="CW643" s="19">
        <f t="shared" si="711"/>
        <v>0</v>
      </c>
      <c r="CX643" s="19">
        <f t="shared" si="711"/>
        <v>0</v>
      </c>
      <c r="CY643" s="19">
        <f t="shared" si="711"/>
        <v>0</v>
      </c>
      <c r="CZ643" s="19" t="s">
        <v>185</v>
      </c>
      <c r="DA643" s="19">
        <f t="shared" si="25"/>
        <v>0</v>
      </c>
      <c r="DB643" s="19" t="s">
        <v>185</v>
      </c>
      <c r="DC643" s="19">
        <f t="shared" si="26"/>
        <v>0</v>
      </c>
      <c r="DD643" s="20"/>
      <c r="DE643" s="19" t="s">
        <v>195</v>
      </c>
      <c r="DF643" s="19">
        <f t="shared" si="27"/>
        <v>1</v>
      </c>
      <c r="DG643" s="19" t="s">
        <v>196</v>
      </c>
      <c r="DH643" s="19">
        <f t="shared" si="28"/>
        <v>0</v>
      </c>
      <c r="DI643" s="19" t="s">
        <v>1264</v>
      </c>
      <c r="DJ643" s="19">
        <f t="shared" si="29"/>
        <v>1</v>
      </c>
      <c r="DK643" s="19" t="s">
        <v>282</v>
      </c>
      <c r="DL643" s="19">
        <f t="shared" si="30"/>
        <v>1</v>
      </c>
      <c r="DM643" s="19" t="s">
        <v>198</v>
      </c>
      <c r="DN643" s="19">
        <f t="shared" si="31"/>
        <v>1.5</v>
      </c>
      <c r="DO643" s="19" t="s">
        <v>486</v>
      </c>
      <c r="DP643" s="19" t="s">
        <v>195</v>
      </c>
      <c r="DQ643" s="20">
        <f t="shared" si="32"/>
        <v>1</v>
      </c>
      <c r="DR643" s="19" t="s">
        <v>400</v>
      </c>
      <c r="DS643" s="19" t="s">
        <v>185</v>
      </c>
      <c r="DT643" s="20"/>
      <c r="DU643" s="19" t="s">
        <v>185</v>
      </c>
      <c r="DV643" s="20"/>
      <c r="DW643" s="20"/>
      <c r="DX643" s="20"/>
      <c r="DY643" s="20"/>
    </row>
    <row r="644">
      <c r="A644" s="18">
        <v>46043.448171296295</v>
      </c>
      <c r="B644" s="19" t="s">
        <v>633</v>
      </c>
      <c r="C644" s="19" t="s">
        <v>335</v>
      </c>
      <c r="D644" s="19">
        <f t="shared" si="2"/>
        <v>1</v>
      </c>
      <c r="E644" s="19" t="s">
        <v>328</v>
      </c>
      <c r="F644" s="19">
        <f>IFERROR(__xludf.DUMMYFUNCTION("LET(
  t, LOWER(TRIM(E644)),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44" s="19" t="s">
        <v>185</v>
      </c>
      <c r="H644" s="19">
        <f>IFERROR(__xludf.DUMMYFUNCTION("LET(
  t, LOWER(TRIM(G644)),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44" s="19" t="s">
        <v>276</v>
      </c>
      <c r="J644" s="19">
        <f>IFERROR(__xludf.DUMMYFUNCTION("LET(
  text, LOWER(I644),
  IFERROR(
    IFS(
      REGEXMATCH(text,""ở cùng gia đình|ở trọ cùng gia đình""), 0,
      REGEXMATCH(text,""thuê trọ""), 1,
      REGEXMATCH(text,""ở ktx""), 2,
      REGEXMATCH(text,""có nhà tại khu vực đang học|có nhà|ở riên"&amp;"g tại chung cư""), 3,
      REGEXMATCH(text,""ở nhà người quen""), 4
    ),
  -1)
)"),0.0)</f>
        <v>0</v>
      </c>
      <c r="K644" s="19" t="s">
        <v>183</v>
      </c>
      <c r="L644" s="19">
        <f>IFERROR(__xludf.DUMMYFUNCTION("LET(
  t, LOWER(TRIM(K644)),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44" s="19" t="s">
        <v>383</v>
      </c>
      <c r="N644" s="19">
        <f>IFERROR(__xludf.DUMMYFUNCTION("LET(
  t, LOWER(TRIM(M644)),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44" s="19" t="s">
        <v>195</v>
      </c>
      <c r="P644" s="19">
        <f t="shared" si="3"/>
        <v>1</v>
      </c>
      <c r="Q644" s="19">
        <v>1.0</v>
      </c>
      <c r="R644" s="20">
        <f t="shared" si="707"/>
        <v>1</v>
      </c>
      <c r="S644" s="19" t="s">
        <v>223</v>
      </c>
      <c r="T644" s="19"/>
      <c r="U644" s="19" t="s">
        <v>236</v>
      </c>
      <c r="V644" s="20">
        <f>IFERROR(__xludf.DUMMYFUNCTION("IFERROR(REGEXEXTRACT(U644,""\d+"")*1, """")"),40.0)</f>
        <v>40</v>
      </c>
      <c r="W644" s="20">
        <f t="shared" si="5"/>
        <v>40</v>
      </c>
      <c r="X644" s="19">
        <v>10.0</v>
      </c>
      <c r="Y644" s="19">
        <v>20.0</v>
      </c>
      <c r="Z644" s="19" t="s">
        <v>185</v>
      </c>
      <c r="AA644" s="19"/>
      <c r="AB644" s="19" t="s">
        <v>195</v>
      </c>
      <c r="AC644" s="19" t="s">
        <v>185</v>
      </c>
      <c r="AD644" s="19" t="s">
        <v>185</v>
      </c>
      <c r="AE644" s="19" t="s">
        <v>185</v>
      </c>
      <c r="AF644" s="19" t="s">
        <v>237</v>
      </c>
      <c r="AG644" s="19" t="s">
        <v>238</v>
      </c>
      <c r="AH644" s="19" t="s">
        <v>188</v>
      </c>
      <c r="AI644" s="19" t="s">
        <v>227</v>
      </c>
      <c r="AJ644" s="19">
        <f t="shared" si="6"/>
        <v>2</v>
      </c>
      <c r="AK644" s="19" t="s">
        <v>188</v>
      </c>
      <c r="AL644" s="19">
        <f t="shared" si="7"/>
        <v>1</v>
      </c>
      <c r="AM644" s="19" t="s">
        <v>228</v>
      </c>
      <c r="AN644" s="19">
        <f t="shared" si="8"/>
        <v>1</v>
      </c>
      <c r="AO644" s="20"/>
      <c r="AP644" s="19">
        <v>1.0</v>
      </c>
      <c r="AQ644" s="19">
        <v>1.0</v>
      </c>
      <c r="AR644" s="19">
        <v>1.0</v>
      </c>
      <c r="AS644" s="19">
        <v>2.0</v>
      </c>
      <c r="AT644" s="19">
        <v>1.0</v>
      </c>
      <c r="AU644" s="19">
        <v>1.0</v>
      </c>
      <c r="AV644" s="19">
        <v>1.0</v>
      </c>
      <c r="AW644" s="19">
        <v>1.0</v>
      </c>
      <c r="AX644" s="19">
        <v>1.0</v>
      </c>
      <c r="AY644" s="19">
        <f t="shared" si="9"/>
        <v>10</v>
      </c>
      <c r="AZ644" s="19">
        <f t="shared" si="10"/>
        <v>1</v>
      </c>
      <c r="BA644" s="19">
        <f t="shared" si="11"/>
        <v>0</v>
      </c>
      <c r="BB644" s="19">
        <f t="shared" si="12"/>
        <v>0</v>
      </c>
      <c r="BC644" s="19">
        <v>1.0</v>
      </c>
      <c r="BD644" s="19">
        <v>1.0</v>
      </c>
      <c r="BE644" s="19">
        <v>1.0</v>
      </c>
      <c r="BF644" s="19">
        <v>1.0</v>
      </c>
      <c r="BG644" s="19">
        <v>1.0</v>
      </c>
      <c r="BH644" s="19">
        <v>1.0</v>
      </c>
      <c r="BI644" s="19">
        <v>1.0</v>
      </c>
      <c r="BJ644" s="19">
        <f t="shared" si="13"/>
        <v>7</v>
      </c>
      <c r="BK644" s="19">
        <f t="shared" si="14"/>
        <v>0</v>
      </c>
      <c r="BL644" s="19"/>
      <c r="BM644" s="19"/>
      <c r="BN644" s="19">
        <v>1.0</v>
      </c>
      <c r="BO644" s="19" t="s">
        <v>185</v>
      </c>
      <c r="BP644" s="19">
        <f t="shared" si="15"/>
        <v>0</v>
      </c>
      <c r="BQ644" s="19">
        <v>1.0</v>
      </c>
      <c r="BR644" s="19">
        <v>0.0</v>
      </c>
      <c r="BS644" s="19" t="s">
        <v>195</v>
      </c>
      <c r="BT644" s="20">
        <f t="shared" si="16"/>
        <v>1</v>
      </c>
      <c r="BU644" s="19" t="s">
        <v>1265</v>
      </c>
      <c r="BV644" s="19">
        <v>4.0</v>
      </c>
      <c r="BW644" s="19" t="s">
        <v>185</v>
      </c>
      <c r="BX644" s="19" t="s">
        <v>1266</v>
      </c>
      <c r="BY644" s="19" t="s">
        <v>185</v>
      </c>
      <c r="BZ644" s="19" t="s">
        <v>185</v>
      </c>
      <c r="CA644" s="19">
        <f t="shared" si="17"/>
        <v>0</v>
      </c>
      <c r="CB644" s="19" t="s">
        <v>185</v>
      </c>
      <c r="CC644" s="19">
        <f t="shared" si="18"/>
        <v>0</v>
      </c>
      <c r="CD644" s="19" t="s">
        <v>192</v>
      </c>
      <c r="CE644" s="19">
        <f t="shared" si="19"/>
        <v>0</v>
      </c>
      <c r="CF644" s="19" t="s">
        <v>192</v>
      </c>
      <c r="CG644" s="19">
        <f t="shared" si="20"/>
        <v>0</v>
      </c>
      <c r="CH644" s="19" t="s">
        <v>192</v>
      </c>
      <c r="CI644" s="19">
        <f t="shared" si="21"/>
        <v>0</v>
      </c>
      <c r="CJ644" s="19" t="s">
        <v>229</v>
      </c>
      <c r="CK644" s="19" t="s">
        <v>185</v>
      </c>
      <c r="CL644" s="19" t="s">
        <v>194</v>
      </c>
      <c r="CM644" s="19">
        <f t="shared" si="22"/>
        <v>3.5</v>
      </c>
      <c r="CN644" s="19" t="s">
        <v>185</v>
      </c>
      <c r="CO644" s="19">
        <f t="shared" si="23"/>
        <v>0</v>
      </c>
      <c r="CP644" s="19" t="s">
        <v>185</v>
      </c>
      <c r="CQ644" s="19" t="s">
        <v>195</v>
      </c>
      <c r="CR644" s="19" t="s">
        <v>185</v>
      </c>
      <c r="CS644" s="19" t="s">
        <v>185</v>
      </c>
      <c r="CT644" s="19" t="s">
        <v>185</v>
      </c>
      <c r="CU644" s="19">
        <f t="shared" ref="CU644:CY644" si="712">if(CP644="Không",0,1)</f>
        <v>0</v>
      </c>
      <c r="CV644" s="19">
        <f t="shared" si="712"/>
        <v>1</v>
      </c>
      <c r="CW644" s="19">
        <f t="shared" si="712"/>
        <v>0</v>
      </c>
      <c r="CX644" s="19">
        <f t="shared" si="712"/>
        <v>0</v>
      </c>
      <c r="CY644" s="19">
        <f t="shared" si="712"/>
        <v>0</v>
      </c>
      <c r="CZ644" s="19" t="s">
        <v>195</v>
      </c>
      <c r="DA644" s="19">
        <f t="shared" si="25"/>
        <v>1</v>
      </c>
      <c r="DB644" s="19" t="s">
        <v>185</v>
      </c>
      <c r="DC644" s="19">
        <f t="shared" si="26"/>
        <v>0</v>
      </c>
      <c r="DD644" s="20"/>
      <c r="DE644" s="19" t="s">
        <v>185</v>
      </c>
      <c r="DF644" s="19">
        <f t="shared" si="27"/>
        <v>0</v>
      </c>
      <c r="DG644" s="19" t="s">
        <v>196</v>
      </c>
      <c r="DH644" s="19">
        <f t="shared" si="28"/>
        <v>0</v>
      </c>
      <c r="DI644" s="19" t="s">
        <v>913</v>
      </c>
      <c r="DJ644" s="19">
        <f t="shared" si="29"/>
        <v>1</v>
      </c>
      <c r="DK644" s="19" t="s">
        <v>197</v>
      </c>
      <c r="DL644" s="19">
        <f t="shared" si="30"/>
        <v>0</v>
      </c>
      <c r="DM644" s="20"/>
      <c r="DN644" s="19" t="str">
        <f t="shared" si="31"/>
        <v/>
      </c>
      <c r="DO644" s="20"/>
      <c r="DP644" s="19" t="s">
        <v>185</v>
      </c>
      <c r="DQ644" s="20">
        <f t="shared" si="32"/>
        <v>0</v>
      </c>
      <c r="DR644" s="20"/>
      <c r="DS644" s="19" t="s">
        <v>185</v>
      </c>
      <c r="DT644" s="20"/>
      <c r="DU644" s="19" t="s">
        <v>185</v>
      </c>
      <c r="DV644" s="20"/>
      <c r="DW644" s="20"/>
      <c r="DX644" s="20"/>
      <c r="DY644" s="20"/>
    </row>
    <row r="645">
      <c r="A645" s="18">
        <v>46043.44907407407</v>
      </c>
      <c r="B645" s="19" t="s">
        <v>405</v>
      </c>
      <c r="C645" s="19" t="s">
        <v>335</v>
      </c>
      <c r="D645" s="19">
        <f t="shared" si="2"/>
        <v>1</v>
      </c>
      <c r="E645" s="19" t="s">
        <v>180</v>
      </c>
      <c r="F645" s="19">
        <f>IFERROR(__xludf.DUMMYFUNCTION("LET(
  t, LOWER(TRIM(E645)),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45" s="19" t="s">
        <v>181</v>
      </c>
      <c r="H645" s="19">
        <f>IFERROR(__xludf.DUMMYFUNCTION("LET(
  t, LOWER(TRIM(G645)),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645" s="19" t="s">
        <v>276</v>
      </c>
      <c r="J645" s="19">
        <f>IFERROR(__xludf.DUMMYFUNCTION("LET(
  text, LOWER(I645),
  IFERROR(
    IFS(
      REGEXMATCH(text,""ở cùng gia đình|ở trọ cùng gia đình""), 0,
      REGEXMATCH(text,""thuê trọ""), 1,
      REGEXMATCH(text,""ở ktx""), 2,
      REGEXMATCH(text,""có nhà tại khu vực đang học|có nhà|ở riên"&amp;"g tại chung cư""), 3,
      REGEXMATCH(text,""ở nhà người quen""), 4
    ),
  -1)
)"),0.0)</f>
        <v>0</v>
      </c>
      <c r="K645" s="19" t="s">
        <v>183</v>
      </c>
      <c r="L645" s="19">
        <f>IFERROR(__xludf.DUMMYFUNCTION("LET(
  t, LOWER(TRIM(K645)),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45" s="19" t="s">
        <v>222</v>
      </c>
      <c r="N645" s="19">
        <f>IFERROR(__xludf.DUMMYFUNCTION("LET(
  t, LOWER(TRIM(M645)),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45" s="19" t="s">
        <v>195</v>
      </c>
      <c r="P645" s="19">
        <f t="shared" si="3"/>
        <v>1</v>
      </c>
      <c r="Q645" s="19">
        <v>1.0</v>
      </c>
      <c r="R645" s="20">
        <f t="shared" si="707"/>
        <v>1</v>
      </c>
      <c r="S645" s="19" t="s">
        <v>223</v>
      </c>
      <c r="T645" s="19"/>
      <c r="U645" s="19" t="s">
        <v>307</v>
      </c>
      <c r="V645" s="20">
        <f>IFERROR(__xludf.DUMMYFUNCTION("IFERROR(REGEXEXTRACT(U645,""\d+"")*1, """")"),20.0)</f>
        <v>20</v>
      </c>
      <c r="W645" s="20">
        <f t="shared" si="5"/>
        <v>20</v>
      </c>
      <c r="X645" s="21">
        <v>0.03</v>
      </c>
      <c r="Y645" s="21">
        <v>0.02</v>
      </c>
      <c r="Z645" s="19" t="s">
        <v>186</v>
      </c>
      <c r="AA645" s="19"/>
      <c r="AB645" s="19" t="s">
        <v>185</v>
      </c>
      <c r="AC645" s="19" t="s">
        <v>185</v>
      </c>
      <c r="AD645" s="19" t="s">
        <v>205</v>
      </c>
      <c r="AE645" s="19" t="s">
        <v>185</v>
      </c>
      <c r="AF645" s="19" t="s">
        <v>237</v>
      </c>
      <c r="AG645" s="19" t="s">
        <v>188</v>
      </c>
      <c r="AH645" s="19" t="s">
        <v>188</v>
      </c>
      <c r="AI645" s="19" t="s">
        <v>189</v>
      </c>
      <c r="AJ645" s="19">
        <f t="shared" si="6"/>
        <v>1</v>
      </c>
      <c r="AK645" s="19" t="s">
        <v>188</v>
      </c>
      <c r="AL645" s="19">
        <f t="shared" si="7"/>
        <v>1</v>
      </c>
      <c r="AM645" s="19" t="s">
        <v>228</v>
      </c>
      <c r="AN645" s="19">
        <f t="shared" si="8"/>
        <v>1</v>
      </c>
      <c r="AO645" s="20"/>
      <c r="AP645" s="19">
        <v>2.0</v>
      </c>
      <c r="AQ645" s="19">
        <v>1.0</v>
      </c>
      <c r="AR645" s="19">
        <v>3.0</v>
      </c>
      <c r="AS645" s="19">
        <v>3.0</v>
      </c>
      <c r="AT645" s="19">
        <v>1.0</v>
      </c>
      <c r="AU645" s="19">
        <v>1.0</v>
      </c>
      <c r="AV645" s="19">
        <v>4.0</v>
      </c>
      <c r="AW645" s="19">
        <v>1.0</v>
      </c>
      <c r="AX645" s="19">
        <v>1.0</v>
      </c>
      <c r="AY645" s="19">
        <f t="shared" si="9"/>
        <v>17</v>
      </c>
      <c r="AZ645" s="19">
        <f t="shared" si="10"/>
        <v>8</v>
      </c>
      <c r="BA645" s="19">
        <f t="shared" si="11"/>
        <v>0</v>
      </c>
      <c r="BB645" s="19">
        <f t="shared" si="12"/>
        <v>0</v>
      </c>
      <c r="BC645" s="19">
        <v>2.0</v>
      </c>
      <c r="BD645" s="19">
        <v>2.0</v>
      </c>
      <c r="BE645" s="19">
        <v>3.0</v>
      </c>
      <c r="BF645" s="19">
        <v>1.0</v>
      </c>
      <c r="BG645" s="19">
        <v>1.0</v>
      </c>
      <c r="BH645" s="19">
        <v>1.0</v>
      </c>
      <c r="BI645" s="19">
        <v>1.0</v>
      </c>
      <c r="BJ645" s="19">
        <f t="shared" si="13"/>
        <v>11</v>
      </c>
      <c r="BK645" s="19">
        <f t="shared" si="14"/>
        <v>4</v>
      </c>
      <c r="BL645" s="19"/>
      <c r="BM645" s="19"/>
      <c r="BN645" s="19">
        <v>5.0</v>
      </c>
      <c r="BO645" s="19" t="s">
        <v>195</v>
      </c>
      <c r="BP645" s="19">
        <f t="shared" si="15"/>
        <v>1</v>
      </c>
      <c r="BQ645" s="19">
        <v>2.0</v>
      </c>
      <c r="BR645" s="19" t="s">
        <v>1267</v>
      </c>
      <c r="BS645" s="19" t="s">
        <v>185</v>
      </c>
      <c r="BT645" s="20">
        <f t="shared" si="16"/>
        <v>0</v>
      </c>
      <c r="BU645" s="20"/>
      <c r="BV645" s="19">
        <v>3.0</v>
      </c>
      <c r="BW645" s="19" t="s">
        <v>185</v>
      </c>
      <c r="BX645" s="19" t="s">
        <v>191</v>
      </c>
      <c r="BY645" s="19" t="s">
        <v>195</v>
      </c>
      <c r="BZ645" s="19" t="s">
        <v>186</v>
      </c>
      <c r="CA645" s="19">
        <f t="shared" si="17"/>
        <v>1</v>
      </c>
      <c r="CB645" s="19" t="s">
        <v>186</v>
      </c>
      <c r="CC645" s="19">
        <f t="shared" si="18"/>
        <v>1</v>
      </c>
      <c r="CD645" s="19" t="s">
        <v>192</v>
      </c>
      <c r="CE645" s="19">
        <f t="shared" si="19"/>
        <v>0</v>
      </c>
      <c r="CF645" s="19" t="s">
        <v>192</v>
      </c>
      <c r="CG645" s="19">
        <f t="shared" si="20"/>
        <v>0</v>
      </c>
      <c r="CH645" s="19" t="s">
        <v>192</v>
      </c>
      <c r="CI645" s="19">
        <f t="shared" si="21"/>
        <v>0</v>
      </c>
      <c r="CJ645" s="19" t="s">
        <v>229</v>
      </c>
      <c r="CK645" s="19" t="s">
        <v>185</v>
      </c>
      <c r="CL645" s="19" t="s">
        <v>212</v>
      </c>
      <c r="CM645" s="19">
        <f t="shared" si="22"/>
        <v>6</v>
      </c>
      <c r="CN645" s="19" t="s">
        <v>185</v>
      </c>
      <c r="CO645" s="19">
        <f t="shared" si="23"/>
        <v>0</v>
      </c>
      <c r="CP645" s="19" t="s">
        <v>195</v>
      </c>
      <c r="CQ645" s="19" t="s">
        <v>185</v>
      </c>
      <c r="CR645" s="19" t="s">
        <v>185</v>
      </c>
      <c r="CS645" s="19" t="s">
        <v>185</v>
      </c>
      <c r="CT645" s="19" t="s">
        <v>185</v>
      </c>
      <c r="CU645" s="19">
        <f t="shared" ref="CU645:CY645" si="713">if(CP645="Không",0,1)</f>
        <v>1</v>
      </c>
      <c r="CV645" s="19">
        <f t="shared" si="713"/>
        <v>0</v>
      </c>
      <c r="CW645" s="19">
        <f t="shared" si="713"/>
        <v>0</v>
      </c>
      <c r="CX645" s="19">
        <f t="shared" si="713"/>
        <v>0</v>
      </c>
      <c r="CY645" s="19">
        <f t="shared" si="713"/>
        <v>0</v>
      </c>
      <c r="CZ645" s="19" t="s">
        <v>185</v>
      </c>
      <c r="DA645" s="19">
        <f t="shared" si="25"/>
        <v>0</v>
      </c>
      <c r="DB645" s="19" t="s">
        <v>185</v>
      </c>
      <c r="DC645" s="19">
        <f t="shared" si="26"/>
        <v>0</v>
      </c>
      <c r="DD645" s="20"/>
      <c r="DE645" s="19" t="s">
        <v>185</v>
      </c>
      <c r="DF645" s="19">
        <f t="shared" si="27"/>
        <v>0</v>
      </c>
      <c r="DG645" s="19" t="s">
        <v>449</v>
      </c>
      <c r="DH645" s="19">
        <f t="shared" si="28"/>
        <v>1</v>
      </c>
      <c r="DI645" s="19" t="s">
        <v>185</v>
      </c>
      <c r="DJ645" s="19">
        <f t="shared" si="29"/>
        <v>0</v>
      </c>
      <c r="DK645" s="19" t="s">
        <v>197</v>
      </c>
      <c r="DL645" s="19">
        <f t="shared" si="30"/>
        <v>0</v>
      </c>
      <c r="DM645" s="20"/>
      <c r="DN645" s="19" t="str">
        <f t="shared" si="31"/>
        <v/>
      </c>
      <c r="DO645" s="20"/>
      <c r="DP645" s="19" t="s">
        <v>185</v>
      </c>
      <c r="DQ645" s="20">
        <f t="shared" si="32"/>
        <v>0</v>
      </c>
      <c r="DR645" s="20"/>
      <c r="DS645" s="19" t="s">
        <v>185</v>
      </c>
      <c r="DT645" s="20"/>
      <c r="DU645" s="19" t="s">
        <v>185</v>
      </c>
      <c r="DV645" s="20"/>
      <c r="DW645" s="20"/>
      <c r="DX645" s="20"/>
      <c r="DY645" s="20"/>
    </row>
    <row r="646">
      <c r="A646" s="18">
        <v>46043.449467592596</v>
      </c>
      <c r="B646" s="19" t="s">
        <v>390</v>
      </c>
      <c r="C646" s="19" t="s">
        <v>174</v>
      </c>
      <c r="D646" s="19">
        <f t="shared" si="2"/>
        <v>0</v>
      </c>
      <c r="E646" s="19" t="s">
        <v>180</v>
      </c>
      <c r="F646" s="19">
        <f>IFERROR(__xludf.DUMMYFUNCTION("LET(
  t, LOWER(TRIM(E646)),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46" s="19" t="s">
        <v>185</v>
      </c>
      <c r="H646" s="19">
        <f>IFERROR(__xludf.DUMMYFUNCTION("LET(
  t, LOWER(TRIM(G646)),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46" s="19" t="s">
        <v>276</v>
      </c>
      <c r="J646" s="19">
        <f>IFERROR(__xludf.DUMMYFUNCTION("LET(
  text, LOWER(I646),
  IFERROR(
    IFS(
      REGEXMATCH(text,""ở cùng gia đình|ở trọ cùng gia đình""), 0,
      REGEXMATCH(text,""thuê trọ""), 1,
      REGEXMATCH(text,""ở ktx""), 2,
      REGEXMATCH(text,""có nhà tại khu vực đang học|có nhà|ở riên"&amp;"g tại chung cư""), 3,
      REGEXMATCH(text,""ở nhà người quen""), 4
    ),
  -1)
)"),0.0)</f>
        <v>0</v>
      </c>
      <c r="K646" s="19" t="s">
        <v>202</v>
      </c>
      <c r="L646" s="19">
        <f>IFERROR(__xludf.DUMMYFUNCTION("LET(
  t, LOWER(TRIM(K646)),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46" s="19" t="s">
        <v>184</v>
      </c>
      <c r="N646" s="19">
        <f>IFERROR(__xludf.DUMMYFUNCTION("LET(
  t, LOWER(TRIM(M646)),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46" s="19" t="s">
        <v>185</v>
      </c>
      <c r="P646" s="19">
        <f t="shared" si="3"/>
        <v>0</v>
      </c>
      <c r="Q646" s="20"/>
      <c r="R646" s="20" t="str">
        <f t="shared" si="707"/>
        <v/>
      </c>
      <c r="S646" s="20"/>
      <c r="T646" s="20"/>
      <c r="U646" s="20"/>
      <c r="V646" s="20" t="str">
        <f>IFERROR(__xludf.DUMMYFUNCTION("IFERROR(REGEXEXTRACT(U646,""\d+"")*1, """")"),"")</f>
        <v/>
      </c>
      <c r="W646" s="20">
        <f t="shared" si="5"/>
        <v>0</v>
      </c>
      <c r="X646" s="20"/>
      <c r="Y646" s="20"/>
      <c r="Z646" s="19" t="s">
        <v>185</v>
      </c>
      <c r="AA646" s="19"/>
      <c r="AB646" s="19" t="s">
        <v>185</v>
      </c>
      <c r="AC646" s="19" t="s">
        <v>185</v>
      </c>
      <c r="AD646" s="19" t="s">
        <v>205</v>
      </c>
      <c r="AE646" s="19" t="s">
        <v>185</v>
      </c>
      <c r="AF646" s="19" t="s">
        <v>187</v>
      </c>
      <c r="AG646" s="19" t="s">
        <v>238</v>
      </c>
      <c r="AH646" s="19" t="s">
        <v>238</v>
      </c>
      <c r="AI646" s="19" t="s">
        <v>239</v>
      </c>
      <c r="AJ646" s="19">
        <f t="shared" si="6"/>
        <v>0</v>
      </c>
      <c r="AK646" s="19" t="s">
        <v>238</v>
      </c>
      <c r="AL646" s="19">
        <f t="shared" si="7"/>
        <v>0</v>
      </c>
      <c r="AM646" s="19" t="s">
        <v>190</v>
      </c>
      <c r="AN646" s="19">
        <f t="shared" si="8"/>
        <v>0</v>
      </c>
      <c r="AO646" s="20"/>
      <c r="AP646" s="19">
        <v>1.0</v>
      </c>
      <c r="AQ646" s="19">
        <v>1.0</v>
      </c>
      <c r="AR646" s="19">
        <v>1.0</v>
      </c>
      <c r="AS646" s="19">
        <v>1.0</v>
      </c>
      <c r="AT646" s="19">
        <v>1.0</v>
      </c>
      <c r="AU646" s="19">
        <v>4.0</v>
      </c>
      <c r="AV646" s="19">
        <v>1.0</v>
      </c>
      <c r="AW646" s="19">
        <v>3.0</v>
      </c>
      <c r="AX646" s="19">
        <v>1.0</v>
      </c>
      <c r="AY646" s="19">
        <f t="shared" si="9"/>
        <v>14</v>
      </c>
      <c r="AZ646" s="19">
        <f t="shared" si="10"/>
        <v>5</v>
      </c>
      <c r="BA646" s="19">
        <f t="shared" si="11"/>
        <v>0</v>
      </c>
      <c r="BB646" s="19">
        <f t="shared" si="12"/>
        <v>0</v>
      </c>
      <c r="BC646" s="19">
        <v>1.0</v>
      </c>
      <c r="BD646" s="19">
        <v>1.0</v>
      </c>
      <c r="BE646" s="19">
        <v>1.0</v>
      </c>
      <c r="BF646" s="19">
        <v>1.0</v>
      </c>
      <c r="BG646" s="19">
        <v>1.0</v>
      </c>
      <c r="BH646" s="19">
        <v>1.0</v>
      </c>
      <c r="BI646" s="19">
        <v>1.0</v>
      </c>
      <c r="BJ646" s="19">
        <f t="shared" si="13"/>
        <v>7</v>
      </c>
      <c r="BK646" s="19">
        <f t="shared" si="14"/>
        <v>0</v>
      </c>
      <c r="BL646" s="19"/>
      <c r="BM646" s="19"/>
      <c r="BN646" s="19">
        <v>4.0</v>
      </c>
      <c r="BO646" s="19" t="s">
        <v>185</v>
      </c>
      <c r="BP646" s="19">
        <f t="shared" si="15"/>
        <v>0</v>
      </c>
      <c r="BQ646" s="19">
        <v>1.0</v>
      </c>
      <c r="BR646" s="19">
        <v>0.0</v>
      </c>
      <c r="BS646" s="19" t="s">
        <v>185</v>
      </c>
      <c r="BT646" s="20">
        <f t="shared" si="16"/>
        <v>0</v>
      </c>
      <c r="BU646" s="20"/>
      <c r="BV646" s="19">
        <v>5.0</v>
      </c>
      <c r="BW646" s="19" t="s">
        <v>185</v>
      </c>
      <c r="BX646" s="19" t="s">
        <v>191</v>
      </c>
      <c r="BY646" s="19" t="s">
        <v>185</v>
      </c>
      <c r="BZ646" s="19" t="s">
        <v>185</v>
      </c>
      <c r="CA646" s="19">
        <f t="shared" si="17"/>
        <v>0</v>
      </c>
      <c r="CB646" s="19" t="s">
        <v>185</v>
      </c>
      <c r="CC646" s="19">
        <f t="shared" si="18"/>
        <v>0</v>
      </c>
      <c r="CD646" s="19" t="s">
        <v>208</v>
      </c>
      <c r="CE646" s="19">
        <f t="shared" si="19"/>
        <v>2</v>
      </c>
      <c r="CF646" s="19" t="s">
        <v>192</v>
      </c>
      <c r="CG646" s="19">
        <f t="shared" si="20"/>
        <v>0</v>
      </c>
      <c r="CH646" s="19" t="s">
        <v>192</v>
      </c>
      <c r="CI646" s="19">
        <f t="shared" si="21"/>
        <v>0</v>
      </c>
      <c r="CJ646" s="19" t="s">
        <v>229</v>
      </c>
      <c r="CK646" s="19" t="s">
        <v>185</v>
      </c>
      <c r="CL646" s="19" t="s">
        <v>212</v>
      </c>
      <c r="CM646" s="19">
        <f t="shared" si="22"/>
        <v>6</v>
      </c>
      <c r="CN646" s="19" t="s">
        <v>185</v>
      </c>
      <c r="CO646" s="19">
        <f t="shared" si="23"/>
        <v>0</v>
      </c>
      <c r="CP646" s="19" t="s">
        <v>185</v>
      </c>
      <c r="CQ646" s="19" t="s">
        <v>185</v>
      </c>
      <c r="CR646" s="19" t="s">
        <v>185</v>
      </c>
      <c r="CS646" s="19" t="s">
        <v>185</v>
      </c>
      <c r="CT646" s="19" t="s">
        <v>185</v>
      </c>
      <c r="CU646" s="19">
        <f t="shared" ref="CU646:CY646" si="714">if(CP646="Không",0,1)</f>
        <v>0</v>
      </c>
      <c r="CV646" s="19">
        <f t="shared" si="714"/>
        <v>0</v>
      </c>
      <c r="CW646" s="19">
        <f t="shared" si="714"/>
        <v>0</v>
      </c>
      <c r="CX646" s="19">
        <f t="shared" si="714"/>
        <v>0</v>
      </c>
      <c r="CY646" s="19">
        <f t="shared" si="714"/>
        <v>0</v>
      </c>
      <c r="CZ646" s="19" t="s">
        <v>185</v>
      </c>
      <c r="DA646" s="19">
        <f t="shared" si="25"/>
        <v>0</v>
      </c>
      <c r="DB646" s="19" t="s">
        <v>185</v>
      </c>
      <c r="DC646" s="19">
        <f t="shared" si="26"/>
        <v>0</v>
      </c>
      <c r="DD646" s="20"/>
      <c r="DE646" s="19" t="s">
        <v>195</v>
      </c>
      <c r="DF646" s="19">
        <f t="shared" si="27"/>
        <v>1</v>
      </c>
      <c r="DG646" s="19" t="s">
        <v>196</v>
      </c>
      <c r="DH646" s="19">
        <f t="shared" si="28"/>
        <v>0</v>
      </c>
      <c r="DI646" s="19" t="s">
        <v>185</v>
      </c>
      <c r="DJ646" s="19">
        <f t="shared" si="29"/>
        <v>0</v>
      </c>
      <c r="DK646" s="19" t="s">
        <v>197</v>
      </c>
      <c r="DL646" s="19">
        <f t="shared" si="30"/>
        <v>0</v>
      </c>
      <c r="DM646" s="19" t="s">
        <v>185</v>
      </c>
      <c r="DN646" s="19">
        <f t="shared" si="31"/>
        <v>0</v>
      </c>
      <c r="DO646" s="19" t="s">
        <v>185</v>
      </c>
      <c r="DP646" s="19" t="s">
        <v>185</v>
      </c>
      <c r="DQ646" s="20">
        <f t="shared" si="32"/>
        <v>0</v>
      </c>
      <c r="DR646" s="20"/>
      <c r="DS646" s="19" t="s">
        <v>185</v>
      </c>
      <c r="DT646" s="20"/>
      <c r="DU646" s="19" t="s">
        <v>185</v>
      </c>
      <c r="DV646" s="20"/>
      <c r="DW646" s="20"/>
      <c r="DX646" s="20"/>
      <c r="DY646" s="20"/>
    </row>
    <row r="647">
      <c r="A647" s="18">
        <v>46043.449525462966</v>
      </c>
      <c r="B647" s="19" t="s">
        <v>390</v>
      </c>
      <c r="C647" s="19" t="s">
        <v>335</v>
      </c>
      <c r="D647" s="19">
        <f t="shared" si="2"/>
        <v>1</v>
      </c>
      <c r="E647" s="19" t="s">
        <v>328</v>
      </c>
      <c r="F647" s="19">
        <f>IFERROR(__xludf.DUMMYFUNCTION("LET(
  t, LOWER(TRIM(E647)),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47" s="19" t="s">
        <v>185</v>
      </c>
      <c r="H647" s="19">
        <f>IFERROR(__xludf.DUMMYFUNCTION("LET(
  t, LOWER(TRIM(G647)),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47" s="19" t="s">
        <v>276</v>
      </c>
      <c r="J647" s="19">
        <f>IFERROR(__xludf.DUMMYFUNCTION("LET(
  text, LOWER(I647),
  IFERROR(
    IFS(
      REGEXMATCH(text,""ở cùng gia đình|ở trọ cùng gia đình""), 0,
      REGEXMATCH(text,""thuê trọ""), 1,
      REGEXMATCH(text,""ở ktx""), 2,
      REGEXMATCH(text,""có nhà tại khu vực đang học|có nhà|ở riên"&amp;"g tại chung cư""), 3,
      REGEXMATCH(text,""ở nhà người quen""), 4
    ),
  -1)
)"),0.0)</f>
        <v>0</v>
      </c>
      <c r="K647" s="19" t="s">
        <v>183</v>
      </c>
      <c r="L647" s="19">
        <f>IFERROR(__xludf.DUMMYFUNCTION("LET(
  t, LOWER(TRIM(K647)),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47" s="19" t="s">
        <v>261</v>
      </c>
      <c r="N647" s="19">
        <f>IFERROR(__xludf.DUMMYFUNCTION("LET(
  t, LOWER(TRIM(M647)),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47" s="19" t="s">
        <v>185</v>
      </c>
      <c r="P647" s="19">
        <f t="shared" si="3"/>
        <v>0</v>
      </c>
      <c r="Q647" s="20"/>
      <c r="R647" s="20" t="str">
        <f t="shared" si="707"/>
        <v/>
      </c>
      <c r="S647" s="20"/>
      <c r="T647" s="20"/>
      <c r="U647" s="20"/>
      <c r="V647" s="20" t="str">
        <f>IFERROR(__xludf.DUMMYFUNCTION("IFERROR(REGEXEXTRACT(U647,""\d+"")*1, """")"),"")</f>
        <v/>
      </c>
      <c r="W647" s="20">
        <f t="shared" si="5"/>
        <v>0</v>
      </c>
      <c r="X647" s="20"/>
      <c r="Y647" s="20"/>
      <c r="Z647" s="19" t="s">
        <v>186</v>
      </c>
      <c r="AA647" s="19"/>
      <c r="AB647" s="19" t="s">
        <v>195</v>
      </c>
      <c r="AC647" s="19" t="s">
        <v>451</v>
      </c>
      <c r="AD647" s="19" t="s">
        <v>205</v>
      </c>
      <c r="AE647" s="19" t="s">
        <v>225</v>
      </c>
      <c r="AF647" s="19" t="s">
        <v>187</v>
      </c>
      <c r="AG647" s="19" t="s">
        <v>188</v>
      </c>
      <c r="AH647" s="19" t="s">
        <v>226</v>
      </c>
      <c r="AI647" s="19" t="s">
        <v>239</v>
      </c>
      <c r="AJ647" s="19">
        <f t="shared" si="6"/>
        <v>0</v>
      </c>
      <c r="AK647" s="19" t="s">
        <v>302</v>
      </c>
      <c r="AL647" s="19">
        <f t="shared" si="7"/>
        <v>-1</v>
      </c>
      <c r="AM647" s="19" t="s">
        <v>190</v>
      </c>
      <c r="AN647" s="19">
        <f t="shared" si="8"/>
        <v>0</v>
      </c>
      <c r="AO647" s="20"/>
      <c r="AP647" s="19">
        <v>4.0</v>
      </c>
      <c r="AQ647" s="19">
        <v>3.0</v>
      </c>
      <c r="AR647" s="19">
        <v>4.0</v>
      </c>
      <c r="AS647" s="19">
        <v>4.0</v>
      </c>
      <c r="AT647" s="19">
        <v>3.0</v>
      </c>
      <c r="AU647" s="19">
        <v>3.0</v>
      </c>
      <c r="AV647" s="19">
        <v>3.0</v>
      </c>
      <c r="AW647" s="19">
        <v>2.0</v>
      </c>
      <c r="AX647" s="19">
        <v>3.0</v>
      </c>
      <c r="AY647" s="19">
        <f t="shared" si="9"/>
        <v>29</v>
      </c>
      <c r="AZ647" s="19">
        <f t="shared" si="10"/>
        <v>20</v>
      </c>
      <c r="BA647" s="19">
        <f t="shared" si="11"/>
        <v>1</v>
      </c>
      <c r="BB647" s="19">
        <f t="shared" si="12"/>
        <v>1</v>
      </c>
      <c r="BC647" s="19">
        <v>2.0</v>
      </c>
      <c r="BD647" s="19">
        <v>3.0</v>
      </c>
      <c r="BE647" s="19">
        <v>3.0</v>
      </c>
      <c r="BF647" s="19">
        <v>3.0</v>
      </c>
      <c r="BG647" s="19">
        <v>3.0</v>
      </c>
      <c r="BH647" s="19">
        <v>2.0</v>
      </c>
      <c r="BI647" s="19">
        <v>3.0</v>
      </c>
      <c r="BJ647" s="19">
        <f t="shared" si="13"/>
        <v>19</v>
      </c>
      <c r="BK647" s="19">
        <f t="shared" si="14"/>
        <v>12</v>
      </c>
      <c r="BL647" s="19"/>
      <c r="BM647" s="19"/>
      <c r="BN647" s="19">
        <v>3.0</v>
      </c>
      <c r="BO647" s="19" t="s">
        <v>185</v>
      </c>
      <c r="BP647" s="19">
        <f t="shared" si="15"/>
        <v>0</v>
      </c>
      <c r="BQ647" s="19">
        <v>1.0</v>
      </c>
      <c r="BR647" s="19">
        <v>0.0</v>
      </c>
      <c r="BS647" s="19" t="s">
        <v>185</v>
      </c>
      <c r="BT647" s="20">
        <f t="shared" si="16"/>
        <v>0</v>
      </c>
      <c r="BU647" s="20"/>
      <c r="BV647" s="19">
        <v>4.0</v>
      </c>
      <c r="BW647" s="19" t="s">
        <v>185</v>
      </c>
      <c r="BX647" s="19" t="s">
        <v>191</v>
      </c>
      <c r="BY647" s="19" t="s">
        <v>185</v>
      </c>
      <c r="BZ647" s="19" t="s">
        <v>186</v>
      </c>
      <c r="CA647" s="19">
        <f t="shared" si="17"/>
        <v>1</v>
      </c>
      <c r="CB647" s="19" t="s">
        <v>208</v>
      </c>
      <c r="CC647" s="19">
        <f t="shared" si="18"/>
        <v>2</v>
      </c>
      <c r="CD647" s="19" t="s">
        <v>208</v>
      </c>
      <c r="CE647" s="19">
        <f t="shared" si="19"/>
        <v>2</v>
      </c>
      <c r="CF647" s="19" t="s">
        <v>208</v>
      </c>
      <c r="CG647" s="19">
        <f t="shared" si="20"/>
        <v>2</v>
      </c>
      <c r="CH647" s="19" t="s">
        <v>208</v>
      </c>
      <c r="CI647" s="19">
        <f t="shared" si="21"/>
        <v>2</v>
      </c>
      <c r="CJ647" s="19" t="s">
        <v>193</v>
      </c>
      <c r="CK647" s="19" t="s">
        <v>185</v>
      </c>
      <c r="CL647" s="19" t="s">
        <v>194</v>
      </c>
      <c r="CM647" s="19">
        <f t="shared" si="22"/>
        <v>3.5</v>
      </c>
      <c r="CN647" s="19" t="s">
        <v>185</v>
      </c>
      <c r="CO647" s="19">
        <f t="shared" si="23"/>
        <v>0</v>
      </c>
      <c r="CP647" s="19" t="s">
        <v>185</v>
      </c>
      <c r="CQ647" s="19" t="s">
        <v>195</v>
      </c>
      <c r="CR647" s="19" t="s">
        <v>185</v>
      </c>
      <c r="CS647" s="19" t="s">
        <v>195</v>
      </c>
      <c r="CT647" s="19" t="s">
        <v>185</v>
      </c>
      <c r="CU647" s="19">
        <f t="shared" ref="CU647:CY647" si="715">if(CP647="Không",0,1)</f>
        <v>0</v>
      </c>
      <c r="CV647" s="19">
        <f t="shared" si="715"/>
        <v>1</v>
      </c>
      <c r="CW647" s="19">
        <f t="shared" si="715"/>
        <v>0</v>
      </c>
      <c r="CX647" s="19">
        <f t="shared" si="715"/>
        <v>1</v>
      </c>
      <c r="CY647" s="19">
        <f t="shared" si="715"/>
        <v>0</v>
      </c>
      <c r="CZ647" s="19" t="s">
        <v>195</v>
      </c>
      <c r="DA647" s="19">
        <f t="shared" si="25"/>
        <v>1</v>
      </c>
      <c r="DB647" s="19" t="s">
        <v>195</v>
      </c>
      <c r="DC647" s="19">
        <f t="shared" si="26"/>
        <v>1</v>
      </c>
      <c r="DD647" s="19" t="s">
        <v>1268</v>
      </c>
      <c r="DE647" s="19" t="s">
        <v>185</v>
      </c>
      <c r="DF647" s="19">
        <f t="shared" si="27"/>
        <v>0</v>
      </c>
      <c r="DG647" s="19" t="s">
        <v>196</v>
      </c>
      <c r="DH647" s="19">
        <f t="shared" si="28"/>
        <v>0</v>
      </c>
      <c r="DI647" s="19" t="s">
        <v>355</v>
      </c>
      <c r="DJ647" s="19">
        <f t="shared" si="29"/>
        <v>1</v>
      </c>
      <c r="DK647" s="19" t="s">
        <v>197</v>
      </c>
      <c r="DL647" s="19">
        <f t="shared" si="30"/>
        <v>0</v>
      </c>
      <c r="DM647" s="20"/>
      <c r="DN647" s="19" t="str">
        <f t="shared" si="31"/>
        <v/>
      </c>
      <c r="DO647" s="20"/>
      <c r="DP647" s="19" t="s">
        <v>185</v>
      </c>
      <c r="DQ647" s="20">
        <f t="shared" si="32"/>
        <v>0</v>
      </c>
      <c r="DR647" s="20"/>
      <c r="DS647" s="19" t="s">
        <v>185</v>
      </c>
      <c r="DT647" s="20"/>
      <c r="DU647" s="19" t="s">
        <v>185</v>
      </c>
      <c r="DV647" s="20"/>
      <c r="DW647" s="20"/>
      <c r="DX647" s="20"/>
      <c r="DY647" s="20"/>
    </row>
    <row r="648">
      <c r="A648" s="18">
        <v>46043.449849537035</v>
      </c>
      <c r="B648" s="19" t="s">
        <v>390</v>
      </c>
      <c r="C648" s="19" t="s">
        <v>174</v>
      </c>
      <c r="D648" s="19">
        <f t="shared" si="2"/>
        <v>0</v>
      </c>
      <c r="E648" s="19" t="s">
        <v>349</v>
      </c>
      <c r="F648" s="19">
        <f>IFERROR(__xludf.DUMMYFUNCTION("LET(
  t, LOWER(TRIM(E648)),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48" s="19" t="s">
        <v>185</v>
      </c>
      <c r="H648" s="19">
        <f>IFERROR(__xludf.DUMMYFUNCTION("LET(
  t, LOWER(TRIM(G648)),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48" s="19" t="s">
        <v>276</v>
      </c>
      <c r="J648" s="19">
        <f>IFERROR(__xludf.DUMMYFUNCTION("LET(
  text, LOWER(I648),
  IFERROR(
    IFS(
      REGEXMATCH(text,""ở cùng gia đình|ở trọ cùng gia đình""), 0,
      REGEXMATCH(text,""thuê trọ""), 1,
      REGEXMATCH(text,""ở ktx""), 2,
      REGEXMATCH(text,""có nhà tại khu vực đang học|có nhà|ở riên"&amp;"g tại chung cư""), 3,
      REGEXMATCH(text,""ở nhà người quen""), 4
    ),
  -1)
)"),0.0)</f>
        <v>0</v>
      </c>
      <c r="K648" s="19" t="s">
        <v>202</v>
      </c>
      <c r="L648" s="19">
        <f>IFERROR(__xludf.DUMMYFUNCTION("LET(
  t, LOWER(TRIM(K648)),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48" s="19" t="s">
        <v>222</v>
      </c>
      <c r="N648" s="19">
        <f>IFERROR(__xludf.DUMMYFUNCTION("LET(
  t, LOWER(TRIM(M648)),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48" s="19" t="s">
        <v>185</v>
      </c>
      <c r="P648" s="19">
        <f t="shared" si="3"/>
        <v>0</v>
      </c>
      <c r="Q648" s="20"/>
      <c r="R648" s="20" t="str">
        <f t="shared" si="707"/>
        <v/>
      </c>
      <c r="S648" s="20"/>
      <c r="T648" s="20"/>
      <c r="U648" s="20"/>
      <c r="V648" s="20" t="str">
        <f>IFERROR(__xludf.DUMMYFUNCTION("IFERROR(REGEXEXTRACT(U648,""\d+"")*1, """")"),"")</f>
        <v/>
      </c>
      <c r="W648" s="20">
        <f t="shared" si="5"/>
        <v>0</v>
      </c>
      <c r="X648" s="20"/>
      <c r="Y648" s="20"/>
      <c r="Z648" s="19" t="s">
        <v>185</v>
      </c>
      <c r="AA648" s="19"/>
      <c r="AB648" s="19" t="s">
        <v>185</v>
      </c>
      <c r="AC648" s="19" t="s">
        <v>185</v>
      </c>
      <c r="AD648" s="19" t="s">
        <v>186</v>
      </c>
      <c r="AE648" s="19" t="s">
        <v>185</v>
      </c>
      <c r="AF648" s="19" t="s">
        <v>206</v>
      </c>
      <c r="AG648" s="19" t="s">
        <v>188</v>
      </c>
      <c r="AH648" s="19" t="s">
        <v>238</v>
      </c>
      <c r="AI648" s="19" t="s">
        <v>239</v>
      </c>
      <c r="AJ648" s="19">
        <f t="shared" si="6"/>
        <v>0</v>
      </c>
      <c r="AK648" s="19" t="s">
        <v>238</v>
      </c>
      <c r="AL648" s="19">
        <f t="shared" si="7"/>
        <v>0</v>
      </c>
      <c r="AM648" s="19" t="s">
        <v>190</v>
      </c>
      <c r="AN648" s="19">
        <f t="shared" si="8"/>
        <v>0</v>
      </c>
      <c r="AO648" s="20"/>
      <c r="AP648" s="19">
        <v>1.0</v>
      </c>
      <c r="AQ648" s="19">
        <v>1.0</v>
      </c>
      <c r="AR648" s="19">
        <v>1.0</v>
      </c>
      <c r="AS648" s="19">
        <v>1.0</v>
      </c>
      <c r="AT648" s="19">
        <v>1.0</v>
      </c>
      <c r="AU648" s="19">
        <v>1.0</v>
      </c>
      <c r="AV648" s="19">
        <v>1.0</v>
      </c>
      <c r="AW648" s="19">
        <v>1.0</v>
      </c>
      <c r="AX648" s="19">
        <v>1.0</v>
      </c>
      <c r="AY648" s="19">
        <f t="shared" si="9"/>
        <v>9</v>
      </c>
      <c r="AZ648" s="19">
        <f t="shared" si="10"/>
        <v>0</v>
      </c>
      <c r="BA648" s="19">
        <f t="shared" si="11"/>
        <v>0</v>
      </c>
      <c r="BB648" s="19">
        <f t="shared" si="12"/>
        <v>0</v>
      </c>
      <c r="BC648" s="19">
        <v>1.0</v>
      </c>
      <c r="BD648" s="19">
        <v>1.0</v>
      </c>
      <c r="BE648" s="19">
        <v>2.0</v>
      </c>
      <c r="BF648" s="19">
        <v>2.0</v>
      </c>
      <c r="BG648" s="19">
        <v>1.0</v>
      </c>
      <c r="BH648" s="19">
        <v>1.0</v>
      </c>
      <c r="BI648" s="19">
        <v>1.0</v>
      </c>
      <c r="BJ648" s="19">
        <f t="shared" si="13"/>
        <v>9</v>
      </c>
      <c r="BK648" s="19">
        <f t="shared" si="14"/>
        <v>2</v>
      </c>
      <c r="BL648" s="19"/>
      <c r="BM648" s="19"/>
      <c r="BN648" s="19">
        <v>1.0</v>
      </c>
      <c r="BO648" s="19" t="s">
        <v>185</v>
      </c>
      <c r="BP648" s="19">
        <f t="shared" si="15"/>
        <v>0</v>
      </c>
      <c r="BQ648" s="19">
        <v>1.0</v>
      </c>
      <c r="BR648" s="19">
        <v>0.0</v>
      </c>
      <c r="BS648" s="19" t="s">
        <v>185</v>
      </c>
      <c r="BT648" s="20">
        <f t="shared" si="16"/>
        <v>0</v>
      </c>
      <c r="BU648" s="20"/>
      <c r="BV648" s="19">
        <v>4.0</v>
      </c>
      <c r="BW648" s="19" t="s">
        <v>185</v>
      </c>
      <c r="BX648" s="19" t="s">
        <v>191</v>
      </c>
      <c r="BY648" s="19" t="s">
        <v>185</v>
      </c>
      <c r="BZ648" s="19" t="s">
        <v>185</v>
      </c>
      <c r="CA648" s="19">
        <f t="shared" si="17"/>
        <v>0</v>
      </c>
      <c r="CB648" s="19" t="s">
        <v>185</v>
      </c>
      <c r="CC648" s="19">
        <f t="shared" si="18"/>
        <v>0</v>
      </c>
      <c r="CD648" s="19" t="s">
        <v>192</v>
      </c>
      <c r="CE648" s="19">
        <f t="shared" si="19"/>
        <v>0</v>
      </c>
      <c r="CF648" s="19" t="s">
        <v>192</v>
      </c>
      <c r="CG648" s="19">
        <f t="shared" si="20"/>
        <v>0</v>
      </c>
      <c r="CH648" s="19" t="s">
        <v>192</v>
      </c>
      <c r="CI648" s="19">
        <f t="shared" si="21"/>
        <v>0</v>
      </c>
      <c r="CJ648" s="19" t="s">
        <v>262</v>
      </c>
      <c r="CK648" s="19" t="s">
        <v>453</v>
      </c>
      <c r="CL648" s="19" t="s">
        <v>231</v>
      </c>
      <c r="CM648" s="19">
        <f t="shared" si="22"/>
        <v>0.75</v>
      </c>
      <c r="CN648" s="19" t="s">
        <v>185</v>
      </c>
      <c r="CO648" s="19">
        <f t="shared" si="23"/>
        <v>0</v>
      </c>
      <c r="CP648" s="19" t="s">
        <v>185</v>
      </c>
      <c r="CQ648" s="19" t="s">
        <v>185</v>
      </c>
      <c r="CR648" s="19" t="s">
        <v>185</v>
      </c>
      <c r="CS648" s="19" t="s">
        <v>185</v>
      </c>
      <c r="CT648" s="19" t="s">
        <v>185</v>
      </c>
      <c r="CU648" s="19">
        <f t="shared" ref="CU648:CY648" si="716">if(CP648="Không",0,1)</f>
        <v>0</v>
      </c>
      <c r="CV648" s="19">
        <f t="shared" si="716"/>
        <v>0</v>
      </c>
      <c r="CW648" s="19">
        <f t="shared" si="716"/>
        <v>0</v>
      </c>
      <c r="CX648" s="19">
        <f t="shared" si="716"/>
        <v>0</v>
      </c>
      <c r="CY648" s="19">
        <f t="shared" si="716"/>
        <v>0</v>
      </c>
      <c r="CZ648" s="19" t="s">
        <v>185</v>
      </c>
      <c r="DA648" s="19">
        <f t="shared" si="25"/>
        <v>0</v>
      </c>
      <c r="DB648" s="19" t="s">
        <v>185</v>
      </c>
      <c r="DC648" s="19">
        <f t="shared" si="26"/>
        <v>0</v>
      </c>
      <c r="DD648" s="20"/>
      <c r="DE648" s="19" t="s">
        <v>185</v>
      </c>
      <c r="DF648" s="19">
        <f t="shared" si="27"/>
        <v>0</v>
      </c>
      <c r="DG648" s="19" t="s">
        <v>196</v>
      </c>
      <c r="DH648" s="19">
        <f t="shared" si="28"/>
        <v>0</v>
      </c>
      <c r="DI648" s="19" t="s">
        <v>185</v>
      </c>
      <c r="DJ648" s="19">
        <f t="shared" si="29"/>
        <v>0</v>
      </c>
      <c r="DK648" s="19" t="s">
        <v>197</v>
      </c>
      <c r="DL648" s="19">
        <f t="shared" si="30"/>
        <v>0</v>
      </c>
      <c r="DM648" s="20"/>
      <c r="DN648" s="19" t="str">
        <f t="shared" si="31"/>
        <v/>
      </c>
      <c r="DO648" s="20"/>
      <c r="DP648" s="19" t="s">
        <v>185</v>
      </c>
      <c r="DQ648" s="20">
        <f t="shared" si="32"/>
        <v>0</v>
      </c>
      <c r="DR648" s="20"/>
      <c r="DS648" s="19" t="s">
        <v>185</v>
      </c>
      <c r="DT648" s="20"/>
      <c r="DU648" s="19" t="s">
        <v>185</v>
      </c>
      <c r="DV648" s="20"/>
      <c r="DW648" s="20"/>
      <c r="DX648" s="20"/>
      <c r="DY648" s="20"/>
    </row>
    <row r="649">
      <c r="A649" s="18">
        <v>46043.450949074075</v>
      </c>
      <c r="B649" s="19" t="s">
        <v>659</v>
      </c>
      <c r="C649" s="19" t="s">
        <v>335</v>
      </c>
      <c r="D649" s="19">
        <f t="shared" si="2"/>
        <v>1</v>
      </c>
      <c r="E649" s="19" t="s">
        <v>180</v>
      </c>
      <c r="F649" s="19">
        <f>IFERROR(__xludf.DUMMYFUNCTION("LET(
  t, LOWER(TRIM(E649)),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49" s="19" t="s">
        <v>220</v>
      </c>
      <c r="H649" s="19">
        <f>IFERROR(__xludf.DUMMYFUNCTION("LET(
  t, LOWER(TRIM(G649)),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49" s="19" t="s">
        <v>276</v>
      </c>
      <c r="J649" s="19">
        <f>IFERROR(__xludf.DUMMYFUNCTION("LET(
  text, LOWER(I649),
  IFERROR(
    IFS(
      REGEXMATCH(text,""ở cùng gia đình|ở trọ cùng gia đình""), 0,
      REGEXMATCH(text,""thuê trọ""), 1,
      REGEXMATCH(text,""ở ktx""), 2,
      REGEXMATCH(text,""có nhà tại khu vực đang học|có nhà|ở riên"&amp;"g tại chung cư""), 3,
      REGEXMATCH(text,""ở nhà người quen""), 4
    ),
  -1)
)"),0.0)</f>
        <v>0</v>
      </c>
      <c r="K649" s="19" t="s">
        <v>221</v>
      </c>
      <c r="L649" s="19">
        <f>IFERROR(__xludf.DUMMYFUNCTION("LET(
  t, LOWER(TRIM(K649)),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49" s="19" t="s">
        <v>222</v>
      </c>
      <c r="N649" s="19">
        <f>IFERROR(__xludf.DUMMYFUNCTION("LET(
  t, LOWER(TRIM(M649)),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49" s="19" t="s">
        <v>185</v>
      </c>
      <c r="P649" s="19">
        <f t="shared" si="3"/>
        <v>0</v>
      </c>
      <c r="Q649" s="20"/>
      <c r="R649" s="20" t="str">
        <f t="shared" si="707"/>
        <v/>
      </c>
      <c r="S649" s="20"/>
      <c r="T649" s="20"/>
      <c r="U649" s="20"/>
      <c r="V649" s="20" t="str">
        <f>IFERROR(__xludf.DUMMYFUNCTION("IFERROR(REGEXEXTRACT(U649,""\d+"")*1, """")"),"")</f>
        <v/>
      </c>
      <c r="W649" s="20">
        <f t="shared" si="5"/>
        <v>0</v>
      </c>
      <c r="X649" s="20"/>
      <c r="Y649" s="20"/>
      <c r="Z649" s="19" t="s">
        <v>186</v>
      </c>
      <c r="AA649" s="19"/>
      <c r="AB649" s="19" t="s">
        <v>185</v>
      </c>
      <c r="AC649" s="19" t="s">
        <v>185</v>
      </c>
      <c r="AD649" s="19" t="s">
        <v>205</v>
      </c>
      <c r="AE649" s="19" t="s">
        <v>186</v>
      </c>
      <c r="AF649" s="19" t="s">
        <v>187</v>
      </c>
      <c r="AG649" s="19" t="s">
        <v>188</v>
      </c>
      <c r="AH649" s="19" t="s">
        <v>188</v>
      </c>
      <c r="AI649" s="19" t="s">
        <v>239</v>
      </c>
      <c r="AJ649" s="19">
        <f t="shared" si="6"/>
        <v>0</v>
      </c>
      <c r="AK649" s="19" t="s">
        <v>302</v>
      </c>
      <c r="AL649" s="19">
        <f t="shared" si="7"/>
        <v>-1</v>
      </c>
      <c r="AM649" s="19" t="s">
        <v>294</v>
      </c>
      <c r="AN649" s="19">
        <f t="shared" si="8"/>
        <v>2</v>
      </c>
      <c r="AO649" s="20"/>
      <c r="AP649" s="19">
        <v>2.0</v>
      </c>
      <c r="AQ649" s="19">
        <v>1.0</v>
      </c>
      <c r="AR649" s="19">
        <v>1.0</v>
      </c>
      <c r="AS649" s="19">
        <v>2.0</v>
      </c>
      <c r="AT649" s="19">
        <v>1.0</v>
      </c>
      <c r="AU649" s="19">
        <v>1.0</v>
      </c>
      <c r="AV649" s="19">
        <v>2.0</v>
      </c>
      <c r="AW649" s="19">
        <v>1.0</v>
      </c>
      <c r="AX649" s="19">
        <v>1.0</v>
      </c>
      <c r="AY649" s="19">
        <f t="shared" si="9"/>
        <v>12</v>
      </c>
      <c r="AZ649" s="19">
        <f t="shared" si="10"/>
        <v>3</v>
      </c>
      <c r="BA649" s="19">
        <f t="shared" si="11"/>
        <v>0</v>
      </c>
      <c r="BB649" s="19">
        <f t="shared" si="12"/>
        <v>0</v>
      </c>
      <c r="BC649" s="19">
        <v>2.0</v>
      </c>
      <c r="BD649" s="19">
        <v>1.0</v>
      </c>
      <c r="BE649" s="19">
        <v>3.0</v>
      </c>
      <c r="BF649" s="19">
        <v>1.0</v>
      </c>
      <c r="BG649" s="19">
        <v>4.0</v>
      </c>
      <c r="BH649" s="19">
        <v>2.0</v>
      </c>
      <c r="BI649" s="19">
        <v>3.0</v>
      </c>
      <c r="BJ649" s="19">
        <f t="shared" si="13"/>
        <v>16</v>
      </c>
      <c r="BK649" s="19">
        <f t="shared" si="14"/>
        <v>9</v>
      </c>
      <c r="BL649" s="19"/>
      <c r="BM649" s="19"/>
      <c r="BN649" s="19">
        <v>3.0</v>
      </c>
      <c r="BO649" s="19" t="s">
        <v>185</v>
      </c>
      <c r="BP649" s="19">
        <f t="shared" si="15"/>
        <v>0</v>
      </c>
      <c r="BQ649" s="19">
        <v>2.0</v>
      </c>
      <c r="BR649" s="19" t="s">
        <v>280</v>
      </c>
      <c r="BS649" s="19" t="s">
        <v>185</v>
      </c>
      <c r="BT649" s="20">
        <f t="shared" si="16"/>
        <v>0</v>
      </c>
      <c r="BU649" s="20"/>
      <c r="BV649" s="19">
        <v>2.0</v>
      </c>
      <c r="BW649" s="19" t="s">
        <v>185</v>
      </c>
      <c r="BX649" s="19" t="s">
        <v>191</v>
      </c>
      <c r="BY649" s="19" t="s">
        <v>195</v>
      </c>
      <c r="BZ649" s="19" t="s">
        <v>208</v>
      </c>
      <c r="CA649" s="19">
        <f t="shared" si="17"/>
        <v>2</v>
      </c>
      <c r="CB649" s="19" t="s">
        <v>208</v>
      </c>
      <c r="CC649" s="19">
        <f t="shared" si="18"/>
        <v>2</v>
      </c>
      <c r="CD649" s="19" t="s">
        <v>192</v>
      </c>
      <c r="CE649" s="19">
        <f t="shared" si="19"/>
        <v>0</v>
      </c>
      <c r="CF649" s="19" t="s">
        <v>192</v>
      </c>
      <c r="CG649" s="19">
        <f t="shared" si="20"/>
        <v>0</v>
      </c>
      <c r="CH649" s="19" t="s">
        <v>192</v>
      </c>
      <c r="CI649" s="19">
        <f t="shared" si="21"/>
        <v>0</v>
      </c>
      <c r="CJ649" s="19" t="s">
        <v>229</v>
      </c>
      <c r="CK649" s="19" t="s">
        <v>1099</v>
      </c>
      <c r="CL649" s="19" t="s">
        <v>212</v>
      </c>
      <c r="CM649" s="19">
        <f t="shared" si="22"/>
        <v>6</v>
      </c>
      <c r="CN649" s="19" t="s">
        <v>213</v>
      </c>
      <c r="CO649" s="19">
        <f t="shared" si="23"/>
        <v>1</v>
      </c>
      <c r="CP649" s="19" t="s">
        <v>195</v>
      </c>
      <c r="CQ649" s="19" t="s">
        <v>195</v>
      </c>
      <c r="CR649" s="19" t="s">
        <v>185</v>
      </c>
      <c r="CS649" s="19" t="s">
        <v>195</v>
      </c>
      <c r="CT649" s="19" t="s">
        <v>195</v>
      </c>
      <c r="CU649" s="19">
        <f t="shared" ref="CU649:CY649" si="717">if(CP649="Không",0,1)</f>
        <v>1</v>
      </c>
      <c r="CV649" s="19">
        <f t="shared" si="717"/>
        <v>1</v>
      </c>
      <c r="CW649" s="19">
        <f t="shared" si="717"/>
        <v>0</v>
      </c>
      <c r="CX649" s="19">
        <f t="shared" si="717"/>
        <v>1</v>
      </c>
      <c r="CY649" s="19">
        <f t="shared" si="717"/>
        <v>1</v>
      </c>
      <c r="CZ649" s="19" t="s">
        <v>185</v>
      </c>
      <c r="DA649" s="19">
        <f t="shared" si="25"/>
        <v>0</v>
      </c>
      <c r="DB649" s="19" t="s">
        <v>185</v>
      </c>
      <c r="DC649" s="19">
        <f t="shared" si="26"/>
        <v>0</v>
      </c>
      <c r="DD649" s="20"/>
      <c r="DE649" s="19" t="s">
        <v>185</v>
      </c>
      <c r="DF649" s="19">
        <f t="shared" si="27"/>
        <v>0</v>
      </c>
      <c r="DG649" s="19" t="s">
        <v>196</v>
      </c>
      <c r="DH649" s="19">
        <f t="shared" si="28"/>
        <v>0</v>
      </c>
      <c r="DI649" s="19" t="s">
        <v>185</v>
      </c>
      <c r="DJ649" s="19">
        <f t="shared" si="29"/>
        <v>0</v>
      </c>
      <c r="DK649" s="19" t="s">
        <v>197</v>
      </c>
      <c r="DL649" s="19">
        <f t="shared" si="30"/>
        <v>0</v>
      </c>
      <c r="DM649" s="20"/>
      <c r="DN649" s="19" t="str">
        <f t="shared" si="31"/>
        <v/>
      </c>
      <c r="DO649" s="20"/>
      <c r="DP649" s="19" t="s">
        <v>185</v>
      </c>
      <c r="DQ649" s="20">
        <f t="shared" si="32"/>
        <v>0</v>
      </c>
      <c r="DR649" s="20"/>
      <c r="DS649" s="19" t="s">
        <v>185</v>
      </c>
      <c r="DT649" s="20"/>
      <c r="DU649" s="19" t="s">
        <v>185</v>
      </c>
      <c r="DV649" s="20"/>
      <c r="DW649" s="20"/>
      <c r="DX649" s="20"/>
      <c r="DY649" s="20"/>
    </row>
    <row r="650">
      <c r="A650" s="18">
        <v>46043.45118055555</v>
      </c>
      <c r="B650" s="19" t="s">
        <v>219</v>
      </c>
      <c r="C650" s="19" t="s">
        <v>335</v>
      </c>
      <c r="D650" s="19">
        <f t="shared" si="2"/>
        <v>1</v>
      </c>
      <c r="E650" s="19" t="s">
        <v>346</v>
      </c>
      <c r="F650" s="19">
        <f>IFERROR(__xludf.DUMMYFUNCTION("LET(
  t, LOWER(TRIM(E650)),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50" s="19" t="s">
        <v>220</v>
      </c>
      <c r="H650" s="19">
        <f>IFERROR(__xludf.DUMMYFUNCTION("LET(
  t, LOWER(TRIM(G650)),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50" s="19" t="s">
        <v>182</v>
      </c>
      <c r="J650" s="19">
        <f>IFERROR(__xludf.DUMMYFUNCTION("LET(
  text, LOWER(I650),
  IFERROR(
    IFS(
      REGEXMATCH(text,""ở cùng gia đình|ở trọ cùng gia đình""), 0,
      REGEXMATCH(text,""thuê trọ""), 1,
      REGEXMATCH(text,""ở ktx""), 2,
      REGEXMATCH(text,""có nhà tại khu vực đang học|có nhà|ở riên"&amp;"g tại chung cư""), 3,
      REGEXMATCH(text,""ở nhà người quen""), 4
    ),
  -1)
)"),1.0)</f>
        <v>1</v>
      </c>
      <c r="K650" s="19" t="s">
        <v>183</v>
      </c>
      <c r="L650" s="19">
        <f>IFERROR(__xludf.DUMMYFUNCTION("LET(
  t, LOWER(TRIM(K650)),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50" s="19" t="s">
        <v>222</v>
      </c>
      <c r="N650" s="19">
        <f>IFERROR(__xludf.DUMMYFUNCTION("LET(
  t, LOWER(TRIM(M650)),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50" s="19" t="s">
        <v>185</v>
      </c>
      <c r="P650" s="19">
        <f t="shared" si="3"/>
        <v>0</v>
      </c>
      <c r="Q650" s="20"/>
      <c r="R650" s="20" t="str">
        <f t="shared" si="707"/>
        <v/>
      </c>
      <c r="S650" s="20"/>
      <c r="T650" s="20"/>
      <c r="U650" s="20"/>
      <c r="V650" s="20" t="str">
        <f>IFERROR(__xludf.DUMMYFUNCTION("IFERROR(REGEXEXTRACT(U650,""\d+"")*1, """")"),"")</f>
        <v/>
      </c>
      <c r="W650" s="20">
        <f t="shared" si="5"/>
        <v>0</v>
      </c>
      <c r="X650" s="20"/>
      <c r="Y650" s="20"/>
      <c r="Z650" s="19" t="s">
        <v>186</v>
      </c>
      <c r="AA650" s="19"/>
      <c r="AB650" s="19" t="s">
        <v>185</v>
      </c>
      <c r="AC650" s="19" t="s">
        <v>185</v>
      </c>
      <c r="AD650" s="19" t="s">
        <v>205</v>
      </c>
      <c r="AE650" s="19" t="s">
        <v>186</v>
      </c>
      <c r="AF650" s="19" t="s">
        <v>187</v>
      </c>
      <c r="AG650" s="19" t="s">
        <v>226</v>
      </c>
      <c r="AH650" s="19" t="s">
        <v>226</v>
      </c>
      <c r="AI650" s="19" t="s">
        <v>189</v>
      </c>
      <c r="AJ650" s="19">
        <f t="shared" si="6"/>
        <v>1</v>
      </c>
      <c r="AK650" s="19" t="s">
        <v>238</v>
      </c>
      <c r="AL650" s="19">
        <f t="shared" si="7"/>
        <v>0</v>
      </c>
      <c r="AM650" s="19" t="s">
        <v>190</v>
      </c>
      <c r="AN650" s="19">
        <f t="shared" si="8"/>
        <v>0</v>
      </c>
      <c r="AO650" s="20"/>
      <c r="AP650" s="19">
        <v>1.0</v>
      </c>
      <c r="AQ650" s="19">
        <v>2.0</v>
      </c>
      <c r="AR650" s="19">
        <v>3.0</v>
      </c>
      <c r="AS650" s="19">
        <v>3.0</v>
      </c>
      <c r="AT650" s="19">
        <v>3.0</v>
      </c>
      <c r="AU650" s="19">
        <v>3.0</v>
      </c>
      <c r="AV650" s="19">
        <v>3.0</v>
      </c>
      <c r="AW650" s="19">
        <v>2.0</v>
      </c>
      <c r="AX650" s="19">
        <v>1.0</v>
      </c>
      <c r="AY650" s="19">
        <f t="shared" si="9"/>
        <v>21</v>
      </c>
      <c r="AZ650" s="19">
        <f t="shared" si="10"/>
        <v>12</v>
      </c>
      <c r="BA650" s="19">
        <f t="shared" si="11"/>
        <v>1</v>
      </c>
      <c r="BB650" s="19">
        <f t="shared" si="12"/>
        <v>0</v>
      </c>
      <c r="BC650" s="19">
        <v>3.0</v>
      </c>
      <c r="BD650" s="19">
        <v>3.0</v>
      </c>
      <c r="BE650" s="19">
        <v>3.0</v>
      </c>
      <c r="BF650" s="19">
        <v>3.0</v>
      </c>
      <c r="BG650" s="19">
        <v>3.0</v>
      </c>
      <c r="BH650" s="19">
        <v>3.0</v>
      </c>
      <c r="BI650" s="19">
        <v>3.0</v>
      </c>
      <c r="BJ650" s="19">
        <f t="shared" si="13"/>
        <v>21</v>
      </c>
      <c r="BK650" s="19">
        <f t="shared" si="14"/>
        <v>14</v>
      </c>
      <c r="BL650" s="19"/>
      <c r="BM650" s="19"/>
      <c r="BN650" s="19">
        <v>5.0</v>
      </c>
      <c r="BO650" s="19" t="s">
        <v>195</v>
      </c>
      <c r="BP650" s="19">
        <f t="shared" si="15"/>
        <v>1</v>
      </c>
      <c r="BQ650" s="19">
        <v>4.0</v>
      </c>
      <c r="BR650" s="19">
        <v>15.0</v>
      </c>
      <c r="BS650" s="19" t="s">
        <v>195</v>
      </c>
      <c r="BT650" s="20">
        <f t="shared" si="16"/>
        <v>1</v>
      </c>
      <c r="BU650" s="19" t="s">
        <v>207</v>
      </c>
      <c r="BV650" s="19">
        <v>3.0</v>
      </c>
      <c r="BW650" s="19" t="s">
        <v>195</v>
      </c>
      <c r="BX650" s="19" t="s">
        <v>191</v>
      </c>
      <c r="BY650" s="19" t="s">
        <v>195</v>
      </c>
      <c r="BZ650" s="19" t="s">
        <v>186</v>
      </c>
      <c r="CA650" s="19">
        <f t="shared" si="17"/>
        <v>1</v>
      </c>
      <c r="CB650" s="19" t="s">
        <v>186</v>
      </c>
      <c r="CC650" s="19">
        <f t="shared" si="18"/>
        <v>1</v>
      </c>
      <c r="CD650" s="19" t="s">
        <v>192</v>
      </c>
      <c r="CE650" s="19">
        <f t="shared" si="19"/>
        <v>0</v>
      </c>
      <c r="CF650" s="19" t="s">
        <v>192</v>
      </c>
      <c r="CG650" s="19">
        <f t="shared" si="20"/>
        <v>0</v>
      </c>
      <c r="CH650" s="19" t="s">
        <v>192</v>
      </c>
      <c r="CI650" s="19">
        <f t="shared" si="21"/>
        <v>0</v>
      </c>
      <c r="CJ650" s="19" t="s">
        <v>229</v>
      </c>
      <c r="CK650" s="19" t="s">
        <v>240</v>
      </c>
      <c r="CL650" s="19" t="s">
        <v>194</v>
      </c>
      <c r="CM650" s="19">
        <f t="shared" si="22"/>
        <v>3.5</v>
      </c>
      <c r="CN650" s="19" t="s">
        <v>225</v>
      </c>
      <c r="CO650" s="19">
        <f t="shared" si="23"/>
        <v>2</v>
      </c>
      <c r="CP650" s="19" t="s">
        <v>185</v>
      </c>
      <c r="CQ650" s="19" t="s">
        <v>185</v>
      </c>
      <c r="CR650" s="19" t="s">
        <v>185</v>
      </c>
      <c r="CS650" s="19" t="s">
        <v>185</v>
      </c>
      <c r="CT650" s="19" t="s">
        <v>185</v>
      </c>
      <c r="CU650" s="19">
        <f t="shared" ref="CU650:CY650" si="718">if(CP650="Không",0,1)</f>
        <v>0</v>
      </c>
      <c r="CV650" s="19">
        <f t="shared" si="718"/>
        <v>0</v>
      </c>
      <c r="CW650" s="19">
        <f t="shared" si="718"/>
        <v>0</v>
      </c>
      <c r="CX650" s="19">
        <f t="shared" si="718"/>
        <v>0</v>
      </c>
      <c r="CY650" s="19">
        <f t="shared" si="718"/>
        <v>0</v>
      </c>
      <c r="CZ650" s="19" t="s">
        <v>185</v>
      </c>
      <c r="DA650" s="19">
        <f t="shared" si="25"/>
        <v>0</v>
      </c>
      <c r="DB650" s="19" t="s">
        <v>185</v>
      </c>
      <c r="DC650" s="19">
        <f t="shared" si="26"/>
        <v>0</v>
      </c>
      <c r="DD650" s="20"/>
      <c r="DE650" s="19" t="s">
        <v>195</v>
      </c>
      <c r="DF650" s="19">
        <f t="shared" si="27"/>
        <v>1</v>
      </c>
      <c r="DG650" s="19" t="s">
        <v>196</v>
      </c>
      <c r="DH650" s="19">
        <f t="shared" si="28"/>
        <v>0</v>
      </c>
      <c r="DI650" s="19" t="s">
        <v>185</v>
      </c>
      <c r="DJ650" s="19">
        <f t="shared" si="29"/>
        <v>0</v>
      </c>
      <c r="DK650" s="19" t="s">
        <v>197</v>
      </c>
      <c r="DL650" s="19">
        <f t="shared" si="30"/>
        <v>0</v>
      </c>
      <c r="DM650" s="19" t="s">
        <v>198</v>
      </c>
      <c r="DN650" s="19">
        <f t="shared" si="31"/>
        <v>1.5</v>
      </c>
      <c r="DO650" s="19" t="s">
        <v>557</v>
      </c>
      <c r="DP650" s="19" t="s">
        <v>185</v>
      </c>
      <c r="DQ650" s="20">
        <f t="shared" si="32"/>
        <v>0</v>
      </c>
      <c r="DR650" s="20"/>
      <c r="DS650" s="19" t="s">
        <v>185</v>
      </c>
      <c r="DT650" s="20"/>
      <c r="DU650" s="19" t="s">
        <v>185</v>
      </c>
      <c r="DV650" s="20"/>
      <c r="DW650" s="20"/>
      <c r="DX650" s="20"/>
      <c r="DY650" s="20"/>
    </row>
    <row r="651">
      <c r="A651" s="18">
        <v>46043.45123842593</v>
      </c>
      <c r="B651" s="19" t="s">
        <v>390</v>
      </c>
      <c r="C651" s="19" t="s">
        <v>335</v>
      </c>
      <c r="D651" s="19">
        <f t="shared" si="2"/>
        <v>1</v>
      </c>
      <c r="E651" s="19" t="s">
        <v>235</v>
      </c>
      <c r="F651" s="19">
        <f>IFERROR(__xludf.DUMMYFUNCTION("LET(
  t, LOWER(TRIM(E651)),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51" s="19" t="s">
        <v>185</v>
      </c>
      <c r="H651" s="19">
        <f>IFERROR(__xludf.DUMMYFUNCTION("LET(
  t, LOWER(TRIM(G651)),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51" s="19" t="s">
        <v>276</v>
      </c>
      <c r="J651" s="19">
        <f>IFERROR(__xludf.DUMMYFUNCTION("LET(
  text, LOWER(I651),
  IFERROR(
    IFS(
      REGEXMATCH(text,""ở cùng gia đình|ở trọ cùng gia đình""), 0,
      REGEXMATCH(text,""thuê trọ""), 1,
      REGEXMATCH(text,""ở ktx""), 2,
      REGEXMATCH(text,""có nhà tại khu vực đang học|có nhà|ở riên"&amp;"g tại chung cư""), 3,
      REGEXMATCH(text,""ở nhà người quen""), 4
    ),
  -1)
)"),0.0)</f>
        <v>0</v>
      </c>
      <c r="K651" s="19" t="s">
        <v>183</v>
      </c>
      <c r="L651" s="19">
        <f>IFERROR(__xludf.DUMMYFUNCTION("LET(
  t, LOWER(TRIM(K651)),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51" s="19" t="s">
        <v>184</v>
      </c>
      <c r="N651" s="19">
        <f>IFERROR(__xludf.DUMMYFUNCTION("LET(
  t, LOWER(TRIM(M651)),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51" s="19" t="s">
        <v>185</v>
      </c>
      <c r="P651" s="19">
        <f t="shared" si="3"/>
        <v>0</v>
      </c>
      <c r="Q651" s="20"/>
      <c r="R651" s="20" t="str">
        <f t="shared" si="707"/>
        <v/>
      </c>
      <c r="S651" s="20"/>
      <c r="T651" s="20"/>
      <c r="U651" s="20"/>
      <c r="V651" s="20" t="str">
        <f>IFERROR(__xludf.DUMMYFUNCTION("IFERROR(REGEXEXTRACT(U651,""\d+"")*1, """")"),"")</f>
        <v/>
      </c>
      <c r="W651" s="20">
        <f t="shared" si="5"/>
        <v>0</v>
      </c>
      <c r="X651" s="20"/>
      <c r="Y651" s="20"/>
      <c r="Z651" s="19" t="s">
        <v>186</v>
      </c>
      <c r="AA651" s="19"/>
      <c r="AB651" s="19" t="s">
        <v>185</v>
      </c>
      <c r="AC651" s="19" t="s">
        <v>185</v>
      </c>
      <c r="AD651" s="19" t="s">
        <v>205</v>
      </c>
      <c r="AE651" s="19" t="s">
        <v>186</v>
      </c>
      <c r="AF651" s="19" t="s">
        <v>206</v>
      </c>
      <c r="AG651" s="19" t="s">
        <v>188</v>
      </c>
      <c r="AH651" s="19" t="s">
        <v>251</v>
      </c>
      <c r="AI651" s="19" t="s">
        <v>227</v>
      </c>
      <c r="AJ651" s="19">
        <f t="shared" si="6"/>
        <v>2</v>
      </c>
      <c r="AK651" s="19" t="s">
        <v>188</v>
      </c>
      <c r="AL651" s="19">
        <f t="shared" si="7"/>
        <v>1</v>
      </c>
      <c r="AM651" s="19" t="s">
        <v>190</v>
      </c>
      <c r="AN651" s="19">
        <f t="shared" si="8"/>
        <v>0</v>
      </c>
      <c r="AO651" s="20"/>
      <c r="AP651" s="19">
        <v>1.0</v>
      </c>
      <c r="AQ651" s="19">
        <v>2.0</v>
      </c>
      <c r="AR651" s="19">
        <v>3.0</v>
      </c>
      <c r="AS651" s="19">
        <v>3.0</v>
      </c>
      <c r="AT651" s="19">
        <v>3.0</v>
      </c>
      <c r="AU651" s="19">
        <v>3.0</v>
      </c>
      <c r="AV651" s="19">
        <v>3.0</v>
      </c>
      <c r="AW651" s="19">
        <v>2.0</v>
      </c>
      <c r="AX651" s="19">
        <v>1.0</v>
      </c>
      <c r="AY651" s="19">
        <f t="shared" si="9"/>
        <v>21</v>
      </c>
      <c r="AZ651" s="19">
        <f t="shared" si="10"/>
        <v>12</v>
      </c>
      <c r="BA651" s="19">
        <f t="shared" si="11"/>
        <v>1</v>
      </c>
      <c r="BB651" s="19">
        <f t="shared" si="12"/>
        <v>0</v>
      </c>
      <c r="BC651" s="19">
        <v>3.0</v>
      </c>
      <c r="BD651" s="19">
        <v>3.0</v>
      </c>
      <c r="BE651" s="19">
        <v>3.0</v>
      </c>
      <c r="BF651" s="19">
        <v>3.0</v>
      </c>
      <c r="BG651" s="19">
        <v>4.0</v>
      </c>
      <c r="BH651" s="19">
        <v>3.0</v>
      </c>
      <c r="BI651" s="19">
        <v>4.0</v>
      </c>
      <c r="BJ651" s="19">
        <f t="shared" si="13"/>
        <v>23</v>
      </c>
      <c r="BK651" s="19">
        <f t="shared" si="14"/>
        <v>16</v>
      </c>
      <c r="BL651" s="19"/>
      <c r="BM651" s="19"/>
      <c r="BN651" s="19">
        <v>1.0</v>
      </c>
      <c r="BO651" s="19" t="s">
        <v>185</v>
      </c>
      <c r="BP651" s="19">
        <f t="shared" si="15"/>
        <v>0</v>
      </c>
      <c r="BQ651" s="19">
        <v>1.0</v>
      </c>
      <c r="BR651" s="19">
        <v>15.0</v>
      </c>
      <c r="BS651" s="19" t="s">
        <v>185</v>
      </c>
      <c r="BT651" s="20">
        <f t="shared" si="16"/>
        <v>0</v>
      </c>
      <c r="BU651" s="20"/>
      <c r="BV651" s="19">
        <v>3.0</v>
      </c>
      <c r="BW651" s="19" t="s">
        <v>195</v>
      </c>
      <c r="BX651" s="19" t="s">
        <v>191</v>
      </c>
      <c r="BY651" s="19" t="s">
        <v>195</v>
      </c>
      <c r="BZ651" s="19" t="s">
        <v>186</v>
      </c>
      <c r="CA651" s="19">
        <f t="shared" si="17"/>
        <v>1</v>
      </c>
      <c r="CB651" s="19" t="s">
        <v>186</v>
      </c>
      <c r="CC651" s="19">
        <f t="shared" si="18"/>
        <v>1</v>
      </c>
      <c r="CD651" s="19" t="s">
        <v>192</v>
      </c>
      <c r="CE651" s="19">
        <f t="shared" si="19"/>
        <v>0</v>
      </c>
      <c r="CF651" s="19" t="s">
        <v>208</v>
      </c>
      <c r="CG651" s="19">
        <f t="shared" si="20"/>
        <v>2</v>
      </c>
      <c r="CH651" s="19" t="s">
        <v>192</v>
      </c>
      <c r="CI651" s="19">
        <f t="shared" si="21"/>
        <v>0</v>
      </c>
      <c r="CJ651" s="19" t="s">
        <v>229</v>
      </c>
      <c r="CK651" s="19" t="s">
        <v>240</v>
      </c>
      <c r="CL651" s="19" t="s">
        <v>194</v>
      </c>
      <c r="CM651" s="19">
        <f t="shared" si="22"/>
        <v>3.5</v>
      </c>
      <c r="CN651" s="19" t="s">
        <v>225</v>
      </c>
      <c r="CO651" s="19">
        <f t="shared" si="23"/>
        <v>2</v>
      </c>
      <c r="CP651" s="19" t="s">
        <v>185</v>
      </c>
      <c r="CQ651" s="19" t="s">
        <v>185</v>
      </c>
      <c r="CR651" s="19" t="s">
        <v>185</v>
      </c>
      <c r="CS651" s="19" t="s">
        <v>185</v>
      </c>
      <c r="CT651" s="19" t="s">
        <v>185</v>
      </c>
      <c r="CU651" s="19">
        <f t="shared" ref="CU651:CY651" si="719">if(CP651="Không",0,1)</f>
        <v>0</v>
      </c>
      <c r="CV651" s="19">
        <f t="shared" si="719"/>
        <v>0</v>
      </c>
      <c r="CW651" s="19">
        <f t="shared" si="719"/>
        <v>0</v>
      </c>
      <c r="CX651" s="19">
        <f t="shared" si="719"/>
        <v>0</v>
      </c>
      <c r="CY651" s="19">
        <f t="shared" si="719"/>
        <v>0</v>
      </c>
      <c r="CZ651" s="19" t="s">
        <v>185</v>
      </c>
      <c r="DA651" s="19">
        <f t="shared" si="25"/>
        <v>0</v>
      </c>
      <c r="DB651" s="19" t="s">
        <v>185</v>
      </c>
      <c r="DC651" s="19">
        <f t="shared" si="26"/>
        <v>0</v>
      </c>
      <c r="DD651" s="20"/>
      <c r="DE651" s="19" t="s">
        <v>195</v>
      </c>
      <c r="DF651" s="19">
        <f t="shared" si="27"/>
        <v>1</v>
      </c>
      <c r="DG651" s="19" t="s">
        <v>196</v>
      </c>
      <c r="DH651" s="19">
        <f t="shared" si="28"/>
        <v>0</v>
      </c>
      <c r="DI651" s="19" t="s">
        <v>185</v>
      </c>
      <c r="DJ651" s="19">
        <f t="shared" si="29"/>
        <v>0</v>
      </c>
      <c r="DK651" s="19" t="s">
        <v>197</v>
      </c>
      <c r="DL651" s="19">
        <f t="shared" si="30"/>
        <v>0</v>
      </c>
      <c r="DM651" s="19" t="s">
        <v>198</v>
      </c>
      <c r="DN651" s="19">
        <f t="shared" si="31"/>
        <v>1.5</v>
      </c>
      <c r="DO651" s="19" t="s">
        <v>1269</v>
      </c>
      <c r="DP651" s="19" t="s">
        <v>185</v>
      </c>
      <c r="DQ651" s="20">
        <f t="shared" si="32"/>
        <v>0</v>
      </c>
      <c r="DR651" s="20"/>
      <c r="DS651" s="19" t="s">
        <v>185</v>
      </c>
      <c r="DT651" s="20"/>
      <c r="DU651" s="19" t="s">
        <v>185</v>
      </c>
      <c r="DV651" s="20"/>
      <c r="DW651" s="20"/>
      <c r="DX651" s="20"/>
      <c r="DY651" s="20"/>
    </row>
    <row r="652">
      <c r="A652" s="18">
        <v>46043.45311342592</v>
      </c>
      <c r="B652" s="19" t="s">
        <v>390</v>
      </c>
      <c r="C652" s="19" t="s">
        <v>335</v>
      </c>
      <c r="D652" s="19">
        <f t="shared" si="2"/>
        <v>1</v>
      </c>
      <c r="E652" s="19" t="s">
        <v>328</v>
      </c>
      <c r="F652" s="19">
        <f>IFERROR(__xludf.DUMMYFUNCTION("LET(
  t, LOWER(TRIM(E652)),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52" s="19" t="s">
        <v>181</v>
      </c>
      <c r="H652" s="19">
        <f>IFERROR(__xludf.DUMMYFUNCTION("LET(
  t, LOWER(TRIM(G652)),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652" s="19" t="s">
        <v>201</v>
      </c>
      <c r="J652" s="19">
        <f>IFERROR(__xludf.DUMMYFUNCTION("LET(
  text, LOWER(I652),
  IFERROR(
    IFS(
      REGEXMATCH(text,""ở cùng gia đình|ở trọ cùng gia đình""), 0,
      REGEXMATCH(text,""thuê trọ""), 1,
      REGEXMATCH(text,""ở ktx""), 2,
      REGEXMATCH(text,""có nhà tại khu vực đang học|có nhà|ở riên"&amp;"g tại chung cư""), 3,
      REGEXMATCH(text,""ở nhà người quen""), 4
    ),
  -1)
)"),3.0)</f>
        <v>3</v>
      </c>
      <c r="K652" s="19" t="s">
        <v>183</v>
      </c>
      <c r="L652" s="19">
        <f>IFERROR(__xludf.DUMMYFUNCTION("LET(
  t, LOWER(TRIM(K652)),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52" s="19" t="s">
        <v>383</v>
      </c>
      <c r="N652" s="19">
        <f>IFERROR(__xludf.DUMMYFUNCTION("LET(
  t, LOWER(TRIM(M652)),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52" s="19" t="s">
        <v>195</v>
      </c>
      <c r="P652" s="19">
        <f t="shared" si="3"/>
        <v>1</v>
      </c>
      <c r="Q652" s="19">
        <v>1.0</v>
      </c>
      <c r="R652" s="20">
        <f t="shared" si="707"/>
        <v>1</v>
      </c>
      <c r="S652" s="19" t="s">
        <v>223</v>
      </c>
      <c r="T652" s="19"/>
      <c r="U652" s="19" t="s">
        <v>1270</v>
      </c>
      <c r="V652" s="20">
        <f>IFERROR(__xludf.DUMMYFUNCTION("IFERROR(REGEXEXTRACT(U652,""\d+"")*1, """")"),60.0)</f>
        <v>60</v>
      </c>
      <c r="W652" s="20">
        <f t="shared" si="5"/>
        <v>60</v>
      </c>
      <c r="X652" s="21">
        <v>0.4</v>
      </c>
      <c r="Y652" s="21">
        <v>0.7</v>
      </c>
      <c r="Z652" s="19" t="s">
        <v>186</v>
      </c>
      <c r="AA652" s="19"/>
      <c r="AB652" s="19" t="s">
        <v>185</v>
      </c>
      <c r="AC652" s="19" t="s">
        <v>185</v>
      </c>
      <c r="AD652" s="19" t="s">
        <v>205</v>
      </c>
      <c r="AE652" s="19" t="s">
        <v>186</v>
      </c>
      <c r="AF652" s="19" t="s">
        <v>187</v>
      </c>
      <c r="AG652" s="19" t="s">
        <v>251</v>
      </c>
      <c r="AH652" s="19" t="s">
        <v>188</v>
      </c>
      <c r="AI652" s="19" t="s">
        <v>227</v>
      </c>
      <c r="AJ652" s="19">
        <f t="shared" si="6"/>
        <v>2</v>
      </c>
      <c r="AK652" s="19" t="s">
        <v>226</v>
      </c>
      <c r="AL652" s="19">
        <f t="shared" si="7"/>
        <v>2</v>
      </c>
      <c r="AM652" s="19" t="s">
        <v>190</v>
      </c>
      <c r="AN652" s="19">
        <f t="shared" si="8"/>
        <v>0</v>
      </c>
      <c r="AO652" s="20"/>
      <c r="AP652" s="19">
        <v>4.0</v>
      </c>
      <c r="AQ652" s="19">
        <v>2.0</v>
      </c>
      <c r="AR652" s="19">
        <v>2.0</v>
      </c>
      <c r="AS652" s="19">
        <v>4.0</v>
      </c>
      <c r="AT652" s="19">
        <v>1.0</v>
      </c>
      <c r="AU652" s="19">
        <v>1.0</v>
      </c>
      <c r="AV652" s="19">
        <v>3.0</v>
      </c>
      <c r="AW652" s="19">
        <v>1.0</v>
      </c>
      <c r="AX652" s="19">
        <v>3.0</v>
      </c>
      <c r="AY652" s="19">
        <f t="shared" si="9"/>
        <v>21</v>
      </c>
      <c r="AZ652" s="19">
        <f t="shared" si="10"/>
        <v>12</v>
      </c>
      <c r="BA652" s="19">
        <f t="shared" si="11"/>
        <v>1</v>
      </c>
      <c r="BB652" s="19">
        <f t="shared" si="12"/>
        <v>0</v>
      </c>
      <c r="BC652" s="19">
        <v>2.0</v>
      </c>
      <c r="BD652" s="19">
        <v>1.0</v>
      </c>
      <c r="BE652" s="19">
        <v>2.0</v>
      </c>
      <c r="BF652" s="19">
        <v>2.0</v>
      </c>
      <c r="BG652" s="19">
        <v>4.0</v>
      </c>
      <c r="BH652" s="19">
        <v>3.0</v>
      </c>
      <c r="BI652" s="19">
        <v>3.0</v>
      </c>
      <c r="BJ652" s="19">
        <f t="shared" si="13"/>
        <v>17</v>
      </c>
      <c r="BK652" s="19">
        <f t="shared" si="14"/>
        <v>10</v>
      </c>
      <c r="BL652" s="19"/>
      <c r="BM652" s="19"/>
      <c r="BN652" s="19">
        <v>4.0</v>
      </c>
      <c r="BO652" s="19" t="s">
        <v>185</v>
      </c>
      <c r="BP652" s="19">
        <f t="shared" si="15"/>
        <v>0</v>
      </c>
      <c r="BQ652" s="19">
        <v>1.0</v>
      </c>
      <c r="BR652" s="19">
        <v>5.0</v>
      </c>
      <c r="BS652" s="19" t="s">
        <v>195</v>
      </c>
      <c r="BT652" s="20">
        <f t="shared" si="16"/>
        <v>1</v>
      </c>
      <c r="BU652" s="19" t="s">
        <v>332</v>
      </c>
      <c r="BV652" s="19">
        <v>2.0</v>
      </c>
      <c r="BW652" s="19" t="s">
        <v>185</v>
      </c>
      <c r="BX652" s="19" t="s">
        <v>191</v>
      </c>
      <c r="BY652" s="19" t="s">
        <v>185</v>
      </c>
      <c r="BZ652" s="19" t="s">
        <v>186</v>
      </c>
      <c r="CA652" s="19">
        <f t="shared" si="17"/>
        <v>1</v>
      </c>
      <c r="CB652" s="19" t="s">
        <v>186</v>
      </c>
      <c r="CC652" s="19">
        <f t="shared" si="18"/>
        <v>1</v>
      </c>
      <c r="CD652" s="19" t="s">
        <v>208</v>
      </c>
      <c r="CE652" s="19">
        <f t="shared" si="19"/>
        <v>2</v>
      </c>
      <c r="CF652" s="19" t="s">
        <v>208</v>
      </c>
      <c r="CG652" s="19">
        <f t="shared" si="20"/>
        <v>2</v>
      </c>
      <c r="CH652" s="19" t="s">
        <v>208</v>
      </c>
      <c r="CI652" s="19">
        <f t="shared" si="21"/>
        <v>2</v>
      </c>
      <c r="CJ652" s="19" t="s">
        <v>229</v>
      </c>
      <c r="CK652" s="19" t="s">
        <v>185</v>
      </c>
      <c r="CL652" s="19" t="s">
        <v>212</v>
      </c>
      <c r="CM652" s="19">
        <f t="shared" si="22"/>
        <v>6</v>
      </c>
      <c r="CN652" s="19" t="s">
        <v>213</v>
      </c>
      <c r="CO652" s="19">
        <f t="shared" si="23"/>
        <v>1</v>
      </c>
      <c r="CP652" s="19" t="s">
        <v>195</v>
      </c>
      <c r="CQ652" s="19" t="s">
        <v>195</v>
      </c>
      <c r="CR652" s="19" t="s">
        <v>195</v>
      </c>
      <c r="CS652" s="19" t="s">
        <v>195</v>
      </c>
      <c r="CT652" s="19" t="s">
        <v>195</v>
      </c>
      <c r="CU652" s="19">
        <f t="shared" ref="CU652:CY652" si="720">if(CP652="Không",0,1)</f>
        <v>1</v>
      </c>
      <c r="CV652" s="19">
        <f t="shared" si="720"/>
        <v>1</v>
      </c>
      <c r="CW652" s="19">
        <f t="shared" si="720"/>
        <v>1</v>
      </c>
      <c r="CX652" s="19">
        <f t="shared" si="720"/>
        <v>1</v>
      </c>
      <c r="CY652" s="19">
        <f t="shared" si="720"/>
        <v>1</v>
      </c>
      <c r="CZ652" s="19" t="s">
        <v>185</v>
      </c>
      <c r="DA652" s="19">
        <f t="shared" si="25"/>
        <v>0</v>
      </c>
      <c r="DB652" s="19" t="s">
        <v>185</v>
      </c>
      <c r="DC652" s="19">
        <f t="shared" si="26"/>
        <v>0</v>
      </c>
      <c r="DD652" s="20"/>
      <c r="DE652" s="19" t="s">
        <v>185</v>
      </c>
      <c r="DF652" s="19">
        <f t="shared" si="27"/>
        <v>0</v>
      </c>
      <c r="DG652" s="19" t="s">
        <v>196</v>
      </c>
      <c r="DH652" s="19">
        <f t="shared" si="28"/>
        <v>0</v>
      </c>
      <c r="DI652" s="19" t="s">
        <v>185</v>
      </c>
      <c r="DJ652" s="19">
        <f t="shared" si="29"/>
        <v>0</v>
      </c>
      <c r="DK652" s="19" t="s">
        <v>197</v>
      </c>
      <c r="DL652" s="19">
        <f t="shared" si="30"/>
        <v>0</v>
      </c>
      <c r="DM652" s="20"/>
      <c r="DN652" s="19" t="str">
        <f t="shared" si="31"/>
        <v/>
      </c>
      <c r="DO652" s="20"/>
      <c r="DP652" s="19" t="s">
        <v>185</v>
      </c>
      <c r="DQ652" s="20">
        <f t="shared" si="32"/>
        <v>0</v>
      </c>
      <c r="DR652" s="20"/>
      <c r="DS652" s="19" t="s">
        <v>185</v>
      </c>
      <c r="DT652" s="20"/>
      <c r="DU652" s="19" t="s">
        <v>185</v>
      </c>
      <c r="DV652" s="20"/>
      <c r="DW652" s="20"/>
      <c r="DX652" s="20"/>
      <c r="DY652" s="20"/>
    </row>
    <row r="653">
      <c r="A653" s="18">
        <v>46043.45386574074</v>
      </c>
      <c r="B653" s="19" t="s">
        <v>389</v>
      </c>
      <c r="C653" s="19" t="s">
        <v>174</v>
      </c>
      <c r="D653" s="19">
        <f t="shared" si="2"/>
        <v>0</v>
      </c>
      <c r="E653" s="19" t="s">
        <v>180</v>
      </c>
      <c r="F653" s="19">
        <f>IFERROR(__xludf.DUMMYFUNCTION("LET(
  t, LOWER(TRIM(E653)),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53" s="19" t="s">
        <v>185</v>
      </c>
      <c r="H653" s="19">
        <f>IFERROR(__xludf.DUMMYFUNCTION("LET(
  t, LOWER(TRIM(G653)),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53" s="19" t="s">
        <v>347</v>
      </c>
      <c r="J653" s="19">
        <f>IFERROR(__xludf.DUMMYFUNCTION("LET(
  text, LOWER(I653),
  IFERROR(
    IFS(
      REGEXMATCH(text,""ở cùng gia đình|ở trọ cùng gia đình""), 0,
      REGEXMATCH(text,""thuê trọ""), 1,
      REGEXMATCH(text,""ở ktx""), 2,
      REGEXMATCH(text,""có nhà tại khu vực đang học|có nhà|ở riên"&amp;"g tại chung cư""), 3,
      REGEXMATCH(text,""ở nhà người quen""), 4
    ),
  -1)
)"),4.0)</f>
        <v>4</v>
      </c>
      <c r="K653" s="19" t="s">
        <v>183</v>
      </c>
      <c r="L653" s="19">
        <f>IFERROR(__xludf.DUMMYFUNCTION("LET(
  t, LOWER(TRIM(K653)),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53" s="19" t="s">
        <v>222</v>
      </c>
      <c r="N653" s="19">
        <f>IFERROR(__xludf.DUMMYFUNCTION("LET(
  t, LOWER(TRIM(M653)),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53" s="19" t="s">
        <v>195</v>
      </c>
      <c r="P653" s="19">
        <f t="shared" si="3"/>
        <v>1</v>
      </c>
      <c r="Q653" s="19">
        <v>1.0</v>
      </c>
      <c r="R653" s="20">
        <f t="shared" si="707"/>
        <v>1</v>
      </c>
      <c r="S653" s="19" t="s">
        <v>223</v>
      </c>
      <c r="T653" s="19"/>
      <c r="U653" s="19" t="s">
        <v>307</v>
      </c>
      <c r="V653" s="20">
        <f>IFERROR(__xludf.DUMMYFUNCTION("IFERROR(REGEXEXTRACT(U653,""\d+"")*1, """")"),20.0)</f>
        <v>20</v>
      </c>
      <c r="W653" s="20">
        <f t="shared" si="5"/>
        <v>20</v>
      </c>
      <c r="X653" s="19">
        <v>0.0</v>
      </c>
      <c r="Y653" s="19">
        <v>0.0</v>
      </c>
      <c r="Z653" s="19" t="s">
        <v>186</v>
      </c>
      <c r="AA653" s="19"/>
      <c r="AB653" s="19" t="s">
        <v>185</v>
      </c>
      <c r="AC653" s="19" t="s">
        <v>185</v>
      </c>
      <c r="AD653" s="19" t="s">
        <v>186</v>
      </c>
      <c r="AE653" s="19" t="s">
        <v>185</v>
      </c>
      <c r="AF653" s="19" t="s">
        <v>206</v>
      </c>
      <c r="AG653" s="19" t="s">
        <v>188</v>
      </c>
      <c r="AH653" s="19" t="s">
        <v>238</v>
      </c>
      <c r="AI653" s="19" t="s">
        <v>227</v>
      </c>
      <c r="AJ653" s="19">
        <f t="shared" si="6"/>
        <v>2</v>
      </c>
      <c r="AK653" s="19" t="s">
        <v>188</v>
      </c>
      <c r="AL653" s="19">
        <f t="shared" si="7"/>
        <v>1</v>
      </c>
      <c r="AM653" s="19" t="s">
        <v>190</v>
      </c>
      <c r="AN653" s="19">
        <f t="shared" si="8"/>
        <v>0</v>
      </c>
      <c r="AO653" s="20"/>
      <c r="AP653" s="19">
        <v>2.0</v>
      </c>
      <c r="AQ653" s="19">
        <v>2.0</v>
      </c>
      <c r="AR653" s="19">
        <v>2.0</v>
      </c>
      <c r="AS653" s="19">
        <v>2.0</v>
      </c>
      <c r="AT653" s="19">
        <v>1.0</v>
      </c>
      <c r="AU653" s="19">
        <v>2.0</v>
      </c>
      <c r="AV653" s="19">
        <v>2.0</v>
      </c>
      <c r="AW653" s="19">
        <v>2.0</v>
      </c>
      <c r="AX653" s="19">
        <v>2.0</v>
      </c>
      <c r="AY653" s="19">
        <f t="shared" si="9"/>
        <v>17</v>
      </c>
      <c r="AZ653" s="19">
        <f t="shared" si="10"/>
        <v>8</v>
      </c>
      <c r="BA653" s="19">
        <f t="shared" si="11"/>
        <v>0</v>
      </c>
      <c r="BB653" s="19">
        <f t="shared" si="12"/>
        <v>0</v>
      </c>
      <c r="BC653" s="19">
        <v>2.0</v>
      </c>
      <c r="BD653" s="19">
        <v>2.0</v>
      </c>
      <c r="BE653" s="19">
        <v>2.0</v>
      </c>
      <c r="BF653" s="19">
        <v>2.0</v>
      </c>
      <c r="BG653" s="19">
        <v>2.0</v>
      </c>
      <c r="BH653" s="19">
        <v>3.0</v>
      </c>
      <c r="BI653" s="19">
        <v>2.0</v>
      </c>
      <c r="BJ653" s="19">
        <f t="shared" si="13"/>
        <v>15</v>
      </c>
      <c r="BK653" s="19">
        <f t="shared" si="14"/>
        <v>8</v>
      </c>
      <c r="BL653" s="19"/>
      <c r="BM653" s="19"/>
      <c r="BN653" s="19">
        <v>3.0</v>
      </c>
      <c r="BO653" s="19" t="s">
        <v>185</v>
      </c>
      <c r="BP653" s="19">
        <f t="shared" si="15"/>
        <v>0</v>
      </c>
      <c r="BQ653" s="19">
        <v>2.0</v>
      </c>
      <c r="BR653" s="19">
        <v>5.0</v>
      </c>
      <c r="BS653" s="19" t="s">
        <v>195</v>
      </c>
      <c r="BT653" s="20">
        <f t="shared" si="16"/>
        <v>1</v>
      </c>
      <c r="BU653" s="19" t="s">
        <v>207</v>
      </c>
      <c r="BV653" s="19">
        <v>2.0</v>
      </c>
      <c r="BW653" s="19" t="s">
        <v>195</v>
      </c>
      <c r="BX653" s="19" t="s">
        <v>191</v>
      </c>
      <c r="BY653" s="19" t="s">
        <v>185</v>
      </c>
      <c r="BZ653" s="19" t="s">
        <v>185</v>
      </c>
      <c r="CA653" s="19">
        <f t="shared" si="17"/>
        <v>0</v>
      </c>
      <c r="CB653" s="19" t="s">
        <v>186</v>
      </c>
      <c r="CC653" s="19">
        <f t="shared" si="18"/>
        <v>1</v>
      </c>
      <c r="CD653" s="19" t="s">
        <v>209</v>
      </c>
      <c r="CE653" s="19">
        <f t="shared" si="19"/>
        <v>1</v>
      </c>
      <c r="CF653" s="19" t="s">
        <v>209</v>
      </c>
      <c r="CG653" s="19">
        <f t="shared" si="20"/>
        <v>1</v>
      </c>
      <c r="CH653" s="19" t="s">
        <v>192</v>
      </c>
      <c r="CI653" s="19">
        <f t="shared" si="21"/>
        <v>0</v>
      </c>
      <c r="CJ653" s="19" t="s">
        <v>415</v>
      </c>
      <c r="CK653" s="19" t="s">
        <v>185</v>
      </c>
      <c r="CL653" s="19" t="s">
        <v>231</v>
      </c>
      <c r="CM653" s="19">
        <f t="shared" si="22"/>
        <v>0.75</v>
      </c>
      <c r="CN653" s="19" t="s">
        <v>213</v>
      </c>
      <c r="CO653" s="19">
        <f t="shared" si="23"/>
        <v>1</v>
      </c>
      <c r="CP653" s="19" t="s">
        <v>185</v>
      </c>
      <c r="CQ653" s="19" t="s">
        <v>185</v>
      </c>
      <c r="CR653" s="19" t="s">
        <v>185</v>
      </c>
      <c r="CS653" s="19" t="s">
        <v>185</v>
      </c>
      <c r="CT653" s="19" t="s">
        <v>185</v>
      </c>
      <c r="CU653" s="19">
        <f t="shared" ref="CU653:CY653" si="721">if(CP653="Không",0,1)</f>
        <v>0</v>
      </c>
      <c r="CV653" s="19">
        <f t="shared" si="721"/>
        <v>0</v>
      </c>
      <c r="CW653" s="19">
        <f t="shared" si="721"/>
        <v>0</v>
      </c>
      <c r="CX653" s="19">
        <f t="shared" si="721"/>
        <v>0</v>
      </c>
      <c r="CY653" s="19">
        <f t="shared" si="721"/>
        <v>0</v>
      </c>
      <c r="CZ653" s="19" t="s">
        <v>185</v>
      </c>
      <c r="DA653" s="19">
        <f t="shared" si="25"/>
        <v>0</v>
      </c>
      <c r="DB653" s="19" t="s">
        <v>185</v>
      </c>
      <c r="DC653" s="19">
        <f t="shared" si="26"/>
        <v>0</v>
      </c>
      <c r="DD653" s="20"/>
      <c r="DE653" s="19" t="s">
        <v>195</v>
      </c>
      <c r="DF653" s="19">
        <f t="shared" si="27"/>
        <v>1</v>
      </c>
      <c r="DG653" s="19" t="s">
        <v>196</v>
      </c>
      <c r="DH653" s="19">
        <f t="shared" si="28"/>
        <v>0</v>
      </c>
      <c r="DI653" s="19" t="s">
        <v>362</v>
      </c>
      <c r="DJ653" s="19">
        <f t="shared" si="29"/>
        <v>1</v>
      </c>
      <c r="DK653" s="19" t="s">
        <v>197</v>
      </c>
      <c r="DL653" s="19">
        <f t="shared" si="30"/>
        <v>0</v>
      </c>
      <c r="DM653" s="19" t="s">
        <v>265</v>
      </c>
      <c r="DN653" s="19">
        <f t="shared" si="31"/>
        <v>5</v>
      </c>
      <c r="DO653" s="19" t="s">
        <v>941</v>
      </c>
      <c r="DP653" s="19" t="s">
        <v>185</v>
      </c>
      <c r="DQ653" s="20">
        <f t="shared" si="32"/>
        <v>0</v>
      </c>
      <c r="DR653" s="20"/>
      <c r="DS653" s="19" t="s">
        <v>185</v>
      </c>
      <c r="DT653" s="20"/>
      <c r="DU653" s="19" t="s">
        <v>185</v>
      </c>
      <c r="DV653" s="20"/>
      <c r="DW653" s="20"/>
      <c r="DX653" s="20"/>
      <c r="DY653" s="20"/>
    </row>
    <row r="654">
      <c r="A654" s="18">
        <v>46043.4546412037</v>
      </c>
      <c r="B654" s="19" t="s">
        <v>172</v>
      </c>
      <c r="C654" s="19" t="s">
        <v>335</v>
      </c>
      <c r="D654" s="19">
        <f t="shared" si="2"/>
        <v>1</v>
      </c>
      <c r="E654" s="19" t="s">
        <v>1271</v>
      </c>
      <c r="F654" s="19">
        <f>IFERROR(__xludf.DUMMYFUNCTION("LET(
  t, LOWER(TRIM(E654)),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54" s="19" t="s">
        <v>220</v>
      </c>
      <c r="H654" s="19">
        <f>IFERROR(__xludf.DUMMYFUNCTION("LET(
  t, LOWER(TRIM(G654)),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54" s="19" t="s">
        <v>310</v>
      </c>
      <c r="J654" s="19">
        <f>IFERROR(__xludf.DUMMYFUNCTION("LET(
  text, LOWER(I654),
  IFERROR(
    IFS(
      REGEXMATCH(text,""ở cùng gia đình|ở trọ cùng gia đình""), 0,
      REGEXMATCH(text,""thuê trọ""), 1,
      REGEXMATCH(text,""ở ktx""), 2,
      REGEXMATCH(text,""có nhà tại khu vực đang học|có nhà|ở riên"&amp;"g tại chung cư""), 3,
      REGEXMATCH(text,""ở nhà người quen""), 4
    ),
  -1)
)"),2.0)</f>
        <v>2</v>
      </c>
      <c r="K654" s="19" t="s">
        <v>183</v>
      </c>
      <c r="L654" s="19">
        <f>IFERROR(__xludf.DUMMYFUNCTION("LET(
  t, LOWER(TRIM(K654)),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54" s="19" t="s">
        <v>264</v>
      </c>
      <c r="N654" s="19">
        <f>IFERROR(__xludf.DUMMYFUNCTION("LET(
  t, LOWER(TRIM(M654)),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54" s="19" t="s">
        <v>185</v>
      </c>
      <c r="P654" s="19">
        <f t="shared" si="3"/>
        <v>0</v>
      </c>
      <c r="Q654" s="20"/>
      <c r="R654" s="20" t="str">
        <f t="shared" si="707"/>
        <v/>
      </c>
      <c r="S654" s="20"/>
      <c r="T654" s="20"/>
      <c r="U654" s="20"/>
      <c r="V654" s="20" t="str">
        <f>IFERROR(__xludf.DUMMYFUNCTION("IFERROR(REGEXEXTRACT(U654,""\d+"")*1, """")"),"")</f>
        <v/>
      </c>
      <c r="W654" s="20">
        <f t="shared" si="5"/>
        <v>0</v>
      </c>
      <c r="X654" s="20"/>
      <c r="Y654" s="20"/>
      <c r="Z654" s="19" t="s">
        <v>186</v>
      </c>
      <c r="AA654" s="19"/>
      <c r="AB654" s="19" t="s">
        <v>185</v>
      </c>
      <c r="AC654" s="19" t="s">
        <v>185</v>
      </c>
      <c r="AD654" s="19" t="s">
        <v>205</v>
      </c>
      <c r="AE654" s="19" t="s">
        <v>185</v>
      </c>
      <c r="AF654" s="19" t="s">
        <v>187</v>
      </c>
      <c r="AG654" s="19" t="s">
        <v>188</v>
      </c>
      <c r="AH654" s="19" t="s">
        <v>226</v>
      </c>
      <c r="AI654" s="19" t="s">
        <v>239</v>
      </c>
      <c r="AJ654" s="19">
        <f t="shared" si="6"/>
        <v>0</v>
      </c>
      <c r="AK654" s="19" t="s">
        <v>238</v>
      </c>
      <c r="AL654" s="19">
        <f t="shared" si="7"/>
        <v>0</v>
      </c>
      <c r="AM654" s="19" t="s">
        <v>294</v>
      </c>
      <c r="AN654" s="19">
        <f t="shared" si="8"/>
        <v>2</v>
      </c>
      <c r="AO654" s="20"/>
      <c r="AP654" s="19">
        <v>2.0</v>
      </c>
      <c r="AQ654" s="19">
        <v>1.0</v>
      </c>
      <c r="AR654" s="19">
        <v>3.0</v>
      </c>
      <c r="AS654" s="19">
        <v>3.0</v>
      </c>
      <c r="AT654" s="19">
        <v>3.0</v>
      </c>
      <c r="AU654" s="19">
        <v>3.0</v>
      </c>
      <c r="AV654" s="19">
        <v>2.0</v>
      </c>
      <c r="AW654" s="19">
        <v>3.0</v>
      </c>
      <c r="AX654" s="19">
        <v>4.0</v>
      </c>
      <c r="AY654" s="19">
        <f t="shared" si="9"/>
        <v>24</v>
      </c>
      <c r="AZ654" s="19">
        <f t="shared" si="10"/>
        <v>15</v>
      </c>
      <c r="BA654" s="19">
        <f t="shared" si="11"/>
        <v>1</v>
      </c>
      <c r="BB654" s="19">
        <f t="shared" si="12"/>
        <v>1</v>
      </c>
      <c r="BC654" s="19">
        <v>2.0</v>
      </c>
      <c r="BD654" s="19">
        <v>2.0</v>
      </c>
      <c r="BE654" s="19">
        <v>2.0</v>
      </c>
      <c r="BF654" s="19">
        <v>2.0</v>
      </c>
      <c r="BG654" s="19">
        <v>3.0</v>
      </c>
      <c r="BH654" s="19">
        <v>1.0</v>
      </c>
      <c r="BI654" s="19">
        <v>1.0</v>
      </c>
      <c r="BJ654" s="19">
        <f t="shared" si="13"/>
        <v>13</v>
      </c>
      <c r="BK654" s="19">
        <f t="shared" si="14"/>
        <v>6</v>
      </c>
      <c r="BL654" s="19"/>
      <c r="BM654" s="19"/>
      <c r="BN654" s="19">
        <v>3.0</v>
      </c>
      <c r="BO654" s="19" t="s">
        <v>195</v>
      </c>
      <c r="BP654" s="19">
        <f t="shared" si="15"/>
        <v>1</v>
      </c>
      <c r="BQ654" s="19">
        <v>4.0</v>
      </c>
      <c r="BR654" s="19" t="s">
        <v>972</v>
      </c>
      <c r="BS654" s="19" t="s">
        <v>195</v>
      </c>
      <c r="BT654" s="20">
        <f t="shared" si="16"/>
        <v>1</v>
      </c>
      <c r="BU654" s="19" t="s">
        <v>207</v>
      </c>
      <c r="BV654" s="19">
        <v>2.0</v>
      </c>
      <c r="BW654" s="19" t="s">
        <v>195</v>
      </c>
      <c r="BX654" s="19" t="s">
        <v>191</v>
      </c>
      <c r="BY654" s="19" t="s">
        <v>195</v>
      </c>
      <c r="BZ654" s="19" t="s">
        <v>186</v>
      </c>
      <c r="CA654" s="19">
        <f t="shared" si="17"/>
        <v>1</v>
      </c>
      <c r="CB654" s="19" t="s">
        <v>186</v>
      </c>
      <c r="CC654" s="19">
        <f t="shared" si="18"/>
        <v>1</v>
      </c>
      <c r="CD654" s="19" t="s">
        <v>209</v>
      </c>
      <c r="CE654" s="19">
        <f t="shared" si="19"/>
        <v>1</v>
      </c>
      <c r="CF654" s="19" t="s">
        <v>209</v>
      </c>
      <c r="CG654" s="19">
        <f t="shared" si="20"/>
        <v>1</v>
      </c>
      <c r="CH654" s="19" t="s">
        <v>209</v>
      </c>
      <c r="CI654" s="19">
        <f t="shared" si="21"/>
        <v>1</v>
      </c>
      <c r="CJ654" s="19" t="s">
        <v>229</v>
      </c>
      <c r="CK654" s="19" t="s">
        <v>185</v>
      </c>
      <c r="CL654" s="19" t="s">
        <v>212</v>
      </c>
      <c r="CM654" s="19">
        <f t="shared" si="22"/>
        <v>6</v>
      </c>
      <c r="CN654" s="19" t="s">
        <v>213</v>
      </c>
      <c r="CO654" s="19">
        <f t="shared" si="23"/>
        <v>1</v>
      </c>
      <c r="CP654" s="19" t="s">
        <v>185</v>
      </c>
      <c r="CQ654" s="19" t="s">
        <v>195</v>
      </c>
      <c r="CR654" s="19" t="s">
        <v>185</v>
      </c>
      <c r="CS654" s="19" t="s">
        <v>195</v>
      </c>
      <c r="CT654" s="19" t="s">
        <v>195</v>
      </c>
      <c r="CU654" s="19">
        <f t="shared" ref="CU654:CY654" si="722">if(CP654="Không",0,1)</f>
        <v>0</v>
      </c>
      <c r="CV654" s="19">
        <f t="shared" si="722"/>
        <v>1</v>
      </c>
      <c r="CW654" s="19">
        <f t="shared" si="722"/>
        <v>0</v>
      </c>
      <c r="CX654" s="19">
        <f t="shared" si="722"/>
        <v>1</v>
      </c>
      <c r="CY654" s="19">
        <f t="shared" si="722"/>
        <v>1</v>
      </c>
      <c r="CZ654" s="19" t="s">
        <v>195</v>
      </c>
      <c r="DA654" s="19">
        <f t="shared" si="25"/>
        <v>1</v>
      </c>
      <c r="DB654" s="19" t="s">
        <v>195</v>
      </c>
      <c r="DC654" s="19">
        <f t="shared" si="26"/>
        <v>1</v>
      </c>
      <c r="DD654" s="19" t="s">
        <v>580</v>
      </c>
      <c r="DE654" s="19" t="s">
        <v>195</v>
      </c>
      <c r="DF654" s="19">
        <f t="shared" si="27"/>
        <v>1</v>
      </c>
      <c r="DG654" s="19" t="s">
        <v>1272</v>
      </c>
      <c r="DH654" s="19">
        <f t="shared" si="28"/>
        <v>1</v>
      </c>
      <c r="DI654" s="19" t="s">
        <v>185</v>
      </c>
      <c r="DJ654" s="19">
        <f t="shared" si="29"/>
        <v>0</v>
      </c>
      <c r="DK654" s="19" t="s">
        <v>788</v>
      </c>
      <c r="DL654" s="19">
        <f t="shared" si="30"/>
        <v>0</v>
      </c>
      <c r="DM654" s="19" t="s">
        <v>265</v>
      </c>
      <c r="DN654" s="19">
        <f t="shared" si="31"/>
        <v>5</v>
      </c>
      <c r="DO654" s="19" t="s">
        <v>1273</v>
      </c>
      <c r="DP654" s="19" t="s">
        <v>185</v>
      </c>
      <c r="DQ654" s="20">
        <f t="shared" si="32"/>
        <v>0</v>
      </c>
      <c r="DR654" s="20"/>
      <c r="DS654" s="19" t="s">
        <v>185</v>
      </c>
      <c r="DT654" s="20"/>
      <c r="DU654" s="19" t="s">
        <v>185</v>
      </c>
      <c r="DV654" s="20"/>
      <c r="DW654" s="20"/>
      <c r="DX654" s="20"/>
      <c r="DY654" s="20"/>
    </row>
    <row r="655">
      <c r="A655" s="18">
        <v>46043.456782407404</v>
      </c>
      <c r="B655" s="19" t="s">
        <v>219</v>
      </c>
      <c r="C655" s="19" t="s">
        <v>335</v>
      </c>
      <c r="D655" s="19">
        <f t="shared" si="2"/>
        <v>1</v>
      </c>
      <c r="E655" s="19" t="s">
        <v>290</v>
      </c>
      <c r="F655" s="19">
        <f>IFERROR(__xludf.DUMMYFUNCTION("LET(
  t, LOWER(TRIM(E655)),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55" s="19" t="s">
        <v>220</v>
      </c>
      <c r="H655" s="19">
        <f>IFERROR(__xludf.DUMMYFUNCTION("LET(
  t, LOWER(TRIM(G655)),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55" s="19" t="s">
        <v>182</v>
      </c>
      <c r="J655" s="19">
        <f>IFERROR(__xludf.DUMMYFUNCTION("LET(
  text, LOWER(I655),
  IFERROR(
    IFS(
      REGEXMATCH(text,""ở cùng gia đình|ở trọ cùng gia đình""), 0,
      REGEXMATCH(text,""thuê trọ""), 1,
      REGEXMATCH(text,""ở ktx""), 2,
      REGEXMATCH(text,""có nhà tại khu vực đang học|có nhà|ở riên"&amp;"g tại chung cư""), 3,
      REGEXMATCH(text,""ở nhà người quen""), 4
    ),
  -1)
)"),1.0)</f>
        <v>1</v>
      </c>
      <c r="K655" s="19" t="s">
        <v>183</v>
      </c>
      <c r="L655" s="19">
        <f>IFERROR(__xludf.DUMMYFUNCTION("LET(
  t, LOWER(TRIM(K655)),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55" s="19" t="s">
        <v>222</v>
      </c>
      <c r="N655" s="19">
        <f>IFERROR(__xludf.DUMMYFUNCTION("LET(
  t, LOWER(TRIM(M655)),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55" s="19" t="s">
        <v>185</v>
      </c>
      <c r="P655" s="19">
        <f t="shared" si="3"/>
        <v>0</v>
      </c>
      <c r="Q655" s="20"/>
      <c r="R655" s="20" t="str">
        <f t="shared" si="707"/>
        <v/>
      </c>
      <c r="S655" s="20"/>
      <c r="T655" s="20"/>
      <c r="U655" s="20"/>
      <c r="V655" s="20" t="str">
        <f>IFERROR(__xludf.DUMMYFUNCTION("IFERROR(REGEXEXTRACT(U655,""\d+"")*1, """")"),"")</f>
        <v/>
      </c>
      <c r="W655" s="20">
        <f t="shared" si="5"/>
        <v>0</v>
      </c>
      <c r="X655" s="20"/>
      <c r="Y655" s="20"/>
      <c r="Z655" s="19" t="s">
        <v>186</v>
      </c>
      <c r="AA655" s="19"/>
      <c r="AB655" s="19" t="s">
        <v>185</v>
      </c>
      <c r="AC655" s="19" t="s">
        <v>185</v>
      </c>
      <c r="AD655" s="19" t="s">
        <v>205</v>
      </c>
      <c r="AE655" s="19" t="s">
        <v>186</v>
      </c>
      <c r="AF655" s="19" t="s">
        <v>187</v>
      </c>
      <c r="AG655" s="19" t="s">
        <v>226</v>
      </c>
      <c r="AH655" s="19" t="s">
        <v>226</v>
      </c>
      <c r="AI655" s="19" t="s">
        <v>189</v>
      </c>
      <c r="AJ655" s="19">
        <f t="shared" si="6"/>
        <v>1</v>
      </c>
      <c r="AK655" s="19" t="s">
        <v>238</v>
      </c>
      <c r="AL655" s="19">
        <f t="shared" si="7"/>
        <v>0</v>
      </c>
      <c r="AM655" s="19" t="s">
        <v>190</v>
      </c>
      <c r="AN655" s="19">
        <f t="shared" si="8"/>
        <v>0</v>
      </c>
      <c r="AO655" s="20"/>
      <c r="AP655" s="19">
        <v>2.0</v>
      </c>
      <c r="AQ655" s="19">
        <v>3.0</v>
      </c>
      <c r="AR655" s="19">
        <v>3.0</v>
      </c>
      <c r="AS655" s="19">
        <v>3.0</v>
      </c>
      <c r="AT655" s="19">
        <v>3.0</v>
      </c>
      <c r="AU655" s="19">
        <v>3.0</v>
      </c>
      <c r="AV655" s="19">
        <v>3.0</v>
      </c>
      <c r="AW655" s="19">
        <v>3.0</v>
      </c>
      <c r="AX655" s="19">
        <v>3.0</v>
      </c>
      <c r="AY655" s="19">
        <f t="shared" si="9"/>
        <v>26</v>
      </c>
      <c r="AZ655" s="19">
        <f t="shared" si="10"/>
        <v>17</v>
      </c>
      <c r="BA655" s="19">
        <f t="shared" si="11"/>
        <v>1</v>
      </c>
      <c r="BB655" s="19">
        <f t="shared" si="12"/>
        <v>1</v>
      </c>
      <c r="BC655" s="19">
        <v>2.0</v>
      </c>
      <c r="BD655" s="19">
        <v>2.0</v>
      </c>
      <c r="BE655" s="19">
        <v>2.0</v>
      </c>
      <c r="BF655" s="19">
        <v>2.0</v>
      </c>
      <c r="BG655" s="19">
        <v>2.0</v>
      </c>
      <c r="BH655" s="19">
        <v>2.0</v>
      </c>
      <c r="BI655" s="19">
        <v>2.0</v>
      </c>
      <c r="BJ655" s="19">
        <f t="shared" si="13"/>
        <v>14</v>
      </c>
      <c r="BK655" s="19">
        <f t="shared" si="14"/>
        <v>7</v>
      </c>
      <c r="BL655" s="19"/>
      <c r="BM655" s="19"/>
      <c r="BN655" s="19">
        <v>4.0</v>
      </c>
      <c r="BO655" s="19" t="s">
        <v>195</v>
      </c>
      <c r="BP655" s="19">
        <f t="shared" si="15"/>
        <v>1</v>
      </c>
      <c r="BQ655" s="19">
        <v>4.0</v>
      </c>
      <c r="BR655" s="19">
        <v>15.0</v>
      </c>
      <c r="BS655" s="19" t="s">
        <v>195</v>
      </c>
      <c r="BT655" s="20">
        <f t="shared" si="16"/>
        <v>1</v>
      </c>
      <c r="BU655" s="19" t="s">
        <v>207</v>
      </c>
      <c r="BV655" s="19">
        <v>2.0</v>
      </c>
      <c r="BW655" s="19" t="s">
        <v>195</v>
      </c>
      <c r="BX655" s="19" t="s">
        <v>191</v>
      </c>
      <c r="BY655" s="19" t="s">
        <v>195</v>
      </c>
      <c r="BZ655" s="19" t="s">
        <v>186</v>
      </c>
      <c r="CA655" s="19">
        <f t="shared" si="17"/>
        <v>1</v>
      </c>
      <c r="CB655" s="19" t="s">
        <v>186</v>
      </c>
      <c r="CC655" s="19">
        <f t="shared" si="18"/>
        <v>1</v>
      </c>
      <c r="CD655" s="19" t="s">
        <v>209</v>
      </c>
      <c r="CE655" s="19">
        <f t="shared" si="19"/>
        <v>1</v>
      </c>
      <c r="CF655" s="19" t="s">
        <v>209</v>
      </c>
      <c r="CG655" s="19">
        <f t="shared" si="20"/>
        <v>1</v>
      </c>
      <c r="CH655" s="19" t="s">
        <v>192</v>
      </c>
      <c r="CI655" s="19">
        <f t="shared" si="21"/>
        <v>0</v>
      </c>
      <c r="CJ655" s="19" t="s">
        <v>229</v>
      </c>
      <c r="CK655" s="19" t="s">
        <v>240</v>
      </c>
      <c r="CL655" s="19" t="s">
        <v>212</v>
      </c>
      <c r="CM655" s="19">
        <f t="shared" si="22"/>
        <v>6</v>
      </c>
      <c r="CN655" s="19" t="s">
        <v>225</v>
      </c>
      <c r="CO655" s="19">
        <f t="shared" si="23"/>
        <v>2</v>
      </c>
      <c r="CP655" s="19" t="s">
        <v>185</v>
      </c>
      <c r="CQ655" s="19" t="s">
        <v>185</v>
      </c>
      <c r="CR655" s="19" t="s">
        <v>185</v>
      </c>
      <c r="CS655" s="19" t="s">
        <v>185</v>
      </c>
      <c r="CT655" s="19" t="s">
        <v>185</v>
      </c>
      <c r="CU655" s="19">
        <f t="shared" ref="CU655:CY655" si="723">if(CP655="Không",0,1)</f>
        <v>0</v>
      </c>
      <c r="CV655" s="19">
        <f t="shared" si="723"/>
        <v>0</v>
      </c>
      <c r="CW655" s="19">
        <f t="shared" si="723"/>
        <v>0</v>
      </c>
      <c r="CX655" s="19">
        <f t="shared" si="723"/>
        <v>0</v>
      </c>
      <c r="CY655" s="19">
        <f t="shared" si="723"/>
        <v>0</v>
      </c>
      <c r="CZ655" s="19" t="s">
        <v>185</v>
      </c>
      <c r="DA655" s="19">
        <f t="shared" si="25"/>
        <v>0</v>
      </c>
      <c r="DB655" s="19" t="s">
        <v>185</v>
      </c>
      <c r="DC655" s="19">
        <f t="shared" si="26"/>
        <v>0</v>
      </c>
      <c r="DD655" s="20"/>
      <c r="DE655" s="19" t="s">
        <v>195</v>
      </c>
      <c r="DF655" s="19">
        <f t="shared" si="27"/>
        <v>1</v>
      </c>
      <c r="DG655" s="19" t="s">
        <v>196</v>
      </c>
      <c r="DH655" s="19">
        <f t="shared" si="28"/>
        <v>0</v>
      </c>
      <c r="DI655" s="19" t="s">
        <v>185</v>
      </c>
      <c r="DJ655" s="19">
        <f t="shared" si="29"/>
        <v>0</v>
      </c>
      <c r="DK655" s="19" t="s">
        <v>197</v>
      </c>
      <c r="DL655" s="19">
        <f t="shared" si="30"/>
        <v>0</v>
      </c>
      <c r="DM655" s="19" t="s">
        <v>198</v>
      </c>
      <c r="DN655" s="19">
        <f t="shared" si="31"/>
        <v>1.5</v>
      </c>
      <c r="DO655" s="19" t="s">
        <v>557</v>
      </c>
      <c r="DP655" s="19" t="s">
        <v>185</v>
      </c>
      <c r="DQ655" s="20">
        <f t="shared" si="32"/>
        <v>0</v>
      </c>
      <c r="DR655" s="20"/>
      <c r="DS655" s="19" t="s">
        <v>185</v>
      </c>
      <c r="DT655" s="20"/>
      <c r="DU655" s="19" t="s">
        <v>185</v>
      </c>
      <c r="DV655" s="20"/>
      <c r="DW655" s="20"/>
      <c r="DX655" s="20"/>
      <c r="DY655" s="20"/>
    </row>
    <row r="656">
      <c r="A656" s="18">
        <v>46043.45706018519</v>
      </c>
      <c r="B656" s="19" t="s">
        <v>316</v>
      </c>
      <c r="C656" s="19" t="s">
        <v>174</v>
      </c>
      <c r="D656" s="19">
        <f t="shared" si="2"/>
        <v>0</v>
      </c>
      <c r="E656" s="19" t="s">
        <v>267</v>
      </c>
      <c r="F656" s="19">
        <f>IFERROR(__xludf.DUMMYFUNCTION("LET(
  t, LOWER(TRIM(E656)),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656" s="19" t="s">
        <v>220</v>
      </c>
      <c r="H656" s="19">
        <f>IFERROR(__xludf.DUMMYFUNCTION("LET(
  t, LOWER(TRIM(G656)),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56" s="19" t="s">
        <v>276</v>
      </c>
      <c r="J656" s="19">
        <f>IFERROR(__xludf.DUMMYFUNCTION("LET(
  text, LOWER(I656),
  IFERROR(
    IFS(
      REGEXMATCH(text,""ở cùng gia đình|ở trọ cùng gia đình""), 0,
      REGEXMATCH(text,""thuê trọ""), 1,
      REGEXMATCH(text,""ở ktx""), 2,
      REGEXMATCH(text,""có nhà tại khu vực đang học|có nhà|ở riên"&amp;"g tại chung cư""), 3,
      REGEXMATCH(text,""ở nhà người quen""), 4
    ),
  -1)
)"),0.0)</f>
        <v>0</v>
      </c>
      <c r="K656" s="19" t="s">
        <v>221</v>
      </c>
      <c r="L656" s="19">
        <f>IFERROR(__xludf.DUMMYFUNCTION("LET(
  t, LOWER(TRIM(K656)),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56" s="19" t="s">
        <v>222</v>
      </c>
      <c r="N656" s="19">
        <f>IFERROR(__xludf.DUMMYFUNCTION("LET(
  t, LOWER(TRIM(M656)),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56" s="19" t="s">
        <v>195</v>
      </c>
      <c r="P656" s="19">
        <f t="shared" si="3"/>
        <v>1</v>
      </c>
      <c r="Q656" s="19" t="s">
        <v>447</v>
      </c>
      <c r="R656" s="19">
        <v>1.0</v>
      </c>
      <c r="S656" s="19" t="s">
        <v>223</v>
      </c>
      <c r="T656" s="19"/>
      <c r="U656" s="19" t="s">
        <v>224</v>
      </c>
      <c r="V656" s="20">
        <f>IFERROR(__xludf.DUMMYFUNCTION("IFERROR(REGEXEXTRACT(U656,""\d+"")*1, """")"),25.0)</f>
        <v>25</v>
      </c>
      <c r="W656" s="20">
        <f t="shared" si="5"/>
        <v>25</v>
      </c>
      <c r="X656" s="19">
        <v>20.0</v>
      </c>
      <c r="Y656" s="19">
        <v>30.0</v>
      </c>
      <c r="Z656" s="19" t="s">
        <v>186</v>
      </c>
      <c r="AA656" s="19"/>
      <c r="AB656" s="19" t="s">
        <v>185</v>
      </c>
      <c r="AC656" s="19" t="s">
        <v>321</v>
      </c>
      <c r="AD656" s="19" t="s">
        <v>205</v>
      </c>
      <c r="AE656" s="19" t="s">
        <v>185</v>
      </c>
      <c r="AF656" s="19" t="s">
        <v>237</v>
      </c>
      <c r="AG656" s="19" t="s">
        <v>188</v>
      </c>
      <c r="AH656" s="19" t="s">
        <v>251</v>
      </c>
      <c r="AI656" s="19" t="s">
        <v>331</v>
      </c>
      <c r="AJ656" s="19">
        <f t="shared" si="6"/>
        <v>3</v>
      </c>
      <c r="AK656" s="19" t="s">
        <v>251</v>
      </c>
      <c r="AL656" s="19">
        <f t="shared" si="7"/>
        <v>3</v>
      </c>
      <c r="AM656" s="19" t="s">
        <v>190</v>
      </c>
      <c r="AN656" s="19">
        <f t="shared" si="8"/>
        <v>0</v>
      </c>
      <c r="AO656" s="20"/>
      <c r="AP656" s="19">
        <v>2.0</v>
      </c>
      <c r="AQ656" s="19">
        <v>4.0</v>
      </c>
      <c r="AR656" s="19">
        <v>4.0</v>
      </c>
      <c r="AS656" s="19">
        <v>3.0</v>
      </c>
      <c r="AT656" s="19">
        <v>4.0</v>
      </c>
      <c r="AU656" s="19">
        <v>4.0</v>
      </c>
      <c r="AV656" s="19">
        <v>4.0</v>
      </c>
      <c r="AW656" s="19">
        <v>1.0</v>
      </c>
      <c r="AX656" s="19">
        <v>3.0</v>
      </c>
      <c r="AY656" s="19">
        <f t="shared" si="9"/>
        <v>29</v>
      </c>
      <c r="AZ656" s="19">
        <f t="shared" si="10"/>
        <v>20</v>
      </c>
      <c r="BA656" s="19">
        <f t="shared" si="11"/>
        <v>1</v>
      </c>
      <c r="BB656" s="19">
        <f t="shared" si="12"/>
        <v>1</v>
      </c>
      <c r="BC656" s="19">
        <v>3.0</v>
      </c>
      <c r="BD656" s="19">
        <v>3.0</v>
      </c>
      <c r="BE656" s="19">
        <v>3.0</v>
      </c>
      <c r="BF656" s="19">
        <v>3.0</v>
      </c>
      <c r="BG656" s="19">
        <v>2.0</v>
      </c>
      <c r="BH656" s="19">
        <v>1.0</v>
      </c>
      <c r="BI656" s="19">
        <v>3.0</v>
      </c>
      <c r="BJ656" s="19">
        <f t="shared" si="13"/>
        <v>18</v>
      </c>
      <c r="BK656" s="19">
        <f t="shared" si="14"/>
        <v>11</v>
      </c>
      <c r="BL656" s="19"/>
      <c r="BM656" s="19"/>
      <c r="BN656" s="19">
        <v>3.0</v>
      </c>
      <c r="BO656" s="19" t="s">
        <v>185</v>
      </c>
      <c r="BP656" s="19">
        <f t="shared" si="15"/>
        <v>0</v>
      </c>
      <c r="BQ656" s="19">
        <v>4.0</v>
      </c>
      <c r="BR656" s="19">
        <v>18.0</v>
      </c>
      <c r="BS656" s="19" t="s">
        <v>195</v>
      </c>
      <c r="BT656" s="20">
        <f t="shared" si="16"/>
        <v>1</v>
      </c>
      <c r="BU656" s="19" t="s">
        <v>207</v>
      </c>
      <c r="BV656" s="19">
        <v>1.0</v>
      </c>
      <c r="BW656" s="19" t="s">
        <v>195</v>
      </c>
      <c r="BX656" s="19" t="s">
        <v>191</v>
      </c>
      <c r="BY656" s="19" t="s">
        <v>195</v>
      </c>
      <c r="BZ656" s="19" t="s">
        <v>208</v>
      </c>
      <c r="CA656" s="19">
        <f t="shared" si="17"/>
        <v>2</v>
      </c>
      <c r="CB656" s="19" t="s">
        <v>208</v>
      </c>
      <c r="CC656" s="19">
        <f t="shared" si="18"/>
        <v>2</v>
      </c>
      <c r="CD656" s="19" t="s">
        <v>208</v>
      </c>
      <c r="CE656" s="19">
        <f t="shared" si="19"/>
        <v>2</v>
      </c>
      <c r="CF656" s="19" t="s">
        <v>208</v>
      </c>
      <c r="CG656" s="19">
        <f t="shared" si="20"/>
        <v>2</v>
      </c>
      <c r="CH656" s="19" t="s">
        <v>208</v>
      </c>
      <c r="CI656" s="19">
        <f t="shared" si="21"/>
        <v>2</v>
      </c>
      <c r="CJ656" s="19" t="s">
        <v>229</v>
      </c>
      <c r="CK656" s="19" t="s">
        <v>1001</v>
      </c>
      <c r="CL656" s="19" t="s">
        <v>212</v>
      </c>
      <c r="CM656" s="19">
        <f t="shared" si="22"/>
        <v>6</v>
      </c>
      <c r="CN656" s="19" t="s">
        <v>185</v>
      </c>
      <c r="CO656" s="19">
        <f t="shared" si="23"/>
        <v>0</v>
      </c>
      <c r="CP656" s="19" t="s">
        <v>195</v>
      </c>
      <c r="CQ656" s="19" t="s">
        <v>195</v>
      </c>
      <c r="CR656" s="19" t="s">
        <v>195</v>
      </c>
      <c r="CS656" s="19" t="s">
        <v>195</v>
      </c>
      <c r="CT656" s="19" t="s">
        <v>195</v>
      </c>
      <c r="CU656" s="19">
        <f t="shared" ref="CU656:CY656" si="724">if(CP656="Không",0,1)</f>
        <v>1</v>
      </c>
      <c r="CV656" s="19">
        <f t="shared" si="724"/>
        <v>1</v>
      </c>
      <c r="CW656" s="19">
        <f t="shared" si="724"/>
        <v>1</v>
      </c>
      <c r="CX656" s="19">
        <f t="shared" si="724"/>
        <v>1</v>
      </c>
      <c r="CY656" s="19">
        <f t="shared" si="724"/>
        <v>1</v>
      </c>
      <c r="CZ656" s="19" t="s">
        <v>185</v>
      </c>
      <c r="DA656" s="19">
        <f t="shared" si="25"/>
        <v>0</v>
      </c>
      <c r="DB656" s="19" t="s">
        <v>185</v>
      </c>
      <c r="DC656" s="19">
        <f t="shared" si="26"/>
        <v>0</v>
      </c>
      <c r="DD656" s="20"/>
      <c r="DE656" s="19" t="s">
        <v>195</v>
      </c>
      <c r="DF656" s="19">
        <f t="shared" si="27"/>
        <v>1</v>
      </c>
      <c r="DG656" s="19" t="s">
        <v>196</v>
      </c>
      <c r="DH656" s="19">
        <f t="shared" si="28"/>
        <v>0</v>
      </c>
      <c r="DI656" s="19" t="s">
        <v>185</v>
      </c>
      <c r="DJ656" s="19">
        <f t="shared" si="29"/>
        <v>0</v>
      </c>
      <c r="DK656" s="19" t="s">
        <v>197</v>
      </c>
      <c r="DL656" s="19">
        <f t="shared" si="30"/>
        <v>0</v>
      </c>
      <c r="DM656" s="19" t="s">
        <v>303</v>
      </c>
      <c r="DN656" s="19">
        <f t="shared" si="31"/>
        <v>0.5</v>
      </c>
      <c r="DO656" s="19" t="s">
        <v>317</v>
      </c>
      <c r="DP656" s="19" t="s">
        <v>185</v>
      </c>
      <c r="DQ656" s="20">
        <f t="shared" si="32"/>
        <v>0</v>
      </c>
      <c r="DR656" s="20"/>
      <c r="DS656" s="19" t="s">
        <v>195</v>
      </c>
      <c r="DT656" s="19" t="s">
        <v>285</v>
      </c>
      <c r="DU656" s="19" t="s">
        <v>185</v>
      </c>
      <c r="DV656" s="20"/>
      <c r="DW656" s="20"/>
      <c r="DX656" s="20"/>
      <c r="DY656" s="20"/>
    </row>
    <row r="657">
      <c r="A657" s="18">
        <v>46043.459189814814</v>
      </c>
      <c r="B657" s="19" t="s">
        <v>390</v>
      </c>
      <c r="C657" s="19" t="s">
        <v>174</v>
      </c>
      <c r="D657" s="19">
        <f t="shared" si="2"/>
        <v>0</v>
      </c>
      <c r="E657" s="19" t="s">
        <v>346</v>
      </c>
      <c r="F657" s="19">
        <f>IFERROR(__xludf.DUMMYFUNCTION("LET(
  t, LOWER(TRIM(E657)),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57" s="19" t="s">
        <v>185</v>
      </c>
      <c r="H657" s="19">
        <f>IFERROR(__xludf.DUMMYFUNCTION("LET(
  t, LOWER(TRIM(G657)),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57" s="19" t="s">
        <v>276</v>
      </c>
      <c r="J657" s="19">
        <f>IFERROR(__xludf.DUMMYFUNCTION("LET(
  text, LOWER(I657),
  IFERROR(
    IFS(
      REGEXMATCH(text,""ở cùng gia đình|ở trọ cùng gia đình""), 0,
      REGEXMATCH(text,""thuê trọ""), 1,
      REGEXMATCH(text,""ở ktx""), 2,
      REGEXMATCH(text,""có nhà tại khu vực đang học|có nhà|ở riên"&amp;"g tại chung cư""), 3,
      REGEXMATCH(text,""ở nhà người quen""), 4
    ),
  -1)
)"),0.0)</f>
        <v>0</v>
      </c>
      <c r="K657" s="19" t="s">
        <v>202</v>
      </c>
      <c r="L657" s="19">
        <f>IFERROR(__xludf.DUMMYFUNCTION("LET(
  t, LOWER(TRIM(K657)),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57" s="19" t="s">
        <v>261</v>
      </c>
      <c r="N657" s="19">
        <f>IFERROR(__xludf.DUMMYFUNCTION("LET(
  t, LOWER(TRIM(M657)),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57" s="19" t="s">
        <v>185</v>
      </c>
      <c r="P657" s="19">
        <f t="shared" si="3"/>
        <v>0</v>
      </c>
      <c r="Q657" s="20"/>
      <c r="R657" s="20" t="str">
        <f t="shared" ref="R657:R676" si="726">Q657</f>
        <v/>
      </c>
      <c r="S657" s="20"/>
      <c r="T657" s="20"/>
      <c r="U657" s="20"/>
      <c r="V657" s="20" t="str">
        <f>IFERROR(__xludf.DUMMYFUNCTION("IFERROR(REGEXEXTRACT(U657,""\d+"")*1, """")"),"")</f>
        <v/>
      </c>
      <c r="W657" s="20">
        <f t="shared" si="5"/>
        <v>0</v>
      </c>
      <c r="X657" s="20"/>
      <c r="Y657" s="20"/>
      <c r="Z657" s="19" t="s">
        <v>185</v>
      </c>
      <c r="AA657" s="19"/>
      <c r="AB657" s="19" t="s">
        <v>185</v>
      </c>
      <c r="AC657" s="19" t="s">
        <v>185</v>
      </c>
      <c r="AD657" s="19" t="s">
        <v>186</v>
      </c>
      <c r="AE657" s="19" t="s">
        <v>185</v>
      </c>
      <c r="AF657" s="19" t="s">
        <v>206</v>
      </c>
      <c r="AG657" s="19" t="s">
        <v>188</v>
      </c>
      <c r="AH657" s="19" t="s">
        <v>238</v>
      </c>
      <c r="AI657" s="19" t="s">
        <v>239</v>
      </c>
      <c r="AJ657" s="19">
        <f t="shared" si="6"/>
        <v>0</v>
      </c>
      <c r="AK657" s="19" t="s">
        <v>238</v>
      </c>
      <c r="AL657" s="19">
        <f t="shared" si="7"/>
        <v>0</v>
      </c>
      <c r="AM657" s="19" t="s">
        <v>190</v>
      </c>
      <c r="AN657" s="19">
        <f t="shared" si="8"/>
        <v>0</v>
      </c>
      <c r="AO657" s="20"/>
      <c r="AP657" s="19">
        <v>1.0</v>
      </c>
      <c r="AQ657" s="19">
        <v>1.0</v>
      </c>
      <c r="AR657" s="19">
        <v>1.0</v>
      </c>
      <c r="AS657" s="19">
        <v>1.0</v>
      </c>
      <c r="AT657" s="19">
        <v>1.0</v>
      </c>
      <c r="AU657" s="19">
        <v>1.0</v>
      </c>
      <c r="AV657" s="19">
        <v>1.0</v>
      </c>
      <c r="AW657" s="19">
        <v>1.0</v>
      </c>
      <c r="AX657" s="19">
        <v>1.0</v>
      </c>
      <c r="AY657" s="19">
        <f t="shared" si="9"/>
        <v>9</v>
      </c>
      <c r="AZ657" s="19">
        <f t="shared" si="10"/>
        <v>0</v>
      </c>
      <c r="BA657" s="19">
        <f t="shared" si="11"/>
        <v>0</v>
      </c>
      <c r="BB657" s="19">
        <f t="shared" si="12"/>
        <v>0</v>
      </c>
      <c r="BC657" s="19">
        <v>1.0</v>
      </c>
      <c r="BD657" s="19">
        <v>1.0</v>
      </c>
      <c r="BE657" s="19">
        <v>1.0</v>
      </c>
      <c r="BF657" s="19">
        <v>1.0</v>
      </c>
      <c r="BG657" s="19">
        <v>1.0</v>
      </c>
      <c r="BH657" s="19">
        <v>1.0</v>
      </c>
      <c r="BI657" s="19">
        <v>1.0</v>
      </c>
      <c r="BJ657" s="19">
        <f t="shared" si="13"/>
        <v>7</v>
      </c>
      <c r="BK657" s="19">
        <f t="shared" si="14"/>
        <v>0</v>
      </c>
      <c r="BL657" s="19"/>
      <c r="BM657" s="19"/>
      <c r="BN657" s="19">
        <v>3.0</v>
      </c>
      <c r="BO657" s="19" t="s">
        <v>185</v>
      </c>
      <c r="BP657" s="19">
        <f t="shared" si="15"/>
        <v>0</v>
      </c>
      <c r="BQ657" s="19">
        <v>1.0</v>
      </c>
      <c r="BR657" s="19" t="s">
        <v>1274</v>
      </c>
      <c r="BS657" s="19" t="s">
        <v>185</v>
      </c>
      <c r="BT657" s="20">
        <f t="shared" si="16"/>
        <v>0</v>
      </c>
      <c r="BU657" s="20"/>
      <c r="BV657" s="19">
        <v>4.0</v>
      </c>
      <c r="BW657" s="19" t="s">
        <v>185</v>
      </c>
      <c r="BX657" s="19" t="s">
        <v>191</v>
      </c>
      <c r="BY657" s="19" t="s">
        <v>185</v>
      </c>
      <c r="BZ657" s="19" t="s">
        <v>185</v>
      </c>
      <c r="CA657" s="19">
        <f t="shared" si="17"/>
        <v>0</v>
      </c>
      <c r="CB657" s="19" t="s">
        <v>185</v>
      </c>
      <c r="CC657" s="19">
        <f t="shared" si="18"/>
        <v>0</v>
      </c>
      <c r="CD657" s="19" t="s">
        <v>192</v>
      </c>
      <c r="CE657" s="19">
        <f t="shared" si="19"/>
        <v>0</v>
      </c>
      <c r="CF657" s="19" t="s">
        <v>192</v>
      </c>
      <c r="CG657" s="19">
        <f t="shared" si="20"/>
        <v>0</v>
      </c>
      <c r="CH657" s="19" t="s">
        <v>192</v>
      </c>
      <c r="CI657" s="19">
        <f t="shared" si="21"/>
        <v>0</v>
      </c>
      <c r="CJ657" s="19" t="s">
        <v>193</v>
      </c>
      <c r="CK657" s="19" t="s">
        <v>185</v>
      </c>
      <c r="CL657" s="19" t="s">
        <v>241</v>
      </c>
      <c r="CM657" s="19">
        <f t="shared" si="22"/>
        <v>1.5</v>
      </c>
      <c r="CN657" s="19" t="s">
        <v>185</v>
      </c>
      <c r="CO657" s="19">
        <f t="shared" si="23"/>
        <v>0</v>
      </c>
      <c r="CP657" s="19" t="s">
        <v>185</v>
      </c>
      <c r="CQ657" s="19" t="s">
        <v>185</v>
      </c>
      <c r="CR657" s="19" t="s">
        <v>185</v>
      </c>
      <c r="CS657" s="19" t="s">
        <v>185</v>
      </c>
      <c r="CT657" s="19" t="s">
        <v>185</v>
      </c>
      <c r="CU657" s="19">
        <f t="shared" ref="CU657:CY657" si="725">if(CP657="Không",0,1)</f>
        <v>0</v>
      </c>
      <c r="CV657" s="19">
        <f t="shared" si="725"/>
        <v>0</v>
      </c>
      <c r="CW657" s="19">
        <f t="shared" si="725"/>
        <v>0</v>
      </c>
      <c r="CX657" s="19">
        <f t="shared" si="725"/>
        <v>0</v>
      </c>
      <c r="CY657" s="19">
        <f t="shared" si="725"/>
        <v>0</v>
      </c>
      <c r="CZ657" s="19" t="s">
        <v>185</v>
      </c>
      <c r="DA657" s="19">
        <f t="shared" si="25"/>
        <v>0</v>
      </c>
      <c r="DB657" s="19" t="s">
        <v>185</v>
      </c>
      <c r="DC657" s="19">
        <f t="shared" si="26"/>
        <v>0</v>
      </c>
      <c r="DD657" s="20"/>
      <c r="DE657" s="19" t="s">
        <v>185</v>
      </c>
      <c r="DF657" s="19">
        <f t="shared" si="27"/>
        <v>0</v>
      </c>
      <c r="DG657" s="19" t="s">
        <v>196</v>
      </c>
      <c r="DH657" s="19">
        <f t="shared" si="28"/>
        <v>0</v>
      </c>
      <c r="DI657" s="19" t="s">
        <v>185</v>
      </c>
      <c r="DJ657" s="19">
        <f t="shared" si="29"/>
        <v>0</v>
      </c>
      <c r="DK657" s="19" t="s">
        <v>197</v>
      </c>
      <c r="DL657" s="19">
        <f t="shared" si="30"/>
        <v>0</v>
      </c>
      <c r="DM657" s="20"/>
      <c r="DN657" s="19" t="str">
        <f t="shared" si="31"/>
        <v/>
      </c>
      <c r="DO657" s="20"/>
      <c r="DP657" s="19" t="s">
        <v>185</v>
      </c>
      <c r="DQ657" s="20">
        <f t="shared" si="32"/>
        <v>0</v>
      </c>
      <c r="DR657" s="20"/>
      <c r="DS657" s="19" t="s">
        <v>185</v>
      </c>
      <c r="DT657" s="20"/>
      <c r="DU657" s="19" t="s">
        <v>185</v>
      </c>
      <c r="DV657" s="20"/>
      <c r="DW657" s="20"/>
      <c r="DX657" s="20"/>
      <c r="DY657" s="20"/>
    </row>
    <row r="658">
      <c r="A658" s="18">
        <v>46043.45953703704</v>
      </c>
      <c r="B658" s="19" t="s">
        <v>309</v>
      </c>
      <c r="C658" s="19" t="s">
        <v>335</v>
      </c>
      <c r="D658" s="19">
        <f t="shared" si="2"/>
        <v>1</v>
      </c>
      <c r="E658" s="19" t="s">
        <v>1275</v>
      </c>
      <c r="F658" s="19">
        <f>IFERROR(__xludf.DUMMYFUNCTION("LET(
  t, LOWER(TRIM(E658)),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658" s="19" t="s">
        <v>181</v>
      </c>
      <c r="H658" s="19">
        <f>IFERROR(__xludf.DUMMYFUNCTION("LET(
  t, LOWER(TRIM(G658)),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658" s="19" t="s">
        <v>182</v>
      </c>
      <c r="J658" s="19">
        <f>IFERROR(__xludf.DUMMYFUNCTION("LET(
  text, LOWER(I658),
  IFERROR(
    IFS(
      REGEXMATCH(text,""ở cùng gia đình|ở trọ cùng gia đình""), 0,
      REGEXMATCH(text,""thuê trọ""), 1,
      REGEXMATCH(text,""ở ktx""), 2,
      REGEXMATCH(text,""có nhà tại khu vực đang học|có nhà|ở riên"&amp;"g tại chung cư""), 3,
      REGEXMATCH(text,""ở nhà người quen""), 4
    ),
  -1)
)"),1.0)</f>
        <v>1</v>
      </c>
      <c r="K658" s="19" t="s">
        <v>183</v>
      </c>
      <c r="L658" s="19">
        <f>IFERROR(__xludf.DUMMYFUNCTION("LET(
  t, LOWER(TRIM(K658)),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58" s="19" t="s">
        <v>383</v>
      </c>
      <c r="N658" s="19">
        <f>IFERROR(__xludf.DUMMYFUNCTION("LET(
  t, LOWER(TRIM(M658)),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58" s="19" t="s">
        <v>195</v>
      </c>
      <c r="P658" s="19">
        <f t="shared" si="3"/>
        <v>1</v>
      </c>
      <c r="Q658" s="19">
        <v>1.0</v>
      </c>
      <c r="R658" s="20">
        <f t="shared" si="726"/>
        <v>1</v>
      </c>
      <c r="S658" s="19" t="s">
        <v>1276</v>
      </c>
      <c r="T658" s="19"/>
      <c r="U658" s="19" t="s">
        <v>1277</v>
      </c>
      <c r="V658" s="20" t="str">
        <f>IFERROR(__xludf.DUMMYFUNCTION("IFERROR(REGEXEXTRACT(U658,""\d+"")*1, """")"),"")</f>
        <v/>
      </c>
      <c r="W658" s="20">
        <f t="shared" si="5"/>
        <v>0</v>
      </c>
      <c r="X658" s="19">
        <v>0.0</v>
      </c>
      <c r="Y658" s="19">
        <v>0.0</v>
      </c>
      <c r="Z658" s="19" t="s">
        <v>185</v>
      </c>
      <c r="AA658" s="19"/>
      <c r="AB658" s="19" t="s">
        <v>185</v>
      </c>
      <c r="AC658" s="19" t="s">
        <v>185</v>
      </c>
      <c r="AD658" s="19" t="s">
        <v>205</v>
      </c>
      <c r="AE658" s="19" t="s">
        <v>185</v>
      </c>
      <c r="AF658" s="19" t="s">
        <v>237</v>
      </c>
      <c r="AG658" s="19" t="s">
        <v>238</v>
      </c>
      <c r="AH658" s="19" t="s">
        <v>238</v>
      </c>
      <c r="AI658" s="19" t="s">
        <v>239</v>
      </c>
      <c r="AJ658" s="19">
        <f t="shared" si="6"/>
        <v>0</v>
      </c>
      <c r="AK658" s="19" t="s">
        <v>238</v>
      </c>
      <c r="AL658" s="19">
        <f t="shared" si="7"/>
        <v>0</v>
      </c>
      <c r="AM658" s="19" t="s">
        <v>190</v>
      </c>
      <c r="AN658" s="19">
        <f t="shared" si="8"/>
        <v>0</v>
      </c>
      <c r="AO658" s="20"/>
      <c r="AP658" s="19">
        <v>4.0</v>
      </c>
      <c r="AQ658" s="19">
        <v>4.0</v>
      </c>
      <c r="AR658" s="19">
        <v>4.0</v>
      </c>
      <c r="AS658" s="19">
        <v>4.0</v>
      </c>
      <c r="AT658" s="19">
        <v>4.0</v>
      </c>
      <c r="AU658" s="19">
        <v>4.0</v>
      </c>
      <c r="AV658" s="19">
        <v>4.0</v>
      </c>
      <c r="AW658" s="19">
        <v>4.0</v>
      </c>
      <c r="AX658" s="19">
        <v>2.0</v>
      </c>
      <c r="AY658" s="19">
        <f t="shared" si="9"/>
        <v>34</v>
      </c>
      <c r="AZ658" s="19">
        <f t="shared" si="10"/>
        <v>25</v>
      </c>
      <c r="BA658" s="19">
        <f t="shared" si="11"/>
        <v>1</v>
      </c>
      <c r="BB658" s="19">
        <f t="shared" si="12"/>
        <v>1</v>
      </c>
      <c r="BC658" s="19">
        <v>4.0</v>
      </c>
      <c r="BD658" s="19">
        <v>4.0</v>
      </c>
      <c r="BE658" s="19">
        <v>4.0</v>
      </c>
      <c r="BF658" s="19">
        <v>4.0</v>
      </c>
      <c r="BG658" s="19">
        <v>4.0</v>
      </c>
      <c r="BH658" s="19">
        <v>4.0</v>
      </c>
      <c r="BI658" s="19">
        <v>3.0</v>
      </c>
      <c r="BJ658" s="19">
        <f t="shared" si="13"/>
        <v>27</v>
      </c>
      <c r="BK658" s="19">
        <f t="shared" si="14"/>
        <v>20</v>
      </c>
      <c r="BL658" s="19"/>
      <c r="BM658" s="19"/>
      <c r="BN658" s="19">
        <v>5.0</v>
      </c>
      <c r="BO658" s="19" t="s">
        <v>195</v>
      </c>
      <c r="BP658" s="19">
        <f t="shared" si="15"/>
        <v>1</v>
      </c>
      <c r="BQ658" s="19">
        <v>6.0</v>
      </c>
      <c r="BR658" s="19">
        <v>2.0</v>
      </c>
      <c r="BS658" s="19" t="s">
        <v>185</v>
      </c>
      <c r="BT658" s="20">
        <f t="shared" si="16"/>
        <v>0</v>
      </c>
      <c r="BU658" s="20"/>
      <c r="BV658" s="19">
        <v>3.0</v>
      </c>
      <c r="BW658" s="19" t="s">
        <v>195</v>
      </c>
      <c r="BX658" s="19" t="s">
        <v>191</v>
      </c>
      <c r="BY658" s="19" t="s">
        <v>195</v>
      </c>
      <c r="BZ658" s="19" t="s">
        <v>185</v>
      </c>
      <c r="CA658" s="19">
        <f t="shared" si="17"/>
        <v>0</v>
      </c>
      <c r="CB658" s="19" t="s">
        <v>186</v>
      </c>
      <c r="CC658" s="19">
        <f t="shared" si="18"/>
        <v>1</v>
      </c>
      <c r="CD658" s="19" t="s">
        <v>208</v>
      </c>
      <c r="CE658" s="19">
        <f t="shared" si="19"/>
        <v>2</v>
      </c>
      <c r="CF658" s="19" t="s">
        <v>208</v>
      </c>
      <c r="CG658" s="19">
        <f t="shared" si="20"/>
        <v>2</v>
      </c>
      <c r="CH658" s="19" t="s">
        <v>208</v>
      </c>
      <c r="CI658" s="19">
        <f t="shared" si="21"/>
        <v>2</v>
      </c>
      <c r="CJ658" s="19" t="s">
        <v>210</v>
      </c>
      <c r="CK658" s="19" t="s">
        <v>279</v>
      </c>
      <c r="CL658" s="19" t="s">
        <v>212</v>
      </c>
      <c r="CM658" s="19">
        <f t="shared" si="22"/>
        <v>6</v>
      </c>
      <c r="CN658" s="19" t="s">
        <v>185</v>
      </c>
      <c r="CO658" s="19">
        <f t="shared" si="23"/>
        <v>0</v>
      </c>
      <c r="CP658" s="19" t="s">
        <v>185</v>
      </c>
      <c r="CQ658" s="19" t="s">
        <v>195</v>
      </c>
      <c r="CR658" s="19" t="s">
        <v>185</v>
      </c>
      <c r="CS658" s="19" t="s">
        <v>195</v>
      </c>
      <c r="CT658" s="19" t="s">
        <v>195</v>
      </c>
      <c r="CU658" s="19">
        <f t="shared" ref="CU658:CY658" si="727">if(CP658="Không",0,1)</f>
        <v>0</v>
      </c>
      <c r="CV658" s="19">
        <f t="shared" si="727"/>
        <v>1</v>
      </c>
      <c r="CW658" s="19">
        <f t="shared" si="727"/>
        <v>0</v>
      </c>
      <c r="CX658" s="19">
        <f t="shared" si="727"/>
        <v>1</v>
      </c>
      <c r="CY658" s="19">
        <f t="shared" si="727"/>
        <v>1</v>
      </c>
      <c r="CZ658" s="19" t="s">
        <v>195</v>
      </c>
      <c r="DA658" s="19">
        <f t="shared" si="25"/>
        <v>1</v>
      </c>
      <c r="DB658" s="19" t="s">
        <v>185</v>
      </c>
      <c r="DC658" s="19">
        <f t="shared" si="26"/>
        <v>0</v>
      </c>
      <c r="DD658" s="20"/>
      <c r="DE658" s="19" t="s">
        <v>195</v>
      </c>
      <c r="DF658" s="19">
        <f t="shared" si="27"/>
        <v>1</v>
      </c>
      <c r="DG658" s="19" t="s">
        <v>196</v>
      </c>
      <c r="DH658" s="19">
        <f t="shared" si="28"/>
        <v>0</v>
      </c>
      <c r="DI658" s="19" t="s">
        <v>185</v>
      </c>
      <c r="DJ658" s="19">
        <f t="shared" si="29"/>
        <v>0</v>
      </c>
      <c r="DK658" s="19" t="s">
        <v>197</v>
      </c>
      <c r="DL658" s="19">
        <f t="shared" si="30"/>
        <v>0</v>
      </c>
      <c r="DM658" s="19" t="s">
        <v>265</v>
      </c>
      <c r="DN658" s="19">
        <f t="shared" si="31"/>
        <v>5</v>
      </c>
      <c r="DO658" s="19" t="s">
        <v>274</v>
      </c>
      <c r="DP658" s="19" t="s">
        <v>195</v>
      </c>
      <c r="DQ658" s="20">
        <f t="shared" si="32"/>
        <v>1</v>
      </c>
      <c r="DR658" s="19" t="s">
        <v>490</v>
      </c>
      <c r="DS658" s="19" t="s">
        <v>185</v>
      </c>
      <c r="DT658" s="20"/>
      <c r="DU658" s="19" t="s">
        <v>293</v>
      </c>
      <c r="DV658" s="19"/>
      <c r="DW658" s="19" t="s">
        <v>259</v>
      </c>
      <c r="DX658" s="20"/>
      <c r="DY658" s="20"/>
    </row>
    <row r="659">
      <c r="A659" s="18">
        <v>46043.45960648148</v>
      </c>
      <c r="B659" s="19" t="s">
        <v>390</v>
      </c>
      <c r="C659" s="19" t="s">
        <v>174</v>
      </c>
      <c r="D659" s="19">
        <f t="shared" si="2"/>
        <v>0</v>
      </c>
      <c r="E659" s="19" t="s">
        <v>267</v>
      </c>
      <c r="F659" s="19">
        <f>IFERROR(__xludf.DUMMYFUNCTION("LET(
  t, LOWER(TRIM(E659)),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659" s="19" t="s">
        <v>220</v>
      </c>
      <c r="H659" s="19">
        <f>IFERROR(__xludf.DUMMYFUNCTION("LET(
  t, LOWER(TRIM(G659)),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59" s="19" t="s">
        <v>201</v>
      </c>
      <c r="J659" s="19">
        <f>IFERROR(__xludf.DUMMYFUNCTION("LET(
  text, LOWER(I659),
  IFERROR(
    IFS(
      REGEXMATCH(text,""ở cùng gia đình|ở trọ cùng gia đình""), 0,
      REGEXMATCH(text,""thuê trọ""), 1,
      REGEXMATCH(text,""ở ktx""), 2,
      REGEXMATCH(text,""có nhà tại khu vực đang học|có nhà|ở riên"&amp;"g tại chung cư""), 3,
      REGEXMATCH(text,""ở nhà người quen""), 4
    ),
  -1)
)"),3.0)</f>
        <v>3</v>
      </c>
      <c r="K659" s="19" t="s">
        <v>183</v>
      </c>
      <c r="L659" s="19">
        <f>IFERROR(__xludf.DUMMYFUNCTION("LET(
  t, LOWER(TRIM(K659)),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59" s="19" t="s">
        <v>222</v>
      </c>
      <c r="N659" s="19">
        <f>IFERROR(__xludf.DUMMYFUNCTION("LET(
  t, LOWER(TRIM(M659)),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59" s="19" t="s">
        <v>195</v>
      </c>
      <c r="P659" s="19">
        <f t="shared" si="3"/>
        <v>1</v>
      </c>
      <c r="Q659" s="19">
        <v>1.0</v>
      </c>
      <c r="R659" s="20">
        <f t="shared" si="726"/>
        <v>1</v>
      </c>
      <c r="S659" s="19" t="s">
        <v>1278</v>
      </c>
      <c r="T659" s="19"/>
      <c r="U659" s="19" t="s">
        <v>236</v>
      </c>
      <c r="V659" s="20">
        <f>IFERROR(__xludf.DUMMYFUNCTION("IFERROR(REGEXEXTRACT(U659,""\d+"")*1, """")"),40.0)</f>
        <v>40</v>
      </c>
      <c r="W659" s="20">
        <f t="shared" si="5"/>
        <v>40</v>
      </c>
      <c r="X659" s="19">
        <v>40.0</v>
      </c>
      <c r="Y659" s="19">
        <v>5.0</v>
      </c>
      <c r="Z659" s="19" t="s">
        <v>185</v>
      </c>
      <c r="AA659" s="19"/>
      <c r="AB659" s="19" t="s">
        <v>185</v>
      </c>
      <c r="AC659" s="19" t="s">
        <v>525</v>
      </c>
      <c r="AD659" s="19" t="s">
        <v>205</v>
      </c>
      <c r="AE659" s="19" t="s">
        <v>185</v>
      </c>
      <c r="AF659" s="19" t="s">
        <v>187</v>
      </c>
      <c r="AG659" s="19" t="s">
        <v>226</v>
      </c>
      <c r="AH659" s="19" t="s">
        <v>188</v>
      </c>
      <c r="AI659" s="19" t="s">
        <v>239</v>
      </c>
      <c r="AJ659" s="19">
        <f t="shared" si="6"/>
        <v>0</v>
      </c>
      <c r="AK659" s="19" t="s">
        <v>238</v>
      </c>
      <c r="AL659" s="19">
        <f t="shared" si="7"/>
        <v>0</v>
      </c>
      <c r="AM659" s="19" t="s">
        <v>190</v>
      </c>
      <c r="AN659" s="19">
        <f t="shared" si="8"/>
        <v>0</v>
      </c>
      <c r="AO659" s="20"/>
      <c r="AP659" s="19">
        <v>3.0</v>
      </c>
      <c r="AQ659" s="19">
        <v>4.0</v>
      </c>
      <c r="AR659" s="19">
        <v>3.0</v>
      </c>
      <c r="AS659" s="19">
        <v>4.0</v>
      </c>
      <c r="AT659" s="19">
        <v>3.0</v>
      </c>
      <c r="AU659" s="19">
        <v>4.0</v>
      </c>
      <c r="AV659" s="19">
        <v>4.0</v>
      </c>
      <c r="AW659" s="19">
        <v>3.0</v>
      </c>
      <c r="AX659" s="19">
        <v>4.0</v>
      </c>
      <c r="AY659" s="19">
        <f t="shared" si="9"/>
        <v>32</v>
      </c>
      <c r="AZ659" s="19">
        <f t="shared" si="10"/>
        <v>23</v>
      </c>
      <c r="BA659" s="19">
        <f t="shared" si="11"/>
        <v>1</v>
      </c>
      <c r="BB659" s="19">
        <f t="shared" si="12"/>
        <v>1</v>
      </c>
      <c r="BC659" s="19">
        <v>3.0</v>
      </c>
      <c r="BD659" s="19">
        <v>3.0</v>
      </c>
      <c r="BE659" s="19">
        <v>4.0</v>
      </c>
      <c r="BF659" s="19">
        <v>3.0</v>
      </c>
      <c r="BG659" s="19">
        <v>4.0</v>
      </c>
      <c r="BH659" s="19">
        <v>4.0</v>
      </c>
      <c r="BI659" s="19">
        <v>4.0</v>
      </c>
      <c r="BJ659" s="19">
        <f t="shared" si="13"/>
        <v>25</v>
      </c>
      <c r="BK659" s="19">
        <f t="shared" si="14"/>
        <v>18</v>
      </c>
      <c r="BL659" s="19"/>
      <c r="BM659" s="19"/>
      <c r="BN659" s="19">
        <v>3.0</v>
      </c>
      <c r="BO659" s="19" t="s">
        <v>195</v>
      </c>
      <c r="BP659" s="19">
        <f t="shared" si="15"/>
        <v>1</v>
      </c>
      <c r="BQ659" s="19">
        <v>1.0</v>
      </c>
      <c r="BR659" s="19">
        <v>10.0</v>
      </c>
      <c r="BS659" s="19" t="s">
        <v>195</v>
      </c>
      <c r="BT659" s="20">
        <f t="shared" si="16"/>
        <v>1</v>
      </c>
      <c r="BU659" s="19" t="s">
        <v>322</v>
      </c>
      <c r="BV659" s="19">
        <v>3.0</v>
      </c>
      <c r="BW659" s="19" t="s">
        <v>185</v>
      </c>
      <c r="BX659" s="19" t="s">
        <v>191</v>
      </c>
      <c r="BY659" s="19" t="s">
        <v>195</v>
      </c>
      <c r="BZ659" s="19" t="s">
        <v>186</v>
      </c>
      <c r="CA659" s="19">
        <f t="shared" si="17"/>
        <v>1</v>
      </c>
      <c r="CB659" s="19" t="s">
        <v>208</v>
      </c>
      <c r="CC659" s="19">
        <f t="shared" si="18"/>
        <v>2</v>
      </c>
      <c r="CD659" s="19" t="s">
        <v>209</v>
      </c>
      <c r="CE659" s="19">
        <f t="shared" si="19"/>
        <v>1</v>
      </c>
      <c r="CF659" s="19" t="s">
        <v>208</v>
      </c>
      <c r="CG659" s="19">
        <f t="shared" si="20"/>
        <v>2</v>
      </c>
      <c r="CH659" s="19" t="s">
        <v>208</v>
      </c>
      <c r="CI659" s="19">
        <f t="shared" si="21"/>
        <v>2</v>
      </c>
      <c r="CJ659" s="19" t="s">
        <v>229</v>
      </c>
      <c r="CK659" s="19" t="s">
        <v>814</v>
      </c>
      <c r="CL659" s="19" t="s">
        <v>194</v>
      </c>
      <c r="CM659" s="19">
        <f t="shared" si="22"/>
        <v>3.5</v>
      </c>
      <c r="CN659" s="19" t="s">
        <v>185</v>
      </c>
      <c r="CO659" s="19">
        <f t="shared" si="23"/>
        <v>0</v>
      </c>
      <c r="CP659" s="19" t="s">
        <v>185</v>
      </c>
      <c r="CQ659" s="19" t="s">
        <v>195</v>
      </c>
      <c r="CR659" s="19" t="s">
        <v>185</v>
      </c>
      <c r="CS659" s="19" t="s">
        <v>185</v>
      </c>
      <c r="CT659" s="19" t="s">
        <v>185</v>
      </c>
      <c r="CU659" s="19">
        <f t="shared" ref="CU659:CY659" si="728">if(CP659="Không",0,1)</f>
        <v>0</v>
      </c>
      <c r="CV659" s="19">
        <f t="shared" si="728"/>
        <v>1</v>
      </c>
      <c r="CW659" s="19">
        <f t="shared" si="728"/>
        <v>0</v>
      </c>
      <c r="CX659" s="19">
        <f t="shared" si="728"/>
        <v>0</v>
      </c>
      <c r="CY659" s="19">
        <f t="shared" si="728"/>
        <v>0</v>
      </c>
      <c r="CZ659" s="19" t="s">
        <v>185</v>
      </c>
      <c r="DA659" s="19">
        <f t="shared" si="25"/>
        <v>0</v>
      </c>
      <c r="DB659" s="19" t="s">
        <v>195</v>
      </c>
      <c r="DC659" s="19">
        <f t="shared" si="26"/>
        <v>1</v>
      </c>
      <c r="DD659" s="19" t="s">
        <v>1279</v>
      </c>
      <c r="DE659" s="19" t="s">
        <v>185</v>
      </c>
      <c r="DF659" s="19">
        <f t="shared" si="27"/>
        <v>0</v>
      </c>
      <c r="DG659" s="19" t="s">
        <v>196</v>
      </c>
      <c r="DH659" s="19">
        <f t="shared" si="28"/>
        <v>0</v>
      </c>
      <c r="DI659" s="19" t="s">
        <v>185</v>
      </c>
      <c r="DJ659" s="19">
        <f t="shared" si="29"/>
        <v>0</v>
      </c>
      <c r="DK659" s="19" t="s">
        <v>197</v>
      </c>
      <c r="DL659" s="19">
        <f t="shared" si="30"/>
        <v>0</v>
      </c>
      <c r="DM659" s="20"/>
      <c r="DN659" s="19" t="str">
        <f t="shared" si="31"/>
        <v/>
      </c>
      <c r="DO659" s="20"/>
      <c r="DP659" s="19" t="s">
        <v>185</v>
      </c>
      <c r="DQ659" s="20">
        <f t="shared" si="32"/>
        <v>0</v>
      </c>
      <c r="DR659" s="20"/>
      <c r="DS659" s="19" t="s">
        <v>195</v>
      </c>
      <c r="DT659" s="19" t="s">
        <v>285</v>
      </c>
      <c r="DU659" s="19" t="s">
        <v>185</v>
      </c>
      <c r="DV659" s="20"/>
      <c r="DW659" s="20"/>
      <c r="DX659" s="20"/>
      <c r="DY659" s="20"/>
    </row>
    <row r="660">
      <c r="A660" s="18">
        <v>46043.46189814815</v>
      </c>
      <c r="B660" s="19" t="s">
        <v>172</v>
      </c>
      <c r="C660" s="19" t="s">
        <v>335</v>
      </c>
      <c r="D660" s="19">
        <f t="shared" si="2"/>
        <v>1</v>
      </c>
      <c r="E660" s="19" t="s">
        <v>1280</v>
      </c>
      <c r="F660" s="19">
        <f>IFERROR(__xludf.DUMMYFUNCTION("LET(
  t, LOWER(TRIM(E660)),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)"),5.0)</f>
        <v>5</v>
      </c>
      <c r="G660" s="19" t="s">
        <v>185</v>
      </c>
      <c r="H660" s="19">
        <f>IFERROR(__xludf.DUMMYFUNCTION("LET(
  t, LOWER(TRIM(G660)),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60" s="19" t="s">
        <v>182</v>
      </c>
      <c r="J660" s="19">
        <f>IFERROR(__xludf.DUMMYFUNCTION("LET(
  text, LOWER(I660),
  IFERROR(
    IFS(
      REGEXMATCH(text,""ở cùng gia đình|ở trọ cùng gia đình""), 0,
      REGEXMATCH(text,""thuê trọ""), 1,
      REGEXMATCH(text,""ở ktx""), 2,
      REGEXMATCH(text,""có nhà tại khu vực đang học|có nhà|ở riên"&amp;"g tại chung cư""), 3,
      REGEXMATCH(text,""ở nhà người quen""), 4
    ),
  -1)
)"),1.0)</f>
        <v>1</v>
      </c>
      <c r="K660" s="19" t="s">
        <v>183</v>
      </c>
      <c r="L660" s="19">
        <f>IFERROR(__xludf.DUMMYFUNCTION("LET(
  t, LOWER(TRIM(K660)),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60" s="19" t="s">
        <v>261</v>
      </c>
      <c r="N660" s="19">
        <f>IFERROR(__xludf.DUMMYFUNCTION("LET(
  t, LOWER(TRIM(M660)),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60" s="19" t="s">
        <v>195</v>
      </c>
      <c r="P660" s="19">
        <f t="shared" si="3"/>
        <v>1</v>
      </c>
      <c r="Q660" s="19">
        <v>1.0</v>
      </c>
      <c r="R660" s="20">
        <f t="shared" si="726"/>
        <v>1</v>
      </c>
      <c r="S660" s="19" t="s">
        <v>203</v>
      </c>
      <c r="T660" s="19"/>
      <c r="U660" s="19" t="s">
        <v>307</v>
      </c>
      <c r="V660" s="20">
        <f>IFERROR(__xludf.DUMMYFUNCTION("IFERROR(REGEXEXTRACT(U660,""\d+"")*1, """")"),20.0)</f>
        <v>20</v>
      </c>
      <c r="W660" s="20">
        <f t="shared" si="5"/>
        <v>20</v>
      </c>
      <c r="X660" s="19">
        <v>0.0</v>
      </c>
      <c r="Y660" s="19">
        <v>40.0</v>
      </c>
      <c r="Z660" s="19" t="s">
        <v>186</v>
      </c>
      <c r="AA660" s="19"/>
      <c r="AB660" s="19" t="s">
        <v>185</v>
      </c>
      <c r="AC660" s="19" t="s">
        <v>185</v>
      </c>
      <c r="AD660" s="19" t="s">
        <v>186</v>
      </c>
      <c r="AE660" s="19" t="s">
        <v>225</v>
      </c>
      <c r="AF660" s="19" t="s">
        <v>250</v>
      </c>
      <c r="AG660" s="19" t="s">
        <v>226</v>
      </c>
      <c r="AH660" s="19" t="s">
        <v>188</v>
      </c>
      <c r="AI660" s="19" t="s">
        <v>331</v>
      </c>
      <c r="AJ660" s="19">
        <f t="shared" si="6"/>
        <v>3</v>
      </c>
      <c r="AK660" s="19" t="s">
        <v>302</v>
      </c>
      <c r="AL660" s="19">
        <f t="shared" si="7"/>
        <v>-1</v>
      </c>
      <c r="AM660" s="19" t="s">
        <v>228</v>
      </c>
      <c r="AN660" s="19">
        <f t="shared" si="8"/>
        <v>1</v>
      </c>
      <c r="AO660" s="20"/>
      <c r="AP660" s="19">
        <v>1.0</v>
      </c>
      <c r="AQ660" s="19">
        <v>1.0</v>
      </c>
      <c r="AR660" s="19">
        <v>2.0</v>
      </c>
      <c r="AS660" s="19">
        <v>2.0</v>
      </c>
      <c r="AT660" s="19">
        <v>1.0</v>
      </c>
      <c r="AU660" s="19">
        <v>1.0</v>
      </c>
      <c r="AV660" s="19">
        <v>2.0</v>
      </c>
      <c r="AW660" s="19">
        <v>1.0</v>
      </c>
      <c r="AX660" s="19">
        <v>1.0</v>
      </c>
      <c r="AY660" s="19">
        <f t="shared" si="9"/>
        <v>12</v>
      </c>
      <c r="AZ660" s="19">
        <f t="shared" si="10"/>
        <v>3</v>
      </c>
      <c r="BA660" s="19">
        <f t="shared" si="11"/>
        <v>0</v>
      </c>
      <c r="BB660" s="19">
        <f t="shared" si="12"/>
        <v>0</v>
      </c>
      <c r="BC660" s="19">
        <v>3.0</v>
      </c>
      <c r="BD660" s="19">
        <v>2.0</v>
      </c>
      <c r="BE660" s="19">
        <v>2.0</v>
      </c>
      <c r="BF660" s="19">
        <v>2.0</v>
      </c>
      <c r="BG660" s="19">
        <v>2.0</v>
      </c>
      <c r="BH660" s="19">
        <v>2.0</v>
      </c>
      <c r="BI660" s="19">
        <v>1.0</v>
      </c>
      <c r="BJ660" s="19">
        <f t="shared" si="13"/>
        <v>14</v>
      </c>
      <c r="BK660" s="19">
        <f t="shared" si="14"/>
        <v>7</v>
      </c>
      <c r="BL660" s="19"/>
      <c r="BM660" s="19"/>
      <c r="BN660" s="19">
        <v>2.0</v>
      </c>
      <c r="BO660" s="19" t="s">
        <v>185</v>
      </c>
      <c r="BP660" s="19">
        <f t="shared" si="15"/>
        <v>0</v>
      </c>
      <c r="BQ660" s="19">
        <v>1.0</v>
      </c>
      <c r="BR660" s="19">
        <v>0.0</v>
      </c>
      <c r="BS660" s="19" t="s">
        <v>185</v>
      </c>
      <c r="BT660" s="20">
        <f t="shared" si="16"/>
        <v>0</v>
      </c>
      <c r="BU660" s="20"/>
      <c r="BV660" s="19">
        <v>3.0</v>
      </c>
      <c r="BW660" s="19" t="s">
        <v>185</v>
      </c>
      <c r="BX660" s="19" t="s">
        <v>191</v>
      </c>
      <c r="BY660" s="19" t="s">
        <v>195</v>
      </c>
      <c r="BZ660" s="19" t="s">
        <v>186</v>
      </c>
      <c r="CA660" s="19">
        <f t="shared" si="17"/>
        <v>1</v>
      </c>
      <c r="CB660" s="19" t="s">
        <v>185</v>
      </c>
      <c r="CC660" s="19">
        <f t="shared" si="18"/>
        <v>0</v>
      </c>
      <c r="CD660" s="19" t="s">
        <v>209</v>
      </c>
      <c r="CE660" s="19">
        <f t="shared" si="19"/>
        <v>1</v>
      </c>
      <c r="CF660" s="19" t="s">
        <v>192</v>
      </c>
      <c r="CG660" s="19">
        <f t="shared" si="20"/>
        <v>0</v>
      </c>
      <c r="CH660" s="19" t="s">
        <v>209</v>
      </c>
      <c r="CI660" s="19">
        <f t="shared" si="21"/>
        <v>1</v>
      </c>
      <c r="CJ660" s="19" t="s">
        <v>1281</v>
      </c>
      <c r="CK660" s="19" t="s">
        <v>424</v>
      </c>
      <c r="CL660" s="19" t="s">
        <v>194</v>
      </c>
      <c r="CM660" s="19">
        <f t="shared" si="22"/>
        <v>3.5</v>
      </c>
      <c r="CN660" s="19" t="s">
        <v>213</v>
      </c>
      <c r="CO660" s="19">
        <f t="shared" si="23"/>
        <v>1</v>
      </c>
      <c r="CP660" s="19" t="s">
        <v>195</v>
      </c>
      <c r="CQ660" s="19" t="s">
        <v>195</v>
      </c>
      <c r="CR660" s="19" t="s">
        <v>195</v>
      </c>
      <c r="CS660" s="19" t="s">
        <v>195</v>
      </c>
      <c r="CT660" s="19" t="s">
        <v>185</v>
      </c>
      <c r="CU660" s="19">
        <f t="shared" ref="CU660:CY660" si="729">if(CP660="Không",0,1)</f>
        <v>1</v>
      </c>
      <c r="CV660" s="19">
        <f t="shared" si="729"/>
        <v>1</v>
      </c>
      <c r="CW660" s="19">
        <f t="shared" si="729"/>
        <v>1</v>
      </c>
      <c r="CX660" s="19">
        <f t="shared" si="729"/>
        <v>1</v>
      </c>
      <c r="CY660" s="19">
        <f t="shared" si="729"/>
        <v>0</v>
      </c>
      <c r="CZ660" s="19" t="s">
        <v>195</v>
      </c>
      <c r="DA660" s="19">
        <f t="shared" si="25"/>
        <v>1</v>
      </c>
      <c r="DB660" s="19" t="s">
        <v>185</v>
      </c>
      <c r="DC660" s="19">
        <f t="shared" si="26"/>
        <v>0</v>
      </c>
      <c r="DD660" s="20"/>
      <c r="DE660" s="19" t="s">
        <v>195</v>
      </c>
      <c r="DF660" s="19">
        <f t="shared" si="27"/>
        <v>1</v>
      </c>
      <c r="DG660" s="19" t="s">
        <v>196</v>
      </c>
      <c r="DH660" s="19">
        <f t="shared" si="28"/>
        <v>0</v>
      </c>
      <c r="DI660" s="19" t="s">
        <v>185</v>
      </c>
      <c r="DJ660" s="19">
        <f t="shared" si="29"/>
        <v>0</v>
      </c>
      <c r="DK660" s="19" t="s">
        <v>197</v>
      </c>
      <c r="DL660" s="19">
        <f t="shared" si="30"/>
        <v>0</v>
      </c>
      <c r="DM660" s="19" t="s">
        <v>265</v>
      </c>
      <c r="DN660" s="19">
        <f t="shared" si="31"/>
        <v>5</v>
      </c>
      <c r="DO660" s="19" t="s">
        <v>317</v>
      </c>
      <c r="DP660" s="19" t="s">
        <v>195</v>
      </c>
      <c r="DQ660" s="20">
        <f t="shared" si="32"/>
        <v>1</v>
      </c>
      <c r="DR660" s="19" t="s">
        <v>284</v>
      </c>
      <c r="DS660" s="19" t="s">
        <v>185</v>
      </c>
      <c r="DT660" s="20"/>
      <c r="DU660" s="19" t="s">
        <v>185</v>
      </c>
      <c r="DV660" s="20"/>
      <c r="DW660" s="20"/>
      <c r="DX660" s="20"/>
      <c r="DY660" s="20"/>
    </row>
    <row r="661">
      <c r="A661" s="18">
        <v>46043.46581018518</v>
      </c>
      <c r="B661" s="19" t="s">
        <v>390</v>
      </c>
      <c r="C661" s="19" t="s">
        <v>174</v>
      </c>
      <c r="D661" s="19">
        <f t="shared" si="2"/>
        <v>0</v>
      </c>
      <c r="E661" s="19" t="s">
        <v>180</v>
      </c>
      <c r="F661" s="19">
        <f>IFERROR(__xludf.DUMMYFUNCTION("LET(
  t, LOWER(TRIM(E661)),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61" s="19" t="s">
        <v>185</v>
      </c>
      <c r="H661" s="19">
        <f>IFERROR(__xludf.DUMMYFUNCTION("LET(
  t, LOWER(TRIM(G661)),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61" s="19" t="s">
        <v>276</v>
      </c>
      <c r="J661" s="19">
        <f>IFERROR(__xludf.DUMMYFUNCTION("LET(
  text, LOWER(I661),
  IFERROR(
    IFS(
      REGEXMATCH(text,""ở cùng gia đình|ở trọ cùng gia đình""), 0,
      REGEXMATCH(text,""thuê trọ""), 1,
      REGEXMATCH(text,""ở ktx""), 2,
      REGEXMATCH(text,""có nhà tại khu vực đang học|có nhà|ở riên"&amp;"g tại chung cư""), 3,
      REGEXMATCH(text,""ở nhà người quen""), 4
    ),
  -1)
)"),0.0)</f>
        <v>0</v>
      </c>
      <c r="K661" s="19" t="s">
        <v>248</v>
      </c>
      <c r="L661" s="19">
        <f>IFERROR(__xludf.DUMMYFUNCTION("LET(
  t, LOWER(TRIM(K661)),
  IFERROR(
    IFS(
      REGEXMATCH(t,""xuất\s*sắc""), 0,
      REGEXMATCH(t,""^giỏi$""), 1,
      REGEXMATCH(t,""^khá$""), 2,
      REGEXMATCH(t,""trung bình|bình thường|^4$""), 3,
      REGEXMATCH(t,""rớt""), 4,
      REGEX"&amp;"MATCH(t,""năm nhất|tân sinh viên|mới|chưa|không|sắp thi|chuẩn bị thi|kq|kết quả|chưa có|chưa biết""), 5,
      TRUE, 5
    ),
  5)
)"),4.0)</f>
        <v>4</v>
      </c>
      <c r="M661" s="19" t="s">
        <v>383</v>
      </c>
      <c r="N661" s="19">
        <f>IFERROR(__xludf.DUMMYFUNCTION("LET(
  t, LOWER(TRIM(M661)),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61" s="19" t="s">
        <v>185</v>
      </c>
      <c r="P661" s="19">
        <f t="shared" si="3"/>
        <v>0</v>
      </c>
      <c r="Q661" s="20"/>
      <c r="R661" s="20" t="str">
        <f t="shared" si="726"/>
        <v/>
      </c>
      <c r="S661" s="20"/>
      <c r="T661" s="20"/>
      <c r="U661" s="20"/>
      <c r="V661" s="20" t="str">
        <f>IFERROR(__xludf.DUMMYFUNCTION("IFERROR(REGEXEXTRACT(U661,""\d+"")*1, """")"),"")</f>
        <v/>
      </c>
      <c r="W661" s="20">
        <f t="shared" si="5"/>
        <v>0</v>
      </c>
      <c r="X661" s="20"/>
      <c r="Y661" s="20"/>
      <c r="Z661" s="19" t="s">
        <v>186</v>
      </c>
      <c r="AA661" s="19"/>
      <c r="AB661" s="19" t="s">
        <v>185</v>
      </c>
      <c r="AC661" s="19" t="s">
        <v>185</v>
      </c>
      <c r="AD661" s="19" t="s">
        <v>186</v>
      </c>
      <c r="AE661" s="19" t="s">
        <v>186</v>
      </c>
      <c r="AF661" s="19" t="s">
        <v>206</v>
      </c>
      <c r="AG661" s="19" t="s">
        <v>251</v>
      </c>
      <c r="AH661" s="19" t="s">
        <v>251</v>
      </c>
      <c r="AI661" s="19" t="s">
        <v>239</v>
      </c>
      <c r="AJ661" s="19">
        <f t="shared" si="6"/>
        <v>0</v>
      </c>
      <c r="AK661" s="19" t="s">
        <v>302</v>
      </c>
      <c r="AL661" s="19">
        <f t="shared" si="7"/>
        <v>-1</v>
      </c>
      <c r="AM661" s="19" t="s">
        <v>190</v>
      </c>
      <c r="AN661" s="19">
        <f t="shared" si="8"/>
        <v>0</v>
      </c>
      <c r="AO661" s="20"/>
      <c r="AP661" s="19">
        <v>3.0</v>
      </c>
      <c r="AQ661" s="19">
        <v>3.0</v>
      </c>
      <c r="AR661" s="19">
        <v>4.0</v>
      </c>
      <c r="AS661" s="19">
        <v>4.0</v>
      </c>
      <c r="AT661" s="19">
        <v>4.0</v>
      </c>
      <c r="AU661" s="19">
        <v>4.0</v>
      </c>
      <c r="AV661" s="19">
        <v>4.0</v>
      </c>
      <c r="AW661" s="19">
        <v>4.0</v>
      </c>
      <c r="AX661" s="19">
        <v>2.0</v>
      </c>
      <c r="AY661" s="19">
        <f t="shared" si="9"/>
        <v>32</v>
      </c>
      <c r="AZ661" s="19">
        <f t="shared" si="10"/>
        <v>23</v>
      </c>
      <c r="BA661" s="19">
        <f t="shared" si="11"/>
        <v>1</v>
      </c>
      <c r="BB661" s="19">
        <f t="shared" si="12"/>
        <v>1</v>
      </c>
      <c r="BC661" s="19">
        <v>3.0</v>
      </c>
      <c r="BD661" s="19">
        <v>3.0</v>
      </c>
      <c r="BE661" s="19">
        <v>3.0</v>
      </c>
      <c r="BF661" s="19">
        <v>3.0</v>
      </c>
      <c r="BG661" s="19">
        <v>3.0</v>
      </c>
      <c r="BH661" s="19">
        <v>3.0</v>
      </c>
      <c r="BI661" s="19">
        <v>3.0</v>
      </c>
      <c r="BJ661" s="19">
        <f t="shared" si="13"/>
        <v>21</v>
      </c>
      <c r="BK661" s="19">
        <f t="shared" si="14"/>
        <v>14</v>
      </c>
      <c r="BL661" s="19"/>
      <c r="BM661" s="19"/>
      <c r="BN661" s="19">
        <v>4.0</v>
      </c>
      <c r="BO661" s="19" t="s">
        <v>185</v>
      </c>
      <c r="BP661" s="19">
        <f t="shared" si="15"/>
        <v>0</v>
      </c>
      <c r="BQ661" s="19">
        <v>5.0</v>
      </c>
      <c r="BR661" s="19">
        <v>15.0</v>
      </c>
      <c r="BS661" s="19" t="s">
        <v>195</v>
      </c>
      <c r="BT661" s="20">
        <f t="shared" si="16"/>
        <v>1</v>
      </c>
      <c r="BU661" s="19" t="s">
        <v>207</v>
      </c>
      <c r="BV661" s="19">
        <v>3.0</v>
      </c>
      <c r="BW661" s="19" t="s">
        <v>185</v>
      </c>
      <c r="BX661" s="19" t="s">
        <v>191</v>
      </c>
      <c r="BY661" s="19" t="s">
        <v>185</v>
      </c>
      <c r="BZ661" s="19" t="s">
        <v>186</v>
      </c>
      <c r="CA661" s="19">
        <f t="shared" si="17"/>
        <v>1</v>
      </c>
      <c r="CB661" s="19" t="s">
        <v>186</v>
      </c>
      <c r="CC661" s="19">
        <f t="shared" si="18"/>
        <v>1</v>
      </c>
      <c r="CD661" s="19" t="s">
        <v>209</v>
      </c>
      <c r="CE661" s="19">
        <f t="shared" si="19"/>
        <v>1</v>
      </c>
      <c r="CF661" s="19" t="s">
        <v>209</v>
      </c>
      <c r="CG661" s="19">
        <f t="shared" si="20"/>
        <v>1</v>
      </c>
      <c r="CH661" s="19" t="s">
        <v>209</v>
      </c>
      <c r="CI661" s="19">
        <f t="shared" si="21"/>
        <v>1</v>
      </c>
      <c r="CJ661" s="19" t="s">
        <v>229</v>
      </c>
      <c r="CK661" s="19" t="s">
        <v>185</v>
      </c>
      <c r="CL661" s="19" t="s">
        <v>212</v>
      </c>
      <c r="CM661" s="19">
        <f t="shared" si="22"/>
        <v>6</v>
      </c>
      <c r="CN661" s="19" t="s">
        <v>185</v>
      </c>
      <c r="CO661" s="19">
        <f t="shared" si="23"/>
        <v>0</v>
      </c>
      <c r="CP661" s="19" t="s">
        <v>195</v>
      </c>
      <c r="CQ661" s="19" t="s">
        <v>195</v>
      </c>
      <c r="CR661" s="19" t="s">
        <v>185</v>
      </c>
      <c r="CS661" s="19" t="s">
        <v>195</v>
      </c>
      <c r="CT661" s="19" t="s">
        <v>185</v>
      </c>
      <c r="CU661" s="19">
        <f t="shared" ref="CU661:CY661" si="730">if(CP661="Không",0,1)</f>
        <v>1</v>
      </c>
      <c r="CV661" s="19">
        <f t="shared" si="730"/>
        <v>1</v>
      </c>
      <c r="CW661" s="19">
        <f t="shared" si="730"/>
        <v>0</v>
      </c>
      <c r="CX661" s="19">
        <f t="shared" si="730"/>
        <v>1</v>
      </c>
      <c r="CY661" s="19">
        <f t="shared" si="730"/>
        <v>0</v>
      </c>
      <c r="CZ661" s="19" t="s">
        <v>185</v>
      </c>
      <c r="DA661" s="19">
        <f t="shared" si="25"/>
        <v>0</v>
      </c>
      <c r="DB661" s="19" t="s">
        <v>185</v>
      </c>
      <c r="DC661" s="19">
        <f t="shared" si="26"/>
        <v>0</v>
      </c>
      <c r="DD661" s="20"/>
      <c r="DE661" s="19" t="s">
        <v>195</v>
      </c>
      <c r="DF661" s="19">
        <f t="shared" si="27"/>
        <v>1</v>
      </c>
      <c r="DG661" s="19" t="s">
        <v>196</v>
      </c>
      <c r="DH661" s="19">
        <f t="shared" si="28"/>
        <v>0</v>
      </c>
      <c r="DI661" s="19" t="s">
        <v>185</v>
      </c>
      <c r="DJ661" s="19">
        <f t="shared" si="29"/>
        <v>0</v>
      </c>
      <c r="DK661" s="19" t="s">
        <v>197</v>
      </c>
      <c r="DL661" s="19">
        <f t="shared" si="30"/>
        <v>0</v>
      </c>
      <c r="DM661" s="19" t="s">
        <v>198</v>
      </c>
      <c r="DN661" s="19">
        <f t="shared" si="31"/>
        <v>1.5</v>
      </c>
      <c r="DO661" s="19" t="s">
        <v>841</v>
      </c>
      <c r="DP661" s="19" t="s">
        <v>185</v>
      </c>
      <c r="DQ661" s="20">
        <f t="shared" si="32"/>
        <v>0</v>
      </c>
      <c r="DR661" s="20"/>
      <c r="DS661" s="19" t="s">
        <v>185</v>
      </c>
      <c r="DT661" s="20"/>
      <c r="DU661" s="19" t="s">
        <v>185</v>
      </c>
      <c r="DV661" s="20"/>
      <c r="DW661" s="20"/>
      <c r="DX661" s="20"/>
      <c r="DY661" s="20"/>
    </row>
    <row r="662">
      <c r="A662" s="18">
        <v>46043.479733796295</v>
      </c>
      <c r="B662" s="19" t="s">
        <v>390</v>
      </c>
      <c r="C662" s="19" t="s">
        <v>174</v>
      </c>
      <c r="D662" s="19">
        <f t="shared" si="2"/>
        <v>0</v>
      </c>
      <c r="E662" s="19" t="s">
        <v>180</v>
      </c>
      <c r="F662" s="19">
        <f>IFERROR(__xludf.DUMMYFUNCTION("LET(
  t, LOWER(TRIM(E662)),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62" s="19" t="s">
        <v>185</v>
      </c>
      <c r="H662" s="19">
        <f>IFERROR(__xludf.DUMMYFUNCTION("LET(
  t, LOWER(TRIM(G662)),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62" s="19" t="s">
        <v>276</v>
      </c>
      <c r="J662" s="19">
        <f>IFERROR(__xludf.DUMMYFUNCTION("LET(
  text, LOWER(I662),
  IFERROR(
    IFS(
      REGEXMATCH(text,""ở cùng gia đình|ở trọ cùng gia đình""), 0,
      REGEXMATCH(text,""thuê trọ""), 1,
      REGEXMATCH(text,""ở ktx""), 2,
      REGEXMATCH(text,""có nhà tại khu vực đang học|có nhà|ở riên"&amp;"g tại chung cư""), 3,
      REGEXMATCH(text,""ở nhà người quen""), 4
    ),
  -1)
)"),0.0)</f>
        <v>0</v>
      </c>
      <c r="K662" s="19" t="s">
        <v>248</v>
      </c>
      <c r="L662" s="19">
        <f>IFERROR(__xludf.DUMMYFUNCTION("LET(
  t, LOWER(TRIM(K662)),
  IFERROR(
    IFS(
      REGEXMATCH(t,""xuất\s*sắc""), 0,
      REGEXMATCH(t,""^giỏi$""), 1,
      REGEXMATCH(t,""^khá$""), 2,
      REGEXMATCH(t,""trung bình|bình thường|^4$""), 3,
      REGEXMATCH(t,""rớt""), 4,
      REGEX"&amp;"MATCH(t,""năm nhất|tân sinh viên|mới|chưa|không|sắp thi|chuẩn bị thi|kq|kết quả|chưa có|chưa biết""), 5,
      TRUE, 5
    ),
  5)
)"),4.0)</f>
        <v>4</v>
      </c>
      <c r="M662" s="19" t="s">
        <v>184</v>
      </c>
      <c r="N662" s="19">
        <f>IFERROR(__xludf.DUMMYFUNCTION("LET(
  t, LOWER(TRIM(M662)),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62" s="19" t="s">
        <v>185</v>
      </c>
      <c r="P662" s="19">
        <f t="shared" si="3"/>
        <v>0</v>
      </c>
      <c r="Q662" s="20"/>
      <c r="R662" s="20" t="str">
        <f t="shared" si="726"/>
        <v/>
      </c>
      <c r="S662" s="20"/>
      <c r="T662" s="20"/>
      <c r="U662" s="20"/>
      <c r="V662" s="20" t="str">
        <f>IFERROR(__xludf.DUMMYFUNCTION("IFERROR(REGEXEXTRACT(U662,""\d+"")*1, """")"),"")</f>
        <v/>
      </c>
      <c r="W662" s="20">
        <f t="shared" si="5"/>
        <v>0</v>
      </c>
      <c r="X662" s="20"/>
      <c r="Y662" s="20"/>
      <c r="Z662" s="19" t="s">
        <v>185</v>
      </c>
      <c r="AA662" s="19"/>
      <c r="AB662" s="19" t="s">
        <v>185</v>
      </c>
      <c r="AC662" s="19" t="s">
        <v>423</v>
      </c>
      <c r="AD662" s="19" t="s">
        <v>205</v>
      </c>
      <c r="AE662" s="19" t="s">
        <v>186</v>
      </c>
      <c r="AF662" s="19" t="s">
        <v>237</v>
      </c>
      <c r="AG662" s="19" t="s">
        <v>188</v>
      </c>
      <c r="AH662" s="19" t="s">
        <v>226</v>
      </c>
      <c r="AI662" s="19" t="s">
        <v>239</v>
      </c>
      <c r="AJ662" s="19">
        <f t="shared" si="6"/>
        <v>0</v>
      </c>
      <c r="AK662" s="19" t="s">
        <v>302</v>
      </c>
      <c r="AL662" s="19">
        <f t="shared" si="7"/>
        <v>-1</v>
      </c>
      <c r="AM662" s="19" t="s">
        <v>190</v>
      </c>
      <c r="AN662" s="19">
        <f t="shared" si="8"/>
        <v>0</v>
      </c>
      <c r="AO662" s="20"/>
      <c r="AP662" s="19">
        <v>3.0</v>
      </c>
      <c r="AQ662" s="19">
        <v>3.0</v>
      </c>
      <c r="AR662" s="19">
        <v>4.0</v>
      </c>
      <c r="AS662" s="19">
        <v>3.0</v>
      </c>
      <c r="AT662" s="19">
        <v>3.0</v>
      </c>
      <c r="AU662" s="19">
        <v>4.0</v>
      </c>
      <c r="AV662" s="19">
        <v>4.0</v>
      </c>
      <c r="AW662" s="19">
        <v>3.0</v>
      </c>
      <c r="AX662" s="19">
        <v>2.0</v>
      </c>
      <c r="AY662" s="19">
        <f t="shared" si="9"/>
        <v>29</v>
      </c>
      <c r="AZ662" s="19">
        <f t="shared" si="10"/>
        <v>20</v>
      </c>
      <c r="BA662" s="19">
        <f t="shared" si="11"/>
        <v>1</v>
      </c>
      <c r="BB662" s="19">
        <f t="shared" si="12"/>
        <v>1</v>
      </c>
      <c r="BC662" s="19">
        <v>3.0</v>
      </c>
      <c r="BD662" s="19">
        <v>2.0</v>
      </c>
      <c r="BE662" s="19">
        <v>4.0</v>
      </c>
      <c r="BF662" s="19">
        <v>2.0</v>
      </c>
      <c r="BG662" s="19">
        <v>2.0</v>
      </c>
      <c r="BH662" s="19">
        <v>2.0</v>
      </c>
      <c r="BI662" s="19">
        <v>4.0</v>
      </c>
      <c r="BJ662" s="19">
        <f t="shared" si="13"/>
        <v>19</v>
      </c>
      <c r="BK662" s="19">
        <f t="shared" si="14"/>
        <v>12</v>
      </c>
      <c r="BL662" s="19"/>
      <c r="BM662" s="19"/>
      <c r="BN662" s="19">
        <v>5.0</v>
      </c>
      <c r="BO662" s="19" t="s">
        <v>195</v>
      </c>
      <c r="BP662" s="19">
        <f t="shared" si="15"/>
        <v>1</v>
      </c>
      <c r="BQ662" s="19">
        <v>5.0</v>
      </c>
      <c r="BR662" s="19">
        <v>13.0</v>
      </c>
      <c r="BS662" s="19" t="s">
        <v>195</v>
      </c>
      <c r="BT662" s="20">
        <f t="shared" si="16"/>
        <v>1</v>
      </c>
      <c r="BU662" s="19" t="s">
        <v>312</v>
      </c>
      <c r="BV662" s="19">
        <v>2.0</v>
      </c>
      <c r="BW662" s="19" t="s">
        <v>195</v>
      </c>
      <c r="BX662" s="19" t="s">
        <v>191</v>
      </c>
      <c r="BY662" s="19" t="s">
        <v>195</v>
      </c>
      <c r="BZ662" s="19" t="s">
        <v>208</v>
      </c>
      <c r="CA662" s="19">
        <f t="shared" si="17"/>
        <v>2</v>
      </c>
      <c r="CB662" s="19" t="s">
        <v>208</v>
      </c>
      <c r="CC662" s="19">
        <f t="shared" si="18"/>
        <v>2</v>
      </c>
      <c r="CD662" s="19" t="s">
        <v>208</v>
      </c>
      <c r="CE662" s="19">
        <f t="shared" si="19"/>
        <v>2</v>
      </c>
      <c r="CF662" s="19" t="s">
        <v>208</v>
      </c>
      <c r="CG662" s="19">
        <f t="shared" si="20"/>
        <v>2</v>
      </c>
      <c r="CH662" s="19" t="s">
        <v>209</v>
      </c>
      <c r="CI662" s="19">
        <f t="shared" si="21"/>
        <v>1</v>
      </c>
      <c r="CJ662" s="19" t="s">
        <v>193</v>
      </c>
      <c r="CK662" s="19" t="s">
        <v>185</v>
      </c>
      <c r="CL662" s="19" t="s">
        <v>212</v>
      </c>
      <c r="CM662" s="19">
        <f t="shared" si="22"/>
        <v>6</v>
      </c>
      <c r="CN662" s="19" t="s">
        <v>185</v>
      </c>
      <c r="CO662" s="19">
        <f t="shared" si="23"/>
        <v>0</v>
      </c>
      <c r="CP662" s="19" t="s">
        <v>195</v>
      </c>
      <c r="CQ662" s="19" t="s">
        <v>195</v>
      </c>
      <c r="CR662" s="19" t="s">
        <v>195</v>
      </c>
      <c r="CS662" s="19" t="s">
        <v>195</v>
      </c>
      <c r="CT662" s="19" t="s">
        <v>185</v>
      </c>
      <c r="CU662" s="19">
        <f t="shared" ref="CU662:CY662" si="731">if(CP662="Không",0,1)</f>
        <v>1</v>
      </c>
      <c r="CV662" s="19">
        <f t="shared" si="731"/>
        <v>1</v>
      </c>
      <c r="CW662" s="19">
        <f t="shared" si="731"/>
        <v>1</v>
      </c>
      <c r="CX662" s="19">
        <f t="shared" si="731"/>
        <v>1</v>
      </c>
      <c r="CY662" s="19">
        <f t="shared" si="731"/>
        <v>0</v>
      </c>
      <c r="CZ662" s="19" t="s">
        <v>185</v>
      </c>
      <c r="DA662" s="19">
        <f t="shared" si="25"/>
        <v>0</v>
      </c>
      <c r="DB662" s="19" t="s">
        <v>185</v>
      </c>
      <c r="DC662" s="19">
        <f t="shared" si="26"/>
        <v>0</v>
      </c>
      <c r="DD662" s="20"/>
      <c r="DE662" s="19" t="s">
        <v>195</v>
      </c>
      <c r="DF662" s="19">
        <f t="shared" si="27"/>
        <v>1</v>
      </c>
      <c r="DG662" s="19" t="s">
        <v>272</v>
      </c>
      <c r="DH662" s="19">
        <f t="shared" si="28"/>
        <v>1</v>
      </c>
      <c r="DI662" s="19" t="s">
        <v>185</v>
      </c>
      <c r="DJ662" s="19">
        <f t="shared" si="29"/>
        <v>0</v>
      </c>
      <c r="DK662" s="19" t="s">
        <v>197</v>
      </c>
      <c r="DL662" s="19">
        <f t="shared" si="30"/>
        <v>0</v>
      </c>
      <c r="DM662" s="19" t="s">
        <v>303</v>
      </c>
      <c r="DN662" s="19">
        <f t="shared" si="31"/>
        <v>0.5</v>
      </c>
      <c r="DO662" s="19" t="s">
        <v>326</v>
      </c>
      <c r="DP662" s="19" t="s">
        <v>185</v>
      </c>
      <c r="DQ662" s="20">
        <f t="shared" si="32"/>
        <v>0</v>
      </c>
      <c r="DR662" s="20"/>
      <c r="DS662" s="19" t="s">
        <v>185</v>
      </c>
      <c r="DT662" s="20"/>
      <c r="DU662" s="19" t="s">
        <v>185</v>
      </c>
      <c r="DV662" s="20"/>
      <c r="DW662" s="20"/>
      <c r="DX662" s="20"/>
      <c r="DY662" s="20"/>
    </row>
    <row r="663">
      <c r="A663" s="18">
        <v>46043.493113425924</v>
      </c>
      <c r="B663" s="19" t="s">
        <v>327</v>
      </c>
      <c r="C663" s="19" t="s">
        <v>335</v>
      </c>
      <c r="D663" s="19">
        <f t="shared" si="2"/>
        <v>1</v>
      </c>
      <c r="E663" s="19" t="s">
        <v>180</v>
      </c>
      <c r="F663" s="19">
        <f>IFERROR(__xludf.DUMMYFUNCTION("LET(
  t, LOWER(TRIM(E663)),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63" s="19" t="s">
        <v>220</v>
      </c>
      <c r="H663" s="19">
        <f>IFERROR(__xludf.DUMMYFUNCTION("LET(
  t, LOWER(TRIM(G663)),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63" s="19" t="s">
        <v>182</v>
      </c>
      <c r="J663" s="19">
        <f>IFERROR(__xludf.DUMMYFUNCTION("LET(
  text, LOWER(I663),
  IFERROR(
    IFS(
      REGEXMATCH(text,""ở cùng gia đình|ở trọ cùng gia đình""), 0,
      REGEXMATCH(text,""thuê trọ""), 1,
      REGEXMATCH(text,""ở ktx""), 2,
      REGEXMATCH(text,""có nhà tại khu vực đang học|có nhà|ở riên"&amp;"g tại chung cư""), 3,
      REGEXMATCH(text,""ở nhà người quen""), 4
    ),
  -1)
)"),1.0)</f>
        <v>1</v>
      </c>
      <c r="K663" s="19" t="s">
        <v>202</v>
      </c>
      <c r="L663" s="19">
        <f>IFERROR(__xludf.DUMMYFUNCTION("LET(
  t, LOWER(TRIM(K663)),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63" s="19" t="s">
        <v>222</v>
      </c>
      <c r="N663" s="19">
        <f>IFERROR(__xludf.DUMMYFUNCTION("LET(
  t, LOWER(TRIM(M663)),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63" s="19" t="s">
        <v>195</v>
      </c>
      <c r="P663" s="19">
        <f t="shared" si="3"/>
        <v>1</v>
      </c>
      <c r="Q663" s="19">
        <v>2.0</v>
      </c>
      <c r="R663" s="20">
        <f t="shared" si="726"/>
        <v>2</v>
      </c>
      <c r="S663" s="19" t="s">
        <v>1282</v>
      </c>
      <c r="T663" s="19"/>
      <c r="U663" s="19" t="s">
        <v>224</v>
      </c>
      <c r="V663" s="20">
        <f>IFERROR(__xludf.DUMMYFUNCTION("IFERROR(REGEXEXTRACT(U663,""\d+"")*1, """")"),25.0)</f>
        <v>25</v>
      </c>
      <c r="W663" s="20">
        <f t="shared" si="5"/>
        <v>25</v>
      </c>
      <c r="X663" s="21">
        <v>0.02</v>
      </c>
      <c r="Y663" s="19">
        <v>0.0</v>
      </c>
      <c r="Z663" s="19" t="s">
        <v>185</v>
      </c>
      <c r="AA663" s="19"/>
      <c r="AB663" s="19" t="s">
        <v>195</v>
      </c>
      <c r="AC663" s="19" t="s">
        <v>286</v>
      </c>
      <c r="AD663" s="19" t="s">
        <v>186</v>
      </c>
      <c r="AE663" s="19" t="s">
        <v>185</v>
      </c>
      <c r="AF663" s="19" t="s">
        <v>237</v>
      </c>
      <c r="AG663" s="19" t="s">
        <v>188</v>
      </c>
      <c r="AH663" s="19" t="s">
        <v>226</v>
      </c>
      <c r="AI663" s="19" t="s">
        <v>331</v>
      </c>
      <c r="AJ663" s="19">
        <f t="shared" si="6"/>
        <v>3</v>
      </c>
      <c r="AK663" s="19" t="s">
        <v>226</v>
      </c>
      <c r="AL663" s="19">
        <f t="shared" si="7"/>
        <v>2</v>
      </c>
      <c r="AM663" s="19" t="s">
        <v>190</v>
      </c>
      <c r="AN663" s="19">
        <f t="shared" si="8"/>
        <v>0</v>
      </c>
      <c r="AO663" s="20"/>
      <c r="AP663" s="19">
        <v>2.0</v>
      </c>
      <c r="AQ663" s="19">
        <v>2.0</v>
      </c>
      <c r="AR663" s="19">
        <v>4.0</v>
      </c>
      <c r="AS663" s="19">
        <v>3.0</v>
      </c>
      <c r="AT663" s="19">
        <v>3.0</v>
      </c>
      <c r="AU663" s="19">
        <v>1.0</v>
      </c>
      <c r="AV663" s="19">
        <v>2.0</v>
      </c>
      <c r="AW663" s="19">
        <v>1.0</v>
      </c>
      <c r="AX663" s="19">
        <v>3.0</v>
      </c>
      <c r="AY663" s="19">
        <f t="shared" si="9"/>
        <v>21</v>
      </c>
      <c r="AZ663" s="19">
        <f t="shared" si="10"/>
        <v>12</v>
      </c>
      <c r="BA663" s="19">
        <f t="shared" si="11"/>
        <v>1</v>
      </c>
      <c r="BB663" s="19">
        <f t="shared" si="12"/>
        <v>0</v>
      </c>
      <c r="BC663" s="19">
        <v>2.0</v>
      </c>
      <c r="BD663" s="19">
        <v>1.0</v>
      </c>
      <c r="BE663" s="19">
        <v>2.0</v>
      </c>
      <c r="BF663" s="19">
        <v>2.0</v>
      </c>
      <c r="BG663" s="19">
        <v>3.0</v>
      </c>
      <c r="BH663" s="19">
        <v>2.0</v>
      </c>
      <c r="BI663" s="19">
        <v>2.0</v>
      </c>
      <c r="BJ663" s="19">
        <f t="shared" si="13"/>
        <v>14</v>
      </c>
      <c r="BK663" s="19">
        <f t="shared" si="14"/>
        <v>7</v>
      </c>
      <c r="BL663" s="19"/>
      <c r="BM663" s="19"/>
      <c r="BN663" s="19">
        <v>5.0</v>
      </c>
      <c r="BO663" s="19" t="s">
        <v>195</v>
      </c>
      <c r="BP663" s="19">
        <f t="shared" si="15"/>
        <v>1</v>
      </c>
      <c r="BQ663" s="19">
        <v>1.0</v>
      </c>
      <c r="BR663" s="19">
        <v>10.0</v>
      </c>
      <c r="BS663" s="19" t="s">
        <v>195</v>
      </c>
      <c r="BT663" s="20">
        <f t="shared" si="16"/>
        <v>1</v>
      </c>
      <c r="BU663" s="19" t="s">
        <v>322</v>
      </c>
      <c r="BV663" s="19">
        <v>3.0</v>
      </c>
      <c r="BW663" s="19" t="s">
        <v>195</v>
      </c>
      <c r="BX663" s="19" t="s">
        <v>191</v>
      </c>
      <c r="BY663" s="19" t="s">
        <v>195</v>
      </c>
      <c r="BZ663" s="19" t="s">
        <v>186</v>
      </c>
      <c r="CA663" s="19">
        <f t="shared" si="17"/>
        <v>1</v>
      </c>
      <c r="CB663" s="19" t="s">
        <v>186</v>
      </c>
      <c r="CC663" s="19">
        <f t="shared" si="18"/>
        <v>1</v>
      </c>
      <c r="CD663" s="19" t="s">
        <v>209</v>
      </c>
      <c r="CE663" s="19">
        <f t="shared" si="19"/>
        <v>1</v>
      </c>
      <c r="CF663" s="19" t="s">
        <v>209</v>
      </c>
      <c r="CG663" s="19">
        <f t="shared" si="20"/>
        <v>1</v>
      </c>
      <c r="CH663" s="19" t="s">
        <v>209</v>
      </c>
      <c r="CI663" s="19">
        <f t="shared" si="21"/>
        <v>1</v>
      </c>
      <c r="CJ663" s="19" t="s">
        <v>229</v>
      </c>
      <c r="CK663" s="19" t="s">
        <v>808</v>
      </c>
      <c r="CL663" s="19" t="s">
        <v>212</v>
      </c>
      <c r="CM663" s="19">
        <f t="shared" si="22"/>
        <v>6</v>
      </c>
      <c r="CN663" s="19" t="s">
        <v>213</v>
      </c>
      <c r="CO663" s="19">
        <f t="shared" si="23"/>
        <v>1</v>
      </c>
      <c r="CP663" s="19" t="s">
        <v>185</v>
      </c>
      <c r="CQ663" s="19" t="s">
        <v>195</v>
      </c>
      <c r="CR663" s="19" t="s">
        <v>185</v>
      </c>
      <c r="CS663" s="19" t="s">
        <v>195</v>
      </c>
      <c r="CT663" s="19" t="s">
        <v>185</v>
      </c>
      <c r="CU663" s="19">
        <f t="shared" ref="CU663:CY663" si="732">if(CP663="Không",0,1)</f>
        <v>0</v>
      </c>
      <c r="CV663" s="19">
        <f t="shared" si="732"/>
        <v>1</v>
      </c>
      <c r="CW663" s="19">
        <f t="shared" si="732"/>
        <v>0</v>
      </c>
      <c r="CX663" s="19">
        <f t="shared" si="732"/>
        <v>1</v>
      </c>
      <c r="CY663" s="19">
        <f t="shared" si="732"/>
        <v>0</v>
      </c>
      <c r="CZ663" s="19" t="s">
        <v>195</v>
      </c>
      <c r="DA663" s="19">
        <f t="shared" si="25"/>
        <v>1</v>
      </c>
      <c r="DB663" s="19" t="s">
        <v>195</v>
      </c>
      <c r="DC663" s="19">
        <f t="shared" si="26"/>
        <v>1</v>
      </c>
      <c r="DD663" s="19">
        <v>28.0</v>
      </c>
      <c r="DE663" s="19" t="s">
        <v>195</v>
      </c>
      <c r="DF663" s="19">
        <f t="shared" si="27"/>
        <v>1</v>
      </c>
      <c r="DG663" s="19" t="s">
        <v>431</v>
      </c>
      <c r="DH663" s="19">
        <f t="shared" si="28"/>
        <v>1</v>
      </c>
      <c r="DI663" s="19" t="s">
        <v>185</v>
      </c>
      <c r="DJ663" s="19">
        <f t="shared" si="29"/>
        <v>0</v>
      </c>
      <c r="DK663" s="19" t="s">
        <v>197</v>
      </c>
      <c r="DL663" s="19">
        <f t="shared" si="30"/>
        <v>0</v>
      </c>
      <c r="DM663" s="19" t="s">
        <v>198</v>
      </c>
      <c r="DN663" s="19">
        <f t="shared" si="31"/>
        <v>1.5</v>
      </c>
      <c r="DO663" s="19" t="s">
        <v>274</v>
      </c>
      <c r="DP663" s="19" t="s">
        <v>185</v>
      </c>
      <c r="DQ663" s="20">
        <f t="shared" si="32"/>
        <v>0</v>
      </c>
      <c r="DR663" s="20"/>
      <c r="DS663" s="19" t="s">
        <v>185</v>
      </c>
      <c r="DT663" s="20"/>
      <c r="DU663" s="19" t="s">
        <v>185</v>
      </c>
      <c r="DV663" s="20"/>
      <c r="DW663" s="20"/>
      <c r="DX663" s="20"/>
      <c r="DY663" s="20"/>
    </row>
    <row r="664">
      <c r="A664" s="18">
        <v>46043.496354166666</v>
      </c>
      <c r="B664" s="19" t="s">
        <v>433</v>
      </c>
      <c r="C664" s="19" t="s">
        <v>174</v>
      </c>
      <c r="D664" s="19">
        <f t="shared" si="2"/>
        <v>0</v>
      </c>
      <c r="E664" s="19" t="s">
        <v>180</v>
      </c>
      <c r="F664" s="19">
        <f>IFERROR(__xludf.DUMMYFUNCTION("LET(
  t, LOWER(TRIM(E664)),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64" s="19" t="s">
        <v>185</v>
      </c>
      <c r="H664" s="19">
        <f>IFERROR(__xludf.DUMMYFUNCTION("LET(
  t, LOWER(TRIM(G664)),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64" s="19" t="s">
        <v>182</v>
      </c>
      <c r="J664" s="19">
        <f>IFERROR(__xludf.DUMMYFUNCTION("LET(
  text, LOWER(I664),
  IFERROR(
    IFS(
      REGEXMATCH(text,""ở cùng gia đình|ở trọ cùng gia đình""), 0,
      REGEXMATCH(text,""thuê trọ""), 1,
      REGEXMATCH(text,""ở ktx""), 2,
      REGEXMATCH(text,""có nhà tại khu vực đang học|có nhà|ở riên"&amp;"g tại chung cư""), 3,
      REGEXMATCH(text,""ở nhà người quen""), 4
    ),
  -1)
)"),1.0)</f>
        <v>1</v>
      </c>
      <c r="K664" s="19" t="s">
        <v>221</v>
      </c>
      <c r="L664" s="19">
        <f>IFERROR(__xludf.DUMMYFUNCTION("LET(
  t, LOWER(TRIM(K664)),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64" s="19" t="s">
        <v>383</v>
      </c>
      <c r="N664" s="19">
        <f>IFERROR(__xludf.DUMMYFUNCTION("LET(
  t, LOWER(TRIM(M664)),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64" s="19" t="s">
        <v>185</v>
      </c>
      <c r="P664" s="19">
        <f t="shared" si="3"/>
        <v>0</v>
      </c>
      <c r="Q664" s="20"/>
      <c r="R664" s="20" t="str">
        <f t="shared" si="726"/>
        <v/>
      </c>
      <c r="S664" s="20"/>
      <c r="T664" s="20"/>
      <c r="U664" s="20"/>
      <c r="V664" s="20" t="str">
        <f>IFERROR(__xludf.DUMMYFUNCTION("IFERROR(REGEXEXTRACT(U664,""\d+"")*1, """")"),"")</f>
        <v/>
      </c>
      <c r="W664" s="20">
        <f t="shared" si="5"/>
        <v>0</v>
      </c>
      <c r="X664" s="20"/>
      <c r="Y664" s="20"/>
      <c r="Z664" s="19" t="s">
        <v>186</v>
      </c>
      <c r="AA664" s="19"/>
      <c r="AB664" s="19" t="s">
        <v>185</v>
      </c>
      <c r="AC664" s="19" t="s">
        <v>185</v>
      </c>
      <c r="AD664" s="19" t="s">
        <v>205</v>
      </c>
      <c r="AE664" s="19" t="s">
        <v>185</v>
      </c>
      <c r="AF664" s="19" t="s">
        <v>187</v>
      </c>
      <c r="AG664" s="19" t="s">
        <v>188</v>
      </c>
      <c r="AH664" s="19" t="s">
        <v>226</v>
      </c>
      <c r="AI664" s="19" t="s">
        <v>189</v>
      </c>
      <c r="AJ664" s="19">
        <f t="shared" si="6"/>
        <v>1</v>
      </c>
      <c r="AK664" s="19" t="s">
        <v>188</v>
      </c>
      <c r="AL664" s="19">
        <f t="shared" si="7"/>
        <v>1</v>
      </c>
      <c r="AM664" s="19" t="s">
        <v>190</v>
      </c>
      <c r="AN664" s="19">
        <f t="shared" si="8"/>
        <v>0</v>
      </c>
      <c r="AO664" s="20"/>
      <c r="AP664" s="19">
        <v>2.0</v>
      </c>
      <c r="AQ664" s="19">
        <v>1.0</v>
      </c>
      <c r="AR664" s="19">
        <v>1.0</v>
      </c>
      <c r="AS664" s="19">
        <v>2.0</v>
      </c>
      <c r="AT664" s="19">
        <v>1.0</v>
      </c>
      <c r="AU664" s="19">
        <v>3.0</v>
      </c>
      <c r="AV664" s="19">
        <v>2.0</v>
      </c>
      <c r="AW664" s="19">
        <v>2.0</v>
      </c>
      <c r="AX664" s="19">
        <v>1.0</v>
      </c>
      <c r="AY664" s="19">
        <f t="shared" si="9"/>
        <v>15</v>
      </c>
      <c r="AZ664" s="19">
        <f t="shared" si="10"/>
        <v>6</v>
      </c>
      <c r="BA664" s="19">
        <f t="shared" si="11"/>
        <v>0</v>
      </c>
      <c r="BB664" s="19">
        <f t="shared" si="12"/>
        <v>0</v>
      </c>
      <c r="BC664" s="19">
        <v>1.0</v>
      </c>
      <c r="BD664" s="19">
        <v>1.0</v>
      </c>
      <c r="BE664" s="19">
        <v>2.0</v>
      </c>
      <c r="BF664" s="19">
        <v>1.0</v>
      </c>
      <c r="BG664" s="19">
        <v>3.0</v>
      </c>
      <c r="BH664" s="19">
        <v>2.0</v>
      </c>
      <c r="BI664" s="19">
        <v>2.0</v>
      </c>
      <c r="BJ664" s="19">
        <f t="shared" si="13"/>
        <v>12</v>
      </c>
      <c r="BK664" s="19">
        <f t="shared" si="14"/>
        <v>5</v>
      </c>
      <c r="BL664" s="19"/>
      <c r="BM664" s="19"/>
      <c r="BN664" s="19">
        <v>3.0</v>
      </c>
      <c r="BO664" s="19" t="s">
        <v>195</v>
      </c>
      <c r="BP664" s="19">
        <f t="shared" si="15"/>
        <v>1</v>
      </c>
      <c r="BQ664" s="19">
        <v>3.0</v>
      </c>
      <c r="BR664" s="19">
        <v>0.0</v>
      </c>
      <c r="BS664" s="19" t="s">
        <v>195</v>
      </c>
      <c r="BT664" s="20">
        <f t="shared" si="16"/>
        <v>1</v>
      </c>
      <c r="BU664" s="19" t="s">
        <v>207</v>
      </c>
      <c r="BV664" s="19">
        <v>3.0</v>
      </c>
      <c r="BW664" s="19" t="s">
        <v>195</v>
      </c>
      <c r="BX664" s="19" t="s">
        <v>191</v>
      </c>
      <c r="BY664" s="19" t="s">
        <v>195</v>
      </c>
      <c r="BZ664" s="19" t="s">
        <v>186</v>
      </c>
      <c r="CA664" s="19">
        <f t="shared" si="17"/>
        <v>1</v>
      </c>
      <c r="CB664" s="19" t="s">
        <v>186</v>
      </c>
      <c r="CC664" s="19">
        <f t="shared" si="18"/>
        <v>1</v>
      </c>
      <c r="CD664" s="19" t="s">
        <v>209</v>
      </c>
      <c r="CE664" s="19">
        <f t="shared" si="19"/>
        <v>1</v>
      </c>
      <c r="CF664" s="19" t="s">
        <v>209</v>
      </c>
      <c r="CG664" s="19">
        <f t="shared" si="20"/>
        <v>1</v>
      </c>
      <c r="CH664" s="19" t="s">
        <v>209</v>
      </c>
      <c r="CI664" s="19">
        <f t="shared" si="21"/>
        <v>1</v>
      </c>
      <c r="CJ664" s="19" t="s">
        <v>292</v>
      </c>
      <c r="CK664" s="19" t="s">
        <v>611</v>
      </c>
      <c r="CL664" s="19" t="s">
        <v>194</v>
      </c>
      <c r="CM664" s="19">
        <f t="shared" si="22"/>
        <v>3.5</v>
      </c>
      <c r="CN664" s="19" t="s">
        <v>185</v>
      </c>
      <c r="CO664" s="19">
        <f t="shared" si="23"/>
        <v>0</v>
      </c>
      <c r="CP664" s="19" t="s">
        <v>185</v>
      </c>
      <c r="CQ664" s="19" t="s">
        <v>185</v>
      </c>
      <c r="CR664" s="19" t="s">
        <v>185</v>
      </c>
      <c r="CS664" s="19" t="s">
        <v>185</v>
      </c>
      <c r="CT664" s="19" t="s">
        <v>185</v>
      </c>
      <c r="CU664" s="19">
        <f t="shared" ref="CU664:CY664" si="733">if(CP664="Không",0,1)</f>
        <v>0</v>
      </c>
      <c r="CV664" s="19">
        <f t="shared" si="733"/>
        <v>0</v>
      </c>
      <c r="CW664" s="19">
        <f t="shared" si="733"/>
        <v>0</v>
      </c>
      <c r="CX664" s="19">
        <f t="shared" si="733"/>
        <v>0</v>
      </c>
      <c r="CY664" s="19">
        <f t="shared" si="733"/>
        <v>0</v>
      </c>
      <c r="CZ664" s="19" t="s">
        <v>185</v>
      </c>
      <c r="DA664" s="19">
        <f t="shared" si="25"/>
        <v>0</v>
      </c>
      <c r="DB664" s="19" t="s">
        <v>185</v>
      </c>
      <c r="DC664" s="19">
        <f t="shared" si="26"/>
        <v>0</v>
      </c>
      <c r="DD664" s="20"/>
      <c r="DE664" s="19" t="s">
        <v>185</v>
      </c>
      <c r="DF664" s="19">
        <f t="shared" si="27"/>
        <v>0</v>
      </c>
      <c r="DG664" s="19" t="s">
        <v>196</v>
      </c>
      <c r="DH664" s="19">
        <f t="shared" si="28"/>
        <v>0</v>
      </c>
      <c r="DI664" s="19" t="s">
        <v>185</v>
      </c>
      <c r="DJ664" s="19">
        <f t="shared" si="29"/>
        <v>0</v>
      </c>
      <c r="DK664" s="19" t="s">
        <v>197</v>
      </c>
      <c r="DL664" s="19">
        <f t="shared" si="30"/>
        <v>0</v>
      </c>
      <c r="DM664" s="20"/>
      <c r="DN664" s="19" t="str">
        <f t="shared" si="31"/>
        <v/>
      </c>
      <c r="DO664" s="20"/>
      <c r="DP664" s="19" t="s">
        <v>185</v>
      </c>
      <c r="DQ664" s="20">
        <f t="shared" si="32"/>
        <v>0</v>
      </c>
      <c r="DR664" s="20"/>
      <c r="DS664" s="19" t="s">
        <v>185</v>
      </c>
      <c r="DT664" s="20"/>
      <c r="DU664" s="19" t="s">
        <v>185</v>
      </c>
      <c r="DV664" s="20"/>
      <c r="DW664" s="20"/>
      <c r="DX664" s="20"/>
      <c r="DY664" s="20"/>
    </row>
    <row r="665">
      <c r="A665" s="18">
        <v>46043.55700231482</v>
      </c>
      <c r="B665" s="19" t="s">
        <v>390</v>
      </c>
      <c r="C665" s="19" t="s">
        <v>335</v>
      </c>
      <c r="D665" s="19">
        <f t="shared" si="2"/>
        <v>1</v>
      </c>
      <c r="E665" s="19" t="s">
        <v>476</v>
      </c>
      <c r="F665" s="19">
        <f>IFERROR(__xludf.DUMMYFUNCTION("LET(
  t, LOWER(TRIM(E665)),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665" s="19" t="s">
        <v>185</v>
      </c>
      <c r="H665" s="19">
        <f>IFERROR(__xludf.DUMMYFUNCTION("LET(
  t, LOWER(TRIM(G665)),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65" s="19" t="s">
        <v>276</v>
      </c>
      <c r="J665" s="19">
        <f>IFERROR(__xludf.DUMMYFUNCTION("LET(
  text, LOWER(I665),
  IFERROR(
    IFS(
      REGEXMATCH(text,""ở cùng gia đình|ở trọ cùng gia đình""), 0,
      REGEXMATCH(text,""thuê trọ""), 1,
      REGEXMATCH(text,""ở ktx""), 2,
      REGEXMATCH(text,""có nhà tại khu vực đang học|có nhà|ở riên"&amp;"g tại chung cư""), 3,
      REGEXMATCH(text,""ở nhà người quen""), 4
    ),
  -1)
)"),0.0)</f>
        <v>0</v>
      </c>
      <c r="K665" s="19" t="s">
        <v>183</v>
      </c>
      <c r="L665" s="19">
        <f>IFERROR(__xludf.DUMMYFUNCTION("LET(
  t, LOWER(TRIM(K665)),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65" s="19" t="s">
        <v>222</v>
      </c>
      <c r="N665" s="19">
        <f>IFERROR(__xludf.DUMMYFUNCTION("LET(
  t, LOWER(TRIM(M665)),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65" s="19" t="s">
        <v>195</v>
      </c>
      <c r="P665" s="19">
        <f t="shared" si="3"/>
        <v>1</v>
      </c>
      <c r="Q665" s="19">
        <v>1.0</v>
      </c>
      <c r="R665" s="20">
        <f t="shared" si="726"/>
        <v>1</v>
      </c>
      <c r="S665" s="19" t="s">
        <v>223</v>
      </c>
      <c r="T665" s="19"/>
      <c r="U665" s="19" t="s">
        <v>236</v>
      </c>
      <c r="V665" s="20">
        <f>IFERROR(__xludf.DUMMYFUNCTION("IFERROR(REGEXEXTRACT(U665,""\d+"")*1, """")"),40.0)</f>
        <v>40</v>
      </c>
      <c r="W665" s="20">
        <f t="shared" si="5"/>
        <v>40</v>
      </c>
      <c r="X665" s="19">
        <v>0.0</v>
      </c>
      <c r="Y665" s="19">
        <v>70.0</v>
      </c>
      <c r="Z665" s="19" t="s">
        <v>185</v>
      </c>
      <c r="AA665" s="19"/>
      <c r="AB665" s="19" t="s">
        <v>185</v>
      </c>
      <c r="AC665" s="19" t="s">
        <v>185</v>
      </c>
      <c r="AD665" s="19" t="s">
        <v>186</v>
      </c>
      <c r="AE665" s="19" t="s">
        <v>185</v>
      </c>
      <c r="AF665" s="19" t="s">
        <v>187</v>
      </c>
      <c r="AG665" s="19" t="s">
        <v>238</v>
      </c>
      <c r="AH665" s="19" t="s">
        <v>238</v>
      </c>
      <c r="AI665" s="19" t="s">
        <v>189</v>
      </c>
      <c r="AJ665" s="19">
        <f t="shared" si="6"/>
        <v>1</v>
      </c>
      <c r="AK665" s="19" t="s">
        <v>238</v>
      </c>
      <c r="AL665" s="19">
        <f t="shared" si="7"/>
        <v>0</v>
      </c>
      <c r="AM665" s="19" t="s">
        <v>228</v>
      </c>
      <c r="AN665" s="19">
        <f t="shared" si="8"/>
        <v>1</v>
      </c>
      <c r="AO665" s="20"/>
      <c r="AP665" s="19">
        <v>1.0</v>
      </c>
      <c r="AQ665" s="19">
        <v>1.0</v>
      </c>
      <c r="AR665" s="19">
        <v>4.0</v>
      </c>
      <c r="AS665" s="19">
        <v>2.0</v>
      </c>
      <c r="AT665" s="19">
        <v>2.0</v>
      </c>
      <c r="AU665" s="19">
        <v>1.0</v>
      </c>
      <c r="AV665" s="19">
        <v>1.0</v>
      </c>
      <c r="AW665" s="19">
        <v>1.0</v>
      </c>
      <c r="AX665" s="19">
        <v>1.0</v>
      </c>
      <c r="AY665" s="19">
        <f t="shared" si="9"/>
        <v>14</v>
      </c>
      <c r="AZ665" s="19">
        <f t="shared" si="10"/>
        <v>5</v>
      </c>
      <c r="BA665" s="19">
        <f t="shared" si="11"/>
        <v>0</v>
      </c>
      <c r="BB665" s="19">
        <f t="shared" si="12"/>
        <v>0</v>
      </c>
      <c r="BC665" s="19">
        <v>1.0</v>
      </c>
      <c r="BD665" s="19">
        <v>1.0</v>
      </c>
      <c r="BE665" s="19">
        <v>4.0</v>
      </c>
      <c r="BF665" s="19">
        <v>2.0</v>
      </c>
      <c r="BG665" s="19">
        <v>2.0</v>
      </c>
      <c r="BH665" s="19">
        <v>1.0</v>
      </c>
      <c r="BI665" s="19">
        <v>1.0</v>
      </c>
      <c r="BJ665" s="19">
        <f t="shared" si="13"/>
        <v>12</v>
      </c>
      <c r="BK665" s="19">
        <f t="shared" si="14"/>
        <v>5</v>
      </c>
      <c r="BL665" s="19"/>
      <c r="BM665" s="19"/>
      <c r="BN665" s="19">
        <v>3.0</v>
      </c>
      <c r="BO665" s="19" t="s">
        <v>195</v>
      </c>
      <c r="BP665" s="19">
        <f t="shared" si="15"/>
        <v>1</v>
      </c>
      <c r="BQ665" s="19">
        <v>1.0</v>
      </c>
      <c r="BR665" s="19">
        <v>0.0</v>
      </c>
      <c r="BS665" s="19" t="s">
        <v>185</v>
      </c>
      <c r="BT665" s="20">
        <f t="shared" si="16"/>
        <v>0</v>
      </c>
      <c r="BU665" s="20"/>
      <c r="BV665" s="19">
        <v>2.0</v>
      </c>
      <c r="BW665" s="19" t="s">
        <v>195</v>
      </c>
      <c r="BX665" s="19" t="s">
        <v>510</v>
      </c>
      <c r="BY665" s="19" t="s">
        <v>185</v>
      </c>
      <c r="BZ665" s="19" t="s">
        <v>185</v>
      </c>
      <c r="CA665" s="19">
        <f t="shared" si="17"/>
        <v>0</v>
      </c>
      <c r="CB665" s="19" t="s">
        <v>186</v>
      </c>
      <c r="CC665" s="19">
        <f t="shared" si="18"/>
        <v>1</v>
      </c>
      <c r="CD665" s="19" t="s">
        <v>209</v>
      </c>
      <c r="CE665" s="19">
        <f t="shared" si="19"/>
        <v>1</v>
      </c>
      <c r="CF665" s="19" t="s">
        <v>209</v>
      </c>
      <c r="CG665" s="19">
        <f t="shared" si="20"/>
        <v>1</v>
      </c>
      <c r="CH665" s="19" t="s">
        <v>192</v>
      </c>
      <c r="CI665" s="19">
        <f t="shared" si="21"/>
        <v>0</v>
      </c>
      <c r="CJ665" s="19" t="s">
        <v>229</v>
      </c>
      <c r="CK665" s="19" t="s">
        <v>313</v>
      </c>
      <c r="CL665" s="19" t="s">
        <v>194</v>
      </c>
      <c r="CM665" s="19">
        <f t="shared" si="22"/>
        <v>3.5</v>
      </c>
      <c r="CN665" s="19" t="s">
        <v>185</v>
      </c>
      <c r="CO665" s="19">
        <f t="shared" si="23"/>
        <v>0</v>
      </c>
      <c r="CP665" s="19" t="s">
        <v>195</v>
      </c>
      <c r="CQ665" s="19" t="s">
        <v>185</v>
      </c>
      <c r="CR665" s="19" t="s">
        <v>185</v>
      </c>
      <c r="CS665" s="19" t="s">
        <v>185</v>
      </c>
      <c r="CT665" s="19" t="s">
        <v>185</v>
      </c>
      <c r="CU665" s="19">
        <f t="shared" ref="CU665:CY665" si="734">if(CP665="Không",0,1)</f>
        <v>1</v>
      </c>
      <c r="CV665" s="19">
        <f t="shared" si="734"/>
        <v>0</v>
      </c>
      <c r="CW665" s="19">
        <f t="shared" si="734"/>
        <v>0</v>
      </c>
      <c r="CX665" s="19">
        <f t="shared" si="734"/>
        <v>0</v>
      </c>
      <c r="CY665" s="19">
        <f t="shared" si="734"/>
        <v>0</v>
      </c>
      <c r="CZ665" s="19" t="s">
        <v>185</v>
      </c>
      <c r="DA665" s="19">
        <f t="shared" si="25"/>
        <v>0</v>
      </c>
      <c r="DB665" s="19" t="s">
        <v>185</v>
      </c>
      <c r="DC665" s="19">
        <f t="shared" si="26"/>
        <v>0</v>
      </c>
      <c r="DD665" s="20"/>
      <c r="DE665" s="19" t="s">
        <v>195</v>
      </c>
      <c r="DF665" s="19">
        <f t="shared" si="27"/>
        <v>1</v>
      </c>
      <c r="DG665" s="19" t="s">
        <v>196</v>
      </c>
      <c r="DH665" s="19">
        <f t="shared" si="28"/>
        <v>0</v>
      </c>
      <c r="DI665" s="19" t="s">
        <v>185</v>
      </c>
      <c r="DJ665" s="19">
        <f t="shared" si="29"/>
        <v>0</v>
      </c>
      <c r="DK665" s="19" t="s">
        <v>197</v>
      </c>
      <c r="DL665" s="19">
        <f t="shared" si="30"/>
        <v>0</v>
      </c>
      <c r="DM665" s="19" t="s">
        <v>265</v>
      </c>
      <c r="DN665" s="19">
        <f t="shared" si="31"/>
        <v>5</v>
      </c>
      <c r="DO665" s="19" t="s">
        <v>326</v>
      </c>
      <c r="DP665" s="19" t="s">
        <v>185</v>
      </c>
      <c r="DQ665" s="20">
        <f t="shared" si="32"/>
        <v>0</v>
      </c>
      <c r="DR665" s="20"/>
      <c r="DS665" s="19" t="s">
        <v>185</v>
      </c>
      <c r="DT665" s="20"/>
      <c r="DU665" s="19" t="s">
        <v>185</v>
      </c>
      <c r="DV665" s="20"/>
      <c r="DW665" s="20"/>
      <c r="DX665" s="20"/>
      <c r="DY665" s="20"/>
    </row>
    <row r="666">
      <c r="A666" s="18">
        <v>46043.68601851852</v>
      </c>
      <c r="B666" s="19" t="s">
        <v>337</v>
      </c>
      <c r="C666" s="19" t="s">
        <v>335</v>
      </c>
      <c r="D666" s="19">
        <f t="shared" si="2"/>
        <v>1</v>
      </c>
      <c r="E666" s="19" t="s">
        <v>1283</v>
      </c>
      <c r="F666" s="19">
        <f>IFERROR(__xludf.DUMMYFUNCTION("LET(
  t, LOWER(TRIM(E666)),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666" s="19" t="s">
        <v>185</v>
      </c>
      <c r="H666" s="19">
        <f>IFERROR(__xludf.DUMMYFUNCTION("LET(
  t, LOWER(TRIM(G666)),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66" s="19" t="s">
        <v>182</v>
      </c>
      <c r="J666" s="19">
        <f>IFERROR(__xludf.DUMMYFUNCTION("LET(
  text, LOWER(I666),
  IFERROR(
    IFS(
      REGEXMATCH(text,""ở cùng gia đình|ở trọ cùng gia đình""), 0,
      REGEXMATCH(text,""thuê trọ""), 1,
      REGEXMATCH(text,""ở ktx""), 2,
      REGEXMATCH(text,""có nhà tại khu vực đang học|có nhà|ở riên"&amp;"g tại chung cư""), 3,
      REGEXMATCH(text,""ở nhà người quen""), 4
    ),
  -1)
)"),1.0)</f>
        <v>1</v>
      </c>
      <c r="K666" s="19" t="s">
        <v>202</v>
      </c>
      <c r="L666" s="19">
        <f>IFERROR(__xludf.DUMMYFUNCTION("LET(
  t, LOWER(TRIM(K666)),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66" s="19" t="s">
        <v>222</v>
      </c>
      <c r="N666" s="19">
        <f>IFERROR(__xludf.DUMMYFUNCTION("LET(
  t, LOWER(TRIM(M666)),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66" s="19" t="s">
        <v>185</v>
      </c>
      <c r="P666" s="19">
        <f t="shared" si="3"/>
        <v>0</v>
      </c>
      <c r="Q666" s="20"/>
      <c r="R666" s="20" t="str">
        <f t="shared" si="726"/>
        <v/>
      </c>
      <c r="S666" s="20"/>
      <c r="T666" s="20"/>
      <c r="U666" s="20"/>
      <c r="V666" s="20" t="str">
        <f>IFERROR(__xludf.DUMMYFUNCTION("IFERROR(REGEXEXTRACT(U666,""\d+"")*1, """")"),"")</f>
        <v/>
      </c>
      <c r="W666" s="20">
        <f t="shared" si="5"/>
        <v>0</v>
      </c>
      <c r="X666" s="20"/>
      <c r="Y666" s="20"/>
      <c r="Z666" s="19" t="s">
        <v>185</v>
      </c>
      <c r="AA666" s="19"/>
      <c r="AB666" s="19" t="s">
        <v>185</v>
      </c>
      <c r="AC666" s="19" t="s">
        <v>185</v>
      </c>
      <c r="AD666" s="19" t="s">
        <v>186</v>
      </c>
      <c r="AE666" s="19" t="s">
        <v>186</v>
      </c>
      <c r="AF666" s="19" t="s">
        <v>237</v>
      </c>
      <c r="AG666" s="19" t="s">
        <v>238</v>
      </c>
      <c r="AH666" s="19" t="s">
        <v>238</v>
      </c>
      <c r="AI666" s="19" t="s">
        <v>239</v>
      </c>
      <c r="AJ666" s="19">
        <f t="shared" si="6"/>
        <v>0</v>
      </c>
      <c r="AK666" s="19" t="s">
        <v>302</v>
      </c>
      <c r="AL666" s="19">
        <f t="shared" si="7"/>
        <v>-1</v>
      </c>
      <c r="AM666" s="19" t="s">
        <v>190</v>
      </c>
      <c r="AN666" s="19">
        <f t="shared" si="8"/>
        <v>0</v>
      </c>
      <c r="AO666" s="20"/>
      <c r="AP666" s="19">
        <v>2.0</v>
      </c>
      <c r="AQ666" s="19">
        <v>1.0</v>
      </c>
      <c r="AR666" s="19">
        <v>2.0</v>
      </c>
      <c r="AS666" s="19">
        <v>1.0</v>
      </c>
      <c r="AT666" s="19">
        <v>1.0</v>
      </c>
      <c r="AU666" s="19">
        <v>1.0</v>
      </c>
      <c r="AV666" s="19">
        <v>1.0</v>
      </c>
      <c r="AW666" s="19">
        <v>1.0</v>
      </c>
      <c r="AX666" s="19">
        <v>1.0</v>
      </c>
      <c r="AY666" s="19">
        <f t="shared" si="9"/>
        <v>11</v>
      </c>
      <c r="AZ666" s="19">
        <f t="shared" si="10"/>
        <v>2</v>
      </c>
      <c r="BA666" s="19">
        <f t="shared" si="11"/>
        <v>0</v>
      </c>
      <c r="BB666" s="19">
        <f t="shared" si="12"/>
        <v>0</v>
      </c>
      <c r="BC666" s="19">
        <v>2.0</v>
      </c>
      <c r="BD666" s="19">
        <v>1.0</v>
      </c>
      <c r="BE666" s="19">
        <v>1.0</v>
      </c>
      <c r="BF666" s="19">
        <v>1.0</v>
      </c>
      <c r="BG666" s="19">
        <v>2.0</v>
      </c>
      <c r="BH666" s="19">
        <v>1.0</v>
      </c>
      <c r="BI666" s="19">
        <v>1.0</v>
      </c>
      <c r="BJ666" s="19">
        <f t="shared" si="13"/>
        <v>9</v>
      </c>
      <c r="BK666" s="19">
        <f t="shared" si="14"/>
        <v>2</v>
      </c>
      <c r="BL666" s="19"/>
      <c r="BM666" s="19"/>
      <c r="BN666" s="19">
        <v>1.0</v>
      </c>
      <c r="BO666" s="19" t="s">
        <v>185</v>
      </c>
      <c r="BP666" s="19">
        <f t="shared" si="15"/>
        <v>0</v>
      </c>
      <c r="BQ666" s="19">
        <v>1.0</v>
      </c>
      <c r="BR666" s="19" t="s">
        <v>1284</v>
      </c>
      <c r="BS666" s="19" t="s">
        <v>195</v>
      </c>
      <c r="BT666" s="20">
        <f t="shared" si="16"/>
        <v>1</v>
      </c>
      <c r="BU666" s="19" t="s">
        <v>1285</v>
      </c>
      <c r="BV666" s="19">
        <v>3.0</v>
      </c>
      <c r="BW666" s="19" t="s">
        <v>185</v>
      </c>
      <c r="BX666" s="19" t="s">
        <v>191</v>
      </c>
      <c r="BY666" s="19" t="s">
        <v>185</v>
      </c>
      <c r="BZ666" s="19" t="s">
        <v>185</v>
      </c>
      <c r="CA666" s="19">
        <f t="shared" si="17"/>
        <v>0</v>
      </c>
      <c r="CB666" s="19" t="s">
        <v>185</v>
      </c>
      <c r="CC666" s="19">
        <f t="shared" si="18"/>
        <v>0</v>
      </c>
      <c r="CD666" s="19" t="s">
        <v>192</v>
      </c>
      <c r="CE666" s="19">
        <f t="shared" si="19"/>
        <v>0</v>
      </c>
      <c r="CF666" s="19" t="s">
        <v>192</v>
      </c>
      <c r="CG666" s="19">
        <f t="shared" si="20"/>
        <v>0</v>
      </c>
      <c r="CH666" s="19" t="s">
        <v>192</v>
      </c>
      <c r="CI666" s="19">
        <f t="shared" si="21"/>
        <v>0</v>
      </c>
      <c r="CJ666" s="19" t="s">
        <v>666</v>
      </c>
      <c r="CK666" s="19" t="s">
        <v>185</v>
      </c>
      <c r="CL666" s="19" t="s">
        <v>241</v>
      </c>
      <c r="CM666" s="19">
        <f t="shared" si="22"/>
        <v>1.5</v>
      </c>
      <c r="CN666" s="19" t="s">
        <v>185</v>
      </c>
      <c r="CO666" s="19">
        <f t="shared" si="23"/>
        <v>0</v>
      </c>
      <c r="CP666" s="19" t="s">
        <v>185</v>
      </c>
      <c r="CQ666" s="19" t="s">
        <v>185</v>
      </c>
      <c r="CR666" s="19" t="s">
        <v>185</v>
      </c>
      <c r="CS666" s="19" t="s">
        <v>185</v>
      </c>
      <c r="CT666" s="19" t="s">
        <v>185</v>
      </c>
      <c r="CU666" s="19">
        <f t="shared" ref="CU666:CY666" si="735">if(CP666="Không",0,1)</f>
        <v>0</v>
      </c>
      <c r="CV666" s="19">
        <f t="shared" si="735"/>
        <v>0</v>
      </c>
      <c r="CW666" s="19">
        <f t="shared" si="735"/>
        <v>0</v>
      </c>
      <c r="CX666" s="19">
        <f t="shared" si="735"/>
        <v>0</v>
      </c>
      <c r="CY666" s="19">
        <f t="shared" si="735"/>
        <v>0</v>
      </c>
      <c r="CZ666" s="19" t="s">
        <v>185</v>
      </c>
      <c r="DA666" s="19">
        <f t="shared" si="25"/>
        <v>0</v>
      </c>
      <c r="DB666" s="19" t="s">
        <v>185</v>
      </c>
      <c r="DC666" s="19">
        <f t="shared" si="26"/>
        <v>0</v>
      </c>
      <c r="DD666" s="20"/>
      <c r="DE666" s="19" t="s">
        <v>195</v>
      </c>
      <c r="DF666" s="19">
        <f t="shared" si="27"/>
        <v>1</v>
      </c>
      <c r="DG666" s="19" t="s">
        <v>196</v>
      </c>
      <c r="DH666" s="19">
        <f t="shared" si="28"/>
        <v>0</v>
      </c>
      <c r="DI666" s="19" t="s">
        <v>185</v>
      </c>
      <c r="DJ666" s="19">
        <f t="shared" si="29"/>
        <v>0</v>
      </c>
      <c r="DK666" s="19" t="s">
        <v>257</v>
      </c>
      <c r="DL666" s="19">
        <f t="shared" si="30"/>
        <v>3</v>
      </c>
      <c r="DM666" s="19" t="s">
        <v>198</v>
      </c>
      <c r="DN666" s="19">
        <f t="shared" si="31"/>
        <v>1.5</v>
      </c>
      <c r="DO666" s="19" t="s">
        <v>1286</v>
      </c>
      <c r="DP666" s="19" t="s">
        <v>185</v>
      </c>
      <c r="DQ666" s="20">
        <f t="shared" si="32"/>
        <v>0</v>
      </c>
      <c r="DR666" s="20"/>
      <c r="DS666" s="19" t="s">
        <v>185</v>
      </c>
      <c r="DT666" s="20"/>
      <c r="DU666" s="19" t="s">
        <v>185</v>
      </c>
      <c r="DV666" s="20"/>
      <c r="DW666" s="20"/>
      <c r="DX666" s="20"/>
      <c r="DY666" s="20"/>
    </row>
    <row r="667">
      <c r="A667" s="18">
        <v>46043.69787037037</v>
      </c>
      <c r="B667" s="19" t="s">
        <v>300</v>
      </c>
      <c r="C667" s="19" t="s">
        <v>335</v>
      </c>
      <c r="D667" s="19">
        <f t="shared" si="2"/>
        <v>1</v>
      </c>
      <c r="E667" s="19" t="s">
        <v>235</v>
      </c>
      <c r="F667" s="19">
        <f>IFERROR(__xludf.DUMMYFUNCTION("LET(
  t, LOWER(TRIM(E667)),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67" s="19" t="s">
        <v>181</v>
      </c>
      <c r="H667" s="19">
        <f>IFERROR(__xludf.DUMMYFUNCTION("LET(
  t, LOWER(TRIM(G667)),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667" s="19" t="s">
        <v>182</v>
      </c>
      <c r="J667" s="19">
        <f>IFERROR(__xludf.DUMMYFUNCTION("LET(
  text, LOWER(I667),
  IFERROR(
    IFS(
      REGEXMATCH(text,""ở cùng gia đình|ở trọ cùng gia đình""), 0,
      REGEXMATCH(text,""thuê trọ""), 1,
      REGEXMATCH(text,""ở ktx""), 2,
      REGEXMATCH(text,""có nhà tại khu vực đang học|có nhà|ở riên"&amp;"g tại chung cư""), 3,
      REGEXMATCH(text,""ở nhà người quen""), 4
    ),
  -1)
)"),1.0)</f>
        <v>1</v>
      </c>
      <c r="K667" s="19" t="s">
        <v>202</v>
      </c>
      <c r="L667" s="19">
        <f>IFERROR(__xludf.DUMMYFUNCTION("LET(
  t, LOWER(TRIM(K667)),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67" s="19" t="s">
        <v>261</v>
      </c>
      <c r="N667" s="19">
        <f>IFERROR(__xludf.DUMMYFUNCTION("LET(
  t, LOWER(TRIM(M667)),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67" s="19" t="s">
        <v>195</v>
      </c>
      <c r="P667" s="19">
        <f t="shared" si="3"/>
        <v>1</v>
      </c>
      <c r="Q667" s="19">
        <v>1.0</v>
      </c>
      <c r="R667" s="20">
        <f t="shared" si="726"/>
        <v>1</v>
      </c>
      <c r="S667" s="19" t="s">
        <v>223</v>
      </c>
      <c r="T667" s="19"/>
      <c r="U667" s="19" t="s">
        <v>236</v>
      </c>
      <c r="V667" s="20">
        <f>IFERROR(__xludf.DUMMYFUNCTION("IFERROR(REGEXEXTRACT(U667,""\d+"")*1, """")"),40.0)</f>
        <v>40</v>
      </c>
      <c r="W667" s="20">
        <f t="shared" si="5"/>
        <v>40</v>
      </c>
      <c r="X667" s="19">
        <v>20.0</v>
      </c>
      <c r="Y667" s="19">
        <v>10.0</v>
      </c>
      <c r="Z667" s="19" t="s">
        <v>208</v>
      </c>
      <c r="AA667" s="19"/>
      <c r="AB667" s="19" t="s">
        <v>185</v>
      </c>
      <c r="AC667" s="19" t="s">
        <v>185</v>
      </c>
      <c r="AD667" s="19" t="s">
        <v>205</v>
      </c>
      <c r="AE667" s="19" t="s">
        <v>186</v>
      </c>
      <c r="AF667" s="19" t="s">
        <v>187</v>
      </c>
      <c r="AG667" s="19" t="s">
        <v>251</v>
      </c>
      <c r="AH667" s="19" t="s">
        <v>251</v>
      </c>
      <c r="AI667" s="19" t="s">
        <v>277</v>
      </c>
      <c r="AJ667" s="19">
        <f t="shared" si="6"/>
        <v>4</v>
      </c>
      <c r="AK667" s="19" t="s">
        <v>251</v>
      </c>
      <c r="AL667" s="19">
        <f t="shared" si="7"/>
        <v>3</v>
      </c>
      <c r="AM667" s="19" t="s">
        <v>294</v>
      </c>
      <c r="AN667" s="19">
        <f t="shared" si="8"/>
        <v>2</v>
      </c>
      <c r="AO667" s="20"/>
      <c r="AP667" s="19">
        <v>4.0</v>
      </c>
      <c r="AQ667" s="19">
        <v>4.0</v>
      </c>
      <c r="AR667" s="19">
        <v>2.0</v>
      </c>
      <c r="AS667" s="19">
        <v>4.0</v>
      </c>
      <c r="AT667" s="19">
        <v>4.0</v>
      </c>
      <c r="AU667" s="19">
        <v>4.0</v>
      </c>
      <c r="AV667" s="19">
        <v>2.0</v>
      </c>
      <c r="AW667" s="19">
        <v>2.0</v>
      </c>
      <c r="AX667" s="19">
        <v>4.0</v>
      </c>
      <c r="AY667" s="19">
        <f t="shared" si="9"/>
        <v>30</v>
      </c>
      <c r="AZ667" s="19">
        <f t="shared" si="10"/>
        <v>21</v>
      </c>
      <c r="BA667" s="19">
        <f t="shared" si="11"/>
        <v>1</v>
      </c>
      <c r="BB667" s="19">
        <f t="shared" si="12"/>
        <v>1</v>
      </c>
      <c r="BC667" s="19">
        <v>2.0</v>
      </c>
      <c r="BD667" s="19">
        <v>4.0</v>
      </c>
      <c r="BE667" s="19">
        <v>4.0</v>
      </c>
      <c r="BF667" s="19">
        <v>4.0</v>
      </c>
      <c r="BG667" s="19">
        <v>4.0</v>
      </c>
      <c r="BH667" s="19">
        <v>2.0</v>
      </c>
      <c r="BI667" s="19">
        <v>2.0</v>
      </c>
      <c r="BJ667" s="19">
        <f t="shared" si="13"/>
        <v>22</v>
      </c>
      <c r="BK667" s="19">
        <f t="shared" si="14"/>
        <v>15</v>
      </c>
      <c r="BL667" s="19"/>
      <c r="BM667" s="19"/>
      <c r="BN667" s="19">
        <v>5.0</v>
      </c>
      <c r="BO667" s="19" t="s">
        <v>195</v>
      </c>
      <c r="BP667" s="19">
        <f t="shared" si="15"/>
        <v>1</v>
      </c>
      <c r="BQ667" s="19">
        <v>5.0</v>
      </c>
      <c r="BR667" s="19">
        <v>20.0</v>
      </c>
      <c r="BS667" s="19" t="s">
        <v>195</v>
      </c>
      <c r="BT667" s="20">
        <f t="shared" si="16"/>
        <v>1</v>
      </c>
      <c r="BU667" s="19" t="s">
        <v>671</v>
      </c>
      <c r="BV667" s="19">
        <v>1.0</v>
      </c>
      <c r="BW667" s="19" t="s">
        <v>195</v>
      </c>
      <c r="BX667" s="19" t="s">
        <v>191</v>
      </c>
      <c r="BY667" s="19" t="s">
        <v>195</v>
      </c>
      <c r="BZ667" s="19" t="s">
        <v>186</v>
      </c>
      <c r="CA667" s="19">
        <f t="shared" si="17"/>
        <v>1</v>
      </c>
      <c r="CB667" s="19" t="s">
        <v>186</v>
      </c>
      <c r="CC667" s="19">
        <f t="shared" si="18"/>
        <v>1</v>
      </c>
      <c r="CD667" s="19" t="s">
        <v>209</v>
      </c>
      <c r="CE667" s="19">
        <f t="shared" si="19"/>
        <v>1</v>
      </c>
      <c r="CF667" s="19" t="s">
        <v>208</v>
      </c>
      <c r="CG667" s="19">
        <f t="shared" si="20"/>
        <v>2</v>
      </c>
      <c r="CH667" s="19" t="s">
        <v>208</v>
      </c>
      <c r="CI667" s="19">
        <f t="shared" si="21"/>
        <v>2</v>
      </c>
      <c r="CJ667" s="19" t="s">
        <v>415</v>
      </c>
      <c r="CK667" s="19" t="s">
        <v>185</v>
      </c>
      <c r="CL667" s="19" t="s">
        <v>194</v>
      </c>
      <c r="CM667" s="19">
        <f t="shared" si="22"/>
        <v>3.5</v>
      </c>
      <c r="CN667" s="19" t="s">
        <v>185</v>
      </c>
      <c r="CO667" s="19">
        <f t="shared" si="23"/>
        <v>0</v>
      </c>
      <c r="CP667" s="19" t="s">
        <v>185</v>
      </c>
      <c r="CQ667" s="19" t="s">
        <v>185</v>
      </c>
      <c r="CR667" s="19" t="s">
        <v>185</v>
      </c>
      <c r="CS667" s="19" t="s">
        <v>185</v>
      </c>
      <c r="CT667" s="19" t="s">
        <v>185</v>
      </c>
      <c r="CU667" s="19">
        <f t="shared" ref="CU667:CY667" si="736">if(CP667="Không",0,1)</f>
        <v>0</v>
      </c>
      <c r="CV667" s="19">
        <f t="shared" si="736"/>
        <v>0</v>
      </c>
      <c r="CW667" s="19">
        <f t="shared" si="736"/>
        <v>0</v>
      </c>
      <c r="CX667" s="19">
        <f t="shared" si="736"/>
        <v>0</v>
      </c>
      <c r="CY667" s="19">
        <f t="shared" si="736"/>
        <v>0</v>
      </c>
      <c r="CZ667" s="19" t="s">
        <v>195</v>
      </c>
      <c r="DA667" s="19">
        <f t="shared" si="25"/>
        <v>1</v>
      </c>
      <c r="DB667" s="19" t="s">
        <v>195</v>
      </c>
      <c r="DC667" s="19">
        <f t="shared" si="26"/>
        <v>1</v>
      </c>
      <c r="DD667" s="19">
        <v>1.0</v>
      </c>
      <c r="DE667" s="19" t="s">
        <v>185</v>
      </c>
      <c r="DF667" s="19">
        <f t="shared" si="27"/>
        <v>0</v>
      </c>
      <c r="DG667" s="19" t="s">
        <v>196</v>
      </c>
      <c r="DH667" s="19">
        <f t="shared" si="28"/>
        <v>0</v>
      </c>
      <c r="DI667" s="19" t="s">
        <v>185</v>
      </c>
      <c r="DJ667" s="19">
        <f t="shared" si="29"/>
        <v>0</v>
      </c>
      <c r="DK667" s="19" t="s">
        <v>197</v>
      </c>
      <c r="DL667" s="19">
        <f t="shared" si="30"/>
        <v>0</v>
      </c>
      <c r="DM667" s="20"/>
      <c r="DN667" s="19" t="str">
        <f t="shared" si="31"/>
        <v/>
      </c>
      <c r="DO667" s="20"/>
      <c r="DP667" s="19" t="s">
        <v>185</v>
      </c>
      <c r="DQ667" s="20">
        <f t="shared" si="32"/>
        <v>0</v>
      </c>
      <c r="DR667" s="20"/>
      <c r="DS667" s="19" t="s">
        <v>185</v>
      </c>
      <c r="DT667" s="20"/>
      <c r="DU667" s="19" t="s">
        <v>185</v>
      </c>
      <c r="DV667" s="20"/>
      <c r="DW667" s="20"/>
      <c r="DX667" s="20"/>
      <c r="DY667" s="20"/>
    </row>
    <row r="668">
      <c r="A668" s="18">
        <v>46043.83864583333</v>
      </c>
      <c r="B668" s="19" t="s">
        <v>389</v>
      </c>
      <c r="C668" s="19" t="s">
        <v>335</v>
      </c>
      <c r="D668" s="19">
        <f t="shared" si="2"/>
        <v>1</v>
      </c>
      <c r="E668" s="19" t="s">
        <v>328</v>
      </c>
      <c r="F668" s="19">
        <f>IFERROR(__xludf.DUMMYFUNCTION("LET(
  t, LOWER(TRIM(E668)),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68" s="19" t="s">
        <v>185</v>
      </c>
      <c r="H668" s="19">
        <f>IFERROR(__xludf.DUMMYFUNCTION("LET(
  t, LOWER(TRIM(G668)),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68" s="19" t="s">
        <v>182</v>
      </c>
      <c r="J668" s="19">
        <f>IFERROR(__xludf.DUMMYFUNCTION("LET(
  text, LOWER(I668),
  IFERROR(
    IFS(
      REGEXMATCH(text,""ở cùng gia đình|ở trọ cùng gia đình""), 0,
      REGEXMATCH(text,""thuê trọ""), 1,
      REGEXMATCH(text,""ở ktx""), 2,
      REGEXMATCH(text,""có nhà tại khu vực đang học|có nhà|ở riên"&amp;"g tại chung cư""), 3,
      REGEXMATCH(text,""ở nhà người quen""), 4
    ),
  -1)
)"),1.0)</f>
        <v>1</v>
      </c>
      <c r="K668" s="19" t="s">
        <v>183</v>
      </c>
      <c r="L668" s="19">
        <f>IFERROR(__xludf.DUMMYFUNCTION("LET(
  t, LOWER(TRIM(K668)),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68" s="19" t="s">
        <v>222</v>
      </c>
      <c r="N668" s="19">
        <f>IFERROR(__xludf.DUMMYFUNCTION("LET(
  t, LOWER(TRIM(M668)),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68" s="19" t="s">
        <v>185</v>
      </c>
      <c r="P668" s="19">
        <f t="shared" si="3"/>
        <v>0</v>
      </c>
      <c r="Q668" s="20"/>
      <c r="R668" s="20" t="str">
        <f t="shared" si="726"/>
        <v/>
      </c>
      <c r="S668" s="20"/>
      <c r="T668" s="20"/>
      <c r="U668" s="20"/>
      <c r="V668" s="20" t="str">
        <f>IFERROR(__xludf.DUMMYFUNCTION("IFERROR(REGEXEXTRACT(U668,""\d+"")*1, """")"),"")</f>
        <v/>
      </c>
      <c r="W668" s="20">
        <f t="shared" si="5"/>
        <v>0</v>
      </c>
      <c r="X668" s="20"/>
      <c r="Y668" s="20"/>
      <c r="Z668" s="19" t="s">
        <v>185</v>
      </c>
      <c r="AA668" s="19"/>
      <c r="AB668" s="19" t="s">
        <v>185</v>
      </c>
      <c r="AC668" s="19" t="s">
        <v>185</v>
      </c>
      <c r="AD668" s="19" t="s">
        <v>186</v>
      </c>
      <c r="AE668" s="19" t="s">
        <v>186</v>
      </c>
      <c r="AF668" s="19" t="s">
        <v>206</v>
      </c>
      <c r="AG668" s="19" t="s">
        <v>188</v>
      </c>
      <c r="AH668" s="19" t="s">
        <v>238</v>
      </c>
      <c r="AI668" s="19" t="s">
        <v>239</v>
      </c>
      <c r="AJ668" s="19">
        <f t="shared" si="6"/>
        <v>0</v>
      </c>
      <c r="AK668" s="19" t="s">
        <v>238</v>
      </c>
      <c r="AL668" s="19">
        <f t="shared" si="7"/>
        <v>0</v>
      </c>
      <c r="AM668" s="19" t="s">
        <v>190</v>
      </c>
      <c r="AN668" s="19">
        <f t="shared" si="8"/>
        <v>0</v>
      </c>
      <c r="AO668" s="20"/>
      <c r="AP668" s="19">
        <v>1.0</v>
      </c>
      <c r="AQ668" s="19">
        <v>1.0</v>
      </c>
      <c r="AR668" s="19">
        <v>1.0</v>
      </c>
      <c r="AS668" s="19">
        <v>3.0</v>
      </c>
      <c r="AT668" s="19">
        <v>1.0</v>
      </c>
      <c r="AU668" s="19">
        <v>1.0</v>
      </c>
      <c r="AV668" s="19">
        <v>1.0</v>
      </c>
      <c r="AW668" s="19">
        <v>2.0</v>
      </c>
      <c r="AX668" s="19">
        <v>1.0</v>
      </c>
      <c r="AY668" s="19">
        <f t="shared" si="9"/>
        <v>12</v>
      </c>
      <c r="AZ668" s="19">
        <f t="shared" si="10"/>
        <v>3</v>
      </c>
      <c r="BA668" s="19">
        <f t="shared" si="11"/>
        <v>0</v>
      </c>
      <c r="BB668" s="19">
        <f t="shared" si="12"/>
        <v>0</v>
      </c>
      <c r="BC668" s="19">
        <v>1.0</v>
      </c>
      <c r="BD668" s="19">
        <v>1.0</v>
      </c>
      <c r="BE668" s="19">
        <v>1.0</v>
      </c>
      <c r="BF668" s="19">
        <v>1.0</v>
      </c>
      <c r="BG668" s="19">
        <v>1.0</v>
      </c>
      <c r="BH668" s="19">
        <v>1.0</v>
      </c>
      <c r="BI668" s="19">
        <v>1.0</v>
      </c>
      <c r="BJ668" s="19">
        <f t="shared" si="13"/>
        <v>7</v>
      </c>
      <c r="BK668" s="19">
        <f t="shared" si="14"/>
        <v>0</v>
      </c>
      <c r="BL668" s="19"/>
      <c r="BM668" s="19"/>
      <c r="BN668" s="19">
        <v>2.0</v>
      </c>
      <c r="BO668" s="19" t="s">
        <v>185</v>
      </c>
      <c r="BP668" s="19">
        <f t="shared" si="15"/>
        <v>0</v>
      </c>
      <c r="BQ668" s="19">
        <v>1.0</v>
      </c>
      <c r="BR668" s="19">
        <v>0.0</v>
      </c>
      <c r="BS668" s="19" t="s">
        <v>185</v>
      </c>
      <c r="BT668" s="20">
        <f t="shared" si="16"/>
        <v>0</v>
      </c>
      <c r="BU668" s="20"/>
      <c r="BV668" s="19">
        <v>5.0</v>
      </c>
      <c r="BW668" s="19" t="s">
        <v>185</v>
      </c>
      <c r="BX668" s="19" t="s">
        <v>191</v>
      </c>
      <c r="BY668" s="19" t="s">
        <v>195</v>
      </c>
      <c r="BZ668" s="19" t="s">
        <v>185</v>
      </c>
      <c r="CA668" s="19">
        <f t="shared" si="17"/>
        <v>0</v>
      </c>
      <c r="CB668" s="19" t="s">
        <v>185</v>
      </c>
      <c r="CC668" s="19">
        <f t="shared" si="18"/>
        <v>0</v>
      </c>
      <c r="CD668" s="19" t="s">
        <v>192</v>
      </c>
      <c r="CE668" s="19">
        <f t="shared" si="19"/>
        <v>0</v>
      </c>
      <c r="CF668" s="19" t="s">
        <v>192</v>
      </c>
      <c r="CG668" s="19">
        <f t="shared" si="20"/>
        <v>0</v>
      </c>
      <c r="CH668" s="19" t="s">
        <v>192</v>
      </c>
      <c r="CI668" s="19">
        <f t="shared" si="21"/>
        <v>0</v>
      </c>
      <c r="CJ668" s="19" t="s">
        <v>292</v>
      </c>
      <c r="CK668" s="19" t="s">
        <v>185</v>
      </c>
      <c r="CL668" s="19" t="s">
        <v>194</v>
      </c>
      <c r="CM668" s="19">
        <f t="shared" si="22"/>
        <v>3.5</v>
      </c>
      <c r="CN668" s="19" t="s">
        <v>185</v>
      </c>
      <c r="CO668" s="19">
        <f t="shared" si="23"/>
        <v>0</v>
      </c>
      <c r="CP668" s="19" t="s">
        <v>185</v>
      </c>
      <c r="CQ668" s="19" t="s">
        <v>185</v>
      </c>
      <c r="CR668" s="19" t="s">
        <v>185</v>
      </c>
      <c r="CS668" s="19" t="s">
        <v>185</v>
      </c>
      <c r="CT668" s="19" t="s">
        <v>185</v>
      </c>
      <c r="CU668" s="19">
        <f t="shared" ref="CU668:CY668" si="737">if(CP668="Không",0,1)</f>
        <v>0</v>
      </c>
      <c r="CV668" s="19">
        <f t="shared" si="737"/>
        <v>0</v>
      </c>
      <c r="CW668" s="19">
        <f t="shared" si="737"/>
        <v>0</v>
      </c>
      <c r="CX668" s="19">
        <f t="shared" si="737"/>
        <v>0</v>
      </c>
      <c r="CY668" s="19">
        <f t="shared" si="737"/>
        <v>0</v>
      </c>
      <c r="CZ668" s="19" t="s">
        <v>185</v>
      </c>
      <c r="DA668" s="19">
        <f t="shared" si="25"/>
        <v>0</v>
      </c>
      <c r="DB668" s="19" t="s">
        <v>185</v>
      </c>
      <c r="DC668" s="19">
        <f t="shared" si="26"/>
        <v>0</v>
      </c>
      <c r="DD668" s="20"/>
      <c r="DE668" s="19" t="s">
        <v>195</v>
      </c>
      <c r="DF668" s="19">
        <f t="shared" si="27"/>
        <v>1</v>
      </c>
      <c r="DG668" s="19" t="s">
        <v>196</v>
      </c>
      <c r="DH668" s="19">
        <f t="shared" si="28"/>
        <v>0</v>
      </c>
      <c r="DI668" s="19" t="s">
        <v>185</v>
      </c>
      <c r="DJ668" s="19">
        <f t="shared" si="29"/>
        <v>0</v>
      </c>
      <c r="DK668" s="19" t="s">
        <v>197</v>
      </c>
      <c r="DL668" s="19">
        <f t="shared" si="30"/>
        <v>0</v>
      </c>
      <c r="DM668" s="19" t="s">
        <v>303</v>
      </c>
      <c r="DN668" s="19">
        <f t="shared" si="31"/>
        <v>0.5</v>
      </c>
      <c r="DO668" s="19" t="s">
        <v>326</v>
      </c>
      <c r="DP668" s="19" t="s">
        <v>185</v>
      </c>
      <c r="DQ668" s="20">
        <f t="shared" si="32"/>
        <v>0</v>
      </c>
      <c r="DR668" s="20"/>
      <c r="DS668" s="19" t="s">
        <v>185</v>
      </c>
      <c r="DT668" s="20"/>
      <c r="DU668" s="19" t="s">
        <v>185</v>
      </c>
      <c r="DV668" s="20"/>
      <c r="DW668" s="20"/>
      <c r="DX668" s="20"/>
      <c r="DY668" s="20"/>
    </row>
    <row r="669">
      <c r="A669" s="18">
        <v>46043.83972222222</v>
      </c>
      <c r="B669" s="19" t="s">
        <v>962</v>
      </c>
      <c r="C669" s="19" t="s">
        <v>335</v>
      </c>
      <c r="D669" s="19">
        <f t="shared" si="2"/>
        <v>1</v>
      </c>
      <c r="E669" s="19" t="s">
        <v>335</v>
      </c>
      <c r="F669" s="19">
        <f>IFERROR(__xludf.DUMMYFUNCTION("LET(
  t, LOWER(TRIM(E669)),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669" s="19" t="s">
        <v>220</v>
      </c>
      <c r="H669" s="19">
        <f>IFERROR(__xludf.DUMMYFUNCTION("LET(
  t, LOWER(TRIM(G669)),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69" s="19" t="s">
        <v>276</v>
      </c>
      <c r="J669" s="19">
        <f>IFERROR(__xludf.DUMMYFUNCTION("LET(
  text, LOWER(I669),
  IFERROR(
    IFS(
      REGEXMATCH(text,""ở cùng gia đình|ở trọ cùng gia đình""), 0,
      REGEXMATCH(text,""thuê trọ""), 1,
      REGEXMATCH(text,""ở ktx""), 2,
      REGEXMATCH(text,""có nhà tại khu vực đang học|có nhà|ở riên"&amp;"g tại chung cư""), 3,
      REGEXMATCH(text,""ở nhà người quen""), 4
    ),
  -1)
)"),0.0)</f>
        <v>0</v>
      </c>
      <c r="K669" s="19" t="s">
        <v>248</v>
      </c>
      <c r="L669" s="19">
        <f>IFERROR(__xludf.DUMMYFUNCTION("LET(
  t, LOWER(TRIM(K669)),
  IFERROR(
    IFS(
      REGEXMATCH(t,""xuất\s*sắc""), 0,
      REGEXMATCH(t,""^giỏi$""), 1,
      REGEXMATCH(t,""^khá$""), 2,
      REGEXMATCH(t,""trung bình|bình thường|^4$""), 3,
      REGEXMATCH(t,""rớt""), 4,
      REGEX"&amp;"MATCH(t,""năm nhất|tân sinh viên|mới|chưa|không|sắp thi|chuẩn bị thi|kq|kết quả|chưa có|chưa biết""), 5,
      TRUE, 5
    ),
  5)
)"),4.0)</f>
        <v>4</v>
      </c>
      <c r="M669" s="19" t="s">
        <v>222</v>
      </c>
      <c r="N669" s="19">
        <f>IFERROR(__xludf.DUMMYFUNCTION("LET(
  t, LOWER(TRIM(M669)),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69" s="19" t="s">
        <v>185</v>
      </c>
      <c r="P669" s="19">
        <f t="shared" si="3"/>
        <v>0</v>
      </c>
      <c r="Q669" s="20"/>
      <c r="R669" s="20" t="str">
        <f t="shared" si="726"/>
        <v/>
      </c>
      <c r="S669" s="20"/>
      <c r="T669" s="20"/>
      <c r="U669" s="20"/>
      <c r="V669" s="20" t="str">
        <f>IFERROR(__xludf.DUMMYFUNCTION("IFERROR(REGEXEXTRACT(U669,""\d+"")*1, """")"),"")</f>
        <v/>
      </c>
      <c r="W669" s="20">
        <f t="shared" si="5"/>
        <v>0</v>
      </c>
      <c r="X669" s="20"/>
      <c r="Y669" s="20"/>
      <c r="Z669" s="19" t="s">
        <v>185</v>
      </c>
      <c r="AA669" s="19"/>
      <c r="AB669" s="19" t="s">
        <v>185</v>
      </c>
      <c r="AC669" s="19" t="s">
        <v>185</v>
      </c>
      <c r="AD669" s="19" t="s">
        <v>205</v>
      </c>
      <c r="AE669" s="19" t="s">
        <v>185</v>
      </c>
      <c r="AF669" s="19" t="s">
        <v>206</v>
      </c>
      <c r="AG669" s="19" t="s">
        <v>251</v>
      </c>
      <c r="AH669" s="19" t="s">
        <v>251</v>
      </c>
      <c r="AI669" s="19" t="s">
        <v>277</v>
      </c>
      <c r="AJ669" s="19">
        <f t="shared" si="6"/>
        <v>4</v>
      </c>
      <c r="AK669" s="19" t="s">
        <v>251</v>
      </c>
      <c r="AL669" s="19">
        <f t="shared" si="7"/>
        <v>3</v>
      </c>
      <c r="AM669" s="19" t="s">
        <v>190</v>
      </c>
      <c r="AN669" s="19">
        <f t="shared" si="8"/>
        <v>0</v>
      </c>
      <c r="AO669" s="20"/>
      <c r="AP669" s="19">
        <v>3.0</v>
      </c>
      <c r="AQ669" s="19">
        <v>4.0</v>
      </c>
      <c r="AR669" s="19">
        <v>4.0</v>
      </c>
      <c r="AS669" s="19">
        <v>4.0</v>
      </c>
      <c r="AT669" s="19">
        <v>4.0</v>
      </c>
      <c r="AU669" s="19">
        <v>4.0</v>
      </c>
      <c r="AV669" s="19">
        <v>4.0</v>
      </c>
      <c r="AW669" s="19">
        <v>4.0</v>
      </c>
      <c r="AX669" s="19">
        <v>4.0</v>
      </c>
      <c r="AY669" s="19">
        <f t="shared" si="9"/>
        <v>35</v>
      </c>
      <c r="AZ669" s="19">
        <f t="shared" si="10"/>
        <v>26</v>
      </c>
      <c r="BA669" s="19">
        <f t="shared" si="11"/>
        <v>1</v>
      </c>
      <c r="BB669" s="19">
        <f t="shared" si="12"/>
        <v>1</v>
      </c>
      <c r="BC669" s="19">
        <v>4.0</v>
      </c>
      <c r="BD669" s="19">
        <v>4.0</v>
      </c>
      <c r="BE669" s="19">
        <v>4.0</v>
      </c>
      <c r="BF669" s="19">
        <v>4.0</v>
      </c>
      <c r="BG669" s="19">
        <v>4.0</v>
      </c>
      <c r="BH669" s="19">
        <v>3.0</v>
      </c>
      <c r="BI669" s="19">
        <v>4.0</v>
      </c>
      <c r="BJ669" s="19">
        <f t="shared" si="13"/>
        <v>27</v>
      </c>
      <c r="BK669" s="19">
        <f t="shared" si="14"/>
        <v>20</v>
      </c>
      <c r="BL669" s="19"/>
      <c r="BM669" s="19"/>
      <c r="BN669" s="19">
        <v>5.0</v>
      </c>
      <c r="BO669" s="19" t="s">
        <v>195</v>
      </c>
      <c r="BP669" s="19">
        <f t="shared" si="15"/>
        <v>1</v>
      </c>
      <c r="BQ669" s="19">
        <v>6.0</v>
      </c>
      <c r="BR669" s="19">
        <v>4.0</v>
      </c>
      <c r="BS669" s="19" t="s">
        <v>195</v>
      </c>
      <c r="BT669" s="20">
        <f t="shared" si="16"/>
        <v>1</v>
      </c>
      <c r="BU669" s="19" t="s">
        <v>312</v>
      </c>
      <c r="BV669" s="19">
        <v>5.0</v>
      </c>
      <c r="BW669" s="19" t="s">
        <v>185</v>
      </c>
      <c r="BX669" s="19" t="s">
        <v>191</v>
      </c>
      <c r="BY669" s="19" t="s">
        <v>185</v>
      </c>
      <c r="BZ669" s="19" t="s">
        <v>186</v>
      </c>
      <c r="CA669" s="19">
        <f t="shared" si="17"/>
        <v>1</v>
      </c>
      <c r="CB669" s="19" t="s">
        <v>208</v>
      </c>
      <c r="CC669" s="19">
        <f t="shared" si="18"/>
        <v>2</v>
      </c>
      <c r="CD669" s="19" t="s">
        <v>208</v>
      </c>
      <c r="CE669" s="19">
        <f t="shared" si="19"/>
        <v>2</v>
      </c>
      <c r="CF669" s="19" t="s">
        <v>208</v>
      </c>
      <c r="CG669" s="19">
        <f t="shared" si="20"/>
        <v>2</v>
      </c>
      <c r="CH669" s="19" t="s">
        <v>208</v>
      </c>
      <c r="CI669" s="19">
        <f t="shared" si="21"/>
        <v>2</v>
      </c>
      <c r="CJ669" s="19" t="s">
        <v>229</v>
      </c>
      <c r="CK669" s="19" t="s">
        <v>279</v>
      </c>
      <c r="CL669" s="19" t="s">
        <v>212</v>
      </c>
      <c r="CM669" s="19">
        <f t="shared" si="22"/>
        <v>6</v>
      </c>
      <c r="CN669" s="19" t="s">
        <v>185</v>
      </c>
      <c r="CO669" s="19">
        <f t="shared" si="23"/>
        <v>0</v>
      </c>
      <c r="CP669" s="19" t="s">
        <v>185</v>
      </c>
      <c r="CQ669" s="19" t="s">
        <v>185</v>
      </c>
      <c r="CR669" s="19" t="s">
        <v>185</v>
      </c>
      <c r="CS669" s="19" t="s">
        <v>185</v>
      </c>
      <c r="CT669" s="19" t="s">
        <v>185</v>
      </c>
      <c r="CU669" s="19">
        <f t="shared" ref="CU669:CY669" si="738">if(CP669="Không",0,1)</f>
        <v>0</v>
      </c>
      <c r="CV669" s="19">
        <f t="shared" si="738"/>
        <v>0</v>
      </c>
      <c r="CW669" s="19">
        <f t="shared" si="738"/>
        <v>0</v>
      </c>
      <c r="CX669" s="19">
        <f t="shared" si="738"/>
        <v>0</v>
      </c>
      <c r="CY669" s="19">
        <f t="shared" si="738"/>
        <v>0</v>
      </c>
      <c r="CZ669" s="19" t="s">
        <v>185</v>
      </c>
      <c r="DA669" s="19">
        <f t="shared" si="25"/>
        <v>0</v>
      </c>
      <c r="DB669" s="19" t="s">
        <v>195</v>
      </c>
      <c r="DC669" s="19">
        <f t="shared" si="26"/>
        <v>1</v>
      </c>
      <c r="DD669" s="19" t="s">
        <v>1287</v>
      </c>
      <c r="DE669" s="19" t="s">
        <v>195</v>
      </c>
      <c r="DF669" s="19">
        <f t="shared" si="27"/>
        <v>1</v>
      </c>
      <c r="DG669" s="19" t="s">
        <v>196</v>
      </c>
      <c r="DH669" s="19">
        <f t="shared" si="28"/>
        <v>0</v>
      </c>
      <c r="DI669" s="19" t="s">
        <v>1288</v>
      </c>
      <c r="DJ669" s="19">
        <f t="shared" si="29"/>
        <v>1</v>
      </c>
      <c r="DK669" s="19" t="s">
        <v>445</v>
      </c>
      <c r="DL669" s="19">
        <f t="shared" si="30"/>
        <v>2</v>
      </c>
      <c r="DM669" s="19" t="s">
        <v>303</v>
      </c>
      <c r="DN669" s="19">
        <f t="shared" si="31"/>
        <v>0.5</v>
      </c>
      <c r="DO669" s="19" t="s">
        <v>1051</v>
      </c>
      <c r="DP669" s="19" t="s">
        <v>195</v>
      </c>
      <c r="DQ669" s="20">
        <f t="shared" si="32"/>
        <v>1</v>
      </c>
      <c r="DR669" s="19" t="s">
        <v>1289</v>
      </c>
      <c r="DS669" s="19" t="s">
        <v>185</v>
      </c>
      <c r="DT669" s="20"/>
      <c r="DU669" s="19" t="s">
        <v>185</v>
      </c>
      <c r="DV669" s="20"/>
      <c r="DW669" s="20"/>
      <c r="DX669" s="20"/>
      <c r="DY669" s="20"/>
    </row>
    <row r="670">
      <c r="A670" s="18">
        <v>46043.84028935185</v>
      </c>
      <c r="B670" s="19" t="s">
        <v>219</v>
      </c>
      <c r="C670" s="19" t="s">
        <v>335</v>
      </c>
      <c r="D670" s="19">
        <f t="shared" si="2"/>
        <v>1</v>
      </c>
      <c r="E670" s="19" t="s">
        <v>180</v>
      </c>
      <c r="F670" s="19">
        <f>IFERROR(__xludf.DUMMYFUNCTION("LET(
  t, LOWER(TRIM(E670)),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70" s="19" t="s">
        <v>220</v>
      </c>
      <c r="H670" s="19">
        <f>IFERROR(__xludf.DUMMYFUNCTION("LET(
  t, LOWER(TRIM(G670)),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70" s="19" t="s">
        <v>276</v>
      </c>
      <c r="J670" s="19">
        <f>IFERROR(__xludf.DUMMYFUNCTION("LET(
  text, LOWER(I670),
  IFERROR(
    IFS(
      REGEXMATCH(text,""ở cùng gia đình|ở trọ cùng gia đình""), 0,
      REGEXMATCH(text,""thuê trọ""), 1,
      REGEXMATCH(text,""ở ktx""), 2,
      REGEXMATCH(text,""có nhà tại khu vực đang học|có nhà|ở riên"&amp;"g tại chung cư""), 3,
      REGEXMATCH(text,""ở nhà người quen""), 4
    ),
  -1)
)"),0.0)</f>
        <v>0</v>
      </c>
      <c r="K670" s="19" t="s">
        <v>183</v>
      </c>
      <c r="L670" s="19">
        <f>IFERROR(__xludf.DUMMYFUNCTION("LET(
  t, LOWER(TRIM(K670)),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70" s="19" t="s">
        <v>222</v>
      </c>
      <c r="N670" s="19">
        <f>IFERROR(__xludf.DUMMYFUNCTION("LET(
  t, LOWER(TRIM(M670)),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70" s="19" t="s">
        <v>185</v>
      </c>
      <c r="P670" s="19">
        <f t="shared" si="3"/>
        <v>0</v>
      </c>
      <c r="Q670" s="20"/>
      <c r="R670" s="20" t="str">
        <f t="shared" si="726"/>
        <v/>
      </c>
      <c r="S670" s="20"/>
      <c r="T670" s="20"/>
      <c r="U670" s="20"/>
      <c r="V670" s="20" t="str">
        <f>IFERROR(__xludf.DUMMYFUNCTION("IFERROR(REGEXEXTRACT(U670,""\d+"")*1, """")"),"")</f>
        <v/>
      </c>
      <c r="W670" s="20">
        <f t="shared" si="5"/>
        <v>0</v>
      </c>
      <c r="X670" s="20"/>
      <c r="Y670" s="20"/>
      <c r="Z670" s="19" t="s">
        <v>186</v>
      </c>
      <c r="AA670" s="19"/>
      <c r="AB670" s="19" t="s">
        <v>185</v>
      </c>
      <c r="AC670" s="19" t="s">
        <v>185</v>
      </c>
      <c r="AD670" s="19" t="s">
        <v>205</v>
      </c>
      <c r="AE670" s="19" t="s">
        <v>185</v>
      </c>
      <c r="AF670" s="19" t="s">
        <v>206</v>
      </c>
      <c r="AG670" s="19" t="s">
        <v>188</v>
      </c>
      <c r="AH670" s="19" t="s">
        <v>238</v>
      </c>
      <c r="AI670" s="19" t="s">
        <v>227</v>
      </c>
      <c r="AJ670" s="19">
        <f t="shared" si="6"/>
        <v>2</v>
      </c>
      <c r="AK670" s="19" t="s">
        <v>251</v>
      </c>
      <c r="AL670" s="19">
        <f t="shared" si="7"/>
        <v>3</v>
      </c>
      <c r="AM670" s="19" t="s">
        <v>228</v>
      </c>
      <c r="AN670" s="19">
        <f t="shared" si="8"/>
        <v>1</v>
      </c>
      <c r="AO670" s="20"/>
      <c r="AP670" s="19">
        <v>1.0</v>
      </c>
      <c r="AQ670" s="19">
        <v>1.0</v>
      </c>
      <c r="AR670" s="19">
        <v>1.0</v>
      </c>
      <c r="AS670" s="19">
        <v>1.0</v>
      </c>
      <c r="AT670" s="19">
        <v>1.0</v>
      </c>
      <c r="AU670" s="19">
        <v>1.0</v>
      </c>
      <c r="AV670" s="19">
        <v>2.0</v>
      </c>
      <c r="AW670" s="19">
        <v>1.0</v>
      </c>
      <c r="AX670" s="19">
        <v>1.0</v>
      </c>
      <c r="AY670" s="19">
        <f t="shared" si="9"/>
        <v>10</v>
      </c>
      <c r="AZ670" s="19">
        <f t="shared" si="10"/>
        <v>1</v>
      </c>
      <c r="BA670" s="19">
        <f t="shared" si="11"/>
        <v>0</v>
      </c>
      <c r="BB670" s="19">
        <f t="shared" si="12"/>
        <v>0</v>
      </c>
      <c r="BC670" s="19">
        <v>1.0</v>
      </c>
      <c r="BD670" s="19">
        <v>1.0</v>
      </c>
      <c r="BE670" s="19">
        <v>1.0</v>
      </c>
      <c r="BF670" s="19">
        <v>1.0</v>
      </c>
      <c r="BG670" s="19">
        <v>2.0</v>
      </c>
      <c r="BH670" s="19">
        <v>1.0</v>
      </c>
      <c r="BI670" s="19">
        <v>1.0</v>
      </c>
      <c r="BJ670" s="19">
        <f t="shared" si="13"/>
        <v>8</v>
      </c>
      <c r="BK670" s="19">
        <f t="shared" si="14"/>
        <v>1</v>
      </c>
      <c r="BL670" s="19"/>
      <c r="BM670" s="19"/>
      <c r="BN670" s="19">
        <v>4.0</v>
      </c>
      <c r="BO670" s="19" t="s">
        <v>195</v>
      </c>
      <c r="BP670" s="19">
        <f t="shared" si="15"/>
        <v>1</v>
      </c>
      <c r="BQ670" s="19">
        <v>3.0</v>
      </c>
      <c r="BR670" s="19">
        <v>0.0</v>
      </c>
      <c r="BS670" s="19" t="s">
        <v>195</v>
      </c>
      <c r="BT670" s="20">
        <f t="shared" si="16"/>
        <v>1</v>
      </c>
      <c r="BU670" s="19" t="s">
        <v>245</v>
      </c>
      <c r="BV670" s="19">
        <v>4.0</v>
      </c>
      <c r="BW670" s="19" t="s">
        <v>185</v>
      </c>
      <c r="BX670" s="19" t="s">
        <v>191</v>
      </c>
      <c r="BY670" s="19" t="s">
        <v>185</v>
      </c>
      <c r="BZ670" s="19" t="s">
        <v>185</v>
      </c>
      <c r="CA670" s="19">
        <f t="shared" si="17"/>
        <v>0</v>
      </c>
      <c r="CB670" s="19" t="s">
        <v>186</v>
      </c>
      <c r="CC670" s="19">
        <f t="shared" si="18"/>
        <v>1</v>
      </c>
      <c r="CD670" s="19" t="s">
        <v>192</v>
      </c>
      <c r="CE670" s="19">
        <f t="shared" si="19"/>
        <v>0</v>
      </c>
      <c r="CF670" s="19" t="s">
        <v>209</v>
      </c>
      <c r="CG670" s="19">
        <f t="shared" si="20"/>
        <v>1</v>
      </c>
      <c r="CH670" s="19" t="s">
        <v>192</v>
      </c>
      <c r="CI670" s="19">
        <f t="shared" si="21"/>
        <v>0</v>
      </c>
      <c r="CJ670" s="19" t="s">
        <v>229</v>
      </c>
      <c r="CK670" s="19" t="s">
        <v>185</v>
      </c>
      <c r="CL670" s="19" t="s">
        <v>212</v>
      </c>
      <c r="CM670" s="19">
        <f t="shared" si="22"/>
        <v>6</v>
      </c>
      <c r="CN670" s="19" t="s">
        <v>213</v>
      </c>
      <c r="CO670" s="19">
        <f t="shared" si="23"/>
        <v>1</v>
      </c>
      <c r="CP670" s="19" t="s">
        <v>185</v>
      </c>
      <c r="CQ670" s="19" t="s">
        <v>185</v>
      </c>
      <c r="CR670" s="19" t="s">
        <v>185</v>
      </c>
      <c r="CS670" s="19" t="s">
        <v>185</v>
      </c>
      <c r="CT670" s="19" t="s">
        <v>185</v>
      </c>
      <c r="CU670" s="19">
        <f t="shared" ref="CU670:CY670" si="739">if(CP670="Không",0,1)</f>
        <v>0</v>
      </c>
      <c r="CV670" s="19">
        <f t="shared" si="739"/>
        <v>0</v>
      </c>
      <c r="CW670" s="19">
        <f t="shared" si="739"/>
        <v>0</v>
      </c>
      <c r="CX670" s="19">
        <f t="shared" si="739"/>
        <v>0</v>
      </c>
      <c r="CY670" s="19">
        <f t="shared" si="739"/>
        <v>0</v>
      </c>
      <c r="CZ670" s="19" t="s">
        <v>185</v>
      </c>
      <c r="DA670" s="19">
        <f t="shared" si="25"/>
        <v>0</v>
      </c>
      <c r="DB670" s="19" t="s">
        <v>195</v>
      </c>
      <c r="DC670" s="19">
        <f t="shared" si="26"/>
        <v>1</v>
      </c>
      <c r="DD670" s="19" t="s">
        <v>1290</v>
      </c>
      <c r="DE670" s="19" t="s">
        <v>185</v>
      </c>
      <c r="DF670" s="19">
        <f t="shared" si="27"/>
        <v>0</v>
      </c>
      <c r="DG670" s="19" t="s">
        <v>196</v>
      </c>
      <c r="DH670" s="19">
        <f t="shared" si="28"/>
        <v>0</v>
      </c>
      <c r="DI670" s="19" t="s">
        <v>185</v>
      </c>
      <c r="DJ670" s="19">
        <f t="shared" si="29"/>
        <v>0</v>
      </c>
      <c r="DK670" s="19" t="s">
        <v>197</v>
      </c>
      <c r="DL670" s="19">
        <f t="shared" si="30"/>
        <v>0</v>
      </c>
      <c r="DM670" s="20"/>
      <c r="DN670" s="19" t="str">
        <f t="shared" si="31"/>
        <v/>
      </c>
      <c r="DO670" s="20"/>
      <c r="DP670" s="19" t="s">
        <v>185</v>
      </c>
      <c r="DQ670" s="20">
        <f t="shared" si="32"/>
        <v>0</v>
      </c>
      <c r="DR670" s="20"/>
      <c r="DS670" s="19" t="s">
        <v>195</v>
      </c>
      <c r="DT670" s="19" t="s">
        <v>285</v>
      </c>
      <c r="DU670" s="19" t="s">
        <v>185</v>
      </c>
      <c r="DV670" s="20"/>
      <c r="DW670" s="20"/>
      <c r="DX670" s="20"/>
      <c r="DY670" s="20"/>
    </row>
    <row r="671">
      <c r="A671" s="18">
        <v>46043.84059027778</v>
      </c>
      <c r="B671" s="19" t="s">
        <v>172</v>
      </c>
      <c r="C671" s="19" t="s">
        <v>335</v>
      </c>
      <c r="D671" s="19">
        <f t="shared" si="2"/>
        <v>1</v>
      </c>
      <c r="E671" s="19" t="s">
        <v>328</v>
      </c>
      <c r="F671" s="19">
        <f>IFERROR(__xludf.DUMMYFUNCTION("LET(
  t, LOWER(TRIM(E671)),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71" s="19" t="s">
        <v>185</v>
      </c>
      <c r="H671" s="19">
        <f>IFERROR(__xludf.DUMMYFUNCTION("LET(
  t, LOWER(TRIM(G671)),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71" s="19" t="s">
        <v>182</v>
      </c>
      <c r="J671" s="19">
        <f>IFERROR(__xludf.DUMMYFUNCTION("LET(
  text, LOWER(I671),
  IFERROR(
    IFS(
      REGEXMATCH(text,""ở cùng gia đình|ở trọ cùng gia đình""), 0,
      REGEXMATCH(text,""thuê trọ""), 1,
      REGEXMATCH(text,""ở ktx""), 2,
      REGEXMATCH(text,""có nhà tại khu vực đang học|có nhà|ở riên"&amp;"g tại chung cư""), 3,
      REGEXMATCH(text,""ở nhà người quen""), 4
    ),
  -1)
)"),1.0)</f>
        <v>1</v>
      </c>
      <c r="K671" s="19" t="s">
        <v>202</v>
      </c>
      <c r="L671" s="19">
        <f>IFERROR(__xludf.DUMMYFUNCTION("LET(
  t, LOWER(TRIM(K671)),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71" s="19" t="s">
        <v>222</v>
      </c>
      <c r="N671" s="19">
        <f>IFERROR(__xludf.DUMMYFUNCTION("LET(
  t, LOWER(TRIM(M671)),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71" s="19" t="s">
        <v>185</v>
      </c>
      <c r="P671" s="19">
        <f t="shared" si="3"/>
        <v>0</v>
      </c>
      <c r="Q671" s="20"/>
      <c r="R671" s="20" t="str">
        <f t="shared" si="726"/>
        <v/>
      </c>
      <c r="S671" s="20"/>
      <c r="T671" s="20"/>
      <c r="U671" s="20"/>
      <c r="V671" s="20" t="str">
        <f>IFERROR(__xludf.DUMMYFUNCTION("IFERROR(REGEXEXTRACT(U671,""\d+"")*1, """")"),"")</f>
        <v/>
      </c>
      <c r="W671" s="20">
        <f t="shared" si="5"/>
        <v>0</v>
      </c>
      <c r="X671" s="20"/>
      <c r="Y671" s="20"/>
      <c r="Z671" s="19" t="s">
        <v>186</v>
      </c>
      <c r="AA671" s="19"/>
      <c r="AB671" s="19" t="s">
        <v>185</v>
      </c>
      <c r="AC671" s="19" t="s">
        <v>185</v>
      </c>
      <c r="AD671" s="19" t="s">
        <v>205</v>
      </c>
      <c r="AE671" s="19" t="s">
        <v>185</v>
      </c>
      <c r="AF671" s="19" t="s">
        <v>237</v>
      </c>
      <c r="AG671" s="19" t="s">
        <v>188</v>
      </c>
      <c r="AH671" s="19" t="s">
        <v>226</v>
      </c>
      <c r="AI671" s="19" t="s">
        <v>239</v>
      </c>
      <c r="AJ671" s="19">
        <f t="shared" si="6"/>
        <v>0</v>
      </c>
      <c r="AK671" s="19" t="s">
        <v>251</v>
      </c>
      <c r="AL671" s="19">
        <f t="shared" si="7"/>
        <v>3</v>
      </c>
      <c r="AM671" s="19" t="s">
        <v>190</v>
      </c>
      <c r="AN671" s="19">
        <f t="shared" si="8"/>
        <v>0</v>
      </c>
      <c r="AO671" s="20"/>
      <c r="AP671" s="19">
        <v>2.0</v>
      </c>
      <c r="AQ671" s="19">
        <v>3.0</v>
      </c>
      <c r="AR671" s="19">
        <v>3.0</v>
      </c>
      <c r="AS671" s="19">
        <v>4.0</v>
      </c>
      <c r="AT671" s="19">
        <v>1.0</v>
      </c>
      <c r="AU671" s="19">
        <v>4.0</v>
      </c>
      <c r="AV671" s="19">
        <v>4.0</v>
      </c>
      <c r="AW671" s="19">
        <v>2.0</v>
      </c>
      <c r="AX671" s="19">
        <v>2.0</v>
      </c>
      <c r="AY671" s="19">
        <f t="shared" si="9"/>
        <v>25</v>
      </c>
      <c r="AZ671" s="19">
        <f t="shared" si="10"/>
        <v>16</v>
      </c>
      <c r="BA671" s="19">
        <f t="shared" si="11"/>
        <v>1</v>
      </c>
      <c r="BB671" s="19">
        <f t="shared" si="12"/>
        <v>1</v>
      </c>
      <c r="BC671" s="19">
        <v>2.0</v>
      </c>
      <c r="BD671" s="19">
        <v>2.0</v>
      </c>
      <c r="BE671" s="19">
        <v>3.0</v>
      </c>
      <c r="BF671" s="19">
        <v>4.0</v>
      </c>
      <c r="BG671" s="19">
        <v>2.0</v>
      </c>
      <c r="BH671" s="19">
        <v>3.0</v>
      </c>
      <c r="BI671" s="19">
        <v>3.0</v>
      </c>
      <c r="BJ671" s="19">
        <f t="shared" si="13"/>
        <v>19</v>
      </c>
      <c r="BK671" s="19">
        <f t="shared" si="14"/>
        <v>12</v>
      </c>
      <c r="BL671" s="19"/>
      <c r="BM671" s="19"/>
      <c r="BN671" s="19">
        <v>3.0</v>
      </c>
      <c r="BO671" s="19" t="s">
        <v>195</v>
      </c>
      <c r="BP671" s="19">
        <f t="shared" si="15"/>
        <v>1</v>
      </c>
      <c r="BQ671" s="19">
        <v>3.0</v>
      </c>
      <c r="BR671" s="19">
        <v>0.0</v>
      </c>
      <c r="BS671" s="19" t="s">
        <v>195</v>
      </c>
      <c r="BT671" s="20">
        <f t="shared" si="16"/>
        <v>1</v>
      </c>
      <c r="BU671" s="19" t="s">
        <v>296</v>
      </c>
      <c r="BV671" s="19">
        <v>3.0</v>
      </c>
      <c r="BW671" s="19" t="s">
        <v>195</v>
      </c>
      <c r="BX671" s="19" t="s">
        <v>191</v>
      </c>
      <c r="BY671" s="19" t="s">
        <v>195</v>
      </c>
      <c r="BZ671" s="19" t="s">
        <v>186</v>
      </c>
      <c r="CA671" s="19">
        <f t="shared" si="17"/>
        <v>1</v>
      </c>
      <c r="CB671" s="19" t="s">
        <v>186</v>
      </c>
      <c r="CC671" s="19">
        <f t="shared" si="18"/>
        <v>1</v>
      </c>
      <c r="CD671" s="19" t="s">
        <v>208</v>
      </c>
      <c r="CE671" s="19">
        <f t="shared" si="19"/>
        <v>2</v>
      </c>
      <c r="CF671" s="19" t="s">
        <v>208</v>
      </c>
      <c r="CG671" s="19">
        <f t="shared" si="20"/>
        <v>2</v>
      </c>
      <c r="CH671" s="19" t="s">
        <v>208</v>
      </c>
      <c r="CI671" s="19">
        <f t="shared" si="21"/>
        <v>2</v>
      </c>
      <c r="CJ671" s="19" t="s">
        <v>229</v>
      </c>
      <c r="CK671" s="19" t="s">
        <v>185</v>
      </c>
      <c r="CL671" s="19" t="s">
        <v>212</v>
      </c>
      <c r="CM671" s="19">
        <f t="shared" si="22"/>
        <v>6</v>
      </c>
      <c r="CN671" s="19" t="s">
        <v>185</v>
      </c>
      <c r="CO671" s="19">
        <f t="shared" si="23"/>
        <v>0</v>
      </c>
      <c r="CP671" s="19" t="s">
        <v>185</v>
      </c>
      <c r="CQ671" s="19" t="s">
        <v>185</v>
      </c>
      <c r="CR671" s="19" t="s">
        <v>185</v>
      </c>
      <c r="CS671" s="19" t="s">
        <v>185</v>
      </c>
      <c r="CT671" s="19" t="s">
        <v>185</v>
      </c>
      <c r="CU671" s="19">
        <f t="shared" ref="CU671:CY671" si="740">if(CP671="Không",0,1)</f>
        <v>0</v>
      </c>
      <c r="CV671" s="19">
        <f t="shared" si="740"/>
        <v>0</v>
      </c>
      <c r="CW671" s="19">
        <f t="shared" si="740"/>
        <v>0</v>
      </c>
      <c r="CX671" s="19">
        <f t="shared" si="740"/>
        <v>0</v>
      </c>
      <c r="CY671" s="19">
        <f t="shared" si="740"/>
        <v>0</v>
      </c>
      <c r="CZ671" s="19" t="s">
        <v>185</v>
      </c>
      <c r="DA671" s="19">
        <f t="shared" si="25"/>
        <v>0</v>
      </c>
      <c r="DB671" s="19" t="s">
        <v>185</v>
      </c>
      <c r="DC671" s="19">
        <f t="shared" si="26"/>
        <v>0</v>
      </c>
      <c r="DD671" s="20"/>
      <c r="DE671" s="19" t="s">
        <v>185</v>
      </c>
      <c r="DF671" s="19">
        <f t="shared" si="27"/>
        <v>0</v>
      </c>
      <c r="DG671" s="19" t="s">
        <v>196</v>
      </c>
      <c r="DH671" s="19">
        <f t="shared" si="28"/>
        <v>0</v>
      </c>
      <c r="DI671" s="19" t="s">
        <v>185</v>
      </c>
      <c r="DJ671" s="19">
        <f t="shared" si="29"/>
        <v>0</v>
      </c>
      <c r="DK671" s="19" t="s">
        <v>197</v>
      </c>
      <c r="DL671" s="19">
        <f t="shared" si="30"/>
        <v>0</v>
      </c>
      <c r="DM671" s="20"/>
      <c r="DN671" s="19" t="str">
        <f t="shared" si="31"/>
        <v/>
      </c>
      <c r="DO671" s="20"/>
      <c r="DP671" s="19" t="s">
        <v>185</v>
      </c>
      <c r="DQ671" s="20">
        <f t="shared" si="32"/>
        <v>0</v>
      </c>
      <c r="DR671" s="20"/>
      <c r="DS671" s="19" t="s">
        <v>185</v>
      </c>
      <c r="DT671" s="20"/>
      <c r="DU671" s="19" t="s">
        <v>185</v>
      </c>
      <c r="DV671" s="20"/>
      <c r="DW671" s="20"/>
      <c r="DX671" s="20"/>
      <c r="DY671" s="20"/>
    </row>
    <row r="672">
      <c r="A672" s="18">
        <v>46043.84070601852</v>
      </c>
      <c r="B672" s="19" t="s">
        <v>514</v>
      </c>
      <c r="C672" s="19" t="s">
        <v>335</v>
      </c>
      <c r="D672" s="19">
        <f t="shared" si="2"/>
        <v>1</v>
      </c>
      <c r="E672" s="19" t="s">
        <v>346</v>
      </c>
      <c r="F672" s="19">
        <f>IFERROR(__xludf.DUMMYFUNCTION("LET(
  t, LOWER(TRIM(E672)),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72" s="19" t="s">
        <v>185</v>
      </c>
      <c r="H672" s="19">
        <f>IFERROR(__xludf.DUMMYFUNCTION("LET(
  t, LOWER(TRIM(G672)),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72" s="19" t="s">
        <v>182</v>
      </c>
      <c r="J672" s="19">
        <f>IFERROR(__xludf.DUMMYFUNCTION("LET(
  text, LOWER(I672),
  IFERROR(
    IFS(
      REGEXMATCH(text,""ở cùng gia đình|ở trọ cùng gia đình""), 0,
      REGEXMATCH(text,""thuê trọ""), 1,
      REGEXMATCH(text,""ở ktx""), 2,
      REGEXMATCH(text,""có nhà tại khu vực đang học|có nhà|ở riên"&amp;"g tại chung cư""), 3,
      REGEXMATCH(text,""ở nhà người quen""), 4
    ),
  -1)
)"),1.0)</f>
        <v>1</v>
      </c>
      <c r="K672" s="19" t="s">
        <v>221</v>
      </c>
      <c r="L672" s="19">
        <f>IFERROR(__xludf.DUMMYFUNCTION("LET(
  t, LOWER(TRIM(K672)),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72" s="19" t="s">
        <v>222</v>
      </c>
      <c r="N672" s="19">
        <f>IFERROR(__xludf.DUMMYFUNCTION("LET(
  t, LOWER(TRIM(M672)),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72" s="19" t="s">
        <v>195</v>
      </c>
      <c r="P672" s="19">
        <f t="shared" si="3"/>
        <v>1</v>
      </c>
      <c r="Q672" s="19">
        <v>1.0</v>
      </c>
      <c r="R672" s="20">
        <f t="shared" si="726"/>
        <v>1</v>
      </c>
      <c r="S672" s="19" t="s">
        <v>223</v>
      </c>
      <c r="T672" s="19"/>
      <c r="U672" s="19" t="s">
        <v>236</v>
      </c>
      <c r="V672" s="20">
        <f>IFERROR(__xludf.DUMMYFUNCTION("IFERROR(REGEXEXTRACT(U672,""\d+"")*1, """")"),40.0)</f>
        <v>40</v>
      </c>
      <c r="W672" s="20">
        <f t="shared" si="5"/>
        <v>40</v>
      </c>
      <c r="X672" s="21">
        <v>0.1</v>
      </c>
      <c r="Y672" s="21">
        <v>0.5</v>
      </c>
      <c r="Z672" s="19" t="s">
        <v>186</v>
      </c>
      <c r="AA672" s="19"/>
      <c r="AB672" s="19" t="s">
        <v>185</v>
      </c>
      <c r="AC672" s="19" t="s">
        <v>185</v>
      </c>
      <c r="AD672" s="19" t="s">
        <v>205</v>
      </c>
      <c r="AE672" s="19" t="s">
        <v>186</v>
      </c>
      <c r="AF672" s="19" t="s">
        <v>206</v>
      </c>
      <c r="AG672" s="19" t="s">
        <v>188</v>
      </c>
      <c r="AH672" s="19" t="s">
        <v>188</v>
      </c>
      <c r="AI672" s="19" t="s">
        <v>227</v>
      </c>
      <c r="AJ672" s="19">
        <f t="shared" si="6"/>
        <v>2</v>
      </c>
      <c r="AK672" s="19" t="s">
        <v>226</v>
      </c>
      <c r="AL672" s="19">
        <f t="shared" si="7"/>
        <v>2</v>
      </c>
      <c r="AM672" s="19" t="s">
        <v>228</v>
      </c>
      <c r="AN672" s="19">
        <f t="shared" si="8"/>
        <v>1</v>
      </c>
      <c r="AO672" s="20"/>
      <c r="AP672" s="19">
        <v>2.0</v>
      </c>
      <c r="AQ672" s="19">
        <v>2.0</v>
      </c>
      <c r="AR672" s="19">
        <v>3.0</v>
      </c>
      <c r="AS672" s="19">
        <v>3.0</v>
      </c>
      <c r="AT672" s="19">
        <v>2.0</v>
      </c>
      <c r="AU672" s="19">
        <v>2.0</v>
      </c>
      <c r="AV672" s="19">
        <v>2.0</v>
      </c>
      <c r="AW672" s="19">
        <v>3.0</v>
      </c>
      <c r="AX672" s="19">
        <v>1.0</v>
      </c>
      <c r="AY672" s="19">
        <f t="shared" si="9"/>
        <v>20</v>
      </c>
      <c r="AZ672" s="19">
        <f t="shared" si="10"/>
        <v>11</v>
      </c>
      <c r="BA672" s="19">
        <f t="shared" si="11"/>
        <v>1</v>
      </c>
      <c r="BB672" s="19">
        <f t="shared" si="12"/>
        <v>0</v>
      </c>
      <c r="BC672" s="19">
        <v>2.0</v>
      </c>
      <c r="BD672" s="19">
        <v>2.0</v>
      </c>
      <c r="BE672" s="19">
        <v>2.0</v>
      </c>
      <c r="BF672" s="19">
        <v>2.0</v>
      </c>
      <c r="BG672" s="19">
        <v>3.0</v>
      </c>
      <c r="BH672" s="19">
        <v>3.0</v>
      </c>
      <c r="BI672" s="19">
        <v>2.0</v>
      </c>
      <c r="BJ672" s="19">
        <f t="shared" si="13"/>
        <v>16</v>
      </c>
      <c r="BK672" s="19">
        <f t="shared" si="14"/>
        <v>9</v>
      </c>
      <c r="BL672" s="19"/>
      <c r="BM672" s="19"/>
      <c r="BN672" s="19">
        <v>1.0</v>
      </c>
      <c r="BO672" s="19" t="s">
        <v>185</v>
      </c>
      <c r="BP672" s="19">
        <f t="shared" si="15"/>
        <v>0</v>
      </c>
      <c r="BQ672" s="19">
        <v>1.0</v>
      </c>
      <c r="BR672" s="19">
        <v>3.0</v>
      </c>
      <c r="BS672" s="19" t="s">
        <v>195</v>
      </c>
      <c r="BT672" s="20">
        <f t="shared" si="16"/>
        <v>1</v>
      </c>
      <c r="BU672" s="19" t="s">
        <v>207</v>
      </c>
      <c r="BV672" s="19">
        <v>3.0</v>
      </c>
      <c r="BW672" s="19" t="s">
        <v>195</v>
      </c>
      <c r="BX672" s="19" t="s">
        <v>191</v>
      </c>
      <c r="BY672" s="19" t="s">
        <v>195</v>
      </c>
      <c r="BZ672" s="19" t="s">
        <v>186</v>
      </c>
      <c r="CA672" s="19">
        <f t="shared" si="17"/>
        <v>1</v>
      </c>
      <c r="CB672" s="19" t="s">
        <v>208</v>
      </c>
      <c r="CC672" s="19">
        <f t="shared" si="18"/>
        <v>2</v>
      </c>
      <c r="CD672" s="19" t="s">
        <v>209</v>
      </c>
      <c r="CE672" s="19">
        <f t="shared" si="19"/>
        <v>1</v>
      </c>
      <c r="CF672" s="19" t="s">
        <v>208</v>
      </c>
      <c r="CG672" s="19">
        <f t="shared" si="20"/>
        <v>2</v>
      </c>
      <c r="CH672" s="19" t="s">
        <v>209</v>
      </c>
      <c r="CI672" s="19">
        <f t="shared" si="21"/>
        <v>1</v>
      </c>
      <c r="CJ672" s="19" t="s">
        <v>229</v>
      </c>
      <c r="CK672" s="19" t="s">
        <v>583</v>
      </c>
      <c r="CL672" s="19" t="s">
        <v>194</v>
      </c>
      <c r="CM672" s="19">
        <f t="shared" si="22"/>
        <v>3.5</v>
      </c>
      <c r="CN672" s="19" t="s">
        <v>185</v>
      </c>
      <c r="CO672" s="19">
        <f t="shared" si="23"/>
        <v>0</v>
      </c>
      <c r="CP672" s="19" t="s">
        <v>185</v>
      </c>
      <c r="CQ672" s="19" t="s">
        <v>195</v>
      </c>
      <c r="CR672" s="19" t="s">
        <v>185</v>
      </c>
      <c r="CS672" s="19" t="s">
        <v>195</v>
      </c>
      <c r="CT672" s="19" t="s">
        <v>185</v>
      </c>
      <c r="CU672" s="19">
        <f t="shared" ref="CU672:CY672" si="741">if(CP672="Không",0,1)</f>
        <v>0</v>
      </c>
      <c r="CV672" s="19">
        <f t="shared" si="741"/>
        <v>1</v>
      </c>
      <c r="CW672" s="19">
        <f t="shared" si="741"/>
        <v>0</v>
      </c>
      <c r="CX672" s="19">
        <f t="shared" si="741"/>
        <v>1</v>
      </c>
      <c r="CY672" s="19">
        <f t="shared" si="741"/>
        <v>0</v>
      </c>
      <c r="CZ672" s="19" t="s">
        <v>185</v>
      </c>
      <c r="DA672" s="19">
        <f t="shared" si="25"/>
        <v>0</v>
      </c>
      <c r="DB672" s="19" t="s">
        <v>185</v>
      </c>
      <c r="DC672" s="19">
        <f t="shared" si="26"/>
        <v>0</v>
      </c>
      <c r="DD672" s="20"/>
      <c r="DE672" s="19" t="s">
        <v>195</v>
      </c>
      <c r="DF672" s="19">
        <f t="shared" si="27"/>
        <v>1</v>
      </c>
      <c r="DG672" s="19" t="s">
        <v>185</v>
      </c>
      <c r="DH672" s="19">
        <f t="shared" si="28"/>
        <v>1</v>
      </c>
      <c r="DI672" s="19" t="s">
        <v>185</v>
      </c>
      <c r="DJ672" s="19">
        <f t="shared" si="29"/>
        <v>0</v>
      </c>
      <c r="DK672" s="19" t="s">
        <v>197</v>
      </c>
      <c r="DL672" s="19">
        <f t="shared" si="30"/>
        <v>0</v>
      </c>
      <c r="DM672" s="19" t="s">
        <v>303</v>
      </c>
      <c r="DN672" s="19">
        <f t="shared" si="31"/>
        <v>0.5</v>
      </c>
      <c r="DO672" s="19" t="s">
        <v>554</v>
      </c>
      <c r="DP672" s="19" t="s">
        <v>185</v>
      </c>
      <c r="DQ672" s="20">
        <f t="shared" si="32"/>
        <v>0</v>
      </c>
      <c r="DR672" s="20"/>
      <c r="DS672" s="19" t="s">
        <v>185</v>
      </c>
      <c r="DT672" s="20"/>
      <c r="DU672" s="19" t="s">
        <v>185</v>
      </c>
      <c r="DV672" s="20"/>
      <c r="DW672" s="20"/>
      <c r="DX672" s="20"/>
      <c r="DY672" s="20"/>
    </row>
    <row r="673">
      <c r="A673" s="18">
        <v>46043.840844907405</v>
      </c>
      <c r="B673" s="19" t="s">
        <v>219</v>
      </c>
      <c r="C673" s="19" t="s">
        <v>335</v>
      </c>
      <c r="D673" s="19">
        <f t="shared" si="2"/>
        <v>1</v>
      </c>
      <c r="E673" s="19" t="s">
        <v>335</v>
      </c>
      <c r="F673" s="19">
        <f>IFERROR(__xludf.DUMMYFUNCTION("LET(
  t, LOWER(TRIM(E673)),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673" s="19" t="s">
        <v>185</v>
      </c>
      <c r="H673" s="19">
        <f>IFERROR(__xludf.DUMMYFUNCTION("LET(
  t, LOWER(TRIM(G673)),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73" s="19" t="s">
        <v>276</v>
      </c>
      <c r="J673" s="19">
        <f>IFERROR(__xludf.DUMMYFUNCTION("LET(
  text, LOWER(I673),
  IFERROR(
    IFS(
      REGEXMATCH(text,""ở cùng gia đình|ở trọ cùng gia đình""), 0,
      REGEXMATCH(text,""thuê trọ""), 1,
      REGEXMATCH(text,""ở ktx""), 2,
      REGEXMATCH(text,""có nhà tại khu vực đang học|có nhà|ở riên"&amp;"g tại chung cư""), 3,
      REGEXMATCH(text,""ở nhà người quen""), 4
    ),
  -1)
)"),0.0)</f>
        <v>0</v>
      </c>
      <c r="K673" s="19" t="s">
        <v>221</v>
      </c>
      <c r="L673" s="19">
        <f>IFERROR(__xludf.DUMMYFUNCTION("LET(
  t, LOWER(TRIM(K673)),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73" s="19" t="s">
        <v>184</v>
      </c>
      <c r="N673" s="19">
        <f>IFERROR(__xludf.DUMMYFUNCTION("LET(
  t, LOWER(TRIM(M673)),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73" s="19" t="s">
        <v>195</v>
      </c>
      <c r="P673" s="19">
        <f t="shared" si="3"/>
        <v>1</v>
      </c>
      <c r="Q673" s="19">
        <v>0.0</v>
      </c>
      <c r="R673" s="20">
        <f t="shared" si="726"/>
        <v>0</v>
      </c>
      <c r="S673" s="19" t="s">
        <v>1291</v>
      </c>
      <c r="T673" s="19"/>
      <c r="U673" s="19" t="s">
        <v>1292</v>
      </c>
      <c r="V673" s="20" t="str">
        <f>IFERROR(__xludf.DUMMYFUNCTION("IFERROR(REGEXEXTRACT(U673,""\d+"")*1, """")"),"")</f>
        <v/>
      </c>
      <c r="W673" s="20">
        <f t="shared" si="5"/>
        <v>0</v>
      </c>
      <c r="X673" s="19">
        <v>0.0</v>
      </c>
      <c r="Y673" s="19">
        <v>0.0</v>
      </c>
      <c r="Z673" s="19" t="s">
        <v>186</v>
      </c>
      <c r="AA673" s="19"/>
      <c r="AB673" s="19" t="s">
        <v>185</v>
      </c>
      <c r="AC673" s="19" t="s">
        <v>185</v>
      </c>
      <c r="AD673" s="19" t="s">
        <v>205</v>
      </c>
      <c r="AE673" s="19" t="s">
        <v>186</v>
      </c>
      <c r="AF673" s="19" t="s">
        <v>206</v>
      </c>
      <c r="AG673" s="19" t="s">
        <v>188</v>
      </c>
      <c r="AH673" s="19" t="s">
        <v>226</v>
      </c>
      <c r="AI673" s="19" t="s">
        <v>227</v>
      </c>
      <c r="AJ673" s="19">
        <f t="shared" si="6"/>
        <v>2</v>
      </c>
      <c r="AK673" s="19" t="s">
        <v>188</v>
      </c>
      <c r="AL673" s="19">
        <f t="shared" si="7"/>
        <v>1</v>
      </c>
      <c r="AM673" s="19" t="s">
        <v>228</v>
      </c>
      <c r="AN673" s="19">
        <f t="shared" si="8"/>
        <v>1</v>
      </c>
      <c r="AO673" s="20"/>
      <c r="AP673" s="19">
        <v>4.0</v>
      </c>
      <c r="AQ673" s="19">
        <v>3.0</v>
      </c>
      <c r="AR673" s="19">
        <v>2.0</v>
      </c>
      <c r="AS673" s="19">
        <v>4.0</v>
      </c>
      <c r="AT673" s="19">
        <v>1.0</v>
      </c>
      <c r="AU673" s="19">
        <v>2.0</v>
      </c>
      <c r="AV673" s="19">
        <v>2.0</v>
      </c>
      <c r="AW673" s="19">
        <v>1.0</v>
      </c>
      <c r="AX673" s="19">
        <v>1.0</v>
      </c>
      <c r="AY673" s="19">
        <f t="shared" si="9"/>
        <v>20</v>
      </c>
      <c r="AZ673" s="19">
        <f t="shared" si="10"/>
        <v>11</v>
      </c>
      <c r="BA673" s="19">
        <f t="shared" si="11"/>
        <v>1</v>
      </c>
      <c r="BB673" s="19">
        <f t="shared" si="12"/>
        <v>0</v>
      </c>
      <c r="BC673" s="19">
        <v>3.0</v>
      </c>
      <c r="BD673" s="19">
        <v>2.0</v>
      </c>
      <c r="BE673" s="19">
        <v>3.0</v>
      </c>
      <c r="BF673" s="19">
        <v>2.0</v>
      </c>
      <c r="BG673" s="19">
        <v>4.0</v>
      </c>
      <c r="BH673" s="19">
        <v>1.0</v>
      </c>
      <c r="BI673" s="19">
        <v>1.0</v>
      </c>
      <c r="BJ673" s="19">
        <f t="shared" si="13"/>
        <v>16</v>
      </c>
      <c r="BK673" s="19">
        <f t="shared" si="14"/>
        <v>9</v>
      </c>
      <c r="BL673" s="19"/>
      <c r="BM673" s="19"/>
      <c r="BN673" s="19">
        <v>5.0</v>
      </c>
      <c r="BO673" s="19" t="s">
        <v>195</v>
      </c>
      <c r="BP673" s="19">
        <f t="shared" si="15"/>
        <v>1</v>
      </c>
      <c r="BQ673" s="19">
        <v>4.0</v>
      </c>
      <c r="BR673" s="19">
        <v>0.0</v>
      </c>
      <c r="BS673" s="19" t="s">
        <v>185</v>
      </c>
      <c r="BT673" s="20">
        <f t="shared" si="16"/>
        <v>0</v>
      </c>
      <c r="BU673" s="20"/>
      <c r="BV673" s="19">
        <v>4.0</v>
      </c>
      <c r="BW673" s="19" t="s">
        <v>185</v>
      </c>
      <c r="BX673" s="19" t="s">
        <v>191</v>
      </c>
      <c r="BY673" s="19" t="s">
        <v>185</v>
      </c>
      <c r="BZ673" s="19" t="s">
        <v>186</v>
      </c>
      <c r="CA673" s="19">
        <f t="shared" si="17"/>
        <v>1</v>
      </c>
      <c r="CB673" s="19" t="s">
        <v>186</v>
      </c>
      <c r="CC673" s="19">
        <f t="shared" si="18"/>
        <v>1</v>
      </c>
      <c r="CD673" s="19" t="s">
        <v>208</v>
      </c>
      <c r="CE673" s="19">
        <f t="shared" si="19"/>
        <v>2</v>
      </c>
      <c r="CF673" s="19" t="s">
        <v>209</v>
      </c>
      <c r="CG673" s="19">
        <f t="shared" si="20"/>
        <v>1</v>
      </c>
      <c r="CH673" s="19" t="s">
        <v>208</v>
      </c>
      <c r="CI673" s="19">
        <f t="shared" si="21"/>
        <v>2</v>
      </c>
      <c r="CJ673" s="19" t="s">
        <v>229</v>
      </c>
      <c r="CK673" s="19" t="s">
        <v>185</v>
      </c>
      <c r="CL673" s="19" t="s">
        <v>212</v>
      </c>
      <c r="CM673" s="19">
        <f t="shared" si="22"/>
        <v>6</v>
      </c>
      <c r="CN673" s="19" t="s">
        <v>185</v>
      </c>
      <c r="CO673" s="19">
        <f t="shared" si="23"/>
        <v>0</v>
      </c>
      <c r="CP673" s="19" t="s">
        <v>185</v>
      </c>
      <c r="CQ673" s="19" t="s">
        <v>185</v>
      </c>
      <c r="CR673" s="19" t="s">
        <v>185</v>
      </c>
      <c r="CS673" s="19" t="s">
        <v>185</v>
      </c>
      <c r="CT673" s="19" t="s">
        <v>185</v>
      </c>
      <c r="CU673" s="19">
        <f t="shared" ref="CU673:CY673" si="742">if(CP673="Không",0,1)</f>
        <v>0</v>
      </c>
      <c r="CV673" s="19">
        <f t="shared" si="742"/>
        <v>0</v>
      </c>
      <c r="CW673" s="19">
        <f t="shared" si="742"/>
        <v>0</v>
      </c>
      <c r="CX673" s="19">
        <f t="shared" si="742"/>
        <v>0</v>
      </c>
      <c r="CY673" s="19">
        <f t="shared" si="742"/>
        <v>0</v>
      </c>
      <c r="CZ673" s="19" t="s">
        <v>185</v>
      </c>
      <c r="DA673" s="19">
        <f t="shared" si="25"/>
        <v>0</v>
      </c>
      <c r="DB673" s="19" t="s">
        <v>185</v>
      </c>
      <c r="DC673" s="19">
        <f t="shared" si="26"/>
        <v>0</v>
      </c>
      <c r="DD673" s="20"/>
      <c r="DE673" s="19" t="s">
        <v>185</v>
      </c>
      <c r="DF673" s="19">
        <f t="shared" si="27"/>
        <v>0</v>
      </c>
      <c r="DG673" s="19" t="s">
        <v>196</v>
      </c>
      <c r="DH673" s="19">
        <f t="shared" si="28"/>
        <v>0</v>
      </c>
      <c r="DI673" s="19" t="s">
        <v>185</v>
      </c>
      <c r="DJ673" s="19">
        <f t="shared" si="29"/>
        <v>0</v>
      </c>
      <c r="DK673" s="19" t="s">
        <v>197</v>
      </c>
      <c r="DL673" s="19">
        <f t="shared" si="30"/>
        <v>0</v>
      </c>
      <c r="DM673" s="20"/>
      <c r="DN673" s="19" t="str">
        <f t="shared" si="31"/>
        <v/>
      </c>
      <c r="DO673" s="20"/>
      <c r="DP673" s="19" t="s">
        <v>185</v>
      </c>
      <c r="DQ673" s="20">
        <f t="shared" si="32"/>
        <v>0</v>
      </c>
      <c r="DR673" s="20"/>
      <c r="DS673" s="19" t="s">
        <v>185</v>
      </c>
      <c r="DT673" s="20"/>
      <c r="DU673" s="19" t="s">
        <v>185</v>
      </c>
      <c r="DV673" s="20"/>
      <c r="DW673" s="20"/>
      <c r="DX673" s="20"/>
      <c r="DY673" s="20"/>
    </row>
    <row r="674">
      <c r="A674" s="18">
        <v>46043.84140046296</v>
      </c>
      <c r="B674" s="19" t="s">
        <v>219</v>
      </c>
      <c r="C674" s="19" t="s">
        <v>174</v>
      </c>
      <c r="D674" s="19">
        <f t="shared" si="2"/>
        <v>0</v>
      </c>
      <c r="E674" s="19" t="s">
        <v>235</v>
      </c>
      <c r="F674" s="19">
        <f>IFERROR(__xludf.DUMMYFUNCTION("LET(
  t, LOWER(TRIM(E674)),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74" s="19" t="s">
        <v>220</v>
      </c>
      <c r="H674" s="19">
        <f>IFERROR(__xludf.DUMMYFUNCTION("LET(
  t, LOWER(TRIM(G674)),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74" s="19" t="s">
        <v>276</v>
      </c>
      <c r="J674" s="19">
        <f>IFERROR(__xludf.DUMMYFUNCTION("LET(
  text, LOWER(I674),
  IFERROR(
    IFS(
      REGEXMATCH(text,""ở cùng gia đình|ở trọ cùng gia đình""), 0,
      REGEXMATCH(text,""thuê trọ""), 1,
      REGEXMATCH(text,""ở ktx""), 2,
      REGEXMATCH(text,""có nhà tại khu vực đang học|có nhà|ở riên"&amp;"g tại chung cư""), 3,
      REGEXMATCH(text,""ở nhà người quen""), 4
    ),
  -1)
)"),0.0)</f>
        <v>0</v>
      </c>
      <c r="K674" s="19" t="s">
        <v>183</v>
      </c>
      <c r="L674" s="19">
        <f>IFERROR(__xludf.DUMMYFUNCTION("LET(
  t, LOWER(TRIM(K674)),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74" s="19" t="s">
        <v>184</v>
      </c>
      <c r="N674" s="19">
        <f>IFERROR(__xludf.DUMMYFUNCTION("LET(
  t, LOWER(TRIM(M674)),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74" s="19" t="s">
        <v>185</v>
      </c>
      <c r="P674" s="19">
        <f t="shared" si="3"/>
        <v>0</v>
      </c>
      <c r="Q674" s="20"/>
      <c r="R674" s="20" t="str">
        <f t="shared" si="726"/>
        <v/>
      </c>
      <c r="S674" s="20"/>
      <c r="T674" s="20"/>
      <c r="U674" s="20"/>
      <c r="V674" s="20" t="str">
        <f>IFERROR(__xludf.DUMMYFUNCTION("IFERROR(REGEXEXTRACT(U674,""\d+"")*1, """")"),"")</f>
        <v/>
      </c>
      <c r="W674" s="20">
        <f t="shared" si="5"/>
        <v>0</v>
      </c>
      <c r="X674" s="20"/>
      <c r="Y674" s="20"/>
      <c r="Z674" s="19" t="s">
        <v>186</v>
      </c>
      <c r="AA674" s="19"/>
      <c r="AB674" s="19" t="s">
        <v>185</v>
      </c>
      <c r="AC674" s="19" t="s">
        <v>185</v>
      </c>
      <c r="AD674" s="19" t="s">
        <v>186</v>
      </c>
      <c r="AE674" s="19" t="s">
        <v>185</v>
      </c>
      <c r="AF674" s="19" t="s">
        <v>206</v>
      </c>
      <c r="AG674" s="19" t="s">
        <v>188</v>
      </c>
      <c r="AH674" s="19" t="s">
        <v>188</v>
      </c>
      <c r="AI674" s="19" t="s">
        <v>239</v>
      </c>
      <c r="AJ674" s="19">
        <f t="shared" si="6"/>
        <v>0</v>
      </c>
      <c r="AK674" s="19" t="s">
        <v>238</v>
      </c>
      <c r="AL674" s="19">
        <f t="shared" si="7"/>
        <v>0</v>
      </c>
      <c r="AM674" s="19" t="s">
        <v>190</v>
      </c>
      <c r="AN674" s="19">
        <f t="shared" si="8"/>
        <v>0</v>
      </c>
      <c r="AO674" s="20"/>
      <c r="AP674" s="19">
        <v>1.0</v>
      </c>
      <c r="AQ674" s="19">
        <v>1.0</v>
      </c>
      <c r="AR674" s="19">
        <v>1.0</v>
      </c>
      <c r="AS674" s="19">
        <v>1.0</v>
      </c>
      <c r="AT674" s="19">
        <v>1.0</v>
      </c>
      <c r="AU674" s="19">
        <v>1.0</v>
      </c>
      <c r="AV674" s="19">
        <v>1.0</v>
      </c>
      <c r="AW674" s="19">
        <v>1.0</v>
      </c>
      <c r="AX674" s="19">
        <v>1.0</v>
      </c>
      <c r="AY674" s="19">
        <f t="shared" si="9"/>
        <v>9</v>
      </c>
      <c r="AZ674" s="19">
        <f t="shared" si="10"/>
        <v>0</v>
      </c>
      <c r="BA674" s="19">
        <f t="shared" si="11"/>
        <v>0</v>
      </c>
      <c r="BB674" s="19">
        <f t="shared" si="12"/>
        <v>0</v>
      </c>
      <c r="BC674" s="19">
        <v>1.0</v>
      </c>
      <c r="BD674" s="19">
        <v>1.0</v>
      </c>
      <c r="BE674" s="19">
        <v>1.0</v>
      </c>
      <c r="BF674" s="19">
        <v>1.0</v>
      </c>
      <c r="BG674" s="19">
        <v>1.0</v>
      </c>
      <c r="BH674" s="19">
        <v>1.0</v>
      </c>
      <c r="BI674" s="19">
        <v>1.0</v>
      </c>
      <c r="BJ674" s="19">
        <f t="shared" si="13"/>
        <v>7</v>
      </c>
      <c r="BK674" s="19">
        <f t="shared" si="14"/>
        <v>0</v>
      </c>
      <c r="BL674" s="19"/>
      <c r="BM674" s="19"/>
      <c r="BN674" s="19">
        <v>1.0</v>
      </c>
      <c r="BO674" s="19" t="s">
        <v>185</v>
      </c>
      <c r="BP674" s="19">
        <f t="shared" si="15"/>
        <v>0</v>
      </c>
      <c r="BQ674" s="19">
        <v>1.0</v>
      </c>
      <c r="BR674" s="19">
        <v>0.0</v>
      </c>
      <c r="BS674" s="19" t="s">
        <v>185</v>
      </c>
      <c r="BT674" s="20">
        <f t="shared" si="16"/>
        <v>0</v>
      </c>
      <c r="BU674" s="20"/>
      <c r="BV674" s="19">
        <v>3.0</v>
      </c>
      <c r="BW674" s="19" t="s">
        <v>195</v>
      </c>
      <c r="BX674" s="19" t="s">
        <v>191</v>
      </c>
      <c r="BY674" s="19" t="s">
        <v>195</v>
      </c>
      <c r="BZ674" s="19" t="s">
        <v>186</v>
      </c>
      <c r="CA674" s="19">
        <f t="shared" si="17"/>
        <v>1</v>
      </c>
      <c r="CB674" s="19" t="s">
        <v>185</v>
      </c>
      <c r="CC674" s="19">
        <f t="shared" si="18"/>
        <v>0</v>
      </c>
      <c r="CD674" s="19" t="s">
        <v>192</v>
      </c>
      <c r="CE674" s="19">
        <f t="shared" si="19"/>
        <v>0</v>
      </c>
      <c r="CF674" s="19" t="s">
        <v>209</v>
      </c>
      <c r="CG674" s="19">
        <f t="shared" si="20"/>
        <v>1</v>
      </c>
      <c r="CH674" s="19" t="s">
        <v>192</v>
      </c>
      <c r="CI674" s="19">
        <f t="shared" si="21"/>
        <v>0</v>
      </c>
      <c r="CJ674" s="19" t="s">
        <v>292</v>
      </c>
      <c r="CK674" s="19" t="s">
        <v>185</v>
      </c>
      <c r="CL674" s="19" t="s">
        <v>231</v>
      </c>
      <c r="CM674" s="19">
        <f t="shared" si="22"/>
        <v>0.75</v>
      </c>
      <c r="CN674" s="19" t="s">
        <v>185</v>
      </c>
      <c r="CO674" s="19">
        <f t="shared" si="23"/>
        <v>0</v>
      </c>
      <c r="CP674" s="19" t="s">
        <v>185</v>
      </c>
      <c r="CQ674" s="19" t="s">
        <v>185</v>
      </c>
      <c r="CR674" s="19" t="s">
        <v>185</v>
      </c>
      <c r="CS674" s="19" t="s">
        <v>185</v>
      </c>
      <c r="CT674" s="19" t="s">
        <v>185</v>
      </c>
      <c r="CU674" s="19">
        <f t="shared" ref="CU674:CY674" si="743">if(CP674="Không",0,1)</f>
        <v>0</v>
      </c>
      <c r="CV674" s="19">
        <f t="shared" si="743"/>
        <v>0</v>
      </c>
      <c r="CW674" s="19">
        <f t="shared" si="743"/>
        <v>0</v>
      </c>
      <c r="CX674" s="19">
        <f t="shared" si="743"/>
        <v>0</v>
      </c>
      <c r="CY674" s="19">
        <f t="shared" si="743"/>
        <v>0</v>
      </c>
      <c r="CZ674" s="19" t="s">
        <v>185</v>
      </c>
      <c r="DA674" s="19">
        <f t="shared" si="25"/>
        <v>0</v>
      </c>
      <c r="DB674" s="19" t="s">
        <v>185</v>
      </c>
      <c r="DC674" s="19">
        <f t="shared" si="26"/>
        <v>0</v>
      </c>
      <c r="DD674" s="20"/>
      <c r="DE674" s="19" t="s">
        <v>185</v>
      </c>
      <c r="DF674" s="19">
        <f t="shared" si="27"/>
        <v>0</v>
      </c>
      <c r="DG674" s="19" t="s">
        <v>196</v>
      </c>
      <c r="DH674" s="19">
        <f t="shared" si="28"/>
        <v>0</v>
      </c>
      <c r="DI674" s="19" t="s">
        <v>185</v>
      </c>
      <c r="DJ674" s="19">
        <f t="shared" si="29"/>
        <v>0</v>
      </c>
      <c r="DK674" s="19" t="s">
        <v>197</v>
      </c>
      <c r="DL674" s="19">
        <f t="shared" si="30"/>
        <v>0</v>
      </c>
      <c r="DM674" s="20"/>
      <c r="DN674" s="19" t="str">
        <f t="shared" si="31"/>
        <v/>
      </c>
      <c r="DO674" s="20"/>
      <c r="DP674" s="19" t="s">
        <v>185</v>
      </c>
      <c r="DQ674" s="20">
        <f t="shared" si="32"/>
        <v>0</v>
      </c>
      <c r="DR674" s="20"/>
      <c r="DS674" s="19" t="s">
        <v>185</v>
      </c>
      <c r="DT674" s="20"/>
      <c r="DU674" s="19" t="s">
        <v>185</v>
      </c>
      <c r="DV674" s="20"/>
      <c r="DW674" s="20"/>
      <c r="DX674" s="20"/>
      <c r="DY674" s="20"/>
    </row>
    <row r="675">
      <c r="A675" s="18">
        <v>46043.84166666667</v>
      </c>
      <c r="B675" s="19" t="s">
        <v>375</v>
      </c>
      <c r="C675" s="19" t="s">
        <v>335</v>
      </c>
      <c r="D675" s="19">
        <f t="shared" si="2"/>
        <v>1</v>
      </c>
      <c r="E675" s="19" t="s">
        <v>180</v>
      </c>
      <c r="F675" s="19">
        <f>IFERROR(__xludf.DUMMYFUNCTION("LET(
  t, LOWER(TRIM(E675)),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75" s="19" t="s">
        <v>185</v>
      </c>
      <c r="H675" s="19">
        <f>IFERROR(__xludf.DUMMYFUNCTION("LET(
  t, LOWER(TRIM(G675)),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75" s="19" t="s">
        <v>182</v>
      </c>
      <c r="J675" s="19">
        <f>IFERROR(__xludf.DUMMYFUNCTION("LET(
  text, LOWER(I675),
  IFERROR(
    IFS(
      REGEXMATCH(text,""ở cùng gia đình|ở trọ cùng gia đình""), 0,
      REGEXMATCH(text,""thuê trọ""), 1,
      REGEXMATCH(text,""ở ktx""), 2,
      REGEXMATCH(text,""có nhà tại khu vực đang học|có nhà|ở riên"&amp;"g tại chung cư""), 3,
      REGEXMATCH(text,""ở nhà người quen""), 4
    ),
  -1)
)"),1.0)</f>
        <v>1</v>
      </c>
      <c r="K675" s="19" t="s">
        <v>183</v>
      </c>
      <c r="L675" s="19">
        <f>IFERROR(__xludf.DUMMYFUNCTION("LET(
  t, LOWER(TRIM(K675)),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75" s="19" t="s">
        <v>222</v>
      </c>
      <c r="N675" s="19">
        <f>IFERROR(__xludf.DUMMYFUNCTION("LET(
  t, LOWER(TRIM(M675)),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75" s="19" t="s">
        <v>185</v>
      </c>
      <c r="P675" s="19">
        <f t="shared" si="3"/>
        <v>0</v>
      </c>
      <c r="Q675" s="20"/>
      <c r="R675" s="20" t="str">
        <f t="shared" si="726"/>
        <v/>
      </c>
      <c r="S675" s="20"/>
      <c r="T675" s="20"/>
      <c r="U675" s="20"/>
      <c r="V675" s="20" t="str">
        <f>IFERROR(__xludf.DUMMYFUNCTION("IFERROR(REGEXEXTRACT(U675,""\d+"")*1, """")"),"")</f>
        <v/>
      </c>
      <c r="W675" s="20">
        <f t="shared" si="5"/>
        <v>0</v>
      </c>
      <c r="X675" s="20"/>
      <c r="Y675" s="20"/>
      <c r="Z675" s="19" t="s">
        <v>185</v>
      </c>
      <c r="AA675" s="19"/>
      <c r="AB675" s="19" t="s">
        <v>185</v>
      </c>
      <c r="AC675" s="19" t="s">
        <v>185</v>
      </c>
      <c r="AD675" s="19" t="s">
        <v>186</v>
      </c>
      <c r="AE675" s="19" t="s">
        <v>185</v>
      </c>
      <c r="AF675" s="19" t="s">
        <v>206</v>
      </c>
      <c r="AG675" s="19" t="s">
        <v>238</v>
      </c>
      <c r="AH675" s="19" t="s">
        <v>188</v>
      </c>
      <c r="AI675" s="19" t="s">
        <v>239</v>
      </c>
      <c r="AJ675" s="19">
        <f t="shared" si="6"/>
        <v>0</v>
      </c>
      <c r="AK675" s="19" t="s">
        <v>302</v>
      </c>
      <c r="AL675" s="19">
        <f t="shared" si="7"/>
        <v>-1</v>
      </c>
      <c r="AM675" s="19" t="s">
        <v>190</v>
      </c>
      <c r="AN675" s="19">
        <f t="shared" si="8"/>
        <v>0</v>
      </c>
      <c r="AO675" s="20"/>
      <c r="AP675" s="19">
        <v>1.0</v>
      </c>
      <c r="AQ675" s="19">
        <v>1.0</v>
      </c>
      <c r="AR675" s="19">
        <v>1.0</v>
      </c>
      <c r="AS675" s="19">
        <v>1.0</v>
      </c>
      <c r="AT675" s="19">
        <v>1.0</v>
      </c>
      <c r="AU675" s="19">
        <v>1.0</v>
      </c>
      <c r="AV675" s="19">
        <v>3.0</v>
      </c>
      <c r="AW675" s="19">
        <v>1.0</v>
      </c>
      <c r="AX675" s="19">
        <v>1.0</v>
      </c>
      <c r="AY675" s="19">
        <f t="shared" si="9"/>
        <v>11</v>
      </c>
      <c r="AZ675" s="19">
        <f t="shared" si="10"/>
        <v>2</v>
      </c>
      <c r="BA675" s="19">
        <f t="shared" si="11"/>
        <v>0</v>
      </c>
      <c r="BB675" s="19">
        <f t="shared" si="12"/>
        <v>0</v>
      </c>
      <c r="BC675" s="19">
        <v>1.0</v>
      </c>
      <c r="BD675" s="19">
        <v>1.0</v>
      </c>
      <c r="BE675" s="19">
        <v>1.0</v>
      </c>
      <c r="BF675" s="19">
        <v>1.0</v>
      </c>
      <c r="BG675" s="19">
        <v>1.0</v>
      </c>
      <c r="BH675" s="19">
        <v>1.0</v>
      </c>
      <c r="BI675" s="19">
        <v>1.0</v>
      </c>
      <c r="BJ675" s="19">
        <f t="shared" si="13"/>
        <v>7</v>
      </c>
      <c r="BK675" s="19">
        <f t="shared" si="14"/>
        <v>0</v>
      </c>
      <c r="BL675" s="19"/>
      <c r="BM675" s="19"/>
      <c r="BN675" s="19">
        <v>1.0</v>
      </c>
      <c r="BO675" s="19" t="s">
        <v>185</v>
      </c>
      <c r="BP675" s="19">
        <f t="shared" si="15"/>
        <v>0</v>
      </c>
      <c r="BQ675" s="19">
        <v>2.0</v>
      </c>
      <c r="BR675" s="19">
        <v>0.0</v>
      </c>
      <c r="BS675" s="19" t="s">
        <v>185</v>
      </c>
      <c r="BT675" s="20">
        <f t="shared" si="16"/>
        <v>0</v>
      </c>
      <c r="BU675" s="20"/>
      <c r="BV675" s="19">
        <v>3.0</v>
      </c>
      <c r="BW675" s="19" t="s">
        <v>185</v>
      </c>
      <c r="BX675" s="19" t="s">
        <v>191</v>
      </c>
      <c r="BY675" s="19" t="s">
        <v>195</v>
      </c>
      <c r="BZ675" s="19" t="s">
        <v>185</v>
      </c>
      <c r="CA675" s="19">
        <f t="shared" si="17"/>
        <v>0</v>
      </c>
      <c r="CB675" s="19" t="s">
        <v>185</v>
      </c>
      <c r="CC675" s="19">
        <f t="shared" si="18"/>
        <v>0</v>
      </c>
      <c r="CD675" s="19" t="s">
        <v>192</v>
      </c>
      <c r="CE675" s="19">
        <f t="shared" si="19"/>
        <v>0</v>
      </c>
      <c r="CF675" s="19" t="s">
        <v>192</v>
      </c>
      <c r="CG675" s="19">
        <f t="shared" si="20"/>
        <v>0</v>
      </c>
      <c r="CH675" s="19" t="s">
        <v>192</v>
      </c>
      <c r="CI675" s="19">
        <f t="shared" si="21"/>
        <v>0</v>
      </c>
      <c r="CJ675" s="19" t="s">
        <v>229</v>
      </c>
      <c r="CK675" s="19" t="s">
        <v>1099</v>
      </c>
      <c r="CL675" s="19" t="s">
        <v>241</v>
      </c>
      <c r="CM675" s="19">
        <f t="shared" si="22"/>
        <v>1.5</v>
      </c>
      <c r="CN675" s="19" t="s">
        <v>185</v>
      </c>
      <c r="CO675" s="19">
        <f t="shared" si="23"/>
        <v>0</v>
      </c>
      <c r="CP675" s="19" t="s">
        <v>185</v>
      </c>
      <c r="CQ675" s="19" t="s">
        <v>185</v>
      </c>
      <c r="CR675" s="19" t="s">
        <v>185</v>
      </c>
      <c r="CS675" s="19" t="s">
        <v>185</v>
      </c>
      <c r="CT675" s="19" t="s">
        <v>185</v>
      </c>
      <c r="CU675" s="19">
        <f t="shared" ref="CU675:CY675" si="744">if(CP675="Không",0,1)</f>
        <v>0</v>
      </c>
      <c r="CV675" s="19">
        <f t="shared" si="744"/>
        <v>0</v>
      </c>
      <c r="CW675" s="19">
        <f t="shared" si="744"/>
        <v>0</v>
      </c>
      <c r="CX675" s="19">
        <f t="shared" si="744"/>
        <v>0</v>
      </c>
      <c r="CY675" s="19">
        <f t="shared" si="744"/>
        <v>0</v>
      </c>
      <c r="CZ675" s="19" t="s">
        <v>185</v>
      </c>
      <c r="DA675" s="19">
        <f t="shared" si="25"/>
        <v>0</v>
      </c>
      <c r="DB675" s="19" t="s">
        <v>185</v>
      </c>
      <c r="DC675" s="19">
        <f t="shared" si="26"/>
        <v>0</v>
      </c>
      <c r="DD675" s="20"/>
      <c r="DE675" s="19" t="s">
        <v>185</v>
      </c>
      <c r="DF675" s="19">
        <f t="shared" si="27"/>
        <v>0</v>
      </c>
      <c r="DG675" s="19" t="s">
        <v>1293</v>
      </c>
      <c r="DH675" s="19">
        <f t="shared" si="28"/>
        <v>1</v>
      </c>
      <c r="DI675" s="19" t="s">
        <v>185</v>
      </c>
      <c r="DJ675" s="19">
        <f t="shared" si="29"/>
        <v>0</v>
      </c>
      <c r="DK675" s="19" t="s">
        <v>197</v>
      </c>
      <c r="DL675" s="19">
        <f t="shared" si="30"/>
        <v>0</v>
      </c>
      <c r="DM675" s="20"/>
      <c r="DN675" s="19" t="str">
        <f t="shared" si="31"/>
        <v/>
      </c>
      <c r="DO675" s="20"/>
      <c r="DP675" s="19" t="s">
        <v>185</v>
      </c>
      <c r="DQ675" s="20">
        <f t="shared" si="32"/>
        <v>0</v>
      </c>
      <c r="DR675" s="20"/>
      <c r="DS675" s="19" t="s">
        <v>185</v>
      </c>
      <c r="DT675" s="20"/>
      <c r="DU675" s="19" t="s">
        <v>185</v>
      </c>
      <c r="DV675" s="20"/>
      <c r="DW675" s="20"/>
      <c r="DX675" s="20"/>
      <c r="DY675" s="20"/>
    </row>
    <row r="676">
      <c r="A676" s="18">
        <v>46043.841770833336</v>
      </c>
      <c r="B676" s="19" t="s">
        <v>357</v>
      </c>
      <c r="C676" s="19" t="s">
        <v>335</v>
      </c>
      <c r="D676" s="19">
        <f t="shared" si="2"/>
        <v>1</v>
      </c>
      <c r="E676" s="19" t="s">
        <v>328</v>
      </c>
      <c r="F676" s="19">
        <f>IFERROR(__xludf.DUMMYFUNCTION("LET(
  t, LOWER(TRIM(E676)),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76" s="19" t="s">
        <v>185</v>
      </c>
      <c r="H676" s="19">
        <f>IFERROR(__xludf.DUMMYFUNCTION("LET(
  t, LOWER(TRIM(G676)),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76" s="19" t="s">
        <v>347</v>
      </c>
      <c r="J676" s="19">
        <f>IFERROR(__xludf.DUMMYFUNCTION("LET(
  text, LOWER(I676),
  IFERROR(
    IFS(
      REGEXMATCH(text,""ở cùng gia đình|ở trọ cùng gia đình""), 0,
      REGEXMATCH(text,""thuê trọ""), 1,
      REGEXMATCH(text,""ở ktx""), 2,
      REGEXMATCH(text,""có nhà tại khu vực đang học|có nhà|ở riên"&amp;"g tại chung cư""), 3,
      REGEXMATCH(text,""ở nhà người quen""), 4
    ),
  -1)
)"),4.0)</f>
        <v>4</v>
      </c>
      <c r="K676" s="19" t="s">
        <v>221</v>
      </c>
      <c r="L676" s="19">
        <f>IFERROR(__xludf.DUMMYFUNCTION("LET(
  t, LOWER(TRIM(K676)),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76" s="19" t="s">
        <v>222</v>
      </c>
      <c r="N676" s="19">
        <f>IFERROR(__xludf.DUMMYFUNCTION("LET(
  t, LOWER(TRIM(M676)),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76" s="19" t="s">
        <v>185</v>
      </c>
      <c r="P676" s="19">
        <f t="shared" si="3"/>
        <v>0</v>
      </c>
      <c r="Q676" s="20"/>
      <c r="R676" s="20" t="str">
        <f t="shared" si="726"/>
        <v/>
      </c>
      <c r="S676" s="20"/>
      <c r="T676" s="20"/>
      <c r="U676" s="20"/>
      <c r="V676" s="20" t="str">
        <f>IFERROR(__xludf.DUMMYFUNCTION("IFERROR(REGEXEXTRACT(U676,""\d+"")*1, """")"),"")</f>
        <v/>
      </c>
      <c r="W676" s="20">
        <f t="shared" si="5"/>
        <v>0</v>
      </c>
      <c r="X676" s="20"/>
      <c r="Y676" s="20"/>
      <c r="Z676" s="19" t="s">
        <v>185</v>
      </c>
      <c r="AA676" s="19"/>
      <c r="AB676" s="19" t="s">
        <v>185</v>
      </c>
      <c r="AC676" s="19" t="s">
        <v>185</v>
      </c>
      <c r="AD676" s="19" t="s">
        <v>186</v>
      </c>
      <c r="AE676" s="19" t="s">
        <v>185</v>
      </c>
      <c r="AF676" s="19" t="s">
        <v>206</v>
      </c>
      <c r="AG676" s="19" t="s">
        <v>188</v>
      </c>
      <c r="AH676" s="19" t="s">
        <v>188</v>
      </c>
      <c r="AI676" s="19" t="s">
        <v>239</v>
      </c>
      <c r="AJ676" s="19">
        <f t="shared" si="6"/>
        <v>0</v>
      </c>
      <c r="AK676" s="19" t="s">
        <v>302</v>
      </c>
      <c r="AL676" s="19">
        <f t="shared" si="7"/>
        <v>-1</v>
      </c>
      <c r="AM676" s="19" t="s">
        <v>190</v>
      </c>
      <c r="AN676" s="19">
        <f t="shared" si="8"/>
        <v>0</v>
      </c>
      <c r="AO676" s="20"/>
      <c r="AP676" s="19">
        <v>4.0</v>
      </c>
      <c r="AQ676" s="19">
        <v>3.0</v>
      </c>
      <c r="AR676" s="19">
        <v>4.0</v>
      </c>
      <c r="AS676" s="19">
        <v>4.0</v>
      </c>
      <c r="AT676" s="19">
        <v>4.0</v>
      </c>
      <c r="AU676" s="19">
        <v>4.0</v>
      </c>
      <c r="AV676" s="19">
        <v>4.0</v>
      </c>
      <c r="AW676" s="19">
        <v>2.0</v>
      </c>
      <c r="AX676" s="19">
        <v>2.0</v>
      </c>
      <c r="AY676" s="19">
        <f t="shared" si="9"/>
        <v>31</v>
      </c>
      <c r="AZ676" s="19">
        <f t="shared" si="10"/>
        <v>22</v>
      </c>
      <c r="BA676" s="19">
        <f t="shared" si="11"/>
        <v>1</v>
      </c>
      <c r="BB676" s="19">
        <f t="shared" si="12"/>
        <v>1</v>
      </c>
      <c r="BC676" s="19">
        <v>3.0</v>
      </c>
      <c r="BD676" s="19">
        <v>4.0</v>
      </c>
      <c r="BE676" s="19">
        <v>3.0</v>
      </c>
      <c r="BF676" s="19">
        <v>2.0</v>
      </c>
      <c r="BG676" s="19">
        <v>3.0</v>
      </c>
      <c r="BH676" s="19">
        <v>3.0</v>
      </c>
      <c r="BI676" s="19">
        <v>2.0</v>
      </c>
      <c r="BJ676" s="19">
        <f t="shared" si="13"/>
        <v>20</v>
      </c>
      <c r="BK676" s="19">
        <f t="shared" si="14"/>
        <v>13</v>
      </c>
      <c r="BL676" s="19"/>
      <c r="BM676" s="19"/>
      <c r="BN676" s="19">
        <v>5.0</v>
      </c>
      <c r="BO676" s="19" t="s">
        <v>195</v>
      </c>
      <c r="BP676" s="19">
        <f t="shared" si="15"/>
        <v>1</v>
      </c>
      <c r="BQ676" s="19">
        <v>1.0</v>
      </c>
      <c r="BR676" s="19" t="s">
        <v>1294</v>
      </c>
      <c r="BS676" s="19" t="s">
        <v>195</v>
      </c>
      <c r="BT676" s="20">
        <f t="shared" si="16"/>
        <v>1</v>
      </c>
      <c r="BU676" s="19" t="s">
        <v>296</v>
      </c>
      <c r="BV676" s="19">
        <v>2.0</v>
      </c>
      <c r="BW676" s="19" t="s">
        <v>185</v>
      </c>
      <c r="BX676" s="19" t="s">
        <v>191</v>
      </c>
      <c r="BY676" s="19" t="s">
        <v>195</v>
      </c>
      <c r="BZ676" s="19" t="s">
        <v>208</v>
      </c>
      <c r="CA676" s="19">
        <f t="shared" si="17"/>
        <v>2</v>
      </c>
      <c r="CB676" s="19" t="s">
        <v>186</v>
      </c>
      <c r="CC676" s="19">
        <f t="shared" si="18"/>
        <v>1</v>
      </c>
      <c r="CD676" s="19" t="s">
        <v>209</v>
      </c>
      <c r="CE676" s="19">
        <f t="shared" si="19"/>
        <v>1</v>
      </c>
      <c r="CF676" s="19" t="s">
        <v>192</v>
      </c>
      <c r="CG676" s="19">
        <f t="shared" si="20"/>
        <v>0</v>
      </c>
      <c r="CH676" s="19" t="s">
        <v>192</v>
      </c>
      <c r="CI676" s="19">
        <f t="shared" si="21"/>
        <v>0</v>
      </c>
      <c r="CJ676" s="19" t="s">
        <v>229</v>
      </c>
      <c r="CK676" s="19" t="s">
        <v>1295</v>
      </c>
      <c r="CL676" s="19" t="s">
        <v>212</v>
      </c>
      <c r="CM676" s="19">
        <f t="shared" si="22"/>
        <v>6</v>
      </c>
      <c r="CN676" s="19" t="s">
        <v>185</v>
      </c>
      <c r="CO676" s="19">
        <f t="shared" si="23"/>
        <v>0</v>
      </c>
      <c r="CP676" s="19" t="s">
        <v>185</v>
      </c>
      <c r="CQ676" s="19" t="s">
        <v>185</v>
      </c>
      <c r="CR676" s="19" t="s">
        <v>185</v>
      </c>
      <c r="CS676" s="19" t="s">
        <v>185</v>
      </c>
      <c r="CT676" s="19" t="s">
        <v>185</v>
      </c>
      <c r="CU676" s="19">
        <f t="shared" ref="CU676:CY676" si="745">if(CP676="Không",0,1)</f>
        <v>0</v>
      </c>
      <c r="CV676" s="19">
        <f t="shared" si="745"/>
        <v>0</v>
      </c>
      <c r="CW676" s="19">
        <f t="shared" si="745"/>
        <v>0</v>
      </c>
      <c r="CX676" s="19">
        <f t="shared" si="745"/>
        <v>0</v>
      </c>
      <c r="CY676" s="19">
        <f t="shared" si="745"/>
        <v>0</v>
      </c>
      <c r="CZ676" s="19" t="s">
        <v>185</v>
      </c>
      <c r="DA676" s="19">
        <f t="shared" si="25"/>
        <v>0</v>
      </c>
      <c r="DB676" s="19" t="s">
        <v>185</v>
      </c>
      <c r="DC676" s="19">
        <f t="shared" si="26"/>
        <v>0</v>
      </c>
      <c r="DD676" s="20"/>
      <c r="DE676" s="19" t="s">
        <v>195</v>
      </c>
      <c r="DF676" s="19">
        <f t="shared" si="27"/>
        <v>1</v>
      </c>
      <c r="DG676" s="19" t="s">
        <v>1296</v>
      </c>
      <c r="DH676" s="19">
        <f t="shared" si="28"/>
        <v>1</v>
      </c>
      <c r="DI676" s="19" t="s">
        <v>1297</v>
      </c>
      <c r="DJ676" s="19">
        <f t="shared" si="29"/>
        <v>1</v>
      </c>
      <c r="DK676" s="19" t="s">
        <v>197</v>
      </c>
      <c r="DL676" s="19">
        <f t="shared" si="30"/>
        <v>0</v>
      </c>
      <c r="DM676" s="19" t="s">
        <v>198</v>
      </c>
      <c r="DN676" s="19">
        <f t="shared" si="31"/>
        <v>1.5</v>
      </c>
      <c r="DO676" s="19" t="s">
        <v>304</v>
      </c>
      <c r="DP676" s="19" t="s">
        <v>185</v>
      </c>
      <c r="DQ676" s="20">
        <f t="shared" si="32"/>
        <v>0</v>
      </c>
      <c r="DR676" s="20"/>
      <c r="DS676" s="19" t="s">
        <v>195</v>
      </c>
      <c r="DT676" s="19" t="s">
        <v>1298</v>
      </c>
      <c r="DU676" s="19" t="s">
        <v>185</v>
      </c>
      <c r="DV676" s="20"/>
      <c r="DW676" s="20"/>
      <c r="DX676" s="20"/>
      <c r="DY676" s="20"/>
    </row>
    <row r="677">
      <c r="A677" s="18">
        <v>46043.84180555555</v>
      </c>
      <c r="B677" s="19" t="s">
        <v>243</v>
      </c>
      <c r="C677" s="19" t="s">
        <v>335</v>
      </c>
      <c r="D677" s="19">
        <f t="shared" si="2"/>
        <v>1</v>
      </c>
      <c r="E677" s="19" t="s">
        <v>476</v>
      </c>
      <c r="F677" s="19">
        <f>IFERROR(__xludf.DUMMYFUNCTION("LET(
  t, LOWER(TRIM(E677)),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677" s="19" t="s">
        <v>185</v>
      </c>
      <c r="H677" s="19">
        <f>IFERROR(__xludf.DUMMYFUNCTION("LET(
  t, LOWER(TRIM(G677)),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77" s="19" t="s">
        <v>182</v>
      </c>
      <c r="J677" s="19">
        <f>IFERROR(__xludf.DUMMYFUNCTION("LET(
  text, LOWER(I677),
  IFERROR(
    IFS(
      REGEXMATCH(text,""ở cùng gia đình|ở trọ cùng gia đình""), 0,
      REGEXMATCH(text,""thuê trọ""), 1,
      REGEXMATCH(text,""ở ktx""), 2,
      REGEXMATCH(text,""có nhà tại khu vực đang học|có nhà|ở riên"&amp;"g tại chung cư""), 3,
      REGEXMATCH(text,""ở nhà người quen""), 4
    ),
  -1)
)"),1.0)</f>
        <v>1</v>
      </c>
      <c r="K677" s="19" t="s">
        <v>183</v>
      </c>
      <c r="L677" s="19">
        <f>IFERROR(__xludf.DUMMYFUNCTION("LET(
  t, LOWER(TRIM(K677)),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77" s="19" t="s">
        <v>222</v>
      </c>
      <c r="N677" s="19">
        <f>IFERROR(__xludf.DUMMYFUNCTION("LET(
  t, LOWER(TRIM(M677)),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77" s="19" t="s">
        <v>195</v>
      </c>
      <c r="P677" s="19">
        <f t="shared" si="3"/>
        <v>1</v>
      </c>
      <c r="Q677" s="19" t="s">
        <v>1299</v>
      </c>
      <c r="R677" s="19">
        <v>1.0</v>
      </c>
      <c r="S677" s="19" t="s">
        <v>223</v>
      </c>
      <c r="T677" s="19"/>
      <c r="U677" s="19" t="s">
        <v>204</v>
      </c>
      <c r="V677" s="20">
        <f>IFERROR(__xludf.DUMMYFUNCTION("IFERROR(REGEXEXTRACT(U677,""\d+"")*1, """")"),15.0)</f>
        <v>15</v>
      </c>
      <c r="W677" s="20">
        <f t="shared" si="5"/>
        <v>15</v>
      </c>
      <c r="X677" s="21">
        <v>0.0</v>
      </c>
      <c r="Y677" s="21">
        <v>0.15</v>
      </c>
      <c r="Z677" s="19" t="s">
        <v>186</v>
      </c>
      <c r="AA677" s="19"/>
      <c r="AB677" s="19" t="s">
        <v>185</v>
      </c>
      <c r="AC677" s="19" t="s">
        <v>185</v>
      </c>
      <c r="AD677" s="19" t="s">
        <v>186</v>
      </c>
      <c r="AE677" s="19" t="s">
        <v>185</v>
      </c>
      <c r="AF677" s="19" t="s">
        <v>206</v>
      </c>
      <c r="AG677" s="19" t="s">
        <v>188</v>
      </c>
      <c r="AH677" s="19" t="s">
        <v>188</v>
      </c>
      <c r="AI677" s="19" t="s">
        <v>189</v>
      </c>
      <c r="AJ677" s="19">
        <f t="shared" si="6"/>
        <v>1</v>
      </c>
      <c r="AK677" s="19" t="s">
        <v>188</v>
      </c>
      <c r="AL677" s="19">
        <f t="shared" si="7"/>
        <v>1</v>
      </c>
      <c r="AM677" s="19" t="s">
        <v>190</v>
      </c>
      <c r="AN677" s="19">
        <f t="shared" si="8"/>
        <v>0</v>
      </c>
      <c r="AO677" s="20"/>
      <c r="AP677" s="19">
        <v>1.0</v>
      </c>
      <c r="AQ677" s="19">
        <v>2.0</v>
      </c>
      <c r="AR677" s="19">
        <v>3.0</v>
      </c>
      <c r="AS677" s="19">
        <v>2.0</v>
      </c>
      <c r="AT677" s="19">
        <v>2.0</v>
      </c>
      <c r="AU677" s="19">
        <v>1.0</v>
      </c>
      <c r="AV677" s="19">
        <v>1.0</v>
      </c>
      <c r="AW677" s="19">
        <v>1.0</v>
      </c>
      <c r="AX677" s="19">
        <v>1.0</v>
      </c>
      <c r="AY677" s="19">
        <f t="shared" si="9"/>
        <v>14</v>
      </c>
      <c r="AZ677" s="19">
        <f t="shared" si="10"/>
        <v>5</v>
      </c>
      <c r="BA677" s="19">
        <f t="shared" si="11"/>
        <v>0</v>
      </c>
      <c r="BB677" s="19">
        <f t="shared" si="12"/>
        <v>0</v>
      </c>
      <c r="BC677" s="19">
        <v>2.0</v>
      </c>
      <c r="BD677" s="19">
        <v>1.0</v>
      </c>
      <c r="BE677" s="19">
        <v>2.0</v>
      </c>
      <c r="BF677" s="19">
        <v>2.0</v>
      </c>
      <c r="BG677" s="19">
        <v>2.0</v>
      </c>
      <c r="BH677" s="19">
        <v>1.0</v>
      </c>
      <c r="BI677" s="19">
        <v>1.0</v>
      </c>
      <c r="BJ677" s="19">
        <f t="shared" si="13"/>
        <v>11</v>
      </c>
      <c r="BK677" s="19">
        <f t="shared" si="14"/>
        <v>4</v>
      </c>
      <c r="BL677" s="19"/>
      <c r="BM677" s="19"/>
      <c r="BN677" s="19">
        <v>1.0</v>
      </c>
      <c r="BO677" s="19" t="s">
        <v>185</v>
      </c>
      <c r="BP677" s="19">
        <f t="shared" si="15"/>
        <v>0</v>
      </c>
      <c r="BQ677" s="19">
        <v>5.0</v>
      </c>
      <c r="BR677" s="19">
        <v>10.0</v>
      </c>
      <c r="BS677" s="19" t="s">
        <v>185</v>
      </c>
      <c r="BT677" s="20">
        <f t="shared" si="16"/>
        <v>0</v>
      </c>
      <c r="BU677" s="20"/>
      <c r="BV677" s="19">
        <v>3.0</v>
      </c>
      <c r="BW677" s="19" t="s">
        <v>195</v>
      </c>
      <c r="BX677" s="19" t="s">
        <v>191</v>
      </c>
      <c r="BY677" s="19" t="s">
        <v>185</v>
      </c>
      <c r="BZ677" s="19" t="s">
        <v>186</v>
      </c>
      <c r="CA677" s="19">
        <f t="shared" si="17"/>
        <v>1</v>
      </c>
      <c r="CB677" s="19" t="s">
        <v>186</v>
      </c>
      <c r="CC677" s="19">
        <f t="shared" si="18"/>
        <v>1</v>
      </c>
      <c r="CD677" s="19" t="s">
        <v>192</v>
      </c>
      <c r="CE677" s="19">
        <f t="shared" si="19"/>
        <v>0</v>
      </c>
      <c r="CF677" s="19" t="s">
        <v>192</v>
      </c>
      <c r="CG677" s="19">
        <f t="shared" si="20"/>
        <v>0</v>
      </c>
      <c r="CH677" s="19" t="s">
        <v>192</v>
      </c>
      <c r="CI677" s="19">
        <f t="shared" si="21"/>
        <v>0</v>
      </c>
      <c r="CJ677" s="19" t="s">
        <v>229</v>
      </c>
      <c r="CK677" s="19" t="s">
        <v>185</v>
      </c>
      <c r="CL677" s="19" t="s">
        <v>194</v>
      </c>
      <c r="CM677" s="19">
        <f t="shared" si="22"/>
        <v>3.5</v>
      </c>
      <c r="CN677" s="19" t="s">
        <v>185</v>
      </c>
      <c r="CO677" s="19">
        <f t="shared" si="23"/>
        <v>0</v>
      </c>
      <c r="CP677" s="19" t="s">
        <v>185</v>
      </c>
      <c r="CQ677" s="19" t="s">
        <v>185</v>
      </c>
      <c r="CR677" s="19" t="s">
        <v>185</v>
      </c>
      <c r="CS677" s="19" t="s">
        <v>185</v>
      </c>
      <c r="CT677" s="19" t="s">
        <v>185</v>
      </c>
      <c r="CU677" s="19">
        <f t="shared" ref="CU677:CY677" si="746">if(CP677="Không",0,1)</f>
        <v>0</v>
      </c>
      <c r="CV677" s="19">
        <f t="shared" si="746"/>
        <v>0</v>
      </c>
      <c r="CW677" s="19">
        <f t="shared" si="746"/>
        <v>0</v>
      </c>
      <c r="CX677" s="19">
        <f t="shared" si="746"/>
        <v>0</v>
      </c>
      <c r="CY677" s="19">
        <f t="shared" si="746"/>
        <v>0</v>
      </c>
      <c r="CZ677" s="19" t="s">
        <v>185</v>
      </c>
      <c r="DA677" s="19">
        <f t="shared" si="25"/>
        <v>0</v>
      </c>
      <c r="DB677" s="19" t="s">
        <v>185</v>
      </c>
      <c r="DC677" s="19">
        <f t="shared" si="26"/>
        <v>0</v>
      </c>
      <c r="DD677" s="20"/>
      <c r="DE677" s="19" t="s">
        <v>195</v>
      </c>
      <c r="DF677" s="19">
        <f t="shared" si="27"/>
        <v>1</v>
      </c>
      <c r="DG677" s="19" t="s">
        <v>196</v>
      </c>
      <c r="DH677" s="19">
        <f t="shared" si="28"/>
        <v>0</v>
      </c>
      <c r="DI677" s="19" t="s">
        <v>185</v>
      </c>
      <c r="DJ677" s="19">
        <f t="shared" si="29"/>
        <v>0</v>
      </c>
      <c r="DK677" s="19" t="s">
        <v>197</v>
      </c>
      <c r="DL677" s="19">
        <f t="shared" si="30"/>
        <v>0</v>
      </c>
      <c r="DM677" s="19" t="s">
        <v>198</v>
      </c>
      <c r="DN677" s="19">
        <f t="shared" si="31"/>
        <v>1.5</v>
      </c>
      <c r="DO677" s="19" t="s">
        <v>602</v>
      </c>
      <c r="DP677" s="19" t="s">
        <v>185</v>
      </c>
      <c r="DQ677" s="20">
        <f t="shared" si="32"/>
        <v>0</v>
      </c>
      <c r="DR677" s="20"/>
      <c r="DS677" s="19" t="s">
        <v>185</v>
      </c>
      <c r="DT677" s="20"/>
      <c r="DU677" s="19" t="s">
        <v>185</v>
      </c>
      <c r="DV677" s="20"/>
      <c r="DW677" s="20"/>
      <c r="DX677" s="20"/>
      <c r="DY677" s="20"/>
    </row>
    <row r="678">
      <c r="A678" s="18">
        <v>46043.84186342593</v>
      </c>
      <c r="B678" s="19" t="s">
        <v>246</v>
      </c>
      <c r="C678" s="19" t="s">
        <v>335</v>
      </c>
      <c r="D678" s="19">
        <f t="shared" si="2"/>
        <v>1</v>
      </c>
      <c r="E678" s="19" t="s">
        <v>180</v>
      </c>
      <c r="F678" s="19">
        <f>IFERROR(__xludf.DUMMYFUNCTION("LET(
  t, LOWER(TRIM(E678)),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78" s="19" t="s">
        <v>220</v>
      </c>
      <c r="H678" s="19">
        <f>IFERROR(__xludf.DUMMYFUNCTION("LET(
  t, LOWER(TRIM(G678)),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78" s="19" t="s">
        <v>347</v>
      </c>
      <c r="J678" s="19">
        <f>IFERROR(__xludf.DUMMYFUNCTION("LET(
  text, LOWER(I678),
  IFERROR(
    IFS(
      REGEXMATCH(text,""ở cùng gia đình|ở trọ cùng gia đình""), 0,
      REGEXMATCH(text,""thuê trọ""), 1,
      REGEXMATCH(text,""ở ktx""), 2,
      REGEXMATCH(text,""có nhà tại khu vực đang học|có nhà|ở riên"&amp;"g tại chung cư""), 3,
      REGEXMATCH(text,""ở nhà người quen""), 4
    ),
  -1)
)"),4.0)</f>
        <v>4</v>
      </c>
      <c r="K678" s="19" t="s">
        <v>183</v>
      </c>
      <c r="L678" s="19">
        <f>IFERROR(__xludf.DUMMYFUNCTION("LET(
  t, LOWER(TRIM(K678)),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78" s="19" t="s">
        <v>184</v>
      </c>
      <c r="N678" s="19">
        <f>IFERROR(__xludf.DUMMYFUNCTION("LET(
  t, LOWER(TRIM(M678)),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78" s="19" t="s">
        <v>185</v>
      </c>
      <c r="P678" s="19">
        <f t="shared" si="3"/>
        <v>0</v>
      </c>
      <c r="Q678" s="20"/>
      <c r="R678" s="20" t="str">
        <f t="shared" ref="R678:R705" si="748">Q678</f>
        <v/>
      </c>
      <c r="S678" s="20"/>
      <c r="T678" s="20"/>
      <c r="U678" s="20"/>
      <c r="V678" s="20" t="str">
        <f>IFERROR(__xludf.DUMMYFUNCTION("IFERROR(REGEXEXTRACT(U678,""\d+"")*1, """")"),"")</f>
        <v/>
      </c>
      <c r="W678" s="20">
        <f t="shared" si="5"/>
        <v>0</v>
      </c>
      <c r="X678" s="20"/>
      <c r="Y678" s="20"/>
      <c r="Z678" s="19" t="s">
        <v>186</v>
      </c>
      <c r="AA678" s="19"/>
      <c r="AB678" s="19" t="s">
        <v>185</v>
      </c>
      <c r="AC678" s="19" t="s">
        <v>185</v>
      </c>
      <c r="AD678" s="19" t="s">
        <v>186</v>
      </c>
      <c r="AE678" s="19" t="s">
        <v>185</v>
      </c>
      <c r="AF678" s="19" t="s">
        <v>187</v>
      </c>
      <c r="AG678" s="19" t="s">
        <v>226</v>
      </c>
      <c r="AH678" s="19" t="s">
        <v>188</v>
      </c>
      <c r="AI678" s="19" t="s">
        <v>189</v>
      </c>
      <c r="AJ678" s="19">
        <f t="shared" si="6"/>
        <v>1</v>
      </c>
      <c r="AK678" s="19" t="s">
        <v>238</v>
      </c>
      <c r="AL678" s="19">
        <f t="shared" si="7"/>
        <v>0</v>
      </c>
      <c r="AM678" s="19" t="s">
        <v>190</v>
      </c>
      <c r="AN678" s="19">
        <f t="shared" si="8"/>
        <v>0</v>
      </c>
      <c r="AO678" s="20"/>
      <c r="AP678" s="19">
        <v>2.0</v>
      </c>
      <c r="AQ678" s="19">
        <v>1.0</v>
      </c>
      <c r="AR678" s="19">
        <v>1.0</v>
      </c>
      <c r="AS678" s="19">
        <v>1.0</v>
      </c>
      <c r="AT678" s="19">
        <v>2.0</v>
      </c>
      <c r="AU678" s="19">
        <v>3.0</v>
      </c>
      <c r="AV678" s="19">
        <v>3.0</v>
      </c>
      <c r="AW678" s="19">
        <v>2.0</v>
      </c>
      <c r="AX678" s="19">
        <v>2.0</v>
      </c>
      <c r="AY678" s="19">
        <f t="shared" si="9"/>
        <v>17</v>
      </c>
      <c r="AZ678" s="19">
        <f t="shared" si="10"/>
        <v>8</v>
      </c>
      <c r="BA678" s="19">
        <f t="shared" si="11"/>
        <v>0</v>
      </c>
      <c r="BB678" s="19">
        <f t="shared" si="12"/>
        <v>0</v>
      </c>
      <c r="BC678" s="19">
        <v>2.0</v>
      </c>
      <c r="BD678" s="19">
        <v>2.0</v>
      </c>
      <c r="BE678" s="19">
        <v>2.0</v>
      </c>
      <c r="BF678" s="19">
        <v>2.0</v>
      </c>
      <c r="BG678" s="19">
        <v>2.0</v>
      </c>
      <c r="BH678" s="19">
        <v>2.0</v>
      </c>
      <c r="BI678" s="19">
        <v>2.0</v>
      </c>
      <c r="BJ678" s="19">
        <f t="shared" si="13"/>
        <v>14</v>
      </c>
      <c r="BK678" s="19">
        <f t="shared" si="14"/>
        <v>7</v>
      </c>
      <c r="BL678" s="19"/>
      <c r="BM678" s="19"/>
      <c r="BN678" s="19">
        <v>4.0</v>
      </c>
      <c r="BO678" s="19" t="s">
        <v>195</v>
      </c>
      <c r="BP678" s="19">
        <f t="shared" si="15"/>
        <v>1</v>
      </c>
      <c r="BQ678" s="19">
        <v>5.0</v>
      </c>
      <c r="BR678" s="19">
        <v>20.0</v>
      </c>
      <c r="BS678" s="19" t="s">
        <v>195</v>
      </c>
      <c r="BT678" s="20">
        <f t="shared" si="16"/>
        <v>1</v>
      </c>
      <c r="BU678" s="19" t="s">
        <v>245</v>
      </c>
      <c r="BV678" s="19">
        <v>4.0</v>
      </c>
      <c r="BW678" s="19" t="s">
        <v>195</v>
      </c>
      <c r="BX678" s="19" t="s">
        <v>191</v>
      </c>
      <c r="BY678" s="19" t="s">
        <v>195</v>
      </c>
      <c r="BZ678" s="19" t="s">
        <v>186</v>
      </c>
      <c r="CA678" s="19">
        <f t="shared" si="17"/>
        <v>1</v>
      </c>
      <c r="CB678" s="19" t="s">
        <v>186</v>
      </c>
      <c r="CC678" s="19">
        <f t="shared" si="18"/>
        <v>1</v>
      </c>
      <c r="CD678" s="19" t="s">
        <v>209</v>
      </c>
      <c r="CE678" s="19">
        <f t="shared" si="19"/>
        <v>1</v>
      </c>
      <c r="CF678" s="19" t="s">
        <v>209</v>
      </c>
      <c r="CG678" s="19">
        <f t="shared" si="20"/>
        <v>1</v>
      </c>
      <c r="CH678" s="19" t="s">
        <v>209</v>
      </c>
      <c r="CI678" s="19">
        <f t="shared" si="21"/>
        <v>1</v>
      </c>
      <c r="CJ678" s="19" t="s">
        <v>229</v>
      </c>
      <c r="CK678" s="19" t="s">
        <v>279</v>
      </c>
      <c r="CL678" s="19" t="s">
        <v>194</v>
      </c>
      <c r="CM678" s="19">
        <f t="shared" si="22"/>
        <v>3.5</v>
      </c>
      <c r="CN678" s="19" t="s">
        <v>213</v>
      </c>
      <c r="CO678" s="19">
        <f t="shared" si="23"/>
        <v>1</v>
      </c>
      <c r="CP678" s="19" t="s">
        <v>185</v>
      </c>
      <c r="CQ678" s="19" t="s">
        <v>195</v>
      </c>
      <c r="CR678" s="19" t="s">
        <v>185</v>
      </c>
      <c r="CS678" s="19" t="s">
        <v>185</v>
      </c>
      <c r="CT678" s="19" t="s">
        <v>185</v>
      </c>
      <c r="CU678" s="19">
        <f t="shared" ref="CU678:CY678" si="747">if(CP678="Không",0,1)</f>
        <v>0</v>
      </c>
      <c r="CV678" s="19">
        <f t="shared" si="747"/>
        <v>1</v>
      </c>
      <c r="CW678" s="19">
        <f t="shared" si="747"/>
        <v>0</v>
      </c>
      <c r="CX678" s="19">
        <f t="shared" si="747"/>
        <v>0</v>
      </c>
      <c r="CY678" s="19">
        <f t="shared" si="747"/>
        <v>0</v>
      </c>
      <c r="CZ678" s="19" t="s">
        <v>185</v>
      </c>
      <c r="DA678" s="19">
        <f t="shared" si="25"/>
        <v>0</v>
      </c>
      <c r="DB678" s="19" t="s">
        <v>185</v>
      </c>
      <c r="DC678" s="19">
        <f t="shared" si="26"/>
        <v>0</v>
      </c>
      <c r="DD678" s="20"/>
      <c r="DE678" s="19" t="s">
        <v>195</v>
      </c>
      <c r="DF678" s="19">
        <f t="shared" si="27"/>
        <v>1</v>
      </c>
      <c r="DG678" s="19" t="s">
        <v>431</v>
      </c>
      <c r="DH678" s="19">
        <f t="shared" si="28"/>
        <v>1</v>
      </c>
      <c r="DI678" s="19" t="s">
        <v>185</v>
      </c>
      <c r="DJ678" s="19">
        <f t="shared" si="29"/>
        <v>0</v>
      </c>
      <c r="DK678" s="19" t="s">
        <v>197</v>
      </c>
      <c r="DL678" s="19">
        <f t="shared" si="30"/>
        <v>0</v>
      </c>
      <c r="DM678" s="19" t="s">
        <v>198</v>
      </c>
      <c r="DN678" s="19">
        <f t="shared" si="31"/>
        <v>1.5</v>
      </c>
      <c r="DO678" s="19" t="s">
        <v>1051</v>
      </c>
      <c r="DP678" s="19" t="s">
        <v>185</v>
      </c>
      <c r="DQ678" s="20">
        <f t="shared" si="32"/>
        <v>0</v>
      </c>
      <c r="DR678" s="20"/>
      <c r="DS678" s="19" t="s">
        <v>185</v>
      </c>
      <c r="DT678" s="20"/>
      <c r="DU678" s="19" t="s">
        <v>185</v>
      </c>
      <c r="DV678" s="20"/>
      <c r="DW678" s="20"/>
      <c r="DX678" s="20"/>
      <c r="DY678" s="20"/>
    </row>
    <row r="679">
      <c r="A679" s="18">
        <v>46043.84195601852</v>
      </c>
      <c r="B679" s="19" t="s">
        <v>337</v>
      </c>
      <c r="C679" s="19" t="s">
        <v>335</v>
      </c>
      <c r="D679" s="19">
        <f t="shared" si="2"/>
        <v>1</v>
      </c>
      <c r="E679" s="19" t="s">
        <v>476</v>
      </c>
      <c r="F679" s="19">
        <f>IFERROR(__xludf.DUMMYFUNCTION("LET(
  t, LOWER(TRIM(E679)),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679" s="19" t="s">
        <v>185</v>
      </c>
      <c r="H679" s="19">
        <f>IFERROR(__xludf.DUMMYFUNCTION("LET(
  t, LOWER(TRIM(G679)),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79" s="19" t="s">
        <v>347</v>
      </c>
      <c r="J679" s="19">
        <f>IFERROR(__xludf.DUMMYFUNCTION("LET(
  text, LOWER(I679),
  IFERROR(
    IFS(
      REGEXMATCH(text,""ở cùng gia đình|ở trọ cùng gia đình""), 0,
      REGEXMATCH(text,""thuê trọ""), 1,
      REGEXMATCH(text,""ở ktx""), 2,
      REGEXMATCH(text,""có nhà tại khu vực đang học|có nhà|ở riên"&amp;"g tại chung cư""), 3,
      REGEXMATCH(text,""ở nhà người quen""), 4
    ),
  -1)
)"),4.0)</f>
        <v>4</v>
      </c>
      <c r="K679" s="19" t="s">
        <v>183</v>
      </c>
      <c r="L679" s="19">
        <f>IFERROR(__xludf.DUMMYFUNCTION("LET(
  t, LOWER(TRIM(K679)),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79" s="19" t="s">
        <v>222</v>
      </c>
      <c r="N679" s="19">
        <f>IFERROR(__xludf.DUMMYFUNCTION("LET(
  t, LOWER(TRIM(M679)),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79" s="19" t="s">
        <v>195</v>
      </c>
      <c r="P679" s="19">
        <f t="shared" si="3"/>
        <v>1</v>
      </c>
      <c r="Q679" s="19">
        <v>1.0</v>
      </c>
      <c r="R679" s="20">
        <f t="shared" si="748"/>
        <v>1</v>
      </c>
      <c r="S679" s="19" t="s">
        <v>223</v>
      </c>
      <c r="T679" s="19"/>
      <c r="U679" s="19" t="s">
        <v>204</v>
      </c>
      <c r="V679" s="20">
        <f>IFERROR(__xludf.DUMMYFUNCTION("IFERROR(REGEXEXTRACT(U679,""\d+"")*1, """")"),15.0)</f>
        <v>15</v>
      </c>
      <c r="W679" s="20">
        <f t="shared" si="5"/>
        <v>15</v>
      </c>
      <c r="X679" s="19">
        <v>50.0</v>
      </c>
      <c r="Y679" s="19">
        <v>50.0</v>
      </c>
      <c r="Z679" s="19" t="s">
        <v>186</v>
      </c>
      <c r="AA679" s="19"/>
      <c r="AB679" s="19" t="s">
        <v>185</v>
      </c>
      <c r="AC679" s="19" t="s">
        <v>185</v>
      </c>
      <c r="AD679" s="19" t="s">
        <v>186</v>
      </c>
      <c r="AE679" s="19" t="s">
        <v>185</v>
      </c>
      <c r="AF679" s="19" t="s">
        <v>237</v>
      </c>
      <c r="AG679" s="19" t="s">
        <v>238</v>
      </c>
      <c r="AH679" s="19" t="s">
        <v>188</v>
      </c>
      <c r="AI679" s="19" t="s">
        <v>239</v>
      </c>
      <c r="AJ679" s="19">
        <f t="shared" si="6"/>
        <v>0</v>
      </c>
      <c r="AK679" s="19" t="s">
        <v>238</v>
      </c>
      <c r="AL679" s="19">
        <f t="shared" si="7"/>
        <v>0</v>
      </c>
      <c r="AM679" s="19" t="s">
        <v>190</v>
      </c>
      <c r="AN679" s="19">
        <f t="shared" si="8"/>
        <v>0</v>
      </c>
      <c r="AO679" s="20"/>
      <c r="AP679" s="19">
        <v>1.0</v>
      </c>
      <c r="AQ679" s="19">
        <v>1.0</v>
      </c>
      <c r="AR679" s="19">
        <v>1.0</v>
      </c>
      <c r="AS679" s="19">
        <v>1.0</v>
      </c>
      <c r="AT679" s="19">
        <v>1.0</v>
      </c>
      <c r="AU679" s="19">
        <v>1.0</v>
      </c>
      <c r="AV679" s="19">
        <v>1.0</v>
      </c>
      <c r="AW679" s="19">
        <v>1.0</v>
      </c>
      <c r="AX679" s="19">
        <v>1.0</v>
      </c>
      <c r="AY679" s="19">
        <f t="shared" si="9"/>
        <v>9</v>
      </c>
      <c r="AZ679" s="19">
        <f t="shared" si="10"/>
        <v>0</v>
      </c>
      <c r="BA679" s="19">
        <f t="shared" si="11"/>
        <v>0</v>
      </c>
      <c r="BB679" s="19">
        <f t="shared" si="12"/>
        <v>0</v>
      </c>
      <c r="BC679" s="19">
        <v>1.0</v>
      </c>
      <c r="BD679" s="19">
        <v>1.0</v>
      </c>
      <c r="BE679" s="19">
        <v>1.0</v>
      </c>
      <c r="BF679" s="19">
        <v>1.0</v>
      </c>
      <c r="BG679" s="19">
        <v>1.0</v>
      </c>
      <c r="BH679" s="19">
        <v>1.0</v>
      </c>
      <c r="BI679" s="19">
        <v>1.0</v>
      </c>
      <c r="BJ679" s="19">
        <f t="shared" si="13"/>
        <v>7</v>
      </c>
      <c r="BK679" s="19">
        <f t="shared" si="14"/>
        <v>0</v>
      </c>
      <c r="BL679" s="19"/>
      <c r="BM679" s="19"/>
      <c r="BN679" s="19">
        <v>1.0</v>
      </c>
      <c r="BO679" s="19" t="s">
        <v>185</v>
      </c>
      <c r="BP679" s="19">
        <f t="shared" si="15"/>
        <v>0</v>
      </c>
      <c r="BQ679" s="19">
        <v>1.0</v>
      </c>
      <c r="BR679" s="19">
        <v>0.0</v>
      </c>
      <c r="BS679" s="19" t="s">
        <v>185</v>
      </c>
      <c r="BT679" s="20">
        <f t="shared" si="16"/>
        <v>0</v>
      </c>
      <c r="BU679" s="20"/>
      <c r="BV679" s="19">
        <v>4.0</v>
      </c>
      <c r="BW679" s="19" t="s">
        <v>185</v>
      </c>
      <c r="BX679" s="19" t="s">
        <v>191</v>
      </c>
      <c r="BY679" s="19" t="s">
        <v>185</v>
      </c>
      <c r="BZ679" s="19" t="s">
        <v>185</v>
      </c>
      <c r="CA679" s="19">
        <f t="shared" si="17"/>
        <v>0</v>
      </c>
      <c r="CB679" s="19" t="s">
        <v>185</v>
      </c>
      <c r="CC679" s="19">
        <f t="shared" si="18"/>
        <v>0</v>
      </c>
      <c r="CD679" s="19" t="s">
        <v>192</v>
      </c>
      <c r="CE679" s="19">
        <f t="shared" si="19"/>
        <v>0</v>
      </c>
      <c r="CF679" s="19" t="s">
        <v>192</v>
      </c>
      <c r="CG679" s="19">
        <f t="shared" si="20"/>
        <v>0</v>
      </c>
      <c r="CH679" s="19" t="s">
        <v>192</v>
      </c>
      <c r="CI679" s="19">
        <f t="shared" si="21"/>
        <v>0</v>
      </c>
      <c r="CJ679" s="19" t="s">
        <v>229</v>
      </c>
      <c r="CK679" s="19" t="s">
        <v>185</v>
      </c>
      <c r="CL679" s="19" t="s">
        <v>194</v>
      </c>
      <c r="CM679" s="19">
        <f t="shared" si="22"/>
        <v>3.5</v>
      </c>
      <c r="CN679" s="19" t="s">
        <v>185</v>
      </c>
      <c r="CO679" s="19">
        <f t="shared" si="23"/>
        <v>0</v>
      </c>
      <c r="CP679" s="19" t="s">
        <v>185</v>
      </c>
      <c r="CQ679" s="19" t="s">
        <v>185</v>
      </c>
      <c r="CR679" s="19" t="s">
        <v>185</v>
      </c>
      <c r="CS679" s="19" t="s">
        <v>185</v>
      </c>
      <c r="CT679" s="19" t="s">
        <v>185</v>
      </c>
      <c r="CU679" s="19">
        <f t="shared" ref="CU679:CY679" si="749">if(CP679="Không",0,1)</f>
        <v>0</v>
      </c>
      <c r="CV679" s="19">
        <f t="shared" si="749"/>
        <v>0</v>
      </c>
      <c r="CW679" s="19">
        <f t="shared" si="749"/>
        <v>0</v>
      </c>
      <c r="CX679" s="19">
        <f t="shared" si="749"/>
        <v>0</v>
      </c>
      <c r="CY679" s="19">
        <f t="shared" si="749"/>
        <v>0</v>
      </c>
      <c r="CZ679" s="19" t="s">
        <v>185</v>
      </c>
      <c r="DA679" s="19">
        <f t="shared" si="25"/>
        <v>0</v>
      </c>
      <c r="DB679" s="19" t="s">
        <v>185</v>
      </c>
      <c r="DC679" s="19">
        <f t="shared" si="26"/>
        <v>0</v>
      </c>
      <c r="DD679" s="20"/>
      <c r="DE679" s="19" t="s">
        <v>195</v>
      </c>
      <c r="DF679" s="19">
        <f t="shared" si="27"/>
        <v>1</v>
      </c>
      <c r="DG679" s="19" t="s">
        <v>196</v>
      </c>
      <c r="DH679" s="19">
        <f t="shared" si="28"/>
        <v>0</v>
      </c>
      <c r="DI679" s="19" t="s">
        <v>185</v>
      </c>
      <c r="DJ679" s="19">
        <f t="shared" si="29"/>
        <v>0</v>
      </c>
      <c r="DK679" s="19" t="s">
        <v>197</v>
      </c>
      <c r="DL679" s="19">
        <f t="shared" si="30"/>
        <v>0</v>
      </c>
      <c r="DM679" s="19" t="s">
        <v>198</v>
      </c>
      <c r="DN679" s="19">
        <f t="shared" si="31"/>
        <v>1.5</v>
      </c>
      <c r="DO679" s="19" t="s">
        <v>1173</v>
      </c>
      <c r="DP679" s="19" t="s">
        <v>185</v>
      </c>
      <c r="DQ679" s="20">
        <f t="shared" si="32"/>
        <v>0</v>
      </c>
      <c r="DR679" s="20"/>
      <c r="DS679" s="19" t="s">
        <v>185</v>
      </c>
      <c r="DT679" s="20"/>
      <c r="DU679" s="19" t="s">
        <v>185</v>
      </c>
      <c r="DV679" s="20"/>
      <c r="DW679" s="20"/>
      <c r="DX679" s="20"/>
      <c r="DY679" s="20"/>
    </row>
    <row r="680">
      <c r="A680" s="18">
        <v>46043.842002314814</v>
      </c>
      <c r="B680" s="19" t="s">
        <v>465</v>
      </c>
      <c r="C680" s="19" t="s">
        <v>335</v>
      </c>
      <c r="D680" s="19">
        <f t="shared" si="2"/>
        <v>1</v>
      </c>
      <c r="E680" s="19" t="s">
        <v>180</v>
      </c>
      <c r="F680" s="19">
        <f>IFERROR(__xludf.DUMMYFUNCTION("LET(
  t, LOWER(TRIM(E680)),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80" s="19" t="s">
        <v>185</v>
      </c>
      <c r="H680" s="19">
        <f>IFERROR(__xludf.DUMMYFUNCTION("LET(
  t, LOWER(TRIM(G680)),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80" s="19" t="s">
        <v>182</v>
      </c>
      <c r="J680" s="19">
        <f>IFERROR(__xludf.DUMMYFUNCTION("LET(
  text, LOWER(I680),
  IFERROR(
    IFS(
      REGEXMATCH(text,""ở cùng gia đình|ở trọ cùng gia đình""), 0,
      REGEXMATCH(text,""thuê trọ""), 1,
      REGEXMATCH(text,""ở ktx""), 2,
      REGEXMATCH(text,""có nhà tại khu vực đang học|có nhà|ở riên"&amp;"g tại chung cư""), 3,
      REGEXMATCH(text,""ở nhà người quen""), 4
    ),
  -1)
)"),1.0)</f>
        <v>1</v>
      </c>
      <c r="K680" s="19" t="s">
        <v>202</v>
      </c>
      <c r="L680" s="19">
        <f>IFERROR(__xludf.DUMMYFUNCTION("LET(
  t, LOWER(TRIM(K680)),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80" s="19" t="s">
        <v>222</v>
      </c>
      <c r="N680" s="19">
        <f>IFERROR(__xludf.DUMMYFUNCTION("LET(
  t, LOWER(TRIM(M680)),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80" s="19" t="s">
        <v>185</v>
      </c>
      <c r="P680" s="19">
        <f t="shared" si="3"/>
        <v>0</v>
      </c>
      <c r="Q680" s="20"/>
      <c r="R680" s="20" t="str">
        <f t="shared" si="748"/>
        <v/>
      </c>
      <c r="S680" s="20"/>
      <c r="T680" s="20"/>
      <c r="U680" s="20"/>
      <c r="V680" s="20" t="str">
        <f>IFERROR(__xludf.DUMMYFUNCTION("IFERROR(REGEXEXTRACT(U680,""\d+"")*1, """")"),"")</f>
        <v/>
      </c>
      <c r="W680" s="20">
        <f t="shared" si="5"/>
        <v>0</v>
      </c>
      <c r="X680" s="20"/>
      <c r="Y680" s="20"/>
      <c r="Z680" s="19" t="s">
        <v>186</v>
      </c>
      <c r="AA680" s="19"/>
      <c r="AB680" s="19" t="s">
        <v>185</v>
      </c>
      <c r="AC680" s="19" t="s">
        <v>185</v>
      </c>
      <c r="AD680" s="19" t="s">
        <v>205</v>
      </c>
      <c r="AE680" s="19" t="s">
        <v>185</v>
      </c>
      <c r="AF680" s="19" t="s">
        <v>206</v>
      </c>
      <c r="AG680" s="19" t="s">
        <v>188</v>
      </c>
      <c r="AH680" s="19" t="s">
        <v>238</v>
      </c>
      <c r="AI680" s="19" t="s">
        <v>239</v>
      </c>
      <c r="AJ680" s="19">
        <f t="shared" si="6"/>
        <v>0</v>
      </c>
      <c r="AK680" s="19" t="s">
        <v>226</v>
      </c>
      <c r="AL680" s="19">
        <f t="shared" si="7"/>
        <v>2</v>
      </c>
      <c r="AM680" s="19" t="s">
        <v>190</v>
      </c>
      <c r="AN680" s="19">
        <f t="shared" si="8"/>
        <v>0</v>
      </c>
      <c r="AO680" s="20"/>
      <c r="AP680" s="19">
        <v>1.0</v>
      </c>
      <c r="AQ680" s="19">
        <v>1.0</v>
      </c>
      <c r="AR680" s="19">
        <v>1.0</v>
      </c>
      <c r="AS680" s="19">
        <v>1.0</v>
      </c>
      <c r="AT680" s="19">
        <v>1.0</v>
      </c>
      <c r="AU680" s="19">
        <v>1.0</v>
      </c>
      <c r="AV680" s="19">
        <v>1.0</v>
      </c>
      <c r="AW680" s="19">
        <v>1.0</v>
      </c>
      <c r="AX680" s="19">
        <v>1.0</v>
      </c>
      <c r="AY680" s="19">
        <f t="shared" si="9"/>
        <v>9</v>
      </c>
      <c r="AZ680" s="19">
        <f t="shared" si="10"/>
        <v>0</v>
      </c>
      <c r="BA680" s="19">
        <f t="shared" si="11"/>
        <v>0</v>
      </c>
      <c r="BB680" s="19">
        <f t="shared" si="12"/>
        <v>0</v>
      </c>
      <c r="BC680" s="19">
        <v>1.0</v>
      </c>
      <c r="BD680" s="19">
        <v>1.0</v>
      </c>
      <c r="BE680" s="19">
        <v>1.0</v>
      </c>
      <c r="BF680" s="19">
        <v>1.0</v>
      </c>
      <c r="BG680" s="19">
        <v>1.0</v>
      </c>
      <c r="BH680" s="19">
        <v>1.0</v>
      </c>
      <c r="BI680" s="19">
        <v>1.0</v>
      </c>
      <c r="BJ680" s="19">
        <f t="shared" si="13"/>
        <v>7</v>
      </c>
      <c r="BK680" s="19">
        <f t="shared" si="14"/>
        <v>0</v>
      </c>
      <c r="BL680" s="19"/>
      <c r="BM680" s="19"/>
      <c r="BN680" s="19">
        <v>3.0</v>
      </c>
      <c r="BO680" s="19" t="s">
        <v>185</v>
      </c>
      <c r="BP680" s="19">
        <f t="shared" si="15"/>
        <v>0</v>
      </c>
      <c r="BQ680" s="19">
        <v>1.0</v>
      </c>
      <c r="BR680" s="19">
        <v>0.0</v>
      </c>
      <c r="BS680" s="19" t="s">
        <v>195</v>
      </c>
      <c r="BT680" s="20">
        <f t="shared" si="16"/>
        <v>1</v>
      </c>
      <c r="BU680" s="19" t="s">
        <v>207</v>
      </c>
      <c r="BV680" s="19">
        <v>5.0</v>
      </c>
      <c r="BW680" s="19" t="s">
        <v>185</v>
      </c>
      <c r="BX680" s="19" t="s">
        <v>191</v>
      </c>
      <c r="BY680" s="19" t="s">
        <v>185</v>
      </c>
      <c r="BZ680" s="19" t="s">
        <v>185</v>
      </c>
      <c r="CA680" s="19">
        <f t="shared" si="17"/>
        <v>0</v>
      </c>
      <c r="CB680" s="19" t="s">
        <v>186</v>
      </c>
      <c r="CC680" s="19">
        <f t="shared" si="18"/>
        <v>1</v>
      </c>
      <c r="CD680" s="19" t="s">
        <v>209</v>
      </c>
      <c r="CE680" s="19">
        <f t="shared" si="19"/>
        <v>1</v>
      </c>
      <c r="CF680" s="19" t="s">
        <v>192</v>
      </c>
      <c r="CG680" s="19">
        <f t="shared" si="20"/>
        <v>0</v>
      </c>
      <c r="CH680" s="19" t="s">
        <v>192</v>
      </c>
      <c r="CI680" s="19">
        <f t="shared" si="21"/>
        <v>0</v>
      </c>
      <c r="CJ680" s="19" t="s">
        <v>292</v>
      </c>
      <c r="CK680" s="19" t="s">
        <v>185</v>
      </c>
      <c r="CL680" s="19" t="s">
        <v>212</v>
      </c>
      <c r="CM680" s="19">
        <f t="shared" si="22"/>
        <v>6</v>
      </c>
      <c r="CN680" s="19" t="s">
        <v>213</v>
      </c>
      <c r="CO680" s="19">
        <f t="shared" si="23"/>
        <v>1</v>
      </c>
      <c r="CP680" s="19" t="s">
        <v>185</v>
      </c>
      <c r="CQ680" s="19" t="s">
        <v>185</v>
      </c>
      <c r="CR680" s="19" t="s">
        <v>185</v>
      </c>
      <c r="CS680" s="19" t="s">
        <v>185</v>
      </c>
      <c r="CT680" s="19" t="s">
        <v>185</v>
      </c>
      <c r="CU680" s="19">
        <f t="shared" ref="CU680:CY680" si="750">if(CP680="Không",0,1)</f>
        <v>0</v>
      </c>
      <c r="CV680" s="19">
        <f t="shared" si="750"/>
        <v>0</v>
      </c>
      <c r="CW680" s="19">
        <f t="shared" si="750"/>
        <v>0</v>
      </c>
      <c r="CX680" s="19">
        <f t="shared" si="750"/>
        <v>0</v>
      </c>
      <c r="CY680" s="19">
        <f t="shared" si="750"/>
        <v>0</v>
      </c>
      <c r="CZ680" s="19" t="s">
        <v>195</v>
      </c>
      <c r="DA680" s="19">
        <f t="shared" si="25"/>
        <v>1</v>
      </c>
      <c r="DB680" s="19" t="s">
        <v>185</v>
      </c>
      <c r="DC680" s="19">
        <f t="shared" si="26"/>
        <v>0</v>
      </c>
      <c r="DD680" s="20"/>
      <c r="DE680" s="19" t="s">
        <v>185</v>
      </c>
      <c r="DF680" s="19">
        <f t="shared" si="27"/>
        <v>0</v>
      </c>
      <c r="DG680" s="19" t="s">
        <v>196</v>
      </c>
      <c r="DH680" s="19">
        <f t="shared" si="28"/>
        <v>0</v>
      </c>
      <c r="DI680" s="19" t="s">
        <v>185</v>
      </c>
      <c r="DJ680" s="19">
        <f t="shared" si="29"/>
        <v>0</v>
      </c>
      <c r="DK680" s="19" t="s">
        <v>197</v>
      </c>
      <c r="DL680" s="19">
        <f t="shared" si="30"/>
        <v>0</v>
      </c>
      <c r="DM680" s="20"/>
      <c r="DN680" s="19" t="str">
        <f t="shared" si="31"/>
        <v/>
      </c>
      <c r="DO680" s="20"/>
      <c r="DP680" s="19" t="s">
        <v>185</v>
      </c>
      <c r="DQ680" s="20">
        <f t="shared" si="32"/>
        <v>0</v>
      </c>
      <c r="DR680" s="20"/>
      <c r="DS680" s="19" t="s">
        <v>185</v>
      </c>
      <c r="DT680" s="20"/>
      <c r="DU680" s="19" t="s">
        <v>185</v>
      </c>
      <c r="DV680" s="20"/>
      <c r="DW680" s="20"/>
      <c r="DX680" s="20"/>
      <c r="DY680" s="20"/>
    </row>
    <row r="681">
      <c r="A681" s="18">
        <v>46043.84208333334</v>
      </c>
      <c r="B681" s="19" t="s">
        <v>219</v>
      </c>
      <c r="C681" s="19" t="s">
        <v>335</v>
      </c>
      <c r="D681" s="19">
        <f t="shared" si="2"/>
        <v>1</v>
      </c>
      <c r="E681" s="19" t="s">
        <v>235</v>
      </c>
      <c r="F681" s="19">
        <f>IFERROR(__xludf.DUMMYFUNCTION("LET(
  t, LOWER(TRIM(E681)),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81" s="19" t="s">
        <v>181</v>
      </c>
      <c r="H681" s="19">
        <f>IFERROR(__xludf.DUMMYFUNCTION("LET(
  t, LOWER(TRIM(G681)),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681" s="19" t="s">
        <v>276</v>
      </c>
      <c r="J681" s="19">
        <f>IFERROR(__xludf.DUMMYFUNCTION("LET(
  text, LOWER(I681),
  IFERROR(
    IFS(
      REGEXMATCH(text,""ở cùng gia đình|ở trọ cùng gia đình""), 0,
      REGEXMATCH(text,""thuê trọ""), 1,
      REGEXMATCH(text,""ở ktx""), 2,
      REGEXMATCH(text,""có nhà tại khu vực đang học|có nhà|ở riên"&amp;"g tại chung cư""), 3,
      REGEXMATCH(text,""ở nhà người quen""), 4
    ),
  -1)
)"),0.0)</f>
        <v>0</v>
      </c>
      <c r="K681" s="19" t="s">
        <v>202</v>
      </c>
      <c r="L681" s="19">
        <f>IFERROR(__xludf.DUMMYFUNCTION("LET(
  t, LOWER(TRIM(K681)),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81" s="19" t="s">
        <v>261</v>
      </c>
      <c r="N681" s="19">
        <f>IFERROR(__xludf.DUMMYFUNCTION("LET(
  t, LOWER(TRIM(M681)),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81" s="19" t="s">
        <v>185</v>
      </c>
      <c r="P681" s="19">
        <f t="shared" si="3"/>
        <v>0</v>
      </c>
      <c r="Q681" s="20"/>
      <c r="R681" s="20" t="str">
        <f t="shared" si="748"/>
        <v/>
      </c>
      <c r="S681" s="20"/>
      <c r="T681" s="20"/>
      <c r="U681" s="20"/>
      <c r="V681" s="20" t="str">
        <f>IFERROR(__xludf.DUMMYFUNCTION("IFERROR(REGEXEXTRACT(U681,""\d+"")*1, """")"),"")</f>
        <v/>
      </c>
      <c r="W681" s="20">
        <f t="shared" si="5"/>
        <v>0</v>
      </c>
      <c r="X681" s="20"/>
      <c r="Y681" s="20"/>
      <c r="Z681" s="19" t="s">
        <v>186</v>
      </c>
      <c r="AA681" s="19"/>
      <c r="AB681" s="19" t="s">
        <v>185</v>
      </c>
      <c r="AC681" s="19" t="s">
        <v>185</v>
      </c>
      <c r="AD681" s="19" t="s">
        <v>205</v>
      </c>
      <c r="AE681" s="19" t="s">
        <v>185</v>
      </c>
      <c r="AF681" s="19" t="s">
        <v>237</v>
      </c>
      <c r="AG681" s="19" t="s">
        <v>251</v>
      </c>
      <c r="AH681" s="19" t="s">
        <v>226</v>
      </c>
      <c r="AI681" s="19" t="s">
        <v>189</v>
      </c>
      <c r="AJ681" s="19">
        <f t="shared" si="6"/>
        <v>1</v>
      </c>
      <c r="AK681" s="19" t="s">
        <v>188</v>
      </c>
      <c r="AL681" s="19">
        <f t="shared" si="7"/>
        <v>1</v>
      </c>
      <c r="AM681" s="19" t="s">
        <v>228</v>
      </c>
      <c r="AN681" s="19">
        <f t="shared" si="8"/>
        <v>1</v>
      </c>
      <c r="AO681" s="20"/>
      <c r="AP681" s="19">
        <v>4.0</v>
      </c>
      <c r="AQ681" s="19">
        <v>4.0</v>
      </c>
      <c r="AR681" s="19">
        <v>4.0</v>
      </c>
      <c r="AS681" s="19">
        <v>4.0</v>
      </c>
      <c r="AT681" s="19">
        <v>4.0</v>
      </c>
      <c r="AU681" s="19">
        <v>3.0</v>
      </c>
      <c r="AV681" s="19">
        <v>4.0</v>
      </c>
      <c r="AW681" s="19">
        <v>4.0</v>
      </c>
      <c r="AX681" s="19">
        <v>1.0</v>
      </c>
      <c r="AY681" s="19">
        <f t="shared" si="9"/>
        <v>32</v>
      </c>
      <c r="AZ681" s="19">
        <f t="shared" si="10"/>
        <v>23</v>
      </c>
      <c r="BA681" s="19">
        <f t="shared" si="11"/>
        <v>1</v>
      </c>
      <c r="BB681" s="19">
        <f t="shared" si="12"/>
        <v>1</v>
      </c>
      <c r="BC681" s="19">
        <v>3.0</v>
      </c>
      <c r="BD681" s="19">
        <v>3.0</v>
      </c>
      <c r="BE681" s="19">
        <v>4.0</v>
      </c>
      <c r="BF681" s="19">
        <v>4.0</v>
      </c>
      <c r="BG681" s="19">
        <v>3.0</v>
      </c>
      <c r="BH681" s="19">
        <v>2.0</v>
      </c>
      <c r="BI681" s="19">
        <v>1.0</v>
      </c>
      <c r="BJ681" s="19">
        <f t="shared" si="13"/>
        <v>20</v>
      </c>
      <c r="BK681" s="19">
        <f t="shared" si="14"/>
        <v>13</v>
      </c>
      <c r="BL681" s="19"/>
      <c r="BM681" s="19"/>
      <c r="BN681" s="19">
        <v>2.0</v>
      </c>
      <c r="BO681" s="19" t="s">
        <v>195</v>
      </c>
      <c r="BP681" s="19">
        <f t="shared" si="15"/>
        <v>1</v>
      </c>
      <c r="BQ681" s="19">
        <v>1.0</v>
      </c>
      <c r="BR681" s="19" t="s">
        <v>1300</v>
      </c>
      <c r="BS681" s="19" t="s">
        <v>195</v>
      </c>
      <c r="BT681" s="20">
        <f t="shared" si="16"/>
        <v>1</v>
      </c>
      <c r="BU681" s="19" t="s">
        <v>312</v>
      </c>
      <c r="BV681" s="19">
        <v>1.0</v>
      </c>
      <c r="BW681" s="19" t="s">
        <v>195</v>
      </c>
      <c r="BX681" s="19" t="s">
        <v>378</v>
      </c>
      <c r="BY681" s="19" t="s">
        <v>185</v>
      </c>
      <c r="BZ681" s="19" t="s">
        <v>186</v>
      </c>
      <c r="CA681" s="19">
        <f t="shared" si="17"/>
        <v>1</v>
      </c>
      <c r="CB681" s="19" t="s">
        <v>208</v>
      </c>
      <c r="CC681" s="19">
        <f t="shared" si="18"/>
        <v>2</v>
      </c>
      <c r="CD681" s="19" t="s">
        <v>208</v>
      </c>
      <c r="CE681" s="19">
        <f t="shared" si="19"/>
        <v>2</v>
      </c>
      <c r="CF681" s="19" t="s">
        <v>209</v>
      </c>
      <c r="CG681" s="19">
        <f t="shared" si="20"/>
        <v>1</v>
      </c>
      <c r="CH681" s="19" t="s">
        <v>209</v>
      </c>
      <c r="CI681" s="19">
        <f t="shared" si="21"/>
        <v>1</v>
      </c>
      <c r="CJ681" s="19" t="s">
        <v>229</v>
      </c>
      <c r="CK681" s="19" t="s">
        <v>551</v>
      </c>
      <c r="CL681" s="19" t="s">
        <v>194</v>
      </c>
      <c r="CM681" s="19">
        <f t="shared" si="22"/>
        <v>3.5</v>
      </c>
      <c r="CN681" s="19" t="s">
        <v>185</v>
      </c>
      <c r="CO681" s="19">
        <f t="shared" si="23"/>
        <v>0</v>
      </c>
      <c r="CP681" s="19" t="s">
        <v>185</v>
      </c>
      <c r="CQ681" s="19" t="s">
        <v>195</v>
      </c>
      <c r="CR681" s="19" t="s">
        <v>185</v>
      </c>
      <c r="CS681" s="19" t="s">
        <v>195</v>
      </c>
      <c r="CT681" s="19" t="s">
        <v>185</v>
      </c>
      <c r="CU681" s="19">
        <f t="shared" ref="CU681:CY681" si="751">if(CP681="Không",0,1)</f>
        <v>0</v>
      </c>
      <c r="CV681" s="19">
        <f t="shared" si="751"/>
        <v>1</v>
      </c>
      <c r="CW681" s="19">
        <f t="shared" si="751"/>
        <v>0</v>
      </c>
      <c r="CX681" s="19">
        <f t="shared" si="751"/>
        <v>1</v>
      </c>
      <c r="CY681" s="19">
        <f t="shared" si="751"/>
        <v>0</v>
      </c>
      <c r="CZ681" s="19" t="s">
        <v>185</v>
      </c>
      <c r="DA681" s="19">
        <f t="shared" si="25"/>
        <v>0</v>
      </c>
      <c r="DB681" s="19" t="s">
        <v>185</v>
      </c>
      <c r="DC681" s="19">
        <f t="shared" si="26"/>
        <v>0</v>
      </c>
      <c r="DD681" s="20"/>
      <c r="DE681" s="19" t="s">
        <v>185</v>
      </c>
      <c r="DF681" s="19">
        <f t="shared" si="27"/>
        <v>0</v>
      </c>
      <c r="DG681" s="19" t="s">
        <v>1301</v>
      </c>
      <c r="DH681" s="19">
        <f t="shared" si="28"/>
        <v>1</v>
      </c>
      <c r="DI681" s="19" t="s">
        <v>1302</v>
      </c>
      <c r="DJ681" s="19">
        <f t="shared" si="29"/>
        <v>1</v>
      </c>
      <c r="DK681" s="19" t="s">
        <v>197</v>
      </c>
      <c r="DL681" s="19">
        <f t="shared" si="30"/>
        <v>0</v>
      </c>
      <c r="DM681" s="20"/>
      <c r="DN681" s="19" t="str">
        <f t="shared" si="31"/>
        <v/>
      </c>
      <c r="DO681" s="20"/>
      <c r="DP681" s="19" t="s">
        <v>185</v>
      </c>
      <c r="DQ681" s="20">
        <f t="shared" si="32"/>
        <v>0</v>
      </c>
      <c r="DR681" s="20"/>
      <c r="DS681" s="19" t="s">
        <v>185</v>
      </c>
      <c r="DT681" s="20"/>
      <c r="DU681" s="19" t="s">
        <v>185</v>
      </c>
      <c r="DV681" s="20"/>
      <c r="DW681" s="20"/>
      <c r="DX681" s="20"/>
      <c r="DY681" s="20"/>
    </row>
    <row r="682">
      <c r="A682" s="18">
        <v>46043.84226851852</v>
      </c>
      <c r="B682" s="19" t="s">
        <v>219</v>
      </c>
      <c r="C682" s="19" t="s">
        <v>335</v>
      </c>
      <c r="D682" s="19">
        <f t="shared" si="2"/>
        <v>1</v>
      </c>
      <c r="E682" s="19" t="s">
        <v>180</v>
      </c>
      <c r="F682" s="19">
        <f>IFERROR(__xludf.DUMMYFUNCTION("LET(
  t, LOWER(TRIM(E682)),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82" s="19" t="s">
        <v>220</v>
      </c>
      <c r="H682" s="19">
        <f>IFERROR(__xludf.DUMMYFUNCTION("LET(
  t, LOWER(TRIM(G682)),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82" s="19" t="s">
        <v>276</v>
      </c>
      <c r="J682" s="19">
        <f>IFERROR(__xludf.DUMMYFUNCTION("LET(
  text, LOWER(I682),
  IFERROR(
    IFS(
      REGEXMATCH(text,""ở cùng gia đình|ở trọ cùng gia đình""), 0,
      REGEXMATCH(text,""thuê trọ""), 1,
      REGEXMATCH(text,""ở ktx""), 2,
      REGEXMATCH(text,""có nhà tại khu vực đang học|có nhà|ở riên"&amp;"g tại chung cư""), 3,
      REGEXMATCH(text,""ở nhà người quen""), 4
    ),
  -1)
)"),0.0)</f>
        <v>0</v>
      </c>
      <c r="K682" s="19" t="s">
        <v>221</v>
      </c>
      <c r="L682" s="19">
        <f>IFERROR(__xludf.DUMMYFUNCTION("LET(
  t, LOWER(TRIM(K682)),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82" s="19" t="s">
        <v>222</v>
      </c>
      <c r="N682" s="19">
        <f>IFERROR(__xludf.DUMMYFUNCTION("LET(
  t, LOWER(TRIM(M682)),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82" s="19" t="s">
        <v>185</v>
      </c>
      <c r="P682" s="19">
        <f t="shared" si="3"/>
        <v>0</v>
      </c>
      <c r="Q682" s="20"/>
      <c r="R682" s="20" t="str">
        <f t="shared" si="748"/>
        <v/>
      </c>
      <c r="S682" s="20"/>
      <c r="T682" s="20"/>
      <c r="U682" s="20"/>
      <c r="V682" s="20" t="str">
        <f>IFERROR(__xludf.DUMMYFUNCTION("IFERROR(REGEXEXTRACT(U682,""\d+"")*1, """")"),"")</f>
        <v/>
      </c>
      <c r="W682" s="20">
        <f t="shared" si="5"/>
        <v>0</v>
      </c>
      <c r="X682" s="20"/>
      <c r="Y682" s="20"/>
      <c r="Z682" s="19" t="s">
        <v>185</v>
      </c>
      <c r="AA682" s="19"/>
      <c r="AB682" s="19" t="s">
        <v>185</v>
      </c>
      <c r="AC682" s="19" t="s">
        <v>185</v>
      </c>
      <c r="AD682" s="19" t="s">
        <v>205</v>
      </c>
      <c r="AE682" s="19" t="s">
        <v>185</v>
      </c>
      <c r="AF682" s="19" t="s">
        <v>206</v>
      </c>
      <c r="AG682" s="19" t="s">
        <v>188</v>
      </c>
      <c r="AH682" s="19" t="s">
        <v>226</v>
      </c>
      <c r="AI682" s="19" t="s">
        <v>227</v>
      </c>
      <c r="AJ682" s="19">
        <f t="shared" si="6"/>
        <v>2</v>
      </c>
      <c r="AK682" s="19" t="s">
        <v>188</v>
      </c>
      <c r="AL682" s="19">
        <f t="shared" si="7"/>
        <v>1</v>
      </c>
      <c r="AM682" s="19" t="s">
        <v>190</v>
      </c>
      <c r="AN682" s="19">
        <f t="shared" si="8"/>
        <v>0</v>
      </c>
      <c r="AO682" s="20"/>
      <c r="AP682" s="19">
        <v>2.0</v>
      </c>
      <c r="AQ682" s="19">
        <v>1.0</v>
      </c>
      <c r="AR682" s="19">
        <v>1.0</v>
      </c>
      <c r="AS682" s="19">
        <v>1.0</v>
      </c>
      <c r="AT682" s="19">
        <v>1.0</v>
      </c>
      <c r="AU682" s="19">
        <v>1.0</v>
      </c>
      <c r="AV682" s="19">
        <v>2.0</v>
      </c>
      <c r="AW682" s="19">
        <v>1.0</v>
      </c>
      <c r="AX682" s="19">
        <v>1.0</v>
      </c>
      <c r="AY682" s="19">
        <f t="shared" si="9"/>
        <v>11</v>
      </c>
      <c r="AZ682" s="19">
        <f t="shared" si="10"/>
        <v>2</v>
      </c>
      <c r="BA682" s="19">
        <f t="shared" si="11"/>
        <v>0</v>
      </c>
      <c r="BB682" s="19">
        <f t="shared" si="12"/>
        <v>0</v>
      </c>
      <c r="BC682" s="19">
        <v>2.0</v>
      </c>
      <c r="BD682" s="19">
        <v>2.0</v>
      </c>
      <c r="BE682" s="19">
        <v>3.0</v>
      </c>
      <c r="BF682" s="19">
        <v>1.0</v>
      </c>
      <c r="BG682" s="19">
        <v>1.0</v>
      </c>
      <c r="BH682" s="19">
        <v>1.0</v>
      </c>
      <c r="BI682" s="19">
        <v>1.0</v>
      </c>
      <c r="BJ682" s="19">
        <f t="shared" si="13"/>
        <v>11</v>
      </c>
      <c r="BK682" s="19">
        <f t="shared" si="14"/>
        <v>4</v>
      </c>
      <c r="BL682" s="19"/>
      <c r="BM682" s="19"/>
      <c r="BN682" s="19">
        <v>1.0</v>
      </c>
      <c r="BO682" s="19" t="s">
        <v>195</v>
      </c>
      <c r="BP682" s="19">
        <f t="shared" si="15"/>
        <v>1</v>
      </c>
      <c r="BQ682" s="19">
        <v>1.0</v>
      </c>
      <c r="BR682" s="19">
        <v>0.0</v>
      </c>
      <c r="BS682" s="19" t="s">
        <v>185</v>
      </c>
      <c r="BT682" s="20">
        <f t="shared" si="16"/>
        <v>0</v>
      </c>
      <c r="BU682" s="20"/>
      <c r="BV682" s="19">
        <v>2.0</v>
      </c>
      <c r="BW682" s="19" t="s">
        <v>195</v>
      </c>
      <c r="BX682" s="19" t="s">
        <v>191</v>
      </c>
      <c r="BY682" s="19" t="s">
        <v>195</v>
      </c>
      <c r="BZ682" s="19" t="s">
        <v>186</v>
      </c>
      <c r="CA682" s="19">
        <f t="shared" si="17"/>
        <v>1</v>
      </c>
      <c r="CB682" s="19" t="s">
        <v>186</v>
      </c>
      <c r="CC682" s="19">
        <f t="shared" si="18"/>
        <v>1</v>
      </c>
      <c r="CD682" s="19" t="s">
        <v>209</v>
      </c>
      <c r="CE682" s="19">
        <f t="shared" si="19"/>
        <v>1</v>
      </c>
      <c r="CF682" s="19" t="s">
        <v>209</v>
      </c>
      <c r="CG682" s="19">
        <f t="shared" si="20"/>
        <v>1</v>
      </c>
      <c r="CH682" s="19" t="s">
        <v>209</v>
      </c>
      <c r="CI682" s="19">
        <f t="shared" si="21"/>
        <v>1</v>
      </c>
      <c r="CJ682" s="19" t="s">
        <v>229</v>
      </c>
      <c r="CK682" s="19" t="s">
        <v>364</v>
      </c>
      <c r="CL682" s="19" t="s">
        <v>212</v>
      </c>
      <c r="CM682" s="19">
        <f t="shared" si="22"/>
        <v>6</v>
      </c>
      <c r="CN682" s="19" t="s">
        <v>185</v>
      </c>
      <c r="CO682" s="19">
        <f t="shared" si="23"/>
        <v>0</v>
      </c>
      <c r="CP682" s="19" t="s">
        <v>185</v>
      </c>
      <c r="CQ682" s="19" t="s">
        <v>195</v>
      </c>
      <c r="CR682" s="19" t="s">
        <v>185</v>
      </c>
      <c r="CS682" s="19" t="s">
        <v>185</v>
      </c>
      <c r="CT682" s="19" t="s">
        <v>185</v>
      </c>
      <c r="CU682" s="19">
        <f t="shared" ref="CU682:CY682" si="752">if(CP682="Không",0,1)</f>
        <v>0</v>
      </c>
      <c r="CV682" s="19">
        <f t="shared" si="752"/>
        <v>1</v>
      </c>
      <c r="CW682" s="19">
        <f t="shared" si="752"/>
        <v>0</v>
      </c>
      <c r="CX682" s="19">
        <f t="shared" si="752"/>
        <v>0</v>
      </c>
      <c r="CY682" s="19">
        <f t="shared" si="752"/>
        <v>0</v>
      </c>
      <c r="CZ682" s="19" t="s">
        <v>185</v>
      </c>
      <c r="DA682" s="19">
        <f t="shared" si="25"/>
        <v>0</v>
      </c>
      <c r="DB682" s="19" t="s">
        <v>185</v>
      </c>
      <c r="DC682" s="19">
        <f t="shared" si="26"/>
        <v>0</v>
      </c>
      <c r="DD682" s="20"/>
      <c r="DE682" s="19" t="s">
        <v>185</v>
      </c>
      <c r="DF682" s="19">
        <f t="shared" si="27"/>
        <v>0</v>
      </c>
      <c r="DG682" s="19" t="s">
        <v>196</v>
      </c>
      <c r="DH682" s="19">
        <f t="shared" si="28"/>
        <v>0</v>
      </c>
      <c r="DI682" s="19" t="s">
        <v>185</v>
      </c>
      <c r="DJ682" s="19">
        <f t="shared" si="29"/>
        <v>0</v>
      </c>
      <c r="DK682" s="19" t="s">
        <v>197</v>
      </c>
      <c r="DL682" s="19">
        <f t="shared" si="30"/>
        <v>0</v>
      </c>
      <c r="DM682" s="20"/>
      <c r="DN682" s="19" t="str">
        <f t="shared" si="31"/>
        <v/>
      </c>
      <c r="DO682" s="20"/>
      <c r="DP682" s="19" t="s">
        <v>185</v>
      </c>
      <c r="DQ682" s="20">
        <f t="shared" si="32"/>
        <v>0</v>
      </c>
      <c r="DR682" s="20"/>
      <c r="DS682" s="19" t="s">
        <v>195</v>
      </c>
      <c r="DT682" s="19" t="s">
        <v>285</v>
      </c>
      <c r="DU682" s="19" t="s">
        <v>185</v>
      </c>
      <c r="DV682" s="20"/>
      <c r="DW682" s="20"/>
      <c r="DX682" s="20"/>
      <c r="DY682" s="20"/>
    </row>
    <row r="683">
      <c r="A683" s="18">
        <v>46043.84233796296</v>
      </c>
      <c r="B683" s="19" t="s">
        <v>359</v>
      </c>
      <c r="C683" s="19" t="s">
        <v>174</v>
      </c>
      <c r="D683" s="19">
        <f t="shared" si="2"/>
        <v>0</v>
      </c>
      <c r="E683" s="19" t="s">
        <v>267</v>
      </c>
      <c r="F683" s="19">
        <f>IFERROR(__xludf.DUMMYFUNCTION("LET(
  t, LOWER(TRIM(E683)),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683" s="19" t="s">
        <v>360</v>
      </c>
      <c r="H683" s="19">
        <f>IFERROR(__xludf.DUMMYFUNCTION("LET(
  t, LOWER(TRIM(G683)),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)"),5.0)</f>
        <v>5</v>
      </c>
      <c r="I683" s="19" t="s">
        <v>182</v>
      </c>
      <c r="J683" s="19">
        <f>IFERROR(__xludf.DUMMYFUNCTION("LET(
  text, LOWER(I683),
  IFERROR(
    IFS(
      REGEXMATCH(text,""ở cùng gia đình|ở trọ cùng gia đình""), 0,
      REGEXMATCH(text,""thuê trọ""), 1,
      REGEXMATCH(text,""ở ktx""), 2,
      REGEXMATCH(text,""có nhà tại khu vực đang học|có nhà|ở riên"&amp;"g tại chung cư""), 3,
      REGEXMATCH(text,""ở nhà người quen""), 4
    ),
  -1)
)"),1.0)</f>
        <v>1</v>
      </c>
      <c r="K683" s="19" t="s">
        <v>202</v>
      </c>
      <c r="L683" s="19">
        <f>IFERROR(__xludf.DUMMYFUNCTION("LET(
  t, LOWER(TRIM(K683)),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83" s="19" t="s">
        <v>1303</v>
      </c>
      <c r="N683" s="19">
        <f>IFERROR(__xludf.DUMMYFUNCTION("LET(
  t, LOWER(TRIM(M683)),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83" s="19" t="s">
        <v>195</v>
      </c>
      <c r="P683" s="19">
        <f t="shared" si="3"/>
        <v>1</v>
      </c>
      <c r="Q683" s="19">
        <v>1.0</v>
      </c>
      <c r="R683" s="20">
        <f t="shared" si="748"/>
        <v>1</v>
      </c>
      <c r="S683" s="19" t="s">
        <v>223</v>
      </c>
      <c r="T683" s="19"/>
      <c r="U683" s="19" t="s">
        <v>236</v>
      </c>
      <c r="V683" s="20">
        <f>IFERROR(__xludf.DUMMYFUNCTION("IFERROR(REGEXEXTRACT(U683,""\d+"")*1, """")"),40.0)</f>
        <v>40</v>
      </c>
      <c r="W683" s="20">
        <f t="shared" si="5"/>
        <v>40</v>
      </c>
      <c r="X683" s="19" t="s">
        <v>1304</v>
      </c>
      <c r="Y683" s="21">
        <v>0.1</v>
      </c>
      <c r="Z683" s="19" t="s">
        <v>186</v>
      </c>
      <c r="AA683" s="19"/>
      <c r="AB683" s="19" t="s">
        <v>185</v>
      </c>
      <c r="AC683" s="19" t="s">
        <v>864</v>
      </c>
      <c r="AD683" s="19" t="s">
        <v>186</v>
      </c>
      <c r="AE683" s="19" t="s">
        <v>185</v>
      </c>
      <c r="AF683" s="19" t="s">
        <v>237</v>
      </c>
      <c r="AG683" s="19" t="s">
        <v>188</v>
      </c>
      <c r="AH683" s="19" t="s">
        <v>188</v>
      </c>
      <c r="AI683" s="19" t="s">
        <v>227</v>
      </c>
      <c r="AJ683" s="19">
        <f t="shared" si="6"/>
        <v>2</v>
      </c>
      <c r="AK683" s="19" t="s">
        <v>226</v>
      </c>
      <c r="AL683" s="19">
        <f t="shared" si="7"/>
        <v>2</v>
      </c>
      <c r="AM683" s="19" t="s">
        <v>190</v>
      </c>
      <c r="AN683" s="19">
        <f t="shared" si="8"/>
        <v>0</v>
      </c>
      <c r="AO683" s="20"/>
      <c r="AP683" s="19">
        <v>2.0</v>
      </c>
      <c r="AQ683" s="19">
        <v>2.0</v>
      </c>
      <c r="AR683" s="19">
        <v>2.0</v>
      </c>
      <c r="AS683" s="19">
        <v>2.0</v>
      </c>
      <c r="AT683" s="19">
        <v>2.0</v>
      </c>
      <c r="AU683" s="19">
        <v>2.0</v>
      </c>
      <c r="AV683" s="19">
        <v>2.0</v>
      </c>
      <c r="AW683" s="19">
        <v>1.0</v>
      </c>
      <c r="AX683" s="19">
        <v>1.0</v>
      </c>
      <c r="AY683" s="19">
        <f t="shared" si="9"/>
        <v>16</v>
      </c>
      <c r="AZ683" s="19">
        <f t="shared" si="10"/>
        <v>7</v>
      </c>
      <c r="BA683" s="19">
        <f t="shared" si="11"/>
        <v>0</v>
      </c>
      <c r="BB683" s="19">
        <f t="shared" si="12"/>
        <v>0</v>
      </c>
      <c r="BC683" s="19">
        <v>1.0</v>
      </c>
      <c r="BD683" s="19">
        <v>1.0</v>
      </c>
      <c r="BE683" s="19">
        <v>1.0</v>
      </c>
      <c r="BF683" s="19">
        <v>1.0</v>
      </c>
      <c r="BG683" s="19">
        <v>1.0</v>
      </c>
      <c r="BH683" s="19">
        <v>1.0</v>
      </c>
      <c r="BI683" s="19">
        <v>1.0</v>
      </c>
      <c r="BJ683" s="19">
        <f t="shared" si="13"/>
        <v>7</v>
      </c>
      <c r="BK683" s="19">
        <f t="shared" si="14"/>
        <v>0</v>
      </c>
      <c r="BL683" s="19"/>
      <c r="BM683" s="19"/>
      <c r="BN683" s="19">
        <v>1.0</v>
      </c>
      <c r="BO683" s="19" t="s">
        <v>185</v>
      </c>
      <c r="BP683" s="19">
        <f t="shared" si="15"/>
        <v>0</v>
      </c>
      <c r="BQ683" s="19">
        <v>2.0</v>
      </c>
      <c r="BR683" s="19">
        <v>0.0</v>
      </c>
      <c r="BS683" s="19" t="s">
        <v>195</v>
      </c>
      <c r="BT683" s="20">
        <f t="shared" si="16"/>
        <v>1</v>
      </c>
      <c r="BU683" s="19" t="s">
        <v>207</v>
      </c>
      <c r="BV683" s="19">
        <v>2.0</v>
      </c>
      <c r="BW683" s="19" t="s">
        <v>195</v>
      </c>
      <c r="BX683" s="19" t="s">
        <v>191</v>
      </c>
      <c r="BY683" s="19" t="s">
        <v>195</v>
      </c>
      <c r="BZ683" s="19" t="s">
        <v>186</v>
      </c>
      <c r="CA683" s="19">
        <f t="shared" si="17"/>
        <v>1</v>
      </c>
      <c r="CB683" s="19" t="s">
        <v>186</v>
      </c>
      <c r="CC683" s="19">
        <f t="shared" si="18"/>
        <v>1</v>
      </c>
      <c r="CD683" s="19" t="s">
        <v>209</v>
      </c>
      <c r="CE683" s="19">
        <f t="shared" si="19"/>
        <v>1</v>
      </c>
      <c r="CF683" s="19" t="s">
        <v>192</v>
      </c>
      <c r="CG683" s="19">
        <f t="shared" si="20"/>
        <v>0</v>
      </c>
      <c r="CH683" s="19" t="s">
        <v>192</v>
      </c>
      <c r="CI683" s="19">
        <f t="shared" si="21"/>
        <v>0</v>
      </c>
      <c r="CJ683" s="19" t="s">
        <v>229</v>
      </c>
      <c r="CK683" s="19" t="s">
        <v>263</v>
      </c>
      <c r="CL683" s="19" t="s">
        <v>212</v>
      </c>
      <c r="CM683" s="19">
        <f t="shared" si="22"/>
        <v>6</v>
      </c>
      <c r="CN683" s="19" t="s">
        <v>185</v>
      </c>
      <c r="CO683" s="19">
        <f t="shared" si="23"/>
        <v>0</v>
      </c>
      <c r="CP683" s="19" t="s">
        <v>185</v>
      </c>
      <c r="CQ683" s="19" t="s">
        <v>195</v>
      </c>
      <c r="CR683" s="19" t="s">
        <v>185</v>
      </c>
      <c r="CS683" s="19" t="s">
        <v>195</v>
      </c>
      <c r="CT683" s="19" t="s">
        <v>185</v>
      </c>
      <c r="CU683" s="19">
        <f t="shared" ref="CU683:CY683" si="753">if(CP683="Không",0,1)</f>
        <v>0</v>
      </c>
      <c r="CV683" s="19">
        <f t="shared" si="753"/>
        <v>1</v>
      </c>
      <c r="CW683" s="19">
        <f t="shared" si="753"/>
        <v>0</v>
      </c>
      <c r="CX683" s="19">
        <f t="shared" si="753"/>
        <v>1</v>
      </c>
      <c r="CY683" s="19">
        <f t="shared" si="753"/>
        <v>0</v>
      </c>
      <c r="CZ683" s="19" t="s">
        <v>185</v>
      </c>
      <c r="DA683" s="19">
        <f t="shared" si="25"/>
        <v>0</v>
      </c>
      <c r="DB683" s="19" t="s">
        <v>185</v>
      </c>
      <c r="DC683" s="19">
        <f t="shared" si="26"/>
        <v>0</v>
      </c>
      <c r="DD683" s="20"/>
      <c r="DE683" s="19" t="s">
        <v>195</v>
      </c>
      <c r="DF683" s="19">
        <f t="shared" si="27"/>
        <v>1</v>
      </c>
      <c r="DG683" s="19" t="s">
        <v>196</v>
      </c>
      <c r="DH683" s="19">
        <f t="shared" si="28"/>
        <v>0</v>
      </c>
      <c r="DI683" s="19" t="s">
        <v>1305</v>
      </c>
      <c r="DJ683" s="19">
        <f t="shared" si="29"/>
        <v>1</v>
      </c>
      <c r="DK683" s="19" t="s">
        <v>197</v>
      </c>
      <c r="DL683" s="19">
        <f t="shared" si="30"/>
        <v>0</v>
      </c>
      <c r="DM683" s="19" t="s">
        <v>198</v>
      </c>
      <c r="DN683" s="19">
        <f t="shared" si="31"/>
        <v>1.5</v>
      </c>
      <c r="DO683" s="19" t="s">
        <v>1184</v>
      </c>
      <c r="DP683" s="19" t="s">
        <v>195</v>
      </c>
      <c r="DQ683" s="20">
        <f t="shared" si="32"/>
        <v>1</v>
      </c>
      <c r="DR683" s="19" t="s">
        <v>284</v>
      </c>
      <c r="DS683" s="19" t="s">
        <v>195</v>
      </c>
      <c r="DT683" s="19" t="s">
        <v>285</v>
      </c>
      <c r="DU683" s="19" t="s">
        <v>185</v>
      </c>
      <c r="DV683" s="20"/>
      <c r="DW683" s="20"/>
      <c r="DX683" s="20"/>
      <c r="DY683" s="20"/>
    </row>
    <row r="684">
      <c r="A684" s="18">
        <v>46043.84258101852</v>
      </c>
      <c r="B684" s="19" t="s">
        <v>289</v>
      </c>
      <c r="C684" s="19" t="s">
        <v>335</v>
      </c>
      <c r="D684" s="19">
        <f t="shared" si="2"/>
        <v>1</v>
      </c>
      <c r="E684" s="19" t="s">
        <v>335</v>
      </c>
      <c r="F684" s="19">
        <f>IFERROR(__xludf.DUMMYFUNCTION("LET(
  t, LOWER(TRIM(E684)),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684" s="19" t="s">
        <v>220</v>
      </c>
      <c r="H684" s="19">
        <f>IFERROR(__xludf.DUMMYFUNCTION("LET(
  t, LOWER(TRIM(G684)),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84" s="19" t="s">
        <v>182</v>
      </c>
      <c r="J684" s="19">
        <f>IFERROR(__xludf.DUMMYFUNCTION("LET(
  text, LOWER(I684),
  IFERROR(
    IFS(
      REGEXMATCH(text,""ở cùng gia đình|ở trọ cùng gia đình""), 0,
      REGEXMATCH(text,""thuê trọ""), 1,
      REGEXMATCH(text,""ở ktx""), 2,
      REGEXMATCH(text,""có nhà tại khu vực đang học|có nhà|ở riên"&amp;"g tại chung cư""), 3,
      REGEXMATCH(text,""ở nhà người quen""), 4
    ),
  -1)
)"),1.0)</f>
        <v>1</v>
      </c>
      <c r="K684" s="19" t="s">
        <v>202</v>
      </c>
      <c r="L684" s="19">
        <f>IFERROR(__xludf.DUMMYFUNCTION("LET(
  t, LOWER(TRIM(K684)),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84" s="19" t="s">
        <v>261</v>
      </c>
      <c r="N684" s="19">
        <f>IFERROR(__xludf.DUMMYFUNCTION("LET(
  t, LOWER(TRIM(M684)),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84" s="19" t="s">
        <v>185</v>
      </c>
      <c r="P684" s="19">
        <f t="shared" si="3"/>
        <v>0</v>
      </c>
      <c r="Q684" s="20"/>
      <c r="R684" s="20" t="str">
        <f t="shared" si="748"/>
        <v/>
      </c>
      <c r="S684" s="20"/>
      <c r="T684" s="20"/>
      <c r="U684" s="20"/>
      <c r="V684" s="20" t="str">
        <f>IFERROR(__xludf.DUMMYFUNCTION("IFERROR(REGEXEXTRACT(U684,""\d+"")*1, """")"),"")</f>
        <v/>
      </c>
      <c r="W684" s="20">
        <f t="shared" si="5"/>
        <v>0</v>
      </c>
      <c r="X684" s="20"/>
      <c r="Y684" s="20"/>
      <c r="Z684" s="19" t="s">
        <v>186</v>
      </c>
      <c r="AA684" s="19"/>
      <c r="AB684" s="19" t="s">
        <v>185</v>
      </c>
      <c r="AC684" s="19" t="s">
        <v>185</v>
      </c>
      <c r="AD684" s="19" t="s">
        <v>186</v>
      </c>
      <c r="AE684" s="19" t="s">
        <v>185</v>
      </c>
      <c r="AF684" s="19" t="s">
        <v>206</v>
      </c>
      <c r="AG684" s="19" t="s">
        <v>188</v>
      </c>
      <c r="AH684" s="19" t="s">
        <v>188</v>
      </c>
      <c r="AI684" s="19" t="s">
        <v>239</v>
      </c>
      <c r="AJ684" s="19">
        <f t="shared" si="6"/>
        <v>0</v>
      </c>
      <c r="AK684" s="19" t="s">
        <v>238</v>
      </c>
      <c r="AL684" s="19">
        <f t="shared" si="7"/>
        <v>0</v>
      </c>
      <c r="AM684" s="19" t="s">
        <v>228</v>
      </c>
      <c r="AN684" s="19">
        <f t="shared" si="8"/>
        <v>1</v>
      </c>
      <c r="AO684" s="20"/>
      <c r="AP684" s="19">
        <v>3.0</v>
      </c>
      <c r="AQ684" s="19">
        <v>2.0</v>
      </c>
      <c r="AR684" s="19">
        <v>4.0</v>
      </c>
      <c r="AS684" s="19">
        <v>3.0</v>
      </c>
      <c r="AT684" s="19">
        <v>3.0</v>
      </c>
      <c r="AU684" s="19">
        <v>3.0</v>
      </c>
      <c r="AV684" s="19">
        <v>3.0</v>
      </c>
      <c r="AW684" s="19">
        <v>3.0</v>
      </c>
      <c r="AX684" s="19">
        <v>3.0</v>
      </c>
      <c r="AY684" s="19">
        <f t="shared" si="9"/>
        <v>27</v>
      </c>
      <c r="AZ684" s="19">
        <f t="shared" si="10"/>
        <v>18</v>
      </c>
      <c r="BA684" s="19">
        <f t="shared" si="11"/>
        <v>1</v>
      </c>
      <c r="BB684" s="19">
        <f t="shared" si="12"/>
        <v>1</v>
      </c>
      <c r="BC684" s="19">
        <v>3.0</v>
      </c>
      <c r="BD684" s="19">
        <v>3.0</v>
      </c>
      <c r="BE684" s="19">
        <v>3.0</v>
      </c>
      <c r="BF684" s="19">
        <v>3.0</v>
      </c>
      <c r="BG684" s="19">
        <v>3.0</v>
      </c>
      <c r="BH684" s="19">
        <v>3.0</v>
      </c>
      <c r="BI684" s="19">
        <v>3.0</v>
      </c>
      <c r="BJ684" s="19">
        <f t="shared" si="13"/>
        <v>21</v>
      </c>
      <c r="BK684" s="19">
        <f t="shared" si="14"/>
        <v>14</v>
      </c>
      <c r="BL684" s="19"/>
      <c r="BM684" s="19"/>
      <c r="BN684" s="19">
        <v>3.0</v>
      </c>
      <c r="BO684" s="19" t="s">
        <v>185</v>
      </c>
      <c r="BP684" s="19">
        <f t="shared" si="15"/>
        <v>0</v>
      </c>
      <c r="BQ684" s="19">
        <v>2.0</v>
      </c>
      <c r="BR684" s="19">
        <v>15.0</v>
      </c>
      <c r="BS684" s="19" t="s">
        <v>185</v>
      </c>
      <c r="BT684" s="20">
        <f t="shared" si="16"/>
        <v>0</v>
      </c>
      <c r="BU684" s="20"/>
      <c r="BV684" s="19">
        <v>3.0</v>
      </c>
      <c r="BW684" s="19" t="s">
        <v>195</v>
      </c>
      <c r="BX684" s="19" t="s">
        <v>191</v>
      </c>
      <c r="BY684" s="19" t="s">
        <v>195</v>
      </c>
      <c r="BZ684" s="19" t="s">
        <v>186</v>
      </c>
      <c r="CA684" s="19">
        <f t="shared" si="17"/>
        <v>1</v>
      </c>
      <c r="CB684" s="19" t="s">
        <v>186</v>
      </c>
      <c r="CC684" s="19">
        <f t="shared" si="18"/>
        <v>1</v>
      </c>
      <c r="CD684" s="19" t="s">
        <v>192</v>
      </c>
      <c r="CE684" s="19">
        <f t="shared" si="19"/>
        <v>0</v>
      </c>
      <c r="CF684" s="19" t="s">
        <v>192</v>
      </c>
      <c r="CG684" s="19">
        <f t="shared" si="20"/>
        <v>0</v>
      </c>
      <c r="CH684" s="19" t="s">
        <v>192</v>
      </c>
      <c r="CI684" s="19">
        <f t="shared" si="21"/>
        <v>0</v>
      </c>
      <c r="CJ684" s="19" t="s">
        <v>229</v>
      </c>
      <c r="CK684" s="19" t="s">
        <v>185</v>
      </c>
      <c r="CL684" s="19" t="s">
        <v>241</v>
      </c>
      <c r="CM684" s="19">
        <f t="shared" si="22"/>
        <v>1.5</v>
      </c>
      <c r="CN684" s="19" t="s">
        <v>185</v>
      </c>
      <c r="CO684" s="19">
        <f t="shared" si="23"/>
        <v>0</v>
      </c>
      <c r="CP684" s="19" t="s">
        <v>185</v>
      </c>
      <c r="CQ684" s="19" t="s">
        <v>195</v>
      </c>
      <c r="CR684" s="19" t="s">
        <v>195</v>
      </c>
      <c r="CS684" s="19" t="s">
        <v>195</v>
      </c>
      <c r="CT684" s="19" t="s">
        <v>185</v>
      </c>
      <c r="CU684" s="19">
        <f t="shared" ref="CU684:CY684" si="754">if(CP684="Không",0,1)</f>
        <v>0</v>
      </c>
      <c r="CV684" s="19">
        <f t="shared" si="754"/>
        <v>1</v>
      </c>
      <c r="CW684" s="19">
        <f t="shared" si="754"/>
        <v>1</v>
      </c>
      <c r="CX684" s="19">
        <f t="shared" si="754"/>
        <v>1</v>
      </c>
      <c r="CY684" s="19">
        <f t="shared" si="754"/>
        <v>0</v>
      </c>
      <c r="CZ684" s="19" t="s">
        <v>185</v>
      </c>
      <c r="DA684" s="19">
        <f t="shared" si="25"/>
        <v>0</v>
      </c>
      <c r="DB684" s="19" t="s">
        <v>185</v>
      </c>
      <c r="DC684" s="19">
        <f t="shared" si="26"/>
        <v>0</v>
      </c>
      <c r="DD684" s="20"/>
      <c r="DE684" s="19" t="s">
        <v>195</v>
      </c>
      <c r="DF684" s="19">
        <f t="shared" si="27"/>
        <v>1</v>
      </c>
      <c r="DG684" s="19" t="s">
        <v>196</v>
      </c>
      <c r="DH684" s="19">
        <f t="shared" si="28"/>
        <v>0</v>
      </c>
      <c r="DI684" s="19" t="s">
        <v>185</v>
      </c>
      <c r="DJ684" s="19">
        <f t="shared" si="29"/>
        <v>0</v>
      </c>
      <c r="DK684" s="19" t="s">
        <v>197</v>
      </c>
      <c r="DL684" s="19">
        <f t="shared" si="30"/>
        <v>0</v>
      </c>
      <c r="DM684" s="19" t="s">
        <v>232</v>
      </c>
      <c r="DN684" s="19">
        <f t="shared" si="31"/>
        <v>2.5</v>
      </c>
      <c r="DO684" s="19" t="s">
        <v>602</v>
      </c>
      <c r="DP684" s="19" t="s">
        <v>185</v>
      </c>
      <c r="DQ684" s="20">
        <f t="shared" si="32"/>
        <v>0</v>
      </c>
      <c r="DR684" s="20"/>
      <c r="DS684" s="19" t="s">
        <v>185</v>
      </c>
      <c r="DT684" s="20"/>
      <c r="DU684" s="19" t="s">
        <v>185</v>
      </c>
      <c r="DV684" s="20"/>
      <c r="DW684" s="20"/>
      <c r="DX684" s="20"/>
      <c r="DY684" s="20"/>
    </row>
    <row r="685">
      <c r="A685" s="18">
        <v>46043.84274305555</v>
      </c>
      <c r="B685" s="19" t="s">
        <v>219</v>
      </c>
      <c r="C685" s="19" t="s">
        <v>335</v>
      </c>
      <c r="D685" s="19">
        <f t="shared" si="2"/>
        <v>1</v>
      </c>
      <c r="E685" s="19" t="s">
        <v>180</v>
      </c>
      <c r="F685" s="19">
        <f>IFERROR(__xludf.DUMMYFUNCTION("LET(
  t, LOWER(TRIM(E685)),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85" s="19" t="s">
        <v>185</v>
      </c>
      <c r="H685" s="19">
        <f>IFERROR(__xludf.DUMMYFUNCTION("LET(
  t, LOWER(TRIM(G685)),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85" s="19" t="s">
        <v>276</v>
      </c>
      <c r="J685" s="19">
        <f>IFERROR(__xludf.DUMMYFUNCTION("LET(
  text, LOWER(I685),
  IFERROR(
    IFS(
      REGEXMATCH(text,""ở cùng gia đình|ở trọ cùng gia đình""), 0,
      REGEXMATCH(text,""thuê trọ""), 1,
      REGEXMATCH(text,""ở ktx""), 2,
      REGEXMATCH(text,""có nhà tại khu vực đang học|có nhà|ở riên"&amp;"g tại chung cư""), 3,
      REGEXMATCH(text,""ở nhà người quen""), 4
    ),
  -1)
)"),0.0)</f>
        <v>0</v>
      </c>
      <c r="K685" s="19" t="s">
        <v>183</v>
      </c>
      <c r="L685" s="19">
        <f>IFERROR(__xludf.DUMMYFUNCTION("LET(
  t, LOWER(TRIM(K685)),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85" s="19" t="s">
        <v>222</v>
      </c>
      <c r="N685" s="19">
        <f>IFERROR(__xludf.DUMMYFUNCTION("LET(
  t, LOWER(TRIM(M685)),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85" s="19" t="s">
        <v>185</v>
      </c>
      <c r="P685" s="19">
        <f t="shared" si="3"/>
        <v>0</v>
      </c>
      <c r="Q685" s="20"/>
      <c r="R685" s="20" t="str">
        <f t="shared" si="748"/>
        <v/>
      </c>
      <c r="S685" s="20"/>
      <c r="T685" s="20"/>
      <c r="U685" s="20"/>
      <c r="V685" s="20" t="str">
        <f>IFERROR(__xludf.DUMMYFUNCTION("IFERROR(REGEXEXTRACT(U685,""\d+"")*1, """")"),"")</f>
        <v/>
      </c>
      <c r="W685" s="20">
        <f t="shared" si="5"/>
        <v>0</v>
      </c>
      <c r="X685" s="20"/>
      <c r="Y685" s="20"/>
      <c r="Z685" s="19" t="s">
        <v>185</v>
      </c>
      <c r="AA685" s="19"/>
      <c r="AB685" s="19" t="s">
        <v>195</v>
      </c>
      <c r="AC685" s="19" t="s">
        <v>185</v>
      </c>
      <c r="AD685" s="19" t="s">
        <v>205</v>
      </c>
      <c r="AE685" s="19" t="s">
        <v>186</v>
      </c>
      <c r="AF685" s="19" t="s">
        <v>206</v>
      </c>
      <c r="AG685" s="19" t="s">
        <v>226</v>
      </c>
      <c r="AH685" s="19" t="s">
        <v>251</v>
      </c>
      <c r="AI685" s="19" t="s">
        <v>189</v>
      </c>
      <c r="AJ685" s="19">
        <f t="shared" si="6"/>
        <v>1</v>
      </c>
      <c r="AK685" s="19" t="s">
        <v>251</v>
      </c>
      <c r="AL685" s="19">
        <f t="shared" si="7"/>
        <v>3</v>
      </c>
      <c r="AM685" s="19" t="s">
        <v>190</v>
      </c>
      <c r="AN685" s="19">
        <f t="shared" si="8"/>
        <v>0</v>
      </c>
      <c r="AO685" s="20"/>
      <c r="AP685" s="19">
        <v>2.0</v>
      </c>
      <c r="AQ685" s="19">
        <v>3.0</v>
      </c>
      <c r="AR685" s="19">
        <v>3.0</v>
      </c>
      <c r="AS685" s="19">
        <v>3.0</v>
      </c>
      <c r="AT685" s="19">
        <v>2.0</v>
      </c>
      <c r="AU685" s="19">
        <v>4.0</v>
      </c>
      <c r="AV685" s="19">
        <v>2.0</v>
      </c>
      <c r="AW685" s="19">
        <v>3.0</v>
      </c>
      <c r="AX685" s="19">
        <v>1.0</v>
      </c>
      <c r="AY685" s="19">
        <f t="shared" si="9"/>
        <v>23</v>
      </c>
      <c r="AZ685" s="19">
        <f t="shared" si="10"/>
        <v>14</v>
      </c>
      <c r="BA685" s="19">
        <f t="shared" si="11"/>
        <v>1</v>
      </c>
      <c r="BB685" s="19">
        <f t="shared" si="12"/>
        <v>1</v>
      </c>
      <c r="BC685" s="19">
        <v>4.0</v>
      </c>
      <c r="BD685" s="19">
        <v>4.0</v>
      </c>
      <c r="BE685" s="19">
        <v>4.0</v>
      </c>
      <c r="BF685" s="19">
        <v>3.0</v>
      </c>
      <c r="BG685" s="19">
        <v>4.0</v>
      </c>
      <c r="BH685" s="19">
        <v>2.0</v>
      </c>
      <c r="BI685" s="19">
        <v>2.0</v>
      </c>
      <c r="BJ685" s="19">
        <f t="shared" si="13"/>
        <v>23</v>
      </c>
      <c r="BK685" s="19">
        <f t="shared" si="14"/>
        <v>16</v>
      </c>
      <c r="BL685" s="19"/>
      <c r="BM685" s="19"/>
      <c r="BN685" s="19">
        <v>4.0</v>
      </c>
      <c r="BO685" s="19" t="s">
        <v>195</v>
      </c>
      <c r="BP685" s="19">
        <f t="shared" si="15"/>
        <v>1</v>
      </c>
      <c r="BQ685" s="19">
        <v>2.0</v>
      </c>
      <c r="BR685" s="19">
        <v>10.0</v>
      </c>
      <c r="BS685" s="19" t="s">
        <v>185</v>
      </c>
      <c r="BT685" s="20">
        <f t="shared" si="16"/>
        <v>0</v>
      </c>
      <c r="BU685" s="20"/>
      <c r="BV685" s="19">
        <v>3.0</v>
      </c>
      <c r="BW685" s="19" t="s">
        <v>195</v>
      </c>
      <c r="BX685" s="19" t="s">
        <v>191</v>
      </c>
      <c r="BY685" s="19" t="s">
        <v>195</v>
      </c>
      <c r="BZ685" s="19" t="s">
        <v>208</v>
      </c>
      <c r="CA685" s="19">
        <f t="shared" si="17"/>
        <v>2</v>
      </c>
      <c r="CB685" s="19" t="s">
        <v>208</v>
      </c>
      <c r="CC685" s="19">
        <f t="shared" si="18"/>
        <v>2</v>
      </c>
      <c r="CD685" s="19" t="s">
        <v>209</v>
      </c>
      <c r="CE685" s="19">
        <f t="shared" si="19"/>
        <v>1</v>
      </c>
      <c r="CF685" s="19" t="s">
        <v>192</v>
      </c>
      <c r="CG685" s="19">
        <f t="shared" si="20"/>
        <v>0</v>
      </c>
      <c r="CH685" s="19" t="s">
        <v>192</v>
      </c>
      <c r="CI685" s="19">
        <f t="shared" si="21"/>
        <v>0</v>
      </c>
      <c r="CJ685" s="19" t="s">
        <v>262</v>
      </c>
      <c r="CK685" s="19" t="s">
        <v>1306</v>
      </c>
      <c r="CL685" s="19" t="s">
        <v>241</v>
      </c>
      <c r="CM685" s="19">
        <f t="shared" si="22"/>
        <v>1.5</v>
      </c>
      <c r="CN685" s="19" t="s">
        <v>185</v>
      </c>
      <c r="CO685" s="19">
        <f t="shared" si="23"/>
        <v>0</v>
      </c>
      <c r="CP685" s="19" t="s">
        <v>185</v>
      </c>
      <c r="CQ685" s="19" t="s">
        <v>185</v>
      </c>
      <c r="CR685" s="19" t="s">
        <v>185</v>
      </c>
      <c r="CS685" s="19" t="s">
        <v>185</v>
      </c>
      <c r="CT685" s="19" t="s">
        <v>185</v>
      </c>
      <c r="CU685" s="19">
        <f t="shared" ref="CU685:CY685" si="755">if(CP685="Không",0,1)</f>
        <v>0</v>
      </c>
      <c r="CV685" s="19">
        <f t="shared" si="755"/>
        <v>0</v>
      </c>
      <c r="CW685" s="19">
        <f t="shared" si="755"/>
        <v>0</v>
      </c>
      <c r="CX685" s="19">
        <f t="shared" si="755"/>
        <v>0</v>
      </c>
      <c r="CY685" s="19">
        <f t="shared" si="755"/>
        <v>0</v>
      </c>
      <c r="CZ685" s="19" t="s">
        <v>195</v>
      </c>
      <c r="DA685" s="19">
        <f t="shared" si="25"/>
        <v>1</v>
      </c>
      <c r="DB685" s="19" t="s">
        <v>185</v>
      </c>
      <c r="DC685" s="19">
        <f t="shared" si="26"/>
        <v>0</v>
      </c>
      <c r="DD685" s="20"/>
      <c r="DE685" s="19" t="s">
        <v>185</v>
      </c>
      <c r="DF685" s="19">
        <f t="shared" si="27"/>
        <v>0</v>
      </c>
      <c r="DG685" s="19" t="s">
        <v>1307</v>
      </c>
      <c r="DH685" s="19">
        <f t="shared" si="28"/>
        <v>1</v>
      </c>
      <c r="DI685" s="19" t="s">
        <v>1308</v>
      </c>
      <c r="DJ685" s="19">
        <f t="shared" si="29"/>
        <v>1</v>
      </c>
      <c r="DK685" s="19" t="s">
        <v>197</v>
      </c>
      <c r="DL685" s="19">
        <f t="shared" si="30"/>
        <v>0</v>
      </c>
      <c r="DM685" s="20"/>
      <c r="DN685" s="19" t="str">
        <f t="shared" si="31"/>
        <v/>
      </c>
      <c r="DO685" s="20"/>
      <c r="DP685" s="19" t="s">
        <v>185</v>
      </c>
      <c r="DQ685" s="20">
        <f t="shared" si="32"/>
        <v>0</v>
      </c>
      <c r="DR685" s="20"/>
      <c r="DS685" s="19" t="s">
        <v>185</v>
      </c>
      <c r="DT685" s="20"/>
      <c r="DU685" s="19" t="s">
        <v>185</v>
      </c>
      <c r="DV685" s="20"/>
      <c r="DW685" s="20"/>
      <c r="DX685" s="20"/>
      <c r="DY685" s="20"/>
    </row>
    <row r="686">
      <c r="A686" s="18">
        <v>46043.84295138889</v>
      </c>
      <c r="B686" s="19" t="s">
        <v>359</v>
      </c>
      <c r="C686" s="19" t="s">
        <v>174</v>
      </c>
      <c r="D686" s="19">
        <f t="shared" si="2"/>
        <v>0</v>
      </c>
      <c r="E686" s="19" t="s">
        <v>328</v>
      </c>
      <c r="F686" s="19">
        <f>IFERROR(__xludf.DUMMYFUNCTION("LET(
  t, LOWER(TRIM(E686)),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86" s="19" t="s">
        <v>185</v>
      </c>
      <c r="H686" s="19">
        <f>IFERROR(__xludf.DUMMYFUNCTION("LET(
  t, LOWER(TRIM(G686)),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86" s="19" t="s">
        <v>182</v>
      </c>
      <c r="J686" s="19">
        <f>IFERROR(__xludf.DUMMYFUNCTION("LET(
  text, LOWER(I686),
  IFERROR(
    IFS(
      REGEXMATCH(text,""ở cùng gia đình|ở trọ cùng gia đình""), 0,
      REGEXMATCH(text,""thuê trọ""), 1,
      REGEXMATCH(text,""ở ktx""), 2,
      REGEXMATCH(text,""có nhà tại khu vực đang học|có nhà|ở riên"&amp;"g tại chung cư""), 3,
      REGEXMATCH(text,""ở nhà người quen""), 4
    ),
  -1)
)"),1.0)</f>
        <v>1</v>
      </c>
      <c r="K686" s="19" t="s">
        <v>202</v>
      </c>
      <c r="L686" s="19">
        <f>IFERROR(__xludf.DUMMYFUNCTION("LET(
  t, LOWER(TRIM(K686)),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86" s="19" t="s">
        <v>184</v>
      </c>
      <c r="N686" s="19">
        <f>IFERROR(__xludf.DUMMYFUNCTION("LET(
  t, LOWER(TRIM(M686)),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86" s="19" t="s">
        <v>195</v>
      </c>
      <c r="P686" s="19">
        <f t="shared" si="3"/>
        <v>1</v>
      </c>
      <c r="Q686" s="19">
        <v>1.0</v>
      </c>
      <c r="R686" s="20">
        <f t="shared" si="748"/>
        <v>1</v>
      </c>
      <c r="S686" s="19" t="s">
        <v>223</v>
      </c>
      <c r="T686" s="19"/>
      <c r="U686" s="19" t="s">
        <v>224</v>
      </c>
      <c r="V686" s="20">
        <f>IFERROR(__xludf.DUMMYFUNCTION("IFERROR(REGEXEXTRACT(U686,""\d+"")*1, """")"),25.0)</f>
        <v>25</v>
      </c>
      <c r="W686" s="20">
        <f t="shared" si="5"/>
        <v>25</v>
      </c>
      <c r="X686" s="21">
        <v>0.1</v>
      </c>
      <c r="Y686" s="21">
        <v>0.0</v>
      </c>
      <c r="Z686" s="19" t="s">
        <v>186</v>
      </c>
      <c r="AA686" s="19"/>
      <c r="AB686" s="19" t="s">
        <v>185</v>
      </c>
      <c r="AC686" s="19" t="s">
        <v>185</v>
      </c>
      <c r="AD686" s="19" t="s">
        <v>205</v>
      </c>
      <c r="AE686" s="19" t="s">
        <v>186</v>
      </c>
      <c r="AF686" s="19" t="s">
        <v>250</v>
      </c>
      <c r="AG686" s="19" t="s">
        <v>226</v>
      </c>
      <c r="AH686" s="19" t="s">
        <v>226</v>
      </c>
      <c r="AI686" s="19" t="s">
        <v>239</v>
      </c>
      <c r="AJ686" s="19">
        <f t="shared" si="6"/>
        <v>0</v>
      </c>
      <c r="AK686" s="19" t="s">
        <v>188</v>
      </c>
      <c r="AL686" s="19">
        <f t="shared" si="7"/>
        <v>1</v>
      </c>
      <c r="AM686" s="19" t="s">
        <v>190</v>
      </c>
      <c r="AN686" s="19">
        <f t="shared" si="8"/>
        <v>0</v>
      </c>
      <c r="AO686" s="20"/>
      <c r="AP686" s="19">
        <v>3.0</v>
      </c>
      <c r="AQ686" s="19">
        <v>4.0</v>
      </c>
      <c r="AR686" s="19">
        <v>1.0</v>
      </c>
      <c r="AS686" s="19">
        <v>2.0</v>
      </c>
      <c r="AT686" s="19">
        <v>1.0</v>
      </c>
      <c r="AU686" s="19">
        <v>4.0</v>
      </c>
      <c r="AV686" s="19">
        <v>2.0</v>
      </c>
      <c r="AW686" s="19">
        <v>2.0</v>
      </c>
      <c r="AX686" s="19">
        <v>1.0</v>
      </c>
      <c r="AY686" s="19">
        <f t="shared" si="9"/>
        <v>20</v>
      </c>
      <c r="AZ686" s="19">
        <f t="shared" si="10"/>
        <v>11</v>
      </c>
      <c r="BA686" s="19">
        <f t="shared" si="11"/>
        <v>1</v>
      </c>
      <c r="BB686" s="19">
        <f t="shared" si="12"/>
        <v>0</v>
      </c>
      <c r="BC686" s="19">
        <v>2.0</v>
      </c>
      <c r="BD686" s="19">
        <v>4.0</v>
      </c>
      <c r="BE686" s="19">
        <v>4.0</v>
      </c>
      <c r="BF686" s="19">
        <v>2.0</v>
      </c>
      <c r="BG686" s="19">
        <v>2.0</v>
      </c>
      <c r="BH686" s="19">
        <v>1.0</v>
      </c>
      <c r="BI686" s="19">
        <v>1.0</v>
      </c>
      <c r="BJ686" s="19">
        <f t="shared" si="13"/>
        <v>16</v>
      </c>
      <c r="BK686" s="19">
        <f t="shared" si="14"/>
        <v>9</v>
      </c>
      <c r="BL686" s="19"/>
      <c r="BM686" s="19"/>
      <c r="BN686" s="19">
        <v>1.0</v>
      </c>
      <c r="BO686" s="19" t="s">
        <v>185</v>
      </c>
      <c r="BP686" s="19">
        <f t="shared" si="15"/>
        <v>0</v>
      </c>
      <c r="BQ686" s="19">
        <v>1.0</v>
      </c>
      <c r="BR686" s="19">
        <v>0.0</v>
      </c>
      <c r="BS686" s="19" t="s">
        <v>185</v>
      </c>
      <c r="BT686" s="20">
        <f t="shared" si="16"/>
        <v>0</v>
      </c>
      <c r="BU686" s="20"/>
      <c r="BV686" s="19">
        <v>3.0</v>
      </c>
      <c r="BW686" s="19" t="s">
        <v>195</v>
      </c>
      <c r="BX686" s="19" t="s">
        <v>191</v>
      </c>
      <c r="BY686" s="19" t="s">
        <v>195</v>
      </c>
      <c r="BZ686" s="19" t="s">
        <v>186</v>
      </c>
      <c r="CA686" s="19">
        <f t="shared" si="17"/>
        <v>1</v>
      </c>
      <c r="CB686" s="19" t="s">
        <v>208</v>
      </c>
      <c r="CC686" s="19">
        <f t="shared" si="18"/>
        <v>2</v>
      </c>
      <c r="CD686" s="19" t="s">
        <v>208</v>
      </c>
      <c r="CE686" s="19">
        <f t="shared" si="19"/>
        <v>2</v>
      </c>
      <c r="CF686" s="19" t="s">
        <v>209</v>
      </c>
      <c r="CG686" s="19">
        <f t="shared" si="20"/>
        <v>1</v>
      </c>
      <c r="CH686" s="19" t="s">
        <v>192</v>
      </c>
      <c r="CI686" s="19">
        <f t="shared" si="21"/>
        <v>0</v>
      </c>
      <c r="CJ686" s="19" t="s">
        <v>229</v>
      </c>
      <c r="CK686" s="19" t="s">
        <v>899</v>
      </c>
      <c r="CL686" s="19" t="s">
        <v>212</v>
      </c>
      <c r="CM686" s="19">
        <f t="shared" si="22"/>
        <v>6</v>
      </c>
      <c r="CN686" s="19" t="s">
        <v>185</v>
      </c>
      <c r="CO686" s="19">
        <f t="shared" si="23"/>
        <v>0</v>
      </c>
      <c r="CP686" s="19" t="s">
        <v>185</v>
      </c>
      <c r="CQ686" s="19" t="s">
        <v>195</v>
      </c>
      <c r="CR686" s="19" t="s">
        <v>185</v>
      </c>
      <c r="CS686" s="19" t="s">
        <v>195</v>
      </c>
      <c r="CT686" s="19" t="s">
        <v>185</v>
      </c>
      <c r="CU686" s="19">
        <f t="shared" ref="CU686:CY686" si="756">if(CP686="Không",0,1)</f>
        <v>0</v>
      </c>
      <c r="CV686" s="19">
        <f t="shared" si="756"/>
        <v>1</v>
      </c>
      <c r="CW686" s="19">
        <f t="shared" si="756"/>
        <v>0</v>
      </c>
      <c r="CX686" s="19">
        <f t="shared" si="756"/>
        <v>1</v>
      </c>
      <c r="CY686" s="19">
        <f t="shared" si="756"/>
        <v>0</v>
      </c>
      <c r="CZ686" s="19" t="s">
        <v>185</v>
      </c>
      <c r="DA686" s="19">
        <f t="shared" si="25"/>
        <v>0</v>
      </c>
      <c r="DB686" s="19" t="s">
        <v>185</v>
      </c>
      <c r="DC686" s="19">
        <f t="shared" si="26"/>
        <v>0</v>
      </c>
      <c r="DD686" s="20"/>
      <c r="DE686" s="19" t="s">
        <v>195</v>
      </c>
      <c r="DF686" s="19">
        <f t="shared" si="27"/>
        <v>1</v>
      </c>
      <c r="DG686" s="19" t="s">
        <v>196</v>
      </c>
      <c r="DH686" s="19">
        <f t="shared" si="28"/>
        <v>0</v>
      </c>
      <c r="DI686" s="19" t="s">
        <v>185</v>
      </c>
      <c r="DJ686" s="19">
        <f t="shared" si="29"/>
        <v>0</v>
      </c>
      <c r="DK686" s="19" t="s">
        <v>197</v>
      </c>
      <c r="DL686" s="19">
        <f t="shared" si="30"/>
        <v>0</v>
      </c>
      <c r="DM686" s="19" t="s">
        <v>198</v>
      </c>
      <c r="DN686" s="19">
        <f t="shared" si="31"/>
        <v>1.5</v>
      </c>
      <c r="DO686" s="19" t="s">
        <v>326</v>
      </c>
      <c r="DP686" s="19" t="s">
        <v>195</v>
      </c>
      <c r="DQ686" s="20">
        <f t="shared" si="32"/>
        <v>1</v>
      </c>
      <c r="DR686" s="19" t="s">
        <v>490</v>
      </c>
      <c r="DS686" s="19" t="s">
        <v>185</v>
      </c>
      <c r="DT686" s="20"/>
      <c r="DU686" s="19" t="s">
        <v>185</v>
      </c>
      <c r="DV686" s="20"/>
      <c r="DW686" s="20"/>
      <c r="DX686" s="20"/>
      <c r="DY686" s="20"/>
    </row>
    <row r="687">
      <c r="A687" s="18">
        <v>46043.842986111114</v>
      </c>
      <c r="B687" s="19" t="s">
        <v>219</v>
      </c>
      <c r="C687" s="19" t="s">
        <v>335</v>
      </c>
      <c r="D687" s="19">
        <f t="shared" si="2"/>
        <v>1</v>
      </c>
      <c r="E687" s="19" t="s">
        <v>1309</v>
      </c>
      <c r="F687" s="19">
        <f>IFERROR(__xludf.DUMMYFUNCTION("LET(
  t, LOWER(TRIM(E687)),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87" s="19" t="s">
        <v>185</v>
      </c>
      <c r="H687" s="19">
        <f>IFERROR(__xludf.DUMMYFUNCTION("LET(
  t, LOWER(TRIM(G687)),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87" s="19" t="s">
        <v>276</v>
      </c>
      <c r="J687" s="19">
        <f>IFERROR(__xludf.DUMMYFUNCTION("LET(
  text, LOWER(I687),
  IFERROR(
    IFS(
      REGEXMATCH(text,""ở cùng gia đình|ở trọ cùng gia đình""), 0,
      REGEXMATCH(text,""thuê trọ""), 1,
      REGEXMATCH(text,""ở ktx""), 2,
      REGEXMATCH(text,""có nhà tại khu vực đang học|có nhà|ở riên"&amp;"g tại chung cư""), 3,
      REGEXMATCH(text,""ở nhà người quen""), 4
    ),
  -1)
)"),0.0)</f>
        <v>0</v>
      </c>
      <c r="K687" s="19" t="s">
        <v>221</v>
      </c>
      <c r="L687" s="19">
        <f>IFERROR(__xludf.DUMMYFUNCTION("LET(
  t, LOWER(TRIM(K687)),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87" s="19" t="s">
        <v>222</v>
      </c>
      <c r="N687" s="19">
        <f>IFERROR(__xludf.DUMMYFUNCTION("LET(
  t, LOWER(TRIM(M687)),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87" s="19" t="s">
        <v>195</v>
      </c>
      <c r="P687" s="19">
        <f t="shared" si="3"/>
        <v>1</v>
      </c>
      <c r="Q687" s="19">
        <v>1.0</v>
      </c>
      <c r="R687" s="20">
        <f t="shared" si="748"/>
        <v>1</v>
      </c>
      <c r="S687" s="19" t="s">
        <v>306</v>
      </c>
      <c r="T687" s="19"/>
      <c r="U687" s="19" t="s">
        <v>204</v>
      </c>
      <c r="V687" s="20">
        <f>IFERROR(__xludf.DUMMYFUNCTION("IFERROR(REGEXEXTRACT(U687,""\d+"")*1, """")"),15.0)</f>
        <v>15</v>
      </c>
      <c r="W687" s="20">
        <f t="shared" si="5"/>
        <v>15</v>
      </c>
      <c r="X687" s="21">
        <v>0.2</v>
      </c>
      <c r="Y687" s="21">
        <v>0.3</v>
      </c>
      <c r="Z687" s="19" t="s">
        <v>186</v>
      </c>
      <c r="AA687" s="19"/>
      <c r="AB687" s="19" t="s">
        <v>185</v>
      </c>
      <c r="AC687" s="19" t="s">
        <v>1310</v>
      </c>
      <c r="AD687" s="19" t="s">
        <v>186</v>
      </c>
      <c r="AE687" s="19" t="s">
        <v>185</v>
      </c>
      <c r="AF687" s="19" t="s">
        <v>250</v>
      </c>
      <c r="AG687" s="19" t="s">
        <v>226</v>
      </c>
      <c r="AH687" s="19" t="s">
        <v>251</v>
      </c>
      <c r="AI687" s="19" t="s">
        <v>331</v>
      </c>
      <c r="AJ687" s="19">
        <f t="shared" si="6"/>
        <v>3</v>
      </c>
      <c r="AK687" s="19" t="s">
        <v>226</v>
      </c>
      <c r="AL687" s="19">
        <f t="shared" si="7"/>
        <v>2</v>
      </c>
      <c r="AM687" s="19" t="s">
        <v>190</v>
      </c>
      <c r="AN687" s="19">
        <f t="shared" si="8"/>
        <v>0</v>
      </c>
      <c r="AO687" s="20"/>
      <c r="AP687" s="19">
        <v>4.0</v>
      </c>
      <c r="AQ687" s="19">
        <v>2.0</v>
      </c>
      <c r="AR687" s="19">
        <v>3.0</v>
      </c>
      <c r="AS687" s="19">
        <v>4.0</v>
      </c>
      <c r="AT687" s="19">
        <v>3.0</v>
      </c>
      <c r="AU687" s="19">
        <v>4.0</v>
      </c>
      <c r="AV687" s="19">
        <v>2.0</v>
      </c>
      <c r="AW687" s="19">
        <v>2.0</v>
      </c>
      <c r="AX687" s="19">
        <v>1.0</v>
      </c>
      <c r="AY687" s="19">
        <f t="shared" si="9"/>
        <v>25</v>
      </c>
      <c r="AZ687" s="19">
        <f t="shared" si="10"/>
        <v>16</v>
      </c>
      <c r="BA687" s="19">
        <f t="shared" si="11"/>
        <v>1</v>
      </c>
      <c r="BB687" s="19">
        <f t="shared" si="12"/>
        <v>1</v>
      </c>
      <c r="BC687" s="19">
        <v>3.0</v>
      </c>
      <c r="BD687" s="19">
        <v>3.0</v>
      </c>
      <c r="BE687" s="19">
        <v>3.0</v>
      </c>
      <c r="BF687" s="19">
        <v>4.0</v>
      </c>
      <c r="BG687" s="19">
        <v>4.0</v>
      </c>
      <c r="BH687" s="19">
        <v>4.0</v>
      </c>
      <c r="BI687" s="19">
        <v>4.0</v>
      </c>
      <c r="BJ687" s="19">
        <f t="shared" si="13"/>
        <v>25</v>
      </c>
      <c r="BK687" s="19">
        <f t="shared" si="14"/>
        <v>18</v>
      </c>
      <c r="BL687" s="19"/>
      <c r="BM687" s="19"/>
      <c r="BN687" s="19">
        <v>4.0</v>
      </c>
      <c r="BO687" s="19" t="s">
        <v>185</v>
      </c>
      <c r="BP687" s="19">
        <f t="shared" si="15"/>
        <v>0</v>
      </c>
      <c r="BQ687" s="19">
        <v>3.0</v>
      </c>
      <c r="BR687" s="19">
        <v>10.0</v>
      </c>
      <c r="BS687" s="19" t="s">
        <v>195</v>
      </c>
      <c r="BT687" s="20">
        <f t="shared" si="16"/>
        <v>1</v>
      </c>
      <c r="BU687" s="19" t="s">
        <v>207</v>
      </c>
      <c r="BV687" s="19">
        <v>1.0</v>
      </c>
      <c r="BW687" s="19" t="s">
        <v>195</v>
      </c>
      <c r="BX687" s="19" t="s">
        <v>378</v>
      </c>
      <c r="BY687" s="19" t="s">
        <v>195</v>
      </c>
      <c r="BZ687" s="19" t="s">
        <v>186</v>
      </c>
      <c r="CA687" s="19">
        <f t="shared" si="17"/>
        <v>1</v>
      </c>
      <c r="CB687" s="19" t="s">
        <v>208</v>
      </c>
      <c r="CC687" s="19">
        <f t="shared" si="18"/>
        <v>2</v>
      </c>
      <c r="CD687" s="19" t="s">
        <v>209</v>
      </c>
      <c r="CE687" s="19">
        <f t="shared" si="19"/>
        <v>1</v>
      </c>
      <c r="CF687" s="19" t="s">
        <v>209</v>
      </c>
      <c r="CG687" s="19">
        <f t="shared" si="20"/>
        <v>1</v>
      </c>
      <c r="CH687" s="19" t="s">
        <v>208</v>
      </c>
      <c r="CI687" s="19">
        <f t="shared" si="21"/>
        <v>2</v>
      </c>
      <c r="CJ687" s="19" t="s">
        <v>229</v>
      </c>
      <c r="CK687" s="19" t="s">
        <v>1099</v>
      </c>
      <c r="CL687" s="19" t="s">
        <v>212</v>
      </c>
      <c r="CM687" s="19">
        <f t="shared" si="22"/>
        <v>6</v>
      </c>
      <c r="CN687" s="19" t="s">
        <v>213</v>
      </c>
      <c r="CO687" s="19">
        <f t="shared" si="23"/>
        <v>1</v>
      </c>
      <c r="CP687" s="19" t="s">
        <v>195</v>
      </c>
      <c r="CQ687" s="19" t="s">
        <v>195</v>
      </c>
      <c r="CR687" s="19" t="s">
        <v>195</v>
      </c>
      <c r="CS687" s="19" t="s">
        <v>195</v>
      </c>
      <c r="CT687" s="19" t="s">
        <v>185</v>
      </c>
      <c r="CU687" s="19">
        <f t="shared" ref="CU687:CY687" si="757">if(CP687="Không",0,1)</f>
        <v>1</v>
      </c>
      <c r="CV687" s="19">
        <f t="shared" si="757"/>
        <v>1</v>
      </c>
      <c r="CW687" s="19">
        <f t="shared" si="757"/>
        <v>1</v>
      </c>
      <c r="CX687" s="19">
        <f t="shared" si="757"/>
        <v>1</v>
      </c>
      <c r="CY687" s="19">
        <f t="shared" si="757"/>
        <v>0</v>
      </c>
      <c r="CZ687" s="19" t="s">
        <v>185</v>
      </c>
      <c r="DA687" s="19">
        <f t="shared" si="25"/>
        <v>0</v>
      </c>
      <c r="DB687" s="19" t="s">
        <v>185</v>
      </c>
      <c r="DC687" s="19">
        <f t="shared" si="26"/>
        <v>0</v>
      </c>
      <c r="DD687" s="20"/>
      <c r="DE687" s="19" t="s">
        <v>185</v>
      </c>
      <c r="DF687" s="19">
        <f t="shared" si="27"/>
        <v>0</v>
      </c>
      <c r="DG687" s="19" t="s">
        <v>196</v>
      </c>
      <c r="DH687" s="19">
        <f t="shared" si="28"/>
        <v>0</v>
      </c>
      <c r="DI687" s="19" t="s">
        <v>1311</v>
      </c>
      <c r="DJ687" s="19">
        <f t="shared" si="29"/>
        <v>1</v>
      </c>
      <c r="DK687" s="19" t="s">
        <v>282</v>
      </c>
      <c r="DL687" s="19">
        <f t="shared" si="30"/>
        <v>1</v>
      </c>
      <c r="DM687" s="20"/>
      <c r="DN687" s="19" t="str">
        <f t="shared" si="31"/>
        <v/>
      </c>
      <c r="DO687" s="20"/>
      <c r="DP687" s="19" t="s">
        <v>185</v>
      </c>
      <c r="DQ687" s="20">
        <f t="shared" si="32"/>
        <v>0</v>
      </c>
      <c r="DR687" s="20"/>
      <c r="DS687" s="19" t="s">
        <v>195</v>
      </c>
      <c r="DT687" s="19" t="s">
        <v>285</v>
      </c>
      <c r="DU687" s="19" t="s">
        <v>185</v>
      </c>
      <c r="DV687" s="20"/>
      <c r="DW687" s="20"/>
      <c r="DX687" s="20"/>
      <c r="DY687" s="20"/>
    </row>
    <row r="688">
      <c r="A688" s="18">
        <v>46043.843136574076</v>
      </c>
      <c r="B688" s="19" t="s">
        <v>219</v>
      </c>
      <c r="C688" s="19" t="s">
        <v>335</v>
      </c>
      <c r="D688" s="19">
        <f t="shared" si="2"/>
        <v>1</v>
      </c>
      <c r="E688" s="19" t="s">
        <v>328</v>
      </c>
      <c r="F688" s="19">
        <f>IFERROR(__xludf.DUMMYFUNCTION("LET(
  t, LOWER(TRIM(E688)),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688" s="19" t="s">
        <v>220</v>
      </c>
      <c r="H688" s="19">
        <f>IFERROR(__xludf.DUMMYFUNCTION("LET(
  t, LOWER(TRIM(G688)),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88" s="19" t="s">
        <v>276</v>
      </c>
      <c r="J688" s="19">
        <f>IFERROR(__xludf.DUMMYFUNCTION("LET(
  text, LOWER(I688),
  IFERROR(
    IFS(
      REGEXMATCH(text,""ở cùng gia đình|ở trọ cùng gia đình""), 0,
      REGEXMATCH(text,""thuê trọ""), 1,
      REGEXMATCH(text,""ở ktx""), 2,
      REGEXMATCH(text,""có nhà tại khu vực đang học|có nhà|ở riên"&amp;"g tại chung cư""), 3,
      REGEXMATCH(text,""ở nhà người quen""), 4
    ),
  -1)
)"),0.0)</f>
        <v>0</v>
      </c>
      <c r="K688" s="19" t="s">
        <v>183</v>
      </c>
      <c r="L688" s="19">
        <f>IFERROR(__xludf.DUMMYFUNCTION("LET(
  t, LOWER(TRIM(K688)),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88" s="19" t="s">
        <v>184</v>
      </c>
      <c r="N688" s="19">
        <f>IFERROR(__xludf.DUMMYFUNCTION("LET(
  t, LOWER(TRIM(M688)),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88" s="19" t="s">
        <v>185</v>
      </c>
      <c r="P688" s="19">
        <f t="shared" si="3"/>
        <v>0</v>
      </c>
      <c r="Q688" s="20"/>
      <c r="R688" s="20" t="str">
        <f t="shared" si="748"/>
        <v/>
      </c>
      <c r="S688" s="20"/>
      <c r="T688" s="20"/>
      <c r="U688" s="20"/>
      <c r="V688" s="20" t="str">
        <f>IFERROR(__xludf.DUMMYFUNCTION("IFERROR(REGEXEXTRACT(U688,""\d+"")*1, """")"),"")</f>
        <v/>
      </c>
      <c r="W688" s="20">
        <f t="shared" si="5"/>
        <v>0</v>
      </c>
      <c r="X688" s="20"/>
      <c r="Y688" s="20"/>
      <c r="Z688" s="19" t="s">
        <v>185</v>
      </c>
      <c r="AA688" s="19"/>
      <c r="AB688" s="19" t="s">
        <v>185</v>
      </c>
      <c r="AC688" s="19" t="s">
        <v>185</v>
      </c>
      <c r="AD688" s="19" t="s">
        <v>205</v>
      </c>
      <c r="AE688" s="19" t="s">
        <v>225</v>
      </c>
      <c r="AF688" s="19" t="s">
        <v>250</v>
      </c>
      <c r="AG688" s="19" t="s">
        <v>188</v>
      </c>
      <c r="AH688" s="19" t="s">
        <v>226</v>
      </c>
      <c r="AI688" s="19" t="s">
        <v>189</v>
      </c>
      <c r="AJ688" s="19">
        <f t="shared" si="6"/>
        <v>1</v>
      </c>
      <c r="AK688" s="19" t="s">
        <v>188</v>
      </c>
      <c r="AL688" s="19">
        <f t="shared" si="7"/>
        <v>1</v>
      </c>
      <c r="AM688" s="19" t="s">
        <v>190</v>
      </c>
      <c r="AN688" s="19">
        <f t="shared" si="8"/>
        <v>0</v>
      </c>
      <c r="AO688" s="20"/>
      <c r="AP688" s="19">
        <v>3.0</v>
      </c>
      <c r="AQ688" s="19">
        <v>3.0</v>
      </c>
      <c r="AR688" s="19">
        <v>1.0</v>
      </c>
      <c r="AS688" s="19">
        <v>4.0</v>
      </c>
      <c r="AT688" s="19">
        <v>3.0</v>
      </c>
      <c r="AU688" s="19">
        <v>4.0</v>
      </c>
      <c r="AV688" s="19">
        <v>2.0</v>
      </c>
      <c r="AW688" s="19">
        <v>1.0</v>
      </c>
      <c r="AX688" s="19">
        <v>2.0</v>
      </c>
      <c r="AY688" s="19">
        <f t="shared" si="9"/>
        <v>23</v>
      </c>
      <c r="AZ688" s="19">
        <f t="shared" si="10"/>
        <v>14</v>
      </c>
      <c r="BA688" s="19">
        <f t="shared" si="11"/>
        <v>1</v>
      </c>
      <c r="BB688" s="19">
        <f t="shared" si="12"/>
        <v>1</v>
      </c>
      <c r="BC688" s="19">
        <v>3.0</v>
      </c>
      <c r="BD688" s="19">
        <v>2.0</v>
      </c>
      <c r="BE688" s="19">
        <v>2.0</v>
      </c>
      <c r="BF688" s="19">
        <v>2.0</v>
      </c>
      <c r="BG688" s="19">
        <v>1.0</v>
      </c>
      <c r="BH688" s="19">
        <v>1.0</v>
      </c>
      <c r="BI688" s="19">
        <v>3.0</v>
      </c>
      <c r="BJ688" s="19">
        <f t="shared" si="13"/>
        <v>14</v>
      </c>
      <c r="BK688" s="19">
        <f t="shared" si="14"/>
        <v>7</v>
      </c>
      <c r="BL688" s="19"/>
      <c r="BM688" s="19"/>
      <c r="BN688" s="19">
        <v>1.0</v>
      </c>
      <c r="BO688" s="19" t="s">
        <v>195</v>
      </c>
      <c r="BP688" s="19">
        <f t="shared" si="15"/>
        <v>1</v>
      </c>
      <c r="BQ688" s="19">
        <v>5.0</v>
      </c>
      <c r="BR688" s="19">
        <v>1.0</v>
      </c>
      <c r="BS688" s="19" t="s">
        <v>195</v>
      </c>
      <c r="BT688" s="20">
        <f t="shared" si="16"/>
        <v>1</v>
      </c>
      <c r="BU688" s="19" t="s">
        <v>312</v>
      </c>
      <c r="BV688" s="19">
        <v>1.0</v>
      </c>
      <c r="BW688" s="19" t="s">
        <v>185</v>
      </c>
      <c r="BX688" s="19" t="s">
        <v>191</v>
      </c>
      <c r="BY688" s="19" t="s">
        <v>195</v>
      </c>
      <c r="BZ688" s="19" t="s">
        <v>208</v>
      </c>
      <c r="CA688" s="19">
        <f t="shared" si="17"/>
        <v>2</v>
      </c>
      <c r="CB688" s="19" t="s">
        <v>208</v>
      </c>
      <c r="CC688" s="19">
        <f t="shared" si="18"/>
        <v>2</v>
      </c>
      <c r="CD688" s="19" t="s">
        <v>208</v>
      </c>
      <c r="CE688" s="19">
        <f t="shared" si="19"/>
        <v>2</v>
      </c>
      <c r="CF688" s="19" t="s">
        <v>209</v>
      </c>
      <c r="CG688" s="19">
        <f t="shared" si="20"/>
        <v>1</v>
      </c>
      <c r="CH688" s="19" t="s">
        <v>209</v>
      </c>
      <c r="CI688" s="19">
        <f t="shared" si="21"/>
        <v>1</v>
      </c>
      <c r="CJ688" s="19" t="s">
        <v>262</v>
      </c>
      <c r="CK688" s="19" t="s">
        <v>1312</v>
      </c>
      <c r="CL688" s="19" t="s">
        <v>365</v>
      </c>
      <c r="CM688" s="19">
        <f t="shared" si="22"/>
        <v>0.33</v>
      </c>
      <c r="CN688" s="19" t="s">
        <v>185</v>
      </c>
      <c r="CO688" s="19">
        <f t="shared" si="23"/>
        <v>0</v>
      </c>
      <c r="CP688" s="19" t="s">
        <v>185</v>
      </c>
      <c r="CQ688" s="19" t="s">
        <v>195</v>
      </c>
      <c r="CR688" s="19" t="s">
        <v>185</v>
      </c>
      <c r="CS688" s="19" t="s">
        <v>185</v>
      </c>
      <c r="CT688" s="19" t="s">
        <v>185</v>
      </c>
      <c r="CU688" s="19">
        <f t="shared" ref="CU688:CY688" si="758">if(CP688="Không",0,1)</f>
        <v>0</v>
      </c>
      <c r="CV688" s="19">
        <f t="shared" si="758"/>
        <v>1</v>
      </c>
      <c r="CW688" s="19">
        <f t="shared" si="758"/>
        <v>0</v>
      </c>
      <c r="CX688" s="19">
        <f t="shared" si="758"/>
        <v>0</v>
      </c>
      <c r="CY688" s="19">
        <f t="shared" si="758"/>
        <v>0</v>
      </c>
      <c r="CZ688" s="19" t="s">
        <v>185</v>
      </c>
      <c r="DA688" s="19">
        <f t="shared" si="25"/>
        <v>0</v>
      </c>
      <c r="DB688" s="19" t="s">
        <v>195</v>
      </c>
      <c r="DC688" s="19">
        <f t="shared" si="26"/>
        <v>1</v>
      </c>
      <c r="DD688" s="19" t="s">
        <v>1313</v>
      </c>
      <c r="DE688" s="19" t="s">
        <v>195</v>
      </c>
      <c r="DF688" s="19">
        <f t="shared" si="27"/>
        <v>1</v>
      </c>
      <c r="DG688" s="19" t="s">
        <v>196</v>
      </c>
      <c r="DH688" s="19">
        <f t="shared" si="28"/>
        <v>0</v>
      </c>
      <c r="DI688" s="19" t="s">
        <v>1314</v>
      </c>
      <c r="DJ688" s="19">
        <f t="shared" si="29"/>
        <v>1</v>
      </c>
      <c r="DK688" s="19" t="s">
        <v>197</v>
      </c>
      <c r="DL688" s="19">
        <f t="shared" si="30"/>
        <v>0</v>
      </c>
      <c r="DM688" s="19" t="s">
        <v>198</v>
      </c>
      <c r="DN688" s="19">
        <f t="shared" si="31"/>
        <v>1.5</v>
      </c>
      <c r="DO688" s="19" t="s">
        <v>529</v>
      </c>
      <c r="DP688" s="19" t="s">
        <v>185</v>
      </c>
      <c r="DQ688" s="20">
        <f t="shared" si="32"/>
        <v>0</v>
      </c>
      <c r="DR688" s="20"/>
      <c r="DS688" s="19" t="s">
        <v>195</v>
      </c>
      <c r="DT688" s="19" t="s">
        <v>285</v>
      </c>
      <c r="DU688" s="19" t="s">
        <v>185</v>
      </c>
      <c r="DV688" s="20"/>
      <c r="DW688" s="20"/>
      <c r="DX688" s="20"/>
      <c r="DY688" s="20"/>
    </row>
    <row r="689">
      <c r="A689" s="18">
        <v>46043.84322916667</v>
      </c>
      <c r="B689" s="19" t="s">
        <v>527</v>
      </c>
      <c r="C689" s="19" t="s">
        <v>335</v>
      </c>
      <c r="D689" s="19">
        <f t="shared" si="2"/>
        <v>1</v>
      </c>
      <c r="E689" s="19" t="s">
        <v>335</v>
      </c>
      <c r="F689" s="19">
        <f>IFERROR(__xludf.DUMMYFUNCTION("LET(
  t, LOWER(TRIM(E689)),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689" s="19" t="s">
        <v>185</v>
      </c>
      <c r="H689" s="19">
        <f>IFERROR(__xludf.DUMMYFUNCTION("LET(
  t, LOWER(TRIM(G689)),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89" s="19" t="s">
        <v>182</v>
      </c>
      <c r="J689" s="19">
        <f>IFERROR(__xludf.DUMMYFUNCTION("LET(
  text, LOWER(I689),
  IFERROR(
    IFS(
      REGEXMATCH(text,""ở cùng gia đình|ở trọ cùng gia đình""), 0,
      REGEXMATCH(text,""thuê trọ""), 1,
      REGEXMATCH(text,""ở ktx""), 2,
      REGEXMATCH(text,""có nhà tại khu vực đang học|có nhà|ở riên"&amp;"g tại chung cư""), 3,
      REGEXMATCH(text,""ở nhà người quen""), 4
    ),
  -1)
)"),1.0)</f>
        <v>1</v>
      </c>
      <c r="K689" s="19" t="s">
        <v>202</v>
      </c>
      <c r="L689" s="19">
        <f>IFERROR(__xludf.DUMMYFUNCTION("LET(
  t, LOWER(TRIM(K689)),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89" s="19" t="s">
        <v>1315</v>
      </c>
      <c r="N689" s="19">
        <f>IFERROR(__xludf.DUMMYFUNCTION("LET(
  t, LOWER(TRIM(M689)),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89" s="19" t="s">
        <v>185</v>
      </c>
      <c r="P689" s="19">
        <f t="shared" si="3"/>
        <v>0</v>
      </c>
      <c r="Q689" s="20"/>
      <c r="R689" s="20" t="str">
        <f t="shared" si="748"/>
        <v/>
      </c>
      <c r="S689" s="20"/>
      <c r="T689" s="20"/>
      <c r="U689" s="20"/>
      <c r="V689" s="20" t="str">
        <f>IFERROR(__xludf.DUMMYFUNCTION("IFERROR(REGEXEXTRACT(U689,""\d+"")*1, """")"),"")</f>
        <v/>
      </c>
      <c r="W689" s="20">
        <f t="shared" si="5"/>
        <v>0</v>
      </c>
      <c r="X689" s="20"/>
      <c r="Y689" s="20"/>
      <c r="Z689" s="19" t="s">
        <v>186</v>
      </c>
      <c r="AA689" s="19"/>
      <c r="AB689" s="19" t="s">
        <v>185</v>
      </c>
      <c r="AC689" s="19" t="s">
        <v>185</v>
      </c>
      <c r="AD689" s="19" t="s">
        <v>186</v>
      </c>
      <c r="AE689" s="19" t="s">
        <v>185</v>
      </c>
      <c r="AF689" s="19" t="s">
        <v>206</v>
      </c>
      <c r="AG689" s="19" t="s">
        <v>188</v>
      </c>
      <c r="AH689" s="19" t="s">
        <v>238</v>
      </c>
      <c r="AI689" s="19" t="s">
        <v>189</v>
      </c>
      <c r="AJ689" s="19">
        <f t="shared" si="6"/>
        <v>1</v>
      </c>
      <c r="AK689" s="19" t="s">
        <v>302</v>
      </c>
      <c r="AL689" s="19">
        <f t="shared" si="7"/>
        <v>-1</v>
      </c>
      <c r="AM689" s="19" t="s">
        <v>190</v>
      </c>
      <c r="AN689" s="19">
        <f t="shared" si="8"/>
        <v>0</v>
      </c>
      <c r="AO689" s="20"/>
      <c r="AP689" s="19">
        <v>2.0</v>
      </c>
      <c r="AQ689" s="19">
        <v>1.0</v>
      </c>
      <c r="AR689" s="19">
        <v>1.0</v>
      </c>
      <c r="AS689" s="19">
        <v>2.0</v>
      </c>
      <c r="AT689" s="19">
        <v>1.0</v>
      </c>
      <c r="AU689" s="19">
        <v>2.0</v>
      </c>
      <c r="AV689" s="19">
        <v>1.0</v>
      </c>
      <c r="AW689" s="19">
        <v>1.0</v>
      </c>
      <c r="AX689" s="19">
        <v>1.0</v>
      </c>
      <c r="AY689" s="19">
        <f t="shared" si="9"/>
        <v>12</v>
      </c>
      <c r="AZ689" s="19">
        <f t="shared" si="10"/>
        <v>3</v>
      </c>
      <c r="BA689" s="19">
        <f t="shared" si="11"/>
        <v>0</v>
      </c>
      <c r="BB689" s="19">
        <f t="shared" si="12"/>
        <v>0</v>
      </c>
      <c r="BC689" s="19">
        <v>2.0</v>
      </c>
      <c r="BD689" s="19">
        <v>1.0</v>
      </c>
      <c r="BE689" s="19">
        <v>2.0</v>
      </c>
      <c r="BF689" s="19">
        <v>1.0</v>
      </c>
      <c r="BG689" s="19">
        <v>2.0</v>
      </c>
      <c r="BH689" s="19">
        <v>1.0</v>
      </c>
      <c r="BI689" s="19">
        <v>1.0</v>
      </c>
      <c r="BJ689" s="19">
        <f t="shared" si="13"/>
        <v>10</v>
      </c>
      <c r="BK689" s="19">
        <f t="shared" si="14"/>
        <v>3</v>
      </c>
      <c r="BL689" s="19"/>
      <c r="BM689" s="19"/>
      <c r="BN689" s="19">
        <v>2.0</v>
      </c>
      <c r="BO689" s="19" t="s">
        <v>185</v>
      </c>
      <c r="BP689" s="19">
        <f t="shared" si="15"/>
        <v>0</v>
      </c>
      <c r="BQ689" s="19">
        <v>1.0</v>
      </c>
      <c r="BR689" s="19">
        <v>0.0</v>
      </c>
      <c r="BS689" s="19" t="s">
        <v>195</v>
      </c>
      <c r="BT689" s="20">
        <f t="shared" si="16"/>
        <v>1</v>
      </c>
      <c r="BU689" s="19" t="s">
        <v>1316</v>
      </c>
      <c r="BV689" s="19">
        <v>3.0</v>
      </c>
      <c r="BW689" s="19" t="s">
        <v>195</v>
      </c>
      <c r="BX689" s="19" t="s">
        <v>378</v>
      </c>
      <c r="BY689" s="19" t="s">
        <v>195</v>
      </c>
      <c r="BZ689" s="19" t="s">
        <v>186</v>
      </c>
      <c r="CA689" s="19">
        <f t="shared" si="17"/>
        <v>1</v>
      </c>
      <c r="CB689" s="19" t="s">
        <v>186</v>
      </c>
      <c r="CC689" s="19">
        <f t="shared" si="18"/>
        <v>1</v>
      </c>
      <c r="CD689" s="19" t="s">
        <v>192</v>
      </c>
      <c r="CE689" s="19">
        <f t="shared" si="19"/>
        <v>0</v>
      </c>
      <c r="CF689" s="19" t="s">
        <v>192</v>
      </c>
      <c r="CG689" s="19">
        <f t="shared" si="20"/>
        <v>0</v>
      </c>
      <c r="CH689" s="19" t="s">
        <v>192</v>
      </c>
      <c r="CI689" s="19">
        <f t="shared" si="21"/>
        <v>0</v>
      </c>
      <c r="CJ689" s="19" t="s">
        <v>229</v>
      </c>
      <c r="CK689" s="19" t="s">
        <v>185</v>
      </c>
      <c r="CL689" s="19" t="s">
        <v>231</v>
      </c>
      <c r="CM689" s="19">
        <f t="shared" si="22"/>
        <v>0.75</v>
      </c>
      <c r="CN689" s="19" t="s">
        <v>185</v>
      </c>
      <c r="CO689" s="19">
        <f t="shared" si="23"/>
        <v>0</v>
      </c>
      <c r="CP689" s="19" t="s">
        <v>195</v>
      </c>
      <c r="CQ689" s="19" t="s">
        <v>185</v>
      </c>
      <c r="CR689" s="19" t="s">
        <v>185</v>
      </c>
      <c r="CS689" s="19" t="s">
        <v>185</v>
      </c>
      <c r="CT689" s="19" t="s">
        <v>185</v>
      </c>
      <c r="CU689" s="19">
        <f t="shared" ref="CU689:CY689" si="759">if(CP689="Không",0,1)</f>
        <v>1</v>
      </c>
      <c r="CV689" s="19">
        <f t="shared" si="759"/>
        <v>0</v>
      </c>
      <c r="CW689" s="19">
        <f t="shared" si="759"/>
        <v>0</v>
      </c>
      <c r="CX689" s="19">
        <f t="shared" si="759"/>
        <v>0</v>
      </c>
      <c r="CY689" s="19">
        <f t="shared" si="759"/>
        <v>0</v>
      </c>
      <c r="CZ689" s="19" t="s">
        <v>185</v>
      </c>
      <c r="DA689" s="19">
        <f t="shared" si="25"/>
        <v>0</v>
      </c>
      <c r="DB689" s="19" t="s">
        <v>185</v>
      </c>
      <c r="DC689" s="19">
        <f t="shared" si="26"/>
        <v>0</v>
      </c>
      <c r="DD689" s="20"/>
      <c r="DE689" s="19" t="s">
        <v>195</v>
      </c>
      <c r="DF689" s="19">
        <f t="shared" si="27"/>
        <v>1</v>
      </c>
      <c r="DG689" s="19" t="s">
        <v>196</v>
      </c>
      <c r="DH689" s="19">
        <f t="shared" si="28"/>
        <v>0</v>
      </c>
      <c r="DI689" s="19" t="s">
        <v>185</v>
      </c>
      <c r="DJ689" s="19">
        <f t="shared" si="29"/>
        <v>0</v>
      </c>
      <c r="DK689" s="19" t="s">
        <v>197</v>
      </c>
      <c r="DL689" s="19">
        <f t="shared" si="30"/>
        <v>0</v>
      </c>
      <c r="DM689" s="19" t="s">
        <v>1317</v>
      </c>
      <c r="DN689" s="19" t="str">
        <f t="shared" si="31"/>
        <v/>
      </c>
      <c r="DO689" s="19" t="s">
        <v>326</v>
      </c>
      <c r="DP689" s="19" t="s">
        <v>185</v>
      </c>
      <c r="DQ689" s="20">
        <f t="shared" si="32"/>
        <v>0</v>
      </c>
      <c r="DR689" s="20"/>
      <c r="DS689" s="19" t="s">
        <v>185</v>
      </c>
      <c r="DT689" s="20"/>
      <c r="DU689" s="19" t="s">
        <v>185</v>
      </c>
      <c r="DV689" s="20"/>
      <c r="DW689" s="20"/>
      <c r="DX689" s="20"/>
      <c r="DY689" s="20"/>
    </row>
    <row r="690">
      <c r="A690" s="18">
        <v>46043.84339120371</v>
      </c>
      <c r="B690" s="19" t="s">
        <v>418</v>
      </c>
      <c r="C690" s="19" t="s">
        <v>174</v>
      </c>
      <c r="D690" s="19">
        <f t="shared" si="2"/>
        <v>0</v>
      </c>
      <c r="E690" s="19" t="s">
        <v>290</v>
      </c>
      <c r="F690" s="19">
        <f>IFERROR(__xludf.DUMMYFUNCTION("LET(
  t, LOWER(TRIM(E690)),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90" s="19" t="s">
        <v>185</v>
      </c>
      <c r="H690" s="19">
        <f>IFERROR(__xludf.DUMMYFUNCTION("LET(
  t, LOWER(TRIM(G690)),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90" s="19" t="s">
        <v>182</v>
      </c>
      <c r="J690" s="19">
        <f>IFERROR(__xludf.DUMMYFUNCTION("LET(
  text, LOWER(I690),
  IFERROR(
    IFS(
      REGEXMATCH(text,""ở cùng gia đình|ở trọ cùng gia đình""), 0,
      REGEXMATCH(text,""thuê trọ""), 1,
      REGEXMATCH(text,""ở ktx""), 2,
      REGEXMATCH(text,""có nhà tại khu vực đang học|có nhà|ở riên"&amp;"g tại chung cư""), 3,
      REGEXMATCH(text,""ở nhà người quen""), 4
    ),
  -1)
)"),1.0)</f>
        <v>1</v>
      </c>
      <c r="K690" s="19" t="s">
        <v>221</v>
      </c>
      <c r="L690" s="19">
        <f>IFERROR(__xludf.DUMMYFUNCTION("LET(
  t, LOWER(TRIM(K690)),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90" s="19" t="s">
        <v>184</v>
      </c>
      <c r="N690" s="19">
        <f>IFERROR(__xludf.DUMMYFUNCTION("LET(
  t, LOWER(TRIM(M690)),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90" s="19" t="s">
        <v>185</v>
      </c>
      <c r="P690" s="19">
        <f t="shared" si="3"/>
        <v>0</v>
      </c>
      <c r="Q690" s="20"/>
      <c r="R690" s="20" t="str">
        <f t="shared" si="748"/>
        <v/>
      </c>
      <c r="S690" s="20"/>
      <c r="T690" s="20"/>
      <c r="U690" s="20"/>
      <c r="V690" s="20" t="str">
        <f>IFERROR(__xludf.DUMMYFUNCTION("IFERROR(REGEXEXTRACT(U690,""\d+"")*1, """")"),"")</f>
        <v/>
      </c>
      <c r="W690" s="20">
        <f t="shared" si="5"/>
        <v>0</v>
      </c>
      <c r="X690" s="20"/>
      <c r="Y690" s="20"/>
      <c r="Z690" s="19" t="s">
        <v>186</v>
      </c>
      <c r="AA690" s="19"/>
      <c r="AB690" s="19" t="s">
        <v>185</v>
      </c>
      <c r="AC690" s="19" t="s">
        <v>185</v>
      </c>
      <c r="AD690" s="19" t="s">
        <v>205</v>
      </c>
      <c r="AE690" s="19" t="s">
        <v>185</v>
      </c>
      <c r="AF690" s="19" t="s">
        <v>206</v>
      </c>
      <c r="AG690" s="19" t="s">
        <v>188</v>
      </c>
      <c r="AH690" s="19" t="s">
        <v>251</v>
      </c>
      <c r="AI690" s="19" t="s">
        <v>239</v>
      </c>
      <c r="AJ690" s="19">
        <f t="shared" si="6"/>
        <v>0</v>
      </c>
      <c r="AK690" s="19" t="s">
        <v>188</v>
      </c>
      <c r="AL690" s="19">
        <f t="shared" si="7"/>
        <v>1</v>
      </c>
      <c r="AM690" s="19" t="s">
        <v>190</v>
      </c>
      <c r="AN690" s="19">
        <f t="shared" si="8"/>
        <v>0</v>
      </c>
      <c r="AO690" s="20"/>
      <c r="AP690" s="19">
        <v>2.0</v>
      </c>
      <c r="AQ690" s="19">
        <v>1.0</v>
      </c>
      <c r="AR690" s="19">
        <v>3.0</v>
      </c>
      <c r="AS690" s="19">
        <v>2.0</v>
      </c>
      <c r="AT690" s="19">
        <v>1.0</v>
      </c>
      <c r="AU690" s="19">
        <v>2.0</v>
      </c>
      <c r="AV690" s="19">
        <v>3.0</v>
      </c>
      <c r="AW690" s="19">
        <v>2.0</v>
      </c>
      <c r="AX690" s="19">
        <v>1.0</v>
      </c>
      <c r="AY690" s="19">
        <f t="shared" si="9"/>
        <v>17</v>
      </c>
      <c r="AZ690" s="19">
        <f t="shared" si="10"/>
        <v>8</v>
      </c>
      <c r="BA690" s="19">
        <f t="shared" si="11"/>
        <v>0</v>
      </c>
      <c r="BB690" s="19">
        <f t="shared" si="12"/>
        <v>0</v>
      </c>
      <c r="BC690" s="19">
        <v>2.0</v>
      </c>
      <c r="BD690" s="19">
        <v>2.0</v>
      </c>
      <c r="BE690" s="19">
        <v>2.0</v>
      </c>
      <c r="BF690" s="19">
        <v>1.0</v>
      </c>
      <c r="BG690" s="19">
        <v>2.0</v>
      </c>
      <c r="BH690" s="19">
        <v>1.0</v>
      </c>
      <c r="BI690" s="19">
        <v>1.0</v>
      </c>
      <c r="BJ690" s="19">
        <f t="shared" si="13"/>
        <v>11</v>
      </c>
      <c r="BK690" s="19">
        <f t="shared" si="14"/>
        <v>4</v>
      </c>
      <c r="BL690" s="19"/>
      <c r="BM690" s="19"/>
      <c r="BN690" s="19">
        <v>3.0</v>
      </c>
      <c r="BO690" s="19" t="s">
        <v>195</v>
      </c>
      <c r="BP690" s="19">
        <f t="shared" si="15"/>
        <v>1</v>
      </c>
      <c r="BQ690" s="19">
        <v>2.0</v>
      </c>
      <c r="BR690" s="19">
        <v>10.0</v>
      </c>
      <c r="BS690" s="19" t="s">
        <v>185</v>
      </c>
      <c r="BT690" s="20">
        <f t="shared" si="16"/>
        <v>0</v>
      </c>
      <c r="BU690" s="20"/>
      <c r="BV690" s="19">
        <v>3.0</v>
      </c>
      <c r="BW690" s="19" t="s">
        <v>185</v>
      </c>
      <c r="BX690" s="19" t="s">
        <v>191</v>
      </c>
      <c r="BY690" s="19" t="s">
        <v>185</v>
      </c>
      <c r="BZ690" s="19" t="s">
        <v>186</v>
      </c>
      <c r="CA690" s="19">
        <f t="shared" si="17"/>
        <v>1</v>
      </c>
      <c r="CB690" s="19" t="s">
        <v>208</v>
      </c>
      <c r="CC690" s="19">
        <f t="shared" si="18"/>
        <v>2</v>
      </c>
      <c r="CD690" s="19" t="s">
        <v>209</v>
      </c>
      <c r="CE690" s="19">
        <f t="shared" si="19"/>
        <v>1</v>
      </c>
      <c r="CF690" s="19" t="s">
        <v>209</v>
      </c>
      <c r="CG690" s="19">
        <f t="shared" si="20"/>
        <v>1</v>
      </c>
      <c r="CH690" s="19" t="s">
        <v>209</v>
      </c>
      <c r="CI690" s="19">
        <f t="shared" si="21"/>
        <v>1</v>
      </c>
      <c r="CJ690" s="19" t="s">
        <v>262</v>
      </c>
      <c r="CK690" s="19" t="s">
        <v>1318</v>
      </c>
      <c r="CL690" s="19" t="s">
        <v>241</v>
      </c>
      <c r="CM690" s="19">
        <f t="shared" si="22"/>
        <v>1.5</v>
      </c>
      <c r="CN690" s="19" t="s">
        <v>185</v>
      </c>
      <c r="CO690" s="19">
        <f t="shared" si="23"/>
        <v>0</v>
      </c>
      <c r="CP690" s="19" t="s">
        <v>185</v>
      </c>
      <c r="CQ690" s="19" t="s">
        <v>185</v>
      </c>
      <c r="CR690" s="19" t="s">
        <v>185</v>
      </c>
      <c r="CS690" s="19" t="s">
        <v>195</v>
      </c>
      <c r="CT690" s="19" t="s">
        <v>185</v>
      </c>
      <c r="CU690" s="19">
        <f t="shared" ref="CU690:CY690" si="760">if(CP690="Không",0,1)</f>
        <v>0</v>
      </c>
      <c r="CV690" s="19">
        <f t="shared" si="760"/>
        <v>0</v>
      </c>
      <c r="CW690" s="19">
        <f t="shared" si="760"/>
        <v>0</v>
      </c>
      <c r="CX690" s="19">
        <f t="shared" si="760"/>
        <v>1</v>
      </c>
      <c r="CY690" s="19">
        <f t="shared" si="760"/>
        <v>0</v>
      </c>
      <c r="CZ690" s="19" t="s">
        <v>185</v>
      </c>
      <c r="DA690" s="19">
        <f t="shared" si="25"/>
        <v>0</v>
      </c>
      <c r="DB690" s="19" t="s">
        <v>185</v>
      </c>
      <c r="DC690" s="19">
        <f t="shared" si="26"/>
        <v>0</v>
      </c>
      <c r="DD690" s="20"/>
      <c r="DE690" s="19" t="s">
        <v>185</v>
      </c>
      <c r="DF690" s="19">
        <f t="shared" si="27"/>
        <v>0</v>
      </c>
      <c r="DG690" s="19" t="s">
        <v>196</v>
      </c>
      <c r="DH690" s="19">
        <f t="shared" si="28"/>
        <v>0</v>
      </c>
      <c r="DI690" s="19" t="s">
        <v>185</v>
      </c>
      <c r="DJ690" s="19">
        <f t="shared" si="29"/>
        <v>0</v>
      </c>
      <c r="DK690" s="19" t="s">
        <v>197</v>
      </c>
      <c r="DL690" s="19">
        <f t="shared" si="30"/>
        <v>0</v>
      </c>
      <c r="DM690" s="20"/>
      <c r="DN690" s="19" t="str">
        <f t="shared" si="31"/>
        <v/>
      </c>
      <c r="DO690" s="20"/>
      <c r="DP690" s="19" t="s">
        <v>185</v>
      </c>
      <c r="DQ690" s="20">
        <f t="shared" si="32"/>
        <v>0</v>
      </c>
      <c r="DR690" s="20"/>
      <c r="DS690" s="19" t="s">
        <v>185</v>
      </c>
      <c r="DT690" s="20"/>
      <c r="DU690" s="19" t="s">
        <v>185</v>
      </c>
      <c r="DV690" s="20"/>
      <c r="DW690" s="20"/>
      <c r="DX690" s="20"/>
      <c r="DY690" s="20"/>
    </row>
    <row r="691">
      <c r="A691" s="18">
        <v>46043.84347222222</v>
      </c>
      <c r="B691" s="19" t="s">
        <v>337</v>
      </c>
      <c r="C691" s="19" t="s">
        <v>335</v>
      </c>
      <c r="D691" s="19">
        <f t="shared" si="2"/>
        <v>1</v>
      </c>
      <c r="E691" s="19" t="s">
        <v>335</v>
      </c>
      <c r="F691" s="19">
        <f>IFERROR(__xludf.DUMMYFUNCTION("LET(
  t, LOWER(TRIM(E691)),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691" s="19" t="s">
        <v>185</v>
      </c>
      <c r="H691" s="19">
        <f>IFERROR(__xludf.DUMMYFUNCTION("LET(
  t, LOWER(TRIM(G691)),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91" s="19" t="s">
        <v>182</v>
      </c>
      <c r="J691" s="19">
        <f>IFERROR(__xludf.DUMMYFUNCTION("LET(
  text, LOWER(I691),
  IFERROR(
    IFS(
      REGEXMATCH(text,""ở cùng gia đình|ở trọ cùng gia đình""), 0,
      REGEXMATCH(text,""thuê trọ""), 1,
      REGEXMATCH(text,""ở ktx""), 2,
      REGEXMATCH(text,""có nhà tại khu vực đang học|có nhà|ở riên"&amp;"g tại chung cư""), 3,
      REGEXMATCH(text,""ở nhà người quen""), 4
    ),
  -1)
)"),1.0)</f>
        <v>1</v>
      </c>
      <c r="K691" s="19" t="s">
        <v>183</v>
      </c>
      <c r="L691" s="19">
        <f>IFERROR(__xludf.DUMMYFUNCTION("LET(
  t, LOWER(TRIM(K691)),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91" s="19" t="s">
        <v>184</v>
      </c>
      <c r="N691" s="19">
        <f>IFERROR(__xludf.DUMMYFUNCTION("LET(
  t, LOWER(TRIM(M691)),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91" s="19" t="s">
        <v>195</v>
      </c>
      <c r="P691" s="19">
        <f t="shared" si="3"/>
        <v>1</v>
      </c>
      <c r="Q691" s="19">
        <v>1.0</v>
      </c>
      <c r="R691" s="20">
        <f t="shared" si="748"/>
        <v>1</v>
      </c>
      <c r="S691" s="19" t="s">
        <v>1319</v>
      </c>
      <c r="T691" s="19"/>
      <c r="U691" s="19" t="s">
        <v>1320</v>
      </c>
      <c r="V691" s="19">
        <v>6.0</v>
      </c>
      <c r="W691" s="20">
        <f t="shared" si="5"/>
        <v>6</v>
      </c>
      <c r="X691" s="19">
        <v>0.0</v>
      </c>
      <c r="Y691" s="19" t="s">
        <v>999</v>
      </c>
      <c r="Z691" s="19" t="s">
        <v>185</v>
      </c>
      <c r="AA691" s="19"/>
      <c r="AB691" s="19" t="s">
        <v>185</v>
      </c>
      <c r="AC691" s="19" t="s">
        <v>185</v>
      </c>
      <c r="AD691" s="19" t="s">
        <v>186</v>
      </c>
      <c r="AE691" s="19" t="s">
        <v>185</v>
      </c>
      <c r="AF691" s="19" t="s">
        <v>206</v>
      </c>
      <c r="AG691" s="19" t="s">
        <v>188</v>
      </c>
      <c r="AH691" s="19" t="s">
        <v>188</v>
      </c>
      <c r="AI691" s="19" t="s">
        <v>239</v>
      </c>
      <c r="AJ691" s="19">
        <f t="shared" si="6"/>
        <v>0</v>
      </c>
      <c r="AK691" s="19" t="s">
        <v>302</v>
      </c>
      <c r="AL691" s="19">
        <f t="shared" si="7"/>
        <v>-1</v>
      </c>
      <c r="AM691" s="19" t="s">
        <v>190</v>
      </c>
      <c r="AN691" s="19">
        <f t="shared" si="8"/>
        <v>0</v>
      </c>
      <c r="AO691" s="20"/>
      <c r="AP691" s="19">
        <v>2.0</v>
      </c>
      <c r="AQ691" s="19">
        <v>2.0</v>
      </c>
      <c r="AR691" s="19">
        <v>3.0</v>
      </c>
      <c r="AS691" s="19">
        <v>2.0</v>
      </c>
      <c r="AT691" s="19">
        <v>1.0</v>
      </c>
      <c r="AU691" s="19">
        <v>3.0</v>
      </c>
      <c r="AV691" s="19">
        <v>1.0</v>
      </c>
      <c r="AW691" s="19">
        <v>1.0</v>
      </c>
      <c r="AX691" s="19">
        <v>4.0</v>
      </c>
      <c r="AY691" s="19">
        <f t="shared" si="9"/>
        <v>19</v>
      </c>
      <c r="AZ691" s="19">
        <f t="shared" si="10"/>
        <v>10</v>
      </c>
      <c r="BA691" s="19">
        <f t="shared" si="11"/>
        <v>1</v>
      </c>
      <c r="BB691" s="19">
        <f t="shared" si="12"/>
        <v>0</v>
      </c>
      <c r="BC691" s="19">
        <v>1.0</v>
      </c>
      <c r="BD691" s="19">
        <v>1.0</v>
      </c>
      <c r="BE691" s="19">
        <v>3.0</v>
      </c>
      <c r="BF691" s="19">
        <v>2.0</v>
      </c>
      <c r="BG691" s="19">
        <v>3.0</v>
      </c>
      <c r="BH691" s="19">
        <v>1.0</v>
      </c>
      <c r="BI691" s="19">
        <v>2.0</v>
      </c>
      <c r="BJ691" s="19">
        <f t="shared" si="13"/>
        <v>13</v>
      </c>
      <c r="BK691" s="19">
        <f t="shared" si="14"/>
        <v>6</v>
      </c>
      <c r="BL691" s="19"/>
      <c r="BM691" s="19"/>
      <c r="BN691" s="19">
        <v>2.0</v>
      </c>
      <c r="BO691" s="19" t="s">
        <v>185</v>
      </c>
      <c r="BP691" s="19">
        <f t="shared" si="15"/>
        <v>0</v>
      </c>
      <c r="BQ691" s="19">
        <v>1.0</v>
      </c>
      <c r="BR691" s="19">
        <v>0.0</v>
      </c>
      <c r="BS691" s="19" t="s">
        <v>185</v>
      </c>
      <c r="BT691" s="20">
        <f t="shared" si="16"/>
        <v>0</v>
      </c>
      <c r="BU691" s="20"/>
      <c r="BV691" s="19">
        <v>3.0</v>
      </c>
      <c r="BW691" s="19" t="s">
        <v>185</v>
      </c>
      <c r="BX691" s="19" t="s">
        <v>191</v>
      </c>
      <c r="BY691" s="19" t="s">
        <v>195</v>
      </c>
      <c r="BZ691" s="19" t="s">
        <v>186</v>
      </c>
      <c r="CA691" s="19">
        <f t="shared" si="17"/>
        <v>1</v>
      </c>
      <c r="CB691" s="19" t="s">
        <v>186</v>
      </c>
      <c r="CC691" s="19">
        <f t="shared" si="18"/>
        <v>1</v>
      </c>
      <c r="CD691" s="19" t="s">
        <v>192</v>
      </c>
      <c r="CE691" s="19">
        <f t="shared" si="19"/>
        <v>0</v>
      </c>
      <c r="CF691" s="19" t="s">
        <v>208</v>
      </c>
      <c r="CG691" s="19">
        <f t="shared" si="20"/>
        <v>2</v>
      </c>
      <c r="CH691" s="19" t="s">
        <v>208</v>
      </c>
      <c r="CI691" s="19">
        <f t="shared" si="21"/>
        <v>2</v>
      </c>
      <c r="CJ691" s="19" t="s">
        <v>229</v>
      </c>
      <c r="CK691" s="19" t="s">
        <v>185</v>
      </c>
      <c r="CL691" s="19" t="s">
        <v>212</v>
      </c>
      <c r="CM691" s="19">
        <f t="shared" si="22"/>
        <v>6</v>
      </c>
      <c r="CN691" s="19" t="s">
        <v>185</v>
      </c>
      <c r="CO691" s="19">
        <f t="shared" si="23"/>
        <v>0</v>
      </c>
      <c r="CP691" s="19" t="s">
        <v>185</v>
      </c>
      <c r="CQ691" s="19" t="s">
        <v>185</v>
      </c>
      <c r="CR691" s="19" t="s">
        <v>185</v>
      </c>
      <c r="CS691" s="19" t="s">
        <v>185</v>
      </c>
      <c r="CT691" s="19" t="s">
        <v>185</v>
      </c>
      <c r="CU691" s="19">
        <f t="shared" ref="CU691:CY691" si="761">if(CP691="Không",0,1)</f>
        <v>0</v>
      </c>
      <c r="CV691" s="19">
        <f t="shared" si="761"/>
        <v>0</v>
      </c>
      <c r="CW691" s="19">
        <f t="shared" si="761"/>
        <v>0</v>
      </c>
      <c r="CX691" s="19">
        <f t="shared" si="761"/>
        <v>0</v>
      </c>
      <c r="CY691" s="19">
        <f t="shared" si="761"/>
        <v>0</v>
      </c>
      <c r="CZ691" s="19" t="s">
        <v>185</v>
      </c>
      <c r="DA691" s="19">
        <f t="shared" si="25"/>
        <v>0</v>
      </c>
      <c r="DB691" s="19" t="s">
        <v>195</v>
      </c>
      <c r="DC691" s="19">
        <f t="shared" si="26"/>
        <v>1</v>
      </c>
      <c r="DD691" s="19" t="s">
        <v>475</v>
      </c>
      <c r="DE691" s="19" t="s">
        <v>195</v>
      </c>
      <c r="DF691" s="19">
        <f t="shared" si="27"/>
        <v>1</v>
      </c>
      <c r="DG691" s="19" t="s">
        <v>1321</v>
      </c>
      <c r="DH691" s="19">
        <f t="shared" si="28"/>
        <v>1</v>
      </c>
      <c r="DI691" s="19" t="s">
        <v>185</v>
      </c>
      <c r="DJ691" s="19">
        <f t="shared" si="29"/>
        <v>0</v>
      </c>
      <c r="DK691" s="19" t="s">
        <v>197</v>
      </c>
      <c r="DL691" s="19">
        <f t="shared" si="30"/>
        <v>0</v>
      </c>
      <c r="DM691" s="19" t="s">
        <v>265</v>
      </c>
      <c r="DN691" s="19">
        <f t="shared" si="31"/>
        <v>5</v>
      </c>
      <c r="DO691" s="19" t="s">
        <v>779</v>
      </c>
      <c r="DP691" s="19" t="s">
        <v>185</v>
      </c>
      <c r="DQ691" s="20">
        <f t="shared" si="32"/>
        <v>0</v>
      </c>
      <c r="DR691" s="20"/>
      <c r="DS691" s="19" t="s">
        <v>185</v>
      </c>
      <c r="DT691" s="20"/>
      <c r="DU691" s="19" t="s">
        <v>185</v>
      </c>
      <c r="DV691" s="20"/>
      <c r="DW691" s="20"/>
      <c r="DX691" s="20"/>
      <c r="DY691" s="20"/>
    </row>
    <row r="692">
      <c r="A692" s="18">
        <v>46043.8434837963</v>
      </c>
      <c r="B692" s="19" t="s">
        <v>359</v>
      </c>
      <c r="C692" s="19" t="s">
        <v>335</v>
      </c>
      <c r="D692" s="19">
        <f t="shared" si="2"/>
        <v>1</v>
      </c>
      <c r="E692" s="19" t="s">
        <v>180</v>
      </c>
      <c r="F692" s="19">
        <f>IFERROR(__xludf.DUMMYFUNCTION("LET(
  t, LOWER(TRIM(E692)),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92" s="19" t="s">
        <v>360</v>
      </c>
      <c r="H692" s="19">
        <f>IFERROR(__xludf.DUMMYFUNCTION("LET(
  t, LOWER(TRIM(G692)),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)"),5.0)</f>
        <v>5</v>
      </c>
      <c r="I692" s="19" t="s">
        <v>182</v>
      </c>
      <c r="J692" s="19">
        <f>IFERROR(__xludf.DUMMYFUNCTION("LET(
  text, LOWER(I692),
  IFERROR(
    IFS(
      REGEXMATCH(text,""ở cùng gia đình|ở trọ cùng gia đình""), 0,
      REGEXMATCH(text,""thuê trọ""), 1,
      REGEXMATCH(text,""ở ktx""), 2,
      REGEXMATCH(text,""có nhà tại khu vực đang học|có nhà|ở riên"&amp;"g tại chung cư""), 3,
      REGEXMATCH(text,""ở nhà người quen""), 4
    ),
  -1)
)"),1.0)</f>
        <v>1</v>
      </c>
      <c r="K692" s="19" t="s">
        <v>202</v>
      </c>
      <c r="L692" s="19">
        <f>IFERROR(__xludf.DUMMYFUNCTION("LET(
  t, LOWER(TRIM(K692)),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92" s="19" t="s">
        <v>222</v>
      </c>
      <c r="N692" s="19">
        <f>IFERROR(__xludf.DUMMYFUNCTION("LET(
  t, LOWER(TRIM(M692)),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92" s="19" t="s">
        <v>185</v>
      </c>
      <c r="P692" s="19">
        <f t="shared" si="3"/>
        <v>0</v>
      </c>
      <c r="Q692" s="20"/>
      <c r="R692" s="20" t="str">
        <f t="shared" si="748"/>
        <v/>
      </c>
      <c r="S692" s="20"/>
      <c r="T692" s="20"/>
      <c r="U692" s="20"/>
      <c r="V692" s="20" t="str">
        <f>IFERROR(__xludf.DUMMYFUNCTION("IFERROR(REGEXEXTRACT(U692,""\d+"")*1, """")"),"")</f>
        <v/>
      </c>
      <c r="W692" s="20">
        <f t="shared" si="5"/>
        <v>0</v>
      </c>
      <c r="X692" s="20"/>
      <c r="Y692" s="20"/>
      <c r="Z692" s="19" t="s">
        <v>186</v>
      </c>
      <c r="AA692" s="19"/>
      <c r="AB692" s="19" t="s">
        <v>185</v>
      </c>
      <c r="AC692" s="19" t="s">
        <v>185</v>
      </c>
      <c r="AD692" s="19" t="s">
        <v>205</v>
      </c>
      <c r="AE692" s="19" t="s">
        <v>186</v>
      </c>
      <c r="AF692" s="19" t="s">
        <v>250</v>
      </c>
      <c r="AG692" s="19" t="s">
        <v>226</v>
      </c>
      <c r="AH692" s="19" t="s">
        <v>188</v>
      </c>
      <c r="AI692" s="19" t="s">
        <v>227</v>
      </c>
      <c r="AJ692" s="19">
        <f t="shared" si="6"/>
        <v>2</v>
      </c>
      <c r="AK692" s="19" t="s">
        <v>238</v>
      </c>
      <c r="AL692" s="19">
        <f t="shared" si="7"/>
        <v>0</v>
      </c>
      <c r="AM692" s="19" t="s">
        <v>228</v>
      </c>
      <c r="AN692" s="19">
        <f t="shared" si="8"/>
        <v>1</v>
      </c>
      <c r="AO692" s="20"/>
      <c r="AP692" s="19">
        <v>3.0</v>
      </c>
      <c r="AQ692" s="19">
        <v>2.0</v>
      </c>
      <c r="AR692" s="19">
        <v>3.0</v>
      </c>
      <c r="AS692" s="19">
        <v>2.0</v>
      </c>
      <c r="AT692" s="19">
        <v>1.0</v>
      </c>
      <c r="AU692" s="19">
        <v>4.0</v>
      </c>
      <c r="AV692" s="19">
        <v>3.0</v>
      </c>
      <c r="AW692" s="19">
        <v>1.0</v>
      </c>
      <c r="AX692" s="19">
        <v>1.0</v>
      </c>
      <c r="AY692" s="19">
        <f t="shared" si="9"/>
        <v>20</v>
      </c>
      <c r="AZ692" s="19">
        <f t="shared" si="10"/>
        <v>11</v>
      </c>
      <c r="BA692" s="19">
        <f t="shared" si="11"/>
        <v>1</v>
      </c>
      <c r="BB692" s="19">
        <f t="shared" si="12"/>
        <v>0</v>
      </c>
      <c r="BC692" s="19">
        <v>2.0</v>
      </c>
      <c r="BD692" s="19">
        <v>2.0</v>
      </c>
      <c r="BE692" s="19">
        <v>2.0</v>
      </c>
      <c r="BF692" s="19">
        <v>2.0</v>
      </c>
      <c r="BG692" s="19">
        <v>3.0</v>
      </c>
      <c r="BH692" s="19">
        <v>2.0</v>
      </c>
      <c r="BI692" s="19">
        <v>3.0</v>
      </c>
      <c r="BJ692" s="19">
        <f t="shared" si="13"/>
        <v>16</v>
      </c>
      <c r="BK692" s="19">
        <f t="shared" si="14"/>
        <v>9</v>
      </c>
      <c r="BL692" s="19"/>
      <c r="BM692" s="19"/>
      <c r="BN692" s="19">
        <v>5.0</v>
      </c>
      <c r="BO692" s="19" t="s">
        <v>195</v>
      </c>
      <c r="BP692" s="19">
        <f t="shared" si="15"/>
        <v>1</v>
      </c>
      <c r="BQ692" s="19">
        <v>1.0</v>
      </c>
      <c r="BR692" s="19" t="s">
        <v>1322</v>
      </c>
      <c r="BS692" s="19" t="s">
        <v>185</v>
      </c>
      <c r="BT692" s="20">
        <f t="shared" si="16"/>
        <v>0</v>
      </c>
      <c r="BU692" s="20"/>
      <c r="BV692" s="19">
        <v>2.0</v>
      </c>
      <c r="BW692" s="19" t="s">
        <v>195</v>
      </c>
      <c r="BX692" s="19" t="s">
        <v>191</v>
      </c>
      <c r="BY692" s="19" t="s">
        <v>185</v>
      </c>
      <c r="BZ692" s="19" t="s">
        <v>208</v>
      </c>
      <c r="CA692" s="19">
        <f t="shared" si="17"/>
        <v>2</v>
      </c>
      <c r="CB692" s="19" t="s">
        <v>186</v>
      </c>
      <c r="CC692" s="19">
        <f t="shared" si="18"/>
        <v>1</v>
      </c>
      <c r="CD692" s="19" t="s">
        <v>209</v>
      </c>
      <c r="CE692" s="19">
        <f t="shared" si="19"/>
        <v>1</v>
      </c>
      <c r="CF692" s="19" t="s">
        <v>209</v>
      </c>
      <c r="CG692" s="19">
        <f t="shared" si="20"/>
        <v>1</v>
      </c>
      <c r="CH692" s="19" t="s">
        <v>209</v>
      </c>
      <c r="CI692" s="19">
        <f t="shared" si="21"/>
        <v>1</v>
      </c>
      <c r="CJ692" s="19" t="s">
        <v>229</v>
      </c>
      <c r="CK692" s="19" t="s">
        <v>185</v>
      </c>
      <c r="CL692" s="19" t="s">
        <v>212</v>
      </c>
      <c r="CM692" s="19">
        <f t="shared" si="22"/>
        <v>6</v>
      </c>
      <c r="CN692" s="19" t="s">
        <v>185</v>
      </c>
      <c r="CO692" s="19">
        <f t="shared" si="23"/>
        <v>0</v>
      </c>
      <c r="CP692" s="19" t="s">
        <v>185</v>
      </c>
      <c r="CQ692" s="19" t="s">
        <v>195</v>
      </c>
      <c r="CR692" s="19" t="s">
        <v>185</v>
      </c>
      <c r="CS692" s="19" t="s">
        <v>185</v>
      </c>
      <c r="CT692" s="19" t="s">
        <v>185</v>
      </c>
      <c r="CU692" s="19">
        <f t="shared" ref="CU692:CY692" si="762">if(CP692="Không",0,1)</f>
        <v>0</v>
      </c>
      <c r="CV692" s="19">
        <f t="shared" si="762"/>
        <v>1</v>
      </c>
      <c r="CW692" s="19">
        <f t="shared" si="762"/>
        <v>0</v>
      </c>
      <c r="CX692" s="19">
        <f t="shared" si="762"/>
        <v>0</v>
      </c>
      <c r="CY692" s="19">
        <f t="shared" si="762"/>
        <v>0</v>
      </c>
      <c r="CZ692" s="19" t="s">
        <v>185</v>
      </c>
      <c r="DA692" s="19">
        <f t="shared" si="25"/>
        <v>0</v>
      </c>
      <c r="DB692" s="19" t="s">
        <v>185</v>
      </c>
      <c r="DC692" s="19">
        <f t="shared" si="26"/>
        <v>0</v>
      </c>
      <c r="DD692" s="20"/>
      <c r="DE692" s="19" t="s">
        <v>185</v>
      </c>
      <c r="DF692" s="19">
        <f t="shared" si="27"/>
        <v>0</v>
      </c>
      <c r="DG692" s="19" t="s">
        <v>196</v>
      </c>
      <c r="DH692" s="19">
        <f t="shared" si="28"/>
        <v>0</v>
      </c>
      <c r="DI692" s="19" t="s">
        <v>369</v>
      </c>
      <c r="DJ692" s="19">
        <f t="shared" si="29"/>
        <v>1</v>
      </c>
      <c r="DK692" s="19" t="s">
        <v>445</v>
      </c>
      <c r="DL692" s="19">
        <f t="shared" si="30"/>
        <v>2</v>
      </c>
      <c r="DM692" s="20"/>
      <c r="DN692" s="19" t="str">
        <f t="shared" si="31"/>
        <v/>
      </c>
      <c r="DO692" s="20"/>
      <c r="DP692" s="19" t="s">
        <v>185</v>
      </c>
      <c r="DQ692" s="20">
        <f t="shared" si="32"/>
        <v>0</v>
      </c>
      <c r="DR692" s="20"/>
      <c r="DS692" s="19" t="s">
        <v>185</v>
      </c>
      <c r="DT692" s="20"/>
      <c r="DU692" s="19" t="s">
        <v>185</v>
      </c>
      <c r="DV692" s="20"/>
      <c r="DW692" s="20"/>
      <c r="DX692" s="20"/>
      <c r="DY692" s="20"/>
    </row>
    <row r="693">
      <c r="A693" s="18">
        <v>46043.84371527778</v>
      </c>
      <c r="B693" s="19" t="s">
        <v>219</v>
      </c>
      <c r="C693" s="19" t="s">
        <v>335</v>
      </c>
      <c r="D693" s="19">
        <f t="shared" si="2"/>
        <v>1</v>
      </c>
      <c r="E693" s="19" t="s">
        <v>180</v>
      </c>
      <c r="F693" s="19">
        <f>IFERROR(__xludf.DUMMYFUNCTION("LET(
  t, LOWER(TRIM(E693)),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93" s="19" t="s">
        <v>185</v>
      </c>
      <c r="H693" s="19">
        <f>IFERROR(__xludf.DUMMYFUNCTION("LET(
  t, LOWER(TRIM(G693)),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93" s="19" t="s">
        <v>201</v>
      </c>
      <c r="J693" s="19">
        <f>IFERROR(__xludf.DUMMYFUNCTION("LET(
  text, LOWER(I693),
  IFERROR(
    IFS(
      REGEXMATCH(text,""ở cùng gia đình|ở trọ cùng gia đình""), 0,
      REGEXMATCH(text,""thuê trọ""), 1,
      REGEXMATCH(text,""ở ktx""), 2,
      REGEXMATCH(text,""có nhà tại khu vực đang học|có nhà|ở riên"&amp;"g tại chung cư""), 3,
      REGEXMATCH(text,""ở nhà người quen""), 4
    ),
  -1)
)"),3.0)</f>
        <v>3</v>
      </c>
      <c r="K693" s="19" t="s">
        <v>221</v>
      </c>
      <c r="L693" s="19">
        <f>IFERROR(__xludf.DUMMYFUNCTION("LET(
  t, LOWER(TRIM(K693)),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93" s="19" t="s">
        <v>222</v>
      </c>
      <c r="N693" s="19">
        <f>IFERROR(__xludf.DUMMYFUNCTION("LET(
  t, LOWER(TRIM(M693)),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93" s="19" t="s">
        <v>185</v>
      </c>
      <c r="P693" s="19">
        <f t="shared" si="3"/>
        <v>0</v>
      </c>
      <c r="Q693" s="20"/>
      <c r="R693" s="20" t="str">
        <f t="shared" si="748"/>
        <v/>
      </c>
      <c r="S693" s="20"/>
      <c r="T693" s="20"/>
      <c r="U693" s="20"/>
      <c r="V693" s="20" t="str">
        <f>IFERROR(__xludf.DUMMYFUNCTION("IFERROR(REGEXEXTRACT(U693,""\d+"")*1, """")"),"")</f>
        <v/>
      </c>
      <c r="W693" s="20">
        <f t="shared" si="5"/>
        <v>0</v>
      </c>
      <c r="X693" s="20"/>
      <c r="Y693" s="20"/>
      <c r="Z693" s="19" t="s">
        <v>186</v>
      </c>
      <c r="AA693" s="19"/>
      <c r="AB693" s="19" t="s">
        <v>185</v>
      </c>
      <c r="AC693" s="19" t="s">
        <v>185</v>
      </c>
      <c r="AD693" s="19" t="s">
        <v>205</v>
      </c>
      <c r="AE693" s="19" t="s">
        <v>185</v>
      </c>
      <c r="AF693" s="19" t="s">
        <v>187</v>
      </c>
      <c r="AG693" s="19" t="s">
        <v>251</v>
      </c>
      <c r="AH693" s="19" t="s">
        <v>188</v>
      </c>
      <c r="AI693" s="19" t="s">
        <v>189</v>
      </c>
      <c r="AJ693" s="19">
        <f t="shared" si="6"/>
        <v>1</v>
      </c>
      <c r="AK693" s="19" t="s">
        <v>188</v>
      </c>
      <c r="AL693" s="19">
        <f t="shared" si="7"/>
        <v>1</v>
      </c>
      <c r="AM693" s="19" t="s">
        <v>228</v>
      </c>
      <c r="AN693" s="19">
        <f t="shared" si="8"/>
        <v>1</v>
      </c>
      <c r="AO693" s="20"/>
      <c r="AP693" s="19">
        <v>3.0</v>
      </c>
      <c r="AQ693" s="19">
        <v>3.0</v>
      </c>
      <c r="AR693" s="19">
        <v>3.0</v>
      </c>
      <c r="AS693" s="19">
        <v>3.0</v>
      </c>
      <c r="AT693" s="19">
        <v>2.0</v>
      </c>
      <c r="AU693" s="19">
        <v>2.0</v>
      </c>
      <c r="AV693" s="19">
        <v>1.0</v>
      </c>
      <c r="AW693" s="19">
        <v>1.0</v>
      </c>
      <c r="AX693" s="19">
        <v>1.0</v>
      </c>
      <c r="AY693" s="19">
        <f t="shared" si="9"/>
        <v>19</v>
      </c>
      <c r="AZ693" s="19">
        <f t="shared" si="10"/>
        <v>10</v>
      </c>
      <c r="BA693" s="19">
        <f t="shared" si="11"/>
        <v>1</v>
      </c>
      <c r="BB693" s="19">
        <f t="shared" si="12"/>
        <v>0</v>
      </c>
      <c r="BC693" s="19">
        <v>2.0</v>
      </c>
      <c r="BD693" s="19">
        <v>2.0</v>
      </c>
      <c r="BE693" s="19">
        <v>3.0</v>
      </c>
      <c r="BF693" s="19">
        <v>2.0</v>
      </c>
      <c r="BG693" s="19">
        <v>3.0</v>
      </c>
      <c r="BH693" s="19">
        <v>2.0</v>
      </c>
      <c r="BI693" s="19">
        <v>2.0</v>
      </c>
      <c r="BJ693" s="19">
        <f t="shared" si="13"/>
        <v>16</v>
      </c>
      <c r="BK693" s="19">
        <f t="shared" si="14"/>
        <v>9</v>
      </c>
      <c r="BL693" s="19"/>
      <c r="BM693" s="19"/>
      <c r="BN693" s="19">
        <v>3.0</v>
      </c>
      <c r="BO693" s="19" t="s">
        <v>195</v>
      </c>
      <c r="BP693" s="19">
        <f t="shared" si="15"/>
        <v>1</v>
      </c>
      <c r="BQ693" s="19">
        <v>1.0</v>
      </c>
      <c r="BR693" s="19">
        <v>20.0</v>
      </c>
      <c r="BS693" s="19" t="s">
        <v>185</v>
      </c>
      <c r="BT693" s="20">
        <f t="shared" si="16"/>
        <v>0</v>
      </c>
      <c r="BU693" s="20"/>
      <c r="BV693" s="19">
        <v>5.0</v>
      </c>
      <c r="BW693" s="19" t="s">
        <v>185</v>
      </c>
      <c r="BX693" s="19" t="s">
        <v>191</v>
      </c>
      <c r="BY693" s="19" t="s">
        <v>185</v>
      </c>
      <c r="BZ693" s="19" t="s">
        <v>186</v>
      </c>
      <c r="CA693" s="19">
        <f t="shared" si="17"/>
        <v>1</v>
      </c>
      <c r="CB693" s="19" t="s">
        <v>208</v>
      </c>
      <c r="CC693" s="19">
        <f t="shared" si="18"/>
        <v>2</v>
      </c>
      <c r="CD693" s="19" t="s">
        <v>209</v>
      </c>
      <c r="CE693" s="19">
        <f t="shared" si="19"/>
        <v>1</v>
      </c>
      <c r="CF693" s="19" t="s">
        <v>192</v>
      </c>
      <c r="CG693" s="19">
        <f t="shared" si="20"/>
        <v>0</v>
      </c>
      <c r="CH693" s="19" t="s">
        <v>192</v>
      </c>
      <c r="CI693" s="19">
        <f t="shared" si="21"/>
        <v>0</v>
      </c>
      <c r="CJ693" s="19" t="s">
        <v>229</v>
      </c>
      <c r="CK693" s="19" t="s">
        <v>279</v>
      </c>
      <c r="CL693" s="19" t="s">
        <v>194</v>
      </c>
      <c r="CM693" s="19">
        <f t="shared" si="22"/>
        <v>3.5</v>
      </c>
      <c r="CN693" s="19" t="s">
        <v>185</v>
      </c>
      <c r="CO693" s="19">
        <f t="shared" si="23"/>
        <v>0</v>
      </c>
      <c r="CP693" s="19" t="s">
        <v>185</v>
      </c>
      <c r="CQ693" s="19" t="s">
        <v>195</v>
      </c>
      <c r="CR693" s="19" t="s">
        <v>185</v>
      </c>
      <c r="CS693" s="19" t="s">
        <v>185</v>
      </c>
      <c r="CT693" s="19" t="s">
        <v>185</v>
      </c>
      <c r="CU693" s="19">
        <f t="shared" ref="CU693:CY693" si="763">if(CP693="Không",0,1)</f>
        <v>0</v>
      </c>
      <c r="CV693" s="19">
        <f t="shared" si="763"/>
        <v>1</v>
      </c>
      <c r="CW693" s="19">
        <f t="shared" si="763"/>
        <v>0</v>
      </c>
      <c r="CX693" s="19">
        <f t="shared" si="763"/>
        <v>0</v>
      </c>
      <c r="CY693" s="19">
        <f t="shared" si="763"/>
        <v>0</v>
      </c>
      <c r="CZ693" s="19" t="s">
        <v>185</v>
      </c>
      <c r="DA693" s="19">
        <f t="shared" si="25"/>
        <v>0</v>
      </c>
      <c r="DB693" s="19" t="s">
        <v>185</v>
      </c>
      <c r="DC693" s="19">
        <f t="shared" si="26"/>
        <v>0</v>
      </c>
      <c r="DD693" s="20"/>
      <c r="DE693" s="19" t="s">
        <v>185</v>
      </c>
      <c r="DF693" s="19">
        <f t="shared" si="27"/>
        <v>0</v>
      </c>
      <c r="DG693" s="19" t="s">
        <v>196</v>
      </c>
      <c r="DH693" s="19">
        <f t="shared" si="28"/>
        <v>0</v>
      </c>
      <c r="DI693" s="19" t="s">
        <v>185</v>
      </c>
      <c r="DJ693" s="19">
        <f t="shared" si="29"/>
        <v>0</v>
      </c>
      <c r="DK693" s="19" t="s">
        <v>197</v>
      </c>
      <c r="DL693" s="19">
        <f t="shared" si="30"/>
        <v>0</v>
      </c>
      <c r="DM693" s="20"/>
      <c r="DN693" s="19" t="str">
        <f t="shared" si="31"/>
        <v/>
      </c>
      <c r="DO693" s="20"/>
      <c r="DP693" s="19" t="s">
        <v>185</v>
      </c>
      <c r="DQ693" s="20">
        <f t="shared" si="32"/>
        <v>0</v>
      </c>
      <c r="DR693" s="20"/>
      <c r="DS693" s="19" t="s">
        <v>195</v>
      </c>
      <c r="DT693" s="19" t="s">
        <v>1323</v>
      </c>
      <c r="DU693" s="19" t="s">
        <v>185</v>
      </c>
      <c r="DV693" s="20"/>
      <c r="DW693" s="20"/>
      <c r="DX693" s="20"/>
      <c r="DY693" s="20"/>
    </row>
    <row r="694">
      <c r="A694" s="18">
        <v>46043.84402777778</v>
      </c>
      <c r="B694" s="19" t="s">
        <v>550</v>
      </c>
      <c r="C694" s="19" t="s">
        <v>335</v>
      </c>
      <c r="D694" s="19">
        <f t="shared" si="2"/>
        <v>1</v>
      </c>
      <c r="E694" s="19" t="s">
        <v>180</v>
      </c>
      <c r="F694" s="19">
        <f>IFERROR(__xludf.DUMMYFUNCTION("LET(
  t, LOWER(TRIM(E694)),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94" s="19" t="s">
        <v>220</v>
      </c>
      <c r="H694" s="19">
        <f>IFERROR(__xludf.DUMMYFUNCTION("LET(
  t, LOWER(TRIM(G694)),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94" s="19" t="s">
        <v>182</v>
      </c>
      <c r="J694" s="19">
        <f>IFERROR(__xludf.DUMMYFUNCTION("LET(
  text, LOWER(I694),
  IFERROR(
    IFS(
      REGEXMATCH(text,""ở cùng gia đình|ở trọ cùng gia đình""), 0,
      REGEXMATCH(text,""thuê trọ""), 1,
      REGEXMATCH(text,""ở ktx""), 2,
      REGEXMATCH(text,""có nhà tại khu vực đang học|có nhà|ở riên"&amp;"g tại chung cư""), 3,
      REGEXMATCH(text,""ở nhà người quen""), 4
    ),
  -1)
)"),1.0)</f>
        <v>1</v>
      </c>
      <c r="K694" s="19" t="s">
        <v>202</v>
      </c>
      <c r="L694" s="19">
        <f>IFERROR(__xludf.DUMMYFUNCTION("LET(
  t, LOWER(TRIM(K694)),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94" s="19" t="s">
        <v>222</v>
      </c>
      <c r="N694" s="19">
        <f>IFERROR(__xludf.DUMMYFUNCTION("LET(
  t, LOWER(TRIM(M694)),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94" s="19" t="s">
        <v>185</v>
      </c>
      <c r="P694" s="19">
        <f t="shared" si="3"/>
        <v>0</v>
      </c>
      <c r="Q694" s="20"/>
      <c r="R694" s="20" t="str">
        <f t="shared" si="748"/>
        <v/>
      </c>
      <c r="S694" s="20"/>
      <c r="T694" s="20"/>
      <c r="U694" s="20"/>
      <c r="V694" s="20" t="str">
        <f>IFERROR(__xludf.DUMMYFUNCTION("IFERROR(REGEXEXTRACT(U694,""\d+"")*1, """")"),"")</f>
        <v/>
      </c>
      <c r="W694" s="20">
        <f t="shared" si="5"/>
        <v>0</v>
      </c>
      <c r="X694" s="20"/>
      <c r="Y694" s="20"/>
      <c r="Z694" s="19" t="s">
        <v>185</v>
      </c>
      <c r="AA694" s="19"/>
      <c r="AB694" s="19" t="s">
        <v>185</v>
      </c>
      <c r="AC694" s="19" t="s">
        <v>185</v>
      </c>
      <c r="AD694" s="19" t="s">
        <v>186</v>
      </c>
      <c r="AE694" s="19" t="s">
        <v>185</v>
      </c>
      <c r="AF694" s="19" t="s">
        <v>237</v>
      </c>
      <c r="AG694" s="19" t="s">
        <v>188</v>
      </c>
      <c r="AH694" s="19" t="s">
        <v>251</v>
      </c>
      <c r="AI694" s="19" t="s">
        <v>239</v>
      </c>
      <c r="AJ694" s="19">
        <f t="shared" si="6"/>
        <v>0</v>
      </c>
      <c r="AK694" s="19" t="s">
        <v>238</v>
      </c>
      <c r="AL694" s="19">
        <f t="shared" si="7"/>
        <v>0</v>
      </c>
      <c r="AM694" s="19" t="s">
        <v>190</v>
      </c>
      <c r="AN694" s="19">
        <f t="shared" si="8"/>
        <v>0</v>
      </c>
      <c r="AO694" s="20"/>
      <c r="AP694" s="19">
        <v>1.0</v>
      </c>
      <c r="AQ694" s="19">
        <v>1.0</v>
      </c>
      <c r="AR694" s="19">
        <v>1.0</v>
      </c>
      <c r="AS694" s="19">
        <v>1.0</v>
      </c>
      <c r="AT694" s="19">
        <v>1.0</v>
      </c>
      <c r="AU694" s="19">
        <v>1.0</v>
      </c>
      <c r="AV694" s="19">
        <v>1.0</v>
      </c>
      <c r="AW694" s="19">
        <v>1.0</v>
      </c>
      <c r="AX694" s="19">
        <v>1.0</v>
      </c>
      <c r="AY694" s="19">
        <f t="shared" si="9"/>
        <v>9</v>
      </c>
      <c r="AZ694" s="19">
        <f t="shared" si="10"/>
        <v>0</v>
      </c>
      <c r="BA694" s="19">
        <f t="shared" si="11"/>
        <v>0</v>
      </c>
      <c r="BB694" s="19">
        <f t="shared" si="12"/>
        <v>0</v>
      </c>
      <c r="BC694" s="19">
        <v>1.0</v>
      </c>
      <c r="BD694" s="19">
        <v>1.0</v>
      </c>
      <c r="BE694" s="19">
        <v>1.0</v>
      </c>
      <c r="BF694" s="19">
        <v>1.0</v>
      </c>
      <c r="BG694" s="19">
        <v>1.0</v>
      </c>
      <c r="BH694" s="19">
        <v>1.0</v>
      </c>
      <c r="BI694" s="19">
        <v>1.0</v>
      </c>
      <c r="BJ694" s="19">
        <f t="shared" si="13"/>
        <v>7</v>
      </c>
      <c r="BK694" s="19">
        <f t="shared" si="14"/>
        <v>0</v>
      </c>
      <c r="BL694" s="19"/>
      <c r="BM694" s="19"/>
      <c r="BN694" s="19">
        <v>1.0</v>
      </c>
      <c r="BO694" s="19" t="s">
        <v>185</v>
      </c>
      <c r="BP694" s="19">
        <f t="shared" si="15"/>
        <v>0</v>
      </c>
      <c r="BQ694" s="19">
        <v>1.0</v>
      </c>
      <c r="BR694" s="19">
        <v>0.0</v>
      </c>
      <c r="BS694" s="19" t="s">
        <v>185</v>
      </c>
      <c r="BT694" s="20">
        <f t="shared" si="16"/>
        <v>0</v>
      </c>
      <c r="BU694" s="20"/>
      <c r="BV694" s="19">
        <v>5.0</v>
      </c>
      <c r="BW694" s="19" t="s">
        <v>185</v>
      </c>
      <c r="BX694" s="19" t="s">
        <v>191</v>
      </c>
      <c r="BY694" s="19" t="s">
        <v>195</v>
      </c>
      <c r="BZ694" s="19" t="s">
        <v>185</v>
      </c>
      <c r="CA694" s="19">
        <f t="shared" si="17"/>
        <v>0</v>
      </c>
      <c r="CB694" s="19" t="s">
        <v>185</v>
      </c>
      <c r="CC694" s="19">
        <f t="shared" si="18"/>
        <v>0</v>
      </c>
      <c r="CD694" s="19" t="s">
        <v>192</v>
      </c>
      <c r="CE694" s="19">
        <f t="shared" si="19"/>
        <v>0</v>
      </c>
      <c r="CF694" s="19" t="s">
        <v>192</v>
      </c>
      <c r="CG694" s="19">
        <f t="shared" si="20"/>
        <v>0</v>
      </c>
      <c r="CH694" s="19" t="s">
        <v>192</v>
      </c>
      <c r="CI694" s="19">
        <f t="shared" si="21"/>
        <v>0</v>
      </c>
      <c r="CJ694" s="19" t="s">
        <v>262</v>
      </c>
      <c r="CK694" s="19" t="s">
        <v>185</v>
      </c>
      <c r="CL694" s="19" t="s">
        <v>194</v>
      </c>
      <c r="CM694" s="19">
        <f t="shared" si="22"/>
        <v>3.5</v>
      </c>
      <c r="CN694" s="19" t="s">
        <v>185</v>
      </c>
      <c r="CO694" s="19">
        <f t="shared" si="23"/>
        <v>0</v>
      </c>
      <c r="CP694" s="19" t="s">
        <v>185</v>
      </c>
      <c r="CQ694" s="19" t="s">
        <v>185</v>
      </c>
      <c r="CR694" s="19" t="s">
        <v>185</v>
      </c>
      <c r="CS694" s="19" t="s">
        <v>185</v>
      </c>
      <c r="CT694" s="19" t="s">
        <v>185</v>
      </c>
      <c r="CU694" s="19">
        <f t="shared" ref="CU694:CY694" si="764">if(CP694="Không",0,1)</f>
        <v>0</v>
      </c>
      <c r="CV694" s="19">
        <f t="shared" si="764"/>
        <v>0</v>
      </c>
      <c r="CW694" s="19">
        <f t="shared" si="764"/>
        <v>0</v>
      </c>
      <c r="CX694" s="19">
        <f t="shared" si="764"/>
        <v>0</v>
      </c>
      <c r="CY694" s="19">
        <f t="shared" si="764"/>
        <v>0</v>
      </c>
      <c r="CZ694" s="19" t="s">
        <v>185</v>
      </c>
      <c r="DA694" s="19">
        <f t="shared" si="25"/>
        <v>0</v>
      </c>
      <c r="DB694" s="19" t="s">
        <v>185</v>
      </c>
      <c r="DC694" s="19">
        <f t="shared" si="26"/>
        <v>0</v>
      </c>
      <c r="DD694" s="20"/>
      <c r="DE694" s="19" t="s">
        <v>195</v>
      </c>
      <c r="DF694" s="19">
        <f t="shared" si="27"/>
        <v>1</v>
      </c>
      <c r="DG694" s="19" t="s">
        <v>196</v>
      </c>
      <c r="DH694" s="19">
        <f t="shared" si="28"/>
        <v>0</v>
      </c>
      <c r="DI694" s="19" t="s">
        <v>185</v>
      </c>
      <c r="DJ694" s="19">
        <f t="shared" si="29"/>
        <v>0</v>
      </c>
      <c r="DK694" s="19" t="s">
        <v>197</v>
      </c>
      <c r="DL694" s="19">
        <f t="shared" si="30"/>
        <v>0</v>
      </c>
      <c r="DM694" s="19" t="s">
        <v>198</v>
      </c>
      <c r="DN694" s="19">
        <f t="shared" si="31"/>
        <v>1.5</v>
      </c>
      <c r="DO694" s="19" t="s">
        <v>304</v>
      </c>
      <c r="DP694" s="19" t="s">
        <v>185</v>
      </c>
      <c r="DQ694" s="20">
        <f t="shared" si="32"/>
        <v>0</v>
      </c>
      <c r="DR694" s="20"/>
      <c r="DS694" s="19" t="s">
        <v>185</v>
      </c>
      <c r="DT694" s="20"/>
      <c r="DU694" s="19" t="s">
        <v>185</v>
      </c>
      <c r="DV694" s="20"/>
      <c r="DW694" s="20"/>
      <c r="DX694" s="20"/>
      <c r="DY694" s="20"/>
    </row>
    <row r="695">
      <c r="A695" s="18">
        <v>46043.84413194445</v>
      </c>
      <c r="B695" s="19" t="s">
        <v>375</v>
      </c>
      <c r="C695" s="19" t="s">
        <v>335</v>
      </c>
      <c r="D695" s="19">
        <f t="shared" si="2"/>
        <v>1</v>
      </c>
      <c r="E695" s="19" t="s">
        <v>335</v>
      </c>
      <c r="F695" s="19">
        <f>IFERROR(__xludf.DUMMYFUNCTION("LET(
  t, LOWER(TRIM(E695)),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695" s="19" t="s">
        <v>185</v>
      </c>
      <c r="H695" s="19">
        <f>IFERROR(__xludf.DUMMYFUNCTION("LET(
  t, LOWER(TRIM(G695)),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95" s="19" t="s">
        <v>182</v>
      </c>
      <c r="J695" s="19">
        <f>IFERROR(__xludf.DUMMYFUNCTION("LET(
  text, LOWER(I695),
  IFERROR(
    IFS(
      REGEXMATCH(text,""ở cùng gia đình|ở trọ cùng gia đình""), 0,
      REGEXMATCH(text,""thuê trọ""), 1,
      REGEXMATCH(text,""ở ktx""), 2,
      REGEXMATCH(text,""có nhà tại khu vực đang học|có nhà|ở riên"&amp;"g tại chung cư""), 3,
      REGEXMATCH(text,""ở nhà người quen""), 4
    ),
  -1)
)"),1.0)</f>
        <v>1</v>
      </c>
      <c r="K695" s="19" t="s">
        <v>202</v>
      </c>
      <c r="L695" s="19">
        <f>IFERROR(__xludf.DUMMYFUNCTION("LET(
  t, LOWER(TRIM(K695)),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95" s="19" t="s">
        <v>261</v>
      </c>
      <c r="N695" s="19">
        <f>IFERROR(__xludf.DUMMYFUNCTION("LET(
  t, LOWER(TRIM(M695)),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95" s="19" t="s">
        <v>185</v>
      </c>
      <c r="P695" s="19">
        <f t="shared" si="3"/>
        <v>0</v>
      </c>
      <c r="Q695" s="20"/>
      <c r="R695" s="20" t="str">
        <f t="shared" si="748"/>
        <v/>
      </c>
      <c r="S695" s="20"/>
      <c r="T695" s="20"/>
      <c r="U695" s="20"/>
      <c r="V695" s="20" t="str">
        <f>IFERROR(__xludf.DUMMYFUNCTION("IFERROR(REGEXEXTRACT(U695,""\d+"")*1, """")"),"")</f>
        <v/>
      </c>
      <c r="W695" s="20">
        <f t="shared" si="5"/>
        <v>0</v>
      </c>
      <c r="X695" s="20"/>
      <c r="Y695" s="20"/>
      <c r="Z695" s="19" t="s">
        <v>186</v>
      </c>
      <c r="AA695" s="19"/>
      <c r="AB695" s="19" t="s">
        <v>185</v>
      </c>
      <c r="AC695" s="19" t="s">
        <v>1324</v>
      </c>
      <c r="AD695" s="19" t="s">
        <v>205</v>
      </c>
      <c r="AE695" s="19" t="s">
        <v>186</v>
      </c>
      <c r="AF695" s="19" t="s">
        <v>187</v>
      </c>
      <c r="AG695" s="19" t="s">
        <v>226</v>
      </c>
      <c r="AH695" s="19" t="s">
        <v>188</v>
      </c>
      <c r="AI695" s="19" t="s">
        <v>331</v>
      </c>
      <c r="AJ695" s="19">
        <f t="shared" si="6"/>
        <v>3</v>
      </c>
      <c r="AK695" s="19" t="s">
        <v>226</v>
      </c>
      <c r="AL695" s="19">
        <f t="shared" si="7"/>
        <v>2</v>
      </c>
      <c r="AM695" s="19" t="s">
        <v>294</v>
      </c>
      <c r="AN695" s="19">
        <f t="shared" si="8"/>
        <v>2</v>
      </c>
      <c r="AO695" s="20"/>
      <c r="AP695" s="19">
        <v>4.0</v>
      </c>
      <c r="AQ695" s="19">
        <v>4.0</v>
      </c>
      <c r="AR695" s="19">
        <v>4.0</v>
      </c>
      <c r="AS695" s="19">
        <v>4.0</v>
      </c>
      <c r="AT695" s="19">
        <v>4.0</v>
      </c>
      <c r="AU695" s="19">
        <v>4.0</v>
      </c>
      <c r="AV695" s="19">
        <v>4.0</v>
      </c>
      <c r="AW695" s="19">
        <v>4.0</v>
      </c>
      <c r="AX695" s="19">
        <v>1.0</v>
      </c>
      <c r="AY695" s="19">
        <f t="shared" si="9"/>
        <v>33</v>
      </c>
      <c r="AZ695" s="19">
        <f t="shared" si="10"/>
        <v>24</v>
      </c>
      <c r="BA695" s="19">
        <f t="shared" si="11"/>
        <v>1</v>
      </c>
      <c r="BB695" s="19">
        <f t="shared" si="12"/>
        <v>1</v>
      </c>
      <c r="BC695" s="19">
        <v>3.0</v>
      </c>
      <c r="BD695" s="19">
        <v>3.0</v>
      </c>
      <c r="BE695" s="19">
        <v>3.0</v>
      </c>
      <c r="BF695" s="19">
        <v>3.0</v>
      </c>
      <c r="BG695" s="19">
        <v>3.0</v>
      </c>
      <c r="BH695" s="19">
        <v>3.0</v>
      </c>
      <c r="BI695" s="19">
        <v>3.0</v>
      </c>
      <c r="BJ695" s="19">
        <f t="shared" si="13"/>
        <v>21</v>
      </c>
      <c r="BK695" s="19">
        <f t="shared" si="14"/>
        <v>14</v>
      </c>
      <c r="BL695" s="19"/>
      <c r="BM695" s="19"/>
      <c r="BN695" s="19">
        <v>1.0</v>
      </c>
      <c r="BO695" s="19" t="s">
        <v>185</v>
      </c>
      <c r="BP695" s="19">
        <f t="shared" si="15"/>
        <v>0</v>
      </c>
      <c r="BQ695" s="19">
        <v>5.0</v>
      </c>
      <c r="BR695" s="19" t="s">
        <v>591</v>
      </c>
      <c r="BS695" s="19" t="s">
        <v>195</v>
      </c>
      <c r="BT695" s="20">
        <f t="shared" si="16"/>
        <v>1</v>
      </c>
      <c r="BU695" s="19" t="s">
        <v>245</v>
      </c>
      <c r="BV695" s="19">
        <v>2.0</v>
      </c>
      <c r="BW695" s="19" t="s">
        <v>195</v>
      </c>
      <c r="BX695" s="19" t="s">
        <v>191</v>
      </c>
      <c r="BY695" s="19" t="s">
        <v>195</v>
      </c>
      <c r="BZ695" s="19" t="s">
        <v>185</v>
      </c>
      <c r="CA695" s="19">
        <f t="shared" si="17"/>
        <v>0</v>
      </c>
      <c r="CB695" s="19" t="s">
        <v>186</v>
      </c>
      <c r="CC695" s="19">
        <f t="shared" si="18"/>
        <v>1</v>
      </c>
      <c r="CD695" s="19" t="s">
        <v>209</v>
      </c>
      <c r="CE695" s="19">
        <f t="shared" si="19"/>
        <v>1</v>
      </c>
      <c r="CF695" s="19" t="s">
        <v>209</v>
      </c>
      <c r="CG695" s="19">
        <f t="shared" si="20"/>
        <v>1</v>
      </c>
      <c r="CH695" s="19" t="s">
        <v>209</v>
      </c>
      <c r="CI695" s="19">
        <f t="shared" si="21"/>
        <v>1</v>
      </c>
      <c r="CJ695" s="19" t="s">
        <v>262</v>
      </c>
      <c r="CK695" s="19" t="s">
        <v>185</v>
      </c>
      <c r="CL695" s="19" t="s">
        <v>194</v>
      </c>
      <c r="CM695" s="19">
        <f t="shared" si="22"/>
        <v>3.5</v>
      </c>
      <c r="CN695" s="19" t="s">
        <v>225</v>
      </c>
      <c r="CO695" s="19">
        <f t="shared" si="23"/>
        <v>2</v>
      </c>
      <c r="CP695" s="19" t="s">
        <v>185</v>
      </c>
      <c r="CQ695" s="19" t="s">
        <v>195</v>
      </c>
      <c r="CR695" s="19" t="s">
        <v>185</v>
      </c>
      <c r="CS695" s="19" t="s">
        <v>185</v>
      </c>
      <c r="CT695" s="19" t="s">
        <v>185</v>
      </c>
      <c r="CU695" s="19">
        <f t="shared" ref="CU695:CY695" si="765">if(CP695="Không",0,1)</f>
        <v>0</v>
      </c>
      <c r="CV695" s="19">
        <f t="shared" si="765"/>
        <v>1</v>
      </c>
      <c r="CW695" s="19">
        <f t="shared" si="765"/>
        <v>0</v>
      </c>
      <c r="CX695" s="19">
        <f t="shared" si="765"/>
        <v>0</v>
      </c>
      <c r="CY695" s="19">
        <f t="shared" si="765"/>
        <v>0</v>
      </c>
      <c r="CZ695" s="19" t="s">
        <v>185</v>
      </c>
      <c r="DA695" s="19">
        <f t="shared" si="25"/>
        <v>0</v>
      </c>
      <c r="DB695" s="19" t="s">
        <v>185</v>
      </c>
      <c r="DC695" s="19">
        <f t="shared" si="26"/>
        <v>0</v>
      </c>
      <c r="DD695" s="20"/>
      <c r="DE695" s="19" t="s">
        <v>185</v>
      </c>
      <c r="DF695" s="19">
        <f t="shared" si="27"/>
        <v>0</v>
      </c>
      <c r="DG695" s="19" t="s">
        <v>196</v>
      </c>
      <c r="DH695" s="19">
        <f t="shared" si="28"/>
        <v>0</v>
      </c>
      <c r="DI695" s="19" t="s">
        <v>591</v>
      </c>
      <c r="DJ695" s="19">
        <f t="shared" si="29"/>
        <v>1</v>
      </c>
      <c r="DK695" s="19" t="s">
        <v>197</v>
      </c>
      <c r="DL695" s="19">
        <f t="shared" si="30"/>
        <v>0</v>
      </c>
      <c r="DM695" s="20"/>
      <c r="DN695" s="19" t="str">
        <f t="shared" si="31"/>
        <v/>
      </c>
      <c r="DO695" s="20"/>
      <c r="DP695" s="19" t="s">
        <v>185</v>
      </c>
      <c r="DQ695" s="20">
        <f t="shared" si="32"/>
        <v>0</v>
      </c>
      <c r="DR695" s="20"/>
      <c r="DS695" s="19" t="s">
        <v>185</v>
      </c>
      <c r="DT695" s="20"/>
      <c r="DU695" s="19" t="s">
        <v>185</v>
      </c>
      <c r="DV695" s="20"/>
      <c r="DW695" s="20"/>
      <c r="DX695" s="20"/>
      <c r="DY695" s="20"/>
    </row>
    <row r="696">
      <c r="A696" s="18">
        <v>46043.84453703704</v>
      </c>
      <c r="B696" s="19" t="s">
        <v>172</v>
      </c>
      <c r="C696" s="19" t="s">
        <v>174</v>
      </c>
      <c r="D696" s="19">
        <f t="shared" si="2"/>
        <v>0</v>
      </c>
      <c r="E696" s="19" t="s">
        <v>346</v>
      </c>
      <c r="F696" s="19">
        <f>IFERROR(__xludf.DUMMYFUNCTION("LET(
  t, LOWER(TRIM(E696)),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96" s="19" t="s">
        <v>181</v>
      </c>
      <c r="H696" s="19">
        <f>IFERROR(__xludf.DUMMYFUNCTION("LET(
  t, LOWER(TRIM(G696)),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696" s="19" t="s">
        <v>182</v>
      </c>
      <c r="J696" s="19">
        <f>IFERROR(__xludf.DUMMYFUNCTION("LET(
  text, LOWER(I696),
  IFERROR(
    IFS(
      REGEXMATCH(text,""ở cùng gia đình|ở trọ cùng gia đình""), 0,
      REGEXMATCH(text,""thuê trọ""), 1,
      REGEXMATCH(text,""ở ktx""), 2,
      REGEXMATCH(text,""có nhà tại khu vực đang học|có nhà|ở riên"&amp;"g tại chung cư""), 3,
      REGEXMATCH(text,""ở nhà người quen""), 4
    ),
  -1)
)"),1.0)</f>
        <v>1</v>
      </c>
      <c r="K696" s="19" t="s">
        <v>202</v>
      </c>
      <c r="L696" s="19">
        <f>IFERROR(__xludf.DUMMYFUNCTION("LET(
  t, LOWER(TRIM(K696)),
  IFERROR(
    IFS(
      REGEXMATCH(t,""xuất\s*sắc""), 0,
      REGEXMATCH(t,""^giỏi$""), 1,
      REGEXMATCH(t,""^khá$""), 2,
      REGEXMATCH(t,""trung bình|bình thường|^4$""), 3,
      REGEXMATCH(t,""rớt""), 4,
      REGEX"&amp;"MATCH(t,""năm nhất|tân sinh viên|mới|chưa|không|sắp thi|chuẩn bị thi|kq|kết quả|chưa có|chưa biết""), 5,
      TRUE, 5
    ),
  5)
)"),3.0)</f>
        <v>3</v>
      </c>
      <c r="M696" s="19" t="s">
        <v>222</v>
      </c>
      <c r="N696" s="19">
        <f>IFERROR(__xludf.DUMMYFUNCTION("LET(
  t, LOWER(TRIM(M696)),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96" s="19" t="s">
        <v>185</v>
      </c>
      <c r="P696" s="19">
        <f t="shared" si="3"/>
        <v>0</v>
      </c>
      <c r="Q696" s="20"/>
      <c r="R696" s="20" t="str">
        <f t="shared" si="748"/>
        <v/>
      </c>
      <c r="S696" s="20"/>
      <c r="T696" s="20"/>
      <c r="U696" s="20"/>
      <c r="V696" s="20" t="str">
        <f>IFERROR(__xludf.DUMMYFUNCTION("IFERROR(REGEXEXTRACT(U696,""\d+"")*1, """")"),"")</f>
        <v/>
      </c>
      <c r="W696" s="20">
        <f t="shared" si="5"/>
        <v>0</v>
      </c>
      <c r="X696" s="20"/>
      <c r="Y696" s="20"/>
      <c r="Z696" s="19" t="s">
        <v>186</v>
      </c>
      <c r="AA696" s="19"/>
      <c r="AB696" s="19" t="s">
        <v>185</v>
      </c>
      <c r="AC696" s="19" t="s">
        <v>185</v>
      </c>
      <c r="AD696" s="19" t="s">
        <v>186</v>
      </c>
      <c r="AE696" s="19" t="s">
        <v>185</v>
      </c>
      <c r="AF696" s="19" t="s">
        <v>206</v>
      </c>
      <c r="AG696" s="19" t="s">
        <v>238</v>
      </c>
      <c r="AH696" s="19" t="s">
        <v>238</v>
      </c>
      <c r="AI696" s="19" t="s">
        <v>239</v>
      </c>
      <c r="AJ696" s="19">
        <f t="shared" si="6"/>
        <v>0</v>
      </c>
      <c r="AK696" s="19" t="s">
        <v>302</v>
      </c>
      <c r="AL696" s="19">
        <f t="shared" si="7"/>
        <v>-1</v>
      </c>
      <c r="AM696" s="19" t="s">
        <v>190</v>
      </c>
      <c r="AN696" s="19">
        <f t="shared" si="8"/>
        <v>0</v>
      </c>
      <c r="AO696" s="20"/>
      <c r="AP696" s="19">
        <v>1.0</v>
      </c>
      <c r="AQ696" s="19">
        <v>1.0</v>
      </c>
      <c r="AR696" s="19">
        <v>1.0</v>
      </c>
      <c r="AS696" s="19">
        <v>3.0</v>
      </c>
      <c r="AT696" s="19">
        <v>1.0</v>
      </c>
      <c r="AU696" s="19">
        <v>2.0</v>
      </c>
      <c r="AV696" s="19">
        <v>4.0</v>
      </c>
      <c r="AW696" s="19">
        <v>2.0</v>
      </c>
      <c r="AX696" s="19">
        <v>2.0</v>
      </c>
      <c r="AY696" s="19">
        <f t="shared" si="9"/>
        <v>17</v>
      </c>
      <c r="AZ696" s="19">
        <f t="shared" si="10"/>
        <v>8</v>
      </c>
      <c r="BA696" s="19">
        <f t="shared" si="11"/>
        <v>0</v>
      </c>
      <c r="BB696" s="19">
        <f t="shared" si="12"/>
        <v>0</v>
      </c>
      <c r="BC696" s="19">
        <v>1.0</v>
      </c>
      <c r="BD696" s="19">
        <v>2.0</v>
      </c>
      <c r="BE696" s="19">
        <v>2.0</v>
      </c>
      <c r="BF696" s="19">
        <v>2.0</v>
      </c>
      <c r="BG696" s="19">
        <v>3.0</v>
      </c>
      <c r="BH696" s="19">
        <v>3.0</v>
      </c>
      <c r="BI696" s="19">
        <v>1.0</v>
      </c>
      <c r="BJ696" s="19">
        <f t="shared" si="13"/>
        <v>14</v>
      </c>
      <c r="BK696" s="19">
        <f t="shared" si="14"/>
        <v>7</v>
      </c>
      <c r="BL696" s="19"/>
      <c r="BM696" s="19"/>
      <c r="BN696" s="19">
        <v>3.0</v>
      </c>
      <c r="BO696" s="19" t="s">
        <v>185</v>
      </c>
      <c r="BP696" s="19">
        <f t="shared" si="15"/>
        <v>0</v>
      </c>
      <c r="BQ696" s="19">
        <v>1.0</v>
      </c>
      <c r="BR696" s="19" t="s">
        <v>196</v>
      </c>
      <c r="BS696" s="19" t="s">
        <v>195</v>
      </c>
      <c r="BT696" s="20">
        <f t="shared" si="16"/>
        <v>1</v>
      </c>
      <c r="BU696" s="19" t="s">
        <v>207</v>
      </c>
      <c r="BV696" s="19">
        <v>4.0</v>
      </c>
      <c r="BW696" s="19" t="s">
        <v>195</v>
      </c>
      <c r="BX696" s="19" t="s">
        <v>191</v>
      </c>
      <c r="BY696" s="19" t="s">
        <v>185</v>
      </c>
      <c r="BZ696" s="19" t="s">
        <v>186</v>
      </c>
      <c r="CA696" s="19">
        <f t="shared" si="17"/>
        <v>1</v>
      </c>
      <c r="CB696" s="19" t="s">
        <v>208</v>
      </c>
      <c r="CC696" s="19">
        <f t="shared" si="18"/>
        <v>2</v>
      </c>
      <c r="CD696" s="19" t="s">
        <v>192</v>
      </c>
      <c r="CE696" s="19">
        <f t="shared" si="19"/>
        <v>0</v>
      </c>
      <c r="CF696" s="19" t="s">
        <v>209</v>
      </c>
      <c r="CG696" s="19">
        <f t="shared" si="20"/>
        <v>1</v>
      </c>
      <c r="CH696" s="19" t="s">
        <v>192</v>
      </c>
      <c r="CI696" s="19">
        <f t="shared" si="21"/>
        <v>0</v>
      </c>
      <c r="CJ696" s="19" t="s">
        <v>262</v>
      </c>
      <c r="CK696" s="19" t="s">
        <v>185</v>
      </c>
      <c r="CL696" s="19" t="s">
        <v>212</v>
      </c>
      <c r="CM696" s="19">
        <f t="shared" si="22"/>
        <v>6</v>
      </c>
      <c r="CN696" s="19" t="s">
        <v>185</v>
      </c>
      <c r="CO696" s="19">
        <f t="shared" si="23"/>
        <v>0</v>
      </c>
      <c r="CP696" s="19" t="s">
        <v>185</v>
      </c>
      <c r="CQ696" s="19" t="s">
        <v>185</v>
      </c>
      <c r="CR696" s="19" t="s">
        <v>185</v>
      </c>
      <c r="CS696" s="19" t="s">
        <v>185</v>
      </c>
      <c r="CT696" s="19" t="s">
        <v>185</v>
      </c>
      <c r="CU696" s="19">
        <f t="shared" ref="CU696:CY696" si="766">if(CP696="Không",0,1)</f>
        <v>0</v>
      </c>
      <c r="CV696" s="19">
        <f t="shared" si="766"/>
        <v>0</v>
      </c>
      <c r="CW696" s="19">
        <f t="shared" si="766"/>
        <v>0</v>
      </c>
      <c r="CX696" s="19">
        <f t="shared" si="766"/>
        <v>0</v>
      </c>
      <c r="CY696" s="19">
        <f t="shared" si="766"/>
        <v>0</v>
      </c>
      <c r="CZ696" s="19" t="s">
        <v>185</v>
      </c>
      <c r="DA696" s="19">
        <f t="shared" si="25"/>
        <v>0</v>
      </c>
      <c r="DB696" s="19" t="s">
        <v>185</v>
      </c>
      <c r="DC696" s="19">
        <f t="shared" si="26"/>
        <v>0</v>
      </c>
      <c r="DD696" s="20"/>
      <c r="DE696" s="19" t="s">
        <v>185</v>
      </c>
      <c r="DF696" s="19">
        <f t="shared" si="27"/>
        <v>0</v>
      </c>
      <c r="DG696" s="19" t="s">
        <v>196</v>
      </c>
      <c r="DH696" s="19">
        <f t="shared" si="28"/>
        <v>0</v>
      </c>
      <c r="DI696" s="19" t="s">
        <v>185</v>
      </c>
      <c r="DJ696" s="19">
        <f t="shared" si="29"/>
        <v>0</v>
      </c>
      <c r="DK696" s="19" t="s">
        <v>197</v>
      </c>
      <c r="DL696" s="19">
        <f t="shared" si="30"/>
        <v>0</v>
      </c>
      <c r="DM696" s="20"/>
      <c r="DN696" s="19" t="str">
        <f t="shared" si="31"/>
        <v/>
      </c>
      <c r="DO696" s="20"/>
      <c r="DP696" s="19" t="s">
        <v>185</v>
      </c>
      <c r="DQ696" s="20">
        <f t="shared" si="32"/>
        <v>0</v>
      </c>
      <c r="DR696" s="20"/>
      <c r="DS696" s="19" t="s">
        <v>185</v>
      </c>
      <c r="DT696" s="20"/>
      <c r="DU696" s="19" t="s">
        <v>185</v>
      </c>
      <c r="DV696" s="20"/>
      <c r="DW696" s="20"/>
      <c r="DX696" s="20"/>
      <c r="DY696" s="20"/>
    </row>
    <row r="697">
      <c r="A697" s="18">
        <v>46043.84460648148</v>
      </c>
      <c r="B697" s="19" t="s">
        <v>243</v>
      </c>
      <c r="C697" s="19" t="s">
        <v>335</v>
      </c>
      <c r="D697" s="19">
        <f t="shared" si="2"/>
        <v>1</v>
      </c>
      <c r="E697" s="19" t="s">
        <v>180</v>
      </c>
      <c r="F697" s="19">
        <f>IFERROR(__xludf.DUMMYFUNCTION("LET(
  t, LOWER(TRIM(E697)),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97" s="19" t="s">
        <v>181</v>
      </c>
      <c r="H697" s="19">
        <f>IFERROR(__xludf.DUMMYFUNCTION("LET(
  t, LOWER(TRIM(G697)),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697" s="19" t="s">
        <v>276</v>
      </c>
      <c r="J697" s="19">
        <f>IFERROR(__xludf.DUMMYFUNCTION("LET(
  text, LOWER(I697),
  IFERROR(
    IFS(
      REGEXMATCH(text,""ở cùng gia đình|ở trọ cùng gia đình""), 0,
      REGEXMATCH(text,""thuê trọ""), 1,
      REGEXMATCH(text,""ở ktx""), 2,
      REGEXMATCH(text,""có nhà tại khu vực đang học|có nhà|ở riên"&amp;"g tại chung cư""), 3,
      REGEXMATCH(text,""ở nhà người quen""), 4
    ),
  -1)
)"),0.0)</f>
        <v>0</v>
      </c>
      <c r="K697" s="19" t="s">
        <v>221</v>
      </c>
      <c r="L697" s="19">
        <f>IFERROR(__xludf.DUMMYFUNCTION("LET(
  t, LOWER(TRIM(K697)),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97" s="19" t="s">
        <v>184</v>
      </c>
      <c r="N697" s="19">
        <f>IFERROR(__xludf.DUMMYFUNCTION("LET(
  t, LOWER(TRIM(M697)),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97" s="19" t="s">
        <v>195</v>
      </c>
      <c r="P697" s="19">
        <f t="shared" si="3"/>
        <v>1</v>
      </c>
      <c r="Q697" s="19">
        <v>1.0</v>
      </c>
      <c r="R697" s="20">
        <f t="shared" si="748"/>
        <v>1</v>
      </c>
      <c r="S697" s="19" t="s">
        <v>223</v>
      </c>
      <c r="T697" s="19"/>
      <c r="U697" s="19" t="s">
        <v>307</v>
      </c>
      <c r="V697" s="20">
        <f>IFERROR(__xludf.DUMMYFUNCTION("IFERROR(REGEXEXTRACT(U697,""\d+"")*1, """")"),20.0)</f>
        <v>20</v>
      </c>
      <c r="W697" s="20">
        <f t="shared" si="5"/>
        <v>20</v>
      </c>
      <c r="X697" s="19">
        <v>0.0</v>
      </c>
      <c r="Y697" s="19">
        <v>50.0</v>
      </c>
      <c r="Z697" s="19" t="s">
        <v>186</v>
      </c>
      <c r="AA697" s="19"/>
      <c r="AB697" s="19" t="s">
        <v>185</v>
      </c>
      <c r="AC697" s="19" t="s">
        <v>185</v>
      </c>
      <c r="AD697" s="19" t="s">
        <v>205</v>
      </c>
      <c r="AE697" s="19" t="s">
        <v>186</v>
      </c>
      <c r="AF697" s="19" t="s">
        <v>187</v>
      </c>
      <c r="AG697" s="19" t="s">
        <v>188</v>
      </c>
      <c r="AH697" s="19" t="s">
        <v>188</v>
      </c>
      <c r="AI697" s="19" t="s">
        <v>227</v>
      </c>
      <c r="AJ697" s="19">
        <f t="shared" si="6"/>
        <v>2</v>
      </c>
      <c r="AK697" s="19" t="s">
        <v>226</v>
      </c>
      <c r="AL697" s="19">
        <f t="shared" si="7"/>
        <v>2</v>
      </c>
      <c r="AM697" s="19" t="s">
        <v>228</v>
      </c>
      <c r="AN697" s="19">
        <f t="shared" si="8"/>
        <v>1</v>
      </c>
      <c r="AO697" s="20"/>
      <c r="AP697" s="19">
        <v>3.0</v>
      </c>
      <c r="AQ697" s="19">
        <v>3.0</v>
      </c>
      <c r="AR697" s="19">
        <v>4.0</v>
      </c>
      <c r="AS697" s="19">
        <v>3.0</v>
      </c>
      <c r="AT697" s="19">
        <v>2.0</v>
      </c>
      <c r="AU697" s="19">
        <v>3.0</v>
      </c>
      <c r="AV697" s="19">
        <v>2.0</v>
      </c>
      <c r="AW697" s="19">
        <v>1.0</v>
      </c>
      <c r="AX697" s="19">
        <v>1.0</v>
      </c>
      <c r="AY697" s="19">
        <f t="shared" si="9"/>
        <v>22</v>
      </c>
      <c r="AZ697" s="19">
        <f t="shared" si="10"/>
        <v>13</v>
      </c>
      <c r="BA697" s="19">
        <f t="shared" si="11"/>
        <v>1</v>
      </c>
      <c r="BB697" s="19">
        <f t="shared" si="12"/>
        <v>0</v>
      </c>
      <c r="BC697" s="19">
        <v>2.0</v>
      </c>
      <c r="BD697" s="19">
        <v>2.0</v>
      </c>
      <c r="BE697" s="19">
        <v>2.0</v>
      </c>
      <c r="BF697" s="19">
        <v>2.0</v>
      </c>
      <c r="BG697" s="19">
        <v>3.0</v>
      </c>
      <c r="BH697" s="19">
        <v>2.0</v>
      </c>
      <c r="BI697" s="19">
        <v>3.0</v>
      </c>
      <c r="BJ697" s="19">
        <f t="shared" si="13"/>
        <v>16</v>
      </c>
      <c r="BK697" s="19">
        <f t="shared" si="14"/>
        <v>9</v>
      </c>
      <c r="BL697" s="19"/>
      <c r="BM697" s="19"/>
      <c r="BN697" s="19">
        <v>1.0</v>
      </c>
      <c r="BO697" s="19" t="s">
        <v>195</v>
      </c>
      <c r="BP697" s="19">
        <f t="shared" si="15"/>
        <v>1</v>
      </c>
      <c r="BQ697" s="19">
        <v>1.0</v>
      </c>
      <c r="BR697" s="19">
        <v>0.0</v>
      </c>
      <c r="BS697" s="19" t="s">
        <v>185</v>
      </c>
      <c r="BT697" s="20">
        <f t="shared" si="16"/>
        <v>0</v>
      </c>
      <c r="BU697" s="20"/>
      <c r="BV697" s="19">
        <v>3.0</v>
      </c>
      <c r="BW697" s="19" t="s">
        <v>185</v>
      </c>
      <c r="BX697" s="19" t="s">
        <v>191</v>
      </c>
      <c r="BY697" s="19" t="s">
        <v>185</v>
      </c>
      <c r="BZ697" s="19" t="s">
        <v>208</v>
      </c>
      <c r="CA697" s="19">
        <f t="shared" si="17"/>
        <v>2</v>
      </c>
      <c r="CB697" s="19" t="s">
        <v>208</v>
      </c>
      <c r="CC697" s="19">
        <f t="shared" si="18"/>
        <v>2</v>
      </c>
      <c r="CD697" s="19" t="s">
        <v>208</v>
      </c>
      <c r="CE697" s="19">
        <f t="shared" si="19"/>
        <v>2</v>
      </c>
      <c r="CF697" s="19" t="s">
        <v>209</v>
      </c>
      <c r="CG697" s="19">
        <f t="shared" si="20"/>
        <v>1</v>
      </c>
      <c r="CH697" s="19" t="s">
        <v>192</v>
      </c>
      <c r="CI697" s="19">
        <f t="shared" si="21"/>
        <v>0</v>
      </c>
      <c r="CJ697" s="19" t="s">
        <v>210</v>
      </c>
      <c r="CK697" s="19" t="s">
        <v>808</v>
      </c>
      <c r="CL697" s="19" t="s">
        <v>241</v>
      </c>
      <c r="CM697" s="19">
        <f t="shared" si="22"/>
        <v>1.5</v>
      </c>
      <c r="CN697" s="19" t="s">
        <v>213</v>
      </c>
      <c r="CO697" s="19">
        <f t="shared" si="23"/>
        <v>1</v>
      </c>
      <c r="CP697" s="19" t="s">
        <v>185</v>
      </c>
      <c r="CQ697" s="19" t="s">
        <v>195</v>
      </c>
      <c r="CR697" s="19" t="s">
        <v>195</v>
      </c>
      <c r="CS697" s="19" t="s">
        <v>195</v>
      </c>
      <c r="CT697" s="19" t="s">
        <v>195</v>
      </c>
      <c r="CU697" s="19">
        <f t="shared" ref="CU697:CY697" si="767">if(CP697="Không",0,1)</f>
        <v>0</v>
      </c>
      <c r="CV697" s="19">
        <f t="shared" si="767"/>
        <v>1</v>
      </c>
      <c r="CW697" s="19">
        <f t="shared" si="767"/>
        <v>1</v>
      </c>
      <c r="CX697" s="19">
        <f t="shared" si="767"/>
        <v>1</v>
      </c>
      <c r="CY697" s="19">
        <f t="shared" si="767"/>
        <v>1</v>
      </c>
      <c r="CZ697" s="19" t="s">
        <v>185</v>
      </c>
      <c r="DA697" s="19">
        <f t="shared" si="25"/>
        <v>0</v>
      </c>
      <c r="DB697" s="19" t="s">
        <v>185</v>
      </c>
      <c r="DC697" s="19">
        <f t="shared" si="26"/>
        <v>0</v>
      </c>
      <c r="DD697" s="20"/>
      <c r="DE697" s="19" t="s">
        <v>195</v>
      </c>
      <c r="DF697" s="19">
        <f t="shared" si="27"/>
        <v>1</v>
      </c>
      <c r="DG697" s="19" t="s">
        <v>196</v>
      </c>
      <c r="DH697" s="19">
        <f t="shared" si="28"/>
        <v>0</v>
      </c>
      <c r="DI697" s="19" t="s">
        <v>185</v>
      </c>
      <c r="DJ697" s="19">
        <f t="shared" si="29"/>
        <v>0</v>
      </c>
      <c r="DK697" s="19" t="s">
        <v>197</v>
      </c>
      <c r="DL697" s="19">
        <f t="shared" si="30"/>
        <v>0</v>
      </c>
      <c r="DM697" s="19" t="s">
        <v>198</v>
      </c>
      <c r="DN697" s="19">
        <f t="shared" si="31"/>
        <v>1.5</v>
      </c>
      <c r="DO697" s="19" t="s">
        <v>242</v>
      </c>
      <c r="DP697" s="19" t="s">
        <v>185</v>
      </c>
      <c r="DQ697" s="20">
        <f t="shared" si="32"/>
        <v>0</v>
      </c>
      <c r="DR697" s="20"/>
      <c r="DS697" s="19" t="s">
        <v>185</v>
      </c>
      <c r="DT697" s="20"/>
      <c r="DU697" s="19" t="s">
        <v>185</v>
      </c>
      <c r="DV697" s="20"/>
      <c r="DW697" s="20"/>
      <c r="DX697" s="20"/>
      <c r="DY697" s="20"/>
    </row>
    <row r="698">
      <c r="A698" s="18">
        <v>46043.8449537037</v>
      </c>
      <c r="B698" s="19" t="s">
        <v>289</v>
      </c>
      <c r="C698" s="19" t="s">
        <v>174</v>
      </c>
      <c r="D698" s="19">
        <f t="shared" si="2"/>
        <v>0</v>
      </c>
      <c r="E698" s="19" t="s">
        <v>180</v>
      </c>
      <c r="F698" s="19">
        <f>IFERROR(__xludf.DUMMYFUNCTION("LET(
  t, LOWER(TRIM(E698)),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98" s="19" t="s">
        <v>185</v>
      </c>
      <c r="H698" s="19">
        <f>IFERROR(__xludf.DUMMYFUNCTION("LET(
  t, LOWER(TRIM(G698)),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698" s="19" t="s">
        <v>182</v>
      </c>
      <c r="J698" s="19">
        <f>IFERROR(__xludf.DUMMYFUNCTION("LET(
  text, LOWER(I698),
  IFERROR(
    IFS(
      REGEXMATCH(text,""ở cùng gia đình|ở trọ cùng gia đình""), 0,
      REGEXMATCH(text,""thuê trọ""), 1,
      REGEXMATCH(text,""ở ktx""), 2,
      REGEXMATCH(text,""có nhà tại khu vực đang học|có nhà|ở riên"&amp;"g tại chung cư""), 3,
      REGEXMATCH(text,""ở nhà người quen""), 4
    ),
  -1)
)"),1.0)</f>
        <v>1</v>
      </c>
      <c r="K698" s="19" t="s">
        <v>183</v>
      </c>
      <c r="L698" s="19">
        <f>IFERROR(__xludf.DUMMYFUNCTION("LET(
  t, LOWER(TRIM(K698)),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698" s="19" t="s">
        <v>184</v>
      </c>
      <c r="N698" s="19">
        <f>IFERROR(__xludf.DUMMYFUNCTION("LET(
  t, LOWER(TRIM(M698)),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698" s="19" t="s">
        <v>185</v>
      </c>
      <c r="P698" s="19">
        <f t="shared" si="3"/>
        <v>0</v>
      </c>
      <c r="Q698" s="20"/>
      <c r="R698" s="20" t="str">
        <f t="shared" si="748"/>
        <v/>
      </c>
      <c r="S698" s="20"/>
      <c r="T698" s="20"/>
      <c r="U698" s="20"/>
      <c r="V698" s="20" t="str">
        <f>IFERROR(__xludf.DUMMYFUNCTION("IFERROR(REGEXEXTRACT(U698,""\d+"")*1, """")"),"")</f>
        <v/>
      </c>
      <c r="W698" s="20">
        <f t="shared" si="5"/>
        <v>0</v>
      </c>
      <c r="X698" s="20"/>
      <c r="Y698" s="20"/>
      <c r="Z698" s="19" t="s">
        <v>186</v>
      </c>
      <c r="AA698" s="19"/>
      <c r="AB698" s="19" t="s">
        <v>185</v>
      </c>
      <c r="AC698" s="19" t="s">
        <v>185</v>
      </c>
      <c r="AD698" s="19" t="s">
        <v>205</v>
      </c>
      <c r="AE698" s="19" t="s">
        <v>185</v>
      </c>
      <c r="AF698" s="19" t="s">
        <v>237</v>
      </c>
      <c r="AG698" s="19" t="s">
        <v>238</v>
      </c>
      <c r="AH698" s="19" t="s">
        <v>238</v>
      </c>
      <c r="AI698" s="19" t="s">
        <v>239</v>
      </c>
      <c r="AJ698" s="19">
        <f t="shared" si="6"/>
        <v>0</v>
      </c>
      <c r="AK698" s="19" t="s">
        <v>238</v>
      </c>
      <c r="AL698" s="19">
        <f t="shared" si="7"/>
        <v>0</v>
      </c>
      <c r="AM698" s="19" t="s">
        <v>190</v>
      </c>
      <c r="AN698" s="19">
        <f t="shared" si="8"/>
        <v>0</v>
      </c>
      <c r="AO698" s="20"/>
      <c r="AP698" s="19">
        <v>2.0</v>
      </c>
      <c r="AQ698" s="19">
        <v>1.0</v>
      </c>
      <c r="AR698" s="19">
        <v>1.0</v>
      </c>
      <c r="AS698" s="19">
        <v>2.0</v>
      </c>
      <c r="AT698" s="19">
        <v>1.0</v>
      </c>
      <c r="AU698" s="19">
        <v>1.0</v>
      </c>
      <c r="AV698" s="19">
        <v>2.0</v>
      </c>
      <c r="AW698" s="19">
        <v>1.0</v>
      </c>
      <c r="AX698" s="19">
        <v>1.0</v>
      </c>
      <c r="AY698" s="19">
        <f t="shared" si="9"/>
        <v>12</v>
      </c>
      <c r="AZ698" s="19">
        <f t="shared" si="10"/>
        <v>3</v>
      </c>
      <c r="BA698" s="19">
        <f t="shared" si="11"/>
        <v>0</v>
      </c>
      <c r="BB698" s="19">
        <f t="shared" si="12"/>
        <v>0</v>
      </c>
      <c r="BC698" s="19">
        <v>1.0</v>
      </c>
      <c r="BD698" s="19">
        <v>1.0</v>
      </c>
      <c r="BE698" s="19">
        <v>1.0</v>
      </c>
      <c r="BF698" s="19">
        <v>1.0</v>
      </c>
      <c r="BG698" s="19">
        <v>1.0</v>
      </c>
      <c r="BH698" s="19">
        <v>1.0</v>
      </c>
      <c r="BI698" s="19">
        <v>1.0</v>
      </c>
      <c r="BJ698" s="19">
        <f t="shared" si="13"/>
        <v>7</v>
      </c>
      <c r="BK698" s="19">
        <f t="shared" si="14"/>
        <v>0</v>
      </c>
      <c r="BL698" s="19"/>
      <c r="BM698" s="19"/>
      <c r="BN698" s="19">
        <v>1.0</v>
      </c>
      <c r="BO698" s="19" t="s">
        <v>185</v>
      </c>
      <c r="BP698" s="19">
        <f t="shared" si="15"/>
        <v>0</v>
      </c>
      <c r="BQ698" s="19">
        <v>1.0</v>
      </c>
      <c r="BR698" s="19">
        <v>0.0</v>
      </c>
      <c r="BS698" s="19" t="s">
        <v>185</v>
      </c>
      <c r="BT698" s="20">
        <f t="shared" si="16"/>
        <v>0</v>
      </c>
      <c r="BU698" s="20"/>
      <c r="BV698" s="19">
        <v>4.0</v>
      </c>
      <c r="BW698" s="19" t="s">
        <v>195</v>
      </c>
      <c r="BX698" s="19" t="s">
        <v>191</v>
      </c>
      <c r="BY698" s="19" t="s">
        <v>195</v>
      </c>
      <c r="BZ698" s="19" t="s">
        <v>186</v>
      </c>
      <c r="CA698" s="19">
        <f t="shared" si="17"/>
        <v>1</v>
      </c>
      <c r="CB698" s="19" t="s">
        <v>185</v>
      </c>
      <c r="CC698" s="19">
        <f t="shared" si="18"/>
        <v>0</v>
      </c>
      <c r="CD698" s="19" t="s">
        <v>192</v>
      </c>
      <c r="CE698" s="19">
        <f t="shared" si="19"/>
        <v>0</v>
      </c>
      <c r="CF698" s="19" t="s">
        <v>192</v>
      </c>
      <c r="CG698" s="19">
        <f t="shared" si="20"/>
        <v>0</v>
      </c>
      <c r="CH698" s="19" t="s">
        <v>192</v>
      </c>
      <c r="CI698" s="19">
        <f t="shared" si="21"/>
        <v>0</v>
      </c>
      <c r="CJ698" s="19" t="s">
        <v>193</v>
      </c>
      <c r="CK698" s="19" t="s">
        <v>185</v>
      </c>
      <c r="CL698" s="19" t="s">
        <v>241</v>
      </c>
      <c r="CM698" s="19">
        <f t="shared" si="22"/>
        <v>1.5</v>
      </c>
      <c r="CN698" s="19" t="s">
        <v>185</v>
      </c>
      <c r="CO698" s="19">
        <f t="shared" si="23"/>
        <v>0</v>
      </c>
      <c r="CP698" s="19" t="s">
        <v>185</v>
      </c>
      <c r="CQ698" s="19" t="s">
        <v>185</v>
      </c>
      <c r="CR698" s="19" t="s">
        <v>185</v>
      </c>
      <c r="CS698" s="19" t="s">
        <v>185</v>
      </c>
      <c r="CT698" s="19" t="s">
        <v>185</v>
      </c>
      <c r="CU698" s="19">
        <f t="shared" ref="CU698:CY698" si="768">if(CP698="Không",0,1)</f>
        <v>0</v>
      </c>
      <c r="CV698" s="19">
        <f t="shared" si="768"/>
        <v>0</v>
      </c>
      <c r="CW698" s="19">
        <f t="shared" si="768"/>
        <v>0</v>
      </c>
      <c r="CX698" s="19">
        <f t="shared" si="768"/>
        <v>0</v>
      </c>
      <c r="CY698" s="19">
        <f t="shared" si="768"/>
        <v>0</v>
      </c>
      <c r="CZ698" s="19" t="s">
        <v>185</v>
      </c>
      <c r="DA698" s="19">
        <f t="shared" si="25"/>
        <v>0</v>
      </c>
      <c r="DB698" s="19" t="s">
        <v>185</v>
      </c>
      <c r="DC698" s="19">
        <f t="shared" si="26"/>
        <v>0</v>
      </c>
      <c r="DD698" s="20"/>
      <c r="DE698" s="19" t="s">
        <v>195</v>
      </c>
      <c r="DF698" s="19">
        <f t="shared" si="27"/>
        <v>1</v>
      </c>
      <c r="DG698" s="19" t="s">
        <v>196</v>
      </c>
      <c r="DH698" s="19">
        <f t="shared" si="28"/>
        <v>0</v>
      </c>
      <c r="DI698" s="19" t="s">
        <v>185</v>
      </c>
      <c r="DJ698" s="19">
        <f t="shared" si="29"/>
        <v>0</v>
      </c>
      <c r="DK698" s="19" t="s">
        <v>197</v>
      </c>
      <c r="DL698" s="19">
        <f t="shared" si="30"/>
        <v>0</v>
      </c>
      <c r="DM698" s="19" t="s">
        <v>303</v>
      </c>
      <c r="DN698" s="19">
        <f t="shared" si="31"/>
        <v>0.5</v>
      </c>
      <c r="DO698" s="19" t="s">
        <v>304</v>
      </c>
      <c r="DP698" s="19" t="s">
        <v>185</v>
      </c>
      <c r="DQ698" s="20">
        <f t="shared" si="32"/>
        <v>0</v>
      </c>
      <c r="DR698" s="20"/>
      <c r="DS698" s="19" t="s">
        <v>185</v>
      </c>
      <c r="DT698" s="20"/>
      <c r="DU698" s="19" t="s">
        <v>185</v>
      </c>
      <c r="DV698" s="20"/>
      <c r="DW698" s="20"/>
      <c r="DX698" s="20"/>
      <c r="DY698" s="20"/>
    </row>
    <row r="699">
      <c r="A699" s="18">
        <v>46043.84521990741</v>
      </c>
      <c r="B699" s="19" t="s">
        <v>172</v>
      </c>
      <c r="C699" s="19" t="s">
        <v>335</v>
      </c>
      <c r="D699" s="19">
        <f t="shared" si="2"/>
        <v>1</v>
      </c>
      <c r="E699" s="19" t="s">
        <v>180</v>
      </c>
      <c r="F699" s="19">
        <f>IFERROR(__xludf.DUMMYFUNCTION("LET(
  t, LOWER(TRIM(E699)),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699" s="19" t="s">
        <v>220</v>
      </c>
      <c r="H699" s="19">
        <f>IFERROR(__xludf.DUMMYFUNCTION("LET(
  t, LOWER(TRIM(G699)),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699" s="19" t="s">
        <v>182</v>
      </c>
      <c r="J699" s="19">
        <f>IFERROR(__xludf.DUMMYFUNCTION("LET(
  text, LOWER(I699),
  IFERROR(
    IFS(
      REGEXMATCH(text,""ở cùng gia đình|ở trọ cùng gia đình""), 0,
      REGEXMATCH(text,""thuê trọ""), 1,
      REGEXMATCH(text,""ở ktx""), 2,
      REGEXMATCH(text,""có nhà tại khu vực đang học|có nhà|ở riên"&amp;"g tại chung cư""), 3,
      REGEXMATCH(text,""ở nhà người quen""), 4
    ),
  -1)
)"),1.0)</f>
        <v>1</v>
      </c>
      <c r="K699" s="19" t="s">
        <v>221</v>
      </c>
      <c r="L699" s="19">
        <f>IFERROR(__xludf.DUMMYFUNCTION("LET(
  t, LOWER(TRIM(K699)),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699" s="19" t="s">
        <v>222</v>
      </c>
      <c r="N699" s="19">
        <f>IFERROR(__xludf.DUMMYFUNCTION("LET(
  t, LOWER(TRIM(M699)),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699" s="19" t="s">
        <v>185</v>
      </c>
      <c r="P699" s="19">
        <f t="shared" si="3"/>
        <v>0</v>
      </c>
      <c r="Q699" s="20"/>
      <c r="R699" s="20" t="str">
        <f t="shared" si="748"/>
        <v/>
      </c>
      <c r="S699" s="20"/>
      <c r="T699" s="20"/>
      <c r="U699" s="20"/>
      <c r="V699" s="20" t="str">
        <f>IFERROR(__xludf.DUMMYFUNCTION("IFERROR(REGEXEXTRACT(U699,""\d+"")*1, """")"),"")</f>
        <v/>
      </c>
      <c r="W699" s="20">
        <f t="shared" si="5"/>
        <v>0</v>
      </c>
      <c r="X699" s="20"/>
      <c r="Y699" s="20"/>
      <c r="Z699" s="19" t="s">
        <v>185</v>
      </c>
      <c r="AA699" s="19"/>
      <c r="AB699" s="19" t="s">
        <v>185</v>
      </c>
      <c r="AC699" s="19" t="s">
        <v>185</v>
      </c>
      <c r="AD699" s="19" t="s">
        <v>205</v>
      </c>
      <c r="AE699" s="19" t="s">
        <v>185</v>
      </c>
      <c r="AF699" s="19" t="s">
        <v>206</v>
      </c>
      <c r="AG699" s="19" t="s">
        <v>238</v>
      </c>
      <c r="AH699" s="19" t="s">
        <v>238</v>
      </c>
      <c r="AI699" s="19" t="s">
        <v>239</v>
      </c>
      <c r="AJ699" s="19">
        <f t="shared" si="6"/>
        <v>0</v>
      </c>
      <c r="AK699" s="19" t="s">
        <v>238</v>
      </c>
      <c r="AL699" s="19">
        <f t="shared" si="7"/>
        <v>0</v>
      </c>
      <c r="AM699" s="19" t="s">
        <v>190</v>
      </c>
      <c r="AN699" s="19">
        <f t="shared" si="8"/>
        <v>0</v>
      </c>
      <c r="AO699" s="20"/>
      <c r="AP699" s="19">
        <v>2.0</v>
      </c>
      <c r="AQ699" s="19">
        <v>2.0</v>
      </c>
      <c r="AR699" s="19">
        <v>1.0</v>
      </c>
      <c r="AS699" s="19">
        <v>1.0</v>
      </c>
      <c r="AT699" s="19">
        <v>1.0</v>
      </c>
      <c r="AU699" s="19">
        <v>1.0</v>
      </c>
      <c r="AV699" s="19">
        <v>2.0</v>
      </c>
      <c r="AW699" s="19">
        <v>1.0</v>
      </c>
      <c r="AX699" s="19">
        <v>1.0</v>
      </c>
      <c r="AY699" s="19">
        <f t="shared" si="9"/>
        <v>12</v>
      </c>
      <c r="AZ699" s="19">
        <f t="shared" si="10"/>
        <v>3</v>
      </c>
      <c r="BA699" s="19">
        <f t="shared" si="11"/>
        <v>0</v>
      </c>
      <c r="BB699" s="19">
        <f t="shared" si="12"/>
        <v>0</v>
      </c>
      <c r="BC699" s="19">
        <v>1.0</v>
      </c>
      <c r="BD699" s="19">
        <v>1.0</v>
      </c>
      <c r="BE699" s="19">
        <v>2.0</v>
      </c>
      <c r="BF699" s="19">
        <v>1.0</v>
      </c>
      <c r="BG699" s="19">
        <v>2.0</v>
      </c>
      <c r="BH699" s="19">
        <v>1.0</v>
      </c>
      <c r="BI699" s="19">
        <v>1.0</v>
      </c>
      <c r="BJ699" s="19">
        <f t="shared" si="13"/>
        <v>9</v>
      </c>
      <c r="BK699" s="19">
        <f t="shared" si="14"/>
        <v>2</v>
      </c>
      <c r="BL699" s="19"/>
      <c r="BM699" s="19"/>
      <c r="BN699" s="19">
        <v>3.0</v>
      </c>
      <c r="BO699" s="19" t="s">
        <v>185</v>
      </c>
      <c r="BP699" s="19">
        <f t="shared" si="15"/>
        <v>0</v>
      </c>
      <c r="BQ699" s="19">
        <v>1.0</v>
      </c>
      <c r="BR699" s="19">
        <v>4.0</v>
      </c>
      <c r="BS699" s="19" t="s">
        <v>185</v>
      </c>
      <c r="BT699" s="20">
        <f t="shared" si="16"/>
        <v>0</v>
      </c>
      <c r="BU699" s="20"/>
      <c r="BV699" s="19">
        <v>4.0</v>
      </c>
      <c r="BW699" s="19" t="s">
        <v>195</v>
      </c>
      <c r="BX699" s="19" t="s">
        <v>191</v>
      </c>
      <c r="BY699" s="19" t="s">
        <v>185</v>
      </c>
      <c r="BZ699" s="19" t="s">
        <v>185</v>
      </c>
      <c r="CA699" s="19">
        <f t="shared" si="17"/>
        <v>0</v>
      </c>
      <c r="CB699" s="19" t="s">
        <v>186</v>
      </c>
      <c r="CC699" s="19">
        <f t="shared" si="18"/>
        <v>1</v>
      </c>
      <c r="CD699" s="19" t="s">
        <v>192</v>
      </c>
      <c r="CE699" s="19">
        <f t="shared" si="19"/>
        <v>0</v>
      </c>
      <c r="CF699" s="19" t="s">
        <v>192</v>
      </c>
      <c r="CG699" s="19">
        <f t="shared" si="20"/>
        <v>0</v>
      </c>
      <c r="CH699" s="19" t="s">
        <v>192</v>
      </c>
      <c r="CI699" s="19">
        <f t="shared" si="21"/>
        <v>0</v>
      </c>
      <c r="CJ699" s="19" t="s">
        <v>292</v>
      </c>
      <c r="CK699" s="19" t="s">
        <v>488</v>
      </c>
      <c r="CL699" s="19" t="s">
        <v>231</v>
      </c>
      <c r="CM699" s="19">
        <f t="shared" si="22"/>
        <v>0.75</v>
      </c>
      <c r="CN699" s="19" t="s">
        <v>185</v>
      </c>
      <c r="CO699" s="19">
        <f t="shared" si="23"/>
        <v>0</v>
      </c>
      <c r="CP699" s="19" t="s">
        <v>185</v>
      </c>
      <c r="CQ699" s="19" t="s">
        <v>185</v>
      </c>
      <c r="CR699" s="19" t="s">
        <v>185</v>
      </c>
      <c r="CS699" s="19" t="s">
        <v>185</v>
      </c>
      <c r="CT699" s="19" t="s">
        <v>185</v>
      </c>
      <c r="CU699" s="19">
        <f t="shared" ref="CU699:CY699" si="769">if(CP699="Không",0,1)</f>
        <v>0</v>
      </c>
      <c r="CV699" s="19">
        <f t="shared" si="769"/>
        <v>0</v>
      </c>
      <c r="CW699" s="19">
        <f t="shared" si="769"/>
        <v>0</v>
      </c>
      <c r="CX699" s="19">
        <f t="shared" si="769"/>
        <v>0</v>
      </c>
      <c r="CY699" s="19">
        <f t="shared" si="769"/>
        <v>0</v>
      </c>
      <c r="CZ699" s="19" t="s">
        <v>185</v>
      </c>
      <c r="DA699" s="19">
        <f t="shared" si="25"/>
        <v>0</v>
      </c>
      <c r="DB699" s="19" t="s">
        <v>185</v>
      </c>
      <c r="DC699" s="19">
        <f t="shared" si="26"/>
        <v>0</v>
      </c>
      <c r="DD699" s="20"/>
      <c r="DE699" s="19" t="s">
        <v>185</v>
      </c>
      <c r="DF699" s="19">
        <f t="shared" si="27"/>
        <v>0</v>
      </c>
      <c r="DG699" s="19" t="s">
        <v>196</v>
      </c>
      <c r="DH699" s="19">
        <f t="shared" si="28"/>
        <v>0</v>
      </c>
      <c r="DI699" s="19" t="s">
        <v>185</v>
      </c>
      <c r="DJ699" s="19">
        <f t="shared" si="29"/>
        <v>0</v>
      </c>
      <c r="DK699" s="19" t="s">
        <v>197</v>
      </c>
      <c r="DL699" s="19">
        <f t="shared" si="30"/>
        <v>0</v>
      </c>
      <c r="DM699" s="20"/>
      <c r="DN699" s="19" t="str">
        <f t="shared" si="31"/>
        <v/>
      </c>
      <c r="DO699" s="20"/>
      <c r="DP699" s="19" t="s">
        <v>185</v>
      </c>
      <c r="DQ699" s="20">
        <f t="shared" si="32"/>
        <v>0</v>
      </c>
      <c r="DR699" s="20"/>
      <c r="DS699" s="19" t="s">
        <v>185</v>
      </c>
      <c r="DT699" s="20"/>
      <c r="DU699" s="19" t="s">
        <v>185</v>
      </c>
      <c r="DV699" s="20"/>
      <c r="DW699" s="20"/>
      <c r="DX699" s="20"/>
      <c r="DY699" s="20"/>
    </row>
    <row r="700">
      <c r="A700" s="18">
        <v>46043.84542824074</v>
      </c>
      <c r="B700" s="19" t="s">
        <v>243</v>
      </c>
      <c r="C700" s="19" t="s">
        <v>335</v>
      </c>
      <c r="D700" s="19">
        <f t="shared" si="2"/>
        <v>1</v>
      </c>
      <c r="E700" s="19" t="s">
        <v>335</v>
      </c>
      <c r="F700" s="19">
        <f>IFERROR(__xludf.DUMMYFUNCTION("LET(
  t, LOWER(TRIM(E700)),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00" s="19" t="s">
        <v>220</v>
      </c>
      <c r="H700" s="19">
        <f>IFERROR(__xludf.DUMMYFUNCTION("LET(
  t, LOWER(TRIM(G700)),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00" s="19" t="s">
        <v>182</v>
      </c>
      <c r="J700" s="19">
        <f>IFERROR(__xludf.DUMMYFUNCTION("LET(
  text, LOWER(I700),
  IFERROR(
    IFS(
      REGEXMATCH(text,""ở cùng gia đình|ở trọ cùng gia đình""), 0,
      REGEXMATCH(text,""thuê trọ""), 1,
      REGEXMATCH(text,""ở ktx""), 2,
      REGEXMATCH(text,""có nhà tại khu vực đang học|có nhà|ở riên"&amp;"g tại chung cư""), 3,
      REGEXMATCH(text,""ở nhà người quen""), 4
    ),
  -1)
)"),1.0)</f>
        <v>1</v>
      </c>
      <c r="K700" s="19" t="s">
        <v>183</v>
      </c>
      <c r="L700" s="19">
        <f>IFERROR(__xludf.DUMMYFUNCTION("LET(
  t, LOWER(TRIM(K700)),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00" s="19" t="s">
        <v>222</v>
      </c>
      <c r="N700" s="19">
        <f>IFERROR(__xludf.DUMMYFUNCTION("LET(
  t, LOWER(TRIM(M700)),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00" s="19" t="s">
        <v>185</v>
      </c>
      <c r="P700" s="19">
        <f t="shared" si="3"/>
        <v>0</v>
      </c>
      <c r="Q700" s="20"/>
      <c r="R700" s="20" t="str">
        <f t="shared" si="748"/>
        <v/>
      </c>
      <c r="S700" s="20"/>
      <c r="T700" s="20"/>
      <c r="U700" s="20"/>
      <c r="V700" s="20" t="str">
        <f>IFERROR(__xludf.DUMMYFUNCTION("IFERROR(REGEXEXTRACT(U700,""\d+"")*1, """")"),"")</f>
        <v/>
      </c>
      <c r="W700" s="20">
        <f t="shared" si="5"/>
        <v>0</v>
      </c>
      <c r="X700" s="20"/>
      <c r="Y700" s="20"/>
      <c r="Z700" s="19" t="s">
        <v>208</v>
      </c>
      <c r="AA700" s="19"/>
      <c r="AB700" s="19" t="s">
        <v>185</v>
      </c>
      <c r="AC700" s="19" t="s">
        <v>185</v>
      </c>
      <c r="AD700" s="19" t="s">
        <v>205</v>
      </c>
      <c r="AE700" s="19" t="s">
        <v>185</v>
      </c>
      <c r="AF700" s="19" t="s">
        <v>187</v>
      </c>
      <c r="AG700" s="19" t="s">
        <v>226</v>
      </c>
      <c r="AH700" s="19" t="s">
        <v>226</v>
      </c>
      <c r="AI700" s="19" t="s">
        <v>227</v>
      </c>
      <c r="AJ700" s="19">
        <f t="shared" si="6"/>
        <v>2</v>
      </c>
      <c r="AK700" s="19" t="s">
        <v>251</v>
      </c>
      <c r="AL700" s="19">
        <f t="shared" si="7"/>
        <v>3</v>
      </c>
      <c r="AM700" s="19" t="s">
        <v>228</v>
      </c>
      <c r="AN700" s="19">
        <f t="shared" si="8"/>
        <v>1</v>
      </c>
      <c r="AO700" s="20"/>
      <c r="AP700" s="19">
        <v>1.0</v>
      </c>
      <c r="AQ700" s="19">
        <v>1.0</v>
      </c>
      <c r="AR700" s="19">
        <v>1.0</v>
      </c>
      <c r="AS700" s="19">
        <v>1.0</v>
      </c>
      <c r="AT700" s="19">
        <v>1.0</v>
      </c>
      <c r="AU700" s="19">
        <v>1.0</v>
      </c>
      <c r="AV700" s="19">
        <v>1.0</v>
      </c>
      <c r="AW700" s="19">
        <v>1.0</v>
      </c>
      <c r="AX700" s="19">
        <v>1.0</v>
      </c>
      <c r="AY700" s="19">
        <f t="shared" si="9"/>
        <v>9</v>
      </c>
      <c r="AZ700" s="19">
        <f t="shared" si="10"/>
        <v>0</v>
      </c>
      <c r="BA700" s="19">
        <f t="shared" si="11"/>
        <v>0</v>
      </c>
      <c r="BB700" s="19">
        <f t="shared" si="12"/>
        <v>0</v>
      </c>
      <c r="BC700" s="19">
        <v>1.0</v>
      </c>
      <c r="BD700" s="19">
        <v>1.0</v>
      </c>
      <c r="BE700" s="19">
        <v>1.0</v>
      </c>
      <c r="BF700" s="19">
        <v>1.0</v>
      </c>
      <c r="BG700" s="19">
        <v>2.0</v>
      </c>
      <c r="BH700" s="19">
        <v>1.0</v>
      </c>
      <c r="BI700" s="19">
        <v>1.0</v>
      </c>
      <c r="BJ700" s="19">
        <f t="shared" si="13"/>
        <v>8</v>
      </c>
      <c r="BK700" s="19">
        <f t="shared" si="14"/>
        <v>1</v>
      </c>
      <c r="BL700" s="19"/>
      <c r="BM700" s="19"/>
      <c r="BN700" s="19">
        <v>5.0</v>
      </c>
      <c r="BO700" s="19" t="s">
        <v>185</v>
      </c>
      <c r="BP700" s="19">
        <f t="shared" si="15"/>
        <v>0</v>
      </c>
      <c r="BQ700" s="19">
        <v>4.0</v>
      </c>
      <c r="BR700" s="19">
        <v>0.0</v>
      </c>
      <c r="BS700" s="19" t="s">
        <v>185</v>
      </c>
      <c r="BT700" s="20">
        <f t="shared" si="16"/>
        <v>0</v>
      </c>
      <c r="BU700" s="20"/>
      <c r="BV700" s="19">
        <v>3.0</v>
      </c>
      <c r="BW700" s="19" t="s">
        <v>195</v>
      </c>
      <c r="BX700" s="19" t="s">
        <v>191</v>
      </c>
      <c r="BY700" s="19" t="s">
        <v>185</v>
      </c>
      <c r="BZ700" s="19" t="s">
        <v>186</v>
      </c>
      <c r="CA700" s="19">
        <f t="shared" si="17"/>
        <v>1</v>
      </c>
      <c r="CB700" s="19" t="s">
        <v>208</v>
      </c>
      <c r="CC700" s="19">
        <f t="shared" si="18"/>
        <v>2</v>
      </c>
      <c r="CD700" s="19" t="s">
        <v>209</v>
      </c>
      <c r="CE700" s="19">
        <f t="shared" si="19"/>
        <v>1</v>
      </c>
      <c r="CF700" s="19" t="s">
        <v>192</v>
      </c>
      <c r="CG700" s="19">
        <f t="shared" si="20"/>
        <v>0</v>
      </c>
      <c r="CH700" s="19" t="s">
        <v>209</v>
      </c>
      <c r="CI700" s="19">
        <f t="shared" si="21"/>
        <v>1</v>
      </c>
      <c r="CJ700" s="19" t="s">
        <v>210</v>
      </c>
      <c r="CK700" s="19" t="s">
        <v>185</v>
      </c>
      <c r="CL700" s="19" t="s">
        <v>212</v>
      </c>
      <c r="CM700" s="19">
        <f t="shared" si="22"/>
        <v>6</v>
      </c>
      <c r="CN700" s="19" t="s">
        <v>185</v>
      </c>
      <c r="CO700" s="19">
        <f t="shared" si="23"/>
        <v>0</v>
      </c>
      <c r="CP700" s="19" t="s">
        <v>185</v>
      </c>
      <c r="CQ700" s="19" t="s">
        <v>185</v>
      </c>
      <c r="CR700" s="19" t="s">
        <v>185</v>
      </c>
      <c r="CS700" s="19" t="s">
        <v>185</v>
      </c>
      <c r="CT700" s="19" t="s">
        <v>185</v>
      </c>
      <c r="CU700" s="19">
        <f t="shared" ref="CU700:CY700" si="770">if(CP700="Không",0,1)</f>
        <v>0</v>
      </c>
      <c r="CV700" s="19">
        <f t="shared" si="770"/>
        <v>0</v>
      </c>
      <c r="CW700" s="19">
        <f t="shared" si="770"/>
        <v>0</v>
      </c>
      <c r="CX700" s="19">
        <f t="shared" si="770"/>
        <v>0</v>
      </c>
      <c r="CY700" s="19">
        <f t="shared" si="770"/>
        <v>0</v>
      </c>
      <c r="CZ700" s="19" t="s">
        <v>185</v>
      </c>
      <c r="DA700" s="19">
        <f t="shared" si="25"/>
        <v>0</v>
      </c>
      <c r="DB700" s="19" t="s">
        <v>185</v>
      </c>
      <c r="DC700" s="19">
        <f t="shared" si="26"/>
        <v>0</v>
      </c>
      <c r="DD700" s="20"/>
      <c r="DE700" s="19" t="s">
        <v>195</v>
      </c>
      <c r="DF700" s="19">
        <f t="shared" si="27"/>
        <v>1</v>
      </c>
      <c r="DG700" s="19" t="s">
        <v>699</v>
      </c>
      <c r="DH700" s="19">
        <f t="shared" si="28"/>
        <v>1</v>
      </c>
      <c r="DI700" s="19" t="s">
        <v>185</v>
      </c>
      <c r="DJ700" s="19">
        <f t="shared" si="29"/>
        <v>0</v>
      </c>
      <c r="DK700" s="19" t="s">
        <v>197</v>
      </c>
      <c r="DL700" s="19">
        <f t="shared" si="30"/>
        <v>0</v>
      </c>
      <c r="DM700" s="19" t="s">
        <v>198</v>
      </c>
      <c r="DN700" s="19">
        <f t="shared" si="31"/>
        <v>1.5</v>
      </c>
      <c r="DO700" s="19" t="s">
        <v>326</v>
      </c>
      <c r="DP700" s="19" t="s">
        <v>185</v>
      </c>
      <c r="DQ700" s="20">
        <f t="shared" si="32"/>
        <v>0</v>
      </c>
      <c r="DR700" s="20"/>
      <c r="DS700" s="19" t="s">
        <v>185</v>
      </c>
      <c r="DT700" s="20"/>
      <c r="DU700" s="19" t="s">
        <v>185</v>
      </c>
      <c r="DV700" s="20"/>
      <c r="DW700" s="20"/>
      <c r="DX700" s="20"/>
      <c r="DY700" s="20"/>
    </row>
    <row r="701">
      <c r="A701" s="18">
        <v>46043.845509259256</v>
      </c>
      <c r="B701" s="19" t="s">
        <v>357</v>
      </c>
      <c r="C701" s="19" t="s">
        <v>174</v>
      </c>
      <c r="D701" s="19">
        <f t="shared" si="2"/>
        <v>0</v>
      </c>
      <c r="E701" s="19" t="s">
        <v>180</v>
      </c>
      <c r="F701" s="19">
        <f>IFERROR(__xludf.DUMMYFUNCTION("LET(
  t, LOWER(TRIM(E701)),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01" s="19" t="s">
        <v>185</v>
      </c>
      <c r="H701" s="19">
        <f>IFERROR(__xludf.DUMMYFUNCTION("LET(
  t, LOWER(TRIM(G701)),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01" s="19" t="s">
        <v>182</v>
      </c>
      <c r="J701" s="19">
        <f>IFERROR(__xludf.DUMMYFUNCTION("LET(
  text, LOWER(I701),
  IFERROR(
    IFS(
      REGEXMATCH(text,""ở cùng gia đình|ở trọ cùng gia đình""), 0,
      REGEXMATCH(text,""thuê trọ""), 1,
      REGEXMATCH(text,""ở ktx""), 2,
      REGEXMATCH(text,""có nhà tại khu vực đang học|có nhà|ở riên"&amp;"g tại chung cư""), 3,
      REGEXMATCH(text,""ở nhà người quen""), 4
    ),
  -1)
)"),1.0)</f>
        <v>1</v>
      </c>
      <c r="K701" s="19" t="s">
        <v>183</v>
      </c>
      <c r="L701" s="19">
        <f>IFERROR(__xludf.DUMMYFUNCTION("LET(
  t, LOWER(TRIM(K701)),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01" s="19" t="s">
        <v>1325</v>
      </c>
      <c r="N701" s="19">
        <f>IFERROR(__xludf.DUMMYFUNCTION("LET(
  t, LOWER(TRIM(M701)),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)"),0.0)</f>
        <v>0</v>
      </c>
      <c r="O701" s="19" t="s">
        <v>185</v>
      </c>
      <c r="P701" s="19">
        <f t="shared" si="3"/>
        <v>0</v>
      </c>
      <c r="Q701" s="20"/>
      <c r="R701" s="20" t="str">
        <f t="shared" si="748"/>
        <v/>
      </c>
      <c r="S701" s="20"/>
      <c r="T701" s="20"/>
      <c r="U701" s="20"/>
      <c r="V701" s="20" t="str">
        <f>IFERROR(__xludf.DUMMYFUNCTION("IFERROR(REGEXEXTRACT(U701,""\d+"")*1, """")"),"")</f>
        <v/>
      </c>
      <c r="W701" s="20">
        <f t="shared" si="5"/>
        <v>0</v>
      </c>
      <c r="X701" s="20"/>
      <c r="Y701" s="20"/>
      <c r="Z701" s="19" t="s">
        <v>186</v>
      </c>
      <c r="AA701" s="19"/>
      <c r="AB701" s="19" t="s">
        <v>185</v>
      </c>
      <c r="AC701" s="19" t="s">
        <v>185</v>
      </c>
      <c r="AD701" s="19" t="s">
        <v>205</v>
      </c>
      <c r="AE701" s="19" t="s">
        <v>186</v>
      </c>
      <c r="AF701" s="19" t="s">
        <v>206</v>
      </c>
      <c r="AG701" s="19" t="s">
        <v>226</v>
      </c>
      <c r="AH701" s="19" t="s">
        <v>251</v>
      </c>
      <c r="AI701" s="19" t="s">
        <v>227</v>
      </c>
      <c r="AJ701" s="19">
        <f t="shared" si="6"/>
        <v>2</v>
      </c>
      <c r="AK701" s="19" t="s">
        <v>238</v>
      </c>
      <c r="AL701" s="19">
        <f t="shared" si="7"/>
        <v>0</v>
      </c>
      <c r="AM701" s="19" t="s">
        <v>190</v>
      </c>
      <c r="AN701" s="19">
        <f t="shared" si="8"/>
        <v>0</v>
      </c>
      <c r="AO701" s="20"/>
      <c r="AP701" s="19">
        <v>2.0</v>
      </c>
      <c r="AQ701" s="19">
        <v>3.0</v>
      </c>
      <c r="AR701" s="19">
        <v>2.0</v>
      </c>
      <c r="AS701" s="19">
        <v>3.0</v>
      </c>
      <c r="AT701" s="19">
        <v>2.0</v>
      </c>
      <c r="AU701" s="19">
        <v>2.0</v>
      </c>
      <c r="AV701" s="19">
        <v>4.0</v>
      </c>
      <c r="AW701" s="19">
        <v>4.0</v>
      </c>
      <c r="AX701" s="19">
        <v>4.0</v>
      </c>
      <c r="AY701" s="19">
        <f t="shared" si="9"/>
        <v>26</v>
      </c>
      <c r="AZ701" s="19">
        <f t="shared" si="10"/>
        <v>17</v>
      </c>
      <c r="BA701" s="19">
        <f t="shared" si="11"/>
        <v>1</v>
      </c>
      <c r="BB701" s="19">
        <f t="shared" si="12"/>
        <v>1</v>
      </c>
      <c r="BC701" s="19">
        <v>3.0</v>
      </c>
      <c r="BD701" s="19">
        <v>3.0</v>
      </c>
      <c r="BE701" s="19">
        <v>4.0</v>
      </c>
      <c r="BF701" s="19">
        <v>4.0</v>
      </c>
      <c r="BG701" s="19">
        <v>2.0</v>
      </c>
      <c r="BH701" s="19">
        <v>4.0</v>
      </c>
      <c r="BI701" s="19">
        <v>1.0</v>
      </c>
      <c r="BJ701" s="19">
        <f t="shared" si="13"/>
        <v>21</v>
      </c>
      <c r="BK701" s="19">
        <f t="shared" si="14"/>
        <v>14</v>
      </c>
      <c r="BL701" s="19"/>
      <c r="BM701" s="19"/>
      <c r="BN701" s="19">
        <v>2.0</v>
      </c>
      <c r="BO701" s="19" t="s">
        <v>185</v>
      </c>
      <c r="BP701" s="19">
        <f t="shared" si="15"/>
        <v>0</v>
      </c>
      <c r="BQ701" s="19">
        <v>2.0</v>
      </c>
      <c r="BR701" s="19">
        <v>8.0</v>
      </c>
      <c r="BS701" s="19" t="s">
        <v>195</v>
      </c>
      <c r="BT701" s="20">
        <f t="shared" si="16"/>
        <v>1</v>
      </c>
      <c r="BU701" s="19" t="s">
        <v>368</v>
      </c>
      <c r="BV701" s="19">
        <v>3.0</v>
      </c>
      <c r="BW701" s="19" t="s">
        <v>195</v>
      </c>
      <c r="BX701" s="19" t="s">
        <v>191</v>
      </c>
      <c r="BY701" s="19" t="s">
        <v>185</v>
      </c>
      <c r="BZ701" s="19" t="s">
        <v>186</v>
      </c>
      <c r="CA701" s="19">
        <f t="shared" si="17"/>
        <v>1</v>
      </c>
      <c r="CB701" s="19" t="s">
        <v>208</v>
      </c>
      <c r="CC701" s="19">
        <f t="shared" si="18"/>
        <v>2</v>
      </c>
      <c r="CD701" s="19" t="s">
        <v>208</v>
      </c>
      <c r="CE701" s="19">
        <f t="shared" si="19"/>
        <v>2</v>
      </c>
      <c r="CF701" s="19" t="s">
        <v>209</v>
      </c>
      <c r="CG701" s="19">
        <f t="shared" si="20"/>
        <v>1</v>
      </c>
      <c r="CH701" s="19" t="s">
        <v>208</v>
      </c>
      <c r="CI701" s="19">
        <f t="shared" si="21"/>
        <v>2</v>
      </c>
      <c r="CJ701" s="19" t="s">
        <v>1326</v>
      </c>
      <c r="CK701" s="19" t="s">
        <v>319</v>
      </c>
      <c r="CL701" s="19" t="s">
        <v>194</v>
      </c>
      <c r="CM701" s="19">
        <f t="shared" si="22"/>
        <v>3.5</v>
      </c>
      <c r="CN701" s="19" t="s">
        <v>185</v>
      </c>
      <c r="CO701" s="19">
        <f t="shared" si="23"/>
        <v>0</v>
      </c>
      <c r="CP701" s="19" t="s">
        <v>185</v>
      </c>
      <c r="CQ701" s="19" t="s">
        <v>185</v>
      </c>
      <c r="CR701" s="19" t="s">
        <v>185</v>
      </c>
      <c r="CS701" s="19" t="s">
        <v>185</v>
      </c>
      <c r="CT701" s="19" t="s">
        <v>185</v>
      </c>
      <c r="CU701" s="19">
        <f t="shared" ref="CU701:CY701" si="771">if(CP701="Không",0,1)</f>
        <v>0</v>
      </c>
      <c r="CV701" s="19">
        <f t="shared" si="771"/>
        <v>0</v>
      </c>
      <c r="CW701" s="19">
        <f t="shared" si="771"/>
        <v>0</v>
      </c>
      <c r="CX701" s="19">
        <f t="shared" si="771"/>
        <v>0</v>
      </c>
      <c r="CY701" s="19">
        <f t="shared" si="771"/>
        <v>0</v>
      </c>
      <c r="CZ701" s="19" t="s">
        <v>195</v>
      </c>
      <c r="DA701" s="19">
        <f t="shared" si="25"/>
        <v>1</v>
      </c>
      <c r="DB701" s="19" t="s">
        <v>195</v>
      </c>
      <c r="DC701" s="19">
        <f t="shared" si="26"/>
        <v>1</v>
      </c>
      <c r="DD701" s="19" t="s">
        <v>895</v>
      </c>
      <c r="DE701" s="19" t="s">
        <v>195</v>
      </c>
      <c r="DF701" s="19">
        <f t="shared" si="27"/>
        <v>1</v>
      </c>
      <c r="DG701" s="19" t="s">
        <v>196</v>
      </c>
      <c r="DH701" s="19">
        <f t="shared" si="28"/>
        <v>0</v>
      </c>
      <c r="DI701" s="19" t="s">
        <v>362</v>
      </c>
      <c r="DJ701" s="19">
        <f t="shared" si="29"/>
        <v>1</v>
      </c>
      <c r="DK701" s="19" t="s">
        <v>197</v>
      </c>
      <c r="DL701" s="19">
        <f t="shared" si="30"/>
        <v>0</v>
      </c>
      <c r="DM701" s="19" t="s">
        <v>216</v>
      </c>
      <c r="DN701" s="19">
        <f t="shared" si="31"/>
        <v>3.5</v>
      </c>
      <c r="DO701" s="19" t="s">
        <v>283</v>
      </c>
      <c r="DP701" s="19" t="s">
        <v>185</v>
      </c>
      <c r="DQ701" s="20">
        <f t="shared" si="32"/>
        <v>0</v>
      </c>
      <c r="DR701" s="20"/>
      <c r="DS701" s="19" t="s">
        <v>185</v>
      </c>
      <c r="DT701" s="20"/>
      <c r="DU701" s="19" t="s">
        <v>185</v>
      </c>
      <c r="DV701" s="20"/>
      <c r="DW701" s="20"/>
      <c r="DX701" s="20"/>
      <c r="DY701" s="20"/>
    </row>
    <row r="702">
      <c r="A702" s="18">
        <v>46043.845601851855</v>
      </c>
      <c r="B702" s="19" t="s">
        <v>309</v>
      </c>
      <c r="C702" s="19" t="s">
        <v>335</v>
      </c>
      <c r="D702" s="19">
        <f t="shared" si="2"/>
        <v>1</v>
      </c>
      <c r="E702" s="19" t="s">
        <v>328</v>
      </c>
      <c r="F702" s="19">
        <f>IFERROR(__xludf.DUMMYFUNCTION("LET(
  t, LOWER(TRIM(E702)),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02" s="19" t="s">
        <v>185</v>
      </c>
      <c r="H702" s="19">
        <f>IFERROR(__xludf.DUMMYFUNCTION("LET(
  t, LOWER(TRIM(G702)),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02" s="19" t="s">
        <v>276</v>
      </c>
      <c r="J702" s="19">
        <f>IFERROR(__xludf.DUMMYFUNCTION("LET(
  text, LOWER(I702),
  IFERROR(
    IFS(
      REGEXMATCH(text,""ở cùng gia đình|ở trọ cùng gia đình""), 0,
      REGEXMATCH(text,""thuê trọ""), 1,
      REGEXMATCH(text,""ở ktx""), 2,
      REGEXMATCH(text,""có nhà tại khu vực đang học|có nhà|ở riên"&amp;"g tại chung cư""), 3,
      REGEXMATCH(text,""ở nhà người quen""), 4
    ),
  -1)
)"),0.0)</f>
        <v>0</v>
      </c>
      <c r="K702" s="19" t="s">
        <v>183</v>
      </c>
      <c r="L702" s="19">
        <f>IFERROR(__xludf.DUMMYFUNCTION("LET(
  t, LOWER(TRIM(K702)),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02" s="19" t="s">
        <v>184</v>
      </c>
      <c r="N702" s="19">
        <f>IFERROR(__xludf.DUMMYFUNCTION("LET(
  t, LOWER(TRIM(M702)),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02" s="19" t="s">
        <v>185</v>
      </c>
      <c r="P702" s="19">
        <f t="shared" si="3"/>
        <v>0</v>
      </c>
      <c r="Q702" s="20"/>
      <c r="R702" s="20" t="str">
        <f t="shared" si="748"/>
        <v/>
      </c>
      <c r="S702" s="20"/>
      <c r="T702" s="20"/>
      <c r="U702" s="20"/>
      <c r="V702" s="20" t="str">
        <f>IFERROR(__xludf.DUMMYFUNCTION("IFERROR(REGEXEXTRACT(U702,""\d+"")*1, """")"),"")</f>
        <v/>
      </c>
      <c r="W702" s="20">
        <f t="shared" si="5"/>
        <v>0</v>
      </c>
      <c r="X702" s="20"/>
      <c r="Y702" s="20"/>
      <c r="Z702" s="19" t="s">
        <v>186</v>
      </c>
      <c r="AA702" s="19"/>
      <c r="AB702" s="19" t="s">
        <v>185</v>
      </c>
      <c r="AC702" s="19" t="s">
        <v>185</v>
      </c>
      <c r="AD702" s="19" t="s">
        <v>205</v>
      </c>
      <c r="AE702" s="19" t="s">
        <v>186</v>
      </c>
      <c r="AF702" s="19" t="s">
        <v>250</v>
      </c>
      <c r="AG702" s="19" t="s">
        <v>251</v>
      </c>
      <c r="AH702" s="19" t="s">
        <v>251</v>
      </c>
      <c r="AI702" s="19" t="s">
        <v>227</v>
      </c>
      <c r="AJ702" s="19">
        <f t="shared" si="6"/>
        <v>2</v>
      </c>
      <c r="AK702" s="19" t="s">
        <v>188</v>
      </c>
      <c r="AL702" s="19">
        <f t="shared" si="7"/>
        <v>1</v>
      </c>
      <c r="AM702" s="19" t="s">
        <v>190</v>
      </c>
      <c r="AN702" s="19">
        <f t="shared" si="8"/>
        <v>0</v>
      </c>
      <c r="AO702" s="20"/>
      <c r="AP702" s="19">
        <v>4.0</v>
      </c>
      <c r="AQ702" s="19">
        <v>3.0</v>
      </c>
      <c r="AR702" s="19">
        <v>4.0</v>
      </c>
      <c r="AS702" s="19">
        <v>4.0</v>
      </c>
      <c r="AT702" s="19">
        <v>3.0</v>
      </c>
      <c r="AU702" s="19">
        <v>3.0</v>
      </c>
      <c r="AV702" s="19">
        <v>2.0</v>
      </c>
      <c r="AW702" s="19">
        <v>2.0</v>
      </c>
      <c r="AX702" s="19">
        <v>3.0</v>
      </c>
      <c r="AY702" s="19">
        <f t="shared" si="9"/>
        <v>28</v>
      </c>
      <c r="AZ702" s="19">
        <f t="shared" si="10"/>
        <v>19</v>
      </c>
      <c r="BA702" s="19">
        <f t="shared" si="11"/>
        <v>1</v>
      </c>
      <c r="BB702" s="19">
        <f t="shared" si="12"/>
        <v>1</v>
      </c>
      <c r="BC702" s="19">
        <v>4.0</v>
      </c>
      <c r="BD702" s="19">
        <v>4.0</v>
      </c>
      <c r="BE702" s="19">
        <v>4.0</v>
      </c>
      <c r="BF702" s="19">
        <v>3.0</v>
      </c>
      <c r="BG702" s="19">
        <v>4.0</v>
      </c>
      <c r="BH702" s="19">
        <v>4.0</v>
      </c>
      <c r="BI702" s="19">
        <v>4.0</v>
      </c>
      <c r="BJ702" s="19">
        <f t="shared" si="13"/>
        <v>27</v>
      </c>
      <c r="BK702" s="19">
        <f t="shared" si="14"/>
        <v>20</v>
      </c>
      <c r="BL702" s="19"/>
      <c r="BM702" s="19"/>
      <c r="BN702" s="19">
        <v>1.0</v>
      </c>
      <c r="BO702" s="19" t="s">
        <v>185</v>
      </c>
      <c r="BP702" s="19">
        <f t="shared" si="15"/>
        <v>0</v>
      </c>
      <c r="BQ702" s="19">
        <v>3.0</v>
      </c>
      <c r="BR702" s="19">
        <v>2.0</v>
      </c>
      <c r="BS702" s="19" t="s">
        <v>185</v>
      </c>
      <c r="BT702" s="20">
        <f t="shared" si="16"/>
        <v>0</v>
      </c>
      <c r="BU702" s="20"/>
      <c r="BV702" s="19">
        <v>1.0</v>
      </c>
      <c r="BW702" s="19" t="s">
        <v>195</v>
      </c>
      <c r="BX702" s="19" t="s">
        <v>191</v>
      </c>
      <c r="BY702" s="19" t="s">
        <v>195</v>
      </c>
      <c r="BZ702" s="19" t="s">
        <v>208</v>
      </c>
      <c r="CA702" s="19">
        <f t="shared" si="17"/>
        <v>2</v>
      </c>
      <c r="CB702" s="19" t="s">
        <v>186</v>
      </c>
      <c r="CC702" s="19">
        <f t="shared" si="18"/>
        <v>1</v>
      </c>
      <c r="CD702" s="19" t="s">
        <v>208</v>
      </c>
      <c r="CE702" s="19">
        <f t="shared" si="19"/>
        <v>2</v>
      </c>
      <c r="CF702" s="19" t="s">
        <v>209</v>
      </c>
      <c r="CG702" s="19">
        <f t="shared" si="20"/>
        <v>1</v>
      </c>
      <c r="CH702" s="19" t="s">
        <v>209</v>
      </c>
      <c r="CI702" s="19">
        <f t="shared" si="21"/>
        <v>1</v>
      </c>
      <c r="CJ702" s="19" t="s">
        <v>229</v>
      </c>
      <c r="CK702" s="19" t="s">
        <v>1327</v>
      </c>
      <c r="CL702" s="19" t="s">
        <v>194</v>
      </c>
      <c r="CM702" s="19">
        <f t="shared" si="22"/>
        <v>3.5</v>
      </c>
      <c r="CN702" s="19" t="s">
        <v>185</v>
      </c>
      <c r="CO702" s="19">
        <f t="shared" si="23"/>
        <v>0</v>
      </c>
      <c r="CP702" s="19" t="s">
        <v>185</v>
      </c>
      <c r="CQ702" s="19" t="s">
        <v>185</v>
      </c>
      <c r="CR702" s="19" t="s">
        <v>185</v>
      </c>
      <c r="CS702" s="19" t="s">
        <v>185</v>
      </c>
      <c r="CT702" s="19" t="s">
        <v>185</v>
      </c>
      <c r="CU702" s="19">
        <f t="shared" ref="CU702:CY702" si="772">if(CP702="Không",0,1)</f>
        <v>0</v>
      </c>
      <c r="CV702" s="19">
        <f t="shared" si="772"/>
        <v>0</v>
      </c>
      <c r="CW702" s="19">
        <f t="shared" si="772"/>
        <v>0</v>
      </c>
      <c r="CX702" s="19">
        <f t="shared" si="772"/>
        <v>0</v>
      </c>
      <c r="CY702" s="19">
        <f t="shared" si="772"/>
        <v>0</v>
      </c>
      <c r="CZ702" s="19" t="s">
        <v>195</v>
      </c>
      <c r="DA702" s="19">
        <f t="shared" si="25"/>
        <v>1</v>
      </c>
      <c r="DB702" s="19" t="s">
        <v>195</v>
      </c>
      <c r="DC702" s="19">
        <f t="shared" si="26"/>
        <v>1</v>
      </c>
      <c r="DD702" s="19" t="s">
        <v>1328</v>
      </c>
      <c r="DE702" s="19" t="s">
        <v>185</v>
      </c>
      <c r="DF702" s="19">
        <f t="shared" si="27"/>
        <v>0</v>
      </c>
      <c r="DG702" s="19" t="s">
        <v>196</v>
      </c>
      <c r="DH702" s="19">
        <f t="shared" si="28"/>
        <v>0</v>
      </c>
      <c r="DI702" s="19" t="s">
        <v>185</v>
      </c>
      <c r="DJ702" s="19">
        <f t="shared" si="29"/>
        <v>0</v>
      </c>
      <c r="DK702" s="19" t="s">
        <v>197</v>
      </c>
      <c r="DL702" s="19">
        <f t="shared" si="30"/>
        <v>0</v>
      </c>
      <c r="DM702" s="20"/>
      <c r="DN702" s="19" t="str">
        <f t="shared" si="31"/>
        <v/>
      </c>
      <c r="DO702" s="20"/>
      <c r="DP702" s="19" t="s">
        <v>185</v>
      </c>
      <c r="DQ702" s="20">
        <f t="shared" si="32"/>
        <v>0</v>
      </c>
      <c r="DR702" s="20"/>
      <c r="DS702" s="19" t="s">
        <v>185</v>
      </c>
      <c r="DT702" s="20"/>
      <c r="DU702" s="19" t="s">
        <v>185</v>
      </c>
      <c r="DV702" s="20"/>
      <c r="DW702" s="20"/>
      <c r="DX702" s="20"/>
      <c r="DY702" s="20"/>
    </row>
    <row r="703">
      <c r="A703" s="18">
        <v>46043.84585648148</v>
      </c>
      <c r="B703" s="19" t="s">
        <v>300</v>
      </c>
      <c r="C703" s="19" t="s">
        <v>335</v>
      </c>
      <c r="D703" s="19">
        <f t="shared" si="2"/>
        <v>1</v>
      </c>
      <c r="E703" s="19" t="s">
        <v>346</v>
      </c>
      <c r="F703" s="19">
        <f>IFERROR(__xludf.DUMMYFUNCTION("LET(
  t, LOWER(TRIM(E703)),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03" s="19" t="s">
        <v>220</v>
      </c>
      <c r="H703" s="19">
        <f>IFERROR(__xludf.DUMMYFUNCTION("LET(
  t, LOWER(TRIM(G703)),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03" s="19" t="s">
        <v>310</v>
      </c>
      <c r="J703" s="19">
        <f>IFERROR(__xludf.DUMMYFUNCTION("LET(
  text, LOWER(I703),
  IFERROR(
    IFS(
      REGEXMATCH(text,""ở cùng gia đình|ở trọ cùng gia đình""), 0,
      REGEXMATCH(text,""thuê trọ""), 1,
      REGEXMATCH(text,""ở ktx""), 2,
      REGEXMATCH(text,""có nhà tại khu vực đang học|có nhà|ở riên"&amp;"g tại chung cư""), 3,
      REGEXMATCH(text,""ở nhà người quen""), 4
    ),
  -1)
)"),2.0)</f>
        <v>2</v>
      </c>
      <c r="K703" s="19" t="s">
        <v>221</v>
      </c>
      <c r="L703" s="19">
        <f>IFERROR(__xludf.DUMMYFUNCTION("LET(
  t, LOWER(TRIM(K703)),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03" s="19" t="s">
        <v>222</v>
      </c>
      <c r="N703" s="19">
        <f>IFERROR(__xludf.DUMMYFUNCTION("LET(
  t, LOWER(TRIM(M703)),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03" s="19" t="s">
        <v>185</v>
      </c>
      <c r="P703" s="19">
        <f t="shared" si="3"/>
        <v>0</v>
      </c>
      <c r="Q703" s="20"/>
      <c r="R703" s="20" t="str">
        <f t="shared" si="748"/>
        <v/>
      </c>
      <c r="S703" s="20"/>
      <c r="T703" s="20"/>
      <c r="U703" s="20"/>
      <c r="V703" s="20" t="str">
        <f>IFERROR(__xludf.DUMMYFUNCTION("IFERROR(REGEXEXTRACT(U703,""\d+"")*1, """")"),"")</f>
        <v/>
      </c>
      <c r="W703" s="20">
        <f t="shared" si="5"/>
        <v>0</v>
      </c>
      <c r="X703" s="20"/>
      <c r="Y703" s="20"/>
      <c r="Z703" s="19" t="s">
        <v>186</v>
      </c>
      <c r="AA703" s="19"/>
      <c r="AB703" s="19" t="s">
        <v>185</v>
      </c>
      <c r="AC703" s="19" t="s">
        <v>185</v>
      </c>
      <c r="AD703" s="19" t="s">
        <v>205</v>
      </c>
      <c r="AE703" s="19" t="s">
        <v>186</v>
      </c>
      <c r="AF703" s="19" t="s">
        <v>206</v>
      </c>
      <c r="AG703" s="19" t="s">
        <v>226</v>
      </c>
      <c r="AH703" s="19" t="s">
        <v>188</v>
      </c>
      <c r="AI703" s="19" t="s">
        <v>239</v>
      </c>
      <c r="AJ703" s="19">
        <f t="shared" si="6"/>
        <v>0</v>
      </c>
      <c r="AK703" s="19" t="s">
        <v>238</v>
      </c>
      <c r="AL703" s="19">
        <f t="shared" si="7"/>
        <v>0</v>
      </c>
      <c r="AM703" s="19" t="s">
        <v>190</v>
      </c>
      <c r="AN703" s="19">
        <f t="shared" si="8"/>
        <v>0</v>
      </c>
      <c r="AO703" s="20"/>
      <c r="AP703" s="19">
        <v>1.0</v>
      </c>
      <c r="AQ703" s="19">
        <v>1.0</v>
      </c>
      <c r="AR703" s="19">
        <v>1.0</v>
      </c>
      <c r="AS703" s="19">
        <v>1.0</v>
      </c>
      <c r="AT703" s="19">
        <v>1.0</v>
      </c>
      <c r="AU703" s="19">
        <v>1.0</v>
      </c>
      <c r="AV703" s="19">
        <v>1.0</v>
      </c>
      <c r="AW703" s="19">
        <v>1.0</v>
      </c>
      <c r="AX703" s="19">
        <v>2.0</v>
      </c>
      <c r="AY703" s="19">
        <f t="shared" si="9"/>
        <v>10</v>
      </c>
      <c r="AZ703" s="19">
        <f t="shared" si="10"/>
        <v>1</v>
      </c>
      <c r="BA703" s="19">
        <f t="shared" si="11"/>
        <v>0</v>
      </c>
      <c r="BB703" s="19">
        <f t="shared" si="12"/>
        <v>0</v>
      </c>
      <c r="BC703" s="19">
        <v>1.0</v>
      </c>
      <c r="BD703" s="19">
        <v>2.0</v>
      </c>
      <c r="BE703" s="19">
        <v>1.0</v>
      </c>
      <c r="BF703" s="19">
        <v>1.0</v>
      </c>
      <c r="BG703" s="19">
        <v>2.0</v>
      </c>
      <c r="BH703" s="19">
        <v>1.0</v>
      </c>
      <c r="BI703" s="19">
        <v>1.0</v>
      </c>
      <c r="BJ703" s="19">
        <f t="shared" si="13"/>
        <v>9</v>
      </c>
      <c r="BK703" s="19">
        <f t="shared" si="14"/>
        <v>2</v>
      </c>
      <c r="BL703" s="19"/>
      <c r="BM703" s="19"/>
      <c r="BN703" s="19">
        <v>1.0</v>
      </c>
      <c r="BO703" s="19" t="s">
        <v>185</v>
      </c>
      <c r="BP703" s="19">
        <f t="shared" si="15"/>
        <v>0</v>
      </c>
      <c r="BQ703" s="19">
        <v>1.0</v>
      </c>
      <c r="BR703" s="19">
        <v>0.0</v>
      </c>
      <c r="BS703" s="19" t="s">
        <v>185</v>
      </c>
      <c r="BT703" s="20">
        <f t="shared" si="16"/>
        <v>0</v>
      </c>
      <c r="BU703" s="20"/>
      <c r="BV703" s="19">
        <v>2.0</v>
      </c>
      <c r="BW703" s="19" t="s">
        <v>195</v>
      </c>
      <c r="BX703" s="19" t="s">
        <v>191</v>
      </c>
      <c r="BY703" s="19" t="s">
        <v>195</v>
      </c>
      <c r="BZ703" s="19" t="s">
        <v>186</v>
      </c>
      <c r="CA703" s="19">
        <f t="shared" si="17"/>
        <v>1</v>
      </c>
      <c r="CB703" s="19" t="s">
        <v>185</v>
      </c>
      <c r="CC703" s="19">
        <f t="shared" si="18"/>
        <v>0</v>
      </c>
      <c r="CD703" s="19" t="s">
        <v>209</v>
      </c>
      <c r="CE703" s="19">
        <f t="shared" si="19"/>
        <v>1</v>
      </c>
      <c r="CF703" s="19" t="s">
        <v>209</v>
      </c>
      <c r="CG703" s="19">
        <f t="shared" si="20"/>
        <v>1</v>
      </c>
      <c r="CH703" s="19" t="s">
        <v>209</v>
      </c>
      <c r="CI703" s="19">
        <f t="shared" si="21"/>
        <v>1</v>
      </c>
      <c r="CJ703" s="19" t="s">
        <v>229</v>
      </c>
      <c r="CK703" s="19" t="s">
        <v>185</v>
      </c>
      <c r="CL703" s="19" t="s">
        <v>241</v>
      </c>
      <c r="CM703" s="19">
        <f t="shared" si="22"/>
        <v>1.5</v>
      </c>
      <c r="CN703" s="19" t="s">
        <v>185</v>
      </c>
      <c r="CO703" s="19">
        <f t="shared" si="23"/>
        <v>0</v>
      </c>
      <c r="CP703" s="19" t="s">
        <v>185</v>
      </c>
      <c r="CQ703" s="19" t="s">
        <v>185</v>
      </c>
      <c r="CR703" s="19" t="s">
        <v>185</v>
      </c>
      <c r="CS703" s="19" t="s">
        <v>185</v>
      </c>
      <c r="CT703" s="19" t="s">
        <v>185</v>
      </c>
      <c r="CU703" s="19">
        <f t="shared" ref="CU703:CY703" si="773">if(CP703="Không",0,1)</f>
        <v>0</v>
      </c>
      <c r="CV703" s="19">
        <f t="shared" si="773"/>
        <v>0</v>
      </c>
      <c r="CW703" s="19">
        <f t="shared" si="773"/>
        <v>0</v>
      </c>
      <c r="CX703" s="19">
        <f t="shared" si="773"/>
        <v>0</v>
      </c>
      <c r="CY703" s="19">
        <f t="shared" si="773"/>
        <v>0</v>
      </c>
      <c r="CZ703" s="19" t="s">
        <v>185</v>
      </c>
      <c r="DA703" s="19">
        <f t="shared" si="25"/>
        <v>0</v>
      </c>
      <c r="DB703" s="19" t="s">
        <v>185</v>
      </c>
      <c r="DC703" s="19">
        <f t="shared" si="26"/>
        <v>0</v>
      </c>
      <c r="DD703" s="20"/>
      <c r="DE703" s="19" t="s">
        <v>195</v>
      </c>
      <c r="DF703" s="19">
        <f t="shared" si="27"/>
        <v>1</v>
      </c>
      <c r="DG703" s="19" t="s">
        <v>196</v>
      </c>
      <c r="DH703" s="19">
        <f t="shared" si="28"/>
        <v>0</v>
      </c>
      <c r="DI703" s="19" t="s">
        <v>185</v>
      </c>
      <c r="DJ703" s="19">
        <f t="shared" si="29"/>
        <v>0</v>
      </c>
      <c r="DK703" s="19" t="s">
        <v>197</v>
      </c>
      <c r="DL703" s="19">
        <f t="shared" si="30"/>
        <v>0</v>
      </c>
      <c r="DM703" s="19" t="s">
        <v>232</v>
      </c>
      <c r="DN703" s="19">
        <f t="shared" si="31"/>
        <v>2.5</v>
      </c>
      <c r="DO703" s="19" t="s">
        <v>526</v>
      </c>
      <c r="DP703" s="19" t="s">
        <v>185</v>
      </c>
      <c r="DQ703" s="20">
        <f t="shared" si="32"/>
        <v>0</v>
      </c>
      <c r="DR703" s="20"/>
      <c r="DS703" s="19" t="s">
        <v>185</v>
      </c>
      <c r="DT703" s="20"/>
      <c r="DU703" s="19" t="s">
        <v>185</v>
      </c>
      <c r="DV703" s="20"/>
      <c r="DW703" s="20"/>
      <c r="DX703" s="20"/>
      <c r="DY703" s="20"/>
    </row>
    <row r="704">
      <c r="A704" s="18">
        <v>46043.84596064815</v>
      </c>
      <c r="B704" s="19" t="s">
        <v>172</v>
      </c>
      <c r="C704" s="19" t="s">
        <v>335</v>
      </c>
      <c r="D704" s="19">
        <f t="shared" si="2"/>
        <v>1</v>
      </c>
      <c r="E704" s="19" t="s">
        <v>180</v>
      </c>
      <c r="F704" s="19">
        <f>IFERROR(__xludf.DUMMYFUNCTION("LET(
  t, LOWER(TRIM(E704)),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04" s="19" t="s">
        <v>185</v>
      </c>
      <c r="H704" s="19">
        <f>IFERROR(__xludf.DUMMYFUNCTION("LET(
  t, LOWER(TRIM(G704)),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04" s="19" t="s">
        <v>182</v>
      </c>
      <c r="J704" s="19">
        <f>IFERROR(__xludf.DUMMYFUNCTION("LET(
  text, LOWER(I704),
  IFERROR(
    IFS(
      REGEXMATCH(text,""ở cùng gia đình|ở trọ cùng gia đình""), 0,
      REGEXMATCH(text,""thuê trọ""), 1,
      REGEXMATCH(text,""ở ktx""), 2,
      REGEXMATCH(text,""có nhà tại khu vực đang học|có nhà|ở riên"&amp;"g tại chung cư""), 3,
      REGEXMATCH(text,""ở nhà người quen""), 4
    ),
  -1)
)"),1.0)</f>
        <v>1</v>
      </c>
      <c r="K704" s="19" t="s">
        <v>221</v>
      </c>
      <c r="L704" s="19">
        <f>IFERROR(__xludf.DUMMYFUNCTION("LET(
  t, LOWER(TRIM(K704)),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04" s="19" t="s">
        <v>222</v>
      </c>
      <c r="N704" s="19">
        <f>IFERROR(__xludf.DUMMYFUNCTION("LET(
  t, LOWER(TRIM(M704)),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04" s="19" t="s">
        <v>185</v>
      </c>
      <c r="P704" s="19">
        <f t="shared" si="3"/>
        <v>0</v>
      </c>
      <c r="Q704" s="20"/>
      <c r="R704" s="20" t="str">
        <f t="shared" si="748"/>
        <v/>
      </c>
      <c r="S704" s="20"/>
      <c r="T704" s="20"/>
      <c r="U704" s="20"/>
      <c r="V704" s="20" t="str">
        <f>IFERROR(__xludf.DUMMYFUNCTION("IFERROR(REGEXEXTRACT(U704,""\d+"")*1, """")"),"")</f>
        <v/>
      </c>
      <c r="W704" s="20">
        <f t="shared" si="5"/>
        <v>0</v>
      </c>
      <c r="X704" s="20"/>
      <c r="Y704" s="20"/>
      <c r="Z704" s="19" t="s">
        <v>186</v>
      </c>
      <c r="AA704" s="19"/>
      <c r="AB704" s="19" t="s">
        <v>185</v>
      </c>
      <c r="AC704" s="19" t="s">
        <v>185</v>
      </c>
      <c r="AD704" s="19" t="s">
        <v>186</v>
      </c>
      <c r="AE704" s="19" t="s">
        <v>185</v>
      </c>
      <c r="AF704" s="19" t="s">
        <v>206</v>
      </c>
      <c r="AG704" s="19" t="s">
        <v>188</v>
      </c>
      <c r="AH704" s="19" t="s">
        <v>188</v>
      </c>
      <c r="AI704" s="19" t="s">
        <v>227</v>
      </c>
      <c r="AJ704" s="19">
        <f t="shared" si="6"/>
        <v>2</v>
      </c>
      <c r="AK704" s="19" t="s">
        <v>188</v>
      </c>
      <c r="AL704" s="19">
        <f t="shared" si="7"/>
        <v>1</v>
      </c>
      <c r="AM704" s="19" t="s">
        <v>228</v>
      </c>
      <c r="AN704" s="19">
        <f t="shared" si="8"/>
        <v>1</v>
      </c>
      <c r="AO704" s="20"/>
      <c r="AP704" s="19">
        <v>2.0</v>
      </c>
      <c r="AQ704" s="19">
        <v>1.0</v>
      </c>
      <c r="AR704" s="19">
        <v>2.0</v>
      </c>
      <c r="AS704" s="19">
        <v>2.0</v>
      </c>
      <c r="AT704" s="19">
        <v>2.0</v>
      </c>
      <c r="AU704" s="19">
        <v>2.0</v>
      </c>
      <c r="AV704" s="19">
        <v>1.0</v>
      </c>
      <c r="AW704" s="19">
        <v>1.0</v>
      </c>
      <c r="AX704" s="19">
        <v>2.0</v>
      </c>
      <c r="AY704" s="19">
        <f t="shared" si="9"/>
        <v>15</v>
      </c>
      <c r="AZ704" s="19">
        <f t="shared" si="10"/>
        <v>6</v>
      </c>
      <c r="BA704" s="19">
        <f t="shared" si="11"/>
        <v>0</v>
      </c>
      <c r="BB704" s="19">
        <f t="shared" si="12"/>
        <v>0</v>
      </c>
      <c r="BC704" s="19">
        <v>1.0</v>
      </c>
      <c r="BD704" s="19">
        <v>1.0</v>
      </c>
      <c r="BE704" s="19">
        <v>2.0</v>
      </c>
      <c r="BF704" s="19">
        <v>2.0</v>
      </c>
      <c r="BG704" s="19">
        <v>2.0</v>
      </c>
      <c r="BH704" s="19">
        <v>2.0</v>
      </c>
      <c r="BI704" s="19">
        <v>1.0</v>
      </c>
      <c r="BJ704" s="19">
        <f t="shared" si="13"/>
        <v>11</v>
      </c>
      <c r="BK704" s="19">
        <f t="shared" si="14"/>
        <v>4</v>
      </c>
      <c r="BL704" s="19"/>
      <c r="BM704" s="19"/>
      <c r="BN704" s="19">
        <v>5.0</v>
      </c>
      <c r="BO704" s="19" t="s">
        <v>195</v>
      </c>
      <c r="BP704" s="19">
        <f t="shared" si="15"/>
        <v>1</v>
      </c>
      <c r="BQ704" s="19">
        <v>1.0</v>
      </c>
      <c r="BR704" s="19">
        <v>5.0</v>
      </c>
      <c r="BS704" s="19" t="s">
        <v>185</v>
      </c>
      <c r="BT704" s="20">
        <f t="shared" si="16"/>
        <v>0</v>
      </c>
      <c r="BU704" s="20"/>
      <c r="BV704" s="19">
        <v>2.0</v>
      </c>
      <c r="BW704" s="19" t="s">
        <v>195</v>
      </c>
      <c r="BX704" s="19" t="s">
        <v>191</v>
      </c>
      <c r="BY704" s="19" t="s">
        <v>185</v>
      </c>
      <c r="BZ704" s="19" t="s">
        <v>185</v>
      </c>
      <c r="CA704" s="19">
        <f t="shared" si="17"/>
        <v>0</v>
      </c>
      <c r="CB704" s="19" t="s">
        <v>185</v>
      </c>
      <c r="CC704" s="19">
        <f t="shared" si="18"/>
        <v>0</v>
      </c>
      <c r="CD704" s="19" t="s">
        <v>192</v>
      </c>
      <c r="CE704" s="19">
        <f t="shared" si="19"/>
        <v>0</v>
      </c>
      <c r="CF704" s="19" t="s">
        <v>192</v>
      </c>
      <c r="CG704" s="19">
        <f t="shared" si="20"/>
        <v>0</v>
      </c>
      <c r="CH704" s="19" t="s">
        <v>192</v>
      </c>
      <c r="CI704" s="19">
        <f t="shared" si="21"/>
        <v>0</v>
      </c>
      <c r="CJ704" s="19" t="s">
        <v>292</v>
      </c>
      <c r="CK704" s="19" t="s">
        <v>291</v>
      </c>
      <c r="CL704" s="19" t="s">
        <v>231</v>
      </c>
      <c r="CM704" s="19">
        <f t="shared" si="22"/>
        <v>0.75</v>
      </c>
      <c r="CN704" s="19" t="s">
        <v>213</v>
      </c>
      <c r="CO704" s="19">
        <f t="shared" si="23"/>
        <v>1</v>
      </c>
      <c r="CP704" s="19" t="s">
        <v>185</v>
      </c>
      <c r="CQ704" s="19" t="s">
        <v>185</v>
      </c>
      <c r="CR704" s="19" t="s">
        <v>185</v>
      </c>
      <c r="CS704" s="19" t="s">
        <v>185</v>
      </c>
      <c r="CT704" s="19" t="s">
        <v>185</v>
      </c>
      <c r="CU704" s="19">
        <f t="shared" ref="CU704:CY704" si="774">if(CP704="Không",0,1)</f>
        <v>0</v>
      </c>
      <c r="CV704" s="19">
        <f t="shared" si="774"/>
        <v>0</v>
      </c>
      <c r="CW704" s="19">
        <f t="shared" si="774"/>
        <v>0</v>
      </c>
      <c r="CX704" s="19">
        <f t="shared" si="774"/>
        <v>0</v>
      </c>
      <c r="CY704" s="19">
        <f t="shared" si="774"/>
        <v>0</v>
      </c>
      <c r="CZ704" s="19" t="s">
        <v>185</v>
      </c>
      <c r="DA704" s="19">
        <f t="shared" si="25"/>
        <v>0</v>
      </c>
      <c r="DB704" s="19" t="s">
        <v>185</v>
      </c>
      <c r="DC704" s="19">
        <f t="shared" si="26"/>
        <v>0</v>
      </c>
      <c r="DD704" s="20"/>
      <c r="DE704" s="19" t="s">
        <v>185</v>
      </c>
      <c r="DF704" s="19">
        <f t="shared" si="27"/>
        <v>0</v>
      </c>
      <c r="DG704" s="19" t="s">
        <v>196</v>
      </c>
      <c r="DH704" s="19">
        <f t="shared" si="28"/>
        <v>0</v>
      </c>
      <c r="DI704" s="19" t="s">
        <v>273</v>
      </c>
      <c r="DJ704" s="19">
        <f t="shared" si="29"/>
        <v>1</v>
      </c>
      <c r="DK704" s="19" t="s">
        <v>197</v>
      </c>
      <c r="DL704" s="19">
        <f t="shared" si="30"/>
        <v>0</v>
      </c>
      <c r="DM704" s="20"/>
      <c r="DN704" s="19" t="str">
        <f t="shared" si="31"/>
        <v/>
      </c>
      <c r="DO704" s="20"/>
      <c r="DP704" s="19" t="s">
        <v>185</v>
      </c>
      <c r="DQ704" s="20">
        <f t="shared" si="32"/>
        <v>0</v>
      </c>
      <c r="DR704" s="20"/>
      <c r="DS704" s="19" t="s">
        <v>195</v>
      </c>
      <c r="DT704" s="19" t="s">
        <v>285</v>
      </c>
      <c r="DU704" s="19" t="s">
        <v>185</v>
      </c>
      <c r="DV704" s="20"/>
      <c r="DW704" s="20"/>
      <c r="DX704" s="20"/>
      <c r="DY704" s="20"/>
    </row>
    <row r="705">
      <c r="A705" s="18">
        <v>46043.845972222225</v>
      </c>
      <c r="B705" s="19" t="s">
        <v>508</v>
      </c>
      <c r="C705" s="19" t="s">
        <v>335</v>
      </c>
      <c r="D705" s="19">
        <f t="shared" si="2"/>
        <v>1</v>
      </c>
      <c r="E705" s="19" t="s">
        <v>180</v>
      </c>
      <c r="F705" s="19">
        <f>IFERROR(__xludf.DUMMYFUNCTION("LET(
  t, LOWER(TRIM(E705)),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05" s="19" t="s">
        <v>220</v>
      </c>
      <c r="H705" s="19">
        <f>IFERROR(__xludf.DUMMYFUNCTION("LET(
  t, LOWER(TRIM(G705)),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05" s="19" t="s">
        <v>276</v>
      </c>
      <c r="J705" s="19">
        <f>IFERROR(__xludf.DUMMYFUNCTION("LET(
  text, LOWER(I705),
  IFERROR(
    IFS(
      REGEXMATCH(text,""ở cùng gia đình|ở trọ cùng gia đình""), 0,
      REGEXMATCH(text,""thuê trọ""), 1,
      REGEXMATCH(text,""ở ktx""), 2,
      REGEXMATCH(text,""có nhà tại khu vực đang học|có nhà|ở riên"&amp;"g tại chung cư""), 3,
      REGEXMATCH(text,""ở nhà người quen""), 4
    ),
  -1)
)"),0.0)</f>
        <v>0</v>
      </c>
      <c r="K705" s="19" t="s">
        <v>183</v>
      </c>
      <c r="L705" s="19">
        <f>IFERROR(__xludf.DUMMYFUNCTION("LET(
  t, LOWER(TRIM(K705)),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05" s="19" t="s">
        <v>222</v>
      </c>
      <c r="N705" s="19">
        <f>IFERROR(__xludf.DUMMYFUNCTION("LET(
  t, LOWER(TRIM(M705)),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05" s="19" t="s">
        <v>185</v>
      </c>
      <c r="P705" s="19">
        <f t="shared" si="3"/>
        <v>0</v>
      </c>
      <c r="Q705" s="20"/>
      <c r="R705" s="20" t="str">
        <f t="shared" si="748"/>
        <v/>
      </c>
      <c r="S705" s="20"/>
      <c r="T705" s="20"/>
      <c r="U705" s="20"/>
      <c r="V705" s="20" t="str">
        <f>IFERROR(__xludf.DUMMYFUNCTION("IFERROR(REGEXEXTRACT(U705,""\d+"")*1, """")"),"")</f>
        <v/>
      </c>
      <c r="W705" s="20">
        <f t="shared" si="5"/>
        <v>0</v>
      </c>
      <c r="X705" s="20"/>
      <c r="Y705" s="20"/>
      <c r="Z705" s="19" t="s">
        <v>186</v>
      </c>
      <c r="AA705" s="19"/>
      <c r="AB705" s="19" t="s">
        <v>185</v>
      </c>
      <c r="AC705" s="19" t="s">
        <v>185</v>
      </c>
      <c r="AD705" s="19" t="s">
        <v>205</v>
      </c>
      <c r="AE705" s="19" t="s">
        <v>186</v>
      </c>
      <c r="AF705" s="19" t="s">
        <v>206</v>
      </c>
      <c r="AG705" s="19" t="s">
        <v>226</v>
      </c>
      <c r="AH705" s="19" t="s">
        <v>251</v>
      </c>
      <c r="AI705" s="19" t="s">
        <v>189</v>
      </c>
      <c r="AJ705" s="19">
        <f t="shared" si="6"/>
        <v>1</v>
      </c>
      <c r="AK705" s="19" t="s">
        <v>188</v>
      </c>
      <c r="AL705" s="19">
        <f t="shared" si="7"/>
        <v>1</v>
      </c>
      <c r="AM705" s="19" t="s">
        <v>190</v>
      </c>
      <c r="AN705" s="19">
        <f t="shared" si="8"/>
        <v>0</v>
      </c>
      <c r="AO705" s="20"/>
      <c r="AP705" s="19">
        <v>2.0</v>
      </c>
      <c r="AQ705" s="19">
        <v>2.0</v>
      </c>
      <c r="AR705" s="19">
        <v>3.0</v>
      </c>
      <c r="AS705" s="19">
        <v>1.0</v>
      </c>
      <c r="AT705" s="19">
        <v>1.0</v>
      </c>
      <c r="AU705" s="19">
        <v>2.0</v>
      </c>
      <c r="AV705" s="19">
        <v>2.0</v>
      </c>
      <c r="AW705" s="19">
        <v>1.0</v>
      </c>
      <c r="AX705" s="19">
        <v>2.0</v>
      </c>
      <c r="AY705" s="19">
        <f t="shared" si="9"/>
        <v>16</v>
      </c>
      <c r="AZ705" s="19">
        <f t="shared" si="10"/>
        <v>7</v>
      </c>
      <c r="BA705" s="19">
        <f t="shared" si="11"/>
        <v>0</v>
      </c>
      <c r="BB705" s="19">
        <f t="shared" si="12"/>
        <v>0</v>
      </c>
      <c r="BC705" s="19">
        <v>2.0</v>
      </c>
      <c r="BD705" s="19">
        <v>1.0</v>
      </c>
      <c r="BE705" s="19">
        <v>2.0</v>
      </c>
      <c r="BF705" s="19">
        <v>1.0</v>
      </c>
      <c r="BG705" s="19">
        <v>2.0</v>
      </c>
      <c r="BH705" s="19">
        <v>1.0</v>
      </c>
      <c r="BI705" s="19">
        <v>2.0</v>
      </c>
      <c r="BJ705" s="19">
        <f t="shared" si="13"/>
        <v>11</v>
      </c>
      <c r="BK705" s="19">
        <f t="shared" si="14"/>
        <v>4</v>
      </c>
      <c r="BL705" s="19"/>
      <c r="BM705" s="19"/>
      <c r="BN705" s="19">
        <v>3.0</v>
      </c>
      <c r="BO705" s="19" t="s">
        <v>185</v>
      </c>
      <c r="BP705" s="19">
        <f t="shared" si="15"/>
        <v>0</v>
      </c>
      <c r="BQ705" s="19">
        <v>1.0</v>
      </c>
      <c r="BR705" s="19">
        <v>0.0</v>
      </c>
      <c r="BS705" s="19" t="s">
        <v>195</v>
      </c>
      <c r="BT705" s="20">
        <f t="shared" si="16"/>
        <v>1</v>
      </c>
      <c r="BU705" s="19" t="s">
        <v>1329</v>
      </c>
      <c r="BV705" s="19">
        <v>4.0</v>
      </c>
      <c r="BW705" s="19" t="s">
        <v>195</v>
      </c>
      <c r="BX705" s="19" t="s">
        <v>191</v>
      </c>
      <c r="BY705" s="19" t="s">
        <v>185</v>
      </c>
      <c r="BZ705" s="19" t="s">
        <v>185</v>
      </c>
      <c r="CA705" s="19">
        <f t="shared" si="17"/>
        <v>0</v>
      </c>
      <c r="CB705" s="19" t="s">
        <v>186</v>
      </c>
      <c r="CC705" s="19">
        <f t="shared" si="18"/>
        <v>1</v>
      </c>
      <c r="CD705" s="19" t="s">
        <v>192</v>
      </c>
      <c r="CE705" s="19">
        <f t="shared" si="19"/>
        <v>0</v>
      </c>
      <c r="CF705" s="19" t="s">
        <v>192</v>
      </c>
      <c r="CG705" s="19">
        <f t="shared" si="20"/>
        <v>0</v>
      </c>
      <c r="CH705" s="19" t="s">
        <v>192</v>
      </c>
      <c r="CI705" s="19">
        <f t="shared" si="21"/>
        <v>0</v>
      </c>
      <c r="CJ705" s="19" t="s">
        <v>262</v>
      </c>
      <c r="CK705" s="19" t="s">
        <v>185</v>
      </c>
      <c r="CL705" s="19" t="s">
        <v>212</v>
      </c>
      <c r="CM705" s="19">
        <f t="shared" si="22"/>
        <v>6</v>
      </c>
      <c r="CN705" s="19" t="s">
        <v>185</v>
      </c>
      <c r="CO705" s="19">
        <f t="shared" si="23"/>
        <v>0</v>
      </c>
      <c r="CP705" s="19" t="s">
        <v>185</v>
      </c>
      <c r="CQ705" s="19" t="s">
        <v>185</v>
      </c>
      <c r="CR705" s="19" t="s">
        <v>185</v>
      </c>
      <c r="CS705" s="19" t="s">
        <v>185</v>
      </c>
      <c r="CT705" s="19" t="s">
        <v>185</v>
      </c>
      <c r="CU705" s="19">
        <f t="shared" ref="CU705:CY705" si="775">if(CP705="Không",0,1)</f>
        <v>0</v>
      </c>
      <c r="CV705" s="19">
        <f t="shared" si="775"/>
        <v>0</v>
      </c>
      <c r="CW705" s="19">
        <f t="shared" si="775"/>
        <v>0</v>
      </c>
      <c r="CX705" s="19">
        <f t="shared" si="775"/>
        <v>0</v>
      </c>
      <c r="CY705" s="19">
        <f t="shared" si="775"/>
        <v>0</v>
      </c>
      <c r="CZ705" s="19" t="s">
        <v>185</v>
      </c>
      <c r="DA705" s="19">
        <f t="shared" si="25"/>
        <v>0</v>
      </c>
      <c r="DB705" s="19" t="s">
        <v>185</v>
      </c>
      <c r="DC705" s="19">
        <f t="shared" si="26"/>
        <v>0</v>
      </c>
      <c r="DD705" s="20"/>
      <c r="DE705" s="19" t="s">
        <v>195</v>
      </c>
      <c r="DF705" s="19">
        <f t="shared" si="27"/>
        <v>1</v>
      </c>
      <c r="DG705" s="19" t="s">
        <v>196</v>
      </c>
      <c r="DH705" s="19">
        <f t="shared" si="28"/>
        <v>0</v>
      </c>
      <c r="DI705" s="19" t="s">
        <v>185</v>
      </c>
      <c r="DJ705" s="19">
        <f t="shared" si="29"/>
        <v>0</v>
      </c>
      <c r="DK705" s="19" t="s">
        <v>197</v>
      </c>
      <c r="DL705" s="19">
        <f t="shared" si="30"/>
        <v>0</v>
      </c>
      <c r="DM705" s="19" t="s">
        <v>198</v>
      </c>
      <c r="DN705" s="19">
        <f t="shared" si="31"/>
        <v>1.5</v>
      </c>
      <c r="DO705" s="19" t="s">
        <v>1330</v>
      </c>
      <c r="DP705" s="19" t="s">
        <v>185</v>
      </c>
      <c r="DQ705" s="20">
        <f t="shared" si="32"/>
        <v>0</v>
      </c>
      <c r="DR705" s="20"/>
      <c r="DS705" s="19" t="s">
        <v>185</v>
      </c>
      <c r="DT705" s="20"/>
      <c r="DU705" s="19" t="s">
        <v>185</v>
      </c>
      <c r="DV705" s="20"/>
      <c r="DW705" s="20"/>
      <c r="DX705" s="20"/>
      <c r="DY705" s="20"/>
    </row>
    <row r="706">
      <c r="A706" s="18">
        <v>46043.846030092594</v>
      </c>
      <c r="B706" s="19" t="s">
        <v>389</v>
      </c>
      <c r="C706" s="19" t="s">
        <v>335</v>
      </c>
      <c r="D706" s="19">
        <f t="shared" si="2"/>
        <v>1</v>
      </c>
      <c r="E706" s="19" t="s">
        <v>346</v>
      </c>
      <c r="F706" s="19">
        <f>IFERROR(__xludf.DUMMYFUNCTION("LET(
  t, LOWER(TRIM(E706)),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06" s="19" t="s">
        <v>185</v>
      </c>
      <c r="H706" s="19">
        <f>IFERROR(__xludf.DUMMYFUNCTION("LET(
  t, LOWER(TRIM(G706)),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06" s="19" t="s">
        <v>310</v>
      </c>
      <c r="J706" s="19">
        <f>IFERROR(__xludf.DUMMYFUNCTION("LET(
  text, LOWER(I706),
  IFERROR(
    IFS(
      REGEXMATCH(text,""ở cùng gia đình|ở trọ cùng gia đình""), 0,
      REGEXMATCH(text,""thuê trọ""), 1,
      REGEXMATCH(text,""ở ktx""), 2,
      REGEXMATCH(text,""có nhà tại khu vực đang học|có nhà|ở riên"&amp;"g tại chung cư""), 3,
      REGEXMATCH(text,""ở nhà người quen""), 4
    ),
  -1)
)"),2.0)</f>
        <v>2</v>
      </c>
      <c r="K706" s="19" t="s">
        <v>221</v>
      </c>
      <c r="L706" s="19">
        <f>IFERROR(__xludf.DUMMYFUNCTION("LET(
  t, LOWER(TRIM(K706)),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06" s="19" t="s">
        <v>222</v>
      </c>
      <c r="N706" s="19">
        <f>IFERROR(__xludf.DUMMYFUNCTION("LET(
  t, LOWER(TRIM(M706)),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06" s="19" t="s">
        <v>195</v>
      </c>
      <c r="P706" s="19">
        <f t="shared" si="3"/>
        <v>1</v>
      </c>
      <c r="Q706" s="19" t="s">
        <v>185</v>
      </c>
      <c r="R706" s="20"/>
      <c r="S706" s="19" t="s">
        <v>196</v>
      </c>
      <c r="T706" s="19"/>
      <c r="U706" s="19">
        <v>0.0</v>
      </c>
      <c r="V706" s="20" t="str">
        <f>IFERROR(__xludf.DUMMYFUNCTION("IFERROR(REGEXEXTRACT(U706,""\d+"")*1, """")"),"")</f>
        <v/>
      </c>
      <c r="W706" s="20">
        <f t="shared" si="5"/>
        <v>0</v>
      </c>
      <c r="X706" s="19">
        <v>0.0</v>
      </c>
      <c r="Y706" s="19">
        <v>0.0</v>
      </c>
      <c r="Z706" s="19" t="s">
        <v>185</v>
      </c>
      <c r="AA706" s="19"/>
      <c r="AB706" s="19" t="s">
        <v>185</v>
      </c>
      <c r="AC706" s="19" t="s">
        <v>185</v>
      </c>
      <c r="AD706" s="19" t="s">
        <v>205</v>
      </c>
      <c r="AE706" s="19" t="s">
        <v>185</v>
      </c>
      <c r="AF706" s="19" t="s">
        <v>250</v>
      </c>
      <c r="AG706" s="19" t="s">
        <v>238</v>
      </c>
      <c r="AH706" s="19" t="s">
        <v>188</v>
      </c>
      <c r="AI706" s="19" t="s">
        <v>239</v>
      </c>
      <c r="AJ706" s="19">
        <f t="shared" si="6"/>
        <v>0</v>
      </c>
      <c r="AK706" s="19" t="s">
        <v>238</v>
      </c>
      <c r="AL706" s="19">
        <f t="shared" si="7"/>
        <v>0</v>
      </c>
      <c r="AM706" s="19" t="s">
        <v>190</v>
      </c>
      <c r="AN706" s="19">
        <f t="shared" si="8"/>
        <v>0</v>
      </c>
      <c r="AO706" s="20"/>
      <c r="AP706" s="19">
        <v>1.0</v>
      </c>
      <c r="AQ706" s="19">
        <v>1.0</v>
      </c>
      <c r="AR706" s="19">
        <v>1.0</v>
      </c>
      <c r="AS706" s="19">
        <v>1.0</v>
      </c>
      <c r="AT706" s="19">
        <v>1.0</v>
      </c>
      <c r="AU706" s="19">
        <v>1.0</v>
      </c>
      <c r="AV706" s="19">
        <v>1.0</v>
      </c>
      <c r="AW706" s="19">
        <v>1.0</v>
      </c>
      <c r="AX706" s="19">
        <v>1.0</v>
      </c>
      <c r="AY706" s="19">
        <f t="shared" si="9"/>
        <v>9</v>
      </c>
      <c r="AZ706" s="19">
        <f t="shared" si="10"/>
        <v>0</v>
      </c>
      <c r="BA706" s="19">
        <f t="shared" si="11"/>
        <v>0</v>
      </c>
      <c r="BB706" s="19">
        <f t="shared" si="12"/>
        <v>0</v>
      </c>
      <c r="BC706" s="19">
        <v>1.0</v>
      </c>
      <c r="BD706" s="19">
        <v>1.0</v>
      </c>
      <c r="BE706" s="19">
        <v>1.0</v>
      </c>
      <c r="BF706" s="19">
        <v>1.0</v>
      </c>
      <c r="BG706" s="19">
        <v>2.0</v>
      </c>
      <c r="BH706" s="19">
        <v>1.0</v>
      </c>
      <c r="BI706" s="19">
        <v>1.0</v>
      </c>
      <c r="BJ706" s="19">
        <f t="shared" si="13"/>
        <v>8</v>
      </c>
      <c r="BK706" s="19">
        <f t="shared" si="14"/>
        <v>1</v>
      </c>
      <c r="BL706" s="19"/>
      <c r="BM706" s="19"/>
      <c r="BN706" s="19">
        <v>4.0</v>
      </c>
      <c r="BO706" s="19" t="s">
        <v>185</v>
      </c>
      <c r="BP706" s="19">
        <f t="shared" si="15"/>
        <v>0</v>
      </c>
      <c r="BQ706" s="19">
        <v>1.0</v>
      </c>
      <c r="BR706" s="19">
        <v>0.0</v>
      </c>
      <c r="BS706" s="19" t="s">
        <v>185</v>
      </c>
      <c r="BT706" s="20">
        <f t="shared" si="16"/>
        <v>0</v>
      </c>
      <c r="BU706" s="20"/>
      <c r="BV706" s="19">
        <v>2.0</v>
      </c>
      <c r="BW706" s="19" t="s">
        <v>195</v>
      </c>
      <c r="BX706" s="19" t="s">
        <v>191</v>
      </c>
      <c r="BY706" s="19" t="s">
        <v>185</v>
      </c>
      <c r="BZ706" s="19" t="s">
        <v>208</v>
      </c>
      <c r="CA706" s="19">
        <f t="shared" si="17"/>
        <v>2</v>
      </c>
      <c r="CB706" s="19" t="s">
        <v>186</v>
      </c>
      <c r="CC706" s="19">
        <f t="shared" si="18"/>
        <v>1</v>
      </c>
      <c r="CD706" s="19" t="s">
        <v>208</v>
      </c>
      <c r="CE706" s="19">
        <f t="shared" si="19"/>
        <v>2</v>
      </c>
      <c r="CF706" s="19" t="s">
        <v>192</v>
      </c>
      <c r="CG706" s="19">
        <f t="shared" si="20"/>
        <v>0</v>
      </c>
      <c r="CH706" s="19" t="s">
        <v>192</v>
      </c>
      <c r="CI706" s="19">
        <f t="shared" si="21"/>
        <v>0</v>
      </c>
      <c r="CJ706" s="19" t="s">
        <v>229</v>
      </c>
      <c r="CK706" s="19" t="s">
        <v>1331</v>
      </c>
      <c r="CL706" s="19" t="s">
        <v>241</v>
      </c>
      <c r="CM706" s="19">
        <f t="shared" si="22"/>
        <v>1.5</v>
      </c>
      <c r="CN706" s="19" t="s">
        <v>185</v>
      </c>
      <c r="CO706" s="19">
        <f t="shared" si="23"/>
        <v>0</v>
      </c>
      <c r="CP706" s="19" t="s">
        <v>185</v>
      </c>
      <c r="CQ706" s="19" t="s">
        <v>185</v>
      </c>
      <c r="CR706" s="19" t="s">
        <v>185</v>
      </c>
      <c r="CS706" s="19" t="s">
        <v>185</v>
      </c>
      <c r="CT706" s="19" t="s">
        <v>185</v>
      </c>
      <c r="CU706" s="19">
        <f t="shared" ref="CU706:CY706" si="776">if(CP706="Không",0,1)</f>
        <v>0</v>
      </c>
      <c r="CV706" s="19">
        <f t="shared" si="776"/>
        <v>0</v>
      </c>
      <c r="CW706" s="19">
        <f t="shared" si="776"/>
        <v>0</v>
      </c>
      <c r="CX706" s="19">
        <f t="shared" si="776"/>
        <v>0</v>
      </c>
      <c r="CY706" s="19">
        <f t="shared" si="776"/>
        <v>0</v>
      </c>
      <c r="CZ706" s="19" t="s">
        <v>185</v>
      </c>
      <c r="DA706" s="19">
        <f t="shared" si="25"/>
        <v>0</v>
      </c>
      <c r="DB706" s="19" t="s">
        <v>185</v>
      </c>
      <c r="DC706" s="19">
        <f t="shared" si="26"/>
        <v>0</v>
      </c>
      <c r="DD706" s="20"/>
      <c r="DE706" s="19" t="s">
        <v>195</v>
      </c>
      <c r="DF706" s="19">
        <f t="shared" si="27"/>
        <v>1</v>
      </c>
      <c r="DG706" s="19" t="s">
        <v>196</v>
      </c>
      <c r="DH706" s="19">
        <f t="shared" si="28"/>
        <v>0</v>
      </c>
      <c r="DI706" s="19" t="s">
        <v>185</v>
      </c>
      <c r="DJ706" s="19">
        <f t="shared" si="29"/>
        <v>0</v>
      </c>
      <c r="DK706" s="19" t="s">
        <v>197</v>
      </c>
      <c r="DL706" s="19">
        <f t="shared" si="30"/>
        <v>0</v>
      </c>
      <c r="DM706" s="19" t="s">
        <v>303</v>
      </c>
      <c r="DN706" s="19">
        <f t="shared" si="31"/>
        <v>0.5</v>
      </c>
      <c r="DO706" s="19" t="s">
        <v>304</v>
      </c>
      <c r="DP706" s="19" t="s">
        <v>185</v>
      </c>
      <c r="DQ706" s="20">
        <f t="shared" si="32"/>
        <v>0</v>
      </c>
      <c r="DR706" s="20"/>
      <c r="DS706" s="19" t="s">
        <v>185</v>
      </c>
      <c r="DT706" s="20"/>
      <c r="DU706" s="19" t="s">
        <v>185</v>
      </c>
      <c r="DV706" s="20"/>
      <c r="DW706" s="20"/>
      <c r="DX706" s="20"/>
      <c r="DY706" s="20"/>
    </row>
    <row r="707">
      <c r="A707" s="18">
        <v>46043.84649305556</v>
      </c>
      <c r="B707" s="19" t="s">
        <v>316</v>
      </c>
      <c r="C707" s="19" t="s">
        <v>335</v>
      </c>
      <c r="D707" s="19">
        <f t="shared" si="2"/>
        <v>1</v>
      </c>
      <c r="E707" s="19" t="s">
        <v>180</v>
      </c>
      <c r="F707" s="19">
        <f>IFERROR(__xludf.DUMMYFUNCTION("LET(
  t, LOWER(TRIM(E707)),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07" s="19" t="s">
        <v>220</v>
      </c>
      <c r="H707" s="19">
        <f>IFERROR(__xludf.DUMMYFUNCTION("LET(
  t, LOWER(TRIM(G707)),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07" s="19" t="s">
        <v>182</v>
      </c>
      <c r="J707" s="19">
        <f>IFERROR(__xludf.DUMMYFUNCTION("LET(
  text, LOWER(I707),
  IFERROR(
    IFS(
      REGEXMATCH(text,""ở cùng gia đình|ở trọ cùng gia đình""), 0,
      REGEXMATCH(text,""thuê trọ""), 1,
      REGEXMATCH(text,""ở ktx""), 2,
      REGEXMATCH(text,""có nhà tại khu vực đang học|có nhà|ở riên"&amp;"g tại chung cư""), 3,
      REGEXMATCH(text,""ở nhà người quen""), 4
    ),
  -1)
)"),1.0)</f>
        <v>1</v>
      </c>
      <c r="K707" s="19" t="s">
        <v>183</v>
      </c>
      <c r="L707" s="19">
        <f>IFERROR(__xludf.DUMMYFUNCTION("LET(
  t, LOWER(TRIM(K707)),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07" s="19" t="s">
        <v>222</v>
      </c>
      <c r="N707" s="19">
        <f>IFERROR(__xludf.DUMMYFUNCTION("LET(
  t, LOWER(TRIM(M707)),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07" s="19" t="s">
        <v>195</v>
      </c>
      <c r="P707" s="19">
        <f t="shared" si="3"/>
        <v>1</v>
      </c>
      <c r="Q707" s="19" t="s">
        <v>1332</v>
      </c>
      <c r="R707" s="19">
        <v>1.0</v>
      </c>
      <c r="S707" s="19" t="s">
        <v>223</v>
      </c>
      <c r="T707" s="19"/>
      <c r="U707" s="19" t="s">
        <v>307</v>
      </c>
      <c r="V707" s="20">
        <f>IFERROR(__xludf.DUMMYFUNCTION("IFERROR(REGEXEXTRACT(U707,""\d+"")*1, """")"),20.0)</f>
        <v>20</v>
      </c>
      <c r="W707" s="20">
        <f t="shared" si="5"/>
        <v>20</v>
      </c>
      <c r="X707" s="19" t="s">
        <v>1333</v>
      </c>
      <c r="Y707" s="19">
        <v>0.0</v>
      </c>
      <c r="Z707" s="19" t="s">
        <v>185</v>
      </c>
      <c r="AA707" s="19"/>
      <c r="AB707" s="19" t="s">
        <v>185</v>
      </c>
      <c r="AC707" s="19" t="s">
        <v>185</v>
      </c>
      <c r="AD707" s="19" t="s">
        <v>186</v>
      </c>
      <c r="AE707" s="19" t="s">
        <v>185</v>
      </c>
      <c r="AF707" s="19" t="s">
        <v>206</v>
      </c>
      <c r="AG707" s="19" t="s">
        <v>238</v>
      </c>
      <c r="AH707" s="19" t="s">
        <v>238</v>
      </c>
      <c r="AI707" s="19" t="s">
        <v>239</v>
      </c>
      <c r="AJ707" s="19">
        <f t="shared" si="6"/>
        <v>0</v>
      </c>
      <c r="AK707" s="19" t="s">
        <v>188</v>
      </c>
      <c r="AL707" s="19">
        <f t="shared" si="7"/>
        <v>1</v>
      </c>
      <c r="AM707" s="19" t="s">
        <v>228</v>
      </c>
      <c r="AN707" s="19">
        <f t="shared" si="8"/>
        <v>1</v>
      </c>
      <c r="AO707" s="20"/>
      <c r="AP707" s="19">
        <v>1.0</v>
      </c>
      <c r="AQ707" s="19">
        <v>1.0</v>
      </c>
      <c r="AR707" s="19">
        <v>2.0</v>
      </c>
      <c r="AS707" s="19">
        <v>1.0</v>
      </c>
      <c r="AT707" s="19">
        <v>2.0</v>
      </c>
      <c r="AU707" s="19">
        <v>1.0</v>
      </c>
      <c r="AV707" s="19">
        <v>1.0</v>
      </c>
      <c r="AW707" s="19">
        <v>1.0</v>
      </c>
      <c r="AX707" s="19">
        <v>1.0</v>
      </c>
      <c r="AY707" s="19">
        <f t="shared" si="9"/>
        <v>11</v>
      </c>
      <c r="AZ707" s="19">
        <f t="shared" si="10"/>
        <v>2</v>
      </c>
      <c r="BA707" s="19">
        <f t="shared" si="11"/>
        <v>0</v>
      </c>
      <c r="BB707" s="19">
        <f t="shared" si="12"/>
        <v>0</v>
      </c>
      <c r="BC707" s="19">
        <v>1.0</v>
      </c>
      <c r="BD707" s="19">
        <v>1.0</v>
      </c>
      <c r="BE707" s="19">
        <v>1.0</v>
      </c>
      <c r="BF707" s="19">
        <v>1.0</v>
      </c>
      <c r="BG707" s="19">
        <v>2.0</v>
      </c>
      <c r="BH707" s="19">
        <v>1.0</v>
      </c>
      <c r="BI707" s="19">
        <v>1.0</v>
      </c>
      <c r="BJ707" s="19">
        <f t="shared" si="13"/>
        <v>8</v>
      </c>
      <c r="BK707" s="19">
        <f t="shared" si="14"/>
        <v>1</v>
      </c>
      <c r="BL707" s="19"/>
      <c r="BM707" s="19"/>
      <c r="BN707" s="19">
        <v>1.0</v>
      </c>
      <c r="BO707" s="19" t="s">
        <v>185</v>
      </c>
      <c r="BP707" s="19">
        <f t="shared" si="15"/>
        <v>0</v>
      </c>
      <c r="BQ707" s="19">
        <v>1.0</v>
      </c>
      <c r="BR707" s="19" t="s">
        <v>1334</v>
      </c>
      <c r="BS707" s="19" t="s">
        <v>195</v>
      </c>
      <c r="BT707" s="20">
        <f t="shared" si="16"/>
        <v>1</v>
      </c>
      <c r="BU707" s="19" t="s">
        <v>207</v>
      </c>
      <c r="BV707" s="19">
        <v>5.0</v>
      </c>
      <c r="BW707" s="19" t="s">
        <v>185</v>
      </c>
      <c r="BX707" s="19" t="s">
        <v>191</v>
      </c>
      <c r="BY707" s="19" t="s">
        <v>185</v>
      </c>
      <c r="BZ707" s="19" t="s">
        <v>185</v>
      </c>
      <c r="CA707" s="19">
        <f t="shared" si="17"/>
        <v>0</v>
      </c>
      <c r="CB707" s="19" t="s">
        <v>185</v>
      </c>
      <c r="CC707" s="19">
        <f t="shared" si="18"/>
        <v>0</v>
      </c>
      <c r="CD707" s="19" t="s">
        <v>192</v>
      </c>
      <c r="CE707" s="19">
        <f t="shared" si="19"/>
        <v>0</v>
      </c>
      <c r="CF707" s="19" t="s">
        <v>192</v>
      </c>
      <c r="CG707" s="19">
        <f t="shared" si="20"/>
        <v>0</v>
      </c>
      <c r="CH707" s="19" t="s">
        <v>192</v>
      </c>
      <c r="CI707" s="19">
        <f t="shared" si="21"/>
        <v>0</v>
      </c>
      <c r="CJ707" s="19" t="s">
        <v>210</v>
      </c>
      <c r="CK707" s="19" t="s">
        <v>1335</v>
      </c>
      <c r="CL707" s="19" t="s">
        <v>241</v>
      </c>
      <c r="CM707" s="19">
        <f t="shared" si="22"/>
        <v>1.5</v>
      </c>
      <c r="CN707" s="19" t="s">
        <v>213</v>
      </c>
      <c r="CO707" s="19">
        <f t="shared" si="23"/>
        <v>1</v>
      </c>
      <c r="CP707" s="19" t="s">
        <v>185</v>
      </c>
      <c r="CQ707" s="19" t="s">
        <v>185</v>
      </c>
      <c r="CR707" s="19" t="s">
        <v>185</v>
      </c>
      <c r="CS707" s="19" t="s">
        <v>185</v>
      </c>
      <c r="CT707" s="19" t="s">
        <v>185</v>
      </c>
      <c r="CU707" s="19">
        <f t="shared" ref="CU707:CY707" si="777">if(CP707="Không",0,1)</f>
        <v>0</v>
      </c>
      <c r="CV707" s="19">
        <f t="shared" si="777"/>
        <v>0</v>
      </c>
      <c r="CW707" s="19">
        <f t="shared" si="777"/>
        <v>0</v>
      </c>
      <c r="CX707" s="19">
        <f t="shared" si="777"/>
        <v>0</v>
      </c>
      <c r="CY707" s="19">
        <f t="shared" si="777"/>
        <v>0</v>
      </c>
      <c r="CZ707" s="19" t="s">
        <v>185</v>
      </c>
      <c r="DA707" s="19">
        <f t="shared" si="25"/>
        <v>0</v>
      </c>
      <c r="DB707" s="19" t="s">
        <v>185</v>
      </c>
      <c r="DC707" s="19">
        <f t="shared" si="26"/>
        <v>0</v>
      </c>
      <c r="DD707" s="20"/>
      <c r="DE707" s="19" t="s">
        <v>185</v>
      </c>
      <c r="DF707" s="19">
        <f t="shared" si="27"/>
        <v>0</v>
      </c>
      <c r="DG707" s="19" t="s">
        <v>196</v>
      </c>
      <c r="DH707" s="19">
        <f t="shared" si="28"/>
        <v>0</v>
      </c>
      <c r="DI707" s="19" t="s">
        <v>185</v>
      </c>
      <c r="DJ707" s="19">
        <f t="shared" si="29"/>
        <v>0</v>
      </c>
      <c r="DK707" s="19" t="s">
        <v>197</v>
      </c>
      <c r="DL707" s="19">
        <f t="shared" si="30"/>
        <v>0</v>
      </c>
      <c r="DM707" s="20"/>
      <c r="DN707" s="19" t="str">
        <f t="shared" si="31"/>
        <v/>
      </c>
      <c r="DO707" s="20"/>
      <c r="DP707" s="19" t="s">
        <v>185</v>
      </c>
      <c r="DQ707" s="20">
        <f t="shared" si="32"/>
        <v>0</v>
      </c>
      <c r="DR707" s="20"/>
      <c r="DS707" s="19" t="s">
        <v>185</v>
      </c>
      <c r="DT707" s="20"/>
      <c r="DU707" s="19" t="s">
        <v>185</v>
      </c>
      <c r="DV707" s="20"/>
      <c r="DW707" s="20"/>
      <c r="DX707" s="20"/>
      <c r="DY707" s="20"/>
    </row>
    <row r="708">
      <c r="A708" s="18">
        <v>46043.84673611111</v>
      </c>
      <c r="B708" s="19" t="s">
        <v>219</v>
      </c>
      <c r="C708" s="19" t="s">
        <v>335</v>
      </c>
      <c r="D708" s="19">
        <f t="shared" si="2"/>
        <v>1</v>
      </c>
      <c r="E708" s="19" t="s">
        <v>180</v>
      </c>
      <c r="F708" s="19">
        <f>IFERROR(__xludf.DUMMYFUNCTION("LET(
  t, LOWER(TRIM(E708)),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08" s="19" t="s">
        <v>220</v>
      </c>
      <c r="H708" s="19">
        <f>IFERROR(__xludf.DUMMYFUNCTION("LET(
  t, LOWER(TRIM(G708)),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08" s="19" t="s">
        <v>276</v>
      </c>
      <c r="J708" s="19">
        <f>IFERROR(__xludf.DUMMYFUNCTION("LET(
  text, LOWER(I708),
  IFERROR(
    IFS(
      REGEXMATCH(text,""ở cùng gia đình|ở trọ cùng gia đình""), 0,
      REGEXMATCH(text,""thuê trọ""), 1,
      REGEXMATCH(text,""ở ktx""), 2,
      REGEXMATCH(text,""có nhà tại khu vực đang học|có nhà|ở riên"&amp;"g tại chung cư""), 3,
      REGEXMATCH(text,""ở nhà người quen""), 4
    ),
  -1)
)"),0.0)</f>
        <v>0</v>
      </c>
      <c r="K708" s="19" t="s">
        <v>183</v>
      </c>
      <c r="L708" s="19">
        <f>IFERROR(__xludf.DUMMYFUNCTION("LET(
  t, LOWER(TRIM(K708)),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08" s="19" t="s">
        <v>222</v>
      </c>
      <c r="N708" s="19">
        <f>IFERROR(__xludf.DUMMYFUNCTION("LET(
  t, LOWER(TRIM(M708)),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08" s="19" t="s">
        <v>185</v>
      </c>
      <c r="P708" s="19">
        <f t="shared" si="3"/>
        <v>0</v>
      </c>
      <c r="Q708" s="20"/>
      <c r="R708" s="20" t="str">
        <f t="shared" ref="R708:R714" si="779">Q708</f>
        <v/>
      </c>
      <c r="S708" s="20"/>
      <c r="T708" s="20"/>
      <c r="U708" s="20"/>
      <c r="V708" s="20" t="str">
        <f>IFERROR(__xludf.DUMMYFUNCTION("IFERROR(REGEXEXTRACT(U708,""\d+"")*1, """")"),"")</f>
        <v/>
      </c>
      <c r="W708" s="20">
        <f t="shared" si="5"/>
        <v>0</v>
      </c>
      <c r="X708" s="20"/>
      <c r="Y708" s="20"/>
      <c r="Z708" s="19" t="s">
        <v>186</v>
      </c>
      <c r="AA708" s="19"/>
      <c r="AB708" s="19" t="s">
        <v>185</v>
      </c>
      <c r="AC708" s="19" t="s">
        <v>185</v>
      </c>
      <c r="AD708" s="19" t="s">
        <v>205</v>
      </c>
      <c r="AE708" s="19" t="s">
        <v>185</v>
      </c>
      <c r="AF708" s="19" t="s">
        <v>206</v>
      </c>
      <c r="AG708" s="19" t="s">
        <v>188</v>
      </c>
      <c r="AH708" s="19" t="s">
        <v>188</v>
      </c>
      <c r="AI708" s="19" t="s">
        <v>239</v>
      </c>
      <c r="AJ708" s="19">
        <f t="shared" si="6"/>
        <v>0</v>
      </c>
      <c r="AK708" s="19" t="s">
        <v>238</v>
      </c>
      <c r="AL708" s="19">
        <f t="shared" si="7"/>
        <v>0</v>
      </c>
      <c r="AM708" s="19" t="s">
        <v>190</v>
      </c>
      <c r="AN708" s="19">
        <f t="shared" si="8"/>
        <v>0</v>
      </c>
      <c r="AO708" s="20"/>
      <c r="AP708" s="19">
        <v>3.0</v>
      </c>
      <c r="AQ708" s="19">
        <v>2.0</v>
      </c>
      <c r="AR708" s="19">
        <v>3.0</v>
      </c>
      <c r="AS708" s="19">
        <v>2.0</v>
      </c>
      <c r="AT708" s="19">
        <v>1.0</v>
      </c>
      <c r="AU708" s="19">
        <v>2.0</v>
      </c>
      <c r="AV708" s="19">
        <v>2.0</v>
      </c>
      <c r="AW708" s="19">
        <v>1.0</v>
      </c>
      <c r="AX708" s="19">
        <v>1.0</v>
      </c>
      <c r="AY708" s="19">
        <f t="shared" si="9"/>
        <v>17</v>
      </c>
      <c r="AZ708" s="19">
        <f t="shared" si="10"/>
        <v>8</v>
      </c>
      <c r="BA708" s="19">
        <f t="shared" si="11"/>
        <v>0</v>
      </c>
      <c r="BB708" s="19">
        <f t="shared" si="12"/>
        <v>0</v>
      </c>
      <c r="BC708" s="19">
        <v>2.0</v>
      </c>
      <c r="BD708" s="19">
        <v>2.0</v>
      </c>
      <c r="BE708" s="19">
        <v>3.0</v>
      </c>
      <c r="BF708" s="19">
        <v>2.0</v>
      </c>
      <c r="BG708" s="19">
        <v>1.0</v>
      </c>
      <c r="BH708" s="19">
        <v>2.0</v>
      </c>
      <c r="BI708" s="19">
        <v>3.0</v>
      </c>
      <c r="BJ708" s="19">
        <f t="shared" si="13"/>
        <v>15</v>
      </c>
      <c r="BK708" s="19">
        <f t="shared" si="14"/>
        <v>8</v>
      </c>
      <c r="BL708" s="19"/>
      <c r="BM708" s="19"/>
      <c r="BN708" s="19">
        <v>3.0</v>
      </c>
      <c r="BO708" s="19" t="s">
        <v>185</v>
      </c>
      <c r="BP708" s="19">
        <f t="shared" si="15"/>
        <v>0</v>
      </c>
      <c r="BQ708" s="19">
        <v>1.0</v>
      </c>
      <c r="BR708" s="19">
        <v>0.0</v>
      </c>
      <c r="BS708" s="19" t="s">
        <v>185</v>
      </c>
      <c r="BT708" s="20">
        <f t="shared" si="16"/>
        <v>0</v>
      </c>
      <c r="BU708" s="20"/>
      <c r="BV708" s="19">
        <v>3.0</v>
      </c>
      <c r="BW708" s="19" t="s">
        <v>195</v>
      </c>
      <c r="BX708" s="19" t="s">
        <v>191</v>
      </c>
      <c r="BY708" s="19" t="s">
        <v>195</v>
      </c>
      <c r="BZ708" s="19" t="s">
        <v>186</v>
      </c>
      <c r="CA708" s="19">
        <f t="shared" si="17"/>
        <v>1</v>
      </c>
      <c r="CB708" s="19" t="s">
        <v>208</v>
      </c>
      <c r="CC708" s="19">
        <f t="shared" si="18"/>
        <v>2</v>
      </c>
      <c r="CD708" s="19" t="s">
        <v>192</v>
      </c>
      <c r="CE708" s="19">
        <f t="shared" si="19"/>
        <v>0</v>
      </c>
      <c r="CF708" s="19" t="s">
        <v>192</v>
      </c>
      <c r="CG708" s="19">
        <f t="shared" si="20"/>
        <v>0</v>
      </c>
      <c r="CH708" s="19" t="s">
        <v>192</v>
      </c>
      <c r="CI708" s="19">
        <f t="shared" si="21"/>
        <v>0</v>
      </c>
      <c r="CJ708" s="19" t="s">
        <v>229</v>
      </c>
      <c r="CK708" s="19" t="s">
        <v>185</v>
      </c>
      <c r="CL708" s="19" t="s">
        <v>194</v>
      </c>
      <c r="CM708" s="19">
        <f t="shared" si="22"/>
        <v>3.5</v>
      </c>
      <c r="CN708" s="19" t="s">
        <v>185</v>
      </c>
      <c r="CO708" s="19">
        <f t="shared" si="23"/>
        <v>0</v>
      </c>
      <c r="CP708" s="19" t="s">
        <v>185</v>
      </c>
      <c r="CQ708" s="19" t="s">
        <v>185</v>
      </c>
      <c r="CR708" s="19" t="s">
        <v>185</v>
      </c>
      <c r="CS708" s="19" t="s">
        <v>185</v>
      </c>
      <c r="CT708" s="19" t="s">
        <v>185</v>
      </c>
      <c r="CU708" s="19">
        <f t="shared" ref="CU708:CY708" si="778">if(CP708="Không",0,1)</f>
        <v>0</v>
      </c>
      <c r="CV708" s="19">
        <f t="shared" si="778"/>
        <v>0</v>
      </c>
      <c r="CW708" s="19">
        <f t="shared" si="778"/>
        <v>0</v>
      </c>
      <c r="CX708" s="19">
        <f t="shared" si="778"/>
        <v>0</v>
      </c>
      <c r="CY708" s="19">
        <f t="shared" si="778"/>
        <v>0</v>
      </c>
      <c r="CZ708" s="19" t="s">
        <v>185</v>
      </c>
      <c r="DA708" s="19">
        <f t="shared" si="25"/>
        <v>0</v>
      </c>
      <c r="DB708" s="19" t="s">
        <v>185</v>
      </c>
      <c r="DC708" s="19">
        <f t="shared" si="26"/>
        <v>0</v>
      </c>
      <c r="DD708" s="20"/>
      <c r="DE708" s="19" t="s">
        <v>195</v>
      </c>
      <c r="DF708" s="19">
        <f t="shared" si="27"/>
        <v>1</v>
      </c>
      <c r="DG708" s="19" t="s">
        <v>196</v>
      </c>
      <c r="DH708" s="19">
        <f t="shared" si="28"/>
        <v>0</v>
      </c>
      <c r="DI708" s="19" t="s">
        <v>185</v>
      </c>
      <c r="DJ708" s="19">
        <f t="shared" si="29"/>
        <v>0</v>
      </c>
      <c r="DK708" s="19" t="s">
        <v>197</v>
      </c>
      <c r="DL708" s="19">
        <f t="shared" si="30"/>
        <v>0</v>
      </c>
      <c r="DM708" s="19" t="s">
        <v>232</v>
      </c>
      <c r="DN708" s="19">
        <f t="shared" si="31"/>
        <v>2.5</v>
      </c>
      <c r="DO708" s="19" t="s">
        <v>304</v>
      </c>
      <c r="DP708" s="19" t="s">
        <v>185</v>
      </c>
      <c r="DQ708" s="20">
        <f t="shared" si="32"/>
        <v>0</v>
      </c>
      <c r="DR708" s="20"/>
      <c r="DS708" s="19" t="s">
        <v>185</v>
      </c>
      <c r="DT708" s="20"/>
      <c r="DU708" s="19" t="s">
        <v>185</v>
      </c>
      <c r="DV708" s="20"/>
      <c r="DW708" s="20"/>
      <c r="DX708" s="20"/>
      <c r="DY708" s="20"/>
    </row>
    <row r="709">
      <c r="A709" s="18">
        <v>46043.847025462965</v>
      </c>
      <c r="B709" s="19" t="s">
        <v>337</v>
      </c>
      <c r="C709" s="19" t="s">
        <v>335</v>
      </c>
      <c r="D709" s="19">
        <f t="shared" si="2"/>
        <v>1</v>
      </c>
      <c r="E709" s="19" t="s">
        <v>476</v>
      </c>
      <c r="F709" s="19">
        <f>IFERROR(__xludf.DUMMYFUNCTION("LET(
  t, LOWER(TRIM(E709)),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709" s="19" t="s">
        <v>185</v>
      </c>
      <c r="H709" s="19">
        <f>IFERROR(__xludf.DUMMYFUNCTION("LET(
  t, LOWER(TRIM(G709)),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09" s="19" t="s">
        <v>276</v>
      </c>
      <c r="J709" s="19">
        <f>IFERROR(__xludf.DUMMYFUNCTION("LET(
  text, LOWER(I709),
  IFERROR(
    IFS(
      REGEXMATCH(text,""ở cùng gia đình|ở trọ cùng gia đình""), 0,
      REGEXMATCH(text,""thuê trọ""), 1,
      REGEXMATCH(text,""ở ktx""), 2,
      REGEXMATCH(text,""có nhà tại khu vực đang học|có nhà|ở riên"&amp;"g tại chung cư""), 3,
      REGEXMATCH(text,""ở nhà người quen""), 4
    ),
  -1)
)"),0.0)</f>
        <v>0</v>
      </c>
      <c r="K709" s="19" t="s">
        <v>202</v>
      </c>
      <c r="L709" s="19">
        <f>IFERROR(__xludf.DUMMYFUNCTION("LET(
  t, LOWER(TRIM(K709)),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09" s="19" t="s">
        <v>222</v>
      </c>
      <c r="N709" s="19">
        <f>IFERROR(__xludf.DUMMYFUNCTION("LET(
  t, LOWER(TRIM(M709)),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09" s="19" t="s">
        <v>185</v>
      </c>
      <c r="P709" s="19">
        <f t="shared" si="3"/>
        <v>0</v>
      </c>
      <c r="Q709" s="20"/>
      <c r="R709" s="20" t="str">
        <f t="shared" si="779"/>
        <v/>
      </c>
      <c r="S709" s="20"/>
      <c r="T709" s="20"/>
      <c r="U709" s="20"/>
      <c r="V709" s="20" t="str">
        <f>IFERROR(__xludf.DUMMYFUNCTION("IFERROR(REGEXEXTRACT(U709,""\d+"")*1, """")"),"")</f>
        <v/>
      </c>
      <c r="W709" s="20">
        <f t="shared" si="5"/>
        <v>0</v>
      </c>
      <c r="X709" s="20"/>
      <c r="Y709" s="20"/>
      <c r="Z709" s="19" t="s">
        <v>208</v>
      </c>
      <c r="AA709" s="19"/>
      <c r="AB709" s="19" t="s">
        <v>185</v>
      </c>
      <c r="AC709" s="19" t="s">
        <v>521</v>
      </c>
      <c r="AD709" s="19" t="s">
        <v>185</v>
      </c>
      <c r="AE709" s="19" t="s">
        <v>185</v>
      </c>
      <c r="AF709" s="19" t="s">
        <v>187</v>
      </c>
      <c r="AG709" s="19" t="s">
        <v>251</v>
      </c>
      <c r="AH709" s="19" t="s">
        <v>238</v>
      </c>
      <c r="AI709" s="19" t="s">
        <v>239</v>
      </c>
      <c r="AJ709" s="19">
        <f t="shared" si="6"/>
        <v>0</v>
      </c>
      <c r="AK709" s="19" t="s">
        <v>238</v>
      </c>
      <c r="AL709" s="19">
        <f t="shared" si="7"/>
        <v>0</v>
      </c>
      <c r="AM709" s="19" t="s">
        <v>190</v>
      </c>
      <c r="AN709" s="19">
        <f t="shared" si="8"/>
        <v>0</v>
      </c>
      <c r="AO709" s="20"/>
      <c r="AP709" s="19">
        <v>3.0</v>
      </c>
      <c r="AQ709" s="19">
        <v>3.0</v>
      </c>
      <c r="AR709" s="19">
        <v>4.0</v>
      </c>
      <c r="AS709" s="19">
        <v>4.0</v>
      </c>
      <c r="AT709" s="19">
        <v>3.0</v>
      </c>
      <c r="AU709" s="19">
        <v>3.0</v>
      </c>
      <c r="AV709" s="19">
        <v>3.0</v>
      </c>
      <c r="AW709" s="19">
        <v>2.0</v>
      </c>
      <c r="AX709" s="19">
        <v>2.0</v>
      </c>
      <c r="AY709" s="19">
        <f t="shared" si="9"/>
        <v>27</v>
      </c>
      <c r="AZ709" s="19">
        <f t="shared" si="10"/>
        <v>18</v>
      </c>
      <c r="BA709" s="19">
        <f t="shared" si="11"/>
        <v>1</v>
      </c>
      <c r="BB709" s="19">
        <f t="shared" si="12"/>
        <v>1</v>
      </c>
      <c r="BC709" s="19">
        <v>4.0</v>
      </c>
      <c r="BD709" s="19">
        <v>3.0</v>
      </c>
      <c r="BE709" s="19">
        <v>3.0</v>
      </c>
      <c r="BF709" s="19">
        <v>4.0</v>
      </c>
      <c r="BG709" s="19">
        <v>3.0</v>
      </c>
      <c r="BH709" s="19">
        <v>4.0</v>
      </c>
      <c r="BI709" s="19">
        <v>4.0</v>
      </c>
      <c r="BJ709" s="19">
        <f t="shared" si="13"/>
        <v>25</v>
      </c>
      <c r="BK709" s="19">
        <f t="shared" si="14"/>
        <v>18</v>
      </c>
      <c r="BL709" s="19"/>
      <c r="BM709" s="19"/>
      <c r="BN709" s="19">
        <v>1.0</v>
      </c>
      <c r="BO709" s="19" t="s">
        <v>185</v>
      </c>
      <c r="BP709" s="19">
        <f t="shared" si="15"/>
        <v>0</v>
      </c>
      <c r="BQ709" s="19">
        <v>2.0</v>
      </c>
      <c r="BR709" s="19" t="s">
        <v>1336</v>
      </c>
      <c r="BS709" s="19" t="s">
        <v>195</v>
      </c>
      <c r="BT709" s="20">
        <f t="shared" si="16"/>
        <v>1</v>
      </c>
      <c r="BU709" s="19" t="s">
        <v>322</v>
      </c>
      <c r="BV709" s="19">
        <v>1.0</v>
      </c>
      <c r="BW709" s="19" t="s">
        <v>195</v>
      </c>
      <c r="BX709" s="19" t="s">
        <v>191</v>
      </c>
      <c r="BY709" s="19" t="s">
        <v>185</v>
      </c>
      <c r="BZ709" s="19" t="s">
        <v>186</v>
      </c>
      <c r="CA709" s="19">
        <f t="shared" si="17"/>
        <v>1</v>
      </c>
      <c r="CB709" s="19" t="s">
        <v>186</v>
      </c>
      <c r="CC709" s="19">
        <f t="shared" si="18"/>
        <v>1</v>
      </c>
      <c r="CD709" s="19" t="s">
        <v>208</v>
      </c>
      <c r="CE709" s="19">
        <f t="shared" si="19"/>
        <v>2</v>
      </c>
      <c r="CF709" s="19" t="s">
        <v>208</v>
      </c>
      <c r="CG709" s="19">
        <f t="shared" si="20"/>
        <v>2</v>
      </c>
      <c r="CH709" s="19" t="s">
        <v>209</v>
      </c>
      <c r="CI709" s="19">
        <f t="shared" si="21"/>
        <v>1</v>
      </c>
      <c r="CJ709" s="19" t="s">
        <v>229</v>
      </c>
      <c r="CK709" s="19" t="s">
        <v>230</v>
      </c>
      <c r="CL709" s="19" t="s">
        <v>212</v>
      </c>
      <c r="CM709" s="19">
        <f t="shared" si="22"/>
        <v>6</v>
      </c>
      <c r="CN709" s="19" t="s">
        <v>213</v>
      </c>
      <c r="CO709" s="19">
        <f t="shared" si="23"/>
        <v>1</v>
      </c>
      <c r="CP709" s="19" t="s">
        <v>195</v>
      </c>
      <c r="CQ709" s="19" t="s">
        <v>195</v>
      </c>
      <c r="CR709" s="19" t="s">
        <v>195</v>
      </c>
      <c r="CS709" s="19" t="s">
        <v>195</v>
      </c>
      <c r="CT709" s="19" t="s">
        <v>195</v>
      </c>
      <c r="CU709" s="19">
        <f t="shared" ref="CU709:CY709" si="780">if(CP709="Không",0,1)</f>
        <v>1</v>
      </c>
      <c r="CV709" s="19">
        <f t="shared" si="780"/>
        <v>1</v>
      </c>
      <c r="CW709" s="19">
        <f t="shared" si="780"/>
        <v>1</v>
      </c>
      <c r="CX709" s="19">
        <f t="shared" si="780"/>
        <v>1</v>
      </c>
      <c r="CY709" s="19">
        <f t="shared" si="780"/>
        <v>1</v>
      </c>
      <c r="CZ709" s="19" t="s">
        <v>185</v>
      </c>
      <c r="DA709" s="19">
        <f t="shared" si="25"/>
        <v>0</v>
      </c>
      <c r="DB709" s="19" t="s">
        <v>195</v>
      </c>
      <c r="DC709" s="19">
        <f t="shared" si="26"/>
        <v>1</v>
      </c>
      <c r="DD709" s="19" t="s">
        <v>1337</v>
      </c>
      <c r="DE709" s="19" t="s">
        <v>195</v>
      </c>
      <c r="DF709" s="19">
        <f t="shared" si="27"/>
        <v>1</v>
      </c>
      <c r="DG709" s="19" t="s">
        <v>381</v>
      </c>
      <c r="DH709" s="19">
        <f t="shared" si="28"/>
        <v>1</v>
      </c>
      <c r="DI709" s="19" t="s">
        <v>1338</v>
      </c>
      <c r="DJ709" s="19">
        <f t="shared" si="29"/>
        <v>1</v>
      </c>
      <c r="DK709" s="19" t="s">
        <v>282</v>
      </c>
      <c r="DL709" s="19">
        <f t="shared" si="30"/>
        <v>1</v>
      </c>
      <c r="DM709" s="19" t="s">
        <v>198</v>
      </c>
      <c r="DN709" s="19">
        <f t="shared" si="31"/>
        <v>1.5</v>
      </c>
      <c r="DO709" s="19" t="s">
        <v>526</v>
      </c>
      <c r="DP709" s="19" t="s">
        <v>185</v>
      </c>
      <c r="DQ709" s="20">
        <f t="shared" si="32"/>
        <v>0</v>
      </c>
      <c r="DR709" s="20"/>
      <c r="DS709" s="19" t="s">
        <v>185</v>
      </c>
      <c r="DT709" s="20"/>
      <c r="DU709" s="19" t="s">
        <v>185</v>
      </c>
      <c r="DV709" s="20"/>
      <c r="DW709" s="20"/>
      <c r="DX709" s="20"/>
      <c r="DY709" s="20"/>
    </row>
    <row r="710">
      <c r="A710" s="18">
        <v>46043.84717592593</v>
      </c>
      <c r="B710" s="19" t="s">
        <v>401</v>
      </c>
      <c r="C710" s="19" t="s">
        <v>335</v>
      </c>
      <c r="D710" s="19">
        <f t="shared" si="2"/>
        <v>1</v>
      </c>
      <c r="E710" s="19" t="s">
        <v>328</v>
      </c>
      <c r="F710" s="19">
        <f>IFERROR(__xludf.DUMMYFUNCTION("LET(
  t, LOWER(TRIM(E710)),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10" s="19" t="s">
        <v>220</v>
      </c>
      <c r="H710" s="19">
        <f>IFERROR(__xludf.DUMMYFUNCTION("LET(
  t, LOWER(TRIM(G710)),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10" s="19" t="s">
        <v>276</v>
      </c>
      <c r="J710" s="19">
        <f>IFERROR(__xludf.DUMMYFUNCTION("LET(
  text, LOWER(I710),
  IFERROR(
    IFS(
      REGEXMATCH(text,""ở cùng gia đình|ở trọ cùng gia đình""), 0,
      REGEXMATCH(text,""thuê trọ""), 1,
      REGEXMATCH(text,""ở ktx""), 2,
      REGEXMATCH(text,""có nhà tại khu vực đang học|có nhà|ở riên"&amp;"g tại chung cư""), 3,
      REGEXMATCH(text,""ở nhà người quen""), 4
    ),
  -1)
)"),0.0)</f>
        <v>0</v>
      </c>
      <c r="K710" s="19" t="s">
        <v>183</v>
      </c>
      <c r="L710" s="19">
        <f>IFERROR(__xludf.DUMMYFUNCTION("LET(
  t, LOWER(TRIM(K710)),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10" s="19" t="s">
        <v>1339</v>
      </c>
      <c r="N710" s="19">
        <f>IFERROR(__xludf.DUMMYFUNCTION("LET(
  t, LOWER(TRIM(M710)),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)"),0.0)</f>
        <v>0</v>
      </c>
      <c r="O710" s="19" t="s">
        <v>195</v>
      </c>
      <c r="P710" s="19">
        <f t="shared" si="3"/>
        <v>1</v>
      </c>
      <c r="Q710" s="19">
        <v>1.0</v>
      </c>
      <c r="R710" s="20">
        <f t="shared" si="779"/>
        <v>1</v>
      </c>
      <c r="S710" s="19" t="s">
        <v>1340</v>
      </c>
      <c r="T710" s="19"/>
      <c r="U710" s="19" t="s">
        <v>236</v>
      </c>
      <c r="V710" s="20">
        <f>IFERROR(__xludf.DUMMYFUNCTION("IFERROR(REGEXEXTRACT(U710,""\d+"")*1, """")"),40.0)</f>
        <v>40</v>
      </c>
      <c r="W710" s="20">
        <f t="shared" si="5"/>
        <v>40</v>
      </c>
      <c r="X710" s="21">
        <v>0.01</v>
      </c>
      <c r="Y710" s="21">
        <v>0.9</v>
      </c>
      <c r="Z710" s="19" t="s">
        <v>185</v>
      </c>
      <c r="AA710" s="19"/>
      <c r="AB710" s="19" t="s">
        <v>185</v>
      </c>
      <c r="AC710" s="19" t="s">
        <v>500</v>
      </c>
      <c r="AD710" s="19" t="s">
        <v>205</v>
      </c>
      <c r="AE710" s="19" t="s">
        <v>186</v>
      </c>
      <c r="AF710" s="19" t="s">
        <v>187</v>
      </c>
      <c r="AG710" s="19" t="s">
        <v>251</v>
      </c>
      <c r="AH710" s="19" t="s">
        <v>251</v>
      </c>
      <c r="AI710" s="19" t="s">
        <v>189</v>
      </c>
      <c r="AJ710" s="19">
        <f t="shared" si="6"/>
        <v>1</v>
      </c>
      <c r="AK710" s="19" t="s">
        <v>302</v>
      </c>
      <c r="AL710" s="19">
        <f t="shared" si="7"/>
        <v>-1</v>
      </c>
      <c r="AM710" s="19" t="s">
        <v>228</v>
      </c>
      <c r="AN710" s="19">
        <f t="shared" si="8"/>
        <v>1</v>
      </c>
      <c r="AO710" s="20"/>
      <c r="AP710" s="19">
        <v>2.0</v>
      </c>
      <c r="AQ710" s="19">
        <v>2.0</v>
      </c>
      <c r="AR710" s="19">
        <v>2.0</v>
      </c>
      <c r="AS710" s="19">
        <v>2.0</v>
      </c>
      <c r="AT710" s="19">
        <v>2.0</v>
      </c>
      <c r="AU710" s="19">
        <v>2.0</v>
      </c>
      <c r="AV710" s="19">
        <v>2.0</v>
      </c>
      <c r="AW710" s="19">
        <v>1.0</v>
      </c>
      <c r="AX710" s="19">
        <v>2.0</v>
      </c>
      <c r="AY710" s="19">
        <f t="shared" si="9"/>
        <v>17</v>
      </c>
      <c r="AZ710" s="19">
        <f t="shared" si="10"/>
        <v>8</v>
      </c>
      <c r="BA710" s="19">
        <f t="shared" si="11"/>
        <v>0</v>
      </c>
      <c r="BB710" s="19">
        <f t="shared" si="12"/>
        <v>0</v>
      </c>
      <c r="BC710" s="19">
        <v>2.0</v>
      </c>
      <c r="BD710" s="19">
        <v>3.0</v>
      </c>
      <c r="BE710" s="19">
        <v>3.0</v>
      </c>
      <c r="BF710" s="19">
        <v>1.0</v>
      </c>
      <c r="BG710" s="19">
        <v>2.0</v>
      </c>
      <c r="BH710" s="19">
        <v>1.0</v>
      </c>
      <c r="BI710" s="19">
        <v>4.0</v>
      </c>
      <c r="BJ710" s="19">
        <f t="shared" si="13"/>
        <v>16</v>
      </c>
      <c r="BK710" s="19">
        <f t="shared" si="14"/>
        <v>9</v>
      </c>
      <c r="BL710" s="19"/>
      <c r="BM710" s="19"/>
      <c r="BN710" s="19">
        <v>3.0</v>
      </c>
      <c r="BO710" s="19" t="s">
        <v>185</v>
      </c>
      <c r="BP710" s="19">
        <f t="shared" si="15"/>
        <v>0</v>
      </c>
      <c r="BQ710" s="19">
        <v>4.0</v>
      </c>
      <c r="BR710" s="19">
        <v>1.0</v>
      </c>
      <c r="BS710" s="19" t="s">
        <v>195</v>
      </c>
      <c r="BT710" s="20">
        <f t="shared" si="16"/>
        <v>1</v>
      </c>
      <c r="BU710" s="19" t="s">
        <v>1341</v>
      </c>
      <c r="BV710" s="19">
        <v>4.0</v>
      </c>
      <c r="BW710" s="19" t="s">
        <v>185</v>
      </c>
      <c r="BX710" s="19" t="s">
        <v>191</v>
      </c>
      <c r="BY710" s="19" t="s">
        <v>185</v>
      </c>
      <c r="BZ710" s="19" t="s">
        <v>185</v>
      </c>
      <c r="CA710" s="19">
        <f t="shared" si="17"/>
        <v>0</v>
      </c>
      <c r="CB710" s="19" t="s">
        <v>186</v>
      </c>
      <c r="CC710" s="19">
        <f t="shared" si="18"/>
        <v>1</v>
      </c>
      <c r="CD710" s="19" t="s">
        <v>192</v>
      </c>
      <c r="CE710" s="19">
        <f t="shared" si="19"/>
        <v>0</v>
      </c>
      <c r="CF710" s="19" t="s">
        <v>192</v>
      </c>
      <c r="CG710" s="19">
        <f t="shared" si="20"/>
        <v>0</v>
      </c>
      <c r="CH710" s="19" t="s">
        <v>208</v>
      </c>
      <c r="CI710" s="19">
        <f t="shared" si="21"/>
        <v>2</v>
      </c>
      <c r="CJ710" s="19" t="s">
        <v>193</v>
      </c>
      <c r="CK710" s="19" t="s">
        <v>185</v>
      </c>
      <c r="CL710" s="19" t="s">
        <v>212</v>
      </c>
      <c r="CM710" s="19">
        <f t="shared" si="22"/>
        <v>6</v>
      </c>
      <c r="CN710" s="19" t="s">
        <v>213</v>
      </c>
      <c r="CO710" s="19">
        <f t="shared" si="23"/>
        <v>1</v>
      </c>
      <c r="CP710" s="19" t="s">
        <v>185</v>
      </c>
      <c r="CQ710" s="19" t="s">
        <v>195</v>
      </c>
      <c r="CR710" s="19" t="s">
        <v>185</v>
      </c>
      <c r="CS710" s="19" t="s">
        <v>195</v>
      </c>
      <c r="CT710" s="19" t="s">
        <v>185</v>
      </c>
      <c r="CU710" s="19">
        <f t="shared" ref="CU710:CY710" si="781">if(CP710="Không",0,1)</f>
        <v>0</v>
      </c>
      <c r="CV710" s="19">
        <f t="shared" si="781"/>
        <v>1</v>
      </c>
      <c r="CW710" s="19">
        <f t="shared" si="781"/>
        <v>0</v>
      </c>
      <c r="CX710" s="19">
        <f t="shared" si="781"/>
        <v>1</v>
      </c>
      <c r="CY710" s="19">
        <f t="shared" si="781"/>
        <v>0</v>
      </c>
      <c r="CZ710" s="19" t="s">
        <v>195</v>
      </c>
      <c r="DA710" s="19">
        <f t="shared" si="25"/>
        <v>1</v>
      </c>
      <c r="DB710" s="19" t="s">
        <v>195</v>
      </c>
      <c r="DC710" s="19">
        <f t="shared" si="26"/>
        <v>1</v>
      </c>
      <c r="DD710" s="19" t="s">
        <v>1342</v>
      </c>
      <c r="DE710" s="19" t="s">
        <v>185</v>
      </c>
      <c r="DF710" s="19">
        <f t="shared" si="27"/>
        <v>0</v>
      </c>
      <c r="DG710" s="19" t="s">
        <v>196</v>
      </c>
      <c r="DH710" s="19">
        <f t="shared" si="28"/>
        <v>0</v>
      </c>
      <c r="DI710" s="19" t="s">
        <v>1343</v>
      </c>
      <c r="DJ710" s="19">
        <f t="shared" si="29"/>
        <v>1</v>
      </c>
      <c r="DK710" s="19" t="s">
        <v>197</v>
      </c>
      <c r="DL710" s="19">
        <f t="shared" si="30"/>
        <v>0</v>
      </c>
      <c r="DM710" s="20"/>
      <c r="DN710" s="19" t="str">
        <f t="shared" si="31"/>
        <v/>
      </c>
      <c r="DO710" s="20"/>
      <c r="DP710" s="19" t="s">
        <v>195</v>
      </c>
      <c r="DQ710" s="20">
        <f t="shared" si="32"/>
        <v>1</v>
      </c>
      <c r="DR710" s="19" t="s">
        <v>400</v>
      </c>
      <c r="DS710" s="19" t="s">
        <v>195</v>
      </c>
      <c r="DT710" s="19" t="s">
        <v>285</v>
      </c>
      <c r="DU710" s="19" t="s">
        <v>185</v>
      </c>
      <c r="DV710" s="20"/>
      <c r="DW710" s="20"/>
      <c r="DX710" s="20"/>
      <c r="DY710" s="20"/>
    </row>
    <row r="711">
      <c r="A711" s="18">
        <v>46043.847280092596</v>
      </c>
      <c r="B711" s="19" t="s">
        <v>374</v>
      </c>
      <c r="C711" s="19" t="s">
        <v>335</v>
      </c>
      <c r="D711" s="19">
        <f t="shared" si="2"/>
        <v>1</v>
      </c>
      <c r="E711" s="19" t="s">
        <v>267</v>
      </c>
      <c r="F711" s="19">
        <f>IFERROR(__xludf.DUMMYFUNCTION("LET(
  t, LOWER(TRIM(E711)),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711" s="19" t="s">
        <v>185</v>
      </c>
      <c r="H711" s="19">
        <f>IFERROR(__xludf.DUMMYFUNCTION("LET(
  t, LOWER(TRIM(G711)),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11" s="19" t="s">
        <v>276</v>
      </c>
      <c r="J711" s="19">
        <f>IFERROR(__xludf.DUMMYFUNCTION("LET(
  text, LOWER(I711),
  IFERROR(
    IFS(
      REGEXMATCH(text,""ở cùng gia đình|ở trọ cùng gia đình""), 0,
      REGEXMATCH(text,""thuê trọ""), 1,
      REGEXMATCH(text,""ở ktx""), 2,
      REGEXMATCH(text,""có nhà tại khu vực đang học|có nhà|ở riên"&amp;"g tại chung cư""), 3,
      REGEXMATCH(text,""ở nhà người quen""), 4
    ),
  -1)
)"),0.0)</f>
        <v>0</v>
      </c>
      <c r="K711" s="19" t="s">
        <v>221</v>
      </c>
      <c r="L711" s="19">
        <f>IFERROR(__xludf.DUMMYFUNCTION("LET(
  t, LOWER(TRIM(K711)),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11" s="19" t="s">
        <v>222</v>
      </c>
      <c r="N711" s="19">
        <f>IFERROR(__xludf.DUMMYFUNCTION("LET(
  t, LOWER(TRIM(M711)),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11" s="19" t="s">
        <v>185</v>
      </c>
      <c r="P711" s="19">
        <f t="shared" si="3"/>
        <v>0</v>
      </c>
      <c r="Q711" s="20"/>
      <c r="R711" s="20" t="str">
        <f t="shared" si="779"/>
        <v/>
      </c>
      <c r="S711" s="20"/>
      <c r="T711" s="20"/>
      <c r="U711" s="20"/>
      <c r="V711" s="20" t="str">
        <f>IFERROR(__xludf.DUMMYFUNCTION("IFERROR(REGEXEXTRACT(U711,""\d+"")*1, """")"),"")</f>
        <v/>
      </c>
      <c r="W711" s="20">
        <f t="shared" si="5"/>
        <v>0</v>
      </c>
      <c r="X711" s="20"/>
      <c r="Y711" s="20"/>
      <c r="Z711" s="19" t="s">
        <v>186</v>
      </c>
      <c r="AA711" s="19"/>
      <c r="AB711" s="19" t="s">
        <v>185</v>
      </c>
      <c r="AC711" s="19" t="s">
        <v>185</v>
      </c>
      <c r="AD711" s="19" t="s">
        <v>205</v>
      </c>
      <c r="AE711" s="19" t="s">
        <v>185</v>
      </c>
      <c r="AF711" s="19" t="s">
        <v>206</v>
      </c>
      <c r="AG711" s="19" t="s">
        <v>188</v>
      </c>
      <c r="AH711" s="19" t="s">
        <v>251</v>
      </c>
      <c r="AI711" s="19" t="s">
        <v>227</v>
      </c>
      <c r="AJ711" s="19">
        <f t="shared" si="6"/>
        <v>2</v>
      </c>
      <c r="AK711" s="19" t="s">
        <v>226</v>
      </c>
      <c r="AL711" s="19">
        <f t="shared" si="7"/>
        <v>2</v>
      </c>
      <c r="AM711" s="19" t="s">
        <v>228</v>
      </c>
      <c r="AN711" s="19">
        <f t="shared" si="8"/>
        <v>1</v>
      </c>
      <c r="AO711" s="20"/>
      <c r="AP711" s="19">
        <v>2.0</v>
      </c>
      <c r="AQ711" s="19">
        <v>2.0</v>
      </c>
      <c r="AR711" s="19">
        <v>3.0</v>
      </c>
      <c r="AS711" s="19">
        <v>2.0</v>
      </c>
      <c r="AT711" s="19">
        <v>2.0</v>
      </c>
      <c r="AU711" s="19">
        <v>3.0</v>
      </c>
      <c r="AV711" s="19">
        <v>2.0</v>
      </c>
      <c r="AW711" s="19">
        <v>1.0</v>
      </c>
      <c r="AX711" s="19">
        <v>1.0</v>
      </c>
      <c r="AY711" s="19">
        <f t="shared" si="9"/>
        <v>18</v>
      </c>
      <c r="AZ711" s="19">
        <f t="shared" si="10"/>
        <v>9</v>
      </c>
      <c r="BA711" s="19">
        <f t="shared" si="11"/>
        <v>0</v>
      </c>
      <c r="BB711" s="19">
        <f t="shared" si="12"/>
        <v>0</v>
      </c>
      <c r="BC711" s="19">
        <v>2.0</v>
      </c>
      <c r="BD711" s="19">
        <v>3.0</v>
      </c>
      <c r="BE711" s="19">
        <v>3.0</v>
      </c>
      <c r="BF711" s="19">
        <v>2.0</v>
      </c>
      <c r="BG711" s="19">
        <v>3.0</v>
      </c>
      <c r="BH711" s="19">
        <v>2.0</v>
      </c>
      <c r="BI711" s="19">
        <v>1.0</v>
      </c>
      <c r="BJ711" s="19">
        <f t="shared" si="13"/>
        <v>16</v>
      </c>
      <c r="BK711" s="19">
        <f t="shared" si="14"/>
        <v>9</v>
      </c>
      <c r="BL711" s="19"/>
      <c r="BM711" s="19"/>
      <c r="BN711" s="19">
        <v>3.0</v>
      </c>
      <c r="BO711" s="19" t="s">
        <v>185</v>
      </c>
      <c r="BP711" s="19">
        <f t="shared" si="15"/>
        <v>0</v>
      </c>
      <c r="BQ711" s="19">
        <v>1.0</v>
      </c>
      <c r="BR711" s="19">
        <v>4.0</v>
      </c>
      <c r="BS711" s="19" t="s">
        <v>185</v>
      </c>
      <c r="BT711" s="20">
        <f t="shared" si="16"/>
        <v>0</v>
      </c>
      <c r="BU711" s="20"/>
      <c r="BV711" s="19">
        <v>3.0</v>
      </c>
      <c r="BW711" s="19" t="s">
        <v>185</v>
      </c>
      <c r="BX711" s="19" t="s">
        <v>191</v>
      </c>
      <c r="BY711" s="19" t="s">
        <v>185</v>
      </c>
      <c r="BZ711" s="19" t="s">
        <v>185</v>
      </c>
      <c r="CA711" s="19">
        <f t="shared" si="17"/>
        <v>0</v>
      </c>
      <c r="CB711" s="19" t="s">
        <v>186</v>
      </c>
      <c r="CC711" s="19">
        <f t="shared" si="18"/>
        <v>1</v>
      </c>
      <c r="CD711" s="19" t="s">
        <v>192</v>
      </c>
      <c r="CE711" s="19">
        <f t="shared" si="19"/>
        <v>0</v>
      </c>
      <c r="CF711" s="19" t="s">
        <v>192</v>
      </c>
      <c r="CG711" s="19">
        <f t="shared" si="20"/>
        <v>0</v>
      </c>
      <c r="CH711" s="19" t="s">
        <v>192</v>
      </c>
      <c r="CI711" s="19">
        <f t="shared" si="21"/>
        <v>0</v>
      </c>
      <c r="CJ711" s="19" t="s">
        <v>229</v>
      </c>
      <c r="CK711" s="19" t="s">
        <v>291</v>
      </c>
      <c r="CL711" s="19" t="s">
        <v>194</v>
      </c>
      <c r="CM711" s="19">
        <f t="shared" si="22"/>
        <v>3.5</v>
      </c>
      <c r="CN711" s="19" t="s">
        <v>213</v>
      </c>
      <c r="CO711" s="19">
        <f t="shared" si="23"/>
        <v>1</v>
      </c>
      <c r="CP711" s="19" t="s">
        <v>185</v>
      </c>
      <c r="CQ711" s="19" t="s">
        <v>195</v>
      </c>
      <c r="CR711" s="19" t="s">
        <v>185</v>
      </c>
      <c r="CS711" s="19" t="s">
        <v>195</v>
      </c>
      <c r="CT711" s="19" t="s">
        <v>195</v>
      </c>
      <c r="CU711" s="19">
        <f t="shared" ref="CU711:CY711" si="782">if(CP711="Không",0,1)</f>
        <v>0</v>
      </c>
      <c r="CV711" s="19">
        <f t="shared" si="782"/>
        <v>1</v>
      </c>
      <c r="CW711" s="19">
        <f t="shared" si="782"/>
        <v>0</v>
      </c>
      <c r="CX711" s="19">
        <f t="shared" si="782"/>
        <v>1</v>
      </c>
      <c r="CY711" s="19">
        <f t="shared" si="782"/>
        <v>1</v>
      </c>
      <c r="CZ711" s="19" t="s">
        <v>185</v>
      </c>
      <c r="DA711" s="19">
        <f t="shared" si="25"/>
        <v>0</v>
      </c>
      <c r="DB711" s="19" t="s">
        <v>185</v>
      </c>
      <c r="DC711" s="19">
        <f t="shared" si="26"/>
        <v>0</v>
      </c>
      <c r="DD711" s="20"/>
      <c r="DE711" s="19" t="s">
        <v>185</v>
      </c>
      <c r="DF711" s="19">
        <f t="shared" si="27"/>
        <v>0</v>
      </c>
      <c r="DG711" s="19" t="s">
        <v>196</v>
      </c>
      <c r="DH711" s="19">
        <f t="shared" si="28"/>
        <v>0</v>
      </c>
      <c r="DI711" s="19" t="s">
        <v>185</v>
      </c>
      <c r="DJ711" s="19">
        <f t="shared" si="29"/>
        <v>0</v>
      </c>
      <c r="DK711" s="19" t="s">
        <v>197</v>
      </c>
      <c r="DL711" s="19">
        <f t="shared" si="30"/>
        <v>0</v>
      </c>
      <c r="DM711" s="20"/>
      <c r="DN711" s="19" t="str">
        <f t="shared" si="31"/>
        <v/>
      </c>
      <c r="DO711" s="20"/>
      <c r="DP711" s="19" t="s">
        <v>195</v>
      </c>
      <c r="DQ711" s="20">
        <f t="shared" si="32"/>
        <v>1</v>
      </c>
      <c r="DR711" s="19" t="s">
        <v>1344</v>
      </c>
      <c r="DS711" s="19" t="s">
        <v>195</v>
      </c>
      <c r="DT711" s="19" t="s">
        <v>285</v>
      </c>
      <c r="DU711" s="19" t="s">
        <v>185</v>
      </c>
      <c r="DV711" s="20"/>
      <c r="DW711" s="20"/>
      <c r="DX711" s="20"/>
      <c r="DY711" s="20"/>
    </row>
    <row r="712">
      <c r="A712" s="18">
        <v>46043.84767361111</v>
      </c>
      <c r="B712" s="19" t="s">
        <v>652</v>
      </c>
      <c r="C712" s="19" t="s">
        <v>335</v>
      </c>
      <c r="D712" s="19">
        <f t="shared" si="2"/>
        <v>1</v>
      </c>
      <c r="E712" s="19" t="s">
        <v>180</v>
      </c>
      <c r="F712" s="19">
        <f>IFERROR(__xludf.DUMMYFUNCTION("LET(
  t, LOWER(TRIM(E712)),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12" s="19" t="s">
        <v>185</v>
      </c>
      <c r="H712" s="19">
        <f>IFERROR(__xludf.DUMMYFUNCTION("LET(
  t, LOWER(TRIM(G712)),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12" s="19" t="s">
        <v>347</v>
      </c>
      <c r="J712" s="19">
        <f>IFERROR(__xludf.DUMMYFUNCTION("LET(
  text, LOWER(I712),
  IFERROR(
    IFS(
      REGEXMATCH(text,""ở cùng gia đình|ở trọ cùng gia đình""), 0,
      REGEXMATCH(text,""thuê trọ""), 1,
      REGEXMATCH(text,""ở ktx""), 2,
      REGEXMATCH(text,""có nhà tại khu vực đang học|có nhà|ở riên"&amp;"g tại chung cư""), 3,
      REGEXMATCH(text,""ở nhà người quen""), 4
    ),
  -1)
)"),4.0)</f>
        <v>4</v>
      </c>
      <c r="K712" s="19" t="s">
        <v>183</v>
      </c>
      <c r="L712" s="19">
        <f>IFERROR(__xludf.DUMMYFUNCTION("LET(
  t, LOWER(TRIM(K712)),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12" s="19" t="s">
        <v>222</v>
      </c>
      <c r="N712" s="19">
        <f>IFERROR(__xludf.DUMMYFUNCTION("LET(
  t, LOWER(TRIM(M712)),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12" s="19" t="s">
        <v>195</v>
      </c>
      <c r="P712" s="19">
        <f t="shared" si="3"/>
        <v>1</v>
      </c>
      <c r="Q712" s="19">
        <v>1.0</v>
      </c>
      <c r="R712" s="20">
        <f t="shared" si="779"/>
        <v>1</v>
      </c>
      <c r="S712" s="19" t="s">
        <v>223</v>
      </c>
      <c r="T712" s="19"/>
      <c r="U712" s="19" t="s">
        <v>236</v>
      </c>
      <c r="V712" s="20">
        <f>IFERROR(__xludf.DUMMYFUNCTION("IFERROR(REGEXEXTRACT(U712,""\d+"")*1, """")"),40.0)</f>
        <v>40</v>
      </c>
      <c r="W712" s="20">
        <f t="shared" si="5"/>
        <v>40</v>
      </c>
      <c r="X712" s="19">
        <v>0.0</v>
      </c>
      <c r="Y712" s="19">
        <v>0.0</v>
      </c>
      <c r="Z712" s="19" t="s">
        <v>186</v>
      </c>
      <c r="AA712" s="19"/>
      <c r="AB712" s="19" t="s">
        <v>185</v>
      </c>
      <c r="AC712" s="19" t="s">
        <v>185</v>
      </c>
      <c r="AD712" s="19" t="s">
        <v>205</v>
      </c>
      <c r="AE712" s="19" t="s">
        <v>186</v>
      </c>
      <c r="AF712" s="19" t="s">
        <v>206</v>
      </c>
      <c r="AG712" s="19" t="s">
        <v>188</v>
      </c>
      <c r="AH712" s="19" t="s">
        <v>251</v>
      </c>
      <c r="AI712" s="19" t="s">
        <v>239</v>
      </c>
      <c r="AJ712" s="19">
        <f t="shared" si="6"/>
        <v>0</v>
      </c>
      <c r="AK712" s="19" t="s">
        <v>238</v>
      </c>
      <c r="AL712" s="19">
        <f t="shared" si="7"/>
        <v>0</v>
      </c>
      <c r="AM712" s="19" t="s">
        <v>190</v>
      </c>
      <c r="AN712" s="19">
        <f t="shared" si="8"/>
        <v>0</v>
      </c>
      <c r="AO712" s="20"/>
      <c r="AP712" s="19">
        <v>4.0</v>
      </c>
      <c r="AQ712" s="19">
        <v>2.0</v>
      </c>
      <c r="AR712" s="19">
        <v>4.0</v>
      </c>
      <c r="AS712" s="19">
        <v>3.0</v>
      </c>
      <c r="AT712" s="19">
        <v>1.0</v>
      </c>
      <c r="AU712" s="19">
        <v>4.0</v>
      </c>
      <c r="AV712" s="19">
        <v>2.0</v>
      </c>
      <c r="AW712" s="19">
        <v>2.0</v>
      </c>
      <c r="AX712" s="19">
        <v>2.0</v>
      </c>
      <c r="AY712" s="19">
        <f t="shared" si="9"/>
        <v>24</v>
      </c>
      <c r="AZ712" s="19">
        <f t="shared" si="10"/>
        <v>15</v>
      </c>
      <c r="BA712" s="19">
        <f t="shared" si="11"/>
        <v>1</v>
      </c>
      <c r="BB712" s="19">
        <f t="shared" si="12"/>
        <v>1</v>
      </c>
      <c r="BC712" s="19">
        <v>2.0</v>
      </c>
      <c r="BD712" s="19">
        <v>1.0</v>
      </c>
      <c r="BE712" s="19">
        <v>4.0</v>
      </c>
      <c r="BF712" s="19">
        <v>2.0</v>
      </c>
      <c r="BG712" s="19">
        <v>4.0</v>
      </c>
      <c r="BH712" s="19">
        <v>3.0</v>
      </c>
      <c r="BI712" s="19">
        <v>2.0</v>
      </c>
      <c r="BJ712" s="19">
        <f t="shared" si="13"/>
        <v>18</v>
      </c>
      <c r="BK712" s="19">
        <f t="shared" si="14"/>
        <v>11</v>
      </c>
      <c r="BL712" s="19"/>
      <c r="BM712" s="19"/>
      <c r="BN712" s="19">
        <v>2.0</v>
      </c>
      <c r="BO712" s="19" t="s">
        <v>185</v>
      </c>
      <c r="BP712" s="19">
        <f t="shared" si="15"/>
        <v>0</v>
      </c>
      <c r="BQ712" s="19">
        <v>1.0</v>
      </c>
      <c r="BR712" s="19">
        <v>10.0</v>
      </c>
      <c r="BS712" s="19" t="s">
        <v>195</v>
      </c>
      <c r="BT712" s="20">
        <f t="shared" si="16"/>
        <v>1</v>
      </c>
      <c r="BU712" s="19" t="s">
        <v>322</v>
      </c>
      <c r="BV712" s="19">
        <v>1.0</v>
      </c>
      <c r="BW712" s="19" t="s">
        <v>195</v>
      </c>
      <c r="BX712" s="19" t="s">
        <v>191</v>
      </c>
      <c r="BY712" s="19" t="s">
        <v>195</v>
      </c>
      <c r="BZ712" s="19" t="s">
        <v>186</v>
      </c>
      <c r="CA712" s="19">
        <f t="shared" si="17"/>
        <v>1</v>
      </c>
      <c r="CB712" s="19" t="s">
        <v>208</v>
      </c>
      <c r="CC712" s="19">
        <f t="shared" si="18"/>
        <v>2</v>
      </c>
      <c r="CD712" s="19" t="s">
        <v>192</v>
      </c>
      <c r="CE712" s="19">
        <f t="shared" si="19"/>
        <v>0</v>
      </c>
      <c r="CF712" s="19" t="s">
        <v>208</v>
      </c>
      <c r="CG712" s="19">
        <f t="shared" si="20"/>
        <v>2</v>
      </c>
      <c r="CH712" s="19" t="s">
        <v>209</v>
      </c>
      <c r="CI712" s="19">
        <f t="shared" si="21"/>
        <v>1</v>
      </c>
      <c r="CJ712" s="19" t="s">
        <v>292</v>
      </c>
      <c r="CK712" s="19" t="s">
        <v>1345</v>
      </c>
      <c r="CL712" s="19" t="s">
        <v>212</v>
      </c>
      <c r="CM712" s="19">
        <f t="shared" si="22"/>
        <v>6</v>
      </c>
      <c r="CN712" s="19" t="s">
        <v>225</v>
      </c>
      <c r="CO712" s="19">
        <f t="shared" si="23"/>
        <v>2</v>
      </c>
      <c r="CP712" s="19" t="s">
        <v>185</v>
      </c>
      <c r="CQ712" s="19" t="s">
        <v>195</v>
      </c>
      <c r="CR712" s="19" t="s">
        <v>185</v>
      </c>
      <c r="CS712" s="19" t="s">
        <v>195</v>
      </c>
      <c r="CT712" s="19" t="s">
        <v>185</v>
      </c>
      <c r="CU712" s="19">
        <f t="shared" ref="CU712:CY712" si="783">if(CP712="Không",0,1)</f>
        <v>0</v>
      </c>
      <c r="CV712" s="19">
        <f t="shared" si="783"/>
        <v>1</v>
      </c>
      <c r="CW712" s="19">
        <f t="shared" si="783"/>
        <v>0</v>
      </c>
      <c r="CX712" s="19">
        <f t="shared" si="783"/>
        <v>1</v>
      </c>
      <c r="CY712" s="19">
        <f t="shared" si="783"/>
        <v>0</v>
      </c>
      <c r="CZ712" s="19" t="s">
        <v>185</v>
      </c>
      <c r="DA712" s="19">
        <f t="shared" si="25"/>
        <v>0</v>
      </c>
      <c r="DB712" s="19" t="s">
        <v>185</v>
      </c>
      <c r="DC712" s="19">
        <f t="shared" si="26"/>
        <v>0</v>
      </c>
      <c r="DD712" s="20"/>
      <c r="DE712" s="19" t="s">
        <v>185</v>
      </c>
      <c r="DF712" s="19">
        <f t="shared" si="27"/>
        <v>0</v>
      </c>
      <c r="DG712" s="19" t="s">
        <v>196</v>
      </c>
      <c r="DH712" s="19">
        <f t="shared" si="28"/>
        <v>0</v>
      </c>
      <c r="DI712" s="19" t="s">
        <v>185</v>
      </c>
      <c r="DJ712" s="19">
        <f t="shared" si="29"/>
        <v>0</v>
      </c>
      <c r="DK712" s="19" t="s">
        <v>197</v>
      </c>
      <c r="DL712" s="19">
        <f t="shared" si="30"/>
        <v>0</v>
      </c>
      <c r="DM712" s="20"/>
      <c r="DN712" s="19" t="str">
        <f t="shared" si="31"/>
        <v/>
      </c>
      <c r="DO712" s="20"/>
      <c r="DP712" s="19" t="s">
        <v>185</v>
      </c>
      <c r="DQ712" s="20">
        <f t="shared" si="32"/>
        <v>0</v>
      </c>
      <c r="DR712" s="20"/>
      <c r="DS712" s="19" t="s">
        <v>185</v>
      </c>
      <c r="DT712" s="20"/>
      <c r="DU712" s="19" t="s">
        <v>185</v>
      </c>
      <c r="DV712" s="20"/>
      <c r="DW712" s="20"/>
      <c r="DX712" s="20"/>
      <c r="DY712" s="20"/>
    </row>
    <row r="713">
      <c r="A713" s="18">
        <v>46043.84778935185</v>
      </c>
      <c r="B713" s="19" t="s">
        <v>1034</v>
      </c>
      <c r="C713" s="19" t="s">
        <v>174</v>
      </c>
      <c r="D713" s="19">
        <f t="shared" si="2"/>
        <v>0</v>
      </c>
      <c r="E713" s="19" t="s">
        <v>180</v>
      </c>
      <c r="F713" s="19">
        <f>IFERROR(__xludf.DUMMYFUNCTION("LET(
  t, LOWER(TRIM(E713)),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13" s="19" t="s">
        <v>181</v>
      </c>
      <c r="H713" s="19">
        <f>IFERROR(__xludf.DUMMYFUNCTION("LET(
  t, LOWER(TRIM(G713)),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713" s="19" t="s">
        <v>182</v>
      </c>
      <c r="J713" s="19">
        <f>IFERROR(__xludf.DUMMYFUNCTION("LET(
  text, LOWER(I713),
  IFERROR(
    IFS(
      REGEXMATCH(text,""ở cùng gia đình|ở trọ cùng gia đình""), 0,
      REGEXMATCH(text,""thuê trọ""), 1,
      REGEXMATCH(text,""ở ktx""), 2,
      REGEXMATCH(text,""có nhà tại khu vực đang học|có nhà|ở riên"&amp;"g tại chung cư""), 3,
      REGEXMATCH(text,""ở nhà người quen""), 4
    ),
  -1)
)"),1.0)</f>
        <v>1</v>
      </c>
      <c r="K713" s="19" t="s">
        <v>248</v>
      </c>
      <c r="L713" s="19">
        <f>IFERROR(__xludf.DUMMYFUNCTION("LET(
  t, LOWER(TRIM(K713)),
  IFERROR(
    IFS(
      REGEXMATCH(t,""xuất\s*sắc""), 0,
      REGEXMATCH(t,""^giỏi$""), 1,
      REGEXMATCH(t,""^khá$""), 2,
      REGEXMATCH(t,""trung bình|bình thường|^4$""), 3,
      REGEXMATCH(t,""rớt""), 4,
      REGEX"&amp;"MATCH(t,""năm nhất|tân sinh viên|mới|chưa|không|sắp thi|chuẩn bị thi|kq|kết quả|chưa có|chưa biết""), 5,
      TRUE, 5
    ),
  5)
)"),4.0)</f>
        <v>4</v>
      </c>
      <c r="M713" s="19" t="s">
        <v>261</v>
      </c>
      <c r="N713" s="19">
        <f>IFERROR(__xludf.DUMMYFUNCTION("LET(
  t, LOWER(TRIM(M713)),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13" s="19" t="s">
        <v>185</v>
      </c>
      <c r="P713" s="19">
        <f t="shared" si="3"/>
        <v>0</v>
      </c>
      <c r="Q713" s="20"/>
      <c r="R713" s="20" t="str">
        <f t="shared" si="779"/>
        <v/>
      </c>
      <c r="S713" s="20"/>
      <c r="T713" s="20"/>
      <c r="U713" s="20"/>
      <c r="V713" s="20" t="str">
        <f>IFERROR(__xludf.DUMMYFUNCTION("IFERROR(REGEXEXTRACT(U713,""\d+"")*1, """")"),"")</f>
        <v/>
      </c>
      <c r="W713" s="20">
        <f t="shared" si="5"/>
        <v>0</v>
      </c>
      <c r="X713" s="20"/>
      <c r="Y713" s="20"/>
      <c r="Z713" s="19" t="s">
        <v>185</v>
      </c>
      <c r="AA713" s="19"/>
      <c r="AB713" s="19" t="s">
        <v>185</v>
      </c>
      <c r="AC713" s="19" t="s">
        <v>185</v>
      </c>
      <c r="AD713" s="19" t="s">
        <v>186</v>
      </c>
      <c r="AE713" s="19" t="s">
        <v>186</v>
      </c>
      <c r="AF713" s="19" t="s">
        <v>206</v>
      </c>
      <c r="AG713" s="19" t="s">
        <v>188</v>
      </c>
      <c r="AH713" s="19" t="s">
        <v>238</v>
      </c>
      <c r="AI713" s="19" t="s">
        <v>227</v>
      </c>
      <c r="AJ713" s="19">
        <f t="shared" si="6"/>
        <v>2</v>
      </c>
      <c r="AK713" s="19" t="s">
        <v>226</v>
      </c>
      <c r="AL713" s="19">
        <f t="shared" si="7"/>
        <v>2</v>
      </c>
      <c r="AM713" s="19" t="s">
        <v>190</v>
      </c>
      <c r="AN713" s="19">
        <f t="shared" si="8"/>
        <v>0</v>
      </c>
      <c r="AO713" s="20"/>
      <c r="AP713" s="19">
        <v>3.0</v>
      </c>
      <c r="AQ713" s="19">
        <v>3.0</v>
      </c>
      <c r="AR713" s="19">
        <v>1.0</v>
      </c>
      <c r="AS713" s="19">
        <v>3.0</v>
      </c>
      <c r="AT713" s="19">
        <v>2.0</v>
      </c>
      <c r="AU713" s="19">
        <v>3.0</v>
      </c>
      <c r="AV713" s="19">
        <v>1.0</v>
      </c>
      <c r="AW713" s="19">
        <v>1.0</v>
      </c>
      <c r="AX713" s="19">
        <v>1.0</v>
      </c>
      <c r="AY713" s="19">
        <f t="shared" si="9"/>
        <v>18</v>
      </c>
      <c r="AZ713" s="19">
        <f t="shared" si="10"/>
        <v>9</v>
      </c>
      <c r="BA713" s="19">
        <f t="shared" si="11"/>
        <v>0</v>
      </c>
      <c r="BB713" s="19">
        <f t="shared" si="12"/>
        <v>0</v>
      </c>
      <c r="BC713" s="19">
        <v>2.0</v>
      </c>
      <c r="BD713" s="19">
        <v>1.0</v>
      </c>
      <c r="BE713" s="19">
        <v>2.0</v>
      </c>
      <c r="BF713" s="19">
        <v>1.0</v>
      </c>
      <c r="BG713" s="19">
        <v>3.0</v>
      </c>
      <c r="BH713" s="19">
        <v>1.0</v>
      </c>
      <c r="BI713" s="19">
        <v>1.0</v>
      </c>
      <c r="BJ713" s="19">
        <f t="shared" si="13"/>
        <v>11</v>
      </c>
      <c r="BK713" s="19">
        <f t="shared" si="14"/>
        <v>4</v>
      </c>
      <c r="BL713" s="19"/>
      <c r="BM713" s="19"/>
      <c r="BN713" s="19">
        <v>2.0</v>
      </c>
      <c r="BO713" s="19" t="s">
        <v>185</v>
      </c>
      <c r="BP713" s="19">
        <f t="shared" si="15"/>
        <v>0</v>
      </c>
      <c r="BQ713" s="19">
        <v>2.0</v>
      </c>
      <c r="BR713" s="19">
        <v>4.0</v>
      </c>
      <c r="BS713" s="19" t="s">
        <v>185</v>
      </c>
      <c r="BT713" s="20">
        <f t="shared" si="16"/>
        <v>0</v>
      </c>
      <c r="BU713" s="20"/>
      <c r="BV713" s="19">
        <v>3.0</v>
      </c>
      <c r="BW713" s="19" t="s">
        <v>185</v>
      </c>
      <c r="BX713" s="19" t="s">
        <v>191</v>
      </c>
      <c r="BY713" s="19" t="s">
        <v>195</v>
      </c>
      <c r="BZ713" s="19" t="s">
        <v>186</v>
      </c>
      <c r="CA713" s="19">
        <f t="shared" si="17"/>
        <v>1</v>
      </c>
      <c r="CB713" s="19" t="s">
        <v>186</v>
      </c>
      <c r="CC713" s="19">
        <f t="shared" si="18"/>
        <v>1</v>
      </c>
      <c r="CD713" s="19" t="s">
        <v>209</v>
      </c>
      <c r="CE713" s="19">
        <f t="shared" si="19"/>
        <v>1</v>
      </c>
      <c r="CF713" s="19" t="s">
        <v>209</v>
      </c>
      <c r="CG713" s="19">
        <f t="shared" si="20"/>
        <v>1</v>
      </c>
      <c r="CH713" s="19" t="s">
        <v>192</v>
      </c>
      <c r="CI713" s="19">
        <f t="shared" si="21"/>
        <v>0</v>
      </c>
      <c r="CJ713" s="19" t="s">
        <v>229</v>
      </c>
      <c r="CK713" s="19" t="s">
        <v>185</v>
      </c>
      <c r="CL713" s="19" t="s">
        <v>241</v>
      </c>
      <c r="CM713" s="19">
        <f t="shared" si="22"/>
        <v>1.5</v>
      </c>
      <c r="CN713" s="19" t="s">
        <v>185</v>
      </c>
      <c r="CO713" s="19">
        <f t="shared" si="23"/>
        <v>0</v>
      </c>
      <c r="CP713" s="19" t="s">
        <v>185</v>
      </c>
      <c r="CQ713" s="19" t="s">
        <v>185</v>
      </c>
      <c r="CR713" s="19" t="s">
        <v>185</v>
      </c>
      <c r="CS713" s="19" t="s">
        <v>185</v>
      </c>
      <c r="CT713" s="19" t="s">
        <v>185</v>
      </c>
      <c r="CU713" s="19">
        <f t="shared" ref="CU713:CY713" si="784">if(CP713="Không",0,1)</f>
        <v>0</v>
      </c>
      <c r="CV713" s="19">
        <f t="shared" si="784"/>
        <v>0</v>
      </c>
      <c r="CW713" s="19">
        <f t="shared" si="784"/>
        <v>0</v>
      </c>
      <c r="CX713" s="19">
        <f t="shared" si="784"/>
        <v>0</v>
      </c>
      <c r="CY713" s="19">
        <f t="shared" si="784"/>
        <v>0</v>
      </c>
      <c r="CZ713" s="19" t="s">
        <v>185</v>
      </c>
      <c r="DA713" s="19">
        <f t="shared" si="25"/>
        <v>0</v>
      </c>
      <c r="DB713" s="19" t="s">
        <v>185</v>
      </c>
      <c r="DC713" s="19">
        <f t="shared" si="26"/>
        <v>0</v>
      </c>
      <c r="DD713" s="20"/>
      <c r="DE713" s="19" t="s">
        <v>195</v>
      </c>
      <c r="DF713" s="19">
        <f t="shared" si="27"/>
        <v>1</v>
      </c>
      <c r="DG713" s="19" t="s">
        <v>196</v>
      </c>
      <c r="DH713" s="19">
        <f t="shared" si="28"/>
        <v>0</v>
      </c>
      <c r="DI713" s="19" t="s">
        <v>1346</v>
      </c>
      <c r="DJ713" s="19">
        <f t="shared" si="29"/>
        <v>1</v>
      </c>
      <c r="DK713" s="19" t="s">
        <v>445</v>
      </c>
      <c r="DL713" s="19">
        <f t="shared" si="30"/>
        <v>2</v>
      </c>
      <c r="DM713" s="19" t="s">
        <v>303</v>
      </c>
      <c r="DN713" s="19">
        <f t="shared" si="31"/>
        <v>0.5</v>
      </c>
      <c r="DO713" s="19" t="s">
        <v>920</v>
      </c>
      <c r="DP713" s="19" t="s">
        <v>185</v>
      </c>
      <c r="DQ713" s="20">
        <f t="shared" si="32"/>
        <v>0</v>
      </c>
      <c r="DR713" s="20"/>
      <c r="DS713" s="19" t="s">
        <v>195</v>
      </c>
      <c r="DT713" s="19" t="s">
        <v>285</v>
      </c>
      <c r="DU713" s="19" t="s">
        <v>185</v>
      </c>
      <c r="DV713" s="20"/>
      <c r="DW713" s="20"/>
      <c r="DX713" s="20"/>
      <c r="DY713" s="20"/>
    </row>
    <row r="714">
      <c r="A714" s="18">
        <v>46043.84832175926</v>
      </c>
      <c r="B714" s="19" t="s">
        <v>219</v>
      </c>
      <c r="C714" s="19" t="s">
        <v>335</v>
      </c>
      <c r="D714" s="19">
        <f t="shared" si="2"/>
        <v>1</v>
      </c>
      <c r="E714" s="19" t="s">
        <v>180</v>
      </c>
      <c r="F714" s="19">
        <f>IFERROR(__xludf.DUMMYFUNCTION("LET(
  t, LOWER(TRIM(E714)),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14" s="19" t="s">
        <v>185</v>
      </c>
      <c r="H714" s="19">
        <f>IFERROR(__xludf.DUMMYFUNCTION("LET(
  t, LOWER(TRIM(G714)),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14" s="19" t="s">
        <v>182</v>
      </c>
      <c r="J714" s="19">
        <f>IFERROR(__xludf.DUMMYFUNCTION("LET(
  text, LOWER(I714),
  IFERROR(
    IFS(
      REGEXMATCH(text,""ở cùng gia đình|ở trọ cùng gia đình""), 0,
      REGEXMATCH(text,""thuê trọ""), 1,
      REGEXMATCH(text,""ở ktx""), 2,
      REGEXMATCH(text,""có nhà tại khu vực đang học|có nhà|ở riên"&amp;"g tại chung cư""), 3,
      REGEXMATCH(text,""ở nhà người quen""), 4
    ),
  -1)
)"),1.0)</f>
        <v>1</v>
      </c>
      <c r="K714" s="19" t="s">
        <v>183</v>
      </c>
      <c r="L714" s="19">
        <f>IFERROR(__xludf.DUMMYFUNCTION("LET(
  t, LOWER(TRIM(K714)),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14" s="19" t="s">
        <v>222</v>
      </c>
      <c r="N714" s="19">
        <f>IFERROR(__xludf.DUMMYFUNCTION("LET(
  t, LOWER(TRIM(M714)),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14" s="19" t="s">
        <v>185</v>
      </c>
      <c r="P714" s="19">
        <f t="shared" si="3"/>
        <v>0</v>
      </c>
      <c r="Q714" s="20"/>
      <c r="R714" s="20" t="str">
        <f t="shared" si="779"/>
        <v/>
      </c>
      <c r="S714" s="20"/>
      <c r="T714" s="20"/>
      <c r="U714" s="20"/>
      <c r="V714" s="20" t="str">
        <f>IFERROR(__xludf.DUMMYFUNCTION("IFERROR(REGEXEXTRACT(U714,""\d+"")*1, """")"),"")</f>
        <v/>
      </c>
      <c r="W714" s="20">
        <f t="shared" si="5"/>
        <v>0</v>
      </c>
      <c r="X714" s="20"/>
      <c r="Y714" s="20"/>
      <c r="Z714" s="19" t="s">
        <v>185</v>
      </c>
      <c r="AA714" s="19"/>
      <c r="AB714" s="19" t="s">
        <v>185</v>
      </c>
      <c r="AC714" s="19" t="s">
        <v>185</v>
      </c>
      <c r="AD714" s="19" t="s">
        <v>186</v>
      </c>
      <c r="AE714" s="19" t="s">
        <v>186</v>
      </c>
      <c r="AF714" s="19" t="s">
        <v>206</v>
      </c>
      <c r="AG714" s="19" t="s">
        <v>188</v>
      </c>
      <c r="AH714" s="19" t="s">
        <v>251</v>
      </c>
      <c r="AI714" s="19" t="s">
        <v>189</v>
      </c>
      <c r="AJ714" s="19">
        <f t="shared" si="6"/>
        <v>1</v>
      </c>
      <c r="AK714" s="19" t="s">
        <v>238</v>
      </c>
      <c r="AL714" s="19">
        <f t="shared" si="7"/>
        <v>0</v>
      </c>
      <c r="AM714" s="19" t="s">
        <v>536</v>
      </c>
      <c r="AN714" s="19">
        <f t="shared" si="8"/>
        <v>3</v>
      </c>
      <c r="AO714" s="19" t="s">
        <v>195</v>
      </c>
      <c r="AP714" s="19">
        <v>3.0</v>
      </c>
      <c r="AQ714" s="19">
        <v>1.0</v>
      </c>
      <c r="AR714" s="19">
        <v>3.0</v>
      </c>
      <c r="AS714" s="19">
        <v>3.0</v>
      </c>
      <c r="AT714" s="19">
        <v>2.0</v>
      </c>
      <c r="AU714" s="19">
        <v>1.0</v>
      </c>
      <c r="AV714" s="19">
        <v>2.0</v>
      </c>
      <c r="AW714" s="19">
        <v>3.0</v>
      </c>
      <c r="AX714" s="19">
        <v>1.0</v>
      </c>
      <c r="AY714" s="19">
        <f t="shared" si="9"/>
        <v>19</v>
      </c>
      <c r="AZ714" s="19">
        <f t="shared" si="10"/>
        <v>10</v>
      </c>
      <c r="BA714" s="19">
        <f t="shared" si="11"/>
        <v>1</v>
      </c>
      <c r="BB714" s="19">
        <f t="shared" si="12"/>
        <v>0</v>
      </c>
      <c r="BC714" s="19">
        <v>2.0</v>
      </c>
      <c r="BD714" s="19">
        <v>2.0</v>
      </c>
      <c r="BE714" s="19">
        <v>4.0</v>
      </c>
      <c r="BF714" s="19">
        <v>3.0</v>
      </c>
      <c r="BG714" s="19">
        <v>3.0</v>
      </c>
      <c r="BH714" s="19">
        <v>2.0</v>
      </c>
      <c r="BI714" s="19">
        <v>2.0</v>
      </c>
      <c r="BJ714" s="19">
        <f t="shared" si="13"/>
        <v>18</v>
      </c>
      <c r="BK714" s="19">
        <f t="shared" si="14"/>
        <v>11</v>
      </c>
      <c r="BL714" s="19"/>
      <c r="BM714" s="19"/>
      <c r="BN714" s="19">
        <v>3.0</v>
      </c>
      <c r="BO714" s="19" t="s">
        <v>185</v>
      </c>
      <c r="BP714" s="19">
        <f t="shared" si="15"/>
        <v>0</v>
      </c>
      <c r="BQ714" s="19">
        <v>3.0</v>
      </c>
      <c r="BR714" s="19">
        <v>1.0</v>
      </c>
      <c r="BS714" s="19" t="s">
        <v>185</v>
      </c>
      <c r="BT714" s="20">
        <f t="shared" si="16"/>
        <v>0</v>
      </c>
      <c r="BU714" s="20"/>
      <c r="BV714" s="19">
        <v>4.0</v>
      </c>
      <c r="BW714" s="19" t="s">
        <v>185</v>
      </c>
      <c r="BX714" s="19" t="s">
        <v>191</v>
      </c>
      <c r="BY714" s="19" t="s">
        <v>185</v>
      </c>
      <c r="BZ714" s="19" t="s">
        <v>185</v>
      </c>
      <c r="CA714" s="19">
        <f t="shared" si="17"/>
        <v>0</v>
      </c>
      <c r="CB714" s="19" t="s">
        <v>186</v>
      </c>
      <c r="CC714" s="19">
        <f t="shared" si="18"/>
        <v>1</v>
      </c>
      <c r="CD714" s="19" t="s">
        <v>192</v>
      </c>
      <c r="CE714" s="19">
        <f t="shared" si="19"/>
        <v>0</v>
      </c>
      <c r="CF714" s="19" t="s">
        <v>209</v>
      </c>
      <c r="CG714" s="19">
        <f t="shared" si="20"/>
        <v>1</v>
      </c>
      <c r="CH714" s="19" t="s">
        <v>209</v>
      </c>
      <c r="CI714" s="19">
        <f t="shared" si="21"/>
        <v>1</v>
      </c>
      <c r="CJ714" s="19" t="s">
        <v>193</v>
      </c>
      <c r="CK714" s="19" t="s">
        <v>185</v>
      </c>
      <c r="CL714" s="19" t="s">
        <v>241</v>
      </c>
      <c r="CM714" s="19">
        <f t="shared" si="22"/>
        <v>1.5</v>
      </c>
      <c r="CN714" s="19" t="s">
        <v>185</v>
      </c>
      <c r="CO714" s="19">
        <f t="shared" si="23"/>
        <v>0</v>
      </c>
      <c r="CP714" s="19" t="s">
        <v>185</v>
      </c>
      <c r="CQ714" s="19" t="s">
        <v>185</v>
      </c>
      <c r="CR714" s="19" t="s">
        <v>185</v>
      </c>
      <c r="CS714" s="19" t="s">
        <v>185</v>
      </c>
      <c r="CT714" s="19" t="s">
        <v>185</v>
      </c>
      <c r="CU714" s="19">
        <f t="shared" ref="CU714:CY714" si="785">if(CP714="Không",0,1)</f>
        <v>0</v>
      </c>
      <c r="CV714" s="19">
        <f t="shared" si="785"/>
        <v>0</v>
      </c>
      <c r="CW714" s="19">
        <f t="shared" si="785"/>
        <v>0</v>
      </c>
      <c r="CX714" s="19">
        <f t="shared" si="785"/>
        <v>0</v>
      </c>
      <c r="CY714" s="19">
        <f t="shared" si="785"/>
        <v>0</v>
      </c>
      <c r="CZ714" s="19" t="s">
        <v>185</v>
      </c>
      <c r="DA714" s="19">
        <f t="shared" si="25"/>
        <v>0</v>
      </c>
      <c r="DB714" s="19" t="s">
        <v>185</v>
      </c>
      <c r="DC714" s="19">
        <f t="shared" si="26"/>
        <v>0</v>
      </c>
      <c r="DD714" s="20"/>
      <c r="DE714" s="19" t="s">
        <v>185</v>
      </c>
      <c r="DF714" s="19">
        <f t="shared" si="27"/>
        <v>0</v>
      </c>
      <c r="DG714" s="19" t="s">
        <v>255</v>
      </c>
      <c r="DH714" s="19">
        <f t="shared" si="28"/>
        <v>1</v>
      </c>
      <c r="DI714" s="19" t="s">
        <v>185</v>
      </c>
      <c r="DJ714" s="19">
        <f t="shared" si="29"/>
        <v>0</v>
      </c>
      <c r="DK714" s="19" t="s">
        <v>197</v>
      </c>
      <c r="DL714" s="19">
        <f t="shared" si="30"/>
        <v>0</v>
      </c>
      <c r="DM714" s="20"/>
      <c r="DN714" s="19" t="str">
        <f t="shared" si="31"/>
        <v/>
      </c>
      <c r="DO714" s="20"/>
      <c r="DP714" s="19" t="s">
        <v>185</v>
      </c>
      <c r="DQ714" s="20">
        <f t="shared" si="32"/>
        <v>0</v>
      </c>
      <c r="DR714" s="20"/>
      <c r="DS714" s="19" t="s">
        <v>195</v>
      </c>
      <c r="DT714" s="19" t="s">
        <v>1347</v>
      </c>
      <c r="DU714" s="19" t="s">
        <v>293</v>
      </c>
      <c r="DV714" s="19"/>
      <c r="DW714" s="19" t="s">
        <v>275</v>
      </c>
      <c r="DX714" s="20"/>
      <c r="DY714" s="20"/>
    </row>
    <row r="715">
      <c r="A715" s="18">
        <v>46043.84856481481</v>
      </c>
      <c r="B715" s="19" t="s">
        <v>374</v>
      </c>
      <c r="C715" s="19" t="s">
        <v>174</v>
      </c>
      <c r="D715" s="19">
        <f t="shared" si="2"/>
        <v>0</v>
      </c>
      <c r="E715" s="19" t="s">
        <v>604</v>
      </c>
      <c r="F715" s="19">
        <f>IFERROR(__xludf.DUMMYFUNCTION("LET(
  t, LOWER(TRIM(E715)),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15" s="19" t="s">
        <v>714</v>
      </c>
      <c r="H715" s="19">
        <f>IFERROR(__xludf.DUMMYFUNCTION("LET(
  t, LOWER(TRIM(G715)),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15" s="19" t="s">
        <v>182</v>
      </c>
      <c r="J715" s="19">
        <f>IFERROR(__xludf.DUMMYFUNCTION("LET(
  text, LOWER(I715),
  IFERROR(
    IFS(
      REGEXMATCH(text,""ở cùng gia đình|ở trọ cùng gia đình""), 0,
      REGEXMATCH(text,""thuê trọ""), 1,
      REGEXMATCH(text,""ở ktx""), 2,
      REGEXMATCH(text,""có nhà tại khu vực đang học|có nhà|ở riên"&amp;"g tại chung cư""), 3,
      REGEXMATCH(text,""ở nhà người quen""), 4
    ),
  -1)
)"),1.0)</f>
        <v>1</v>
      </c>
      <c r="K715" s="19" t="s">
        <v>221</v>
      </c>
      <c r="L715" s="19">
        <f>IFERROR(__xludf.DUMMYFUNCTION("LET(
  t, LOWER(TRIM(K715)),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15" s="19" t="s">
        <v>1348</v>
      </c>
      <c r="N715" s="19">
        <f>IFERROR(__xludf.DUMMYFUNCTION("LET(
  t, LOWER(TRIM(M715)),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15" s="19" t="s">
        <v>195</v>
      </c>
      <c r="P715" s="19">
        <f t="shared" si="3"/>
        <v>1</v>
      </c>
      <c r="Q715" s="19" t="s">
        <v>1349</v>
      </c>
      <c r="R715" s="19">
        <v>1.0</v>
      </c>
      <c r="S715" s="19" t="s">
        <v>1350</v>
      </c>
      <c r="T715" s="19"/>
      <c r="U715" s="19" t="s">
        <v>307</v>
      </c>
      <c r="V715" s="20">
        <f>IFERROR(__xludf.DUMMYFUNCTION("IFERROR(REGEXEXTRACT(U715,""\d+"")*1, """")"),20.0)</f>
        <v>20</v>
      </c>
      <c r="W715" s="20">
        <f t="shared" si="5"/>
        <v>20</v>
      </c>
      <c r="X715" s="19">
        <v>0.0</v>
      </c>
      <c r="Y715" s="19">
        <v>50.0</v>
      </c>
      <c r="Z715" s="19" t="s">
        <v>185</v>
      </c>
      <c r="AA715" s="19"/>
      <c r="AB715" s="19" t="s">
        <v>185</v>
      </c>
      <c r="AC715" s="19" t="s">
        <v>185</v>
      </c>
      <c r="AD715" s="19" t="s">
        <v>186</v>
      </c>
      <c r="AE715" s="19" t="s">
        <v>185</v>
      </c>
      <c r="AF715" s="19" t="s">
        <v>237</v>
      </c>
      <c r="AG715" s="19" t="s">
        <v>238</v>
      </c>
      <c r="AH715" s="19" t="s">
        <v>188</v>
      </c>
      <c r="AI715" s="19" t="s">
        <v>239</v>
      </c>
      <c r="AJ715" s="19">
        <f t="shared" si="6"/>
        <v>0</v>
      </c>
      <c r="AK715" s="19" t="s">
        <v>238</v>
      </c>
      <c r="AL715" s="19">
        <f t="shared" si="7"/>
        <v>0</v>
      </c>
      <c r="AM715" s="19" t="s">
        <v>228</v>
      </c>
      <c r="AN715" s="19">
        <f t="shared" si="8"/>
        <v>1</v>
      </c>
      <c r="AO715" s="20"/>
      <c r="AP715" s="19">
        <v>1.0</v>
      </c>
      <c r="AQ715" s="19">
        <v>1.0</v>
      </c>
      <c r="AR715" s="19">
        <v>1.0</v>
      </c>
      <c r="AS715" s="19">
        <v>1.0</v>
      </c>
      <c r="AT715" s="19">
        <v>1.0</v>
      </c>
      <c r="AU715" s="19">
        <v>2.0</v>
      </c>
      <c r="AV715" s="19">
        <v>1.0</v>
      </c>
      <c r="AW715" s="19">
        <v>1.0</v>
      </c>
      <c r="AX715" s="19">
        <v>1.0</v>
      </c>
      <c r="AY715" s="19">
        <f t="shared" si="9"/>
        <v>10</v>
      </c>
      <c r="AZ715" s="19">
        <f t="shared" si="10"/>
        <v>1</v>
      </c>
      <c r="BA715" s="19">
        <f t="shared" si="11"/>
        <v>0</v>
      </c>
      <c r="BB715" s="19">
        <f t="shared" si="12"/>
        <v>0</v>
      </c>
      <c r="BC715" s="19">
        <v>2.0</v>
      </c>
      <c r="BD715" s="19">
        <v>1.0</v>
      </c>
      <c r="BE715" s="19">
        <v>2.0</v>
      </c>
      <c r="BF715" s="19">
        <v>1.0</v>
      </c>
      <c r="BG715" s="19">
        <v>1.0</v>
      </c>
      <c r="BH715" s="19">
        <v>1.0</v>
      </c>
      <c r="BI715" s="19">
        <v>1.0</v>
      </c>
      <c r="BJ715" s="19">
        <f t="shared" si="13"/>
        <v>9</v>
      </c>
      <c r="BK715" s="19">
        <f t="shared" si="14"/>
        <v>2</v>
      </c>
      <c r="BL715" s="19"/>
      <c r="BM715" s="19"/>
      <c r="BN715" s="19">
        <v>1.0</v>
      </c>
      <c r="BO715" s="19" t="s">
        <v>185</v>
      </c>
      <c r="BP715" s="19">
        <f t="shared" si="15"/>
        <v>0</v>
      </c>
      <c r="BQ715" s="19">
        <v>1.0</v>
      </c>
      <c r="BR715" s="19">
        <v>0.0</v>
      </c>
      <c r="BS715" s="19" t="s">
        <v>185</v>
      </c>
      <c r="BT715" s="20">
        <f t="shared" si="16"/>
        <v>0</v>
      </c>
      <c r="BU715" s="20"/>
      <c r="BV715" s="19">
        <v>5.0</v>
      </c>
      <c r="BW715" s="19" t="s">
        <v>195</v>
      </c>
      <c r="BX715" s="19" t="s">
        <v>191</v>
      </c>
      <c r="BY715" s="19" t="s">
        <v>195</v>
      </c>
      <c r="BZ715" s="19" t="s">
        <v>185</v>
      </c>
      <c r="CA715" s="19">
        <f t="shared" si="17"/>
        <v>0</v>
      </c>
      <c r="CB715" s="19" t="s">
        <v>186</v>
      </c>
      <c r="CC715" s="19">
        <f t="shared" si="18"/>
        <v>1</v>
      </c>
      <c r="CD715" s="19" t="s">
        <v>192</v>
      </c>
      <c r="CE715" s="19">
        <f t="shared" si="19"/>
        <v>0</v>
      </c>
      <c r="CF715" s="19" t="s">
        <v>192</v>
      </c>
      <c r="CG715" s="19">
        <f t="shared" si="20"/>
        <v>0</v>
      </c>
      <c r="CH715" s="19" t="s">
        <v>192</v>
      </c>
      <c r="CI715" s="19">
        <f t="shared" si="21"/>
        <v>0</v>
      </c>
      <c r="CJ715" s="19" t="s">
        <v>292</v>
      </c>
      <c r="CK715" s="19" t="s">
        <v>185</v>
      </c>
      <c r="CL715" s="19" t="s">
        <v>194</v>
      </c>
      <c r="CM715" s="19">
        <f t="shared" si="22"/>
        <v>3.5</v>
      </c>
      <c r="CN715" s="19" t="s">
        <v>185</v>
      </c>
      <c r="CO715" s="19">
        <f t="shared" si="23"/>
        <v>0</v>
      </c>
      <c r="CP715" s="19" t="s">
        <v>185</v>
      </c>
      <c r="CQ715" s="19" t="s">
        <v>185</v>
      </c>
      <c r="CR715" s="19" t="s">
        <v>185</v>
      </c>
      <c r="CS715" s="19" t="s">
        <v>185</v>
      </c>
      <c r="CT715" s="19" t="s">
        <v>185</v>
      </c>
      <c r="CU715" s="19">
        <f t="shared" ref="CU715:CY715" si="786">if(CP715="Không",0,1)</f>
        <v>0</v>
      </c>
      <c r="CV715" s="19">
        <f t="shared" si="786"/>
        <v>0</v>
      </c>
      <c r="CW715" s="19">
        <f t="shared" si="786"/>
        <v>0</v>
      </c>
      <c r="CX715" s="19">
        <f t="shared" si="786"/>
        <v>0</v>
      </c>
      <c r="CY715" s="19">
        <f t="shared" si="786"/>
        <v>0</v>
      </c>
      <c r="CZ715" s="19" t="s">
        <v>185</v>
      </c>
      <c r="DA715" s="19">
        <f t="shared" si="25"/>
        <v>0</v>
      </c>
      <c r="DB715" s="19" t="s">
        <v>185</v>
      </c>
      <c r="DC715" s="19">
        <f t="shared" si="26"/>
        <v>0</v>
      </c>
      <c r="DD715" s="20"/>
      <c r="DE715" s="19" t="s">
        <v>195</v>
      </c>
      <c r="DF715" s="19">
        <f t="shared" si="27"/>
        <v>1</v>
      </c>
      <c r="DG715" s="19" t="s">
        <v>402</v>
      </c>
      <c r="DH715" s="19">
        <f t="shared" si="28"/>
        <v>1</v>
      </c>
      <c r="DI715" s="19" t="s">
        <v>185</v>
      </c>
      <c r="DJ715" s="19">
        <f t="shared" si="29"/>
        <v>0</v>
      </c>
      <c r="DK715" s="19" t="s">
        <v>197</v>
      </c>
      <c r="DL715" s="19">
        <f t="shared" si="30"/>
        <v>0</v>
      </c>
      <c r="DM715" s="19" t="s">
        <v>265</v>
      </c>
      <c r="DN715" s="19">
        <f t="shared" si="31"/>
        <v>5</v>
      </c>
      <c r="DO715" s="19" t="s">
        <v>324</v>
      </c>
      <c r="DP715" s="19" t="s">
        <v>185</v>
      </c>
      <c r="DQ715" s="20">
        <f t="shared" si="32"/>
        <v>0</v>
      </c>
      <c r="DR715" s="20"/>
      <c r="DS715" s="19" t="s">
        <v>195</v>
      </c>
      <c r="DT715" s="19" t="s">
        <v>285</v>
      </c>
      <c r="DU715" s="19" t="s">
        <v>185</v>
      </c>
      <c r="DV715" s="20"/>
      <c r="DW715" s="20"/>
      <c r="DX715" s="20"/>
      <c r="DY715" s="20"/>
    </row>
    <row r="716">
      <c r="A716" s="18">
        <v>46043.848587962966</v>
      </c>
      <c r="B716" s="19" t="s">
        <v>550</v>
      </c>
      <c r="C716" s="19" t="s">
        <v>335</v>
      </c>
      <c r="D716" s="19">
        <f t="shared" si="2"/>
        <v>1</v>
      </c>
      <c r="E716" s="19" t="s">
        <v>476</v>
      </c>
      <c r="F716" s="19">
        <f>IFERROR(__xludf.DUMMYFUNCTION("LET(
  t, LOWER(TRIM(E716)),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716" s="19" t="s">
        <v>185</v>
      </c>
      <c r="H716" s="19">
        <f>IFERROR(__xludf.DUMMYFUNCTION("LET(
  t, LOWER(TRIM(G716)),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16" s="19" t="s">
        <v>201</v>
      </c>
      <c r="J716" s="19">
        <f>IFERROR(__xludf.DUMMYFUNCTION("LET(
  text, LOWER(I716),
  IFERROR(
    IFS(
      REGEXMATCH(text,""ở cùng gia đình|ở trọ cùng gia đình""), 0,
      REGEXMATCH(text,""thuê trọ""), 1,
      REGEXMATCH(text,""ở ktx""), 2,
      REGEXMATCH(text,""có nhà tại khu vực đang học|có nhà|ở riên"&amp;"g tại chung cư""), 3,
      REGEXMATCH(text,""ở nhà người quen""), 4
    ),
  -1)
)"),3.0)</f>
        <v>3</v>
      </c>
      <c r="K716" s="19" t="s">
        <v>183</v>
      </c>
      <c r="L716" s="19">
        <f>IFERROR(__xludf.DUMMYFUNCTION("LET(
  t, LOWER(TRIM(K716)),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16" s="19" t="s">
        <v>222</v>
      </c>
      <c r="N716" s="19">
        <f>IFERROR(__xludf.DUMMYFUNCTION("LET(
  t, LOWER(TRIM(M716)),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16" s="19" t="s">
        <v>185</v>
      </c>
      <c r="P716" s="19">
        <f t="shared" si="3"/>
        <v>0</v>
      </c>
      <c r="Q716" s="20"/>
      <c r="R716" s="20" t="str">
        <f t="shared" ref="R716:R733" si="788">Q716</f>
        <v/>
      </c>
      <c r="S716" s="20"/>
      <c r="T716" s="20"/>
      <c r="U716" s="20"/>
      <c r="V716" s="20" t="str">
        <f>IFERROR(__xludf.DUMMYFUNCTION("IFERROR(REGEXEXTRACT(U716,""\d+"")*1, """")"),"")</f>
        <v/>
      </c>
      <c r="W716" s="20">
        <f t="shared" si="5"/>
        <v>0</v>
      </c>
      <c r="X716" s="20"/>
      <c r="Y716" s="20"/>
      <c r="Z716" s="19" t="s">
        <v>185</v>
      </c>
      <c r="AA716" s="19"/>
      <c r="AB716" s="19" t="s">
        <v>185</v>
      </c>
      <c r="AC716" s="19" t="s">
        <v>185</v>
      </c>
      <c r="AD716" s="19" t="s">
        <v>186</v>
      </c>
      <c r="AE716" s="19" t="s">
        <v>186</v>
      </c>
      <c r="AF716" s="19" t="s">
        <v>206</v>
      </c>
      <c r="AG716" s="19" t="s">
        <v>188</v>
      </c>
      <c r="AH716" s="19" t="s">
        <v>226</v>
      </c>
      <c r="AI716" s="19" t="s">
        <v>189</v>
      </c>
      <c r="AJ716" s="19">
        <f t="shared" si="6"/>
        <v>1</v>
      </c>
      <c r="AK716" s="19" t="s">
        <v>238</v>
      </c>
      <c r="AL716" s="19">
        <f t="shared" si="7"/>
        <v>0</v>
      </c>
      <c r="AM716" s="19" t="s">
        <v>190</v>
      </c>
      <c r="AN716" s="19">
        <f t="shared" si="8"/>
        <v>0</v>
      </c>
      <c r="AO716" s="20"/>
      <c r="AP716" s="19">
        <v>2.0</v>
      </c>
      <c r="AQ716" s="19">
        <v>2.0</v>
      </c>
      <c r="AR716" s="19">
        <v>3.0</v>
      </c>
      <c r="AS716" s="19">
        <v>2.0</v>
      </c>
      <c r="AT716" s="19">
        <v>2.0</v>
      </c>
      <c r="AU716" s="19">
        <v>3.0</v>
      </c>
      <c r="AV716" s="19">
        <v>2.0</v>
      </c>
      <c r="AW716" s="19">
        <v>3.0</v>
      </c>
      <c r="AX716" s="19">
        <v>2.0</v>
      </c>
      <c r="AY716" s="19">
        <f t="shared" si="9"/>
        <v>21</v>
      </c>
      <c r="AZ716" s="19">
        <f t="shared" si="10"/>
        <v>12</v>
      </c>
      <c r="BA716" s="19">
        <f t="shared" si="11"/>
        <v>1</v>
      </c>
      <c r="BB716" s="19">
        <f t="shared" si="12"/>
        <v>0</v>
      </c>
      <c r="BC716" s="19">
        <v>3.0</v>
      </c>
      <c r="BD716" s="19">
        <v>2.0</v>
      </c>
      <c r="BE716" s="19">
        <v>2.0</v>
      </c>
      <c r="BF716" s="19">
        <v>3.0</v>
      </c>
      <c r="BG716" s="19">
        <v>2.0</v>
      </c>
      <c r="BH716" s="19">
        <v>3.0</v>
      </c>
      <c r="BI716" s="19">
        <v>1.0</v>
      </c>
      <c r="BJ716" s="19">
        <f t="shared" si="13"/>
        <v>16</v>
      </c>
      <c r="BK716" s="19">
        <f t="shared" si="14"/>
        <v>9</v>
      </c>
      <c r="BL716" s="19"/>
      <c r="BM716" s="19"/>
      <c r="BN716" s="19">
        <v>2.0</v>
      </c>
      <c r="BO716" s="19" t="s">
        <v>195</v>
      </c>
      <c r="BP716" s="19">
        <f t="shared" si="15"/>
        <v>1</v>
      </c>
      <c r="BQ716" s="19">
        <v>1.0</v>
      </c>
      <c r="BR716" s="19">
        <v>3.0</v>
      </c>
      <c r="BS716" s="19" t="s">
        <v>195</v>
      </c>
      <c r="BT716" s="20">
        <f t="shared" si="16"/>
        <v>1</v>
      </c>
      <c r="BU716" s="19" t="s">
        <v>312</v>
      </c>
      <c r="BV716" s="19">
        <v>2.0</v>
      </c>
      <c r="BW716" s="19" t="s">
        <v>195</v>
      </c>
      <c r="BX716" s="19" t="s">
        <v>191</v>
      </c>
      <c r="BY716" s="19" t="s">
        <v>185</v>
      </c>
      <c r="BZ716" s="19" t="s">
        <v>186</v>
      </c>
      <c r="CA716" s="19">
        <f t="shared" si="17"/>
        <v>1</v>
      </c>
      <c r="CB716" s="19" t="s">
        <v>186</v>
      </c>
      <c r="CC716" s="19">
        <f t="shared" si="18"/>
        <v>1</v>
      </c>
      <c r="CD716" s="19" t="s">
        <v>192</v>
      </c>
      <c r="CE716" s="19">
        <f t="shared" si="19"/>
        <v>0</v>
      </c>
      <c r="CF716" s="19" t="s">
        <v>192</v>
      </c>
      <c r="CG716" s="19">
        <f t="shared" si="20"/>
        <v>0</v>
      </c>
      <c r="CH716" s="19" t="s">
        <v>192</v>
      </c>
      <c r="CI716" s="19">
        <f t="shared" si="21"/>
        <v>0</v>
      </c>
      <c r="CJ716" s="19" t="s">
        <v>210</v>
      </c>
      <c r="CK716" s="19" t="s">
        <v>814</v>
      </c>
      <c r="CL716" s="19" t="s">
        <v>212</v>
      </c>
      <c r="CM716" s="19">
        <f t="shared" si="22"/>
        <v>6</v>
      </c>
      <c r="CN716" s="19" t="s">
        <v>213</v>
      </c>
      <c r="CO716" s="19">
        <f t="shared" si="23"/>
        <v>1</v>
      </c>
      <c r="CP716" s="19" t="s">
        <v>195</v>
      </c>
      <c r="CQ716" s="19" t="s">
        <v>195</v>
      </c>
      <c r="CR716" s="19" t="s">
        <v>185</v>
      </c>
      <c r="CS716" s="19" t="s">
        <v>195</v>
      </c>
      <c r="CT716" s="19" t="s">
        <v>185</v>
      </c>
      <c r="CU716" s="19">
        <f t="shared" ref="CU716:CY716" si="787">if(CP716="Không",0,1)</f>
        <v>1</v>
      </c>
      <c r="CV716" s="19">
        <f t="shared" si="787"/>
        <v>1</v>
      </c>
      <c r="CW716" s="19">
        <f t="shared" si="787"/>
        <v>0</v>
      </c>
      <c r="CX716" s="19">
        <f t="shared" si="787"/>
        <v>1</v>
      </c>
      <c r="CY716" s="19">
        <f t="shared" si="787"/>
        <v>0</v>
      </c>
      <c r="CZ716" s="19" t="s">
        <v>185</v>
      </c>
      <c r="DA716" s="19">
        <f t="shared" si="25"/>
        <v>0</v>
      </c>
      <c r="DB716" s="19" t="s">
        <v>195</v>
      </c>
      <c r="DC716" s="19">
        <f t="shared" si="26"/>
        <v>1</v>
      </c>
      <c r="DD716" s="19" t="s">
        <v>1351</v>
      </c>
      <c r="DE716" s="19" t="s">
        <v>195</v>
      </c>
      <c r="DF716" s="19">
        <f t="shared" si="27"/>
        <v>1</v>
      </c>
      <c r="DG716" s="19" t="s">
        <v>196</v>
      </c>
      <c r="DH716" s="19">
        <f t="shared" si="28"/>
        <v>0</v>
      </c>
      <c r="DI716" s="19" t="s">
        <v>355</v>
      </c>
      <c r="DJ716" s="19">
        <f t="shared" si="29"/>
        <v>1</v>
      </c>
      <c r="DK716" s="19" t="s">
        <v>282</v>
      </c>
      <c r="DL716" s="19">
        <f t="shared" si="30"/>
        <v>1</v>
      </c>
      <c r="DM716" s="19" t="s">
        <v>232</v>
      </c>
      <c r="DN716" s="19">
        <f t="shared" si="31"/>
        <v>2.5</v>
      </c>
      <c r="DO716" s="19" t="s">
        <v>326</v>
      </c>
      <c r="DP716" s="19" t="s">
        <v>185</v>
      </c>
      <c r="DQ716" s="20">
        <f t="shared" si="32"/>
        <v>0</v>
      </c>
      <c r="DR716" s="20"/>
      <c r="DS716" s="19" t="s">
        <v>185</v>
      </c>
      <c r="DT716" s="20"/>
      <c r="DU716" s="19" t="s">
        <v>185</v>
      </c>
      <c r="DV716" s="20"/>
      <c r="DW716" s="20"/>
      <c r="DX716" s="20"/>
      <c r="DY716" s="20"/>
    </row>
    <row r="717">
      <c r="A717" s="18">
        <v>46043.84962962963</v>
      </c>
      <c r="B717" s="19" t="s">
        <v>219</v>
      </c>
      <c r="C717" s="19" t="s">
        <v>335</v>
      </c>
      <c r="D717" s="19">
        <f t="shared" si="2"/>
        <v>1</v>
      </c>
      <c r="E717" s="19" t="s">
        <v>653</v>
      </c>
      <c r="F717" s="19">
        <f>IFERROR(__xludf.DUMMYFUNCTION("LET(
  t, LOWER(TRIM(E717)),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17" s="19" t="s">
        <v>220</v>
      </c>
      <c r="H717" s="19">
        <f>IFERROR(__xludf.DUMMYFUNCTION("LET(
  t, LOWER(TRIM(G717)),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17" s="19" t="s">
        <v>201</v>
      </c>
      <c r="J717" s="19">
        <f>IFERROR(__xludf.DUMMYFUNCTION("LET(
  text, LOWER(I717),
  IFERROR(
    IFS(
      REGEXMATCH(text,""ở cùng gia đình|ở trọ cùng gia đình""), 0,
      REGEXMATCH(text,""thuê trọ""), 1,
      REGEXMATCH(text,""ở ktx""), 2,
      REGEXMATCH(text,""có nhà tại khu vực đang học|có nhà|ở riên"&amp;"g tại chung cư""), 3,
      REGEXMATCH(text,""ở nhà người quen""), 4
    ),
  -1)
)"),3.0)</f>
        <v>3</v>
      </c>
      <c r="K717" s="19" t="s">
        <v>183</v>
      </c>
      <c r="L717" s="19">
        <f>IFERROR(__xludf.DUMMYFUNCTION("LET(
  t, LOWER(TRIM(K717)),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17" s="19" t="s">
        <v>222</v>
      </c>
      <c r="N717" s="19">
        <f>IFERROR(__xludf.DUMMYFUNCTION("LET(
  t, LOWER(TRIM(M717)),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17" s="19" t="s">
        <v>195</v>
      </c>
      <c r="P717" s="19">
        <f t="shared" si="3"/>
        <v>1</v>
      </c>
      <c r="Q717" s="19">
        <v>1.0</v>
      </c>
      <c r="R717" s="20">
        <f t="shared" si="788"/>
        <v>1</v>
      </c>
      <c r="S717" s="19" t="s">
        <v>203</v>
      </c>
      <c r="T717" s="19"/>
      <c r="U717" s="19" t="s">
        <v>236</v>
      </c>
      <c r="V717" s="20">
        <f>IFERROR(__xludf.DUMMYFUNCTION("IFERROR(REGEXEXTRACT(U717,""\d+"")*1, """")"),40.0)</f>
        <v>40</v>
      </c>
      <c r="W717" s="20">
        <f t="shared" si="5"/>
        <v>40</v>
      </c>
      <c r="X717" s="19">
        <v>10.0</v>
      </c>
      <c r="Y717" s="19">
        <v>70.0</v>
      </c>
      <c r="Z717" s="19" t="s">
        <v>185</v>
      </c>
      <c r="AA717" s="19"/>
      <c r="AB717" s="19" t="s">
        <v>185</v>
      </c>
      <c r="AC717" s="19" t="s">
        <v>185</v>
      </c>
      <c r="AD717" s="19" t="s">
        <v>185</v>
      </c>
      <c r="AE717" s="19" t="s">
        <v>185</v>
      </c>
      <c r="AF717" s="19" t="s">
        <v>206</v>
      </c>
      <c r="AG717" s="19" t="s">
        <v>188</v>
      </c>
      <c r="AH717" s="19" t="s">
        <v>238</v>
      </c>
      <c r="AI717" s="19" t="s">
        <v>239</v>
      </c>
      <c r="AJ717" s="19">
        <f t="shared" si="6"/>
        <v>0</v>
      </c>
      <c r="AK717" s="19" t="s">
        <v>238</v>
      </c>
      <c r="AL717" s="19">
        <f t="shared" si="7"/>
        <v>0</v>
      </c>
      <c r="AM717" s="19" t="s">
        <v>228</v>
      </c>
      <c r="AN717" s="19">
        <f t="shared" si="8"/>
        <v>1</v>
      </c>
      <c r="AO717" s="20"/>
      <c r="AP717" s="19">
        <v>1.0</v>
      </c>
      <c r="AQ717" s="19">
        <v>1.0</v>
      </c>
      <c r="AR717" s="19">
        <v>2.0</v>
      </c>
      <c r="AS717" s="19">
        <v>2.0</v>
      </c>
      <c r="AT717" s="19">
        <v>1.0</v>
      </c>
      <c r="AU717" s="19">
        <v>1.0</v>
      </c>
      <c r="AV717" s="19">
        <v>1.0</v>
      </c>
      <c r="AW717" s="19">
        <v>1.0</v>
      </c>
      <c r="AX717" s="19">
        <v>1.0</v>
      </c>
      <c r="AY717" s="19">
        <f t="shared" si="9"/>
        <v>11</v>
      </c>
      <c r="AZ717" s="19">
        <f t="shared" si="10"/>
        <v>2</v>
      </c>
      <c r="BA717" s="19">
        <f t="shared" si="11"/>
        <v>0</v>
      </c>
      <c r="BB717" s="19">
        <f t="shared" si="12"/>
        <v>0</v>
      </c>
      <c r="BC717" s="19">
        <v>1.0</v>
      </c>
      <c r="BD717" s="19">
        <v>1.0</v>
      </c>
      <c r="BE717" s="19">
        <v>1.0</v>
      </c>
      <c r="BF717" s="19">
        <v>1.0</v>
      </c>
      <c r="BG717" s="19">
        <v>1.0</v>
      </c>
      <c r="BH717" s="19">
        <v>1.0</v>
      </c>
      <c r="BI717" s="19">
        <v>1.0</v>
      </c>
      <c r="BJ717" s="19">
        <f t="shared" si="13"/>
        <v>7</v>
      </c>
      <c r="BK717" s="19">
        <f t="shared" si="14"/>
        <v>0</v>
      </c>
      <c r="BL717" s="19"/>
      <c r="BM717" s="19"/>
      <c r="BN717" s="19">
        <v>1.0</v>
      </c>
      <c r="BO717" s="19" t="s">
        <v>185</v>
      </c>
      <c r="BP717" s="19">
        <f t="shared" si="15"/>
        <v>0</v>
      </c>
      <c r="BQ717" s="19">
        <v>1.0</v>
      </c>
      <c r="BR717" s="19">
        <v>0.0</v>
      </c>
      <c r="BS717" s="19" t="s">
        <v>185</v>
      </c>
      <c r="BT717" s="20">
        <f t="shared" si="16"/>
        <v>0</v>
      </c>
      <c r="BU717" s="20"/>
      <c r="BV717" s="19">
        <v>5.0</v>
      </c>
      <c r="BW717" s="19" t="s">
        <v>185</v>
      </c>
      <c r="BX717" s="19" t="s">
        <v>191</v>
      </c>
      <c r="BY717" s="19" t="s">
        <v>185</v>
      </c>
      <c r="BZ717" s="19" t="s">
        <v>185</v>
      </c>
      <c r="CA717" s="19">
        <f t="shared" si="17"/>
        <v>0</v>
      </c>
      <c r="CB717" s="19" t="s">
        <v>185</v>
      </c>
      <c r="CC717" s="19">
        <f t="shared" si="18"/>
        <v>0</v>
      </c>
      <c r="CD717" s="19" t="s">
        <v>192</v>
      </c>
      <c r="CE717" s="19">
        <f t="shared" si="19"/>
        <v>0</v>
      </c>
      <c r="CF717" s="19" t="s">
        <v>192</v>
      </c>
      <c r="CG717" s="19">
        <f t="shared" si="20"/>
        <v>0</v>
      </c>
      <c r="CH717" s="19" t="s">
        <v>192</v>
      </c>
      <c r="CI717" s="19">
        <f t="shared" si="21"/>
        <v>0</v>
      </c>
      <c r="CJ717" s="19" t="s">
        <v>210</v>
      </c>
      <c r="CK717" s="19" t="s">
        <v>185</v>
      </c>
      <c r="CL717" s="19" t="s">
        <v>365</v>
      </c>
      <c r="CM717" s="19">
        <f t="shared" si="22"/>
        <v>0.33</v>
      </c>
      <c r="CN717" s="19" t="s">
        <v>213</v>
      </c>
      <c r="CO717" s="19">
        <f t="shared" si="23"/>
        <v>1</v>
      </c>
      <c r="CP717" s="19" t="s">
        <v>185</v>
      </c>
      <c r="CQ717" s="19" t="s">
        <v>185</v>
      </c>
      <c r="CR717" s="19" t="s">
        <v>185</v>
      </c>
      <c r="CS717" s="19" t="s">
        <v>185</v>
      </c>
      <c r="CT717" s="19" t="s">
        <v>185</v>
      </c>
      <c r="CU717" s="19">
        <f t="shared" ref="CU717:CY717" si="789">if(CP717="Không",0,1)</f>
        <v>0</v>
      </c>
      <c r="CV717" s="19">
        <f t="shared" si="789"/>
        <v>0</v>
      </c>
      <c r="CW717" s="19">
        <f t="shared" si="789"/>
        <v>0</v>
      </c>
      <c r="CX717" s="19">
        <f t="shared" si="789"/>
        <v>0</v>
      </c>
      <c r="CY717" s="19">
        <f t="shared" si="789"/>
        <v>0</v>
      </c>
      <c r="CZ717" s="19" t="s">
        <v>185</v>
      </c>
      <c r="DA717" s="19">
        <f t="shared" si="25"/>
        <v>0</v>
      </c>
      <c r="DB717" s="19" t="s">
        <v>185</v>
      </c>
      <c r="DC717" s="19">
        <f t="shared" si="26"/>
        <v>0</v>
      </c>
      <c r="DD717" s="20"/>
      <c r="DE717" s="19" t="s">
        <v>195</v>
      </c>
      <c r="DF717" s="19">
        <f t="shared" si="27"/>
        <v>1</v>
      </c>
      <c r="DG717" s="19" t="s">
        <v>196</v>
      </c>
      <c r="DH717" s="19">
        <f t="shared" si="28"/>
        <v>0</v>
      </c>
      <c r="DI717" s="19" t="s">
        <v>185</v>
      </c>
      <c r="DJ717" s="19">
        <f t="shared" si="29"/>
        <v>0</v>
      </c>
      <c r="DK717" s="19" t="s">
        <v>197</v>
      </c>
      <c r="DL717" s="19">
        <f t="shared" si="30"/>
        <v>0</v>
      </c>
      <c r="DM717" s="19" t="s">
        <v>198</v>
      </c>
      <c r="DN717" s="19">
        <f t="shared" si="31"/>
        <v>1.5</v>
      </c>
      <c r="DO717" s="19" t="s">
        <v>324</v>
      </c>
      <c r="DP717" s="19" t="s">
        <v>185</v>
      </c>
      <c r="DQ717" s="20">
        <f t="shared" si="32"/>
        <v>0</v>
      </c>
      <c r="DR717" s="20"/>
      <c r="DS717" s="19" t="s">
        <v>185</v>
      </c>
      <c r="DT717" s="20"/>
      <c r="DU717" s="19" t="s">
        <v>185</v>
      </c>
      <c r="DV717" s="20"/>
      <c r="DW717" s="20"/>
      <c r="DX717" s="20"/>
      <c r="DY717" s="20"/>
    </row>
    <row r="718">
      <c r="A718" s="18">
        <v>46043.84966435185</v>
      </c>
      <c r="B718" s="19" t="s">
        <v>219</v>
      </c>
      <c r="C718" s="19" t="s">
        <v>335</v>
      </c>
      <c r="D718" s="19">
        <f t="shared" si="2"/>
        <v>1</v>
      </c>
      <c r="E718" s="19" t="s">
        <v>180</v>
      </c>
      <c r="F718" s="19">
        <f>IFERROR(__xludf.DUMMYFUNCTION("LET(
  t, LOWER(TRIM(E718)),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18" s="19" t="s">
        <v>185</v>
      </c>
      <c r="H718" s="19">
        <f>IFERROR(__xludf.DUMMYFUNCTION("LET(
  t, LOWER(TRIM(G718)),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18" s="19" t="s">
        <v>201</v>
      </c>
      <c r="J718" s="19">
        <f>IFERROR(__xludf.DUMMYFUNCTION("LET(
  text, LOWER(I718),
  IFERROR(
    IFS(
      REGEXMATCH(text,""ở cùng gia đình|ở trọ cùng gia đình""), 0,
      REGEXMATCH(text,""thuê trọ""), 1,
      REGEXMATCH(text,""ở ktx""), 2,
      REGEXMATCH(text,""có nhà tại khu vực đang học|có nhà|ở riên"&amp;"g tại chung cư""), 3,
      REGEXMATCH(text,""ở nhà người quen""), 4
    ),
  -1)
)"),3.0)</f>
        <v>3</v>
      </c>
      <c r="K718" s="19" t="s">
        <v>183</v>
      </c>
      <c r="L718" s="19">
        <f>IFERROR(__xludf.DUMMYFUNCTION("LET(
  t, LOWER(TRIM(K718)),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18" s="19" t="s">
        <v>222</v>
      </c>
      <c r="N718" s="19">
        <f>IFERROR(__xludf.DUMMYFUNCTION("LET(
  t, LOWER(TRIM(M718)),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18" s="19" t="s">
        <v>185</v>
      </c>
      <c r="P718" s="19">
        <f t="shared" si="3"/>
        <v>0</v>
      </c>
      <c r="Q718" s="20"/>
      <c r="R718" s="20" t="str">
        <f t="shared" si="788"/>
        <v/>
      </c>
      <c r="S718" s="20"/>
      <c r="T718" s="20"/>
      <c r="U718" s="20"/>
      <c r="V718" s="20" t="str">
        <f>IFERROR(__xludf.DUMMYFUNCTION("IFERROR(REGEXEXTRACT(U718,""\d+"")*1, """")"),"")</f>
        <v/>
      </c>
      <c r="W718" s="20">
        <f t="shared" si="5"/>
        <v>0</v>
      </c>
      <c r="X718" s="20"/>
      <c r="Y718" s="20"/>
      <c r="Z718" s="19" t="s">
        <v>186</v>
      </c>
      <c r="AA718" s="19"/>
      <c r="AB718" s="19" t="s">
        <v>185</v>
      </c>
      <c r="AC718" s="19" t="s">
        <v>185</v>
      </c>
      <c r="AD718" s="19" t="s">
        <v>205</v>
      </c>
      <c r="AE718" s="19" t="s">
        <v>186</v>
      </c>
      <c r="AF718" s="19" t="s">
        <v>187</v>
      </c>
      <c r="AG718" s="19" t="s">
        <v>226</v>
      </c>
      <c r="AH718" s="19" t="s">
        <v>226</v>
      </c>
      <c r="AI718" s="19" t="s">
        <v>227</v>
      </c>
      <c r="AJ718" s="19">
        <f t="shared" si="6"/>
        <v>2</v>
      </c>
      <c r="AK718" s="19" t="s">
        <v>302</v>
      </c>
      <c r="AL718" s="19">
        <f t="shared" si="7"/>
        <v>-1</v>
      </c>
      <c r="AM718" s="19" t="s">
        <v>228</v>
      </c>
      <c r="AN718" s="19">
        <f t="shared" si="8"/>
        <v>1</v>
      </c>
      <c r="AO718" s="20"/>
      <c r="AP718" s="19">
        <v>3.0</v>
      </c>
      <c r="AQ718" s="19">
        <v>2.0</v>
      </c>
      <c r="AR718" s="19">
        <v>4.0</v>
      </c>
      <c r="AS718" s="19">
        <v>4.0</v>
      </c>
      <c r="AT718" s="19">
        <v>4.0</v>
      </c>
      <c r="AU718" s="19">
        <v>4.0</v>
      </c>
      <c r="AV718" s="19">
        <v>4.0</v>
      </c>
      <c r="AW718" s="19">
        <v>1.0</v>
      </c>
      <c r="AX718" s="19">
        <v>1.0</v>
      </c>
      <c r="AY718" s="19">
        <f t="shared" si="9"/>
        <v>27</v>
      </c>
      <c r="AZ718" s="19">
        <f t="shared" si="10"/>
        <v>18</v>
      </c>
      <c r="BA718" s="19">
        <f t="shared" si="11"/>
        <v>1</v>
      </c>
      <c r="BB718" s="19">
        <f t="shared" si="12"/>
        <v>1</v>
      </c>
      <c r="BC718" s="19">
        <v>2.0</v>
      </c>
      <c r="BD718" s="19">
        <v>2.0</v>
      </c>
      <c r="BE718" s="19">
        <v>2.0</v>
      </c>
      <c r="BF718" s="19">
        <v>1.0</v>
      </c>
      <c r="BG718" s="19">
        <v>4.0</v>
      </c>
      <c r="BH718" s="19">
        <v>2.0</v>
      </c>
      <c r="BI718" s="19">
        <v>1.0</v>
      </c>
      <c r="BJ718" s="19">
        <f t="shared" si="13"/>
        <v>14</v>
      </c>
      <c r="BK718" s="19">
        <f t="shared" si="14"/>
        <v>7</v>
      </c>
      <c r="BL718" s="19"/>
      <c r="BM718" s="19"/>
      <c r="BN718" s="19">
        <v>5.0</v>
      </c>
      <c r="BO718" s="19" t="s">
        <v>195</v>
      </c>
      <c r="BP718" s="19">
        <f t="shared" si="15"/>
        <v>1</v>
      </c>
      <c r="BQ718" s="19">
        <v>5.0</v>
      </c>
      <c r="BR718" s="19">
        <v>20.0</v>
      </c>
      <c r="BS718" s="19" t="s">
        <v>195</v>
      </c>
      <c r="BT718" s="20">
        <f t="shared" si="16"/>
        <v>1</v>
      </c>
      <c r="BU718" s="19" t="s">
        <v>284</v>
      </c>
      <c r="BV718" s="19">
        <v>3.0</v>
      </c>
      <c r="BW718" s="19" t="s">
        <v>185</v>
      </c>
      <c r="BX718" s="19" t="s">
        <v>191</v>
      </c>
      <c r="BY718" s="19" t="s">
        <v>185</v>
      </c>
      <c r="BZ718" s="19" t="s">
        <v>186</v>
      </c>
      <c r="CA718" s="19">
        <f t="shared" si="17"/>
        <v>1</v>
      </c>
      <c r="CB718" s="19" t="s">
        <v>208</v>
      </c>
      <c r="CC718" s="19">
        <f t="shared" si="18"/>
        <v>2</v>
      </c>
      <c r="CD718" s="19" t="s">
        <v>209</v>
      </c>
      <c r="CE718" s="19">
        <f t="shared" si="19"/>
        <v>1</v>
      </c>
      <c r="CF718" s="19" t="s">
        <v>209</v>
      </c>
      <c r="CG718" s="19">
        <f t="shared" si="20"/>
        <v>1</v>
      </c>
      <c r="CH718" s="19" t="s">
        <v>208</v>
      </c>
      <c r="CI718" s="19">
        <f t="shared" si="21"/>
        <v>2</v>
      </c>
      <c r="CJ718" s="19" t="s">
        <v>292</v>
      </c>
      <c r="CK718" s="19" t="s">
        <v>1352</v>
      </c>
      <c r="CL718" s="19" t="s">
        <v>212</v>
      </c>
      <c r="CM718" s="19">
        <f t="shared" si="22"/>
        <v>6</v>
      </c>
      <c r="CN718" s="19" t="s">
        <v>213</v>
      </c>
      <c r="CO718" s="19">
        <f t="shared" si="23"/>
        <v>1</v>
      </c>
      <c r="CP718" s="19" t="s">
        <v>185</v>
      </c>
      <c r="CQ718" s="19" t="s">
        <v>195</v>
      </c>
      <c r="CR718" s="19" t="s">
        <v>185</v>
      </c>
      <c r="CS718" s="19" t="s">
        <v>195</v>
      </c>
      <c r="CT718" s="19" t="s">
        <v>195</v>
      </c>
      <c r="CU718" s="19">
        <f t="shared" ref="CU718:CY718" si="790">if(CP718="Không",0,1)</f>
        <v>0</v>
      </c>
      <c r="CV718" s="19">
        <f t="shared" si="790"/>
        <v>1</v>
      </c>
      <c r="CW718" s="19">
        <f t="shared" si="790"/>
        <v>0</v>
      </c>
      <c r="CX718" s="19">
        <f t="shared" si="790"/>
        <v>1</v>
      </c>
      <c r="CY718" s="19">
        <f t="shared" si="790"/>
        <v>1</v>
      </c>
      <c r="CZ718" s="19" t="s">
        <v>185</v>
      </c>
      <c r="DA718" s="19">
        <f t="shared" si="25"/>
        <v>0</v>
      </c>
      <c r="DB718" s="19" t="s">
        <v>185</v>
      </c>
      <c r="DC718" s="19">
        <f t="shared" si="26"/>
        <v>0</v>
      </c>
      <c r="DD718" s="20"/>
      <c r="DE718" s="19" t="s">
        <v>195</v>
      </c>
      <c r="DF718" s="19">
        <f t="shared" si="27"/>
        <v>1</v>
      </c>
      <c r="DG718" s="19" t="s">
        <v>431</v>
      </c>
      <c r="DH718" s="19">
        <f t="shared" si="28"/>
        <v>1</v>
      </c>
      <c r="DI718" s="19" t="s">
        <v>1353</v>
      </c>
      <c r="DJ718" s="19">
        <f t="shared" si="29"/>
        <v>1</v>
      </c>
      <c r="DK718" s="19" t="s">
        <v>197</v>
      </c>
      <c r="DL718" s="19">
        <f t="shared" si="30"/>
        <v>0</v>
      </c>
      <c r="DM718" s="19" t="s">
        <v>265</v>
      </c>
      <c r="DN718" s="19">
        <f t="shared" si="31"/>
        <v>5</v>
      </c>
      <c r="DO718" s="19" t="s">
        <v>1354</v>
      </c>
      <c r="DP718" s="19" t="s">
        <v>185</v>
      </c>
      <c r="DQ718" s="20">
        <f t="shared" si="32"/>
        <v>0</v>
      </c>
      <c r="DR718" s="20"/>
      <c r="DS718" s="19" t="s">
        <v>185</v>
      </c>
      <c r="DT718" s="20"/>
      <c r="DU718" s="19" t="s">
        <v>185</v>
      </c>
      <c r="DV718" s="20"/>
      <c r="DW718" s="20"/>
      <c r="DX718" s="20"/>
      <c r="DY718" s="20"/>
    </row>
    <row r="719">
      <c r="A719" s="18">
        <v>46043.849710648145</v>
      </c>
      <c r="B719" s="19" t="s">
        <v>234</v>
      </c>
      <c r="C719" s="19" t="s">
        <v>335</v>
      </c>
      <c r="D719" s="19">
        <f t="shared" si="2"/>
        <v>1</v>
      </c>
      <c r="E719" s="19" t="s">
        <v>180</v>
      </c>
      <c r="F719" s="19">
        <f>IFERROR(__xludf.DUMMYFUNCTION("LET(
  t, LOWER(TRIM(E719)),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19" s="19" t="s">
        <v>220</v>
      </c>
      <c r="H719" s="19">
        <f>IFERROR(__xludf.DUMMYFUNCTION("LET(
  t, LOWER(TRIM(G719)),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19" s="19" t="s">
        <v>182</v>
      </c>
      <c r="J719" s="19">
        <f>IFERROR(__xludf.DUMMYFUNCTION("LET(
  text, LOWER(I719),
  IFERROR(
    IFS(
      REGEXMATCH(text,""ở cùng gia đình|ở trọ cùng gia đình""), 0,
      REGEXMATCH(text,""thuê trọ""), 1,
      REGEXMATCH(text,""ở ktx""), 2,
      REGEXMATCH(text,""có nhà tại khu vực đang học|có nhà|ở riên"&amp;"g tại chung cư""), 3,
      REGEXMATCH(text,""ở nhà người quen""), 4
    ),
  -1)
)"),1.0)</f>
        <v>1</v>
      </c>
      <c r="K719" s="19" t="s">
        <v>183</v>
      </c>
      <c r="L719" s="19">
        <f>IFERROR(__xludf.DUMMYFUNCTION("LET(
  t, LOWER(TRIM(K719)),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19" s="19" t="s">
        <v>222</v>
      </c>
      <c r="N719" s="19">
        <f>IFERROR(__xludf.DUMMYFUNCTION("LET(
  t, LOWER(TRIM(M719)),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19" s="19" t="s">
        <v>195</v>
      </c>
      <c r="P719" s="19">
        <f t="shared" si="3"/>
        <v>1</v>
      </c>
      <c r="Q719" s="19">
        <v>1.0</v>
      </c>
      <c r="R719" s="20">
        <f t="shared" si="788"/>
        <v>1</v>
      </c>
      <c r="S719" s="19" t="s">
        <v>223</v>
      </c>
      <c r="T719" s="19"/>
      <c r="U719" s="19" t="s">
        <v>236</v>
      </c>
      <c r="V719" s="20">
        <f>IFERROR(__xludf.DUMMYFUNCTION("IFERROR(REGEXEXTRACT(U719,""\d+"")*1, """")"),40.0)</f>
        <v>40</v>
      </c>
      <c r="W719" s="20">
        <f t="shared" si="5"/>
        <v>40</v>
      </c>
      <c r="X719" s="19">
        <v>20.0</v>
      </c>
      <c r="Y719" s="19">
        <v>30.0</v>
      </c>
      <c r="Z719" s="19" t="s">
        <v>186</v>
      </c>
      <c r="AA719" s="19"/>
      <c r="AB719" s="19" t="s">
        <v>185</v>
      </c>
      <c r="AC719" s="19" t="s">
        <v>185</v>
      </c>
      <c r="AD719" s="19" t="s">
        <v>205</v>
      </c>
      <c r="AE719" s="19" t="s">
        <v>185</v>
      </c>
      <c r="AF719" s="19" t="s">
        <v>206</v>
      </c>
      <c r="AG719" s="19" t="s">
        <v>188</v>
      </c>
      <c r="AH719" s="19" t="s">
        <v>188</v>
      </c>
      <c r="AI719" s="19" t="s">
        <v>189</v>
      </c>
      <c r="AJ719" s="19">
        <f t="shared" si="6"/>
        <v>1</v>
      </c>
      <c r="AK719" s="19" t="s">
        <v>188</v>
      </c>
      <c r="AL719" s="19">
        <f t="shared" si="7"/>
        <v>1</v>
      </c>
      <c r="AM719" s="19" t="s">
        <v>190</v>
      </c>
      <c r="AN719" s="19">
        <f t="shared" si="8"/>
        <v>0</v>
      </c>
      <c r="AO719" s="20"/>
      <c r="AP719" s="19">
        <v>2.0</v>
      </c>
      <c r="AQ719" s="19">
        <v>1.0</v>
      </c>
      <c r="AR719" s="19">
        <v>1.0</v>
      </c>
      <c r="AS719" s="19">
        <v>3.0</v>
      </c>
      <c r="AT719" s="19">
        <v>3.0</v>
      </c>
      <c r="AU719" s="19">
        <v>2.0</v>
      </c>
      <c r="AV719" s="19">
        <v>3.0</v>
      </c>
      <c r="AW719" s="19">
        <v>1.0</v>
      </c>
      <c r="AX719" s="19">
        <v>2.0</v>
      </c>
      <c r="AY719" s="19">
        <f t="shared" si="9"/>
        <v>18</v>
      </c>
      <c r="AZ719" s="19">
        <f t="shared" si="10"/>
        <v>9</v>
      </c>
      <c r="BA719" s="19">
        <f t="shared" si="11"/>
        <v>0</v>
      </c>
      <c r="BB719" s="19">
        <f t="shared" si="12"/>
        <v>0</v>
      </c>
      <c r="BC719" s="19">
        <v>1.0</v>
      </c>
      <c r="BD719" s="19">
        <v>1.0</v>
      </c>
      <c r="BE719" s="19">
        <v>2.0</v>
      </c>
      <c r="BF719" s="19">
        <v>2.0</v>
      </c>
      <c r="BG719" s="19">
        <v>2.0</v>
      </c>
      <c r="BH719" s="19">
        <v>1.0</v>
      </c>
      <c r="BI719" s="19">
        <v>1.0</v>
      </c>
      <c r="BJ719" s="19">
        <f t="shared" si="13"/>
        <v>10</v>
      </c>
      <c r="BK719" s="19">
        <f t="shared" si="14"/>
        <v>3</v>
      </c>
      <c r="BL719" s="19"/>
      <c r="BM719" s="19"/>
      <c r="BN719" s="19">
        <v>4.0</v>
      </c>
      <c r="BO719" s="19" t="s">
        <v>195</v>
      </c>
      <c r="BP719" s="19">
        <f t="shared" si="15"/>
        <v>1</v>
      </c>
      <c r="BQ719" s="19">
        <v>5.0</v>
      </c>
      <c r="BR719" s="19">
        <v>4.0</v>
      </c>
      <c r="BS719" s="19" t="s">
        <v>185</v>
      </c>
      <c r="BT719" s="20">
        <f t="shared" si="16"/>
        <v>0</v>
      </c>
      <c r="BU719" s="20"/>
      <c r="BV719" s="19">
        <v>3.0</v>
      </c>
      <c r="BW719" s="19" t="s">
        <v>195</v>
      </c>
      <c r="BX719" s="19" t="s">
        <v>191</v>
      </c>
      <c r="BY719" s="19" t="s">
        <v>195</v>
      </c>
      <c r="BZ719" s="19" t="s">
        <v>186</v>
      </c>
      <c r="CA719" s="19">
        <f t="shared" si="17"/>
        <v>1</v>
      </c>
      <c r="CB719" s="19" t="s">
        <v>186</v>
      </c>
      <c r="CC719" s="19">
        <f t="shared" si="18"/>
        <v>1</v>
      </c>
      <c r="CD719" s="19" t="s">
        <v>209</v>
      </c>
      <c r="CE719" s="19">
        <f t="shared" si="19"/>
        <v>1</v>
      </c>
      <c r="CF719" s="19" t="s">
        <v>209</v>
      </c>
      <c r="CG719" s="19">
        <f t="shared" si="20"/>
        <v>1</v>
      </c>
      <c r="CH719" s="19" t="s">
        <v>209</v>
      </c>
      <c r="CI719" s="19">
        <f t="shared" si="21"/>
        <v>1</v>
      </c>
      <c r="CJ719" s="19" t="s">
        <v>229</v>
      </c>
      <c r="CK719" s="19" t="s">
        <v>185</v>
      </c>
      <c r="CL719" s="19" t="s">
        <v>194</v>
      </c>
      <c r="CM719" s="19">
        <f t="shared" si="22"/>
        <v>3.5</v>
      </c>
      <c r="CN719" s="19" t="s">
        <v>185</v>
      </c>
      <c r="CO719" s="19">
        <f t="shared" si="23"/>
        <v>0</v>
      </c>
      <c r="CP719" s="19" t="s">
        <v>185</v>
      </c>
      <c r="CQ719" s="19" t="s">
        <v>185</v>
      </c>
      <c r="CR719" s="19" t="s">
        <v>185</v>
      </c>
      <c r="CS719" s="19" t="s">
        <v>185</v>
      </c>
      <c r="CT719" s="19" t="s">
        <v>185</v>
      </c>
      <c r="CU719" s="19">
        <f t="shared" ref="CU719:CY719" si="791">if(CP719="Không",0,1)</f>
        <v>0</v>
      </c>
      <c r="CV719" s="19">
        <f t="shared" si="791"/>
        <v>0</v>
      </c>
      <c r="CW719" s="19">
        <f t="shared" si="791"/>
        <v>0</v>
      </c>
      <c r="CX719" s="19">
        <f t="shared" si="791"/>
        <v>0</v>
      </c>
      <c r="CY719" s="19">
        <f t="shared" si="791"/>
        <v>0</v>
      </c>
      <c r="CZ719" s="19" t="s">
        <v>185</v>
      </c>
      <c r="DA719" s="19">
        <f t="shared" si="25"/>
        <v>0</v>
      </c>
      <c r="DB719" s="19" t="s">
        <v>185</v>
      </c>
      <c r="DC719" s="19">
        <f t="shared" si="26"/>
        <v>0</v>
      </c>
      <c r="DD719" s="20"/>
      <c r="DE719" s="19" t="s">
        <v>185</v>
      </c>
      <c r="DF719" s="19">
        <f t="shared" si="27"/>
        <v>0</v>
      </c>
      <c r="DG719" s="19" t="s">
        <v>196</v>
      </c>
      <c r="DH719" s="19">
        <f t="shared" si="28"/>
        <v>0</v>
      </c>
      <c r="DI719" s="19" t="s">
        <v>185</v>
      </c>
      <c r="DJ719" s="19">
        <f t="shared" si="29"/>
        <v>0</v>
      </c>
      <c r="DK719" s="19" t="s">
        <v>197</v>
      </c>
      <c r="DL719" s="19">
        <f t="shared" si="30"/>
        <v>0</v>
      </c>
      <c r="DM719" s="20"/>
      <c r="DN719" s="19" t="str">
        <f t="shared" si="31"/>
        <v/>
      </c>
      <c r="DO719" s="20"/>
      <c r="DP719" s="19" t="s">
        <v>185</v>
      </c>
      <c r="DQ719" s="20">
        <f t="shared" si="32"/>
        <v>0</v>
      </c>
      <c r="DR719" s="20"/>
      <c r="DS719" s="19" t="s">
        <v>185</v>
      </c>
      <c r="DT719" s="20"/>
      <c r="DU719" s="19" t="s">
        <v>185</v>
      </c>
      <c r="DV719" s="20"/>
      <c r="DW719" s="20"/>
      <c r="DX719" s="20"/>
      <c r="DY719" s="20"/>
    </row>
    <row r="720">
      <c r="A720" s="18">
        <v>46043.850127314814</v>
      </c>
      <c r="B720" s="19" t="s">
        <v>234</v>
      </c>
      <c r="C720" s="19" t="s">
        <v>335</v>
      </c>
      <c r="D720" s="19">
        <f t="shared" si="2"/>
        <v>1</v>
      </c>
      <c r="E720" s="19" t="s">
        <v>335</v>
      </c>
      <c r="F720" s="19">
        <f>IFERROR(__xludf.DUMMYFUNCTION("LET(
  t, LOWER(TRIM(E720)),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20" s="19" t="s">
        <v>220</v>
      </c>
      <c r="H720" s="19">
        <f>IFERROR(__xludf.DUMMYFUNCTION("LET(
  t, LOWER(TRIM(G720)),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20" s="19" t="s">
        <v>347</v>
      </c>
      <c r="J720" s="19">
        <f>IFERROR(__xludf.DUMMYFUNCTION("LET(
  text, LOWER(I720),
  IFERROR(
    IFS(
      REGEXMATCH(text,""ở cùng gia đình|ở trọ cùng gia đình""), 0,
      REGEXMATCH(text,""thuê trọ""), 1,
      REGEXMATCH(text,""ở ktx""), 2,
      REGEXMATCH(text,""có nhà tại khu vực đang học|có nhà|ở riên"&amp;"g tại chung cư""), 3,
      REGEXMATCH(text,""ở nhà người quen""), 4
    ),
  -1)
)"),4.0)</f>
        <v>4</v>
      </c>
      <c r="K720" s="19" t="s">
        <v>221</v>
      </c>
      <c r="L720" s="19">
        <f>IFERROR(__xludf.DUMMYFUNCTION("LET(
  t, LOWER(TRIM(K720)),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20" s="19" t="s">
        <v>222</v>
      </c>
      <c r="N720" s="19">
        <f>IFERROR(__xludf.DUMMYFUNCTION("LET(
  t, LOWER(TRIM(M720)),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20" s="19" t="s">
        <v>185</v>
      </c>
      <c r="P720" s="19">
        <f t="shared" si="3"/>
        <v>0</v>
      </c>
      <c r="Q720" s="20"/>
      <c r="R720" s="20" t="str">
        <f t="shared" si="788"/>
        <v/>
      </c>
      <c r="S720" s="20"/>
      <c r="T720" s="20"/>
      <c r="U720" s="20"/>
      <c r="V720" s="20" t="str">
        <f>IFERROR(__xludf.DUMMYFUNCTION("IFERROR(REGEXEXTRACT(U720,""\d+"")*1, """")"),"")</f>
        <v/>
      </c>
      <c r="W720" s="20">
        <f t="shared" si="5"/>
        <v>0</v>
      </c>
      <c r="X720" s="20"/>
      <c r="Y720" s="20"/>
      <c r="Z720" s="19" t="s">
        <v>185</v>
      </c>
      <c r="AA720" s="19"/>
      <c r="AB720" s="19" t="s">
        <v>185</v>
      </c>
      <c r="AC720" s="19" t="s">
        <v>185</v>
      </c>
      <c r="AD720" s="19" t="s">
        <v>186</v>
      </c>
      <c r="AE720" s="19" t="s">
        <v>186</v>
      </c>
      <c r="AF720" s="19" t="s">
        <v>250</v>
      </c>
      <c r="AG720" s="19" t="s">
        <v>251</v>
      </c>
      <c r="AH720" s="19" t="s">
        <v>188</v>
      </c>
      <c r="AI720" s="19" t="s">
        <v>239</v>
      </c>
      <c r="AJ720" s="19">
        <f t="shared" si="6"/>
        <v>0</v>
      </c>
      <c r="AK720" s="19" t="s">
        <v>238</v>
      </c>
      <c r="AL720" s="19">
        <f t="shared" si="7"/>
        <v>0</v>
      </c>
      <c r="AM720" s="19" t="s">
        <v>190</v>
      </c>
      <c r="AN720" s="19">
        <f t="shared" si="8"/>
        <v>0</v>
      </c>
      <c r="AO720" s="20"/>
      <c r="AP720" s="19">
        <v>2.0</v>
      </c>
      <c r="AQ720" s="19">
        <v>2.0</v>
      </c>
      <c r="AR720" s="19">
        <v>2.0</v>
      </c>
      <c r="AS720" s="19">
        <v>3.0</v>
      </c>
      <c r="AT720" s="19">
        <v>4.0</v>
      </c>
      <c r="AU720" s="19">
        <v>4.0</v>
      </c>
      <c r="AV720" s="19">
        <v>4.0</v>
      </c>
      <c r="AW720" s="19">
        <v>1.0</v>
      </c>
      <c r="AX720" s="19">
        <v>3.0</v>
      </c>
      <c r="AY720" s="19">
        <f t="shared" si="9"/>
        <v>25</v>
      </c>
      <c r="AZ720" s="19">
        <f t="shared" si="10"/>
        <v>16</v>
      </c>
      <c r="BA720" s="19">
        <f t="shared" si="11"/>
        <v>1</v>
      </c>
      <c r="BB720" s="19">
        <f t="shared" si="12"/>
        <v>1</v>
      </c>
      <c r="BC720" s="19">
        <v>2.0</v>
      </c>
      <c r="BD720" s="19">
        <v>4.0</v>
      </c>
      <c r="BE720" s="19">
        <v>4.0</v>
      </c>
      <c r="BF720" s="19">
        <v>3.0</v>
      </c>
      <c r="BG720" s="19">
        <v>2.0</v>
      </c>
      <c r="BH720" s="19">
        <v>1.0</v>
      </c>
      <c r="BI720" s="19">
        <v>1.0</v>
      </c>
      <c r="BJ720" s="19">
        <f t="shared" si="13"/>
        <v>17</v>
      </c>
      <c r="BK720" s="19">
        <f t="shared" si="14"/>
        <v>10</v>
      </c>
      <c r="BL720" s="19"/>
      <c r="BM720" s="19"/>
      <c r="BN720" s="19">
        <v>5.0</v>
      </c>
      <c r="BO720" s="19" t="s">
        <v>195</v>
      </c>
      <c r="BP720" s="19">
        <f t="shared" si="15"/>
        <v>1</v>
      </c>
      <c r="BQ720" s="19">
        <v>6.0</v>
      </c>
      <c r="BR720" s="19">
        <v>15.0</v>
      </c>
      <c r="BS720" s="19" t="s">
        <v>195</v>
      </c>
      <c r="BT720" s="20">
        <f t="shared" si="16"/>
        <v>1</v>
      </c>
      <c r="BU720" s="19" t="s">
        <v>1355</v>
      </c>
      <c r="BV720" s="19">
        <v>3.0</v>
      </c>
      <c r="BW720" s="19" t="s">
        <v>195</v>
      </c>
      <c r="BX720" s="19" t="s">
        <v>191</v>
      </c>
      <c r="BY720" s="19" t="s">
        <v>185</v>
      </c>
      <c r="BZ720" s="19" t="s">
        <v>186</v>
      </c>
      <c r="CA720" s="19">
        <f t="shared" si="17"/>
        <v>1</v>
      </c>
      <c r="CB720" s="19" t="s">
        <v>208</v>
      </c>
      <c r="CC720" s="19">
        <f t="shared" si="18"/>
        <v>2</v>
      </c>
      <c r="CD720" s="19" t="s">
        <v>209</v>
      </c>
      <c r="CE720" s="19">
        <f t="shared" si="19"/>
        <v>1</v>
      </c>
      <c r="CF720" s="19" t="s">
        <v>209</v>
      </c>
      <c r="CG720" s="19">
        <f t="shared" si="20"/>
        <v>1</v>
      </c>
      <c r="CH720" s="19" t="s">
        <v>192</v>
      </c>
      <c r="CI720" s="19">
        <f t="shared" si="21"/>
        <v>0</v>
      </c>
      <c r="CJ720" s="19" t="s">
        <v>229</v>
      </c>
      <c r="CK720" s="19" t="s">
        <v>185</v>
      </c>
      <c r="CL720" s="19" t="s">
        <v>1356</v>
      </c>
      <c r="CM720" s="19">
        <f t="shared" si="22"/>
        <v>2</v>
      </c>
      <c r="CN720" s="19" t="s">
        <v>185</v>
      </c>
      <c r="CO720" s="19">
        <f t="shared" si="23"/>
        <v>0</v>
      </c>
      <c r="CP720" s="19" t="s">
        <v>185</v>
      </c>
      <c r="CQ720" s="19" t="s">
        <v>185</v>
      </c>
      <c r="CR720" s="19" t="s">
        <v>185</v>
      </c>
      <c r="CS720" s="19" t="s">
        <v>185</v>
      </c>
      <c r="CT720" s="19" t="s">
        <v>185</v>
      </c>
      <c r="CU720" s="19">
        <f t="shared" ref="CU720:CY720" si="792">if(CP720="Không",0,1)</f>
        <v>0</v>
      </c>
      <c r="CV720" s="19">
        <f t="shared" si="792"/>
        <v>0</v>
      </c>
      <c r="CW720" s="19">
        <f t="shared" si="792"/>
        <v>0</v>
      </c>
      <c r="CX720" s="19">
        <f t="shared" si="792"/>
        <v>0</v>
      </c>
      <c r="CY720" s="19">
        <f t="shared" si="792"/>
        <v>0</v>
      </c>
      <c r="CZ720" s="19" t="s">
        <v>195</v>
      </c>
      <c r="DA720" s="19">
        <f t="shared" si="25"/>
        <v>1</v>
      </c>
      <c r="DB720" s="19" t="s">
        <v>195</v>
      </c>
      <c r="DC720" s="19">
        <f t="shared" si="26"/>
        <v>1</v>
      </c>
      <c r="DD720" s="19" t="s">
        <v>506</v>
      </c>
      <c r="DE720" s="19" t="s">
        <v>185</v>
      </c>
      <c r="DF720" s="19">
        <f t="shared" si="27"/>
        <v>0</v>
      </c>
      <c r="DG720" s="19" t="s">
        <v>196</v>
      </c>
      <c r="DH720" s="19">
        <f t="shared" si="28"/>
        <v>0</v>
      </c>
      <c r="DI720" s="19" t="s">
        <v>185</v>
      </c>
      <c r="DJ720" s="19">
        <f t="shared" si="29"/>
        <v>0</v>
      </c>
      <c r="DK720" s="19" t="s">
        <v>197</v>
      </c>
      <c r="DL720" s="19">
        <f t="shared" si="30"/>
        <v>0</v>
      </c>
      <c r="DM720" s="20"/>
      <c r="DN720" s="19" t="str">
        <f t="shared" si="31"/>
        <v/>
      </c>
      <c r="DO720" s="20"/>
      <c r="DP720" s="19" t="s">
        <v>185</v>
      </c>
      <c r="DQ720" s="20">
        <f t="shared" si="32"/>
        <v>0</v>
      </c>
      <c r="DR720" s="20"/>
      <c r="DS720" s="19" t="s">
        <v>185</v>
      </c>
      <c r="DT720" s="20"/>
      <c r="DU720" s="19" t="s">
        <v>185</v>
      </c>
      <c r="DV720" s="20"/>
      <c r="DW720" s="20"/>
      <c r="DX720" s="20"/>
      <c r="DY720" s="20"/>
    </row>
    <row r="721">
      <c r="A721" s="18">
        <v>46043.85013888889</v>
      </c>
      <c r="B721" s="19" t="s">
        <v>172</v>
      </c>
      <c r="C721" s="19" t="s">
        <v>335</v>
      </c>
      <c r="D721" s="19">
        <f t="shared" si="2"/>
        <v>1</v>
      </c>
      <c r="E721" s="19" t="s">
        <v>180</v>
      </c>
      <c r="F721" s="19">
        <f>IFERROR(__xludf.DUMMYFUNCTION("LET(
  t, LOWER(TRIM(E721)),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21" s="19" t="s">
        <v>181</v>
      </c>
      <c r="H721" s="19">
        <f>IFERROR(__xludf.DUMMYFUNCTION("LET(
  t, LOWER(TRIM(G721)),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721" s="19" t="s">
        <v>310</v>
      </c>
      <c r="J721" s="19">
        <f>IFERROR(__xludf.DUMMYFUNCTION("LET(
  text, LOWER(I721),
  IFERROR(
    IFS(
      REGEXMATCH(text,""ở cùng gia đình|ở trọ cùng gia đình""), 0,
      REGEXMATCH(text,""thuê trọ""), 1,
      REGEXMATCH(text,""ở ktx""), 2,
      REGEXMATCH(text,""có nhà tại khu vực đang học|có nhà|ở riên"&amp;"g tại chung cư""), 3,
      REGEXMATCH(text,""ở nhà người quen""), 4
    ),
  -1)
)"),2.0)</f>
        <v>2</v>
      </c>
      <c r="K721" s="19" t="s">
        <v>221</v>
      </c>
      <c r="L721" s="19">
        <f>IFERROR(__xludf.DUMMYFUNCTION("LET(
  t, LOWER(TRIM(K721)),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21" s="19" t="s">
        <v>184</v>
      </c>
      <c r="N721" s="19">
        <f>IFERROR(__xludf.DUMMYFUNCTION("LET(
  t, LOWER(TRIM(M721)),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21" s="19" t="s">
        <v>185</v>
      </c>
      <c r="P721" s="19">
        <f t="shared" si="3"/>
        <v>0</v>
      </c>
      <c r="Q721" s="20"/>
      <c r="R721" s="20" t="str">
        <f t="shared" si="788"/>
        <v/>
      </c>
      <c r="S721" s="20"/>
      <c r="T721" s="20"/>
      <c r="U721" s="20"/>
      <c r="V721" s="20" t="str">
        <f>IFERROR(__xludf.DUMMYFUNCTION("IFERROR(REGEXEXTRACT(U721,""\d+"")*1, """")"),"")</f>
        <v/>
      </c>
      <c r="W721" s="20">
        <f t="shared" si="5"/>
        <v>0</v>
      </c>
      <c r="X721" s="20"/>
      <c r="Y721" s="20"/>
      <c r="Z721" s="19" t="s">
        <v>186</v>
      </c>
      <c r="AA721" s="19"/>
      <c r="AB721" s="19" t="s">
        <v>185</v>
      </c>
      <c r="AC721" s="19" t="s">
        <v>185</v>
      </c>
      <c r="AD721" s="19" t="s">
        <v>205</v>
      </c>
      <c r="AE721" s="19" t="s">
        <v>185</v>
      </c>
      <c r="AF721" s="19" t="s">
        <v>206</v>
      </c>
      <c r="AG721" s="19" t="s">
        <v>238</v>
      </c>
      <c r="AH721" s="19" t="s">
        <v>188</v>
      </c>
      <c r="AI721" s="19" t="s">
        <v>189</v>
      </c>
      <c r="AJ721" s="19">
        <f t="shared" si="6"/>
        <v>1</v>
      </c>
      <c r="AK721" s="19" t="s">
        <v>226</v>
      </c>
      <c r="AL721" s="19">
        <f t="shared" si="7"/>
        <v>2</v>
      </c>
      <c r="AM721" s="19" t="s">
        <v>228</v>
      </c>
      <c r="AN721" s="19">
        <f t="shared" si="8"/>
        <v>1</v>
      </c>
      <c r="AO721" s="20"/>
      <c r="AP721" s="19">
        <v>2.0</v>
      </c>
      <c r="AQ721" s="19">
        <v>1.0</v>
      </c>
      <c r="AR721" s="19">
        <v>1.0</v>
      </c>
      <c r="AS721" s="19">
        <v>1.0</v>
      </c>
      <c r="AT721" s="19">
        <v>1.0</v>
      </c>
      <c r="AU721" s="19">
        <v>2.0</v>
      </c>
      <c r="AV721" s="19">
        <v>1.0</v>
      </c>
      <c r="AW721" s="19">
        <v>1.0</v>
      </c>
      <c r="AX721" s="19">
        <v>1.0</v>
      </c>
      <c r="AY721" s="19">
        <f t="shared" si="9"/>
        <v>11</v>
      </c>
      <c r="AZ721" s="19">
        <f t="shared" si="10"/>
        <v>2</v>
      </c>
      <c r="BA721" s="19">
        <f t="shared" si="11"/>
        <v>0</v>
      </c>
      <c r="BB721" s="19">
        <f t="shared" si="12"/>
        <v>0</v>
      </c>
      <c r="BC721" s="19">
        <v>2.0</v>
      </c>
      <c r="BD721" s="19">
        <v>1.0</v>
      </c>
      <c r="BE721" s="19">
        <v>1.0</v>
      </c>
      <c r="BF721" s="19">
        <v>1.0</v>
      </c>
      <c r="BG721" s="19">
        <v>1.0</v>
      </c>
      <c r="BH721" s="19">
        <v>1.0</v>
      </c>
      <c r="BI721" s="19">
        <v>1.0</v>
      </c>
      <c r="BJ721" s="19">
        <f t="shared" si="13"/>
        <v>8</v>
      </c>
      <c r="BK721" s="19">
        <f t="shared" si="14"/>
        <v>1</v>
      </c>
      <c r="BL721" s="19"/>
      <c r="BM721" s="19"/>
      <c r="BN721" s="19">
        <v>4.0</v>
      </c>
      <c r="BO721" s="19" t="s">
        <v>185</v>
      </c>
      <c r="BP721" s="19">
        <f t="shared" si="15"/>
        <v>0</v>
      </c>
      <c r="BQ721" s="19">
        <v>6.0</v>
      </c>
      <c r="BR721" s="19">
        <v>0.0</v>
      </c>
      <c r="BS721" s="19" t="s">
        <v>195</v>
      </c>
      <c r="BT721" s="20">
        <f t="shared" si="16"/>
        <v>1</v>
      </c>
      <c r="BU721" s="19" t="s">
        <v>312</v>
      </c>
      <c r="BV721" s="19">
        <v>3.0</v>
      </c>
      <c r="BW721" s="19" t="s">
        <v>195</v>
      </c>
      <c r="BX721" s="19" t="s">
        <v>191</v>
      </c>
      <c r="BY721" s="19" t="s">
        <v>195</v>
      </c>
      <c r="BZ721" s="19" t="s">
        <v>208</v>
      </c>
      <c r="CA721" s="19">
        <f t="shared" si="17"/>
        <v>2</v>
      </c>
      <c r="CB721" s="19" t="s">
        <v>186</v>
      </c>
      <c r="CC721" s="19">
        <f t="shared" si="18"/>
        <v>1</v>
      </c>
      <c r="CD721" s="19" t="s">
        <v>208</v>
      </c>
      <c r="CE721" s="19">
        <f t="shared" si="19"/>
        <v>2</v>
      </c>
      <c r="CF721" s="19" t="s">
        <v>209</v>
      </c>
      <c r="CG721" s="19">
        <f t="shared" si="20"/>
        <v>1</v>
      </c>
      <c r="CH721" s="19" t="s">
        <v>209</v>
      </c>
      <c r="CI721" s="19">
        <f t="shared" si="21"/>
        <v>1</v>
      </c>
      <c r="CJ721" s="19" t="s">
        <v>292</v>
      </c>
      <c r="CK721" s="19" t="s">
        <v>386</v>
      </c>
      <c r="CL721" s="19" t="s">
        <v>241</v>
      </c>
      <c r="CM721" s="19">
        <f t="shared" si="22"/>
        <v>1.5</v>
      </c>
      <c r="CN721" s="19" t="s">
        <v>185</v>
      </c>
      <c r="CO721" s="19">
        <f t="shared" si="23"/>
        <v>0</v>
      </c>
      <c r="CP721" s="19" t="s">
        <v>185</v>
      </c>
      <c r="CQ721" s="19" t="s">
        <v>195</v>
      </c>
      <c r="CR721" s="19" t="s">
        <v>185</v>
      </c>
      <c r="CS721" s="19" t="s">
        <v>185</v>
      </c>
      <c r="CT721" s="19" t="s">
        <v>185</v>
      </c>
      <c r="CU721" s="19">
        <f t="shared" ref="CU721:CY721" si="793">if(CP721="Không",0,1)</f>
        <v>0</v>
      </c>
      <c r="CV721" s="19">
        <f t="shared" si="793"/>
        <v>1</v>
      </c>
      <c r="CW721" s="19">
        <f t="shared" si="793"/>
        <v>0</v>
      </c>
      <c r="CX721" s="19">
        <f t="shared" si="793"/>
        <v>0</v>
      </c>
      <c r="CY721" s="19">
        <f t="shared" si="793"/>
        <v>0</v>
      </c>
      <c r="CZ721" s="19" t="s">
        <v>185</v>
      </c>
      <c r="DA721" s="19">
        <f t="shared" si="25"/>
        <v>0</v>
      </c>
      <c r="DB721" s="19" t="s">
        <v>185</v>
      </c>
      <c r="DC721" s="19">
        <f t="shared" si="26"/>
        <v>0</v>
      </c>
      <c r="DD721" s="20"/>
      <c r="DE721" s="19" t="s">
        <v>185</v>
      </c>
      <c r="DF721" s="19">
        <f t="shared" si="27"/>
        <v>0</v>
      </c>
      <c r="DG721" s="19" t="s">
        <v>196</v>
      </c>
      <c r="DH721" s="19">
        <f t="shared" si="28"/>
        <v>0</v>
      </c>
      <c r="DI721" s="19" t="s">
        <v>185</v>
      </c>
      <c r="DJ721" s="19">
        <f t="shared" si="29"/>
        <v>0</v>
      </c>
      <c r="DK721" s="19" t="s">
        <v>197</v>
      </c>
      <c r="DL721" s="19">
        <f t="shared" si="30"/>
        <v>0</v>
      </c>
      <c r="DM721" s="20"/>
      <c r="DN721" s="19" t="str">
        <f t="shared" si="31"/>
        <v/>
      </c>
      <c r="DO721" s="20"/>
      <c r="DP721" s="19" t="s">
        <v>185</v>
      </c>
      <c r="DQ721" s="20">
        <f t="shared" si="32"/>
        <v>0</v>
      </c>
      <c r="DR721" s="20"/>
      <c r="DS721" s="19" t="s">
        <v>185</v>
      </c>
      <c r="DT721" s="20"/>
      <c r="DU721" s="19" t="s">
        <v>185</v>
      </c>
      <c r="DV721" s="20"/>
      <c r="DW721" s="20"/>
      <c r="DX721" s="20"/>
      <c r="DY721" s="20"/>
    </row>
    <row r="722">
      <c r="A722" s="18">
        <v>46043.85053240741</v>
      </c>
      <c r="B722" s="19" t="s">
        <v>514</v>
      </c>
      <c r="C722" s="19" t="s">
        <v>174</v>
      </c>
      <c r="D722" s="19">
        <f t="shared" si="2"/>
        <v>0</v>
      </c>
      <c r="E722" s="19" t="s">
        <v>349</v>
      </c>
      <c r="F722" s="19">
        <f>IFERROR(__xludf.DUMMYFUNCTION("LET(
  t, LOWER(TRIM(E722)),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22" s="19" t="s">
        <v>185</v>
      </c>
      <c r="H722" s="19">
        <f>IFERROR(__xludf.DUMMYFUNCTION("LET(
  t, LOWER(TRIM(G722)),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22" s="19" t="s">
        <v>182</v>
      </c>
      <c r="J722" s="19">
        <f>IFERROR(__xludf.DUMMYFUNCTION("LET(
  text, LOWER(I722),
  IFERROR(
    IFS(
      REGEXMATCH(text,""ở cùng gia đình|ở trọ cùng gia đình""), 0,
      REGEXMATCH(text,""thuê trọ""), 1,
      REGEXMATCH(text,""ở ktx""), 2,
      REGEXMATCH(text,""có nhà tại khu vực đang học|có nhà|ở riên"&amp;"g tại chung cư""), 3,
      REGEXMATCH(text,""ở nhà người quen""), 4
    ),
  -1)
)"),1.0)</f>
        <v>1</v>
      </c>
      <c r="K722" s="19" t="s">
        <v>183</v>
      </c>
      <c r="L722" s="19">
        <f>IFERROR(__xludf.DUMMYFUNCTION("LET(
  t, LOWER(TRIM(K722)),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22" s="19" t="s">
        <v>222</v>
      </c>
      <c r="N722" s="19">
        <f>IFERROR(__xludf.DUMMYFUNCTION("LET(
  t, LOWER(TRIM(M722)),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22" s="19" t="s">
        <v>195</v>
      </c>
      <c r="P722" s="19">
        <f t="shared" si="3"/>
        <v>1</v>
      </c>
      <c r="Q722" s="19">
        <v>1.0</v>
      </c>
      <c r="R722" s="20">
        <f t="shared" si="788"/>
        <v>1</v>
      </c>
      <c r="S722" s="19" t="s">
        <v>223</v>
      </c>
      <c r="T722" s="19"/>
      <c r="U722" s="19" t="s">
        <v>236</v>
      </c>
      <c r="V722" s="20">
        <f>IFERROR(__xludf.DUMMYFUNCTION("IFERROR(REGEXEXTRACT(U722,""\d+"")*1, """")"),40.0)</f>
        <v>40</v>
      </c>
      <c r="W722" s="20">
        <f t="shared" si="5"/>
        <v>40</v>
      </c>
      <c r="X722" s="19">
        <v>20.0</v>
      </c>
      <c r="Y722" s="19">
        <v>10.0</v>
      </c>
      <c r="Z722" s="19" t="s">
        <v>185</v>
      </c>
      <c r="AA722" s="19"/>
      <c r="AB722" s="19" t="s">
        <v>185</v>
      </c>
      <c r="AC722" s="19" t="s">
        <v>185</v>
      </c>
      <c r="AD722" s="19" t="s">
        <v>186</v>
      </c>
      <c r="AE722" s="19" t="s">
        <v>185</v>
      </c>
      <c r="AF722" s="19" t="s">
        <v>187</v>
      </c>
      <c r="AG722" s="19" t="s">
        <v>188</v>
      </c>
      <c r="AH722" s="19" t="s">
        <v>188</v>
      </c>
      <c r="AI722" s="19" t="s">
        <v>239</v>
      </c>
      <c r="AJ722" s="19">
        <f t="shared" si="6"/>
        <v>0</v>
      </c>
      <c r="AK722" s="19" t="s">
        <v>238</v>
      </c>
      <c r="AL722" s="19">
        <f t="shared" si="7"/>
        <v>0</v>
      </c>
      <c r="AM722" s="19" t="s">
        <v>190</v>
      </c>
      <c r="AN722" s="19">
        <f t="shared" si="8"/>
        <v>0</v>
      </c>
      <c r="AO722" s="20"/>
      <c r="AP722" s="19">
        <v>2.0</v>
      </c>
      <c r="AQ722" s="19">
        <v>1.0</v>
      </c>
      <c r="AR722" s="19">
        <v>2.0</v>
      </c>
      <c r="AS722" s="19">
        <v>1.0</v>
      </c>
      <c r="AT722" s="19">
        <v>1.0</v>
      </c>
      <c r="AU722" s="19">
        <v>1.0</v>
      </c>
      <c r="AV722" s="19">
        <v>1.0</v>
      </c>
      <c r="AW722" s="19">
        <v>1.0</v>
      </c>
      <c r="AX722" s="19">
        <v>1.0</v>
      </c>
      <c r="AY722" s="19">
        <f t="shared" si="9"/>
        <v>11</v>
      </c>
      <c r="AZ722" s="19">
        <f t="shared" si="10"/>
        <v>2</v>
      </c>
      <c r="BA722" s="19">
        <f t="shared" si="11"/>
        <v>0</v>
      </c>
      <c r="BB722" s="19">
        <f t="shared" si="12"/>
        <v>0</v>
      </c>
      <c r="BC722" s="19">
        <v>1.0</v>
      </c>
      <c r="BD722" s="19">
        <v>1.0</v>
      </c>
      <c r="BE722" s="19">
        <v>1.0</v>
      </c>
      <c r="BF722" s="19">
        <v>1.0</v>
      </c>
      <c r="BG722" s="19">
        <v>1.0</v>
      </c>
      <c r="BH722" s="19">
        <v>1.0</v>
      </c>
      <c r="BI722" s="19">
        <v>1.0</v>
      </c>
      <c r="BJ722" s="19">
        <f t="shared" si="13"/>
        <v>7</v>
      </c>
      <c r="BK722" s="19">
        <f t="shared" si="14"/>
        <v>0</v>
      </c>
      <c r="BL722" s="19"/>
      <c r="BM722" s="19"/>
      <c r="BN722" s="19">
        <v>2.0</v>
      </c>
      <c r="BO722" s="19" t="s">
        <v>185</v>
      </c>
      <c r="BP722" s="19">
        <f t="shared" si="15"/>
        <v>0</v>
      </c>
      <c r="BQ722" s="19">
        <v>1.0</v>
      </c>
      <c r="BR722" s="19">
        <v>0.0</v>
      </c>
      <c r="BS722" s="19" t="s">
        <v>185</v>
      </c>
      <c r="BT722" s="20">
        <f t="shared" si="16"/>
        <v>0</v>
      </c>
      <c r="BU722" s="20"/>
      <c r="BV722" s="19">
        <v>4.0</v>
      </c>
      <c r="BW722" s="19" t="s">
        <v>185</v>
      </c>
      <c r="BX722" s="19" t="s">
        <v>191</v>
      </c>
      <c r="BY722" s="19" t="s">
        <v>185</v>
      </c>
      <c r="BZ722" s="19" t="s">
        <v>185</v>
      </c>
      <c r="CA722" s="19">
        <f t="shared" si="17"/>
        <v>0</v>
      </c>
      <c r="CB722" s="19" t="s">
        <v>185</v>
      </c>
      <c r="CC722" s="19">
        <f t="shared" si="18"/>
        <v>0</v>
      </c>
      <c r="CD722" s="19" t="s">
        <v>192</v>
      </c>
      <c r="CE722" s="19">
        <f t="shared" si="19"/>
        <v>0</v>
      </c>
      <c r="CF722" s="19" t="s">
        <v>192</v>
      </c>
      <c r="CG722" s="19">
        <f t="shared" si="20"/>
        <v>0</v>
      </c>
      <c r="CH722" s="19" t="s">
        <v>192</v>
      </c>
      <c r="CI722" s="19">
        <f t="shared" si="21"/>
        <v>0</v>
      </c>
      <c r="CJ722" s="19" t="s">
        <v>193</v>
      </c>
      <c r="CK722" s="19" t="s">
        <v>185</v>
      </c>
      <c r="CL722" s="19" t="s">
        <v>212</v>
      </c>
      <c r="CM722" s="19">
        <f t="shared" si="22"/>
        <v>6</v>
      </c>
      <c r="CN722" s="19" t="s">
        <v>185</v>
      </c>
      <c r="CO722" s="19">
        <f t="shared" si="23"/>
        <v>0</v>
      </c>
      <c r="CP722" s="19" t="s">
        <v>185</v>
      </c>
      <c r="CQ722" s="19" t="s">
        <v>185</v>
      </c>
      <c r="CR722" s="19" t="s">
        <v>185</v>
      </c>
      <c r="CS722" s="19" t="s">
        <v>185</v>
      </c>
      <c r="CT722" s="19" t="s">
        <v>195</v>
      </c>
      <c r="CU722" s="19">
        <f t="shared" ref="CU722:CY722" si="794">if(CP722="Không",0,1)</f>
        <v>0</v>
      </c>
      <c r="CV722" s="19">
        <f t="shared" si="794"/>
        <v>0</v>
      </c>
      <c r="CW722" s="19">
        <f t="shared" si="794"/>
        <v>0</v>
      </c>
      <c r="CX722" s="19">
        <f t="shared" si="794"/>
        <v>0</v>
      </c>
      <c r="CY722" s="19">
        <f t="shared" si="794"/>
        <v>1</v>
      </c>
      <c r="CZ722" s="19" t="s">
        <v>185</v>
      </c>
      <c r="DA722" s="19">
        <f t="shared" si="25"/>
        <v>0</v>
      </c>
      <c r="DB722" s="19" t="s">
        <v>185</v>
      </c>
      <c r="DC722" s="19">
        <f t="shared" si="26"/>
        <v>0</v>
      </c>
      <c r="DD722" s="20"/>
      <c r="DE722" s="19" t="s">
        <v>195</v>
      </c>
      <c r="DF722" s="19">
        <f t="shared" si="27"/>
        <v>1</v>
      </c>
      <c r="DG722" s="19" t="s">
        <v>196</v>
      </c>
      <c r="DH722" s="19">
        <f t="shared" si="28"/>
        <v>0</v>
      </c>
      <c r="DI722" s="19" t="s">
        <v>185</v>
      </c>
      <c r="DJ722" s="19">
        <f t="shared" si="29"/>
        <v>0</v>
      </c>
      <c r="DK722" s="19" t="s">
        <v>197</v>
      </c>
      <c r="DL722" s="19">
        <f t="shared" si="30"/>
        <v>0</v>
      </c>
      <c r="DM722" s="19" t="s">
        <v>198</v>
      </c>
      <c r="DN722" s="19">
        <f t="shared" si="31"/>
        <v>1.5</v>
      </c>
      <c r="DO722" s="19" t="s">
        <v>304</v>
      </c>
      <c r="DP722" s="19" t="s">
        <v>185</v>
      </c>
      <c r="DQ722" s="20">
        <f t="shared" si="32"/>
        <v>0</v>
      </c>
      <c r="DR722" s="20"/>
      <c r="DS722" s="19" t="s">
        <v>185</v>
      </c>
      <c r="DT722" s="20"/>
      <c r="DU722" s="19" t="s">
        <v>185</v>
      </c>
      <c r="DV722" s="20"/>
      <c r="DW722" s="20"/>
      <c r="DX722" s="20"/>
      <c r="DY722" s="20"/>
    </row>
    <row r="723">
      <c r="A723" s="18">
        <v>46043.85053240741</v>
      </c>
      <c r="B723" s="19" t="s">
        <v>399</v>
      </c>
      <c r="C723" s="19" t="s">
        <v>335</v>
      </c>
      <c r="D723" s="19">
        <f t="shared" si="2"/>
        <v>1</v>
      </c>
      <c r="E723" s="19" t="s">
        <v>235</v>
      </c>
      <c r="F723" s="19">
        <f>IFERROR(__xludf.DUMMYFUNCTION("LET(
  t, LOWER(TRIM(E723)),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23" s="19" t="s">
        <v>185</v>
      </c>
      <c r="H723" s="19">
        <f>IFERROR(__xludf.DUMMYFUNCTION("LET(
  t, LOWER(TRIM(G723)),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23" s="19" t="s">
        <v>347</v>
      </c>
      <c r="J723" s="19">
        <f>IFERROR(__xludf.DUMMYFUNCTION("LET(
  text, LOWER(I723),
  IFERROR(
    IFS(
      REGEXMATCH(text,""ở cùng gia đình|ở trọ cùng gia đình""), 0,
      REGEXMATCH(text,""thuê trọ""), 1,
      REGEXMATCH(text,""ở ktx""), 2,
      REGEXMATCH(text,""có nhà tại khu vực đang học|có nhà|ở riên"&amp;"g tại chung cư""), 3,
      REGEXMATCH(text,""ở nhà người quen""), 4
    ),
  -1)
)"),4.0)</f>
        <v>4</v>
      </c>
      <c r="K723" s="19" t="s">
        <v>637</v>
      </c>
      <c r="L723" s="19">
        <f>IFERROR(__xludf.DUMMYFUNCTION("LET(
  t, LOWER(TRIM(K723)),
  IFERROR(
    IFS(
      REGEXMATCH(t,""xuất\s*sắc""), 0,
      REGEXMATCH(t,""^giỏi$""), 1,
      REGEXMATCH(t,""^khá$""), 2,
      REGEXMATCH(t,""trung bình|bình thường|^4$""), 3,
      REGEXMATCH(t,""rớt""), 4,
      REGEX"&amp;"MATCH(t,""năm nhất|tân sinh viên|mới|chưa|không|sắp thi|chuẩn bị thi|kq|kết quả|chưa có|chưa biết""), 5,
      TRUE, 5
    ),
  5)
)"),5.0)</f>
        <v>5</v>
      </c>
      <c r="M723" s="19" t="s">
        <v>261</v>
      </c>
      <c r="N723" s="19">
        <f>IFERROR(__xludf.DUMMYFUNCTION("LET(
  t, LOWER(TRIM(M723)),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23" s="19" t="s">
        <v>185</v>
      </c>
      <c r="P723" s="19">
        <f t="shared" si="3"/>
        <v>0</v>
      </c>
      <c r="Q723" s="20"/>
      <c r="R723" s="20" t="str">
        <f t="shared" si="788"/>
        <v/>
      </c>
      <c r="S723" s="20"/>
      <c r="T723" s="20"/>
      <c r="U723" s="20"/>
      <c r="V723" s="20" t="str">
        <f>IFERROR(__xludf.DUMMYFUNCTION("IFERROR(REGEXEXTRACT(U723,""\d+"")*1, """")"),"")</f>
        <v/>
      </c>
      <c r="W723" s="20">
        <f t="shared" si="5"/>
        <v>0</v>
      </c>
      <c r="X723" s="20"/>
      <c r="Y723" s="20"/>
      <c r="Z723" s="19" t="s">
        <v>186</v>
      </c>
      <c r="AA723" s="19"/>
      <c r="AB723" s="19" t="s">
        <v>185</v>
      </c>
      <c r="AC723" s="19" t="s">
        <v>185</v>
      </c>
      <c r="AD723" s="19" t="s">
        <v>205</v>
      </c>
      <c r="AE723" s="19" t="s">
        <v>186</v>
      </c>
      <c r="AF723" s="19" t="s">
        <v>206</v>
      </c>
      <c r="AG723" s="19" t="s">
        <v>188</v>
      </c>
      <c r="AH723" s="19" t="s">
        <v>226</v>
      </c>
      <c r="AI723" s="19" t="s">
        <v>227</v>
      </c>
      <c r="AJ723" s="19">
        <f t="shared" si="6"/>
        <v>2</v>
      </c>
      <c r="AK723" s="19" t="s">
        <v>226</v>
      </c>
      <c r="AL723" s="19">
        <f t="shared" si="7"/>
        <v>2</v>
      </c>
      <c r="AM723" s="19" t="s">
        <v>228</v>
      </c>
      <c r="AN723" s="19">
        <f t="shared" si="8"/>
        <v>1</v>
      </c>
      <c r="AO723" s="20"/>
      <c r="AP723" s="19">
        <v>4.0</v>
      </c>
      <c r="AQ723" s="19">
        <v>4.0</v>
      </c>
      <c r="AR723" s="19">
        <v>4.0</v>
      </c>
      <c r="AS723" s="19">
        <v>4.0</v>
      </c>
      <c r="AT723" s="19">
        <v>4.0</v>
      </c>
      <c r="AU723" s="19">
        <v>3.0</v>
      </c>
      <c r="AV723" s="19">
        <v>4.0</v>
      </c>
      <c r="AW723" s="19">
        <v>4.0</v>
      </c>
      <c r="AX723" s="19">
        <v>3.0</v>
      </c>
      <c r="AY723" s="19">
        <f t="shared" si="9"/>
        <v>34</v>
      </c>
      <c r="AZ723" s="19">
        <f t="shared" si="10"/>
        <v>25</v>
      </c>
      <c r="BA723" s="19">
        <f t="shared" si="11"/>
        <v>1</v>
      </c>
      <c r="BB723" s="19">
        <f t="shared" si="12"/>
        <v>1</v>
      </c>
      <c r="BC723" s="19">
        <v>2.0</v>
      </c>
      <c r="BD723" s="19">
        <v>2.0</v>
      </c>
      <c r="BE723" s="19">
        <v>3.0</v>
      </c>
      <c r="BF723" s="19">
        <v>3.0</v>
      </c>
      <c r="BG723" s="19">
        <v>4.0</v>
      </c>
      <c r="BH723" s="19">
        <v>2.0</v>
      </c>
      <c r="BI723" s="19">
        <v>3.0</v>
      </c>
      <c r="BJ723" s="19">
        <f t="shared" si="13"/>
        <v>19</v>
      </c>
      <c r="BK723" s="19">
        <f t="shared" si="14"/>
        <v>12</v>
      </c>
      <c r="BL723" s="19"/>
      <c r="BM723" s="19"/>
      <c r="BN723" s="19">
        <v>5.0</v>
      </c>
      <c r="BO723" s="19" t="s">
        <v>185</v>
      </c>
      <c r="BP723" s="19">
        <f t="shared" si="15"/>
        <v>0</v>
      </c>
      <c r="BQ723" s="19">
        <v>5.0</v>
      </c>
      <c r="BR723" s="19">
        <v>20.0</v>
      </c>
      <c r="BS723" s="19" t="s">
        <v>195</v>
      </c>
      <c r="BT723" s="20">
        <f t="shared" si="16"/>
        <v>1</v>
      </c>
      <c r="BU723" s="19" t="s">
        <v>312</v>
      </c>
      <c r="BV723" s="19">
        <v>2.0</v>
      </c>
      <c r="BW723" s="19" t="s">
        <v>195</v>
      </c>
      <c r="BX723" s="19" t="s">
        <v>191</v>
      </c>
      <c r="BY723" s="19" t="s">
        <v>195</v>
      </c>
      <c r="BZ723" s="19" t="s">
        <v>186</v>
      </c>
      <c r="CA723" s="19">
        <f t="shared" si="17"/>
        <v>1</v>
      </c>
      <c r="CB723" s="19" t="s">
        <v>208</v>
      </c>
      <c r="CC723" s="19">
        <f t="shared" si="18"/>
        <v>2</v>
      </c>
      <c r="CD723" s="19" t="s">
        <v>209</v>
      </c>
      <c r="CE723" s="19">
        <f t="shared" si="19"/>
        <v>1</v>
      </c>
      <c r="CF723" s="19" t="s">
        <v>209</v>
      </c>
      <c r="CG723" s="19">
        <f t="shared" si="20"/>
        <v>1</v>
      </c>
      <c r="CH723" s="19" t="s">
        <v>209</v>
      </c>
      <c r="CI723" s="19">
        <f t="shared" si="21"/>
        <v>1</v>
      </c>
      <c r="CJ723" s="19" t="s">
        <v>229</v>
      </c>
      <c r="CK723" s="19" t="s">
        <v>185</v>
      </c>
      <c r="CL723" s="19" t="s">
        <v>212</v>
      </c>
      <c r="CM723" s="19">
        <f t="shared" si="22"/>
        <v>6</v>
      </c>
      <c r="CN723" s="19" t="s">
        <v>213</v>
      </c>
      <c r="CO723" s="19">
        <f t="shared" si="23"/>
        <v>1</v>
      </c>
      <c r="CP723" s="19" t="s">
        <v>195</v>
      </c>
      <c r="CQ723" s="19" t="s">
        <v>195</v>
      </c>
      <c r="CR723" s="19" t="s">
        <v>195</v>
      </c>
      <c r="CS723" s="19" t="s">
        <v>195</v>
      </c>
      <c r="CT723" s="19" t="s">
        <v>185</v>
      </c>
      <c r="CU723" s="19">
        <f t="shared" ref="CU723:CY723" si="795">if(CP723="Không",0,1)</f>
        <v>1</v>
      </c>
      <c r="CV723" s="19">
        <f t="shared" si="795"/>
        <v>1</v>
      </c>
      <c r="CW723" s="19">
        <f t="shared" si="795"/>
        <v>1</v>
      </c>
      <c r="CX723" s="19">
        <f t="shared" si="795"/>
        <v>1</v>
      </c>
      <c r="CY723" s="19">
        <f t="shared" si="795"/>
        <v>0</v>
      </c>
      <c r="CZ723" s="19" t="s">
        <v>195</v>
      </c>
      <c r="DA723" s="19">
        <f t="shared" si="25"/>
        <v>1</v>
      </c>
      <c r="DB723" s="19" t="s">
        <v>195</v>
      </c>
      <c r="DC723" s="19">
        <f t="shared" si="26"/>
        <v>1</v>
      </c>
      <c r="DD723" s="19" t="s">
        <v>1357</v>
      </c>
      <c r="DE723" s="19" t="s">
        <v>185</v>
      </c>
      <c r="DF723" s="19">
        <f t="shared" si="27"/>
        <v>0</v>
      </c>
      <c r="DG723" s="19" t="s">
        <v>1358</v>
      </c>
      <c r="DH723" s="19">
        <f t="shared" si="28"/>
        <v>1</v>
      </c>
      <c r="DI723" s="19" t="s">
        <v>1359</v>
      </c>
      <c r="DJ723" s="19">
        <f t="shared" si="29"/>
        <v>1</v>
      </c>
      <c r="DK723" s="19" t="s">
        <v>197</v>
      </c>
      <c r="DL723" s="19">
        <f t="shared" si="30"/>
        <v>0</v>
      </c>
      <c r="DM723" s="20"/>
      <c r="DN723" s="19" t="str">
        <f t="shared" si="31"/>
        <v/>
      </c>
      <c r="DO723" s="20"/>
      <c r="DP723" s="19" t="s">
        <v>185</v>
      </c>
      <c r="DQ723" s="20">
        <f t="shared" si="32"/>
        <v>0</v>
      </c>
      <c r="DR723" s="20"/>
      <c r="DS723" s="19" t="s">
        <v>185</v>
      </c>
      <c r="DT723" s="20"/>
      <c r="DU723" s="19" t="s">
        <v>185</v>
      </c>
      <c r="DV723" s="20"/>
      <c r="DW723" s="20"/>
      <c r="DX723" s="20"/>
      <c r="DY723" s="20"/>
    </row>
    <row r="724">
      <c r="A724" s="18">
        <v>46043.85130787037</v>
      </c>
      <c r="B724" s="19" t="s">
        <v>309</v>
      </c>
      <c r="C724" s="19" t="s">
        <v>335</v>
      </c>
      <c r="D724" s="19">
        <f t="shared" si="2"/>
        <v>1</v>
      </c>
      <c r="E724" s="19" t="s">
        <v>476</v>
      </c>
      <c r="F724" s="19">
        <f>IFERROR(__xludf.DUMMYFUNCTION("LET(
  t, LOWER(TRIM(E724)),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724" s="19" t="s">
        <v>185</v>
      </c>
      <c r="H724" s="19">
        <f>IFERROR(__xludf.DUMMYFUNCTION("LET(
  t, LOWER(TRIM(G724)),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24" s="19" t="s">
        <v>182</v>
      </c>
      <c r="J724" s="19">
        <f>IFERROR(__xludf.DUMMYFUNCTION("LET(
  text, LOWER(I724),
  IFERROR(
    IFS(
      REGEXMATCH(text,""ở cùng gia đình|ở trọ cùng gia đình""), 0,
      REGEXMATCH(text,""thuê trọ""), 1,
      REGEXMATCH(text,""ở ktx""), 2,
      REGEXMATCH(text,""có nhà tại khu vực đang học|có nhà|ở riên"&amp;"g tại chung cư""), 3,
      REGEXMATCH(text,""ở nhà người quen""), 4
    ),
  -1)
)"),1.0)</f>
        <v>1</v>
      </c>
      <c r="K724" s="19" t="s">
        <v>183</v>
      </c>
      <c r="L724" s="19">
        <f>IFERROR(__xludf.DUMMYFUNCTION("LET(
  t, LOWER(TRIM(K724)),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24" s="19" t="s">
        <v>222</v>
      </c>
      <c r="N724" s="19">
        <f>IFERROR(__xludf.DUMMYFUNCTION("LET(
  t, LOWER(TRIM(M724)),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24" s="19" t="s">
        <v>185</v>
      </c>
      <c r="P724" s="19">
        <f t="shared" si="3"/>
        <v>0</v>
      </c>
      <c r="Q724" s="20"/>
      <c r="R724" s="20" t="str">
        <f t="shared" si="788"/>
        <v/>
      </c>
      <c r="S724" s="20"/>
      <c r="T724" s="20"/>
      <c r="U724" s="20"/>
      <c r="V724" s="20" t="str">
        <f>IFERROR(__xludf.DUMMYFUNCTION("IFERROR(REGEXEXTRACT(U724,""\d+"")*1, """")"),"")</f>
        <v/>
      </c>
      <c r="W724" s="20">
        <f t="shared" si="5"/>
        <v>0</v>
      </c>
      <c r="X724" s="20"/>
      <c r="Y724" s="20"/>
      <c r="Z724" s="19" t="s">
        <v>186</v>
      </c>
      <c r="AA724" s="19"/>
      <c r="AB724" s="19" t="s">
        <v>195</v>
      </c>
      <c r="AC724" s="19" t="s">
        <v>185</v>
      </c>
      <c r="AD724" s="19" t="s">
        <v>186</v>
      </c>
      <c r="AE724" s="19" t="s">
        <v>185</v>
      </c>
      <c r="AF724" s="19" t="s">
        <v>206</v>
      </c>
      <c r="AG724" s="19" t="s">
        <v>188</v>
      </c>
      <c r="AH724" s="19" t="s">
        <v>251</v>
      </c>
      <c r="AI724" s="19" t="s">
        <v>331</v>
      </c>
      <c r="AJ724" s="19">
        <f t="shared" si="6"/>
        <v>3</v>
      </c>
      <c r="AK724" s="19" t="s">
        <v>226</v>
      </c>
      <c r="AL724" s="19">
        <f t="shared" si="7"/>
        <v>2</v>
      </c>
      <c r="AM724" s="19" t="s">
        <v>190</v>
      </c>
      <c r="AN724" s="19">
        <f t="shared" si="8"/>
        <v>0</v>
      </c>
      <c r="AO724" s="20"/>
      <c r="AP724" s="19">
        <v>2.0</v>
      </c>
      <c r="AQ724" s="19">
        <v>3.0</v>
      </c>
      <c r="AR724" s="19">
        <v>4.0</v>
      </c>
      <c r="AS724" s="19">
        <v>2.0</v>
      </c>
      <c r="AT724" s="19">
        <v>3.0</v>
      </c>
      <c r="AU724" s="19">
        <v>2.0</v>
      </c>
      <c r="AV724" s="19">
        <v>3.0</v>
      </c>
      <c r="AW724" s="19">
        <v>3.0</v>
      </c>
      <c r="AX724" s="19">
        <v>1.0</v>
      </c>
      <c r="AY724" s="19">
        <f t="shared" si="9"/>
        <v>23</v>
      </c>
      <c r="AZ724" s="19">
        <f t="shared" si="10"/>
        <v>14</v>
      </c>
      <c r="BA724" s="19">
        <f t="shared" si="11"/>
        <v>1</v>
      </c>
      <c r="BB724" s="19">
        <f t="shared" si="12"/>
        <v>1</v>
      </c>
      <c r="BC724" s="19">
        <v>2.0</v>
      </c>
      <c r="BD724" s="19">
        <v>2.0</v>
      </c>
      <c r="BE724" s="19">
        <v>3.0</v>
      </c>
      <c r="BF724" s="19">
        <v>3.0</v>
      </c>
      <c r="BG724" s="19">
        <v>3.0</v>
      </c>
      <c r="BH724" s="19">
        <v>2.0</v>
      </c>
      <c r="BI724" s="19">
        <v>2.0</v>
      </c>
      <c r="BJ724" s="19">
        <f t="shared" si="13"/>
        <v>17</v>
      </c>
      <c r="BK724" s="19">
        <f t="shared" si="14"/>
        <v>10</v>
      </c>
      <c r="BL724" s="19"/>
      <c r="BM724" s="19"/>
      <c r="BN724" s="19">
        <v>1.0</v>
      </c>
      <c r="BO724" s="19" t="s">
        <v>185</v>
      </c>
      <c r="BP724" s="19">
        <f t="shared" si="15"/>
        <v>0</v>
      </c>
      <c r="BQ724" s="19">
        <v>1.0</v>
      </c>
      <c r="BR724" s="19">
        <v>20.0</v>
      </c>
      <c r="BS724" s="19" t="s">
        <v>195</v>
      </c>
      <c r="BT724" s="20">
        <f t="shared" si="16"/>
        <v>1</v>
      </c>
      <c r="BU724" s="19" t="s">
        <v>207</v>
      </c>
      <c r="BV724" s="19">
        <v>4.0</v>
      </c>
      <c r="BW724" s="19" t="s">
        <v>195</v>
      </c>
      <c r="BX724" s="19" t="s">
        <v>191</v>
      </c>
      <c r="BY724" s="19" t="s">
        <v>185</v>
      </c>
      <c r="BZ724" s="19" t="s">
        <v>186</v>
      </c>
      <c r="CA724" s="19">
        <f t="shared" si="17"/>
        <v>1</v>
      </c>
      <c r="CB724" s="19" t="s">
        <v>186</v>
      </c>
      <c r="CC724" s="19">
        <f t="shared" si="18"/>
        <v>1</v>
      </c>
      <c r="CD724" s="19" t="s">
        <v>208</v>
      </c>
      <c r="CE724" s="19">
        <f t="shared" si="19"/>
        <v>2</v>
      </c>
      <c r="CF724" s="19" t="s">
        <v>209</v>
      </c>
      <c r="CG724" s="19">
        <f t="shared" si="20"/>
        <v>1</v>
      </c>
      <c r="CH724" s="19" t="s">
        <v>209</v>
      </c>
      <c r="CI724" s="19">
        <f t="shared" si="21"/>
        <v>1</v>
      </c>
      <c r="CJ724" s="19" t="s">
        <v>229</v>
      </c>
      <c r="CK724" s="19" t="s">
        <v>185</v>
      </c>
      <c r="CL724" s="19" t="s">
        <v>212</v>
      </c>
      <c r="CM724" s="19">
        <f t="shared" si="22"/>
        <v>6</v>
      </c>
      <c r="CN724" s="19" t="s">
        <v>185</v>
      </c>
      <c r="CO724" s="19">
        <f t="shared" si="23"/>
        <v>0</v>
      </c>
      <c r="CP724" s="19" t="s">
        <v>185</v>
      </c>
      <c r="CQ724" s="19" t="s">
        <v>195</v>
      </c>
      <c r="CR724" s="19" t="s">
        <v>195</v>
      </c>
      <c r="CS724" s="19" t="s">
        <v>195</v>
      </c>
      <c r="CT724" s="19" t="s">
        <v>185</v>
      </c>
      <c r="CU724" s="19">
        <f t="shared" ref="CU724:CY724" si="796">if(CP724="Không",0,1)</f>
        <v>0</v>
      </c>
      <c r="CV724" s="19">
        <f t="shared" si="796"/>
        <v>1</v>
      </c>
      <c r="CW724" s="19">
        <f t="shared" si="796"/>
        <v>1</v>
      </c>
      <c r="CX724" s="19">
        <f t="shared" si="796"/>
        <v>1</v>
      </c>
      <c r="CY724" s="19">
        <f t="shared" si="796"/>
        <v>0</v>
      </c>
      <c r="CZ724" s="19" t="s">
        <v>195</v>
      </c>
      <c r="DA724" s="19">
        <f t="shared" si="25"/>
        <v>1</v>
      </c>
      <c r="DB724" s="19" t="s">
        <v>185</v>
      </c>
      <c r="DC724" s="19">
        <f t="shared" si="26"/>
        <v>0</v>
      </c>
      <c r="DD724" s="20"/>
      <c r="DE724" s="19" t="s">
        <v>185</v>
      </c>
      <c r="DF724" s="19">
        <f t="shared" si="27"/>
        <v>0</v>
      </c>
      <c r="DG724" s="19" t="s">
        <v>431</v>
      </c>
      <c r="DH724" s="19">
        <f t="shared" si="28"/>
        <v>1</v>
      </c>
      <c r="DI724" s="19" t="s">
        <v>1360</v>
      </c>
      <c r="DJ724" s="19">
        <f t="shared" si="29"/>
        <v>1</v>
      </c>
      <c r="DK724" s="19" t="s">
        <v>197</v>
      </c>
      <c r="DL724" s="19">
        <f t="shared" si="30"/>
        <v>0</v>
      </c>
      <c r="DM724" s="20"/>
      <c r="DN724" s="19" t="str">
        <f t="shared" si="31"/>
        <v/>
      </c>
      <c r="DO724" s="20"/>
      <c r="DP724" s="19" t="s">
        <v>185</v>
      </c>
      <c r="DQ724" s="20">
        <f t="shared" si="32"/>
        <v>0</v>
      </c>
      <c r="DR724" s="20"/>
      <c r="DS724" s="19" t="s">
        <v>195</v>
      </c>
      <c r="DT724" s="19" t="s">
        <v>285</v>
      </c>
      <c r="DU724" s="19" t="s">
        <v>185</v>
      </c>
      <c r="DV724" s="20"/>
      <c r="DW724" s="20"/>
      <c r="DX724" s="20"/>
      <c r="DY724" s="20"/>
    </row>
    <row r="725">
      <c r="A725" s="18">
        <v>46043.85159722222</v>
      </c>
      <c r="B725" s="19" t="s">
        <v>316</v>
      </c>
      <c r="C725" s="19" t="s">
        <v>335</v>
      </c>
      <c r="D725" s="19">
        <f t="shared" si="2"/>
        <v>1</v>
      </c>
      <c r="E725" s="19" t="s">
        <v>180</v>
      </c>
      <c r="F725" s="19">
        <f>IFERROR(__xludf.DUMMYFUNCTION("LET(
  t, LOWER(TRIM(E725)),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25" s="19" t="s">
        <v>220</v>
      </c>
      <c r="H725" s="19">
        <f>IFERROR(__xludf.DUMMYFUNCTION("LET(
  t, LOWER(TRIM(G725)),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25" s="19" t="s">
        <v>182</v>
      </c>
      <c r="J725" s="19">
        <f>IFERROR(__xludf.DUMMYFUNCTION("LET(
  text, LOWER(I725),
  IFERROR(
    IFS(
      REGEXMATCH(text,""ở cùng gia đình|ở trọ cùng gia đình""), 0,
      REGEXMATCH(text,""thuê trọ""), 1,
      REGEXMATCH(text,""ở ktx""), 2,
      REGEXMATCH(text,""có nhà tại khu vực đang học|có nhà|ở riên"&amp;"g tại chung cư""), 3,
      REGEXMATCH(text,""ở nhà người quen""), 4
    ),
  -1)
)"),1.0)</f>
        <v>1</v>
      </c>
      <c r="K725" s="19" t="s">
        <v>221</v>
      </c>
      <c r="L725" s="19">
        <f>IFERROR(__xludf.DUMMYFUNCTION("LET(
  t, LOWER(TRIM(K725)),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25" s="19" t="s">
        <v>261</v>
      </c>
      <c r="N725" s="19">
        <f>IFERROR(__xludf.DUMMYFUNCTION("LET(
  t, LOWER(TRIM(M725)),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25" s="19" t="s">
        <v>195</v>
      </c>
      <c r="P725" s="19">
        <f t="shared" si="3"/>
        <v>1</v>
      </c>
      <c r="Q725" s="19">
        <v>1.0</v>
      </c>
      <c r="R725" s="20">
        <f t="shared" si="788"/>
        <v>1</v>
      </c>
      <c r="S725" s="19" t="s">
        <v>223</v>
      </c>
      <c r="T725" s="19"/>
      <c r="U725" s="19" t="s">
        <v>307</v>
      </c>
      <c r="V725" s="20">
        <f>IFERROR(__xludf.DUMMYFUNCTION("IFERROR(REGEXEXTRACT(U725,""\d+"")*1, """")"),20.0)</f>
        <v>20</v>
      </c>
      <c r="W725" s="20">
        <f t="shared" si="5"/>
        <v>20</v>
      </c>
      <c r="X725" s="19">
        <v>0.0</v>
      </c>
      <c r="Y725" s="19">
        <v>10.0</v>
      </c>
      <c r="Z725" s="19" t="s">
        <v>186</v>
      </c>
      <c r="AA725" s="19"/>
      <c r="AB725" s="19" t="s">
        <v>185</v>
      </c>
      <c r="AC725" s="19" t="s">
        <v>185</v>
      </c>
      <c r="AD725" s="19" t="s">
        <v>205</v>
      </c>
      <c r="AE725" s="19" t="s">
        <v>185</v>
      </c>
      <c r="AF725" s="19" t="s">
        <v>187</v>
      </c>
      <c r="AG725" s="19" t="s">
        <v>188</v>
      </c>
      <c r="AH725" s="19" t="s">
        <v>188</v>
      </c>
      <c r="AI725" s="19" t="s">
        <v>239</v>
      </c>
      <c r="AJ725" s="19">
        <f t="shared" si="6"/>
        <v>0</v>
      </c>
      <c r="AK725" s="19" t="s">
        <v>302</v>
      </c>
      <c r="AL725" s="19">
        <f t="shared" si="7"/>
        <v>-1</v>
      </c>
      <c r="AM725" s="19" t="s">
        <v>190</v>
      </c>
      <c r="AN725" s="19">
        <f t="shared" si="8"/>
        <v>0</v>
      </c>
      <c r="AO725" s="20"/>
      <c r="AP725" s="19">
        <v>2.0</v>
      </c>
      <c r="AQ725" s="19">
        <v>2.0</v>
      </c>
      <c r="AR725" s="19">
        <v>1.0</v>
      </c>
      <c r="AS725" s="19">
        <v>2.0</v>
      </c>
      <c r="AT725" s="19">
        <v>1.0</v>
      </c>
      <c r="AU725" s="19">
        <v>3.0</v>
      </c>
      <c r="AV725" s="19">
        <v>2.0</v>
      </c>
      <c r="AW725" s="19">
        <v>1.0</v>
      </c>
      <c r="AX725" s="19">
        <v>1.0</v>
      </c>
      <c r="AY725" s="19">
        <f t="shared" si="9"/>
        <v>15</v>
      </c>
      <c r="AZ725" s="19">
        <f t="shared" si="10"/>
        <v>6</v>
      </c>
      <c r="BA725" s="19">
        <f t="shared" si="11"/>
        <v>0</v>
      </c>
      <c r="BB725" s="19">
        <f t="shared" si="12"/>
        <v>0</v>
      </c>
      <c r="BC725" s="19">
        <v>1.0</v>
      </c>
      <c r="BD725" s="19">
        <v>2.0</v>
      </c>
      <c r="BE725" s="19">
        <v>3.0</v>
      </c>
      <c r="BF725" s="19">
        <v>2.0</v>
      </c>
      <c r="BG725" s="19">
        <v>2.0</v>
      </c>
      <c r="BH725" s="19">
        <v>1.0</v>
      </c>
      <c r="BI725" s="19">
        <v>1.0</v>
      </c>
      <c r="BJ725" s="19">
        <f t="shared" si="13"/>
        <v>12</v>
      </c>
      <c r="BK725" s="19">
        <f t="shared" si="14"/>
        <v>5</v>
      </c>
      <c r="BL725" s="19"/>
      <c r="BM725" s="19"/>
      <c r="BN725" s="19">
        <v>4.0</v>
      </c>
      <c r="BO725" s="19" t="s">
        <v>185</v>
      </c>
      <c r="BP725" s="19">
        <f t="shared" si="15"/>
        <v>0</v>
      </c>
      <c r="BQ725" s="19">
        <v>2.0</v>
      </c>
      <c r="BR725" s="19">
        <v>0.0</v>
      </c>
      <c r="BS725" s="19" t="s">
        <v>195</v>
      </c>
      <c r="BT725" s="20">
        <f t="shared" si="16"/>
        <v>1</v>
      </c>
      <c r="BU725" s="19" t="s">
        <v>312</v>
      </c>
      <c r="BV725" s="19">
        <v>3.0</v>
      </c>
      <c r="BW725" s="19" t="s">
        <v>195</v>
      </c>
      <c r="BX725" s="19" t="s">
        <v>378</v>
      </c>
      <c r="BY725" s="19" t="s">
        <v>185</v>
      </c>
      <c r="BZ725" s="19" t="s">
        <v>186</v>
      </c>
      <c r="CA725" s="19">
        <f t="shared" si="17"/>
        <v>1</v>
      </c>
      <c r="CB725" s="19" t="s">
        <v>186</v>
      </c>
      <c r="CC725" s="19">
        <f t="shared" si="18"/>
        <v>1</v>
      </c>
      <c r="CD725" s="19" t="s">
        <v>192</v>
      </c>
      <c r="CE725" s="19">
        <f t="shared" si="19"/>
        <v>0</v>
      </c>
      <c r="CF725" s="19" t="s">
        <v>192</v>
      </c>
      <c r="CG725" s="19">
        <f t="shared" si="20"/>
        <v>0</v>
      </c>
      <c r="CH725" s="19" t="s">
        <v>192</v>
      </c>
      <c r="CI725" s="19">
        <f t="shared" si="21"/>
        <v>0</v>
      </c>
      <c r="CJ725" s="19" t="s">
        <v>1361</v>
      </c>
      <c r="CK725" s="19" t="s">
        <v>230</v>
      </c>
      <c r="CL725" s="19" t="s">
        <v>212</v>
      </c>
      <c r="CM725" s="19">
        <f t="shared" si="22"/>
        <v>6</v>
      </c>
      <c r="CN725" s="19" t="s">
        <v>185</v>
      </c>
      <c r="CO725" s="19">
        <f t="shared" si="23"/>
        <v>0</v>
      </c>
      <c r="CP725" s="19" t="s">
        <v>195</v>
      </c>
      <c r="CQ725" s="19" t="s">
        <v>195</v>
      </c>
      <c r="CR725" s="19" t="s">
        <v>185</v>
      </c>
      <c r="CS725" s="19" t="s">
        <v>195</v>
      </c>
      <c r="CT725" s="19" t="s">
        <v>185</v>
      </c>
      <c r="CU725" s="19">
        <f t="shared" ref="CU725:CY725" si="797">if(CP725="Không",0,1)</f>
        <v>1</v>
      </c>
      <c r="CV725" s="19">
        <f t="shared" si="797"/>
        <v>1</v>
      </c>
      <c r="CW725" s="19">
        <f t="shared" si="797"/>
        <v>0</v>
      </c>
      <c r="CX725" s="19">
        <f t="shared" si="797"/>
        <v>1</v>
      </c>
      <c r="CY725" s="19">
        <f t="shared" si="797"/>
        <v>0</v>
      </c>
      <c r="CZ725" s="19" t="s">
        <v>185</v>
      </c>
      <c r="DA725" s="19">
        <f t="shared" si="25"/>
        <v>0</v>
      </c>
      <c r="DB725" s="19" t="s">
        <v>185</v>
      </c>
      <c r="DC725" s="19">
        <f t="shared" si="26"/>
        <v>0</v>
      </c>
      <c r="DD725" s="20"/>
      <c r="DE725" s="19" t="s">
        <v>195</v>
      </c>
      <c r="DF725" s="19">
        <f t="shared" si="27"/>
        <v>1</v>
      </c>
      <c r="DG725" s="19" t="s">
        <v>196</v>
      </c>
      <c r="DH725" s="19">
        <f t="shared" si="28"/>
        <v>0</v>
      </c>
      <c r="DI725" s="19" t="s">
        <v>185</v>
      </c>
      <c r="DJ725" s="19">
        <f t="shared" si="29"/>
        <v>0</v>
      </c>
      <c r="DK725" s="19" t="s">
        <v>197</v>
      </c>
      <c r="DL725" s="19">
        <f t="shared" si="30"/>
        <v>0</v>
      </c>
      <c r="DM725" s="19" t="s">
        <v>303</v>
      </c>
      <c r="DN725" s="19">
        <f t="shared" si="31"/>
        <v>0.5</v>
      </c>
      <c r="DO725" s="19" t="s">
        <v>1051</v>
      </c>
      <c r="DP725" s="19" t="s">
        <v>185</v>
      </c>
      <c r="DQ725" s="20">
        <f t="shared" si="32"/>
        <v>0</v>
      </c>
      <c r="DR725" s="20"/>
      <c r="DS725" s="19" t="s">
        <v>185</v>
      </c>
      <c r="DT725" s="20"/>
      <c r="DU725" s="19" t="s">
        <v>185</v>
      </c>
      <c r="DV725" s="20"/>
      <c r="DW725" s="20"/>
      <c r="DX725" s="20"/>
      <c r="DY725" s="20"/>
    </row>
    <row r="726">
      <c r="A726" s="18">
        <v>46043.853125</v>
      </c>
      <c r="B726" s="19" t="s">
        <v>300</v>
      </c>
      <c r="C726" s="19" t="s">
        <v>335</v>
      </c>
      <c r="D726" s="19">
        <f t="shared" si="2"/>
        <v>1</v>
      </c>
      <c r="E726" s="19" t="s">
        <v>180</v>
      </c>
      <c r="F726" s="19">
        <f>IFERROR(__xludf.DUMMYFUNCTION("LET(
  t, LOWER(TRIM(E726)),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26" s="19" t="s">
        <v>220</v>
      </c>
      <c r="H726" s="19">
        <f>IFERROR(__xludf.DUMMYFUNCTION("LET(
  t, LOWER(TRIM(G726)),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26" s="19" t="s">
        <v>310</v>
      </c>
      <c r="J726" s="19">
        <f>IFERROR(__xludf.DUMMYFUNCTION("LET(
  text, LOWER(I726),
  IFERROR(
    IFS(
      REGEXMATCH(text,""ở cùng gia đình|ở trọ cùng gia đình""), 0,
      REGEXMATCH(text,""thuê trọ""), 1,
      REGEXMATCH(text,""ở ktx""), 2,
      REGEXMATCH(text,""có nhà tại khu vực đang học|có nhà|ở riên"&amp;"g tại chung cư""), 3,
      REGEXMATCH(text,""ở nhà người quen""), 4
    ),
  -1)
)"),2.0)</f>
        <v>2</v>
      </c>
      <c r="K726" s="19" t="s">
        <v>1362</v>
      </c>
      <c r="L726" s="19">
        <f>IFERROR(__xludf.DUMMYFUNCTION("LET(
  t, LOWER(TRIM(K726)),
  IFERROR(
    IFS(
      REGEXMATCH(t,""xuất\s*sắc""), 0,
      REGEXMATCH(t,""^giỏi$""), 1,
      REGEXMATCH(t,""^khá$""), 2,
      REGEXMATCH(t,""trung bình|bình thường|^4$""), 3,
      REGEXMATCH(t,""rớt""), 4,
      REGEX"&amp;"MATCH(t,""năm nhất|tân sinh viên|mới|chưa|không|sắp thi|chuẩn bị thi|kq|kết quả|chưa có|chưa biết""), 5,
      TRUE, 5
    ),
  5)
)"),5.0)</f>
        <v>5</v>
      </c>
      <c r="M726" s="19" t="s">
        <v>222</v>
      </c>
      <c r="N726" s="19">
        <f>IFERROR(__xludf.DUMMYFUNCTION("LET(
  t, LOWER(TRIM(M726)),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26" s="19" t="s">
        <v>185</v>
      </c>
      <c r="P726" s="19">
        <f t="shared" si="3"/>
        <v>0</v>
      </c>
      <c r="Q726" s="20"/>
      <c r="R726" s="20" t="str">
        <f t="shared" si="788"/>
        <v/>
      </c>
      <c r="S726" s="20"/>
      <c r="T726" s="20"/>
      <c r="U726" s="20"/>
      <c r="V726" s="20" t="str">
        <f>IFERROR(__xludf.DUMMYFUNCTION("IFERROR(REGEXEXTRACT(U726,""\d+"")*1, """")"),"")</f>
        <v/>
      </c>
      <c r="W726" s="20">
        <f t="shared" si="5"/>
        <v>0</v>
      </c>
      <c r="X726" s="20"/>
      <c r="Y726" s="20"/>
      <c r="Z726" s="19" t="s">
        <v>186</v>
      </c>
      <c r="AA726" s="19"/>
      <c r="AB726" s="19" t="s">
        <v>185</v>
      </c>
      <c r="AC726" s="19" t="s">
        <v>185</v>
      </c>
      <c r="AD726" s="19" t="s">
        <v>205</v>
      </c>
      <c r="AE726" s="19" t="s">
        <v>186</v>
      </c>
      <c r="AF726" s="19" t="s">
        <v>250</v>
      </c>
      <c r="AG726" s="19" t="s">
        <v>226</v>
      </c>
      <c r="AH726" s="19" t="s">
        <v>188</v>
      </c>
      <c r="AI726" s="19" t="s">
        <v>239</v>
      </c>
      <c r="AJ726" s="19">
        <f t="shared" si="6"/>
        <v>0</v>
      </c>
      <c r="AK726" s="19" t="s">
        <v>302</v>
      </c>
      <c r="AL726" s="19">
        <f t="shared" si="7"/>
        <v>-1</v>
      </c>
      <c r="AM726" s="19" t="s">
        <v>190</v>
      </c>
      <c r="AN726" s="19">
        <f t="shared" si="8"/>
        <v>0</v>
      </c>
      <c r="AO726" s="20"/>
      <c r="AP726" s="19">
        <v>4.0</v>
      </c>
      <c r="AQ726" s="19">
        <v>4.0</v>
      </c>
      <c r="AR726" s="19">
        <v>4.0</v>
      </c>
      <c r="AS726" s="19">
        <v>4.0</v>
      </c>
      <c r="AT726" s="19">
        <v>2.0</v>
      </c>
      <c r="AU726" s="19">
        <v>3.0</v>
      </c>
      <c r="AV726" s="19">
        <v>3.0</v>
      </c>
      <c r="AW726" s="19">
        <v>4.0</v>
      </c>
      <c r="AX726" s="19">
        <v>2.0</v>
      </c>
      <c r="AY726" s="19">
        <f t="shared" si="9"/>
        <v>30</v>
      </c>
      <c r="AZ726" s="19">
        <f t="shared" si="10"/>
        <v>21</v>
      </c>
      <c r="BA726" s="19">
        <f t="shared" si="11"/>
        <v>1</v>
      </c>
      <c r="BB726" s="19">
        <f t="shared" si="12"/>
        <v>1</v>
      </c>
      <c r="BC726" s="19">
        <v>4.0</v>
      </c>
      <c r="BD726" s="19">
        <v>4.0</v>
      </c>
      <c r="BE726" s="19">
        <v>4.0</v>
      </c>
      <c r="BF726" s="19">
        <v>3.0</v>
      </c>
      <c r="BG726" s="19">
        <v>2.0</v>
      </c>
      <c r="BH726" s="19">
        <v>2.0</v>
      </c>
      <c r="BI726" s="19">
        <v>4.0</v>
      </c>
      <c r="BJ726" s="19">
        <f t="shared" si="13"/>
        <v>23</v>
      </c>
      <c r="BK726" s="19">
        <f t="shared" si="14"/>
        <v>16</v>
      </c>
      <c r="BL726" s="19"/>
      <c r="BM726" s="19"/>
      <c r="BN726" s="19">
        <v>2.0</v>
      </c>
      <c r="BO726" s="19" t="s">
        <v>185</v>
      </c>
      <c r="BP726" s="19">
        <f t="shared" si="15"/>
        <v>0</v>
      </c>
      <c r="BQ726" s="19">
        <v>1.0</v>
      </c>
      <c r="BR726" s="19">
        <v>3.0</v>
      </c>
      <c r="BS726" s="19" t="s">
        <v>185</v>
      </c>
      <c r="BT726" s="20">
        <f t="shared" si="16"/>
        <v>0</v>
      </c>
      <c r="BU726" s="20"/>
      <c r="BV726" s="19">
        <v>1.0</v>
      </c>
      <c r="BW726" s="19" t="s">
        <v>195</v>
      </c>
      <c r="BX726" s="19" t="s">
        <v>191</v>
      </c>
      <c r="BY726" s="19" t="s">
        <v>195</v>
      </c>
      <c r="BZ726" s="19" t="s">
        <v>186</v>
      </c>
      <c r="CA726" s="19">
        <f t="shared" si="17"/>
        <v>1</v>
      </c>
      <c r="CB726" s="19" t="s">
        <v>208</v>
      </c>
      <c r="CC726" s="19">
        <f t="shared" si="18"/>
        <v>2</v>
      </c>
      <c r="CD726" s="19" t="s">
        <v>209</v>
      </c>
      <c r="CE726" s="19">
        <f t="shared" si="19"/>
        <v>1</v>
      </c>
      <c r="CF726" s="19" t="s">
        <v>209</v>
      </c>
      <c r="CG726" s="19">
        <f t="shared" si="20"/>
        <v>1</v>
      </c>
      <c r="CH726" s="19" t="s">
        <v>209</v>
      </c>
      <c r="CI726" s="19">
        <f t="shared" si="21"/>
        <v>1</v>
      </c>
      <c r="CJ726" s="19" t="s">
        <v>229</v>
      </c>
      <c r="CK726" s="19" t="s">
        <v>185</v>
      </c>
      <c r="CL726" s="19" t="s">
        <v>212</v>
      </c>
      <c r="CM726" s="19">
        <f t="shared" si="22"/>
        <v>6</v>
      </c>
      <c r="CN726" s="19" t="s">
        <v>213</v>
      </c>
      <c r="CO726" s="19">
        <f t="shared" si="23"/>
        <v>1</v>
      </c>
      <c r="CP726" s="19" t="s">
        <v>185</v>
      </c>
      <c r="CQ726" s="19" t="s">
        <v>185</v>
      </c>
      <c r="CR726" s="19" t="s">
        <v>185</v>
      </c>
      <c r="CS726" s="19" t="s">
        <v>185</v>
      </c>
      <c r="CT726" s="19" t="s">
        <v>185</v>
      </c>
      <c r="CU726" s="19">
        <f t="shared" ref="CU726:CY726" si="798">if(CP726="Không",0,1)</f>
        <v>0</v>
      </c>
      <c r="CV726" s="19">
        <f t="shared" si="798"/>
        <v>0</v>
      </c>
      <c r="CW726" s="19">
        <f t="shared" si="798"/>
        <v>0</v>
      </c>
      <c r="CX726" s="19">
        <f t="shared" si="798"/>
        <v>0</v>
      </c>
      <c r="CY726" s="19">
        <f t="shared" si="798"/>
        <v>0</v>
      </c>
      <c r="CZ726" s="19" t="s">
        <v>185</v>
      </c>
      <c r="DA726" s="19">
        <f t="shared" si="25"/>
        <v>0</v>
      </c>
      <c r="DB726" s="19" t="s">
        <v>195</v>
      </c>
      <c r="DC726" s="19">
        <f t="shared" si="26"/>
        <v>1</v>
      </c>
      <c r="DD726" s="19" t="s">
        <v>1363</v>
      </c>
      <c r="DE726" s="19" t="s">
        <v>185</v>
      </c>
      <c r="DF726" s="19">
        <f t="shared" si="27"/>
        <v>0</v>
      </c>
      <c r="DG726" s="19" t="s">
        <v>196</v>
      </c>
      <c r="DH726" s="19">
        <f t="shared" si="28"/>
        <v>0</v>
      </c>
      <c r="DI726" s="19" t="s">
        <v>185</v>
      </c>
      <c r="DJ726" s="19">
        <f t="shared" si="29"/>
        <v>0</v>
      </c>
      <c r="DK726" s="19" t="s">
        <v>197</v>
      </c>
      <c r="DL726" s="19">
        <f t="shared" si="30"/>
        <v>0</v>
      </c>
      <c r="DM726" s="20"/>
      <c r="DN726" s="19" t="str">
        <f t="shared" si="31"/>
        <v/>
      </c>
      <c r="DO726" s="20"/>
      <c r="DP726" s="19" t="s">
        <v>185</v>
      </c>
      <c r="DQ726" s="20">
        <f t="shared" si="32"/>
        <v>0</v>
      </c>
      <c r="DR726" s="20"/>
      <c r="DS726" s="19" t="s">
        <v>185</v>
      </c>
      <c r="DT726" s="20"/>
      <c r="DU726" s="19" t="s">
        <v>185</v>
      </c>
      <c r="DV726" s="20"/>
      <c r="DW726" s="20"/>
      <c r="DX726" s="20"/>
      <c r="DY726" s="20"/>
    </row>
    <row r="727">
      <c r="A727" s="18">
        <v>46043.85361111111</v>
      </c>
      <c r="B727" s="19" t="s">
        <v>219</v>
      </c>
      <c r="C727" s="19" t="s">
        <v>335</v>
      </c>
      <c r="D727" s="19">
        <f t="shared" si="2"/>
        <v>1</v>
      </c>
      <c r="E727" s="19" t="s">
        <v>328</v>
      </c>
      <c r="F727" s="19">
        <f>IFERROR(__xludf.DUMMYFUNCTION("LET(
  t, LOWER(TRIM(E727)),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27" s="19" t="s">
        <v>220</v>
      </c>
      <c r="H727" s="19">
        <f>IFERROR(__xludf.DUMMYFUNCTION("LET(
  t, LOWER(TRIM(G727)),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27" s="19" t="s">
        <v>276</v>
      </c>
      <c r="J727" s="19">
        <f>IFERROR(__xludf.DUMMYFUNCTION("LET(
  text, LOWER(I727),
  IFERROR(
    IFS(
      REGEXMATCH(text,""ở cùng gia đình|ở trọ cùng gia đình""), 0,
      REGEXMATCH(text,""thuê trọ""), 1,
      REGEXMATCH(text,""ở ktx""), 2,
      REGEXMATCH(text,""có nhà tại khu vực đang học|có nhà|ở riên"&amp;"g tại chung cư""), 3,
      REGEXMATCH(text,""ở nhà người quen""), 4
    ),
  -1)
)"),0.0)</f>
        <v>0</v>
      </c>
      <c r="K727" s="19" t="s">
        <v>183</v>
      </c>
      <c r="L727" s="19">
        <f>IFERROR(__xludf.DUMMYFUNCTION("LET(
  t, LOWER(TRIM(K727)),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27" s="19" t="s">
        <v>184</v>
      </c>
      <c r="N727" s="19">
        <f>IFERROR(__xludf.DUMMYFUNCTION("LET(
  t, LOWER(TRIM(M727)),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27" s="19" t="s">
        <v>185</v>
      </c>
      <c r="P727" s="19">
        <f t="shared" si="3"/>
        <v>0</v>
      </c>
      <c r="Q727" s="20"/>
      <c r="R727" s="20" t="str">
        <f t="shared" si="788"/>
        <v/>
      </c>
      <c r="S727" s="20"/>
      <c r="T727" s="20"/>
      <c r="U727" s="20"/>
      <c r="V727" s="20" t="str">
        <f>IFERROR(__xludf.DUMMYFUNCTION("IFERROR(REGEXEXTRACT(U727,""\d+"")*1, """")"),"")</f>
        <v/>
      </c>
      <c r="W727" s="20">
        <f t="shared" si="5"/>
        <v>0</v>
      </c>
      <c r="X727" s="20"/>
      <c r="Y727" s="20"/>
      <c r="Z727" s="19" t="s">
        <v>185</v>
      </c>
      <c r="AA727" s="19"/>
      <c r="AB727" s="19" t="s">
        <v>185</v>
      </c>
      <c r="AC727" s="19" t="s">
        <v>185</v>
      </c>
      <c r="AD727" s="19" t="s">
        <v>205</v>
      </c>
      <c r="AE727" s="19" t="s">
        <v>185</v>
      </c>
      <c r="AF727" s="19" t="s">
        <v>187</v>
      </c>
      <c r="AG727" s="19" t="s">
        <v>188</v>
      </c>
      <c r="AH727" s="19" t="s">
        <v>188</v>
      </c>
      <c r="AI727" s="19" t="s">
        <v>239</v>
      </c>
      <c r="AJ727" s="19">
        <f t="shared" si="6"/>
        <v>0</v>
      </c>
      <c r="AK727" s="19" t="s">
        <v>238</v>
      </c>
      <c r="AL727" s="19">
        <f t="shared" si="7"/>
        <v>0</v>
      </c>
      <c r="AM727" s="19" t="s">
        <v>190</v>
      </c>
      <c r="AN727" s="19">
        <f t="shared" si="8"/>
        <v>0</v>
      </c>
      <c r="AO727" s="20"/>
      <c r="AP727" s="19">
        <v>2.0</v>
      </c>
      <c r="AQ727" s="19">
        <v>4.0</v>
      </c>
      <c r="AR727" s="19">
        <v>2.0</v>
      </c>
      <c r="AS727" s="19">
        <v>2.0</v>
      </c>
      <c r="AT727" s="19">
        <v>4.0</v>
      </c>
      <c r="AU727" s="19">
        <v>4.0</v>
      </c>
      <c r="AV727" s="19">
        <v>4.0</v>
      </c>
      <c r="AW727" s="19">
        <v>2.0</v>
      </c>
      <c r="AX727" s="19">
        <v>3.0</v>
      </c>
      <c r="AY727" s="19">
        <f t="shared" si="9"/>
        <v>27</v>
      </c>
      <c r="AZ727" s="19">
        <f t="shared" si="10"/>
        <v>18</v>
      </c>
      <c r="BA727" s="19">
        <f t="shared" si="11"/>
        <v>1</v>
      </c>
      <c r="BB727" s="19">
        <f t="shared" si="12"/>
        <v>1</v>
      </c>
      <c r="BC727" s="19">
        <v>3.0</v>
      </c>
      <c r="BD727" s="19">
        <v>3.0</v>
      </c>
      <c r="BE727" s="19">
        <v>3.0</v>
      </c>
      <c r="BF727" s="19">
        <v>2.0</v>
      </c>
      <c r="BG727" s="19">
        <v>2.0</v>
      </c>
      <c r="BH727" s="19">
        <v>2.0</v>
      </c>
      <c r="BI727" s="19">
        <v>4.0</v>
      </c>
      <c r="BJ727" s="19">
        <f t="shared" si="13"/>
        <v>19</v>
      </c>
      <c r="BK727" s="19">
        <f t="shared" si="14"/>
        <v>12</v>
      </c>
      <c r="BL727" s="19"/>
      <c r="BM727" s="19"/>
      <c r="BN727" s="19">
        <v>5.0</v>
      </c>
      <c r="BO727" s="19" t="s">
        <v>195</v>
      </c>
      <c r="BP727" s="19">
        <f t="shared" si="15"/>
        <v>1</v>
      </c>
      <c r="BQ727" s="19">
        <v>5.0</v>
      </c>
      <c r="BR727" s="19">
        <v>28.0</v>
      </c>
      <c r="BS727" s="19" t="s">
        <v>195</v>
      </c>
      <c r="BT727" s="20">
        <f t="shared" si="16"/>
        <v>1</v>
      </c>
      <c r="BU727" s="19" t="s">
        <v>400</v>
      </c>
      <c r="BV727" s="19">
        <v>3.0</v>
      </c>
      <c r="BW727" s="19" t="s">
        <v>195</v>
      </c>
      <c r="BX727" s="19" t="s">
        <v>191</v>
      </c>
      <c r="BY727" s="19" t="s">
        <v>185</v>
      </c>
      <c r="BZ727" s="19" t="s">
        <v>185</v>
      </c>
      <c r="CA727" s="19">
        <f t="shared" si="17"/>
        <v>0</v>
      </c>
      <c r="CB727" s="19" t="s">
        <v>186</v>
      </c>
      <c r="CC727" s="19">
        <f t="shared" si="18"/>
        <v>1</v>
      </c>
      <c r="CD727" s="19" t="s">
        <v>192</v>
      </c>
      <c r="CE727" s="19">
        <f t="shared" si="19"/>
        <v>0</v>
      </c>
      <c r="CF727" s="19" t="s">
        <v>192</v>
      </c>
      <c r="CG727" s="19">
        <f t="shared" si="20"/>
        <v>0</v>
      </c>
      <c r="CH727" s="19" t="s">
        <v>192</v>
      </c>
      <c r="CI727" s="19">
        <f t="shared" si="21"/>
        <v>0</v>
      </c>
      <c r="CJ727" s="19" t="s">
        <v>229</v>
      </c>
      <c r="CK727" s="19" t="s">
        <v>185</v>
      </c>
      <c r="CL727" s="19" t="s">
        <v>212</v>
      </c>
      <c r="CM727" s="19">
        <f t="shared" si="22"/>
        <v>6</v>
      </c>
      <c r="CN727" s="19" t="s">
        <v>185</v>
      </c>
      <c r="CO727" s="19">
        <f t="shared" si="23"/>
        <v>0</v>
      </c>
      <c r="CP727" s="19" t="s">
        <v>185</v>
      </c>
      <c r="CQ727" s="19" t="s">
        <v>185</v>
      </c>
      <c r="CR727" s="19" t="s">
        <v>185</v>
      </c>
      <c r="CS727" s="19" t="s">
        <v>185</v>
      </c>
      <c r="CT727" s="19" t="s">
        <v>185</v>
      </c>
      <c r="CU727" s="19">
        <f t="shared" ref="CU727:CY727" si="799">if(CP727="Không",0,1)</f>
        <v>0</v>
      </c>
      <c r="CV727" s="19">
        <f t="shared" si="799"/>
        <v>0</v>
      </c>
      <c r="CW727" s="19">
        <f t="shared" si="799"/>
        <v>0</v>
      </c>
      <c r="CX727" s="19">
        <f t="shared" si="799"/>
        <v>0</v>
      </c>
      <c r="CY727" s="19">
        <f t="shared" si="799"/>
        <v>0</v>
      </c>
      <c r="CZ727" s="19" t="s">
        <v>185</v>
      </c>
      <c r="DA727" s="19">
        <f t="shared" si="25"/>
        <v>0</v>
      </c>
      <c r="DB727" s="19" t="s">
        <v>195</v>
      </c>
      <c r="DC727" s="19">
        <f t="shared" si="26"/>
        <v>1</v>
      </c>
      <c r="DD727" s="19" t="s">
        <v>1364</v>
      </c>
      <c r="DE727" s="19" t="s">
        <v>195</v>
      </c>
      <c r="DF727" s="19">
        <f t="shared" si="27"/>
        <v>1</v>
      </c>
      <c r="DG727" s="19" t="s">
        <v>485</v>
      </c>
      <c r="DH727" s="19">
        <f t="shared" si="28"/>
        <v>1</v>
      </c>
      <c r="DI727" s="19" t="s">
        <v>1365</v>
      </c>
      <c r="DJ727" s="19">
        <f t="shared" si="29"/>
        <v>1</v>
      </c>
      <c r="DK727" s="19" t="s">
        <v>197</v>
      </c>
      <c r="DL727" s="19">
        <f t="shared" si="30"/>
        <v>0</v>
      </c>
      <c r="DM727" s="19" t="s">
        <v>303</v>
      </c>
      <c r="DN727" s="19">
        <f t="shared" si="31"/>
        <v>0.5</v>
      </c>
      <c r="DO727" s="19" t="s">
        <v>779</v>
      </c>
      <c r="DP727" s="19" t="s">
        <v>185</v>
      </c>
      <c r="DQ727" s="20">
        <f t="shared" si="32"/>
        <v>0</v>
      </c>
      <c r="DR727" s="20"/>
      <c r="DS727" s="19" t="s">
        <v>185</v>
      </c>
      <c r="DT727" s="20"/>
      <c r="DU727" s="19" t="s">
        <v>185</v>
      </c>
      <c r="DV727" s="20"/>
      <c r="DW727" s="20"/>
      <c r="DX727" s="20"/>
      <c r="DY727" s="20"/>
    </row>
    <row r="728">
      <c r="A728" s="18">
        <v>46043.8537037037</v>
      </c>
      <c r="B728" s="19" t="s">
        <v>359</v>
      </c>
      <c r="C728" s="19" t="s">
        <v>335</v>
      </c>
      <c r="D728" s="19">
        <f t="shared" si="2"/>
        <v>1</v>
      </c>
      <c r="E728" s="19" t="s">
        <v>335</v>
      </c>
      <c r="F728" s="19">
        <f>IFERROR(__xludf.DUMMYFUNCTION("LET(
  t, LOWER(TRIM(E728)),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28" s="19" t="s">
        <v>185</v>
      </c>
      <c r="H728" s="19">
        <f>IFERROR(__xludf.DUMMYFUNCTION("LET(
  t, LOWER(TRIM(G728)),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28" s="19" t="s">
        <v>182</v>
      </c>
      <c r="J728" s="19">
        <f>IFERROR(__xludf.DUMMYFUNCTION("LET(
  text, LOWER(I728),
  IFERROR(
    IFS(
      REGEXMATCH(text,""ở cùng gia đình|ở trọ cùng gia đình""), 0,
      REGEXMATCH(text,""thuê trọ""), 1,
      REGEXMATCH(text,""ở ktx""), 2,
      REGEXMATCH(text,""có nhà tại khu vực đang học|có nhà|ở riên"&amp;"g tại chung cư""), 3,
      REGEXMATCH(text,""ở nhà người quen""), 4
    ),
  -1)
)"),1.0)</f>
        <v>1</v>
      </c>
      <c r="K728" s="19" t="s">
        <v>202</v>
      </c>
      <c r="L728" s="19">
        <f>IFERROR(__xludf.DUMMYFUNCTION("LET(
  t, LOWER(TRIM(K728)),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28" s="19" t="s">
        <v>222</v>
      </c>
      <c r="N728" s="19">
        <f>IFERROR(__xludf.DUMMYFUNCTION("LET(
  t, LOWER(TRIM(M728)),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28" s="19" t="s">
        <v>195</v>
      </c>
      <c r="P728" s="19">
        <f t="shared" si="3"/>
        <v>1</v>
      </c>
      <c r="Q728" s="19">
        <v>1.0</v>
      </c>
      <c r="R728" s="20">
        <f t="shared" si="788"/>
        <v>1</v>
      </c>
      <c r="S728" s="19" t="s">
        <v>203</v>
      </c>
      <c r="T728" s="19"/>
      <c r="U728" s="19" t="s">
        <v>236</v>
      </c>
      <c r="V728" s="20">
        <f>IFERROR(__xludf.DUMMYFUNCTION("IFERROR(REGEXEXTRACT(U728,""\d+"")*1, """")"),40.0)</f>
        <v>40</v>
      </c>
      <c r="W728" s="20">
        <f t="shared" si="5"/>
        <v>40</v>
      </c>
      <c r="X728" s="19">
        <v>30.0</v>
      </c>
      <c r="Y728" s="19">
        <v>30.0</v>
      </c>
      <c r="Z728" s="19" t="s">
        <v>185</v>
      </c>
      <c r="AA728" s="19"/>
      <c r="AB728" s="19" t="s">
        <v>185</v>
      </c>
      <c r="AC728" s="19" t="s">
        <v>185</v>
      </c>
      <c r="AD728" s="19" t="s">
        <v>185</v>
      </c>
      <c r="AE728" s="19" t="s">
        <v>185</v>
      </c>
      <c r="AF728" s="19" t="s">
        <v>237</v>
      </c>
      <c r="AG728" s="19" t="s">
        <v>238</v>
      </c>
      <c r="AH728" s="19" t="s">
        <v>238</v>
      </c>
      <c r="AI728" s="19" t="s">
        <v>239</v>
      </c>
      <c r="AJ728" s="19">
        <f t="shared" si="6"/>
        <v>0</v>
      </c>
      <c r="AK728" s="19" t="s">
        <v>238</v>
      </c>
      <c r="AL728" s="19">
        <f t="shared" si="7"/>
        <v>0</v>
      </c>
      <c r="AM728" s="19" t="s">
        <v>190</v>
      </c>
      <c r="AN728" s="19">
        <f t="shared" si="8"/>
        <v>0</v>
      </c>
      <c r="AO728" s="20"/>
      <c r="AP728" s="19">
        <v>2.0</v>
      </c>
      <c r="AQ728" s="19">
        <v>2.0</v>
      </c>
      <c r="AR728" s="19">
        <v>2.0</v>
      </c>
      <c r="AS728" s="19">
        <v>2.0</v>
      </c>
      <c r="AT728" s="19">
        <v>2.0</v>
      </c>
      <c r="AU728" s="19">
        <v>2.0</v>
      </c>
      <c r="AV728" s="19">
        <v>2.0</v>
      </c>
      <c r="AW728" s="19">
        <v>2.0</v>
      </c>
      <c r="AX728" s="19">
        <v>2.0</v>
      </c>
      <c r="AY728" s="19">
        <f t="shared" si="9"/>
        <v>18</v>
      </c>
      <c r="AZ728" s="19">
        <f t="shared" si="10"/>
        <v>9</v>
      </c>
      <c r="BA728" s="19">
        <f t="shared" si="11"/>
        <v>0</v>
      </c>
      <c r="BB728" s="19">
        <f t="shared" si="12"/>
        <v>0</v>
      </c>
      <c r="BC728" s="19">
        <v>2.0</v>
      </c>
      <c r="BD728" s="19">
        <v>2.0</v>
      </c>
      <c r="BE728" s="19">
        <v>2.0</v>
      </c>
      <c r="BF728" s="19">
        <v>2.0</v>
      </c>
      <c r="BG728" s="19">
        <v>2.0</v>
      </c>
      <c r="BH728" s="19">
        <v>2.0</v>
      </c>
      <c r="BI728" s="19">
        <v>2.0</v>
      </c>
      <c r="BJ728" s="19">
        <f t="shared" si="13"/>
        <v>14</v>
      </c>
      <c r="BK728" s="19">
        <f t="shared" si="14"/>
        <v>7</v>
      </c>
      <c r="BL728" s="19"/>
      <c r="BM728" s="19"/>
      <c r="BN728" s="19">
        <v>3.0</v>
      </c>
      <c r="BO728" s="19" t="s">
        <v>185</v>
      </c>
      <c r="BP728" s="19">
        <f t="shared" si="15"/>
        <v>0</v>
      </c>
      <c r="BQ728" s="19">
        <v>4.0</v>
      </c>
      <c r="BR728" s="19" t="s">
        <v>185</v>
      </c>
      <c r="BS728" s="19" t="s">
        <v>185</v>
      </c>
      <c r="BT728" s="20">
        <f t="shared" si="16"/>
        <v>0</v>
      </c>
      <c r="BU728" s="20"/>
      <c r="BV728" s="19">
        <v>3.0</v>
      </c>
      <c r="BW728" s="19" t="s">
        <v>185</v>
      </c>
      <c r="BX728" s="19" t="s">
        <v>191</v>
      </c>
      <c r="BY728" s="19" t="s">
        <v>185</v>
      </c>
      <c r="BZ728" s="19" t="s">
        <v>185</v>
      </c>
      <c r="CA728" s="19">
        <f t="shared" si="17"/>
        <v>0</v>
      </c>
      <c r="CB728" s="19" t="s">
        <v>185</v>
      </c>
      <c r="CC728" s="19">
        <f t="shared" si="18"/>
        <v>0</v>
      </c>
      <c r="CD728" s="19" t="s">
        <v>209</v>
      </c>
      <c r="CE728" s="19">
        <f t="shared" si="19"/>
        <v>1</v>
      </c>
      <c r="CF728" s="19" t="s">
        <v>209</v>
      </c>
      <c r="CG728" s="19">
        <f t="shared" si="20"/>
        <v>1</v>
      </c>
      <c r="CH728" s="19" t="s">
        <v>209</v>
      </c>
      <c r="CI728" s="19">
        <f t="shared" si="21"/>
        <v>1</v>
      </c>
      <c r="CJ728" s="19" t="s">
        <v>229</v>
      </c>
      <c r="CK728" s="19" t="s">
        <v>185</v>
      </c>
      <c r="CL728" s="19" t="s">
        <v>254</v>
      </c>
      <c r="CM728" s="19">
        <f t="shared" si="22"/>
        <v>0</v>
      </c>
      <c r="CN728" s="19" t="s">
        <v>185</v>
      </c>
      <c r="CO728" s="19">
        <f t="shared" si="23"/>
        <v>0</v>
      </c>
      <c r="CP728" s="19" t="s">
        <v>185</v>
      </c>
      <c r="CQ728" s="19" t="s">
        <v>185</v>
      </c>
      <c r="CR728" s="19" t="s">
        <v>185</v>
      </c>
      <c r="CS728" s="19" t="s">
        <v>185</v>
      </c>
      <c r="CT728" s="19" t="s">
        <v>185</v>
      </c>
      <c r="CU728" s="19">
        <f t="shared" ref="CU728:CY728" si="800">if(CP728="Không",0,1)</f>
        <v>0</v>
      </c>
      <c r="CV728" s="19">
        <f t="shared" si="800"/>
        <v>0</v>
      </c>
      <c r="CW728" s="19">
        <f t="shared" si="800"/>
        <v>0</v>
      </c>
      <c r="CX728" s="19">
        <f t="shared" si="800"/>
        <v>0</v>
      </c>
      <c r="CY728" s="19">
        <f t="shared" si="800"/>
        <v>0</v>
      </c>
      <c r="CZ728" s="19" t="s">
        <v>185</v>
      </c>
      <c r="DA728" s="19">
        <f t="shared" si="25"/>
        <v>0</v>
      </c>
      <c r="DB728" s="19" t="s">
        <v>185</v>
      </c>
      <c r="DC728" s="19">
        <f t="shared" si="26"/>
        <v>0</v>
      </c>
      <c r="DD728" s="20"/>
      <c r="DE728" s="19" t="s">
        <v>185</v>
      </c>
      <c r="DF728" s="19">
        <f t="shared" si="27"/>
        <v>0</v>
      </c>
      <c r="DG728" s="19" t="s">
        <v>1366</v>
      </c>
      <c r="DH728" s="19">
        <f t="shared" si="28"/>
        <v>1</v>
      </c>
      <c r="DI728" s="19" t="s">
        <v>185</v>
      </c>
      <c r="DJ728" s="19">
        <f t="shared" si="29"/>
        <v>0</v>
      </c>
      <c r="DK728" s="19" t="s">
        <v>197</v>
      </c>
      <c r="DL728" s="19">
        <f t="shared" si="30"/>
        <v>0</v>
      </c>
      <c r="DM728" s="20"/>
      <c r="DN728" s="19" t="str">
        <f t="shared" si="31"/>
        <v/>
      </c>
      <c r="DO728" s="20"/>
      <c r="DP728" s="19" t="s">
        <v>185</v>
      </c>
      <c r="DQ728" s="20">
        <f t="shared" si="32"/>
        <v>0</v>
      </c>
      <c r="DR728" s="20"/>
      <c r="DS728" s="19" t="s">
        <v>185</v>
      </c>
      <c r="DT728" s="20"/>
      <c r="DU728" s="19" t="s">
        <v>185</v>
      </c>
      <c r="DV728" s="20"/>
      <c r="DW728" s="20"/>
      <c r="DX728" s="20"/>
      <c r="DY728" s="20"/>
    </row>
    <row r="729">
      <c r="A729" s="18">
        <v>46043.85569444444</v>
      </c>
      <c r="B729" s="19" t="s">
        <v>357</v>
      </c>
      <c r="C729" s="19" t="s">
        <v>335</v>
      </c>
      <c r="D729" s="19">
        <f t="shared" si="2"/>
        <v>1</v>
      </c>
      <c r="E729" s="19" t="s">
        <v>235</v>
      </c>
      <c r="F729" s="19">
        <f>IFERROR(__xludf.DUMMYFUNCTION("LET(
  t, LOWER(TRIM(E729)),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29" s="19" t="s">
        <v>220</v>
      </c>
      <c r="H729" s="19">
        <f>IFERROR(__xludf.DUMMYFUNCTION("LET(
  t, LOWER(TRIM(G729)),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29" s="19" t="s">
        <v>276</v>
      </c>
      <c r="J729" s="19">
        <f>IFERROR(__xludf.DUMMYFUNCTION("LET(
  text, LOWER(I729),
  IFERROR(
    IFS(
      REGEXMATCH(text,""ở cùng gia đình|ở trọ cùng gia đình""), 0,
      REGEXMATCH(text,""thuê trọ""), 1,
      REGEXMATCH(text,""ở ktx""), 2,
      REGEXMATCH(text,""có nhà tại khu vực đang học|có nhà|ở riên"&amp;"g tại chung cư""), 3,
      REGEXMATCH(text,""ở nhà người quen""), 4
    ),
  -1)
)"),0.0)</f>
        <v>0</v>
      </c>
      <c r="K729" s="19" t="s">
        <v>183</v>
      </c>
      <c r="L729" s="19">
        <f>IFERROR(__xludf.DUMMYFUNCTION("LET(
  t, LOWER(TRIM(K729)),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29" s="19" t="s">
        <v>261</v>
      </c>
      <c r="N729" s="19">
        <f>IFERROR(__xludf.DUMMYFUNCTION("LET(
  t, LOWER(TRIM(M729)),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29" s="19" t="s">
        <v>185</v>
      </c>
      <c r="P729" s="19">
        <f t="shared" si="3"/>
        <v>0</v>
      </c>
      <c r="Q729" s="20"/>
      <c r="R729" s="20" t="str">
        <f t="shared" si="788"/>
        <v/>
      </c>
      <c r="S729" s="20"/>
      <c r="T729" s="20"/>
      <c r="U729" s="20"/>
      <c r="V729" s="20" t="str">
        <f>IFERROR(__xludf.DUMMYFUNCTION("IFERROR(REGEXEXTRACT(U729,""\d+"")*1, """")"),"")</f>
        <v/>
      </c>
      <c r="W729" s="20">
        <f t="shared" si="5"/>
        <v>0</v>
      </c>
      <c r="X729" s="20"/>
      <c r="Y729" s="20"/>
      <c r="Z729" s="19" t="s">
        <v>186</v>
      </c>
      <c r="AA729" s="19"/>
      <c r="AB729" s="19" t="s">
        <v>195</v>
      </c>
      <c r="AC729" s="19" t="s">
        <v>286</v>
      </c>
      <c r="AD729" s="19" t="s">
        <v>186</v>
      </c>
      <c r="AE729" s="19" t="s">
        <v>185</v>
      </c>
      <c r="AF729" s="19" t="s">
        <v>206</v>
      </c>
      <c r="AG729" s="19" t="s">
        <v>226</v>
      </c>
      <c r="AH729" s="19" t="s">
        <v>251</v>
      </c>
      <c r="AI729" s="19" t="s">
        <v>277</v>
      </c>
      <c r="AJ729" s="19">
        <f t="shared" si="6"/>
        <v>4</v>
      </c>
      <c r="AK729" s="19" t="s">
        <v>251</v>
      </c>
      <c r="AL729" s="19">
        <f t="shared" si="7"/>
        <v>3</v>
      </c>
      <c r="AM729" s="19" t="s">
        <v>264</v>
      </c>
      <c r="AN729" s="19">
        <f t="shared" si="8"/>
        <v>0</v>
      </c>
      <c r="AO729" s="20"/>
      <c r="AP729" s="19">
        <v>3.0</v>
      </c>
      <c r="AQ729" s="19">
        <v>2.0</v>
      </c>
      <c r="AR729" s="19">
        <v>3.0</v>
      </c>
      <c r="AS729" s="19">
        <v>3.0</v>
      </c>
      <c r="AT729" s="19">
        <v>4.0</v>
      </c>
      <c r="AU729" s="19">
        <v>2.0</v>
      </c>
      <c r="AV729" s="19">
        <v>2.0</v>
      </c>
      <c r="AW729" s="19">
        <v>3.0</v>
      </c>
      <c r="AX729" s="19">
        <v>1.0</v>
      </c>
      <c r="AY729" s="19">
        <f t="shared" si="9"/>
        <v>23</v>
      </c>
      <c r="AZ729" s="19">
        <f t="shared" si="10"/>
        <v>14</v>
      </c>
      <c r="BA729" s="19">
        <f t="shared" si="11"/>
        <v>1</v>
      </c>
      <c r="BB729" s="19">
        <f t="shared" si="12"/>
        <v>1</v>
      </c>
      <c r="BC729" s="19">
        <v>2.0</v>
      </c>
      <c r="BD729" s="19">
        <v>1.0</v>
      </c>
      <c r="BE729" s="19">
        <v>2.0</v>
      </c>
      <c r="BF729" s="19">
        <v>1.0</v>
      </c>
      <c r="BG729" s="19">
        <v>2.0</v>
      </c>
      <c r="BH729" s="19">
        <v>1.0</v>
      </c>
      <c r="BI729" s="19">
        <v>1.0</v>
      </c>
      <c r="BJ729" s="19">
        <f t="shared" si="13"/>
        <v>10</v>
      </c>
      <c r="BK729" s="19">
        <f t="shared" si="14"/>
        <v>3</v>
      </c>
      <c r="BL729" s="19"/>
      <c r="BM729" s="19"/>
      <c r="BN729" s="19">
        <v>1.0</v>
      </c>
      <c r="BO729" s="19" t="s">
        <v>185</v>
      </c>
      <c r="BP729" s="19">
        <f t="shared" si="15"/>
        <v>0</v>
      </c>
      <c r="BQ729" s="19">
        <v>3.0</v>
      </c>
      <c r="BR729" s="19">
        <v>10.0</v>
      </c>
      <c r="BS729" s="19" t="s">
        <v>195</v>
      </c>
      <c r="BT729" s="20">
        <f t="shared" si="16"/>
        <v>1</v>
      </c>
      <c r="BU729" s="19" t="s">
        <v>322</v>
      </c>
      <c r="BV729" s="19">
        <v>2.0</v>
      </c>
      <c r="BW729" s="19" t="s">
        <v>195</v>
      </c>
      <c r="BX729" s="19" t="s">
        <v>191</v>
      </c>
      <c r="BY729" s="19" t="s">
        <v>195</v>
      </c>
      <c r="BZ729" s="19" t="s">
        <v>186</v>
      </c>
      <c r="CA729" s="19">
        <f t="shared" si="17"/>
        <v>1</v>
      </c>
      <c r="CB729" s="19" t="s">
        <v>186</v>
      </c>
      <c r="CC729" s="19">
        <f t="shared" si="18"/>
        <v>1</v>
      </c>
      <c r="CD729" s="19" t="s">
        <v>209</v>
      </c>
      <c r="CE729" s="19">
        <f t="shared" si="19"/>
        <v>1</v>
      </c>
      <c r="CF729" s="19" t="s">
        <v>209</v>
      </c>
      <c r="CG729" s="19">
        <f t="shared" si="20"/>
        <v>1</v>
      </c>
      <c r="CH729" s="19" t="s">
        <v>192</v>
      </c>
      <c r="CI729" s="19">
        <f t="shared" si="21"/>
        <v>0</v>
      </c>
      <c r="CJ729" s="19" t="s">
        <v>229</v>
      </c>
      <c r="CK729" s="19" t="s">
        <v>185</v>
      </c>
      <c r="CL729" s="19" t="s">
        <v>212</v>
      </c>
      <c r="CM729" s="19">
        <f t="shared" si="22"/>
        <v>6</v>
      </c>
      <c r="CN729" s="19" t="s">
        <v>213</v>
      </c>
      <c r="CO729" s="19">
        <f t="shared" si="23"/>
        <v>1</v>
      </c>
      <c r="CP729" s="19" t="s">
        <v>185</v>
      </c>
      <c r="CQ729" s="19" t="s">
        <v>185</v>
      </c>
      <c r="CR729" s="19" t="s">
        <v>185</v>
      </c>
      <c r="CS729" s="19" t="s">
        <v>185</v>
      </c>
      <c r="CT729" s="19" t="s">
        <v>185</v>
      </c>
      <c r="CU729" s="19">
        <f t="shared" ref="CU729:CY729" si="801">if(CP729="Không",0,1)</f>
        <v>0</v>
      </c>
      <c r="CV729" s="19">
        <f t="shared" si="801"/>
        <v>0</v>
      </c>
      <c r="CW729" s="19">
        <f t="shared" si="801"/>
        <v>0</v>
      </c>
      <c r="CX729" s="19">
        <f t="shared" si="801"/>
        <v>0</v>
      </c>
      <c r="CY729" s="19">
        <f t="shared" si="801"/>
        <v>0</v>
      </c>
      <c r="CZ729" s="19" t="s">
        <v>195</v>
      </c>
      <c r="DA729" s="19">
        <f t="shared" si="25"/>
        <v>1</v>
      </c>
      <c r="DB729" s="19" t="s">
        <v>185</v>
      </c>
      <c r="DC729" s="19">
        <f t="shared" si="26"/>
        <v>0</v>
      </c>
      <c r="DD729" s="20"/>
      <c r="DE729" s="19" t="s">
        <v>185</v>
      </c>
      <c r="DF729" s="19">
        <f t="shared" si="27"/>
        <v>0</v>
      </c>
      <c r="DG729" s="19" t="s">
        <v>903</v>
      </c>
      <c r="DH729" s="19">
        <f t="shared" si="28"/>
        <v>1</v>
      </c>
      <c r="DI729" s="19" t="s">
        <v>1367</v>
      </c>
      <c r="DJ729" s="19">
        <f t="shared" si="29"/>
        <v>1</v>
      </c>
      <c r="DK729" s="19" t="s">
        <v>282</v>
      </c>
      <c r="DL729" s="19">
        <f t="shared" si="30"/>
        <v>1</v>
      </c>
      <c r="DM729" s="20"/>
      <c r="DN729" s="19" t="str">
        <f t="shared" si="31"/>
        <v/>
      </c>
      <c r="DO729" s="20"/>
      <c r="DP729" s="19" t="s">
        <v>185</v>
      </c>
      <c r="DQ729" s="20">
        <f t="shared" si="32"/>
        <v>0</v>
      </c>
      <c r="DR729" s="20"/>
      <c r="DS729" s="19" t="s">
        <v>185</v>
      </c>
      <c r="DT729" s="20"/>
      <c r="DU729" s="19" t="s">
        <v>185</v>
      </c>
      <c r="DV729" s="20"/>
      <c r="DW729" s="20"/>
      <c r="DX729" s="20"/>
      <c r="DY729" s="20"/>
    </row>
    <row r="730">
      <c r="A730" s="18">
        <v>46043.8559375</v>
      </c>
      <c r="B730" s="19" t="s">
        <v>219</v>
      </c>
      <c r="C730" s="19" t="s">
        <v>335</v>
      </c>
      <c r="D730" s="19">
        <f t="shared" si="2"/>
        <v>1</v>
      </c>
      <c r="E730" s="19" t="s">
        <v>328</v>
      </c>
      <c r="F730" s="19">
        <f>IFERROR(__xludf.DUMMYFUNCTION("LET(
  t, LOWER(TRIM(E730)),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30" s="19" t="s">
        <v>185</v>
      </c>
      <c r="H730" s="19">
        <f>IFERROR(__xludf.DUMMYFUNCTION("LET(
  t, LOWER(TRIM(G730)),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30" s="19" t="s">
        <v>182</v>
      </c>
      <c r="J730" s="19">
        <f>IFERROR(__xludf.DUMMYFUNCTION("LET(
  text, LOWER(I730),
  IFERROR(
    IFS(
      REGEXMATCH(text,""ở cùng gia đình|ở trọ cùng gia đình""), 0,
      REGEXMATCH(text,""thuê trọ""), 1,
      REGEXMATCH(text,""ở ktx""), 2,
      REGEXMATCH(text,""có nhà tại khu vực đang học|có nhà|ở riên"&amp;"g tại chung cư""), 3,
      REGEXMATCH(text,""ở nhà người quen""), 4
    ),
  -1)
)"),1.0)</f>
        <v>1</v>
      </c>
      <c r="K730" s="19" t="s">
        <v>221</v>
      </c>
      <c r="L730" s="19">
        <f>IFERROR(__xludf.DUMMYFUNCTION("LET(
  t, LOWER(TRIM(K730)),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30" s="19" t="s">
        <v>261</v>
      </c>
      <c r="N730" s="19">
        <f>IFERROR(__xludf.DUMMYFUNCTION("LET(
  t, LOWER(TRIM(M730)),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30" s="19" t="s">
        <v>185</v>
      </c>
      <c r="P730" s="19">
        <f t="shared" si="3"/>
        <v>0</v>
      </c>
      <c r="Q730" s="20"/>
      <c r="R730" s="20" t="str">
        <f t="shared" si="788"/>
        <v/>
      </c>
      <c r="S730" s="20"/>
      <c r="T730" s="20"/>
      <c r="U730" s="20"/>
      <c r="V730" s="20" t="str">
        <f>IFERROR(__xludf.DUMMYFUNCTION("IFERROR(REGEXEXTRACT(U730,""\d+"")*1, """")"),"")</f>
        <v/>
      </c>
      <c r="W730" s="20">
        <f t="shared" si="5"/>
        <v>0</v>
      </c>
      <c r="X730" s="20"/>
      <c r="Y730" s="20"/>
      <c r="Z730" s="19" t="s">
        <v>185</v>
      </c>
      <c r="AA730" s="19"/>
      <c r="AB730" s="19" t="s">
        <v>185</v>
      </c>
      <c r="AC730" s="19" t="s">
        <v>423</v>
      </c>
      <c r="AD730" s="19" t="s">
        <v>205</v>
      </c>
      <c r="AE730" s="19" t="s">
        <v>186</v>
      </c>
      <c r="AF730" s="19" t="s">
        <v>187</v>
      </c>
      <c r="AG730" s="19" t="s">
        <v>188</v>
      </c>
      <c r="AH730" s="19" t="s">
        <v>226</v>
      </c>
      <c r="AI730" s="19" t="s">
        <v>331</v>
      </c>
      <c r="AJ730" s="19">
        <f t="shared" si="6"/>
        <v>3</v>
      </c>
      <c r="AK730" s="19" t="s">
        <v>251</v>
      </c>
      <c r="AL730" s="19">
        <f t="shared" si="7"/>
        <v>3</v>
      </c>
      <c r="AM730" s="19" t="s">
        <v>294</v>
      </c>
      <c r="AN730" s="19">
        <f t="shared" si="8"/>
        <v>2</v>
      </c>
      <c r="AO730" s="20"/>
      <c r="AP730" s="19">
        <v>3.0</v>
      </c>
      <c r="AQ730" s="19">
        <v>2.0</v>
      </c>
      <c r="AR730" s="19">
        <v>3.0</v>
      </c>
      <c r="AS730" s="19">
        <v>3.0</v>
      </c>
      <c r="AT730" s="19">
        <v>3.0</v>
      </c>
      <c r="AU730" s="19">
        <v>3.0</v>
      </c>
      <c r="AV730" s="19">
        <v>4.0</v>
      </c>
      <c r="AW730" s="19">
        <v>2.0</v>
      </c>
      <c r="AX730" s="19">
        <v>1.0</v>
      </c>
      <c r="AY730" s="19">
        <f t="shared" si="9"/>
        <v>24</v>
      </c>
      <c r="AZ730" s="19">
        <f t="shared" si="10"/>
        <v>15</v>
      </c>
      <c r="BA730" s="19">
        <f t="shared" si="11"/>
        <v>1</v>
      </c>
      <c r="BB730" s="19">
        <f t="shared" si="12"/>
        <v>1</v>
      </c>
      <c r="BC730" s="19">
        <v>3.0</v>
      </c>
      <c r="BD730" s="19">
        <v>4.0</v>
      </c>
      <c r="BE730" s="19">
        <v>4.0</v>
      </c>
      <c r="BF730" s="19">
        <v>3.0</v>
      </c>
      <c r="BG730" s="19">
        <v>4.0</v>
      </c>
      <c r="BH730" s="19">
        <v>2.0</v>
      </c>
      <c r="BI730" s="19">
        <v>3.0</v>
      </c>
      <c r="BJ730" s="19">
        <f t="shared" si="13"/>
        <v>23</v>
      </c>
      <c r="BK730" s="19">
        <f t="shared" si="14"/>
        <v>16</v>
      </c>
      <c r="BL730" s="19"/>
      <c r="BM730" s="19"/>
      <c r="BN730" s="19">
        <v>5.0</v>
      </c>
      <c r="BO730" s="19" t="s">
        <v>195</v>
      </c>
      <c r="BP730" s="19">
        <f t="shared" si="15"/>
        <v>1</v>
      </c>
      <c r="BQ730" s="19">
        <v>4.0</v>
      </c>
      <c r="BR730" s="19">
        <v>13.0</v>
      </c>
      <c r="BS730" s="19" t="s">
        <v>195</v>
      </c>
      <c r="BT730" s="20">
        <f t="shared" si="16"/>
        <v>1</v>
      </c>
      <c r="BU730" s="19" t="s">
        <v>671</v>
      </c>
      <c r="BV730" s="19">
        <v>3.0</v>
      </c>
      <c r="BW730" s="19" t="s">
        <v>195</v>
      </c>
      <c r="BX730" s="19" t="s">
        <v>191</v>
      </c>
      <c r="BY730" s="19" t="s">
        <v>195</v>
      </c>
      <c r="BZ730" s="19" t="s">
        <v>186</v>
      </c>
      <c r="CA730" s="19">
        <f t="shared" si="17"/>
        <v>1</v>
      </c>
      <c r="CB730" s="19" t="s">
        <v>186</v>
      </c>
      <c r="CC730" s="19">
        <f t="shared" si="18"/>
        <v>1</v>
      </c>
      <c r="CD730" s="19" t="s">
        <v>208</v>
      </c>
      <c r="CE730" s="19">
        <f t="shared" si="19"/>
        <v>2</v>
      </c>
      <c r="CF730" s="19" t="s">
        <v>208</v>
      </c>
      <c r="CG730" s="19">
        <f t="shared" si="20"/>
        <v>2</v>
      </c>
      <c r="CH730" s="19" t="s">
        <v>208</v>
      </c>
      <c r="CI730" s="19">
        <f t="shared" si="21"/>
        <v>2</v>
      </c>
      <c r="CJ730" s="19" t="s">
        <v>210</v>
      </c>
      <c r="CK730" s="19" t="s">
        <v>899</v>
      </c>
      <c r="CL730" s="19" t="s">
        <v>212</v>
      </c>
      <c r="CM730" s="19">
        <f t="shared" si="22"/>
        <v>6</v>
      </c>
      <c r="CN730" s="19" t="s">
        <v>213</v>
      </c>
      <c r="CO730" s="19">
        <f t="shared" si="23"/>
        <v>1</v>
      </c>
      <c r="CP730" s="19" t="s">
        <v>195</v>
      </c>
      <c r="CQ730" s="19" t="s">
        <v>195</v>
      </c>
      <c r="CR730" s="19" t="s">
        <v>185</v>
      </c>
      <c r="CS730" s="19" t="s">
        <v>195</v>
      </c>
      <c r="CT730" s="19" t="s">
        <v>195</v>
      </c>
      <c r="CU730" s="19">
        <f t="shared" ref="CU730:CY730" si="802">if(CP730="Không",0,1)</f>
        <v>1</v>
      </c>
      <c r="CV730" s="19">
        <f t="shared" si="802"/>
        <v>1</v>
      </c>
      <c r="CW730" s="19">
        <f t="shared" si="802"/>
        <v>0</v>
      </c>
      <c r="CX730" s="19">
        <f t="shared" si="802"/>
        <v>1</v>
      </c>
      <c r="CY730" s="19">
        <f t="shared" si="802"/>
        <v>1</v>
      </c>
      <c r="CZ730" s="19" t="s">
        <v>185</v>
      </c>
      <c r="DA730" s="19">
        <f t="shared" si="25"/>
        <v>0</v>
      </c>
      <c r="DB730" s="19" t="s">
        <v>185</v>
      </c>
      <c r="DC730" s="19">
        <f t="shared" si="26"/>
        <v>0</v>
      </c>
      <c r="DD730" s="20"/>
      <c r="DE730" s="19" t="s">
        <v>195</v>
      </c>
      <c r="DF730" s="19">
        <f t="shared" si="27"/>
        <v>1</v>
      </c>
      <c r="DG730" s="19" t="s">
        <v>255</v>
      </c>
      <c r="DH730" s="19">
        <f t="shared" si="28"/>
        <v>1</v>
      </c>
      <c r="DI730" s="19" t="s">
        <v>1368</v>
      </c>
      <c r="DJ730" s="19">
        <f t="shared" si="29"/>
        <v>1</v>
      </c>
      <c r="DK730" s="19" t="s">
        <v>282</v>
      </c>
      <c r="DL730" s="19">
        <f t="shared" si="30"/>
        <v>1</v>
      </c>
      <c r="DM730" s="19" t="s">
        <v>198</v>
      </c>
      <c r="DN730" s="19">
        <f t="shared" si="31"/>
        <v>1.5</v>
      </c>
      <c r="DO730" s="19" t="s">
        <v>854</v>
      </c>
      <c r="DP730" s="19" t="s">
        <v>185</v>
      </c>
      <c r="DQ730" s="20">
        <f t="shared" si="32"/>
        <v>0</v>
      </c>
      <c r="DR730" s="20"/>
      <c r="DS730" s="19" t="s">
        <v>195</v>
      </c>
      <c r="DT730" s="19" t="s">
        <v>285</v>
      </c>
      <c r="DU730" s="19" t="s">
        <v>185</v>
      </c>
      <c r="DV730" s="20"/>
      <c r="DW730" s="20"/>
      <c r="DX730" s="20"/>
      <c r="DY730" s="20"/>
    </row>
    <row r="731">
      <c r="A731" s="18">
        <v>46043.85606481481</v>
      </c>
      <c r="B731" s="19" t="s">
        <v>337</v>
      </c>
      <c r="C731" s="19" t="s">
        <v>335</v>
      </c>
      <c r="D731" s="19">
        <f t="shared" si="2"/>
        <v>1</v>
      </c>
      <c r="E731" s="19" t="s">
        <v>180</v>
      </c>
      <c r="F731" s="19">
        <f>IFERROR(__xludf.DUMMYFUNCTION("LET(
  t, LOWER(TRIM(E731)),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31" s="19" t="s">
        <v>220</v>
      </c>
      <c r="H731" s="19">
        <f>IFERROR(__xludf.DUMMYFUNCTION("LET(
  t, LOWER(TRIM(G731)),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31" s="19" t="s">
        <v>182</v>
      </c>
      <c r="J731" s="19">
        <f>IFERROR(__xludf.DUMMYFUNCTION("LET(
  text, LOWER(I731),
  IFERROR(
    IFS(
      REGEXMATCH(text,""ở cùng gia đình|ở trọ cùng gia đình""), 0,
      REGEXMATCH(text,""thuê trọ""), 1,
      REGEXMATCH(text,""ở ktx""), 2,
      REGEXMATCH(text,""có nhà tại khu vực đang học|có nhà|ở riên"&amp;"g tại chung cư""), 3,
      REGEXMATCH(text,""ở nhà người quen""), 4
    ),
  -1)
)"),1.0)</f>
        <v>1</v>
      </c>
      <c r="K731" s="19" t="s">
        <v>202</v>
      </c>
      <c r="L731" s="19">
        <f>IFERROR(__xludf.DUMMYFUNCTION("LET(
  t, LOWER(TRIM(K731)),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31" s="19" t="s">
        <v>222</v>
      </c>
      <c r="N731" s="19">
        <f>IFERROR(__xludf.DUMMYFUNCTION("LET(
  t, LOWER(TRIM(M731)),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31" s="19" t="s">
        <v>195</v>
      </c>
      <c r="P731" s="19">
        <f t="shared" si="3"/>
        <v>1</v>
      </c>
      <c r="Q731" s="19">
        <v>2.0</v>
      </c>
      <c r="R731" s="20">
        <f t="shared" si="788"/>
        <v>2</v>
      </c>
      <c r="S731" s="19" t="s">
        <v>629</v>
      </c>
      <c r="T731" s="19"/>
      <c r="U731" s="19" t="s">
        <v>204</v>
      </c>
      <c r="V731" s="20">
        <f>IFERROR(__xludf.DUMMYFUNCTION("IFERROR(REGEXEXTRACT(U731,""\d+"")*1, """")"),15.0)</f>
        <v>15</v>
      </c>
      <c r="W731" s="20">
        <f t="shared" si="5"/>
        <v>15</v>
      </c>
      <c r="X731" s="19">
        <v>40.0</v>
      </c>
      <c r="Y731" s="19">
        <v>20.0</v>
      </c>
      <c r="Z731" s="19" t="s">
        <v>186</v>
      </c>
      <c r="AA731" s="19"/>
      <c r="AB731" s="19" t="s">
        <v>185</v>
      </c>
      <c r="AC731" s="19" t="s">
        <v>376</v>
      </c>
      <c r="AD731" s="19" t="s">
        <v>205</v>
      </c>
      <c r="AE731" s="19" t="s">
        <v>186</v>
      </c>
      <c r="AF731" s="19" t="s">
        <v>250</v>
      </c>
      <c r="AG731" s="19" t="s">
        <v>188</v>
      </c>
      <c r="AH731" s="19" t="s">
        <v>251</v>
      </c>
      <c r="AI731" s="19" t="s">
        <v>239</v>
      </c>
      <c r="AJ731" s="19">
        <f t="shared" si="6"/>
        <v>0</v>
      </c>
      <c r="AK731" s="19" t="s">
        <v>238</v>
      </c>
      <c r="AL731" s="19">
        <f t="shared" si="7"/>
        <v>0</v>
      </c>
      <c r="AM731" s="19" t="s">
        <v>190</v>
      </c>
      <c r="AN731" s="19">
        <f t="shared" si="8"/>
        <v>0</v>
      </c>
      <c r="AO731" s="20"/>
      <c r="AP731" s="19">
        <v>2.0</v>
      </c>
      <c r="AQ731" s="19">
        <v>3.0</v>
      </c>
      <c r="AR731" s="19">
        <v>3.0</v>
      </c>
      <c r="AS731" s="19">
        <v>3.0</v>
      </c>
      <c r="AT731" s="19">
        <v>3.0</v>
      </c>
      <c r="AU731" s="19">
        <v>1.0</v>
      </c>
      <c r="AV731" s="19">
        <v>3.0</v>
      </c>
      <c r="AW731" s="19">
        <v>1.0</v>
      </c>
      <c r="AX731" s="19">
        <v>4.0</v>
      </c>
      <c r="AY731" s="19">
        <f t="shared" si="9"/>
        <v>23</v>
      </c>
      <c r="AZ731" s="19">
        <f t="shared" si="10"/>
        <v>14</v>
      </c>
      <c r="BA731" s="19">
        <f t="shared" si="11"/>
        <v>1</v>
      </c>
      <c r="BB731" s="19">
        <f t="shared" si="12"/>
        <v>1</v>
      </c>
      <c r="BC731" s="19">
        <v>3.0</v>
      </c>
      <c r="BD731" s="19">
        <v>1.0</v>
      </c>
      <c r="BE731" s="19">
        <v>2.0</v>
      </c>
      <c r="BF731" s="19">
        <v>2.0</v>
      </c>
      <c r="BG731" s="19">
        <v>3.0</v>
      </c>
      <c r="BH731" s="19">
        <v>1.0</v>
      </c>
      <c r="BI731" s="19">
        <v>1.0</v>
      </c>
      <c r="BJ731" s="19">
        <f t="shared" si="13"/>
        <v>13</v>
      </c>
      <c r="BK731" s="19">
        <f t="shared" si="14"/>
        <v>6</v>
      </c>
      <c r="BL731" s="19"/>
      <c r="BM731" s="19"/>
      <c r="BN731" s="19">
        <v>1.0</v>
      </c>
      <c r="BO731" s="19" t="s">
        <v>185</v>
      </c>
      <c r="BP731" s="19">
        <f t="shared" si="15"/>
        <v>0</v>
      </c>
      <c r="BQ731" s="19">
        <v>1.0</v>
      </c>
      <c r="BR731" s="19">
        <v>23.0</v>
      </c>
      <c r="BS731" s="19" t="s">
        <v>195</v>
      </c>
      <c r="BT731" s="20">
        <f t="shared" si="16"/>
        <v>1</v>
      </c>
      <c r="BU731" s="19" t="s">
        <v>207</v>
      </c>
      <c r="BV731" s="19">
        <v>4.0</v>
      </c>
      <c r="BW731" s="19" t="s">
        <v>195</v>
      </c>
      <c r="BX731" s="19" t="s">
        <v>378</v>
      </c>
      <c r="BY731" s="19" t="s">
        <v>195</v>
      </c>
      <c r="BZ731" s="19" t="s">
        <v>186</v>
      </c>
      <c r="CA731" s="19">
        <f t="shared" si="17"/>
        <v>1</v>
      </c>
      <c r="CB731" s="19" t="s">
        <v>208</v>
      </c>
      <c r="CC731" s="19">
        <f t="shared" si="18"/>
        <v>2</v>
      </c>
      <c r="CD731" s="19" t="s">
        <v>209</v>
      </c>
      <c r="CE731" s="19">
        <f t="shared" si="19"/>
        <v>1</v>
      </c>
      <c r="CF731" s="19" t="s">
        <v>209</v>
      </c>
      <c r="CG731" s="19">
        <f t="shared" si="20"/>
        <v>1</v>
      </c>
      <c r="CH731" s="19" t="s">
        <v>192</v>
      </c>
      <c r="CI731" s="19">
        <f t="shared" si="21"/>
        <v>0</v>
      </c>
      <c r="CJ731" s="19" t="s">
        <v>415</v>
      </c>
      <c r="CK731" s="19" t="s">
        <v>185</v>
      </c>
      <c r="CL731" s="19" t="s">
        <v>231</v>
      </c>
      <c r="CM731" s="19">
        <f t="shared" si="22"/>
        <v>0.75</v>
      </c>
      <c r="CN731" s="19" t="s">
        <v>185</v>
      </c>
      <c r="CO731" s="19">
        <f t="shared" si="23"/>
        <v>0</v>
      </c>
      <c r="CP731" s="19" t="s">
        <v>195</v>
      </c>
      <c r="CQ731" s="19" t="s">
        <v>195</v>
      </c>
      <c r="CR731" s="19" t="s">
        <v>195</v>
      </c>
      <c r="CS731" s="19" t="s">
        <v>185</v>
      </c>
      <c r="CT731" s="19" t="s">
        <v>195</v>
      </c>
      <c r="CU731" s="19">
        <f t="shared" ref="CU731:CY731" si="803">if(CP731="Không",0,1)</f>
        <v>1</v>
      </c>
      <c r="CV731" s="19">
        <f t="shared" si="803"/>
        <v>1</v>
      </c>
      <c r="CW731" s="19">
        <f t="shared" si="803"/>
        <v>1</v>
      </c>
      <c r="CX731" s="19">
        <f t="shared" si="803"/>
        <v>0</v>
      </c>
      <c r="CY731" s="19">
        <f t="shared" si="803"/>
        <v>1</v>
      </c>
      <c r="CZ731" s="19" t="s">
        <v>195</v>
      </c>
      <c r="DA731" s="19">
        <f t="shared" si="25"/>
        <v>1</v>
      </c>
      <c r="DB731" s="19" t="s">
        <v>195</v>
      </c>
      <c r="DC731" s="19">
        <f t="shared" si="26"/>
        <v>1</v>
      </c>
      <c r="DD731" s="19" t="s">
        <v>1369</v>
      </c>
      <c r="DE731" s="19" t="s">
        <v>195</v>
      </c>
      <c r="DF731" s="19">
        <f t="shared" si="27"/>
        <v>1</v>
      </c>
      <c r="DG731" s="19" t="s">
        <v>431</v>
      </c>
      <c r="DH731" s="19">
        <f t="shared" si="28"/>
        <v>1</v>
      </c>
      <c r="DI731" s="19" t="s">
        <v>1370</v>
      </c>
      <c r="DJ731" s="19">
        <f t="shared" si="29"/>
        <v>1</v>
      </c>
      <c r="DK731" s="19" t="s">
        <v>282</v>
      </c>
      <c r="DL731" s="19">
        <f t="shared" si="30"/>
        <v>1</v>
      </c>
      <c r="DM731" s="19" t="s">
        <v>232</v>
      </c>
      <c r="DN731" s="19">
        <f t="shared" si="31"/>
        <v>2.5</v>
      </c>
      <c r="DO731" s="19" t="s">
        <v>602</v>
      </c>
      <c r="DP731" s="19" t="s">
        <v>185</v>
      </c>
      <c r="DQ731" s="20">
        <f t="shared" si="32"/>
        <v>0</v>
      </c>
      <c r="DR731" s="20"/>
      <c r="DS731" s="19" t="s">
        <v>185</v>
      </c>
      <c r="DT731" s="20"/>
      <c r="DU731" s="19" t="s">
        <v>185</v>
      </c>
      <c r="DV731" s="20"/>
      <c r="DW731" s="20"/>
      <c r="DX731" s="20"/>
      <c r="DY731" s="20"/>
    </row>
    <row r="732">
      <c r="A732" s="18">
        <v>46043.856203703705</v>
      </c>
      <c r="B732" s="19" t="s">
        <v>172</v>
      </c>
      <c r="C732" s="19" t="s">
        <v>335</v>
      </c>
      <c r="D732" s="19">
        <f t="shared" si="2"/>
        <v>1</v>
      </c>
      <c r="E732" s="19" t="s">
        <v>180</v>
      </c>
      <c r="F732" s="19">
        <f>IFERROR(__xludf.DUMMYFUNCTION("LET(
  t, LOWER(TRIM(E732)),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32" s="19" t="s">
        <v>185</v>
      </c>
      <c r="H732" s="19">
        <f>IFERROR(__xludf.DUMMYFUNCTION("LET(
  t, LOWER(TRIM(G732)),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32" s="19" t="s">
        <v>182</v>
      </c>
      <c r="J732" s="19">
        <f>IFERROR(__xludf.DUMMYFUNCTION("LET(
  text, LOWER(I732),
  IFERROR(
    IFS(
      REGEXMATCH(text,""ở cùng gia đình|ở trọ cùng gia đình""), 0,
      REGEXMATCH(text,""thuê trọ""), 1,
      REGEXMATCH(text,""ở ktx""), 2,
      REGEXMATCH(text,""có nhà tại khu vực đang học|có nhà|ở riên"&amp;"g tại chung cư""), 3,
      REGEXMATCH(text,""ở nhà người quen""), 4
    ),
  -1)
)"),1.0)</f>
        <v>1</v>
      </c>
      <c r="K732" s="19" t="s">
        <v>183</v>
      </c>
      <c r="L732" s="19">
        <f>IFERROR(__xludf.DUMMYFUNCTION("LET(
  t, LOWER(TRIM(K732)),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32" s="19" t="s">
        <v>184</v>
      </c>
      <c r="N732" s="19">
        <f>IFERROR(__xludf.DUMMYFUNCTION("LET(
  t, LOWER(TRIM(M732)),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32" s="19" t="s">
        <v>185</v>
      </c>
      <c r="P732" s="19">
        <f t="shared" si="3"/>
        <v>0</v>
      </c>
      <c r="Q732" s="20"/>
      <c r="R732" s="20" t="str">
        <f t="shared" si="788"/>
        <v/>
      </c>
      <c r="S732" s="20"/>
      <c r="T732" s="20"/>
      <c r="U732" s="20"/>
      <c r="V732" s="20" t="str">
        <f>IFERROR(__xludf.DUMMYFUNCTION("IFERROR(REGEXEXTRACT(U732,""\d+"")*1, """")"),"")</f>
        <v/>
      </c>
      <c r="W732" s="20">
        <f t="shared" si="5"/>
        <v>0</v>
      </c>
      <c r="X732" s="20"/>
      <c r="Y732" s="20"/>
      <c r="Z732" s="19" t="s">
        <v>208</v>
      </c>
      <c r="AA732" s="19"/>
      <c r="AB732" s="19" t="s">
        <v>185</v>
      </c>
      <c r="AC732" s="19" t="s">
        <v>185</v>
      </c>
      <c r="AD732" s="19" t="s">
        <v>205</v>
      </c>
      <c r="AE732" s="19" t="s">
        <v>186</v>
      </c>
      <c r="AF732" s="19" t="s">
        <v>250</v>
      </c>
      <c r="AG732" s="19" t="s">
        <v>226</v>
      </c>
      <c r="AH732" s="19" t="s">
        <v>226</v>
      </c>
      <c r="AI732" s="19" t="s">
        <v>227</v>
      </c>
      <c r="AJ732" s="19">
        <f t="shared" si="6"/>
        <v>2</v>
      </c>
      <c r="AK732" s="19" t="s">
        <v>188</v>
      </c>
      <c r="AL732" s="19">
        <f t="shared" si="7"/>
        <v>1</v>
      </c>
      <c r="AM732" s="19" t="s">
        <v>190</v>
      </c>
      <c r="AN732" s="19">
        <f t="shared" si="8"/>
        <v>0</v>
      </c>
      <c r="AO732" s="20"/>
      <c r="AP732" s="19">
        <v>4.0</v>
      </c>
      <c r="AQ732" s="19">
        <v>4.0</v>
      </c>
      <c r="AR732" s="19">
        <v>3.0</v>
      </c>
      <c r="AS732" s="19">
        <v>3.0</v>
      </c>
      <c r="AT732" s="19">
        <v>3.0</v>
      </c>
      <c r="AU732" s="19">
        <v>4.0</v>
      </c>
      <c r="AV732" s="19">
        <v>4.0</v>
      </c>
      <c r="AW732" s="19">
        <v>3.0</v>
      </c>
      <c r="AX732" s="19">
        <v>3.0</v>
      </c>
      <c r="AY732" s="19">
        <f t="shared" si="9"/>
        <v>31</v>
      </c>
      <c r="AZ732" s="19">
        <f t="shared" si="10"/>
        <v>22</v>
      </c>
      <c r="BA732" s="19">
        <f t="shared" si="11"/>
        <v>1</v>
      </c>
      <c r="BB732" s="19">
        <f t="shared" si="12"/>
        <v>1</v>
      </c>
      <c r="BC732" s="19">
        <v>4.0</v>
      </c>
      <c r="BD732" s="19">
        <v>4.0</v>
      </c>
      <c r="BE732" s="19">
        <v>4.0</v>
      </c>
      <c r="BF732" s="19">
        <v>3.0</v>
      </c>
      <c r="BG732" s="19">
        <v>4.0</v>
      </c>
      <c r="BH732" s="19">
        <v>3.0</v>
      </c>
      <c r="BI732" s="19">
        <v>4.0</v>
      </c>
      <c r="BJ732" s="19">
        <f t="shared" si="13"/>
        <v>26</v>
      </c>
      <c r="BK732" s="19">
        <f t="shared" si="14"/>
        <v>19</v>
      </c>
      <c r="BL732" s="19"/>
      <c r="BM732" s="19"/>
      <c r="BN732" s="19">
        <v>1.0</v>
      </c>
      <c r="BO732" s="19" t="s">
        <v>185</v>
      </c>
      <c r="BP732" s="19">
        <f t="shared" si="15"/>
        <v>0</v>
      </c>
      <c r="BQ732" s="19">
        <v>2.0</v>
      </c>
      <c r="BR732" s="19">
        <v>20.0</v>
      </c>
      <c r="BS732" s="19" t="s">
        <v>185</v>
      </c>
      <c r="BT732" s="20">
        <f t="shared" si="16"/>
        <v>0</v>
      </c>
      <c r="BU732" s="20"/>
      <c r="BV732" s="19">
        <v>2.0</v>
      </c>
      <c r="BW732" s="19" t="s">
        <v>195</v>
      </c>
      <c r="BX732" s="19" t="s">
        <v>191</v>
      </c>
      <c r="BY732" s="19" t="s">
        <v>195</v>
      </c>
      <c r="BZ732" s="19" t="s">
        <v>186</v>
      </c>
      <c r="CA732" s="19">
        <f t="shared" si="17"/>
        <v>1</v>
      </c>
      <c r="CB732" s="19" t="s">
        <v>208</v>
      </c>
      <c r="CC732" s="19">
        <f t="shared" si="18"/>
        <v>2</v>
      </c>
      <c r="CD732" s="19" t="s">
        <v>209</v>
      </c>
      <c r="CE732" s="19">
        <f t="shared" si="19"/>
        <v>1</v>
      </c>
      <c r="CF732" s="19" t="s">
        <v>208</v>
      </c>
      <c r="CG732" s="19">
        <f t="shared" si="20"/>
        <v>2</v>
      </c>
      <c r="CH732" s="19" t="s">
        <v>209</v>
      </c>
      <c r="CI732" s="19">
        <f t="shared" si="21"/>
        <v>1</v>
      </c>
      <c r="CJ732" s="19" t="s">
        <v>193</v>
      </c>
      <c r="CK732" s="19" t="s">
        <v>589</v>
      </c>
      <c r="CL732" s="19" t="s">
        <v>212</v>
      </c>
      <c r="CM732" s="19">
        <f t="shared" si="22"/>
        <v>6</v>
      </c>
      <c r="CN732" s="19" t="s">
        <v>213</v>
      </c>
      <c r="CO732" s="19">
        <f t="shared" si="23"/>
        <v>1</v>
      </c>
      <c r="CP732" s="19" t="s">
        <v>185</v>
      </c>
      <c r="CQ732" s="19" t="s">
        <v>195</v>
      </c>
      <c r="CR732" s="19" t="s">
        <v>195</v>
      </c>
      <c r="CS732" s="19" t="s">
        <v>195</v>
      </c>
      <c r="CT732" s="19" t="s">
        <v>185</v>
      </c>
      <c r="CU732" s="19">
        <f t="shared" ref="CU732:CY732" si="804">if(CP732="Không",0,1)</f>
        <v>0</v>
      </c>
      <c r="CV732" s="19">
        <f t="shared" si="804"/>
        <v>1</v>
      </c>
      <c r="CW732" s="19">
        <f t="shared" si="804"/>
        <v>1</v>
      </c>
      <c r="CX732" s="19">
        <f t="shared" si="804"/>
        <v>1</v>
      </c>
      <c r="CY732" s="19">
        <f t="shared" si="804"/>
        <v>0</v>
      </c>
      <c r="CZ732" s="19" t="s">
        <v>185</v>
      </c>
      <c r="DA732" s="19">
        <f t="shared" si="25"/>
        <v>0</v>
      </c>
      <c r="DB732" s="19" t="s">
        <v>195</v>
      </c>
      <c r="DC732" s="19">
        <f t="shared" si="26"/>
        <v>1</v>
      </c>
      <c r="DD732" s="19" t="s">
        <v>1371</v>
      </c>
      <c r="DE732" s="19" t="s">
        <v>185</v>
      </c>
      <c r="DF732" s="19">
        <f t="shared" si="27"/>
        <v>0</v>
      </c>
      <c r="DG732" s="19" t="s">
        <v>196</v>
      </c>
      <c r="DH732" s="19">
        <f t="shared" si="28"/>
        <v>0</v>
      </c>
      <c r="DI732" s="19" t="s">
        <v>1372</v>
      </c>
      <c r="DJ732" s="19">
        <f t="shared" si="29"/>
        <v>1</v>
      </c>
      <c r="DK732" s="19" t="s">
        <v>197</v>
      </c>
      <c r="DL732" s="19">
        <f t="shared" si="30"/>
        <v>0</v>
      </c>
      <c r="DM732" s="20"/>
      <c r="DN732" s="19" t="str">
        <f t="shared" si="31"/>
        <v/>
      </c>
      <c r="DO732" s="20"/>
      <c r="DP732" s="19" t="s">
        <v>185</v>
      </c>
      <c r="DQ732" s="20">
        <f t="shared" si="32"/>
        <v>0</v>
      </c>
      <c r="DR732" s="20"/>
      <c r="DS732" s="19" t="s">
        <v>185</v>
      </c>
      <c r="DT732" s="20"/>
      <c r="DU732" s="19" t="s">
        <v>185</v>
      </c>
      <c r="DV732" s="20"/>
      <c r="DW732" s="20"/>
      <c r="DX732" s="20"/>
      <c r="DY732" s="20"/>
    </row>
    <row r="733">
      <c r="A733" s="18">
        <v>46043.85736111111</v>
      </c>
      <c r="B733" s="19" t="s">
        <v>246</v>
      </c>
      <c r="C733" s="19" t="s">
        <v>335</v>
      </c>
      <c r="D733" s="19">
        <f t="shared" si="2"/>
        <v>1</v>
      </c>
      <c r="E733" s="19" t="s">
        <v>328</v>
      </c>
      <c r="F733" s="19">
        <f>IFERROR(__xludf.DUMMYFUNCTION("LET(
  t, LOWER(TRIM(E733)),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33" s="19" t="s">
        <v>220</v>
      </c>
      <c r="H733" s="19">
        <f>IFERROR(__xludf.DUMMYFUNCTION("LET(
  t, LOWER(TRIM(G733)),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33" s="19" t="s">
        <v>182</v>
      </c>
      <c r="J733" s="19">
        <f>IFERROR(__xludf.DUMMYFUNCTION("LET(
  text, LOWER(I733),
  IFERROR(
    IFS(
      REGEXMATCH(text,""ở cùng gia đình|ở trọ cùng gia đình""), 0,
      REGEXMATCH(text,""thuê trọ""), 1,
      REGEXMATCH(text,""ở ktx""), 2,
      REGEXMATCH(text,""có nhà tại khu vực đang học|có nhà|ở riên"&amp;"g tại chung cư""), 3,
      REGEXMATCH(text,""ở nhà người quen""), 4
    ),
  -1)
)"),1.0)</f>
        <v>1</v>
      </c>
      <c r="K733" s="19" t="s">
        <v>183</v>
      </c>
      <c r="L733" s="19">
        <f>IFERROR(__xludf.DUMMYFUNCTION("LET(
  t, LOWER(TRIM(K733)),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33" s="19" t="s">
        <v>1373</v>
      </c>
      <c r="N733" s="19">
        <f>IFERROR(__xludf.DUMMYFUNCTION("LET(
  t, LOWER(TRIM(M733)),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33" s="19" t="s">
        <v>185</v>
      </c>
      <c r="P733" s="19">
        <f t="shared" si="3"/>
        <v>0</v>
      </c>
      <c r="Q733" s="20"/>
      <c r="R733" s="20" t="str">
        <f t="shared" si="788"/>
        <v/>
      </c>
      <c r="S733" s="20"/>
      <c r="T733" s="20"/>
      <c r="U733" s="20"/>
      <c r="V733" s="20" t="str">
        <f>IFERROR(__xludf.DUMMYFUNCTION("IFERROR(REGEXEXTRACT(U733,""\d+"")*1, """")"),"")</f>
        <v/>
      </c>
      <c r="W733" s="20">
        <f t="shared" si="5"/>
        <v>0</v>
      </c>
      <c r="X733" s="20"/>
      <c r="Y733" s="20"/>
      <c r="Z733" s="19" t="s">
        <v>186</v>
      </c>
      <c r="AA733" s="19"/>
      <c r="AB733" s="19" t="s">
        <v>195</v>
      </c>
      <c r="AC733" s="19" t="s">
        <v>423</v>
      </c>
      <c r="AD733" s="19" t="s">
        <v>186</v>
      </c>
      <c r="AE733" s="19" t="s">
        <v>185</v>
      </c>
      <c r="AF733" s="19" t="s">
        <v>206</v>
      </c>
      <c r="AG733" s="19" t="s">
        <v>188</v>
      </c>
      <c r="AH733" s="19" t="s">
        <v>188</v>
      </c>
      <c r="AI733" s="19" t="s">
        <v>227</v>
      </c>
      <c r="AJ733" s="19">
        <f t="shared" si="6"/>
        <v>2</v>
      </c>
      <c r="AK733" s="19" t="s">
        <v>188</v>
      </c>
      <c r="AL733" s="19">
        <f t="shared" si="7"/>
        <v>1</v>
      </c>
      <c r="AM733" s="19" t="s">
        <v>190</v>
      </c>
      <c r="AN733" s="19">
        <f t="shared" si="8"/>
        <v>0</v>
      </c>
      <c r="AO733" s="20"/>
      <c r="AP733" s="19">
        <v>2.0</v>
      </c>
      <c r="AQ733" s="19">
        <v>1.0</v>
      </c>
      <c r="AR733" s="19">
        <v>4.0</v>
      </c>
      <c r="AS733" s="19">
        <v>3.0</v>
      </c>
      <c r="AT733" s="19">
        <v>3.0</v>
      </c>
      <c r="AU733" s="19">
        <v>2.0</v>
      </c>
      <c r="AV733" s="19">
        <v>1.0</v>
      </c>
      <c r="AW733" s="19">
        <v>2.0</v>
      </c>
      <c r="AX733" s="19">
        <v>1.0</v>
      </c>
      <c r="AY733" s="19">
        <f t="shared" si="9"/>
        <v>19</v>
      </c>
      <c r="AZ733" s="19">
        <f t="shared" si="10"/>
        <v>10</v>
      </c>
      <c r="BA733" s="19">
        <f t="shared" si="11"/>
        <v>1</v>
      </c>
      <c r="BB733" s="19">
        <f t="shared" si="12"/>
        <v>0</v>
      </c>
      <c r="BC733" s="19">
        <v>2.0</v>
      </c>
      <c r="BD733" s="19">
        <v>2.0</v>
      </c>
      <c r="BE733" s="19">
        <v>3.0</v>
      </c>
      <c r="BF733" s="19">
        <v>1.0</v>
      </c>
      <c r="BG733" s="19">
        <v>1.0</v>
      </c>
      <c r="BH733" s="19">
        <v>2.0</v>
      </c>
      <c r="BI733" s="19">
        <v>2.0</v>
      </c>
      <c r="BJ733" s="19">
        <f t="shared" si="13"/>
        <v>13</v>
      </c>
      <c r="BK733" s="19">
        <f t="shared" si="14"/>
        <v>6</v>
      </c>
      <c r="BL733" s="19"/>
      <c r="BM733" s="19"/>
      <c r="BN733" s="19">
        <v>4.0</v>
      </c>
      <c r="BO733" s="19" t="s">
        <v>185</v>
      </c>
      <c r="BP733" s="19">
        <f t="shared" si="15"/>
        <v>0</v>
      </c>
      <c r="BQ733" s="19">
        <v>1.0</v>
      </c>
      <c r="BR733" s="19">
        <v>8.0</v>
      </c>
      <c r="BS733" s="19" t="s">
        <v>195</v>
      </c>
      <c r="BT733" s="20">
        <f t="shared" si="16"/>
        <v>1</v>
      </c>
      <c r="BU733" s="19" t="s">
        <v>207</v>
      </c>
      <c r="BV733" s="19">
        <v>3.0</v>
      </c>
      <c r="BW733" s="19" t="s">
        <v>185</v>
      </c>
      <c r="BX733" s="19" t="s">
        <v>191</v>
      </c>
      <c r="BY733" s="19" t="s">
        <v>185</v>
      </c>
      <c r="BZ733" s="19" t="s">
        <v>186</v>
      </c>
      <c r="CA733" s="19">
        <f t="shared" si="17"/>
        <v>1</v>
      </c>
      <c r="CB733" s="19" t="s">
        <v>186</v>
      </c>
      <c r="CC733" s="19">
        <f t="shared" si="18"/>
        <v>1</v>
      </c>
      <c r="CD733" s="19" t="s">
        <v>192</v>
      </c>
      <c r="CE733" s="19">
        <f t="shared" si="19"/>
        <v>0</v>
      </c>
      <c r="CF733" s="19" t="s">
        <v>192</v>
      </c>
      <c r="CG733" s="19">
        <f t="shared" si="20"/>
        <v>0</v>
      </c>
      <c r="CH733" s="19" t="s">
        <v>192</v>
      </c>
      <c r="CI733" s="19">
        <f t="shared" si="21"/>
        <v>0</v>
      </c>
      <c r="CJ733" s="19" t="s">
        <v>292</v>
      </c>
      <c r="CK733" s="19" t="s">
        <v>291</v>
      </c>
      <c r="CL733" s="19" t="s">
        <v>194</v>
      </c>
      <c r="CM733" s="19">
        <f t="shared" si="22"/>
        <v>3.5</v>
      </c>
      <c r="CN733" s="19" t="s">
        <v>185</v>
      </c>
      <c r="CO733" s="19">
        <f t="shared" si="23"/>
        <v>0</v>
      </c>
      <c r="CP733" s="19" t="s">
        <v>185</v>
      </c>
      <c r="CQ733" s="19" t="s">
        <v>195</v>
      </c>
      <c r="CR733" s="19" t="s">
        <v>195</v>
      </c>
      <c r="CS733" s="19" t="s">
        <v>185</v>
      </c>
      <c r="CT733" s="19" t="s">
        <v>185</v>
      </c>
      <c r="CU733" s="19">
        <f t="shared" ref="CU733:CY733" si="805">if(CP733="Không",0,1)</f>
        <v>0</v>
      </c>
      <c r="CV733" s="19">
        <f t="shared" si="805"/>
        <v>1</v>
      </c>
      <c r="CW733" s="19">
        <f t="shared" si="805"/>
        <v>1</v>
      </c>
      <c r="CX733" s="19">
        <f t="shared" si="805"/>
        <v>0</v>
      </c>
      <c r="CY733" s="19">
        <f t="shared" si="805"/>
        <v>0</v>
      </c>
      <c r="CZ733" s="19" t="s">
        <v>185</v>
      </c>
      <c r="DA733" s="19">
        <f t="shared" si="25"/>
        <v>0</v>
      </c>
      <c r="DB733" s="19" t="s">
        <v>185</v>
      </c>
      <c r="DC733" s="19">
        <f t="shared" si="26"/>
        <v>0</v>
      </c>
      <c r="DD733" s="20"/>
      <c r="DE733" s="19" t="s">
        <v>185</v>
      </c>
      <c r="DF733" s="19">
        <f t="shared" si="27"/>
        <v>0</v>
      </c>
      <c r="DG733" s="19" t="s">
        <v>196</v>
      </c>
      <c r="DH733" s="19">
        <f t="shared" si="28"/>
        <v>0</v>
      </c>
      <c r="DI733" s="19" t="s">
        <v>624</v>
      </c>
      <c r="DJ733" s="19">
        <f t="shared" si="29"/>
        <v>1</v>
      </c>
      <c r="DK733" s="19" t="s">
        <v>445</v>
      </c>
      <c r="DL733" s="19">
        <f t="shared" si="30"/>
        <v>2</v>
      </c>
      <c r="DM733" s="20"/>
      <c r="DN733" s="19" t="str">
        <f t="shared" si="31"/>
        <v/>
      </c>
      <c r="DO733" s="20"/>
      <c r="DP733" s="19" t="s">
        <v>185</v>
      </c>
      <c r="DQ733" s="20">
        <f t="shared" si="32"/>
        <v>0</v>
      </c>
      <c r="DR733" s="20"/>
      <c r="DS733" s="19" t="s">
        <v>185</v>
      </c>
      <c r="DT733" s="20"/>
      <c r="DU733" s="19" t="s">
        <v>185</v>
      </c>
      <c r="DV733" s="20"/>
      <c r="DW733" s="20"/>
      <c r="DX733" s="20"/>
      <c r="DY733" s="20"/>
    </row>
    <row r="734">
      <c r="A734" s="18">
        <v>46043.85859953704</v>
      </c>
      <c r="B734" s="19" t="s">
        <v>300</v>
      </c>
      <c r="C734" s="19" t="s">
        <v>335</v>
      </c>
      <c r="D734" s="19">
        <f t="shared" si="2"/>
        <v>1</v>
      </c>
      <c r="E734" s="19" t="s">
        <v>335</v>
      </c>
      <c r="F734" s="19">
        <f>IFERROR(__xludf.DUMMYFUNCTION("LET(
  t, LOWER(TRIM(E734)),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34" s="19" t="s">
        <v>220</v>
      </c>
      <c r="H734" s="19">
        <f>IFERROR(__xludf.DUMMYFUNCTION("LET(
  t, LOWER(TRIM(G734)),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34" s="19" t="s">
        <v>182</v>
      </c>
      <c r="J734" s="19">
        <f>IFERROR(__xludf.DUMMYFUNCTION("LET(
  text, LOWER(I734),
  IFERROR(
    IFS(
      REGEXMATCH(text,""ở cùng gia đình|ở trọ cùng gia đình""), 0,
      REGEXMATCH(text,""thuê trọ""), 1,
      REGEXMATCH(text,""ở ktx""), 2,
      REGEXMATCH(text,""có nhà tại khu vực đang học|có nhà|ở riên"&amp;"g tại chung cư""), 3,
      REGEXMATCH(text,""ở nhà người quen""), 4
    ),
  -1)
)"),1.0)</f>
        <v>1</v>
      </c>
      <c r="K734" s="19" t="s">
        <v>183</v>
      </c>
      <c r="L734" s="19">
        <f>IFERROR(__xludf.DUMMYFUNCTION("LET(
  t, LOWER(TRIM(K734)),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34" s="19" t="s">
        <v>222</v>
      </c>
      <c r="N734" s="19">
        <f>IFERROR(__xludf.DUMMYFUNCTION("LET(
  t, LOWER(TRIM(M734)),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34" s="19" t="s">
        <v>195</v>
      </c>
      <c r="P734" s="19">
        <f t="shared" si="3"/>
        <v>1</v>
      </c>
      <c r="Q734" s="19" t="s">
        <v>1260</v>
      </c>
      <c r="R734" s="19">
        <v>1.0</v>
      </c>
      <c r="S734" s="19" t="s">
        <v>223</v>
      </c>
      <c r="T734" s="19"/>
      <c r="U734" s="19" t="s">
        <v>204</v>
      </c>
      <c r="V734" s="20">
        <f>IFERROR(__xludf.DUMMYFUNCTION("IFERROR(REGEXEXTRACT(U734,""\d+"")*1, """")"),15.0)</f>
        <v>15</v>
      </c>
      <c r="W734" s="20">
        <f t="shared" si="5"/>
        <v>15</v>
      </c>
      <c r="X734" s="19">
        <v>70.0</v>
      </c>
      <c r="Y734" s="19">
        <v>20.0</v>
      </c>
      <c r="Z734" s="19" t="s">
        <v>186</v>
      </c>
      <c r="AA734" s="19"/>
      <c r="AB734" s="19" t="s">
        <v>185</v>
      </c>
      <c r="AC734" s="19" t="s">
        <v>586</v>
      </c>
      <c r="AD734" s="19" t="s">
        <v>186</v>
      </c>
      <c r="AE734" s="19" t="s">
        <v>185</v>
      </c>
      <c r="AF734" s="19" t="s">
        <v>237</v>
      </c>
      <c r="AG734" s="19" t="s">
        <v>188</v>
      </c>
      <c r="AH734" s="19" t="s">
        <v>226</v>
      </c>
      <c r="AI734" s="19" t="s">
        <v>227</v>
      </c>
      <c r="AJ734" s="19">
        <f t="shared" si="6"/>
        <v>2</v>
      </c>
      <c r="AK734" s="19" t="s">
        <v>188</v>
      </c>
      <c r="AL734" s="19">
        <f t="shared" si="7"/>
        <v>1</v>
      </c>
      <c r="AM734" s="19" t="s">
        <v>190</v>
      </c>
      <c r="AN734" s="19">
        <f t="shared" si="8"/>
        <v>0</v>
      </c>
      <c r="AO734" s="20"/>
      <c r="AP734" s="19">
        <v>2.0</v>
      </c>
      <c r="AQ734" s="19">
        <v>2.0</v>
      </c>
      <c r="AR734" s="19">
        <v>2.0</v>
      </c>
      <c r="AS734" s="19">
        <v>1.0</v>
      </c>
      <c r="AT734" s="19">
        <v>1.0</v>
      </c>
      <c r="AU734" s="19">
        <v>1.0</v>
      </c>
      <c r="AV734" s="19">
        <v>3.0</v>
      </c>
      <c r="AW734" s="19">
        <v>1.0</v>
      </c>
      <c r="AX734" s="19">
        <v>1.0</v>
      </c>
      <c r="AY734" s="19">
        <f t="shared" si="9"/>
        <v>14</v>
      </c>
      <c r="AZ734" s="19">
        <f t="shared" si="10"/>
        <v>5</v>
      </c>
      <c r="BA734" s="19">
        <f t="shared" si="11"/>
        <v>0</v>
      </c>
      <c r="BB734" s="19">
        <f t="shared" si="12"/>
        <v>0</v>
      </c>
      <c r="BC734" s="19">
        <v>1.0</v>
      </c>
      <c r="BD734" s="19">
        <v>1.0</v>
      </c>
      <c r="BE734" s="19">
        <v>1.0</v>
      </c>
      <c r="BF734" s="19">
        <v>1.0</v>
      </c>
      <c r="BG734" s="19">
        <v>1.0</v>
      </c>
      <c r="BH734" s="19">
        <v>1.0</v>
      </c>
      <c r="BI734" s="19">
        <v>1.0</v>
      </c>
      <c r="BJ734" s="19">
        <f t="shared" si="13"/>
        <v>7</v>
      </c>
      <c r="BK734" s="19">
        <f t="shared" si="14"/>
        <v>0</v>
      </c>
      <c r="BL734" s="19"/>
      <c r="BM734" s="19"/>
      <c r="BN734" s="19">
        <v>4.0</v>
      </c>
      <c r="BO734" s="19" t="s">
        <v>195</v>
      </c>
      <c r="BP734" s="19">
        <f t="shared" si="15"/>
        <v>1</v>
      </c>
      <c r="BQ734" s="19">
        <v>2.0</v>
      </c>
      <c r="BR734" s="19">
        <v>4.0</v>
      </c>
      <c r="BS734" s="19" t="s">
        <v>185</v>
      </c>
      <c r="BT734" s="20">
        <f t="shared" si="16"/>
        <v>0</v>
      </c>
      <c r="BU734" s="20"/>
      <c r="BV734" s="19">
        <v>1.0</v>
      </c>
      <c r="BW734" s="19" t="s">
        <v>195</v>
      </c>
      <c r="BX734" s="19" t="s">
        <v>191</v>
      </c>
      <c r="BY734" s="19" t="s">
        <v>195</v>
      </c>
      <c r="BZ734" s="19" t="s">
        <v>186</v>
      </c>
      <c r="CA734" s="19">
        <f t="shared" si="17"/>
        <v>1</v>
      </c>
      <c r="CB734" s="19" t="s">
        <v>186</v>
      </c>
      <c r="CC734" s="19">
        <f t="shared" si="18"/>
        <v>1</v>
      </c>
      <c r="CD734" s="19" t="s">
        <v>209</v>
      </c>
      <c r="CE734" s="19">
        <f t="shared" si="19"/>
        <v>1</v>
      </c>
      <c r="CF734" s="19" t="s">
        <v>209</v>
      </c>
      <c r="CG734" s="19">
        <f t="shared" si="20"/>
        <v>1</v>
      </c>
      <c r="CH734" s="19" t="s">
        <v>209</v>
      </c>
      <c r="CI734" s="19">
        <f t="shared" si="21"/>
        <v>1</v>
      </c>
      <c r="CJ734" s="19" t="s">
        <v>292</v>
      </c>
      <c r="CK734" s="19" t="s">
        <v>185</v>
      </c>
      <c r="CL734" s="19" t="s">
        <v>365</v>
      </c>
      <c r="CM734" s="19">
        <f t="shared" si="22"/>
        <v>0.33</v>
      </c>
      <c r="CN734" s="19" t="s">
        <v>185</v>
      </c>
      <c r="CO734" s="19">
        <f t="shared" si="23"/>
        <v>0</v>
      </c>
      <c r="CP734" s="19" t="s">
        <v>185</v>
      </c>
      <c r="CQ734" s="19" t="s">
        <v>195</v>
      </c>
      <c r="CR734" s="19" t="s">
        <v>185</v>
      </c>
      <c r="CS734" s="19" t="s">
        <v>185</v>
      </c>
      <c r="CT734" s="19" t="s">
        <v>185</v>
      </c>
      <c r="CU734" s="19">
        <f t="shared" ref="CU734:CY734" si="806">if(CP734="Không",0,1)</f>
        <v>0</v>
      </c>
      <c r="CV734" s="19">
        <f t="shared" si="806"/>
        <v>1</v>
      </c>
      <c r="CW734" s="19">
        <f t="shared" si="806"/>
        <v>0</v>
      </c>
      <c r="CX734" s="19">
        <f t="shared" si="806"/>
        <v>0</v>
      </c>
      <c r="CY734" s="19">
        <f t="shared" si="806"/>
        <v>0</v>
      </c>
      <c r="CZ734" s="19" t="s">
        <v>185</v>
      </c>
      <c r="DA734" s="19">
        <f t="shared" si="25"/>
        <v>0</v>
      </c>
      <c r="DB734" s="19" t="s">
        <v>185</v>
      </c>
      <c r="DC734" s="19">
        <f t="shared" si="26"/>
        <v>0</v>
      </c>
      <c r="DD734" s="20"/>
      <c r="DE734" s="19" t="s">
        <v>185</v>
      </c>
      <c r="DF734" s="19">
        <f t="shared" si="27"/>
        <v>0</v>
      </c>
      <c r="DG734" s="19" t="s">
        <v>196</v>
      </c>
      <c r="DH734" s="19">
        <f t="shared" si="28"/>
        <v>0</v>
      </c>
      <c r="DI734" s="19" t="s">
        <v>185</v>
      </c>
      <c r="DJ734" s="19">
        <f t="shared" si="29"/>
        <v>0</v>
      </c>
      <c r="DK734" s="19" t="s">
        <v>197</v>
      </c>
      <c r="DL734" s="19">
        <f t="shared" si="30"/>
        <v>0</v>
      </c>
      <c r="DM734" s="20"/>
      <c r="DN734" s="19" t="str">
        <f t="shared" si="31"/>
        <v/>
      </c>
      <c r="DO734" s="20"/>
      <c r="DP734" s="19" t="s">
        <v>185</v>
      </c>
      <c r="DQ734" s="20">
        <f t="shared" si="32"/>
        <v>0</v>
      </c>
      <c r="DR734" s="20"/>
      <c r="DS734" s="19" t="s">
        <v>185</v>
      </c>
      <c r="DT734" s="20"/>
      <c r="DU734" s="19" t="s">
        <v>185</v>
      </c>
      <c r="DV734" s="20"/>
      <c r="DW734" s="20"/>
      <c r="DX734" s="20"/>
      <c r="DY734" s="20"/>
    </row>
    <row r="735">
      <c r="A735" s="18">
        <v>46043.85896990741</v>
      </c>
      <c r="B735" s="19" t="s">
        <v>357</v>
      </c>
      <c r="C735" s="19" t="s">
        <v>174</v>
      </c>
      <c r="D735" s="19">
        <f t="shared" si="2"/>
        <v>0</v>
      </c>
      <c r="E735" s="19" t="s">
        <v>180</v>
      </c>
      <c r="F735" s="19">
        <f>IFERROR(__xludf.DUMMYFUNCTION("LET(
  t, LOWER(TRIM(E735)),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35" s="19" t="s">
        <v>185</v>
      </c>
      <c r="H735" s="19">
        <f>IFERROR(__xludf.DUMMYFUNCTION("LET(
  t, LOWER(TRIM(G735)),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35" s="19" t="s">
        <v>347</v>
      </c>
      <c r="J735" s="19">
        <f>IFERROR(__xludf.DUMMYFUNCTION("LET(
  text, LOWER(I735),
  IFERROR(
    IFS(
      REGEXMATCH(text,""ở cùng gia đình|ở trọ cùng gia đình""), 0,
      REGEXMATCH(text,""thuê trọ""), 1,
      REGEXMATCH(text,""ở ktx""), 2,
      REGEXMATCH(text,""có nhà tại khu vực đang học|có nhà|ở riên"&amp;"g tại chung cư""), 3,
      REGEXMATCH(text,""ở nhà người quen""), 4
    ),
  -1)
)"),4.0)</f>
        <v>4</v>
      </c>
      <c r="K735" s="19" t="s">
        <v>183</v>
      </c>
      <c r="L735" s="19">
        <f>IFERROR(__xludf.DUMMYFUNCTION("LET(
  t, LOWER(TRIM(K735)),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35" s="19" t="s">
        <v>222</v>
      </c>
      <c r="N735" s="19">
        <f>IFERROR(__xludf.DUMMYFUNCTION("LET(
  t, LOWER(TRIM(M735)),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35" s="19" t="s">
        <v>185</v>
      </c>
      <c r="P735" s="19">
        <f t="shared" si="3"/>
        <v>0</v>
      </c>
      <c r="Q735" s="20"/>
      <c r="R735" s="20" t="str">
        <f t="shared" ref="R735:R744" si="808">Q735</f>
        <v/>
      </c>
      <c r="S735" s="20"/>
      <c r="T735" s="20"/>
      <c r="U735" s="20"/>
      <c r="V735" s="20" t="str">
        <f>IFERROR(__xludf.DUMMYFUNCTION("IFERROR(REGEXEXTRACT(U735,""\d+"")*1, """")"),"")</f>
        <v/>
      </c>
      <c r="W735" s="20">
        <f t="shared" si="5"/>
        <v>0</v>
      </c>
      <c r="X735" s="20"/>
      <c r="Y735" s="20"/>
      <c r="Z735" s="19" t="s">
        <v>185</v>
      </c>
      <c r="AA735" s="19"/>
      <c r="AB735" s="19" t="s">
        <v>185</v>
      </c>
      <c r="AC735" s="19" t="s">
        <v>185</v>
      </c>
      <c r="AD735" s="19" t="s">
        <v>186</v>
      </c>
      <c r="AE735" s="19" t="s">
        <v>185</v>
      </c>
      <c r="AF735" s="19" t="s">
        <v>206</v>
      </c>
      <c r="AG735" s="19" t="s">
        <v>188</v>
      </c>
      <c r="AH735" s="19" t="s">
        <v>238</v>
      </c>
      <c r="AI735" s="19" t="s">
        <v>227</v>
      </c>
      <c r="AJ735" s="19">
        <f t="shared" si="6"/>
        <v>2</v>
      </c>
      <c r="AK735" s="19" t="s">
        <v>188</v>
      </c>
      <c r="AL735" s="19">
        <f t="shared" si="7"/>
        <v>1</v>
      </c>
      <c r="AM735" s="19" t="s">
        <v>228</v>
      </c>
      <c r="AN735" s="19">
        <f t="shared" si="8"/>
        <v>1</v>
      </c>
      <c r="AO735" s="20"/>
      <c r="AP735" s="19">
        <v>2.0</v>
      </c>
      <c r="AQ735" s="19">
        <v>1.0</v>
      </c>
      <c r="AR735" s="19">
        <v>3.0</v>
      </c>
      <c r="AS735" s="19">
        <v>2.0</v>
      </c>
      <c r="AT735" s="19">
        <v>1.0</v>
      </c>
      <c r="AU735" s="19">
        <v>2.0</v>
      </c>
      <c r="AV735" s="19">
        <v>1.0</v>
      </c>
      <c r="AW735" s="19">
        <v>1.0</v>
      </c>
      <c r="AX735" s="19">
        <v>1.0</v>
      </c>
      <c r="AY735" s="19">
        <f t="shared" si="9"/>
        <v>14</v>
      </c>
      <c r="AZ735" s="19">
        <f t="shared" si="10"/>
        <v>5</v>
      </c>
      <c r="BA735" s="19">
        <f t="shared" si="11"/>
        <v>0</v>
      </c>
      <c r="BB735" s="19">
        <f t="shared" si="12"/>
        <v>0</v>
      </c>
      <c r="BC735" s="19">
        <v>1.0</v>
      </c>
      <c r="BD735" s="19">
        <v>1.0</v>
      </c>
      <c r="BE735" s="19">
        <v>1.0</v>
      </c>
      <c r="BF735" s="19">
        <v>1.0</v>
      </c>
      <c r="BG735" s="19">
        <v>2.0</v>
      </c>
      <c r="BH735" s="19">
        <v>1.0</v>
      </c>
      <c r="BI735" s="19">
        <v>1.0</v>
      </c>
      <c r="BJ735" s="19">
        <f t="shared" si="13"/>
        <v>8</v>
      </c>
      <c r="BK735" s="19">
        <f t="shared" si="14"/>
        <v>1</v>
      </c>
      <c r="BL735" s="19"/>
      <c r="BM735" s="19"/>
      <c r="BN735" s="19">
        <v>1.0</v>
      </c>
      <c r="BO735" s="19" t="s">
        <v>185</v>
      </c>
      <c r="BP735" s="19">
        <f t="shared" si="15"/>
        <v>0</v>
      </c>
      <c r="BQ735" s="19">
        <v>2.0</v>
      </c>
      <c r="BR735" s="19">
        <v>4.0</v>
      </c>
      <c r="BS735" s="19" t="s">
        <v>185</v>
      </c>
      <c r="BT735" s="20">
        <f t="shared" si="16"/>
        <v>0</v>
      </c>
      <c r="BU735" s="20"/>
      <c r="BV735" s="19">
        <v>4.0</v>
      </c>
      <c r="BW735" s="19" t="s">
        <v>185</v>
      </c>
      <c r="BX735" s="19" t="s">
        <v>191</v>
      </c>
      <c r="BY735" s="19" t="s">
        <v>185</v>
      </c>
      <c r="BZ735" s="19" t="s">
        <v>186</v>
      </c>
      <c r="CA735" s="19">
        <f t="shared" si="17"/>
        <v>1</v>
      </c>
      <c r="CB735" s="19" t="s">
        <v>185</v>
      </c>
      <c r="CC735" s="19">
        <f t="shared" si="18"/>
        <v>0</v>
      </c>
      <c r="CD735" s="19" t="s">
        <v>192</v>
      </c>
      <c r="CE735" s="19">
        <f t="shared" si="19"/>
        <v>0</v>
      </c>
      <c r="CF735" s="19" t="s">
        <v>192</v>
      </c>
      <c r="CG735" s="19">
        <f t="shared" si="20"/>
        <v>0</v>
      </c>
      <c r="CH735" s="19" t="s">
        <v>192</v>
      </c>
      <c r="CI735" s="19">
        <f t="shared" si="21"/>
        <v>0</v>
      </c>
      <c r="CJ735" s="19" t="s">
        <v>229</v>
      </c>
      <c r="CK735" s="19" t="s">
        <v>1374</v>
      </c>
      <c r="CL735" s="19" t="s">
        <v>194</v>
      </c>
      <c r="CM735" s="19">
        <f t="shared" si="22"/>
        <v>3.5</v>
      </c>
      <c r="CN735" s="19" t="s">
        <v>185</v>
      </c>
      <c r="CO735" s="19">
        <f t="shared" si="23"/>
        <v>0</v>
      </c>
      <c r="CP735" s="19" t="s">
        <v>185</v>
      </c>
      <c r="CQ735" s="19" t="s">
        <v>185</v>
      </c>
      <c r="CR735" s="19" t="s">
        <v>185</v>
      </c>
      <c r="CS735" s="19" t="s">
        <v>185</v>
      </c>
      <c r="CT735" s="19" t="s">
        <v>185</v>
      </c>
      <c r="CU735" s="19">
        <f t="shared" ref="CU735:CY735" si="807">if(CP735="Không",0,1)</f>
        <v>0</v>
      </c>
      <c r="CV735" s="19">
        <f t="shared" si="807"/>
        <v>0</v>
      </c>
      <c r="CW735" s="19">
        <f t="shared" si="807"/>
        <v>0</v>
      </c>
      <c r="CX735" s="19">
        <f t="shared" si="807"/>
        <v>0</v>
      </c>
      <c r="CY735" s="19">
        <f t="shared" si="807"/>
        <v>0</v>
      </c>
      <c r="CZ735" s="19" t="s">
        <v>185</v>
      </c>
      <c r="DA735" s="19">
        <f t="shared" si="25"/>
        <v>0</v>
      </c>
      <c r="DB735" s="19" t="s">
        <v>185</v>
      </c>
      <c r="DC735" s="19">
        <f t="shared" si="26"/>
        <v>0</v>
      </c>
      <c r="DD735" s="20"/>
      <c r="DE735" s="19" t="s">
        <v>195</v>
      </c>
      <c r="DF735" s="19">
        <f t="shared" si="27"/>
        <v>1</v>
      </c>
      <c r="DG735" s="19" t="s">
        <v>196</v>
      </c>
      <c r="DH735" s="19">
        <f t="shared" si="28"/>
        <v>0</v>
      </c>
      <c r="DI735" s="19" t="s">
        <v>185</v>
      </c>
      <c r="DJ735" s="19">
        <f t="shared" si="29"/>
        <v>0</v>
      </c>
      <c r="DK735" s="19" t="s">
        <v>197</v>
      </c>
      <c r="DL735" s="19">
        <f t="shared" si="30"/>
        <v>0</v>
      </c>
      <c r="DM735" s="19" t="s">
        <v>265</v>
      </c>
      <c r="DN735" s="19">
        <f t="shared" si="31"/>
        <v>5</v>
      </c>
      <c r="DO735" s="19" t="s">
        <v>441</v>
      </c>
      <c r="DP735" s="19" t="s">
        <v>185</v>
      </c>
      <c r="DQ735" s="20">
        <f t="shared" si="32"/>
        <v>0</v>
      </c>
      <c r="DR735" s="20"/>
      <c r="DS735" s="19" t="s">
        <v>185</v>
      </c>
      <c r="DT735" s="20"/>
      <c r="DU735" s="19" t="s">
        <v>185</v>
      </c>
      <c r="DV735" s="20"/>
      <c r="DW735" s="20"/>
      <c r="DX735" s="20"/>
      <c r="DY735" s="20"/>
    </row>
    <row r="736">
      <c r="A736" s="18">
        <v>46043.85934027778</v>
      </c>
      <c r="B736" s="19" t="s">
        <v>642</v>
      </c>
      <c r="C736" s="19" t="s">
        <v>335</v>
      </c>
      <c r="D736" s="19">
        <f t="shared" si="2"/>
        <v>1</v>
      </c>
      <c r="E736" s="19" t="s">
        <v>476</v>
      </c>
      <c r="F736" s="19">
        <f>IFERROR(__xludf.DUMMYFUNCTION("LET(
  t, LOWER(TRIM(E736)),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736" s="19" t="s">
        <v>185</v>
      </c>
      <c r="H736" s="19">
        <f>IFERROR(__xludf.DUMMYFUNCTION("LET(
  t, LOWER(TRIM(G736)),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36" s="19" t="s">
        <v>276</v>
      </c>
      <c r="J736" s="19">
        <f>IFERROR(__xludf.DUMMYFUNCTION("LET(
  text, LOWER(I736),
  IFERROR(
    IFS(
      REGEXMATCH(text,""ở cùng gia đình|ở trọ cùng gia đình""), 0,
      REGEXMATCH(text,""thuê trọ""), 1,
      REGEXMATCH(text,""ở ktx""), 2,
      REGEXMATCH(text,""có nhà tại khu vực đang học|có nhà|ở riên"&amp;"g tại chung cư""), 3,
      REGEXMATCH(text,""ở nhà người quen""), 4
    ),
  -1)
)"),0.0)</f>
        <v>0</v>
      </c>
      <c r="K736" s="19" t="s">
        <v>202</v>
      </c>
      <c r="L736" s="19">
        <f>IFERROR(__xludf.DUMMYFUNCTION("LET(
  t, LOWER(TRIM(K736)),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36" s="19" t="s">
        <v>222</v>
      </c>
      <c r="N736" s="19">
        <f>IFERROR(__xludf.DUMMYFUNCTION("LET(
  t, LOWER(TRIM(M736)),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36" s="19" t="s">
        <v>185</v>
      </c>
      <c r="P736" s="19">
        <f t="shared" si="3"/>
        <v>0</v>
      </c>
      <c r="Q736" s="20"/>
      <c r="R736" s="20" t="str">
        <f t="shared" si="808"/>
        <v/>
      </c>
      <c r="S736" s="20"/>
      <c r="T736" s="20"/>
      <c r="U736" s="20"/>
      <c r="V736" s="20" t="str">
        <f>IFERROR(__xludf.DUMMYFUNCTION("IFERROR(REGEXEXTRACT(U736,""\d+"")*1, """")"),"")</f>
        <v/>
      </c>
      <c r="W736" s="20">
        <f t="shared" si="5"/>
        <v>0</v>
      </c>
      <c r="X736" s="20"/>
      <c r="Y736" s="20"/>
      <c r="Z736" s="19" t="s">
        <v>208</v>
      </c>
      <c r="AA736" s="19"/>
      <c r="AB736" s="19" t="s">
        <v>185</v>
      </c>
      <c r="AC736" s="19" t="s">
        <v>185</v>
      </c>
      <c r="AD736" s="19" t="s">
        <v>205</v>
      </c>
      <c r="AE736" s="19" t="s">
        <v>186</v>
      </c>
      <c r="AF736" s="19" t="s">
        <v>206</v>
      </c>
      <c r="AG736" s="19" t="s">
        <v>226</v>
      </c>
      <c r="AH736" s="19" t="s">
        <v>226</v>
      </c>
      <c r="AI736" s="19" t="s">
        <v>227</v>
      </c>
      <c r="AJ736" s="19">
        <f t="shared" si="6"/>
        <v>2</v>
      </c>
      <c r="AK736" s="19" t="s">
        <v>188</v>
      </c>
      <c r="AL736" s="19">
        <f t="shared" si="7"/>
        <v>1</v>
      </c>
      <c r="AM736" s="19" t="s">
        <v>228</v>
      </c>
      <c r="AN736" s="19">
        <f t="shared" si="8"/>
        <v>1</v>
      </c>
      <c r="AO736" s="20"/>
      <c r="AP736" s="19">
        <v>3.0</v>
      </c>
      <c r="AQ736" s="19">
        <v>2.0</v>
      </c>
      <c r="AR736" s="19">
        <v>4.0</v>
      </c>
      <c r="AS736" s="19">
        <v>4.0</v>
      </c>
      <c r="AT736" s="19">
        <v>3.0</v>
      </c>
      <c r="AU736" s="19">
        <v>4.0</v>
      </c>
      <c r="AV736" s="19">
        <v>4.0</v>
      </c>
      <c r="AW736" s="19">
        <v>3.0</v>
      </c>
      <c r="AX736" s="19">
        <v>3.0</v>
      </c>
      <c r="AY736" s="19">
        <f t="shared" si="9"/>
        <v>30</v>
      </c>
      <c r="AZ736" s="19">
        <f t="shared" si="10"/>
        <v>21</v>
      </c>
      <c r="BA736" s="19">
        <f t="shared" si="11"/>
        <v>1</v>
      </c>
      <c r="BB736" s="19">
        <f t="shared" si="12"/>
        <v>1</v>
      </c>
      <c r="BC736" s="19">
        <v>3.0</v>
      </c>
      <c r="BD736" s="19">
        <v>4.0</v>
      </c>
      <c r="BE736" s="19">
        <v>2.0</v>
      </c>
      <c r="BF736" s="19">
        <v>3.0</v>
      </c>
      <c r="BG736" s="19">
        <v>4.0</v>
      </c>
      <c r="BH736" s="19">
        <v>2.0</v>
      </c>
      <c r="BI736" s="19">
        <v>3.0</v>
      </c>
      <c r="BJ736" s="19">
        <f t="shared" si="13"/>
        <v>21</v>
      </c>
      <c r="BK736" s="19">
        <f t="shared" si="14"/>
        <v>14</v>
      </c>
      <c r="BL736" s="19"/>
      <c r="BM736" s="19"/>
      <c r="BN736" s="19">
        <v>2.0</v>
      </c>
      <c r="BO736" s="19" t="s">
        <v>185</v>
      </c>
      <c r="BP736" s="19">
        <f t="shared" si="15"/>
        <v>0</v>
      </c>
      <c r="BQ736" s="19">
        <v>1.0</v>
      </c>
      <c r="BR736" s="19" t="s">
        <v>264</v>
      </c>
      <c r="BS736" s="19" t="s">
        <v>185</v>
      </c>
      <c r="BT736" s="20">
        <f t="shared" si="16"/>
        <v>0</v>
      </c>
      <c r="BU736" s="20"/>
      <c r="BV736" s="19">
        <v>2.0</v>
      </c>
      <c r="BW736" s="19" t="s">
        <v>195</v>
      </c>
      <c r="BX736" s="19" t="s">
        <v>191</v>
      </c>
      <c r="BY736" s="19" t="s">
        <v>185</v>
      </c>
      <c r="BZ736" s="19" t="s">
        <v>186</v>
      </c>
      <c r="CA736" s="19">
        <f t="shared" si="17"/>
        <v>1</v>
      </c>
      <c r="CB736" s="19" t="s">
        <v>186</v>
      </c>
      <c r="CC736" s="19">
        <f t="shared" si="18"/>
        <v>1</v>
      </c>
      <c r="CD736" s="19" t="s">
        <v>209</v>
      </c>
      <c r="CE736" s="19">
        <f t="shared" si="19"/>
        <v>1</v>
      </c>
      <c r="CF736" s="19" t="s">
        <v>192</v>
      </c>
      <c r="CG736" s="19">
        <f t="shared" si="20"/>
        <v>0</v>
      </c>
      <c r="CH736" s="19" t="s">
        <v>192</v>
      </c>
      <c r="CI736" s="19">
        <f t="shared" si="21"/>
        <v>0</v>
      </c>
      <c r="CJ736" s="19" t="s">
        <v>229</v>
      </c>
      <c r="CK736" s="19" t="s">
        <v>185</v>
      </c>
      <c r="CL736" s="19" t="s">
        <v>194</v>
      </c>
      <c r="CM736" s="19">
        <f t="shared" si="22"/>
        <v>3.5</v>
      </c>
      <c r="CN736" s="19" t="s">
        <v>185</v>
      </c>
      <c r="CO736" s="19">
        <f t="shared" si="23"/>
        <v>0</v>
      </c>
      <c r="CP736" s="19" t="s">
        <v>185</v>
      </c>
      <c r="CQ736" s="19" t="s">
        <v>185</v>
      </c>
      <c r="CR736" s="19" t="s">
        <v>185</v>
      </c>
      <c r="CS736" s="19" t="s">
        <v>195</v>
      </c>
      <c r="CT736" s="19" t="s">
        <v>185</v>
      </c>
      <c r="CU736" s="19">
        <f t="shared" ref="CU736:CY736" si="809">if(CP736="Không",0,1)</f>
        <v>0</v>
      </c>
      <c r="CV736" s="19">
        <f t="shared" si="809"/>
        <v>0</v>
      </c>
      <c r="CW736" s="19">
        <f t="shared" si="809"/>
        <v>0</v>
      </c>
      <c r="CX736" s="19">
        <f t="shared" si="809"/>
        <v>1</v>
      </c>
      <c r="CY736" s="19">
        <f t="shared" si="809"/>
        <v>0</v>
      </c>
      <c r="CZ736" s="19" t="s">
        <v>195</v>
      </c>
      <c r="DA736" s="19">
        <f t="shared" si="25"/>
        <v>1</v>
      </c>
      <c r="DB736" s="19" t="s">
        <v>185</v>
      </c>
      <c r="DC736" s="19">
        <f t="shared" si="26"/>
        <v>0</v>
      </c>
      <c r="DD736" s="20"/>
      <c r="DE736" s="19" t="s">
        <v>185</v>
      </c>
      <c r="DF736" s="19">
        <f t="shared" si="27"/>
        <v>0</v>
      </c>
      <c r="DG736" s="19" t="s">
        <v>196</v>
      </c>
      <c r="DH736" s="19">
        <f t="shared" si="28"/>
        <v>0</v>
      </c>
      <c r="DI736" s="19" t="s">
        <v>185</v>
      </c>
      <c r="DJ736" s="19">
        <f t="shared" si="29"/>
        <v>0</v>
      </c>
      <c r="DK736" s="19" t="s">
        <v>197</v>
      </c>
      <c r="DL736" s="19">
        <f t="shared" si="30"/>
        <v>0</v>
      </c>
      <c r="DM736" s="20"/>
      <c r="DN736" s="19" t="str">
        <f t="shared" si="31"/>
        <v/>
      </c>
      <c r="DO736" s="20"/>
      <c r="DP736" s="19" t="s">
        <v>185</v>
      </c>
      <c r="DQ736" s="20">
        <f t="shared" si="32"/>
        <v>0</v>
      </c>
      <c r="DR736" s="20"/>
      <c r="DS736" s="19" t="s">
        <v>195</v>
      </c>
      <c r="DT736" s="19" t="s">
        <v>285</v>
      </c>
      <c r="DU736" s="19" t="s">
        <v>185</v>
      </c>
      <c r="DV736" s="20"/>
      <c r="DW736" s="20"/>
      <c r="DX736" s="20"/>
      <c r="DY736" s="20"/>
    </row>
    <row r="737">
      <c r="A737" s="18">
        <v>46043.86078703704</v>
      </c>
      <c r="B737" s="19" t="s">
        <v>374</v>
      </c>
      <c r="C737" s="19" t="s">
        <v>335</v>
      </c>
      <c r="D737" s="19">
        <f t="shared" si="2"/>
        <v>1</v>
      </c>
      <c r="E737" s="19" t="s">
        <v>180</v>
      </c>
      <c r="F737" s="19">
        <f>IFERROR(__xludf.DUMMYFUNCTION("LET(
  t, LOWER(TRIM(E737)),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37" s="19" t="s">
        <v>220</v>
      </c>
      <c r="H737" s="19">
        <f>IFERROR(__xludf.DUMMYFUNCTION("LET(
  t, LOWER(TRIM(G737)),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37" s="19" t="s">
        <v>182</v>
      </c>
      <c r="J737" s="19">
        <f>IFERROR(__xludf.DUMMYFUNCTION("LET(
  text, LOWER(I737),
  IFERROR(
    IFS(
      REGEXMATCH(text,""ở cùng gia đình|ở trọ cùng gia đình""), 0,
      REGEXMATCH(text,""thuê trọ""), 1,
      REGEXMATCH(text,""ở ktx""), 2,
      REGEXMATCH(text,""có nhà tại khu vực đang học|có nhà|ở riên"&amp;"g tại chung cư""), 3,
      REGEXMATCH(text,""ở nhà người quen""), 4
    ),
  -1)
)"),1.0)</f>
        <v>1</v>
      </c>
      <c r="K737" s="19" t="s">
        <v>221</v>
      </c>
      <c r="L737" s="19">
        <f>IFERROR(__xludf.DUMMYFUNCTION("LET(
  t, LOWER(TRIM(K737)),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37" s="19" t="s">
        <v>222</v>
      </c>
      <c r="N737" s="19">
        <f>IFERROR(__xludf.DUMMYFUNCTION("LET(
  t, LOWER(TRIM(M737)),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37" s="19" t="s">
        <v>195</v>
      </c>
      <c r="P737" s="19">
        <f t="shared" si="3"/>
        <v>1</v>
      </c>
      <c r="Q737" s="19">
        <v>3.0</v>
      </c>
      <c r="R737" s="20">
        <f t="shared" si="808"/>
        <v>3</v>
      </c>
      <c r="S737" s="19" t="s">
        <v>1375</v>
      </c>
      <c r="T737" s="19"/>
      <c r="U737" s="19" t="s">
        <v>236</v>
      </c>
      <c r="V737" s="20">
        <f>IFERROR(__xludf.DUMMYFUNCTION("IFERROR(REGEXEXTRACT(U737,""\d+"")*1, """")"),40.0)</f>
        <v>40</v>
      </c>
      <c r="W737" s="20">
        <f t="shared" si="5"/>
        <v>40</v>
      </c>
      <c r="X737" s="19" t="s">
        <v>1376</v>
      </c>
      <c r="Y737" s="21">
        <v>0.3</v>
      </c>
      <c r="Z737" s="19" t="s">
        <v>208</v>
      </c>
      <c r="AA737" s="19"/>
      <c r="AB737" s="19" t="s">
        <v>185</v>
      </c>
      <c r="AC737" s="19" t="s">
        <v>286</v>
      </c>
      <c r="AD737" s="19" t="s">
        <v>205</v>
      </c>
      <c r="AE737" s="19" t="s">
        <v>185</v>
      </c>
      <c r="AF737" s="19" t="s">
        <v>187</v>
      </c>
      <c r="AG737" s="19" t="s">
        <v>251</v>
      </c>
      <c r="AH737" s="19" t="s">
        <v>251</v>
      </c>
      <c r="AI737" s="19" t="s">
        <v>227</v>
      </c>
      <c r="AJ737" s="19">
        <f t="shared" si="6"/>
        <v>2</v>
      </c>
      <c r="AK737" s="19" t="s">
        <v>251</v>
      </c>
      <c r="AL737" s="19">
        <f t="shared" si="7"/>
        <v>3</v>
      </c>
      <c r="AM737" s="19" t="s">
        <v>228</v>
      </c>
      <c r="AN737" s="19">
        <f t="shared" si="8"/>
        <v>1</v>
      </c>
      <c r="AO737" s="20"/>
      <c r="AP737" s="19">
        <v>2.0</v>
      </c>
      <c r="AQ737" s="19">
        <v>2.0</v>
      </c>
      <c r="AR737" s="19">
        <v>1.0</v>
      </c>
      <c r="AS737" s="19">
        <v>4.0</v>
      </c>
      <c r="AT737" s="19">
        <v>2.0</v>
      </c>
      <c r="AU737" s="19">
        <v>1.0</v>
      </c>
      <c r="AV737" s="19">
        <v>3.0</v>
      </c>
      <c r="AW737" s="19">
        <v>1.0</v>
      </c>
      <c r="AX737" s="19">
        <v>1.0</v>
      </c>
      <c r="AY737" s="19">
        <f t="shared" si="9"/>
        <v>17</v>
      </c>
      <c r="AZ737" s="19">
        <f t="shared" si="10"/>
        <v>8</v>
      </c>
      <c r="BA737" s="19">
        <f t="shared" si="11"/>
        <v>0</v>
      </c>
      <c r="BB737" s="19">
        <f t="shared" si="12"/>
        <v>0</v>
      </c>
      <c r="BC737" s="19">
        <v>3.0</v>
      </c>
      <c r="BD737" s="19">
        <v>3.0</v>
      </c>
      <c r="BE737" s="19">
        <v>4.0</v>
      </c>
      <c r="BF737" s="19">
        <v>2.0</v>
      </c>
      <c r="BG737" s="19">
        <v>4.0</v>
      </c>
      <c r="BH737" s="19">
        <v>1.0</v>
      </c>
      <c r="BI737" s="19">
        <v>1.0</v>
      </c>
      <c r="BJ737" s="19">
        <f t="shared" si="13"/>
        <v>18</v>
      </c>
      <c r="BK737" s="19">
        <f t="shared" si="14"/>
        <v>11</v>
      </c>
      <c r="BL737" s="19"/>
      <c r="BM737" s="19"/>
      <c r="BN737" s="19">
        <v>5.0</v>
      </c>
      <c r="BO737" s="19" t="s">
        <v>195</v>
      </c>
      <c r="BP737" s="19">
        <f t="shared" si="15"/>
        <v>1</v>
      </c>
      <c r="BQ737" s="19">
        <v>6.0</v>
      </c>
      <c r="BR737" s="19">
        <v>10.0</v>
      </c>
      <c r="BS737" s="19" t="s">
        <v>195</v>
      </c>
      <c r="BT737" s="20">
        <f t="shared" si="16"/>
        <v>1</v>
      </c>
      <c r="BU737" s="19" t="s">
        <v>207</v>
      </c>
      <c r="BV737" s="19">
        <v>2.0</v>
      </c>
      <c r="BW737" s="19" t="s">
        <v>195</v>
      </c>
      <c r="BX737" s="19" t="s">
        <v>1377</v>
      </c>
      <c r="BY737" s="19" t="s">
        <v>195</v>
      </c>
      <c r="BZ737" s="19" t="s">
        <v>208</v>
      </c>
      <c r="CA737" s="19">
        <f t="shared" si="17"/>
        <v>2</v>
      </c>
      <c r="CB737" s="19" t="s">
        <v>185</v>
      </c>
      <c r="CC737" s="19">
        <f t="shared" si="18"/>
        <v>0</v>
      </c>
      <c r="CD737" s="19" t="s">
        <v>209</v>
      </c>
      <c r="CE737" s="19">
        <f t="shared" si="19"/>
        <v>1</v>
      </c>
      <c r="CF737" s="19" t="s">
        <v>209</v>
      </c>
      <c r="CG737" s="19">
        <f t="shared" si="20"/>
        <v>1</v>
      </c>
      <c r="CH737" s="19" t="s">
        <v>192</v>
      </c>
      <c r="CI737" s="19">
        <f t="shared" si="21"/>
        <v>0</v>
      </c>
      <c r="CJ737" s="19" t="s">
        <v>292</v>
      </c>
      <c r="CK737" s="19" t="s">
        <v>185</v>
      </c>
      <c r="CL737" s="19" t="s">
        <v>365</v>
      </c>
      <c r="CM737" s="19">
        <f t="shared" si="22"/>
        <v>0.33</v>
      </c>
      <c r="CN737" s="19" t="s">
        <v>213</v>
      </c>
      <c r="CO737" s="19">
        <f t="shared" si="23"/>
        <v>1</v>
      </c>
      <c r="CP737" s="19" t="s">
        <v>185</v>
      </c>
      <c r="CQ737" s="19" t="s">
        <v>195</v>
      </c>
      <c r="CR737" s="19" t="s">
        <v>185</v>
      </c>
      <c r="CS737" s="19" t="s">
        <v>185</v>
      </c>
      <c r="CT737" s="19" t="s">
        <v>185</v>
      </c>
      <c r="CU737" s="19">
        <f t="shared" ref="CU737:CY737" si="810">if(CP737="Không",0,1)</f>
        <v>0</v>
      </c>
      <c r="CV737" s="19">
        <f t="shared" si="810"/>
        <v>1</v>
      </c>
      <c r="CW737" s="19">
        <f t="shared" si="810"/>
        <v>0</v>
      </c>
      <c r="CX737" s="19">
        <f t="shared" si="810"/>
        <v>0</v>
      </c>
      <c r="CY737" s="19">
        <f t="shared" si="810"/>
        <v>0</v>
      </c>
      <c r="CZ737" s="19" t="s">
        <v>195</v>
      </c>
      <c r="DA737" s="19">
        <f t="shared" si="25"/>
        <v>1</v>
      </c>
      <c r="DB737" s="19" t="s">
        <v>195</v>
      </c>
      <c r="DC737" s="19">
        <f t="shared" si="26"/>
        <v>1</v>
      </c>
      <c r="DD737" s="19" t="s">
        <v>918</v>
      </c>
      <c r="DE737" s="19" t="s">
        <v>195</v>
      </c>
      <c r="DF737" s="19">
        <f t="shared" si="27"/>
        <v>1</v>
      </c>
      <c r="DG737" s="19" t="s">
        <v>196</v>
      </c>
      <c r="DH737" s="19">
        <f t="shared" si="28"/>
        <v>0</v>
      </c>
      <c r="DI737" s="19" t="s">
        <v>539</v>
      </c>
      <c r="DJ737" s="19">
        <f t="shared" si="29"/>
        <v>1</v>
      </c>
      <c r="DK737" s="19" t="s">
        <v>445</v>
      </c>
      <c r="DL737" s="19">
        <f t="shared" si="30"/>
        <v>2</v>
      </c>
      <c r="DM737" s="19" t="s">
        <v>265</v>
      </c>
      <c r="DN737" s="19">
        <f t="shared" si="31"/>
        <v>5</v>
      </c>
      <c r="DO737" s="19" t="s">
        <v>274</v>
      </c>
      <c r="DP737" s="19" t="s">
        <v>185</v>
      </c>
      <c r="DQ737" s="20">
        <f t="shared" si="32"/>
        <v>0</v>
      </c>
      <c r="DR737" s="20"/>
      <c r="DS737" s="19" t="s">
        <v>195</v>
      </c>
      <c r="DT737" s="19" t="s">
        <v>285</v>
      </c>
      <c r="DU737" s="19" t="s">
        <v>185</v>
      </c>
      <c r="DV737" s="20"/>
      <c r="DW737" s="20"/>
      <c r="DX737" s="20"/>
      <c r="DY737" s="20"/>
    </row>
    <row r="738">
      <c r="A738" s="18">
        <v>46043.86221064815</v>
      </c>
      <c r="B738" s="19" t="s">
        <v>401</v>
      </c>
      <c r="C738" s="19" t="s">
        <v>335</v>
      </c>
      <c r="D738" s="19">
        <f t="shared" si="2"/>
        <v>1</v>
      </c>
      <c r="E738" s="19" t="s">
        <v>476</v>
      </c>
      <c r="F738" s="19">
        <f>IFERROR(__xludf.DUMMYFUNCTION("LET(
  t, LOWER(TRIM(E738)),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738" s="19" t="s">
        <v>220</v>
      </c>
      <c r="H738" s="19">
        <f>IFERROR(__xludf.DUMMYFUNCTION("LET(
  t, LOWER(TRIM(G738)),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38" s="19" t="s">
        <v>201</v>
      </c>
      <c r="J738" s="19">
        <f>IFERROR(__xludf.DUMMYFUNCTION("LET(
  text, LOWER(I738),
  IFERROR(
    IFS(
      REGEXMATCH(text,""ở cùng gia đình|ở trọ cùng gia đình""), 0,
      REGEXMATCH(text,""thuê trọ""), 1,
      REGEXMATCH(text,""ở ktx""), 2,
      REGEXMATCH(text,""có nhà tại khu vực đang học|có nhà|ở riên"&amp;"g tại chung cư""), 3,
      REGEXMATCH(text,""ở nhà người quen""), 4
    ),
  -1)
)"),3.0)</f>
        <v>3</v>
      </c>
      <c r="K738" s="19" t="s">
        <v>183</v>
      </c>
      <c r="L738" s="19">
        <f>IFERROR(__xludf.DUMMYFUNCTION("LET(
  t, LOWER(TRIM(K738)),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38" s="19" t="s">
        <v>184</v>
      </c>
      <c r="N738" s="19">
        <f>IFERROR(__xludf.DUMMYFUNCTION("LET(
  t, LOWER(TRIM(M738)),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38" s="19" t="s">
        <v>195</v>
      </c>
      <c r="P738" s="19">
        <f t="shared" si="3"/>
        <v>1</v>
      </c>
      <c r="Q738" s="19">
        <v>1.0</v>
      </c>
      <c r="R738" s="20">
        <f t="shared" si="808"/>
        <v>1</v>
      </c>
      <c r="S738" s="19" t="s">
        <v>223</v>
      </c>
      <c r="T738" s="19"/>
      <c r="U738" s="19" t="s">
        <v>307</v>
      </c>
      <c r="V738" s="20">
        <f>IFERROR(__xludf.DUMMYFUNCTION("IFERROR(REGEXEXTRACT(U738,""\d+"")*1, """")"),20.0)</f>
        <v>20</v>
      </c>
      <c r="W738" s="20">
        <f t="shared" si="5"/>
        <v>20</v>
      </c>
      <c r="X738" s="19">
        <v>20.0</v>
      </c>
      <c r="Y738" s="19">
        <v>40.0</v>
      </c>
      <c r="Z738" s="19" t="s">
        <v>186</v>
      </c>
      <c r="AA738" s="19"/>
      <c r="AB738" s="19" t="s">
        <v>185</v>
      </c>
      <c r="AC738" s="19" t="s">
        <v>185</v>
      </c>
      <c r="AD738" s="19" t="s">
        <v>205</v>
      </c>
      <c r="AE738" s="19" t="s">
        <v>186</v>
      </c>
      <c r="AF738" s="19" t="s">
        <v>187</v>
      </c>
      <c r="AG738" s="19" t="s">
        <v>188</v>
      </c>
      <c r="AH738" s="19" t="s">
        <v>188</v>
      </c>
      <c r="AI738" s="19" t="s">
        <v>189</v>
      </c>
      <c r="AJ738" s="19">
        <f t="shared" si="6"/>
        <v>1</v>
      </c>
      <c r="AK738" s="19" t="s">
        <v>188</v>
      </c>
      <c r="AL738" s="19">
        <f t="shared" si="7"/>
        <v>1</v>
      </c>
      <c r="AM738" s="19" t="s">
        <v>228</v>
      </c>
      <c r="AN738" s="19">
        <f t="shared" si="8"/>
        <v>1</v>
      </c>
      <c r="AO738" s="20"/>
      <c r="AP738" s="19">
        <v>2.0</v>
      </c>
      <c r="AQ738" s="19">
        <v>2.0</v>
      </c>
      <c r="AR738" s="19">
        <v>1.0</v>
      </c>
      <c r="AS738" s="19">
        <v>2.0</v>
      </c>
      <c r="AT738" s="19">
        <v>2.0</v>
      </c>
      <c r="AU738" s="19">
        <v>3.0</v>
      </c>
      <c r="AV738" s="19">
        <v>2.0</v>
      </c>
      <c r="AW738" s="19">
        <v>1.0</v>
      </c>
      <c r="AX738" s="19">
        <v>1.0</v>
      </c>
      <c r="AY738" s="19">
        <f t="shared" si="9"/>
        <v>16</v>
      </c>
      <c r="AZ738" s="19">
        <f t="shared" si="10"/>
        <v>7</v>
      </c>
      <c r="BA738" s="19">
        <f t="shared" si="11"/>
        <v>0</v>
      </c>
      <c r="BB738" s="19">
        <f t="shared" si="12"/>
        <v>0</v>
      </c>
      <c r="BC738" s="19">
        <v>1.0</v>
      </c>
      <c r="BD738" s="19">
        <v>1.0</v>
      </c>
      <c r="BE738" s="19">
        <v>1.0</v>
      </c>
      <c r="BF738" s="19">
        <v>1.0</v>
      </c>
      <c r="BG738" s="19">
        <v>1.0</v>
      </c>
      <c r="BH738" s="19">
        <v>1.0</v>
      </c>
      <c r="BI738" s="19">
        <v>2.0</v>
      </c>
      <c r="BJ738" s="19">
        <f t="shared" si="13"/>
        <v>8</v>
      </c>
      <c r="BK738" s="19">
        <f t="shared" si="14"/>
        <v>1</v>
      </c>
      <c r="BL738" s="19"/>
      <c r="BM738" s="19"/>
      <c r="BN738" s="19">
        <v>4.0</v>
      </c>
      <c r="BO738" s="19" t="s">
        <v>195</v>
      </c>
      <c r="BP738" s="19">
        <f t="shared" si="15"/>
        <v>1</v>
      </c>
      <c r="BQ738" s="19">
        <v>4.0</v>
      </c>
      <c r="BR738" s="19">
        <v>5.0</v>
      </c>
      <c r="BS738" s="19" t="s">
        <v>185</v>
      </c>
      <c r="BT738" s="20">
        <f t="shared" si="16"/>
        <v>0</v>
      </c>
      <c r="BU738" s="20"/>
      <c r="BV738" s="19">
        <v>4.0</v>
      </c>
      <c r="BW738" s="19" t="s">
        <v>185</v>
      </c>
      <c r="BX738" s="19" t="s">
        <v>191</v>
      </c>
      <c r="BY738" s="19" t="s">
        <v>185</v>
      </c>
      <c r="BZ738" s="19" t="s">
        <v>186</v>
      </c>
      <c r="CA738" s="19">
        <f t="shared" si="17"/>
        <v>1</v>
      </c>
      <c r="CB738" s="19" t="s">
        <v>186</v>
      </c>
      <c r="CC738" s="19">
        <f t="shared" si="18"/>
        <v>1</v>
      </c>
      <c r="CD738" s="19" t="s">
        <v>192</v>
      </c>
      <c r="CE738" s="19">
        <f t="shared" si="19"/>
        <v>0</v>
      </c>
      <c r="CF738" s="19" t="s">
        <v>192</v>
      </c>
      <c r="CG738" s="19">
        <f t="shared" si="20"/>
        <v>0</v>
      </c>
      <c r="CH738" s="19" t="s">
        <v>209</v>
      </c>
      <c r="CI738" s="19">
        <f t="shared" si="21"/>
        <v>1</v>
      </c>
      <c r="CJ738" s="19" t="s">
        <v>292</v>
      </c>
      <c r="CK738" s="19" t="s">
        <v>1374</v>
      </c>
      <c r="CL738" s="19" t="s">
        <v>365</v>
      </c>
      <c r="CM738" s="19">
        <f t="shared" si="22"/>
        <v>0.33</v>
      </c>
      <c r="CN738" s="19" t="s">
        <v>185</v>
      </c>
      <c r="CO738" s="19">
        <f t="shared" si="23"/>
        <v>0</v>
      </c>
      <c r="CP738" s="19" t="s">
        <v>185</v>
      </c>
      <c r="CQ738" s="19" t="s">
        <v>185</v>
      </c>
      <c r="CR738" s="19" t="s">
        <v>185</v>
      </c>
      <c r="CS738" s="19" t="s">
        <v>185</v>
      </c>
      <c r="CT738" s="19" t="s">
        <v>195</v>
      </c>
      <c r="CU738" s="19">
        <f t="shared" ref="CU738:CY738" si="811">if(CP738="Không",0,1)</f>
        <v>0</v>
      </c>
      <c r="CV738" s="19">
        <f t="shared" si="811"/>
        <v>0</v>
      </c>
      <c r="CW738" s="19">
        <f t="shared" si="811"/>
        <v>0</v>
      </c>
      <c r="CX738" s="19">
        <f t="shared" si="811"/>
        <v>0</v>
      </c>
      <c r="CY738" s="19">
        <f t="shared" si="811"/>
        <v>1</v>
      </c>
      <c r="CZ738" s="19" t="s">
        <v>185</v>
      </c>
      <c r="DA738" s="19">
        <f t="shared" si="25"/>
        <v>0</v>
      </c>
      <c r="DB738" s="19" t="s">
        <v>185</v>
      </c>
      <c r="DC738" s="19">
        <f t="shared" si="26"/>
        <v>0</v>
      </c>
      <c r="DD738" s="20"/>
      <c r="DE738" s="19" t="s">
        <v>185</v>
      </c>
      <c r="DF738" s="19">
        <f t="shared" si="27"/>
        <v>0</v>
      </c>
      <c r="DG738" s="19" t="s">
        <v>196</v>
      </c>
      <c r="DH738" s="19">
        <f t="shared" si="28"/>
        <v>0</v>
      </c>
      <c r="DI738" s="19" t="s">
        <v>185</v>
      </c>
      <c r="DJ738" s="19">
        <f t="shared" si="29"/>
        <v>0</v>
      </c>
      <c r="DK738" s="19" t="s">
        <v>197</v>
      </c>
      <c r="DL738" s="19">
        <f t="shared" si="30"/>
        <v>0</v>
      </c>
      <c r="DM738" s="20"/>
      <c r="DN738" s="19" t="str">
        <f t="shared" si="31"/>
        <v/>
      </c>
      <c r="DO738" s="20"/>
      <c r="DP738" s="19" t="s">
        <v>185</v>
      </c>
      <c r="DQ738" s="20">
        <f t="shared" si="32"/>
        <v>0</v>
      </c>
      <c r="DR738" s="20"/>
      <c r="DS738" s="19" t="s">
        <v>185</v>
      </c>
      <c r="DT738" s="20"/>
      <c r="DU738" s="19" t="s">
        <v>185</v>
      </c>
      <c r="DV738" s="20"/>
      <c r="DW738" s="20"/>
      <c r="DX738" s="20"/>
      <c r="DY738" s="20"/>
    </row>
    <row r="739">
      <c r="A739" s="18">
        <v>46043.86261574074</v>
      </c>
      <c r="B739" s="19" t="s">
        <v>390</v>
      </c>
      <c r="C739" s="19" t="s">
        <v>335</v>
      </c>
      <c r="D739" s="19">
        <f t="shared" si="2"/>
        <v>1</v>
      </c>
      <c r="E739" s="19" t="s">
        <v>328</v>
      </c>
      <c r="F739" s="19">
        <f>IFERROR(__xludf.DUMMYFUNCTION("LET(
  t, LOWER(TRIM(E739)),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39" s="19" t="s">
        <v>220</v>
      </c>
      <c r="H739" s="19">
        <f>IFERROR(__xludf.DUMMYFUNCTION("LET(
  t, LOWER(TRIM(G739)),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39" s="19" t="s">
        <v>182</v>
      </c>
      <c r="J739" s="19">
        <f>IFERROR(__xludf.DUMMYFUNCTION("LET(
  text, LOWER(I739),
  IFERROR(
    IFS(
      REGEXMATCH(text,""ở cùng gia đình|ở trọ cùng gia đình""), 0,
      REGEXMATCH(text,""thuê trọ""), 1,
      REGEXMATCH(text,""ở ktx""), 2,
      REGEXMATCH(text,""có nhà tại khu vực đang học|có nhà|ở riên"&amp;"g tại chung cư""), 3,
      REGEXMATCH(text,""ở nhà người quen""), 4
    ),
  -1)
)"),1.0)</f>
        <v>1</v>
      </c>
      <c r="K739" s="19" t="s">
        <v>202</v>
      </c>
      <c r="L739" s="19">
        <f>IFERROR(__xludf.DUMMYFUNCTION("LET(
  t, LOWER(TRIM(K739)),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39" s="19" t="s">
        <v>383</v>
      </c>
      <c r="N739" s="19">
        <f>IFERROR(__xludf.DUMMYFUNCTION("LET(
  t, LOWER(TRIM(M739)),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39" s="19" t="s">
        <v>185</v>
      </c>
      <c r="P739" s="19">
        <f t="shared" si="3"/>
        <v>0</v>
      </c>
      <c r="Q739" s="20"/>
      <c r="R739" s="20" t="str">
        <f t="shared" si="808"/>
        <v/>
      </c>
      <c r="S739" s="20"/>
      <c r="T739" s="20"/>
      <c r="U739" s="20"/>
      <c r="V739" s="20" t="str">
        <f>IFERROR(__xludf.DUMMYFUNCTION("IFERROR(REGEXEXTRACT(U739,""\d+"")*1, """")"),"")</f>
        <v/>
      </c>
      <c r="W739" s="20">
        <f t="shared" si="5"/>
        <v>0</v>
      </c>
      <c r="X739" s="20"/>
      <c r="Y739" s="20"/>
      <c r="Z739" s="19" t="s">
        <v>186</v>
      </c>
      <c r="AA739" s="19"/>
      <c r="AB739" s="19" t="s">
        <v>185</v>
      </c>
      <c r="AC739" s="19" t="s">
        <v>423</v>
      </c>
      <c r="AD739" s="19" t="s">
        <v>205</v>
      </c>
      <c r="AE739" s="19" t="s">
        <v>225</v>
      </c>
      <c r="AF739" s="19" t="s">
        <v>250</v>
      </c>
      <c r="AG739" s="19" t="s">
        <v>251</v>
      </c>
      <c r="AH739" s="19" t="s">
        <v>251</v>
      </c>
      <c r="AI739" s="19" t="s">
        <v>227</v>
      </c>
      <c r="AJ739" s="19">
        <f t="shared" si="6"/>
        <v>2</v>
      </c>
      <c r="AK739" s="19" t="s">
        <v>226</v>
      </c>
      <c r="AL739" s="19">
        <f t="shared" si="7"/>
        <v>2</v>
      </c>
      <c r="AM739" s="19" t="s">
        <v>294</v>
      </c>
      <c r="AN739" s="19">
        <f t="shared" si="8"/>
        <v>2</v>
      </c>
      <c r="AO739" s="20"/>
      <c r="AP739" s="19">
        <v>2.0</v>
      </c>
      <c r="AQ739" s="19">
        <v>4.0</v>
      </c>
      <c r="AR739" s="19">
        <v>2.0</v>
      </c>
      <c r="AS739" s="19">
        <v>3.0</v>
      </c>
      <c r="AT739" s="19">
        <v>3.0</v>
      </c>
      <c r="AU739" s="19">
        <v>4.0</v>
      </c>
      <c r="AV739" s="19">
        <v>1.0</v>
      </c>
      <c r="AW739" s="19">
        <v>2.0</v>
      </c>
      <c r="AX739" s="19">
        <v>3.0</v>
      </c>
      <c r="AY739" s="19">
        <f t="shared" si="9"/>
        <v>24</v>
      </c>
      <c r="AZ739" s="19">
        <f t="shared" si="10"/>
        <v>15</v>
      </c>
      <c r="BA739" s="19">
        <f t="shared" si="11"/>
        <v>1</v>
      </c>
      <c r="BB739" s="19">
        <f t="shared" si="12"/>
        <v>1</v>
      </c>
      <c r="BC739" s="19">
        <v>2.0</v>
      </c>
      <c r="BD739" s="19">
        <v>3.0</v>
      </c>
      <c r="BE739" s="19">
        <v>3.0</v>
      </c>
      <c r="BF739" s="19">
        <v>2.0</v>
      </c>
      <c r="BG739" s="19">
        <v>4.0</v>
      </c>
      <c r="BH739" s="19">
        <v>3.0</v>
      </c>
      <c r="BI739" s="19">
        <v>3.0</v>
      </c>
      <c r="BJ739" s="19">
        <f t="shared" si="13"/>
        <v>20</v>
      </c>
      <c r="BK739" s="19">
        <f t="shared" si="14"/>
        <v>13</v>
      </c>
      <c r="BL739" s="19"/>
      <c r="BM739" s="19"/>
      <c r="BN739" s="19">
        <v>2.0</v>
      </c>
      <c r="BO739" s="19" t="s">
        <v>185</v>
      </c>
      <c r="BP739" s="19">
        <f t="shared" si="15"/>
        <v>0</v>
      </c>
      <c r="BQ739" s="19">
        <v>2.0</v>
      </c>
      <c r="BR739" s="19">
        <v>5.0</v>
      </c>
      <c r="BS739" s="19" t="s">
        <v>195</v>
      </c>
      <c r="BT739" s="20">
        <f t="shared" si="16"/>
        <v>1</v>
      </c>
      <c r="BU739" s="19" t="s">
        <v>332</v>
      </c>
      <c r="BV739" s="19">
        <v>2.0</v>
      </c>
      <c r="BW739" s="19" t="s">
        <v>195</v>
      </c>
      <c r="BX739" s="19" t="s">
        <v>191</v>
      </c>
      <c r="BY739" s="19" t="s">
        <v>195</v>
      </c>
      <c r="BZ739" s="19" t="s">
        <v>186</v>
      </c>
      <c r="CA739" s="19">
        <f t="shared" si="17"/>
        <v>1</v>
      </c>
      <c r="CB739" s="19" t="s">
        <v>208</v>
      </c>
      <c r="CC739" s="19">
        <f t="shared" si="18"/>
        <v>2</v>
      </c>
      <c r="CD739" s="19" t="s">
        <v>208</v>
      </c>
      <c r="CE739" s="19">
        <f t="shared" si="19"/>
        <v>2</v>
      </c>
      <c r="CF739" s="19" t="s">
        <v>208</v>
      </c>
      <c r="CG739" s="19">
        <f t="shared" si="20"/>
        <v>2</v>
      </c>
      <c r="CH739" s="19" t="s">
        <v>208</v>
      </c>
      <c r="CI739" s="19">
        <f t="shared" si="21"/>
        <v>2</v>
      </c>
      <c r="CJ739" s="19" t="s">
        <v>292</v>
      </c>
      <c r="CK739" s="19" t="s">
        <v>1130</v>
      </c>
      <c r="CL739" s="19" t="s">
        <v>231</v>
      </c>
      <c r="CM739" s="19">
        <f t="shared" si="22"/>
        <v>0.75</v>
      </c>
      <c r="CN739" s="19" t="s">
        <v>213</v>
      </c>
      <c r="CO739" s="19">
        <f t="shared" si="23"/>
        <v>1</v>
      </c>
      <c r="CP739" s="19" t="s">
        <v>195</v>
      </c>
      <c r="CQ739" s="19" t="s">
        <v>195</v>
      </c>
      <c r="CR739" s="19" t="s">
        <v>185</v>
      </c>
      <c r="CS739" s="19" t="s">
        <v>195</v>
      </c>
      <c r="CT739" s="19" t="s">
        <v>185</v>
      </c>
      <c r="CU739" s="19">
        <f t="shared" ref="CU739:CY739" si="812">if(CP739="Không",0,1)</f>
        <v>1</v>
      </c>
      <c r="CV739" s="19">
        <f t="shared" si="812"/>
        <v>1</v>
      </c>
      <c r="CW739" s="19">
        <f t="shared" si="812"/>
        <v>0</v>
      </c>
      <c r="CX739" s="19">
        <f t="shared" si="812"/>
        <v>1</v>
      </c>
      <c r="CY739" s="19">
        <f t="shared" si="812"/>
        <v>0</v>
      </c>
      <c r="CZ739" s="19" t="s">
        <v>195</v>
      </c>
      <c r="DA739" s="19">
        <f t="shared" si="25"/>
        <v>1</v>
      </c>
      <c r="DB739" s="19" t="s">
        <v>195</v>
      </c>
      <c r="DC739" s="19">
        <f t="shared" si="26"/>
        <v>1</v>
      </c>
      <c r="DD739" s="19" t="s">
        <v>1378</v>
      </c>
      <c r="DE739" s="19" t="s">
        <v>185</v>
      </c>
      <c r="DF739" s="19">
        <f t="shared" si="27"/>
        <v>0</v>
      </c>
      <c r="DG739" s="19" t="s">
        <v>196</v>
      </c>
      <c r="DH739" s="19">
        <f t="shared" si="28"/>
        <v>0</v>
      </c>
      <c r="DI739" s="19" t="s">
        <v>362</v>
      </c>
      <c r="DJ739" s="19">
        <f t="shared" si="29"/>
        <v>1</v>
      </c>
      <c r="DK739" s="19" t="s">
        <v>197</v>
      </c>
      <c r="DL739" s="19">
        <f t="shared" si="30"/>
        <v>0</v>
      </c>
      <c r="DM739" s="20"/>
      <c r="DN739" s="19" t="str">
        <f t="shared" si="31"/>
        <v/>
      </c>
      <c r="DO739" s="20"/>
      <c r="DP739" s="19" t="s">
        <v>185</v>
      </c>
      <c r="DQ739" s="20">
        <f t="shared" si="32"/>
        <v>0</v>
      </c>
      <c r="DR739" s="20"/>
      <c r="DS739" s="19" t="s">
        <v>185</v>
      </c>
      <c r="DT739" s="20"/>
      <c r="DU739" s="19" t="s">
        <v>185</v>
      </c>
      <c r="DV739" s="20"/>
      <c r="DW739" s="20"/>
      <c r="DX739" s="20"/>
      <c r="DY739" s="20"/>
    </row>
    <row r="740">
      <c r="A740" s="18">
        <v>46043.862905092596</v>
      </c>
      <c r="B740" s="19" t="s">
        <v>219</v>
      </c>
      <c r="C740" s="19" t="s">
        <v>174</v>
      </c>
      <c r="D740" s="19">
        <f t="shared" si="2"/>
        <v>0</v>
      </c>
      <c r="E740" s="19" t="s">
        <v>180</v>
      </c>
      <c r="F740" s="19">
        <f>IFERROR(__xludf.DUMMYFUNCTION("LET(
  t, LOWER(TRIM(E740)),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40" s="19" t="s">
        <v>185</v>
      </c>
      <c r="H740" s="19">
        <f>IFERROR(__xludf.DUMMYFUNCTION("LET(
  t, LOWER(TRIM(G740)),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40" s="19" t="s">
        <v>276</v>
      </c>
      <c r="J740" s="19">
        <f>IFERROR(__xludf.DUMMYFUNCTION("LET(
  text, LOWER(I740),
  IFERROR(
    IFS(
      REGEXMATCH(text,""ở cùng gia đình|ở trọ cùng gia đình""), 0,
      REGEXMATCH(text,""thuê trọ""), 1,
      REGEXMATCH(text,""ở ktx""), 2,
      REGEXMATCH(text,""có nhà tại khu vực đang học|có nhà|ở riên"&amp;"g tại chung cư""), 3,
      REGEXMATCH(text,""ở nhà người quen""), 4
    ),
  -1)
)"),0.0)</f>
        <v>0</v>
      </c>
      <c r="K740" s="19" t="s">
        <v>202</v>
      </c>
      <c r="L740" s="19">
        <f>IFERROR(__xludf.DUMMYFUNCTION("LET(
  t, LOWER(TRIM(K740)),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40" s="19" t="s">
        <v>222</v>
      </c>
      <c r="N740" s="19">
        <f>IFERROR(__xludf.DUMMYFUNCTION("LET(
  t, LOWER(TRIM(M740)),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40" s="19" t="s">
        <v>185</v>
      </c>
      <c r="P740" s="19">
        <f t="shared" si="3"/>
        <v>0</v>
      </c>
      <c r="Q740" s="20"/>
      <c r="R740" s="20" t="str">
        <f t="shared" si="808"/>
        <v/>
      </c>
      <c r="S740" s="20"/>
      <c r="T740" s="20"/>
      <c r="U740" s="20"/>
      <c r="V740" s="20" t="str">
        <f>IFERROR(__xludf.DUMMYFUNCTION("IFERROR(REGEXEXTRACT(U740,""\d+"")*1, """")"),"")</f>
        <v/>
      </c>
      <c r="W740" s="20">
        <f t="shared" si="5"/>
        <v>0</v>
      </c>
      <c r="X740" s="20"/>
      <c r="Y740" s="20"/>
      <c r="Z740" s="19" t="s">
        <v>186</v>
      </c>
      <c r="AA740" s="19"/>
      <c r="AB740" s="19" t="s">
        <v>185</v>
      </c>
      <c r="AC740" s="19" t="s">
        <v>185</v>
      </c>
      <c r="AD740" s="19" t="s">
        <v>205</v>
      </c>
      <c r="AE740" s="19" t="s">
        <v>186</v>
      </c>
      <c r="AF740" s="19" t="s">
        <v>237</v>
      </c>
      <c r="AG740" s="19" t="s">
        <v>226</v>
      </c>
      <c r="AH740" s="19" t="s">
        <v>251</v>
      </c>
      <c r="AI740" s="19" t="s">
        <v>239</v>
      </c>
      <c r="AJ740" s="19">
        <f t="shared" si="6"/>
        <v>0</v>
      </c>
      <c r="AK740" s="19" t="s">
        <v>251</v>
      </c>
      <c r="AL740" s="19">
        <f t="shared" si="7"/>
        <v>3</v>
      </c>
      <c r="AM740" s="19" t="s">
        <v>190</v>
      </c>
      <c r="AN740" s="19">
        <f t="shared" si="8"/>
        <v>0</v>
      </c>
      <c r="AO740" s="20"/>
      <c r="AP740" s="19">
        <v>1.0</v>
      </c>
      <c r="AQ740" s="19">
        <v>2.0</v>
      </c>
      <c r="AR740" s="19">
        <v>3.0</v>
      </c>
      <c r="AS740" s="19">
        <v>1.0</v>
      </c>
      <c r="AT740" s="19">
        <v>1.0</v>
      </c>
      <c r="AU740" s="19">
        <v>1.0</v>
      </c>
      <c r="AV740" s="19">
        <v>2.0</v>
      </c>
      <c r="AW740" s="19">
        <v>1.0</v>
      </c>
      <c r="AX740" s="19">
        <v>1.0</v>
      </c>
      <c r="AY740" s="19">
        <f t="shared" si="9"/>
        <v>13</v>
      </c>
      <c r="AZ740" s="19">
        <f t="shared" si="10"/>
        <v>4</v>
      </c>
      <c r="BA740" s="19">
        <f t="shared" si="11"/>
        <v>0</v>
      </c>
      <c r="BB740" s="19">
        <f t="shared" si="12"/>
        <v>0</v>
      </c>
      <c r="BC740" s="19">
        <v>1.0</v>
      </c>
      <c r="BD740" s="19">
        <v>1.0</v>
      </c>
      <c r="BE740" s="19">
        <v>2.0</v>
      </c>
      <c r="BF740" s="19">
        <v>1.0</v>
      </c>
      <c r="BG740" s="19">
        <v>2.0</v>
      </c>
      <c r="BH740" s="19">
        <v>1.0</v>
      </c>
      <c r="BI740" s="19">
        <v>1.0</v>
      </c>
      <c r="BJ740" s="19">
        <f t="shared" si="13"/>
        <v>9</v>
      </c>
      <c r="BK740" s="19">
        <f t="shared" si="14"/>
        <v>2</v>
      </c>
      <c r="BL740" s="19"/>
      <c r="BM740" s="19"/>
      <c r="BN740" s="19">
        <v>5.0</v>
      </c>
      <c r="BO740" s="19" t="s">
        <v>195</v>
      </c>
      <c r="BP740" s="19">
        <f t="shared" si="15"/>
        <v>1</v>
      </c>
      <c r="BQ740" s="19">
        <v>1.0</v>
      </c>
      <c r="BR740" s="19">
        <v>5.0</v>
      </c>
      <c r="BS740" s="19" t="s">
        <v>185</v>
      </c>
      <c r="BT740" s="20">
        <f t="shared" si="16"/>
        <v>0</v>
      </c>
      <c r="BU740" s="20"/>
      <c r="BV740" s="19">
        <v>4.0</v>
      </c>
      <c r="BW740" s="19" t="s">
        <v>185</v>
      </c>
      <c r="BX740" s="19" t="s">
        <v>191</v>
      </c>
      <c r="BY740" s="19" t="s">
        <v>195</v>
      </c>
      <c r="BZ740" s="19" t="s">
        <v>185</v>
      </c>
      <c r="CA740" s="19">
        <f t="shared" si="17"/>
        <v>0</v>
      </c>
      <c r="CB740" s="19" t="s">
        <v>185</v>
      </c>
      <c r="CC740" s="19">
        <f t="shared" si="18"/>
        <v>0</v>
      </c>
      <c r="CD740" s="19" t="s">
        <v>209</v>
      </c>
      <c r="CE740" s="19">
        <f t="shared" si="19"/>
        <v>1</v>
      </c>
      <c r="CF740" s="19" t="s">
        <v>192</v>
      </c>
      <c r="CG740" s="19">
        <f t="shared" si="20"/>
        <v>0</v>
      </c>
      <c r="CH740" s="19" t="s">
        <v>192</v>
      </c>
      <c r="CI740" s="19">
        <f t="shared" si="21"/>
        <v>0</v>
      </c>
      <c r="CJ740" s="19" t="s">
        <v>292</v>
      </c>
      <c r="CK740" s="19" t="s">
        <v>185</v>
      </c>
      <c r="CL740" s="19" t="s">
        <v>241</v>
      </c>
      <c r="CM740" s="19">
        <f t="shared" si="22"/>
        <v>1.5</v>
      </c>
      <c r="CN740" s="19" t="s">
        <v>185</v>
      </c>
      <c r="CO740" s="19">
        <f t="shared" si="23"/>
        <v>0</v>
      </c>
      <c r="CP740" s="19" t="s">
        <v>195</v>
      </c>
      <c r="CQ740" s="19" t="s">
        <v>195</v>
      </c>
      <c r="CR740" s="19" t="s">
        <v>185</v>
      </c>
      <c r="CS740" s="19" t="s">
        <v>195</v>
      </c>
      <c r="CT740" s="19" t="s">
        <v>185</v>
      </c>
      <c r="CU740" s="19">
        <f t="shared" ref="CU740:CY740" si="813">if(CP740="Không",0,1)</f>
        <v>1</v>
      </c>
      <c r="CV740" s="19">
        <f t="shared" si="813"/>
        <v>1</v>
      </c>
      <c r="CW740" s="19">
        <f t="shared" si="813"/>
        <v>0</v>
      </c>
      <c r="CX740" s="19">
        <f t="shared" si="813"/>
        <v>1</v>
      </c>
      <c r="CY740" s="19">
        <f t="shared" si="813"/>
        <v>0</v>
      </c>
      <c r="CZ740" s="19" t="s">
        <v>185</v>
      </c>
      <c r="DA740" s="19">
        <f t="shared" si="25"/>
        <v>0</v>
      </c>
      <c r="DB740" s="19" t="s">
        <v>185</v>
      </c>
      <c r="DC740" s="19">
        <f t="shared" si="26"/>
        <v>0</v>
      </c>
      <c r="DD740" s="20"/>
      <c r="DE740" s="19" t="s">
        <v>195</v>
      </c>
      <c r="DF740" s="19">
        <f t="shared" si="27"/>
        <v>1</v>
      </c>
      <c r="DG740" s="19" t="s">
        <v>1379</v>
      </c>
      <c r="DH740" s="19">
        <f t="shared" si="28"/>
        <v>1</v>
      </c>
      <c r="DI740" s="19" t="s">
        <v>185</v>
      </c>
      <c r="DJ740" s="19">
        <f t="shared" si="29"/>
        <v>0</v>
      </c>
      <c r="DK740" s="19" t="s">
        <v>197</v>
      </c>
      <c r="DL740" s="19">
        <f t="shared" si="30"/>
        <v>0</v>
      </c>
      <c r="DM740" s="19" t="s">
        <v>198</v>
      </c>
      <c r="DN740" s="19">
        <f t="shared" si="31"/>
        <v>1.5</v>
      </c>
      <c r="DO740" s="19" t="s">
        <v>454</v>
      </c>
      <c r="DP740" s="19" t="s">
        <v>185</v>
      </c>
      <c r="DQ740" s="20">
        <f t="shared" si="32"/>
        <v>0</v>
      </c>
      <c r="DR740" s="20"/>
      <c r="DS740" s="19" t="s">
        <v>185</v>
      </c>
      <c r="DT740" s="20"/>
      <c r="DU740" s="19" t="s">
        <v>185</v>
      </c>
      <c r="DV740" s="20"/>
      <c r="DW740" s="20"/>
      <c r="DX740" s="20"/>
      <c r="DY740" s="20"/>
    </row>
    <row r="741">
      <c r="A741" s="18">
        <v>46043.863078703704</v>
      </c>
      <c r="B741" s="19" t="s">
        <v>172</v>
      </c>
      <c r="C741" s="19" t="s">
        <v>335</v>
      </c>
      <c r="D741" s="19">
        <f t="shared" si="2"/>
        <v>1</v>
      </c>
      <c r="E741" s="19" t="s">
        <v>476</v>
      </c>
      <c r="F741" s="19">
        <f>IFERROR(__xludf.DUMMYFUNCTION("LET(
  t, LOWER(TRIM(E741)),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741" s="19" t="s">
        <v>181</v>
      </c>
      <c r="H741" s="19">
        <f>IFERROR(__xludf.DUMMYFUNCTION("LET(
  t, LOWER(TRIM(G741)),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741" s="19" t="s">
        <v>182</v>
      </c>
      <c r="J741" s="19">
        <f>IFERROR(__xludf.DUMMYFUNCTION("LET(
  text, LOWER(I741),
  IFERROR(
    IFS(
      REGEXMATCH(text,""ở cùng gia đình|ở trọ cùng gia đình""), 0,
      REGEXMATCH(text,""thuê trọ""), 1,
      REGEXMATCH(text,""ở ktx""), 2,
      REGEXMATCH(text,""có nhà tại khu vực đang học|có nhà|ở riên"&amp;"g tại chung cư""), 3,
      REGEXMATCH(text,""ở nhà người quen""), 4
    ),
  -1)
)"),1.0)</f>
        <v>1</v>
      </c>
      <c r="K741" s="19" t="s">
        <v>202</v>
      </c>
      <c r="L741" s="19">
        <f>IFERROR(__xludf.DUMMYFUNCTION("LET(
  t, LOWER(TRIM(K741)),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41" s="19" t="s">
        <v>184</v>
      </c>
      <c r="N741" s="19">
        <f>IFERROR(__xludf.DUMMYFUNCTION("LET(
  t, LOWER(TRIM(M741)),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41" s="19" t="s">
        <v>185</v>
      </c>
      <c r="P741" s="19">
        <f t="shared" si="3"/>
        <v>0</v>
      </c>
      <c r="Q741" s="20"/>
      <c r="R741" s="20" t="str">
        <f t="shared" si="808"/>
        <v/>
      </c>
      <c r="S741" s="20"/>
      <c r="T741" s="20"/>
      <c r="U741" s="20"/>
      <c r="V741" s="20" t="str">
        <f>IFERROR(__xludf.DUMMYFUNCTION("IFERROR(REGEXEXTRACT(U741,""\d+"")*1, """")"),"")</f>
        <v/>
      </c>
      <c r="W741" s="20">
        <f t="shared" si="5"/>
        <v>0</v>
      </c>
      <c r="X741" s="20"/>
      <c r="Y741" s="20"/>
      <c r="Z741" s="19" t="s">
        <v>185</v>
      </c>
      <c r="AA741" s="19"/>
      <c r="AB741" s="19" t="s">
        <v>185</v>
      </c>
      <c r="AC741" s="19" t="s">
        <v>185</v>
      </c>
      <c r="AD741" s="19" t="s">
        <v>205</v>
      </c>
      <c r="AE741" s="19" t="s">
        <v>185</v>
      </c>
      <c r="AF741" s="19" t="s">
        <v>206</v>
      </c>
      <c r="AG741" s="19" t="s">
        <v>226</v>
      </c>
      <c r="AH741" s="19" t="s">
        <v>238</v>
      </c>
      <c r="AI741" s="19" t="s">
        <v>239</v>
      </c>
      <c r="AJ741" s="19">
        <f t="shared" si="6"/>
        <v>0</v>
      </c>
      <c r="AK741" s="19" t="s">
        <v>302</v>
      </c>
      <c r="AL741" s="19">
        <f t="shared" si="7"/>
        <v>-1</v>
      </c>
      <c r="AM741" s="19" t="s">
        <v>190</v>
      </c>
      <c r="AN741" s="19">
        <f t="shared" si="8"/>
        <v>0</v>
      </c>
      <c r="AO741" s="20"/>
      <c r="AP741" s="19">
        <v>3.0</v>
      </c>
      <c r="AQ741" s="19">
        <v>3.0</v>
      </c>
      <c r="AR741" s="19">
        <v>1.0</v>
      </c>
      <c r="AS741" s="19">
        <v>2.0</v>
      </c>
      <c r="AT741" s="19">
        <v>1.0</v>
      </c>
      <c r="AU741" s="19">
        <v>4.0</v>
      </c>
      <c r="AV741" s="19">
        <v>2.0</v>
      </c>
      <c r="AW741" s="19">
        <v>1.0</v>
      </c>
      <c r="AX741" s="19">
        <v>1.0</v>
      </c>
      <c r="AY741" s="19">
        <f t="shared" si="9"/>
        <v>18</v>
      </c>
      <c r="AZ741" s="19">
        <f t="shared" si="10"/>
        <v>9</v>
      </c>
      <c r="BA741" s="19">
        <f t="shared" si="11"/>
        <v>0</v>
      </c>
      <c r="BB741" s="19">
        <f t="shared" si="12"/>
        <v>0</v>
      </c>
      <c r="BC741" s="19">
        <v>2.0</v>
      </c>
      <c r="BD741" s="19">
        <v>2.0</v>
      </c>
      <c r="BE741" s="19">
        <v>2.0</v>
      </c>
      <c r="BF741" s="19">
        <v>1.0</v>
      </c>
      <c r="BG741" s="19">
        <v>2.0</v>
      </c>
      <c r="BH741" s="19">
        <v>1.0</v>
      </c>
      <c r="BI741" s="19">
        <v>3.0</v>
      </c>
      <c r="BJ741" s="19">
        <f t="shared" si="13"/>
        <v>13</v>
      </c>
      <c r="BK741" s="19">
        <f t="shared" si="14"/>
        <v>6</v>
      </c>
      <c r="BL741" s="19"/>
      <c r="BM741" s="19"/>
      <c r="BN741" s="19">
        <v>3.0</v>
      </c>
      <c r="BO741" s="19" t="s">
        <v>185</v>
      </c>
      <c r="BP741" s="19">
        <f t="shared" si="15"/>
        <v>0</v>
      </c>
      <c r="BQ741" s="19">
        <v>1.0</v>
      </c>
      <c r="BR741" s="19">
        <v>1.0</v>
      </c>
      <c r="BS741" s="19" t="s">
        <v>185</v>
      </c>
      <c r="BT741" s="20">
        <f t="shared" si="16"/>
        <v>0</v>
      </c>
      <c r="BU741" s="20"/>
      <c r="BV741" s="19">
        <v>2.0</v>
      </c>
      <c r="BW741" s="19" t="s">
        <v>185</v>
      </c>
      <c r="BX741" s="19" t="s">
        <v>191</v>
      </c>
      <c r="BY741" s="19" t="s">
        <v>185</v>
      </c>
      <c r="BZ741" s="19" t="s">
        <v>186</v>
      </c>
      <c r="CA741" s="19">
        <f t="shared" si="17"/>
        <v>1</v>
      </c>
      <c r="CB741" s="19" t="s">
        <v>186</v>
      </c>
      <c r="CC741" s="19">
        <f t="shared" si="18"/>
        <v>1</v>
      </c>
      <c r="CD741" s="19" t="s">
        <v>209</v>
      </c>
      <c r="CE741" s="19">
        <f t="shared" si="19"/>
        <v>1</v>
      </c>
      <c r="CF741" s="19" t="s">
        <v>209</v>
      </c>
      <c r="CG741" s="19">
        <f t="shared" si="20"/>
        <v>1</v>
      </c>
      <c r="CH741" s="19" t="s">
        <v>192</v>
      </c>
      <c r="CI741" s="19">
        <f t="shared" si="21"/>
        <v>0</v>
      </c>
      <c r="CJ741" s="19" t="s">
        <v>229</v>
      </c>
      <c r="CK741" s="19" t="s">
        <v>185</v>
      </c>
      <c r="CL741" s="19" t="s">
        <v>194</v>
      </c>
      <c r="CM741" s="19">
        <f t="shared" si="22"/>
        <v>3.5</v>
      </c>
      <c r="CN741" s="19" t="s">
        <v>213</v>
      </c>
      <c r="CO741" s="19">
        <f t="shared" si="23"/>
        <v>1</v>
      </c>
      <c r="CP741" s="19" t="s">
        <v>185</v>
      </c>
      <c r="CQ741" s="19" t="s">
        <v>195</v>
      </c>
      <c r="CR741" s="19" t="s">
        <v>185</v>
      </c>
      <c r="CS741" s="19" t="s">
        <v>185</v>
      </c>
      <c r="CT741" s="19" t="s">
        <v>185</v>
      </c>
      <c r="CU741" s="19">
        <f t="shared" ref="CU741:CY741" si="814">if(CP741="Không",0,1)</f>
        <v>0</v>
      </c>
      <c r="CV741" s="19">
        <f t="shared" si="814"/>
        <v>1</v>
      </c>
      <c r="CW741" s="19">
        <f t="shared" si="814"/>
        <v>0</v>
      </c>
      <c r="CX741" s="19">
        <f t="shared" si="814"/>
        <v>0</v>
      </c>
      <c r="CY741" s="19">
        <f t="shared" si="814"/>
        <v>0</v>
      </c>
      <c r="CZ741" s="19" t="s">
        <v>185</v>
      </c>
      <c r="DA741" s="19">
        <f t="shared" si="25"/>
        <v>0</v>
      </c>
      <c r="DB741" s="19" t="s">
        <v>185</v>
      </c>
      <c r="DC741" s="19">
        <f t="shared" si="26"/>
        <v>0</v>
      </c>
      <c r="DD741" s="20"/>
      <c r="DE741" s="19" t="s">
        <v>185</v>
      </c>
      <c r="DF741" s="19">
        <f t="shared" si="27"/>
        <v>0</v>
      </c>
      <c r="DG741" s="19" t="s">
        <v>196</v>
      </c>
      <c r="DH741" s="19">
        <f t="shared" si="28"/>
        <v>0</v>
      </c>
      <c r="DI741" s="19" t="s">
        <v>185</v>
      </c>
      <c r="DJ741" s="19">
        <f t="shared" si="29"/>
        <v>0</v>
      </c>
      <c r="DK741" s="19" t="s">
        <v>197</v>
      </c>
      <c r="DL741" s="19">
        <f t="shared" si="30"/>
        <v>0</v>
      </c>
      <c r="DM741" s="20"/>
      <c r="DN741" s="19" t="str">
        <f t="shared" si="31"/>
        <v/>
      </c>
      <c r="DO741" s="20"/>
      <c r="DP741" s="19" t="s">
        <v>185</v>
      </c>
      <c r="DQ741" s="20">
        <f t="shared" si="32"/>
        <v>0</v>
      </c>
      <c r="DR741" s="20"/>
      <c r="DS741" s="19" t="s">
        <v>185</v>
      </c>
      <c r="DT741" s="20"/>
      <c r="DU741" s="19" t="s">
        <v>185</v>
      </c>
      <c r="DV741" s="20"/>
      <c r="DW741" s="20"/>
      <c r="DX741" s="20"/>
      <c r="DY741" s="20"/>
    </row>
    <row r="742">
      <c r="A742" s="18">
        <v>46043.864166666666</v>
      </c>
      <c r="B742" s="19" t="s">
        <v>219</v>
      </c>
      <c r="C742" s="19" t="s">
        <v>335</v>
      </c>
      <c r="D742" s="19">
        <f t="shared" si="2"/>
        <v>1</v>
      </c>
      <c r="E742" s="19" t="s">
        <v>180</v>
      </c>
      <c r="F742" s="19">
        <f>IFERROR(__xludf.DUMMYFUNCTION("LET(
  t, LOWER(TRIM(E742)),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42" s="19" t="s">
        <v>185</v>
      </c>
      <c r="H742" s="19">
        <f>IFERROR(__xludf.DUMMYFUNCTION("LET(
  t, LOWER(TRIM(G742)),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42" s="19" t="s">
        <v>276</v>
      </c>
      <c r="J742" s="19">
        <f>IFERROR(__xludf.DUMMYFUNCTION("LET(
  text, LOWER(I742),
  IFERROR(
    IFS(
      REGEXMATCH(text,""ở cùng gia đình|ở trọ cùng gia đình""), 0,
      REGEXMATCH(text,""thuê trọ""), 1,
      REGEXMATCH(text,""ở ktx""), 2,
      REGEXMATCH(text,""có nhà tại khu vực đang học|có nhà|ở riên"&amp;"g tại chung cư""), 3,
      REGEXMATCH(text,""ở nhà người quen""), 4
    ),
  -1)
)"),0.0)</f>
        <v>0</v>
      </c>
      <c r="K742" s="19" t="s">
        <v>221</v>
      </c>
      <c r="L742" s="19">
        <f>IFERROR(__xludf.DUMMYFUNCTION("LET(
  t, LOWER(TRIM(K742)),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42" s="19" t="s">
        <v>222</v>
      </c>
      <c r="N742" s="19">
        <f>IFERROR(__xludf.DUMMYFUNCTION("LET(
  t, LOWER(TRIM(M742)),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42" s="19" t="s">
        <v>185</v>
      </c>
      <c r="P742" s="19">
        <f t="shared" si="3"/>
        <v>0</v>
      </c>
      <c r="Q742" s="20"/>
      <c r="R742" s="20" t="str">
        <f t="shared" si="808"/>
        <v/>
      </c>
      <c r="S742" s="20"/>
      <c r="T742" s="20"/>
      <c r="U742" s="20"/>
      <c r="V742" s="20" t="str">
        <f>IFERROR(__xludf.DUMMYFUNCTION("IFERROR(REGEXEXTRACT(U742,""\d+"")*1, """")"),"")</f>
        <v/>
      </c>
      <c r="W742" s="20">
        <f t="shared" si="5"/>
        <v>0</v>
      </c>
      <c r="X742" s="20"/>
      <c r="Y742" s="20"/>
      <c r="Z742" s="19" t="s">
        <v>185</v>
      </c>
      <c r="AA742" s="19"/>
      <c r="AB742" s="19" t="s">
        <v>185</v>
      </c>
      <c r="AC742" s="19" t="s">
        <v>185</v>
      </c>
      <c r="AD742" s="19" t="s">
        <v>205</v>
      </c>
      <c r="AE742" s="19" t="s">
        <v>185</v>
      </c>
      <c r="AF742" s="19" t="s">
        <v>206</v>
      </c>
      <c r="AG742" s="19" t="s">
        <v>188</v>
      </c>
      <c r="AH742" s="19" t="s">
        <v>188</v>
      </c>
      <c r="AI742" s="19" t="s">
        <v>239</v>
      </c>
      <c r="AJ742" s="19">
        <f t="shared" si="6"/>
        <v>0</v>
      </c>
      <c r="AK742" s="19" t="s">
        <v>238</v>
      </c>
      <c r="AL742" s="19">
        <f t="shared" si="7"/>
        <v>0</v>
      </c>
      <c r="AM742" s="19" t="s">
        <v>190</v>
      </c>
      <c r="AN742" s="19">
        <f t="shared" si="8"/>
        <v>0</v>
      </c>
      <c r="AO742" s="20"/>
      <c r="AP742" s="19">
        <v>1.0</v>
      </c>
      <c r="AQ742" s="19">
        <v>2.0</v>
      </c>
      <c r="AR742" s="19">
        <v>1.0</v>
      </c>
      <c r="AS742" s="19">
        <v>2.0</v>
      </c>
      <c r="AT742" s="19">
        <v>1.0</v>
      </c>
      <c r="AU742" s="19">
        <v>2.0</v>
      </c>
      <c r="AV742" s="19">
        <v>1.0</v>
      </c>
      <c r="AW742" s="19">
        <v>1.0</v>
      </c>
      <c r="AX742" s="19">
        <v>1.0</v>
      </c>
      <c r="AY742" s="19">
        <f t="shared" si="9"/>
        <v>12</v>
      </c>
      <c r="AZ742" s="19">
        <f t="shared" si="10"/>
        <v>3</v>
      </c>
      <c r="BA742" s="19">
        <f t="shared" si="11"/>
        <v>0</v>
      </c>
      <c r="BB742" s="19">
        <f t="shared" si="12"/>
        <v>0</v>
      </c>
      <c r="BC742" s="19">
        <v>1.0</v>
      </c>
      <c r="BD742" s="19">
        <v>1.0</v>
      </c>
      <c r="BE742" s="19">
        <v>2.0</v>
      </c>
      <c r="BF742" s="19">
        <v>1.0</v>
      </c>
      <c r="BG742" s="19">
        <v>1.0</v>
      </c>
      <c r="BH742" s="19">
        <v>1.0</v>
      </c>
      <c r="BI742" s="19">
        <v>1.0</v>
      </c>
      <c r="BJ742" s="19">
        <f t="shared" si="13"/>
        <v>8</v>
      </c>
      <c r="BK742" s="19">
        <f t="shared" si="14"/>
        <v>1</v>
      </c>
      <c r="BL742" s="19"/>
      <c r="BM742" s="19"/>
      <c r="BN742" s="19">
        <v>4.0</v>
      </c>
      <c r="BO742" s="19" t="s">
        <v>185</v>
      </c>
      <c r="BP742" s="19">
        <f t="shared" si="15"/>
        <v>0</v>
      </c>
      <c r="BQ742" s="19">
        <v>4.0</v>
      </c>
      <c r="BR742" s="19">
        <v>5.0</v>
      </c>
      <c r="BS742" s="19" t="s">
        <v>185</v>
      </c>
      <c r="BT742" s="20">
        <f t="shared" si="16"/>
        <v>0</v>
      </c>
      <c r="BU742" s="20"/>
      <c r="BV742" s="19">
        <v>3.0</v>
      </c>
      <c r="BW742" s="19" t="s">
        <v>185</v>
      </c>
      <c r="BX742" s="19" t="s">
        <v>191</v>
      </c>
      <c r="BY742" s="19" t="s">
        <v>185</v>
      </c>
      <c r="BZ742" s="19" t="s">
        <v>186</v>
      </c>
      <c r="CA742" s="19">
        <f t="shared" si="17"/>
        <v>1</v>
      </c>
      <c r="CB742" s="19" t="s">
        <v>186</v>
      </c>
      <c r="CC742" s="19">
        <f t="shared" si="18"/>
        <v>1</v>
      </c>
      <c r="CD742" s="19" t="s">
        <v>192</v>
      </c>
      <c r="CE742" s="19">
        <f t="shared" si="19"/>
        <v>0</v>
      </c>
      <c r="CF742" s="19" t="s">
        <v>192</v>
      </c>
      <c r="CG742" s="19">
        <f t="shared" si="20"/>
        <v>0</v>
      </c>
      <c r="CH742" s="19" t="s">
        <v>192</v>
      </c>
      <c r="CI742" s="19">
        <f t="shared" si="21"/>
        <v>0</v>
      </c>
      <c r="CJ742" s="19" t="s">
        <v>229</v>
      </c>
      <c r="CK742" s="19" t="s">
        <v>1380</v>
      </c>
      <c r="CL742" s="19" t="s">
        <v>194</v>
      </c>
      <c r="CM742" s="19">
        <f t="shared" si="22"/>
        <v>3.5</v>
      </c>
      <c r="CN742" s="19" t="s">
        <v>185</v>
      </c>
      <c r="CO742" s="19">
        <f t="shared" si="23"/>
        <v>0</v>
      </c>
      <c r="CP742" s="19" t="s">
        <v>185</v>
      </c>
      <c r="CQ742" s="19" t="s">
        <v>185</v>
      </c>
      <c r="CR742" s="19" t="s">
        <v>185</v>
      </c>
      <c r="CS742" s="19" t="s">
        <v>185</v>
      </c>
      <c r="CT742" s="19" t="s">
        <v>185</v>
      </c>
      <c r="CU742" s="19">
        <f t="shared" ref="CU742:CY742" si="815">if(CP742="Không",0,1)</f>
        <v>0</v>
      </c>
      <c r="CV742" s="19">
        <f t="shared" si="815"/>
        <v>0</v>
      </c>
      <c r="CW742" s="19">
        <f t="shared" si="815"/>
        <v>0</v>
      </c>
      <c r="CX742" s="19">
        <f t="shared" si="815"/>
        <v>0</v>
      </c>
      <c r="CY742" s="19">
        <f t="shared" si="815"/>
        <v>0</v>
      </c>
      <c r="CZ742" s="19" t="s">
        <v>185</v>
      </c>
      <c r="DA742" s="19">
        <f t="shared" si="25"/>
        <v>0</v>
      </c>
      <c r="DB742" s="19" t="s">
        <v>185</v>
      </c>
      <c r="DC742" s="19">
        <f t="shared" si="26"/>
        <v>0</v>
      </c>
      <c r="DD742" s="20"/>
      <c r="DE742" s="19" t="s">
        <v>195</v>
      </c>
      <c r="DF742" s="19">
        <f t="shared" si="27"/>
        <v>1</v>
      </c>
      <c r="DG742" s="19" t="s">
        <v>196</v>
      </c>
      <c r="DH742" s="19">
        <f t="shared" si="28"/>
        <v>0</v>
      </c>
      <c r="DI742" s="19" t="s">
        <v>185</v>
      </c>
      <c r="DJ742" s="19">
        <f t="shared" si="29"/>
        <v>0</v>
      </c>
      <c r="DK742" s="19" t="s">
        <v>197</v>
      </c>
      <c r="DL742" s="19">
        <f t="shared" si="30"/>
        <v>0</v>
      </c>
      <c r="DM742" s="19" t="s">
        <v>198</v>
      </c>
      <c r="DN742" s="19">
        <f t="shared" si="31"/>
        <v>1.5</v>
      </c>
      <c r="DO742" s="19" t="s">
        <v>304</v>
      </c>
      <c r="DP742" s="19" t="s">
        <v>185</v>
      </c>
      <c r="DQ742" s="20">
        <f t="shared" si="32"/>
        <v>0</v>
      </c>
      <c r="DR742" s="20"/>
      <c r="DS742" s="19" t="s">
        <v>185</v>
      </c>
      <c r="DT742" s="20"/>
      <c r="DU742" s="19" t="s">
        <v>185</v>
      </c>
      <c r="DV742" s="20"/>
      <c r="DW742" s="20"/>
      <c r="DX742" s="20"/>
      <c r="DY742" s="20"/>
    </row>
    <row r="743">
      <c r="A743" s="18">
        <v>46043.866643518515</v>
      </c>
      <c r="B743" s="19" t="s">
        <v>316</v>
      </c>
      <c r="C743" s="19" t="s">
        <v>335</v>
      </c>
      <c r="D743" s="19">
        <f t="shared" si="2"/>
        <v>1</v>
      </c>
      <c r="E743" s="19" t="s">
        <v>419</v>
      </c>
      <c r="F743" s="19">
        <f>IFERROR(__xludf.DUMMYFUNCTION("LET(
  t, LOWER(TRIM(E743)),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)"),4.0)</f>
        <v>4</v>
      </c>
      <c r="G743" s="19" t="s">
        <v>185</v>
      </c>
      <c r="H743" s="19">
        <f>IFERROR(__xludf.DUMMYFUNCTION("LET(
  t, LOWER(TRIM(G743)),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43" s="19" t="s">
        <v>276</v>
      </c>
      <c r="J743" s="19">
        <f>IFERROR(__xludf.DUMMYFUNCTION("LET(
  text, LOWER(I743),
  IFERROR(
    IFS(
      REGEXMATCH(text,""ở cùng gia đình|ở trọ cùng gia đình""), 0,
      REGEXMATCH(text,""thuê trọ""), 1,
      REGEXMATCH(text,""ở ktx""), 2,
      REGEXMATCH(text,""có nhà tại khu vực đang học|có nhà|ở riên"&amp;"g tại chung cư""), 3,
      REGEXMATCH(text,""ở nhà người quen""), 4
    ),
  -1)
)"),0.0)</f>
        <v>0</v>
      </c>
      <c r="K743" s="19" t="s">
        <v>183</v>
      </c>
      <c r="L743" s="19">
        <f>IFERROR(__xludf.DUMMYFUNCTION("LET(
  t, LOWER(TRIM(K743)),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43" s="19" t="s">
        <v>222</v>
      </c>
      <c r="N743" s="19">
        <f>IFERROR(__xludf.DUMMYFUNCTION("LET(
  t, LOWER(TRIM(M743)),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43" s="19" t="s">
        <v>185</v>
      </c>
      <c r="P743" s="19">
        <f t="shared" si="3"/>
        <v>0</v>
      </c>
      <c r="Q743" s="20"/>
      <c r="R743" s="20" t="str">
        <f t="shared" si="808"/>
        <v/>
      </c>
      <c r="S743" s="20"/>
      <c r="T743" s="20"/>
      <c r="U743" s="20"/>
      <c r="V743" s="20" t="str">
        <f>IFERROR(__xludf.DUMMYFUNCTION("IFERROR(REGEXEXTRACT(U743,""\d+"")*1, """")"),"")</f>
        <v/>
      </c>
      <c r="W743" s="20">
        <f t="shared" si="5"/>
        <v>0</v>
      </c>
      <c r="X743" s="20"/>
      <c r="Y743" s="20"/>
      <c r="Z743" s="19" t="s">
        <v>186</v>
      </c>
      <c r="AA743" s="19"/>
      <c r="AB743" s="19" t="s">
        <v>185</v>
      </c>
      <c r="AC743" s="19" t="s">
        <v>185</v>
      </c>
      <c r="AD743" s="19" t="s">
        <v>186</v>
      </c>
      <c r="AE743" s="19" t="s">
        <v>185</v>
      </c>
      <c r="AF743" s="19" t="s">
        <v>206</v>
      </c>
      <c r="AG743" s="19" t="s">
        <v>188</v>
      </c>
      <c r="AH743" s="19" t="s">
        <v>188</v>
      </c>
      <c r="AI743" s="19" t="s">
        <v>189</v>
      </c>
      <c r="AJ743" s="19">
        <f t="shared" si="6"/>
        <v>1</v>
      </c>
      <c r="AK743" s="19" t="s">
        <v>188</v>
      </c>
      <c r="AL743" s="19">
        <f t="shared" si="7"/>
        <v>1</v>
      </c>
      <c r="AM743" s="19" t="s">
        <v>190</v>
      </c>
      <c r="AN743" s="19">
        <f t="shared" si="8"/>
        <v>0</v>
      </c>
      <c r="AO743" s="20"/>
      <c r="AP743" s="19">
        <v>1.0</v>
      </c>
      <c r="AQ743" s="19">
        <v>2.0</v>
      </c>
      <c r="AR743" s="19">
        <v>2.0</v>
      </c>
      <c r="AS743" s="19">
        <v>2.0</v>
      </c>
      <c r="AT743" s="19">
        <v>3.0</v>
      </c>
      <c r="AU743" s="19">
        <v>2.0</v>
      </c>
      <c r="AV743" s="19">
        <v>1.0</v>
      </c>
      <c r="AW743" s="19">
        <v>1.0</v>
      </c>
      <c r="AX743" s="19">
        <v>1.0</v>
      </c>
      <c r="AY743" s="19">
        <f t="shared" si="9"/>
        <v>15</v>
      </c>
      <c r="AZ743" s="19">
        <f t="shared" si="10"/>
        <v>6</v>
      </c>
      <c r="BA743" s="19">
        <f t="shared" si="11"/>
        <v>0</v>
      </c>
      <c r="BB743" s="19">
        <f t="shared" si="12"/>
        <v>0</v>
      </c>
      <c r="BC743" s="19">
        <v>2.0</v>
      </c>
      <c r="BD743" s="19">
        <v>1.0</v>
      </c>
      <c r="BE743" s="19">
        <v>1.0</v>
      </c>
      <c r="BF743" s="19">
        <v>2.0</v>
      </c>
      <c r="BG743" s="19">
        <v>1.0</v>
      </c>
      <c r="BH743" s="19">
        <v>1.0</v>
      </c>
      <c r="BI743" s="19">
        <v>1.0</v>
      </c>
      <c r="BJ743" s="19">
        <f t="shared" si="13"/>
        <v>9</v>
      </c>
      <c r="BK743" s="19">
        <f t="shared" si="14"/>
        <v>2</v>
      </c>
      <c r="BL743" s="19"/>
      <c r="BM743" s="19"/>
      <c r="BN743" s="19">
        <v>5.0</v>
      </c>
      <c r="BO743" s="19" t="s">
        <v>185</v>
      </c>
      <c r="BP743" s="19">
        <f t="shared" si="15"/>
        <v>0</v>
      </c>
      <c r="BQ743" s="19">
        <v>2.0</v>
      </c>
      <c r="BR743" s="19">
        <v>0.0</v>
      </c>
      <c r="BS743" s="19" t="s">
        <v>185</v>
      </c>
      <c r="BT743" s="20">
        <f t="shared" si="16"/>
        <v>0</v>
      </c>
      <c r="BU743" s="20"/>
      <c r="BV743" s="19">
        <v>4.0</v>
      </c>
      <c r="BW743" s="19" t="s">
        <v>185</v>
      </c>
      <c r="BX743" s="19" t="s">
        <v>191</v>
      </c>
      <c r="BY743" s="19" t="s">
        <v>185</v>
      </c>
      <c r="BZ743" s="19" t="s">
        <v>186</v>
      </c>
      <c r="CA743" s="19">
        <f t="shared" si="17"/>
        <v>1</v>
      </c>
      <c r="CB743" s="19" t="s">
        <v>208</v>
      </c>
      <c r="CC743" s="19">
        <f t="shared" si="18"/>
        <v>2</v>
      </c>
      <c r="CD743" s="19" t="s">
        <v>208</v>
      </c>
      <c r="CE743" s="19">
        <f t="shared" si="19"/>
        <v>2</v>
      </c>
      <c r="CF743" s="19" t="s">
        <v>192</v>
      </c>
      <c r="CG743" s="19">
        <f t="shared" si="20"/>
        <v>0</v>
      </c>
      <c r="CH743" s="19" t="s">
        <v>209</v>
      </c>
      <c r="CI743" s="19">
        <f t="shared" si="21"/>
        <v>1</v>
      </c>
      <c r="CJ743" s="19" t="s">
        <v>262</v>
      </c>
      <c r="CK743" s="19" t="s">
        <v>1381</v>
      </c>
      <c r="CL743" s="19" t="s">
        <v>212</v>
      </c>
      <c r="CM743" s="19">
        <f t="shared" si="22"/>
        <v>6</v>
      </c>
      <c r="CN743" s="19" t="s">
        <v>185</v>
      </c>
      <c r="CO743" s="19">
        <f t="shared" si="23"/>
        <v>0</v>
      </c>
      <c r="CP743" s="19" t="s">
        <v>185</v>
      </c>
      <c r="CQ743" s="19" t="s">
        <v>195</v>
      </c>
      <c r="CR743" s="19" t="s">
        <v>185</v>
      </c>
      <c r="CS743" s="19" t="s">
        <v>185</v>
      </c>
      <c r="CT743" s="19" t="s">
        <v>185</v>
      </c>
      <c r="CU743" s="19">
        <f t="shared" ref="CU743:CY743" si="816">if(CP743="Không",0,1)</f>
        <v>0</v>
      </c>
      <c r="CV743" s="19">
        <f t="shared" si="816"/>
        <v>1</v>
      </c>
      <c r="CW743" s="19">
        <f t="shared" si="816"/>
        <v>0</v>
      </c>
      <c r="CX743" s="19">
        <f t="shared" si="816"/>
        <v>0</v>
      </c>
      <c r="CY743" s="19">
        <f t="shared" si="816"/>
        <v>0</v>
      </c>
      <c r="CZ743" s="19" t="s">
        <v>185</v>
      </c>
      <c r="DA743" s="19">
        <f t="shared" si="25"/>
        <v>0</v>
      </c>
      <c r="DB743" s="19" t="s">
        <v>185</v>
      </c>
      <c r="DC743" s="19">
        <f t="shared" si="26"/>
        <v>0</v>
      </c>
      <c r="DD743" s="20"/>
      <c r="DE743" s="19" t="s">
        <v>185</v>
      </c>
      <c r="DF743" s="19">
        <f t="shared" si="27"/>
        <v>0</v>
      </c>
      <c r="DG743" s="19" t="s">
        <v>196</v>
      </c>
      <c r="DH743" s="19">
        <f t="shared" si="28"/>
        <v>0</v>
      </c>
      <c r="DI743" s="19" t="s">
        <v>185</v>
      </c>
      <c r="DJ743" s="19">
        <f t="shared" si="29"/>
        <v>0</v>
      </c>
      <c r="DK743" s="19" t="s">
        <v>197</v>
      </c>
      <c r="DL743" s="19">
        <f t="shared" si="30"/>
        <v>0</v>
      </c>
      <c r="DM743" s="20"/>
      <c r="DN743" s="19" t="str">
        <f t="shared" si="31"/>
        <v/>
      </c>
      <c r="DO743" s="20"/>
      <c r="DP743" s="19" t="s">
        <v>185</v>
      </c>
      <c r="DQ743" s="20">
        <f t="shared" si="32"/>
        <v>0</v>
      </c>
      <c r="DR743" s="20"/>
      <c r="DS743" s="19" t="s">
        <v>185</v>
      </c>
      <c r="DT743" s="20"/>
      <c r="DU743" s="19" t="s">
        <v>185</v>
      </c>
      <c r="DV743" s="20"/>
      <c r="DW743" s="20"/>
      <c r="DX743" s="20"/>
      <c r="DY743" s="20"/>
    </row>
    <row r="744">
      <c r="A744" s="18">
        <v>46043.86796296296</v>
      </c>
      <c r="B744" s="19" t="s">
        <v>389</v>
      </c>
      <c r="C744" s="19" t="s">
        <v>335</v>
      </c>
      <c r="D744" s="19">
        <f t="shared" si="2"/>
        <v>1</v>
      </c>
      <c r="E744" s="19" t="s">
        <v>328</v>
      </c>
      <c r="F744" s="19">
        <f>IFERROR(__xludf.DUMMYFUNCTION("LET(
  t, LOWER(TRIM(E744)),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44" s="19" t="s">
        <v>220</v>
      </c>
      <c r="H744" s="19">
        <f>IFERROR(__xludf.DUMMYFUNCTION("LET(
  t, LOWER(TRIM(G744)),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44" s="19" t="s">
        <v>347</v>
      </c>
      <c r="J744" s="19">
        <f>IFERROR(__xludf.DUMMYFUNCTION("LET(
  text, LOWER(I744),
  IFERROR(
    IFS(
      REGEXMATCH(text,""ở cùng gia đình|ở trọ cùng gia đình""), 0,
      REGEXMATCH(text,""thuê trọ""), 1,
      REGEXMATCH(text,""ở ktx""), 2,
      REGEXMATCH(text,""có nhà tại khu vực đang học|có nhà|ở riên"&amp;"g tại chung cư""), 3,
      REGEXMATCH(text,""ở nhà người quen""), 4
    ),
  -1)
)"),4.0)</f>
        <v>4</v>
      </c>
      <c r="K744" s="19" t="s">
        <v>183</v>
      </c>
      <c r="L744" s="19">
        <f>IFERROR(__xludf.DUMMYFUNCTION("LET(
  t, LOWER(TRIM(K744)),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44" s="19" t="s">
        <v>222</v>
      </c>
      <c r="N744" s="19">
        <f>IFERROR(__xludf.DUMMYFUNCTION("LET(
  t, LOWER(TRIM(M744)),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44" s="19" t="s">
        <v>185</v>
      </c>
      <c r="P744" s="19">
        <f t="shared" si="3"/>
        <v>0</v>
      </c>
      <c r="Q744" s="20"/>
      <c r="R744" s="20" t="str">
        <f t="shared" si="808"/>
        <v/>
      </c>
      <c r="S744" s="20"/>
      <c r="T744" s="20"/>
      <c r="U744" s="20"/>
      <c r="V744" s="20" t="str">
        <f>IFERROR(__xludf.DUMMYFUNCTION("IFERROR(REGEXEXTRACT(U744,""\d+"")*1, """")"),"")</f>
        <v/>
      </c>
      <c r="W744" s="20">
        <f t="shared" si="5"/>
        <v>0</v>
      </c>
      <c r="X744" s="20"/>
      <c r="Y744" s="20"/>
      <c r="Z744" s="19" t="s">
        <v>186</v>
      </c>
      <c r="AA744" s="19"/>
      <c r="AB744" s="19" t="s">
        <v>185</v>
      </c>
      <c r="AC744" s="19" t="s">
        <v>185</v>
      </c>
      <c r="AD744" s="19" t="s">
        <v>186</v>
      </c>
      <c r="AE744" s="19" t="s">
        <v>185</v>
      </c>
      <c r="AF744" s="19" t="s">
        <v>206</v>
      </c>
      <c r="AG744" s="19" t="s">
        <v>188</v>
      </c>
      <c r="AH744" s="19" t="s">
        <v>188</v>
      </c>
      <c r="AI744" s="19" t="s">
        <v>189</v>
      </c>
      <c r="AJ744" s="19">
        <f t="shared" si="6"/>
        <v>1</v>
      </c>
      <c r="AK744" s="19" t="s">
        <v>188</v>
      </c>
      <c r="AL744" s="19">
        <f t="shared" si="7"/>
        <v>1</v>
      </c>
      <c r="AM744" s="19" t="s">
        <v>190</v>
      </c>
      <c r="AN744" s="19">
        <f t="shared" si="8"/>
        <v>0</v>
      </c>
      <c r="AO744" s="20"/>
      <c r="AP744" s="19">
        <v>2.0</v>
      </c>
      <c r="AQ744" s="19">
        <v>2.0</v>
      </c>
      <c r="AR744" s="19">
        <v>2.0</v>
      </c>
      <c r="AS744" s="19">
        <v>3.0</v>
      </c>
      <c r="AT744" s="19">
        <v>3.0</v>
      </c>
      <c r="AU744" s="19">
        <v>2.0</v>
      </c>
      <c r="AV744" s="19">
        <v>3.0</v>
      </c>
      <c r="AW744" s="19">
        <v>2.0</v>
      </c>
      <c r="AX744" s="19">
        <v>1.0</v>
      </c>
      <c r="AY744" s="19">
        <f t="shared" si="9"/>
        <v>20</v>
      </c>
      <c r="AZ744" s="19">
        <f t="shared" si="10"/>
        <v>11</v>
      </c>
      <c r="BA744" s="19">
        <f t="shared" si="11"/>
        <v>1</v>
      </c>
      <c r="BB744" s="19">
        <f t="shared" si="12"/>
        <v>0</v>
      </c>
      <c r="BC744" s="19">
        <v>2.0</v>
      </c>
      <c r="BD744" s="19">
        <v>2.0</v>
      </c>
      <c r="BE744" s="19">
        <v>2.0</v>
      </c>
      <c r="BF744" s="19">
        <v>2.0</v>
      </c>
      <c r="BG744" s="19">
        <v>2.0</v>
      </c>
      <c r="BH744" s="19">
        <v>2.0</v>
      </c>
      <c r="BI744" s="19">
        <v>2.0</v>
      </c>
      <c r="BJ744" s="19">
        <f t="shared" si="13"/>
        <v>14</v>
      </c>
      <c r="BK744" s="19">
        <f t="shared" si="14"/>
        <v>7</v>
      </c>
      <c r="BL744" s="19"/>
      <c r="BM744" s="19"/>
      <c r="BN744" s="19">
        <v>3.0</v>
      </c>
      <c r="BO744" s="19" t="s">
        <v>185</v>
      </c>
      <c r="BP744" s="19">
        <f t="shared" si="15"/>
        <v>0</v>
      </c>
      <c r="BQ744" s="19">
        <v>3.0</v>
      </c>
      <c r="BR744" s="19">
        <v>0.0</v>
      </c>
      <c r="BS744" s="19" t="s">
        <v>185</v>
      </c>
      <c r="BT744" s="20">
        <f t="shared" si="16"/>
        <v>0</v>
      </c>
      <c r="BU744" s="20"/>
      <c r="BV744" s="19">
        <v>4.0</v>
      </c>
      <c r="BW744" s="19" t="s">
        <v>185</v>
      </c>
      <c r="BX744" s="19" t="s">
        <v>191</v>
      </c>
      <c r="BY744" s="19" t="s">
        <v>185</v>
      </c>
      <c r="BZ744" s="19" t="s">
        <v>186</v>
      </c>
      <c r="CA744" s="19">
        <f t="shared" si="17"/>
        <v>1</v>
      </c>
      <c r="CB744" s="19" t="s">
        <v>186</v>
      </c>
      <c r="CC744" s="19">
        <f t="shared" si="18"/>
        <v>1</v>
      </c>
      <c r="CD744" s="19" t="s">
        <v>209</v>
      </c>
      <c r="CE744" s="19">
        <f t="shared" si="19"/>
        <v>1</v>
      </c>
      <c r="CF744" s="19" t="s">
        <v>192</v>
      </c>
      <c r="CG744" s="19">
        <f t="shared" si="20"/>
        <v>0</v>
      </c>
      <c r="CH744" s="19" t="s">
        <v>209</v>
      </c>
      <c r="CI744" s="19">
        <f t="shared" si="21"/>
        <v>1</v>
      </c>
      <c r="CJ744" s="19" t="s">
        <v>229</v>
      </c>
      <c r="CK744" s="19" t="s">
        <v>611</v>
      </c>
      <c r="CL744" s="19" t="s">
        <v>241</v>
      </c>
      <c r="CM744" s="19">
        <f t="shared" si="22"/>
        <v>1.5</v>
      </c>
      <c r="CN744" s="19" t="s">
        <v>185</v>
      </c>
      <c r="CO744" s="19">
        <f t="shared" si="23"/>
        <v>0</v>
      </c>
      <c r="CP744" s="19" t="s">
        <v>195</v>
      </c>
      <c r="CQ744" s="19" t="s">
        <v>195</v>
      </c>
      <c r="CR744" s="19" t="s">
        <v>185</v>
      </c>
      <c r="CS744" s="19" t="s">
        <v>185</v>
      </c>
      <c r="CT744" s="19" t="s">
        <v>185</v>
      </c>
      <c r="CU744" s="19">
        <f t="shared" ref="CU744:CY744" si="817">if(CP744="Không",0,1)</f>
        <v>1</v>
      </c>
      <c r="CV744" s="19">
        <f t="shared" si="817"/>
        <v>1</v>
      </c>
      <c r="CW744" s="19">
        <f t="shared" si="817"/>
        <v>0</v>
      </c>
      <c r="CX744" s="19">
        <f t="shared" si="817"/>
        <v>0</v>
      </c>
      <c r="CY744" s="19">
        <f t="shared" si="817"/>
        <v>0</v>
      </c>
      <c r="CZ744" s="19" t="s">
        <v>185</v>
      </c>
      <c r="DA744" s="19">
        <f t="shared" si="25"/>
        <v>0</v>
      </c>
      <c r="DB744" s="19" t="s">
        <v>185</v>
      </c>
      <c r="DC744" s="19">
        <f t="shared" si="26"/>
        <v>0</v>
      </c>
      <c r="DD744" s="20"/>
      <c r="DE744" s="19" t="s">
        <v>195</v>
      </c>
      <c r="DF744" s="19">
        <f t="shared" si="27"/>
        <v>1</v>
      </c>
      <c r="DG744" s="19" t="s">
        <v>196</v>
      </c>
      <c r="DH744" s="19">
        <f t="shared" si="28"/>
        <v>0</v>
      </c>
      <c r="DI744" s="19" t="s">
        <v>185</v>
      </c>
      <c r="DJ744" s="19">
        <f t="shared" si="29"/>
        <v>0</v>
      </c>
      <c r="DK744" s="19" t="s">
        <v>197</v>
      </c>
      <c r="DL744" s="19">
        <f t="shared" si="30"/>
        <v>0</v>
      </c>
      <c r="DM744" s="19" t="s">
        <v>198</v>
      </c>
      <c r="DN744" s="19">
        <f t="shared" si="31"/>
        <v>1.5</v>
      </c>
      <c r="DO744" s="19" t="s">
        <v>274</v>
      </c>
      <c r="DP744" s="19" t="s">
        <v>185</v>
      </c>
      <c r="DQ744" s="20">
        <f t="shared" si="32"/>
        <v>0</v>
      </c>
      <c r="DR744" s="20"/>
      <c r="DS744" s="19" t="s">
        <v>195</v>
      </c>
      <c r="DT744" s="19" t="s">
        <v>1382</v>
      </c>
      <c r="DU744" s="19" t="s">
        <v>185</v>
      </c>
      <c r="DV744" s="20"/>
      <c r="DW744" s="20"/>
      <c r="DX744" s="20"/>
      <c r="DY744" s="20"/>
    </row>
    <row r="745">
      <c r="A745" s="18">
        <v>46043.868680555555</v>
      </c>
      <c r="B745" s="19" t="s">
        <v>309</v>
      </c>
      <c r="C745" s="19" t="s">
        <v>335</v>
      </c>
      <c r="D745" s="19">
        <f t="shared" si="2"/>
        <v>1</v>
      </c>
      <c r="E745" s="19" t="s">
        <v>264</v>
      </c>
      <c r="F745" s="19">
        <f>IFERROR(__xludf.DUMMYFUNCTION("LET(
  t, LOWER(TRIM(E745)),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745" s="19" t="s">
        <v>185</v>
      </c>
      <c r="H745" s="19">
        <f>IFERROR(__xludf.DUMMYFUNCTION("LET(
  t, LOWER(TRIM(G745)),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45" s="19" t="s">
        <v>276</v>
      </c>
      <c r="J745" s="19">
        <f>IFERROR(__xludf.DUMMYFUNCTION("LET(
  text, LOWER(I745),
  IFERROR(
    IFS(
      REGEXMATCH(text,""ở cùng gia đình|ở trọ cùng gia đình""), 0,
      REGEXMATCH(text,""thuê trọ""), 1,
      REGEXMATCH(text,""ở ktx""), 2,
      REGEXMATCH(text,""có nhà tại khu vực đang học|có nhà|ở riên"&amp;"g tại chung cư""), 3,
      REGEXMATCH(text,""ở nhà người quen""), 4
    ),
  -1)
)"),0.0)</f>
        <v>0</v>
      </c>
      <c r="K745" s="19" t="s">
        <v>183</v>
      </c>
      <c r="L745" s="19">
        <f>IFERROR(__xludf.DUMMYFUNCTION("LET(
  t, LOWER(TRIM(K745)),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45" s="19" t="s">
        <v>222</v>
      </c>
      <c r="N745" s="19">
        <f>IFERROR(__xludf.DUMMYFUNCTION("LET(
  t, LOWER(TRIM(M745)),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45" s="19" t="s">
        <v>195</v>
      </c>
      <c r="P745" s="19">
        <f t="shared" si="3"/>
        <v>1</v>
      </c>
      <c r="Q745" s="19" t="s">
        <v>264</v>
      </c>
      <c r="R745" s="20"/>
      <c r="S745" s="19" t="s">
        <v>223</v>
      </c>
      <c r="T745" s="19"/>
      <c r="U745" s="19" t="s">
        <v>224</v>
      </c>
      <c r="V745" s="20">
        <f>IFERROR(__xludf.DUMMYFUNCTION("IFERROR(REGEXEXTRACT(U745,""\d+"")*1, """")"),25.0)</f>
        <v>25</v>
      </c>
      <c r="W745" s="20">
        <f t="shared" si="5"/>
        <v>25</v>
      </c>
      <c r="X745" s="19">
        <v>0.0</v>
      </c>
      <c r="Y745" s="19">
        <v>0.0</v>
      </c>
      <c r="Z745" s="19" t="s">
        <v>186</v>
      </c>
      <c r="AA745" s="19"/>
      <c r="AB745" s="19" t="s">
        <v>185</v>
      </c>
      <c r="AC745" s="19" t="s">
        <v>185</v>
      </c>
      <c r="AD745" s="19" t="s">
        <v>205</v>
      </c>
      <c r="AE745" s="19" t="s">
        <v>185</v>
      </c>
      <c r="AF745" s="19" t="s">
        <v>187</v>
      </c>
      <c r="AG745" s="19" t="s">
        <v>188</v>
      </c>
      <c r="AH745" s="19" t="s">
        <v>188</v>
      </c>
      <c r="AI745" s="19" t="s">
        <v>277</v>
      </c>
      <c r="AJ745" s="19">
        <f t="shared" si="6"/>
        <v>4</v>
      </c>
      <c r="AK745" s="19" t="s">
        <v>251</v>
      </c>
      <c r="AL745" s="19">
        <f t="shared" si="7"/>
        <v>3</v>
      </c>
      <c r="AM745" s="19" t="s">
        <v>228</v>
      </c>
      <c r="AN745" s="19">
        <f t="shared" si="8"/>
        <v>1</v>
      </c>
      <c r="AO745" s="20"/>
      <c r="AP745" s="19">
        <v>2.0</v>
      </c>
      <c r="AQ745" s="19">
        <v>2.0</v>
      </c>
      <c r="AR745" s="19">
        <v>3.0</v>
      </c>
      <c r="AS745" s="19">
        <v>2.0</v>
      </c>
      <c r="AT745" s="19">
        <v>4.0</v>
      </c>
      <c r="AU745" s="19">
        <v>4.0</v>
      </c>
      <c r="AV745" s="19">
        <v>4.0</v>
      </c>
      <c r="AW745" s="19">
        <v>1.0</v>
      </c>
      <c r="AX745" s="19">
        <v>2.0</v>
      </c>
      <c r="AY745" s="19">
        <f t="shared" si="9"/>
        <v>24</v>
      </c>
      <c r="AZ745" s="19">
        <f t="shared" si="10"/>
        <v>15</v>
      </c>
      <c r="BA745" s="19">
        <f t="shared" si="11"/>
        <v>1</v>
      </c>
      <c r="BB745" s="19">
        <f t="shared" si="12"/>
        <v>1</v>
      </c>
      <c r="BC745" s="19">
        <v>2.0</v>
      </c>
      <c r="BD745" s="19">
        <v>3.0</v>
      </c>
      <c r="BE745" s="19">
        <v>4.0</v>
      </c>
      <c r="BF745" s="19">
        <v>3.0</v>
      </c>
      <c r="BG745" s="19">
        <v>3.0</v>
      </c>
      <c r="BH745" s="19">
        <v>4.0</v>
      </c>
      <c r="BI745" s="19">
        <v>3.0</v>
      </c>
      <c r="BJ745" s="19">
        <f t="shared" si="13"/>
        <v>22</v>
      </c>
      <c r="BK745" s="19">
        <f t="shared" si="14"/>
        <v>15</v>
      </c>
      <c r="BL745" s="19"/>
      <c r="BM745" s="19"/>
      <c r="BN745" s="19">
        <v>5.0</v>
      </c>
      <c r="BO745" s="19" t="s">
        <v>185</v>
      </c>
      <c r="BP745" s="19">
        <f t="shared" si="15"/>
        <v>0</v>
      </c>
      <c r="BQ745" s="19">
        <v>4.0</v>
      </c>
      <c r="BR745" s="19">
        <v>15.0</v>
      </c>
      <c r="BS745" s="19" t="s">
        <v>195</v>
      </c>
      <c r="BT745" s="20">
        <f t="shared" si="16"/>
        <v>1</v>
      </c>
      <c r="BU745" s="19" t="s">
        <v>1383</v>
      </c>
      <c r="BV745" s="19">
        <v>3.0</v>
      </c>
      <c r="BW745" s="19" t="s">
        <v>195</v>
      </c>
      <c r="BX745" s="19" t="s">
        <v>191</v>
      </c>
      <c r="BY745" s="19" t="s">
        <v>185</v>
      </c>
      <c r="BZ745" s="19" t="s">
        <v>186</v>
      </c>
      <c r="CA745" s="19">
        <f t="shared" si="17"/>
        <v>1</v>
      </c>
      <c r="CB745" s="19" t="s">
        <v>186</v>
      </c>
      <c r="CC745" s="19">
        <f t="shared" si="18"/>
        <v>1</v>
      </c>
      <c r="CD745" s="19" t="s">
        <v>192</v>
      </c>
      <c r="CE745" s="19">
        <f t="shared" si="19"/>
        <v>0</v>
      </c>
      <c r="CF745" s="19" t="s">
        <v>208</v>
      </c>
      <c r="CG745" s="19">
        <f t="shared" si="20"/>
        <v>2</v>
      </c>
      <c r="CH745" s="19" t="s">
        <v>192</v>
      </c>
      <c r="CI745" s="19">
        <f t="shared" si="21"/>
        <v>0</v>
      </c>
      <c r="CJ745" s="19" t="s">
        <v>229</v>
      </c>
      <c r="CK745" s="19" t="s">
        <v>279</v>
      </c>
      <c r="CL745" s="19" t="s">
        <v>212</v>
      </c>
      <c r="CM745" s="19">
        <f t="shared" si="22"/>
        <v>6</v>
      </c>
      <c r="CN745" s="19" t="s">
        <v>185</v>
      </c>
      <c r="CO745" s="19">
        <f t="shared" si="23"/>
        <v>0</v>
      </c>
      <c r="CP745" s="19" t="s">
        <v>185</v>
      </c>
      <c r="CQ745" s="19" t="s">
        <v>185</v>
      </c>
      <c r="CR745" s="19" t="s">
        <v>185</v>
      </c>
      <c r="CS745" s="19" t="s">
        <v>185</v>
      </c>
      <c r="CT745" s="19" t="s">
        <v>185</v>
      </c>
      <c r="CU745" s="19">
        <f t="shared" ref="CU745:CY745" si="818">if(CP745="Không",0,1)</f>
        <v>0</v>
      </c>
      <c r="CV745" s="19">
        <f t="shared" si="818"/>
        <v>0</v>
      </c>
      <c r="CW745" s="19">
        <f t="shared" si="818"/>
        <v>0</v>
      </c>
      <c r="CX745" s="19">
        <f t="shared" si="818"/>
        <v>0</v>
      </c>
      <c r="CY745" s="19">
        <f t="shared" si="818"/>
        <v>0</v>
      </c>
      <c r="CZ745" s="19" t="s">
        <v>195</v>
      </c>
      <c r="DA745" s="19">
        <f t="shared" si="25"/>
        <v>1</v>
      </c>
      <c r="DB745" s="19" t="s">
        <v>185</v>
      </c>
      <c r="DC745" s="19">
        <f t="shared" si="26"/>
        <v>0</v>
      </c>
      <c r="DD745" s="20"/>
      <c r="DE745" s="19" t="s">
        <v>185</v>
      </c>
      <c r="DF745" s="19">
        <f t="shared" si="27"/>
        <v>0</v>
      </c>
      <c r="DG745" s="19" t="s">
        <v>196</v>
      </c>
      <c r="DH745" s="19">
        <f t="shared" si="28"/>
        <v>0</v>
      </c>
      <c r="DI745" s="19" t="s">
        <v>185</v>
      </c>
      <c r="DJ745" s="19">
        <f t="shared" si="29"/>
        <v>0</v>
      </c>
      <c r="DK745" s="19" t="s">
        <v>197</v>
      </c>
      <c r="DL745" s="19">
        <f t="shared" si="30"/>
        <v>0</v>
      </c>
      <c r="DM745" s="20"/>
      <c r="DN745" s="19" t="str">
        <f t="shared" si="31"/>
        <v/>
      </c>
      <c r="DO745" s="20"/>
      <c r="DP745" s="19" t="s">
        <v>185</v>
      </c>
      <c r="DQ745" s="20">
        <f t="shared" si="32"/>
        <v>0</v>
      </c>
      <c r="DR745" s="20"/>
      <c r="DS745" s="19" t="s">
        <v>185</v>
      </c>
      <c r="DT745" s="20"/>
      <c r="DU745" s="19" t="s">
        <v>185</v>
      </c>
      <c r="DV745" s="20"/>
      <c r="DW745" s="20"/>
      <c r="DX745" s="20"/>
      <c r="DY745" s="20"/>
    </row>
    <row r="746">
      <c r="A746" s="18">
        <v>46043.86913194445</v>
      </c>
      <c r="B746" s="19" t="s">
        <v>359</v>
      </c>
      <c r="C746" s="19" t="s">
        <v>335</v>
      </c>
      <c r="D746" s="19">
        <f t="shared" si="2"/>
        <v>1</v>
      </c>
      <c r="E746" s="19" t="s">
        <v>328</v>
      </c>
      <c r="F746" s="19">
        <f>IFERROR(__xludf.DUMMYFUNCTION("LET(
  t, LOWER(TRIM(E746)),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46" s="19" t="s">
        <v>360</v>
      </c>
      <c r="H746" s="19">
        <f>IFERROR(__xludf.DUMMYFUNCTION("LET(
  t, LOWER(TRIM(G746)),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)"),5.0)</f>
        <v>5</v>
      </c>
      <c r="I746" s="19" t="s">
        <v>182</v>
      </c>
      <c r="J746" s="19">
        <f>IFERROR(__xludf.DUMMYFUNCTION("LET(
  text, LOWER(I746),
  IFERROR(
    IFS(
      REGEXMATCH(text,""ở cùng gia đình|ở trọ cùng gia đình""), 0,
      REGEXMATCH(text,""thuê trọ""), 1,
      REGEXMATCH(text,""ở ktx""), 2,
      REGEXMATCH(text,""có nhà tại khu vực đang học|có nhà|ở riên"&amp;"g tại chung cư""), 3,
      REGEXMATCH(text,""ở nhà người quen""), 4
    ),
  -1)
)"),1.0)</f>
        <v>1</v>
      </c>
      <c r="K746" s="19" t="s">
        <v>183</v>
      </c>
      <c r="L746" s="19">
        <f>IFERROR(__xludf.DUMMYFUNCTION("LET(
  t, LOWER(TRIM(K746)),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46" s="19" t="s">
        <v>261</v>
      </c>
      <c r="N746" s="19">
        <f>IFERROR(__xludf.DUMMYFUNCTION("LET(
  t, LOWER(TRIM(M746)),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46" s="19" t="s">
        <v>185</v>
      </c>
      <c r="P746" s="19">
        <f t="shared" si="3"/>
        <v>0</v>
      </c>
      <c r="Q746" s="20"/>
      <c r="R746" s="20" t="str">
        <f t="shared" ref="R746:R789" si="820">Q746</f>
        <v/>
      </c>
      <c r="S746" s="20"/>
      <c r="T746" s="20"/>
      <c r="U746" s="20"/>
      <c r="V746" s="20" t="str">
        <f>IFERROR(__xludf.DUMMYFUNCTION("IFERROR(REGEXEXTRACT(U746,""\d+"")*1, """")"),"")</f>
        <v/>
      </c>
      <c r="W746" s="20">
        <f t="shared" si="5"/>
        <v>0</v>
      </c>
      <c r="X746" s="20"/>
      <c r="Y746" s="20"/>
      <c r="Z746" s="19" t="s">
        <v>185</v>
      </c>
      <c r="AA746" s="19"/>
      <c r="AB746" s="19" t="s">
        <v>195</v>
      </c>
      <c r="AC746" s="19" t="s">
        <v>451</v>
      </c>
      <c r="AD746" s="19" t="s">
        <v>205</v>
      </c>
      <c r="AE746" s="19" t="s">
        <v>225</v>
      </c>
      <c r="AF746" s="19" t="s">
        <v>187</v>
      </c>
      <c r="AG746" s="19" t="s">
        <v>226</v>
      </c>
      <c r="AH746" s="19" t="s">
        <v>251</v>
      </c>
      <c r="AI746" s="19" t="s">
        <v>227</v>
      </c>
      <c r="AJ746" s="19">
        <f t="shared" si="6"/>
        <v>2</v>
      </c>
      <c r="AK746" s="19" t="s">
        <v>251</v>
      </c>
      <c r="AL746" s="19">
        <f t="shared" si="7"/>
        <v>3</v>
      </c>
      <c r="AM746" s="19" t="s">
        <v>228</v>
      </c>
      <c r="AN746" s="19">
        <f t="shared" si="8"/>
        <v>1</v>
      </c>
      <c r="AO746" s="20"/>
      <c r="AP746" s="19">
        <v>1.0</v>
      </c>
      <c r="AQ746" s="19">
        <v>2.0</v>
      </c>
      <c r="AR746" s="19">
        <v>3.0</v>
      </c>
      <c r="AS746" s="19">
        <v>2.0</v>
      </c>
      <c r="AT746" s="19">
        <v>2.0</v>
      </c>
      <c r="AU746" s="19">
        <v>4.0</v>
      </c>
      <c r="AV746" s="19">
        <v>2.0</v>
      </c>
      <c r="AW746" s="19">
        <v>3.0</v>
      </c>
      <c r="AX746" s="19">
        <v>2.0</v>
      </c>
      <c r="AY746" s="19">
        <f t="shared" si="9"/>
        <v>21</v>
      </c>
      <c r="AZ746" s="19">
        <f t="shared" si="10"/>
        <v>12</v>
      </c>
      <c r="BA746" s="19">
        <f t="shared" si="11"/>
        <v>1</v>
      </c>
      <c r="BB746" s="19">
        <f t="shared" si="12"/>
        <v>0</v>
      </c>
      <c r="BC746" s="19">
        <v>3.0</v>
      </c>
      <c r="BD746" s="19">
        <v>3.0</v>
      </c>
      <c r="BE746" s="19">
        <v>3.0</v>
      </c>
      <c r="BF746" s="19">
        <v>3.0</v>
      </c>
      <c r="BG746" s="19">
        <v>3.0</v>
      </c>
      <c r="BH746" s="19">
        <v>3.0</v>
      </c>
      <c r="BI746" s="19">
        <v>3.0</v>
      </c>
      <c r="BJ746" s="19">
        <f t="shared" si="13"/>
        <v>21</v>
      </c>
      <c r="BK746" s="19">
        <f t="shared" si="14"/>
        <v>14</v>
      </c>
      <c r="BL746" s="19"/>
      <c r="BM746" s="19"/>
      <c r="BN746" s="19">
        <v>1.0</v>
      </c>
      <c r="BO746" s="19" t="s">
        <v>195</v>
      </c>
      <c r="BP746" s="19">
        <f t="shared" si="15"/>
        <v>1</v>
      </c>
      <c r="BQ746" s="19">
        <v>4.0</v>
      </c>
      <c r="BR746" s="19">
        <v>2.0</v>
      </c>
      <c r="BS746" s="19" t="s">
        <v>195</v>
      </c>
      <c r="BT746" s="20">
        <f t="shared" si="16"/>
        <v>1</v>
      </c>
      <c r="BU746" s="19" t="s">
        <v>443</v>
      </c>
      <c r="BV746" s="19">
        <v>2.0</v>
      </c>
      <c r="BW746" s="19" t="s">
        <v>195</v>
      </c>
      <c r="BX746" s="19" t="s">
        <v>191</v>
      </c>
      <c r="BY746" s="19" t="s">
        <v>195</v>
      </c>
      <c r="BZ746" s="19" t="s">
        <v>186</v>
      </c>
      <c r="CA746" s="19">
        <f t="shared" si="17"/>
        <v>1</v>
      </c>
      <c r="CB746" s="19" t="s">
        <v>185</v>
      </c>
      <c r="CC746" s="19">
        <f t="shared" si="18"/>
        <v>0</v>
      </c>
      <c r="CD746" s="19" t="s">
        <v>209</v>
      </c>
      <c r="CE746" s="19">
        <f t="shared" si="19"/>
        <v>1</v>
      </c>
      <c r="CF746" s="19" t="s">
        <v>209</v>
      </c>
      <c r="CG746" s="19">
        <f t="shared" si="20"/>
        <v>1</v>
      </c>
      <c r="CH746" s="19" t="s">
        <v>209</v>
      </c>
      <c r="CI746" s="19">
        <f t="shared" si="21"/>
        <v>1</v>
      </c>
      <c r="CJ746" s="19" t="s">
        <v>292</v>
      </c>
      <c r="CK746" s="19" t="s">
        <v>364</v>
      </c>
      <c r="CL746" s="19" t="s">
        <v>241</v>
      </c>
      <c r="CM746" s="19">
        <f t="shared" si="22"/>
        <v>1.5</v>
      </c>
      <c r="CN746" s="19" t="s">
        <v>213</v>
      </c>
      <c r="CO746" s="19">
        <f t="shared" si="23"/>
        <v>1</v>
      </c>
      <c r="CP746" s="19" t="s">
        <v>195</v>
      </c>
      <c r="CQ746" s="19" t="s">
        <v>195</v>
      </c>
      <c r="CR746" s="19" t="s">
        <v>185</v>
      </c>
      <c r="CS746" s="19" t="s">
        <v>195</v>
      </c>
      <c r="CT746" s="19" t="s">
        <v>195</v>
      </c>
      <c r="CU746" s="19">
        <f t="shared" ref="CU746:CY746" si="819">if(CP746="Không",0,1)</f>
        <v>1</v>
      </c>
      <c r="CV746" s="19">
        <f t="shared" si="819"/>
        <v>1</v>
      </c>
      <c r="CW746" s="19">
        <f t="shared" si="819"/>
        <v>0</v>
      </c>
      <c r="CX746" s="19">
        <f t="shared" si="819"/>
        <v>1</v>
      </c>
      <c r="CY746" s="19">
        <f t="shared" si="819"/>
        <v>1</v>
      </c>
      <c r="CZ746" s="19" t="s">
        <v>185</v>
      </c>
      <c r="DA746" s="19">
        <f t="shared" si="25"/>
        <v>0</v>
      </c>
      <c r="DB746" s="19" t="s">
        <v>185</v>
      </c>
      <c r="DC746" s="19">
        <f t="shared" si="26"/>
        <v>0</v>
      </c>
      <c r="DD746" s="20"/>
      <c r="DE746" s="19" t="s">
        <v>195</v>
      </c>
      <c r="DF746" s="19">
        <f t="shared" si="27"/>
        <v>1</v>
      </c>
      <c r="DG746" s="19" t="s">
        <v>431</v>
      </c>
      <c r="DH746" s="19">
        <f t="shared" si="28"/>
        <v>1</v>
      </c>
      <c r="DI746" s="19" t="s">
        <v>1384</v>
      </c>
      <c r="DJ746" s="19">
        <f t="shared" si="29"/>
        <v>1</v>
      </c>
      <c r="DK746" s="19" t="s">
        <v>445</v>
      </c>
      <c r="DL746" s="19">
        <f t="shared" si="30"/>
        <v>2</v>
      </c>
      <c r="DM746" s="19" t="s">
        <v>232</v>
      </c>
      <c r="DN746" s="19">
        <f t="shared" si="31"/>
        <v>2.5</v>
      </c>
      <c r="DO746" s="19" t="s">
        <v>526</v>
      </c>
      <c r="DP746" s="19" t="s">
        <v>195</v>
      </c>
      <c r="DQ746" s="20">
        <f t="shared" si="32"/>
        <v>1</v>
      </c>
      <c r="DR746" s="19" t="s">
        <v>753</v>
      </c>
      <c r="DS746" s="19" t="s">
        <v>185</v>
      </c>
      <c r="DT746" s="20"/>
      <c r="DU746" s="19" t="s">
        <v>185</v>
      </c>
      <c r="DV746" s="20"/>
      <c r="DW746" s="20"/>
      <c r="DX746" s="20"/>
      <c r="DY746" s="20"/>
    </row>
    <row r="747">
      <c r="A747" s="18">
        <v>46043.869259259256</v>
      </c>
      <c r="B747" s="19" t="s">
        <v>966</v>
      </c>
      <c r="C747" s="19" t="s">
        <v>174</v>
      </c>
      <c r="D747" s="19">
        <f t="shared" si="2"/>
        <v>0</v>
      </c>
      <c r="E747" s="19" t="s">
        <v>174</v>
      </c>
      <c r="F747" s="19">
        <f>IFERROR(__xludf.DUMMYFUNCTION("LET(
  t, LOWER(TRIM(E747)),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47" s="19" t="s">
        <v>185</v>
      </c>
      <c r="H747" s="19">
        <f>IFERROR(__xludf.DUMMYFUNCTION("LET(
  t, LOWER(TRIM(G747)),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47" s="19" t="s">
        <v>276</v>
      </c>
      <c r="J747" s="19">
        <f>IFERROR(__xludf.DUMMYFUNCTION("LET(
  text, LOWER(I747),
  IFERROR(
    IFS(
      REGEXMATCH(text,""ở cùng gia đình|ở trọ cùng gia đình""), 0,
      REGEXMATCH(text,""thuê trọ""), 1,
      REGEXMATCH(text,""ở ktx""), 2,
      REGEXMATCH(text,""có nhà tại khu vực đang học|có nhà|ở riên"&amp;"g tại chung cư""), 3,
      REGEXMATCH(text,""ở nhà người quen""), 4
    ),
  -1)
)"),0.0)</f>
        <v>0</v>
      </c>
      <c r="K747" s="19" t="s">
        <v>202</v>
      </c>
      <c r="L747" s="19">
        <f>IFERROR(__xludf.DUMMYFUNCTION("LET(
  t, LOWER(TRIM(K747)),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47" s="19" t="s">
        <v>222</v>
      </c>
      <c r="N747" s="19">
        <f>IFERROR(__xludf.DUMMYFUNCTION("LET(
  t, LOWER(TRIM(M747)),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47" s="19" t="s">
        <v>185</v>
      </c>
      <c r="P747" s="19">
        <f t="shared" si="3"/>
        <v>0</v>
      </c>
      <c r="Q747" s="20"/>
      <c r="R747" s="20" t="str">
        <f t="shared" si="820"/>
        <v/>
      </c>
      <c r="S747" s="20"/>
      <c r="T747" s="20"/>
      <c r="U747" s="20"/>
      <c r="V747" s="20" t="str">
        <f>IFERROR(__xludf.DUMMYFUNCTION("IFERROR(REGEXEXTRACT(U747,""\d+"")*1, """")"),"")</f>
        <v/>
      </c>
      <c r="W747" s="20">
        <f t="shared" si="5"/>
        <v>0</v>
      </c>
      <c r="X747" s="20"/>
      <c r="Y747" s="20"/>
      <c r="Z747" s="19" t="s">
        <v>185</v>
      </c>
      <c r="AA747" s="19"/>
      <c r="AB747" s="19" t="s">
        <v>185</v>
      </c>
      <c r="AC747" s="19" t="s">
        <v>185</v>
      </c>
      <c r="AD747" s="19" t="s">
        <v>205</v>
      </c>
      <c r="AE747" s="19" t="s">
        <v>186</v>
      </c>
      <c r="AF747" s="19" t="s">
        <v>187</v>
      </c>
      <c r="AG747" s="19" t="s">
        <v>188</v>
      </c>
      <c r="AH747" s="19" t="s">
        <v>188</v>
      </c>
      <c r="AI747" s="19" t="s">
        <v>189</v>
      </c>
      <c r="AJ747" s="19">
        <f t="shared" si="6"/>
        <v>1</v>
      </c>
      <c r="AK747" s="19" t="s">
        <v>188</v>
      </c>
      <c r="AL747" s="19">
        <f t="shared" si="7"/>
        <v>1</v>
      </c>
      <c r="AM747" s="19" t="s">
        <v>228</v>
      </c>
      <c r="AN747" s="19">
        <f t="shared" si="8"/>
        <v>1</v>
      </c>
      <c r="AO747" s="20"/>
      <c r="AP747" s="19">
        <v>1.0</v>
      </c>
      <c r="AQ747" s="19">
        <v>1.0</v>
      </c>
      <c r="AR747" s="19">
        <v>1.0</v>
      </c>
      <c r="AS747" s="19">
        <v>1.0</v>
      </c>
      <c r="AT747" s="19">
        <v>1.0</v>
      </c>
      <c r="AU747" s="19">
        <v>1.0</v>
      </c>
      <c r="AV747" s="19">
        <v>1.0</v>
      </c>
      <c r="AW747" s="19">
        <v>1.0</v>
      </c>
      <c r="AX747" s="19">
        <v>1.0</v>
      </c>
      <c r="AY747" s="19">
        <f t="shared" si="9"/>
        <v>9</v>
      </c>
      <c r="AZ747" s="19">
        <f t="shared" si="10"/>
        <v>0</v>
      </c>
      <c r="BA747" s="19">
        <f t="shared" si="11"/>
        <v>0</v>
      </c>
      <c r="BB747" s="19">
        <f t="shared" si="12"/>
        <v>0</v>
      </c>
      <c r="BC747" s="19">
        <v>1.0</v>
      </c>
      <c r="BD747" s="19">
        <v>1.0</v>
      </c>
      <c r="BE747" s="19">
        <v>1.0</v>
      </c>
      <c r="BF747" s="19">
        <v>1.0</v>
      </c>
      <c r="BG747" s="19">
        <v>1.0</v>
      </c>
      <c r="BH747" s="19">
        <v>1.0</v>
      </c>
      <c r="BI747" s="19">
        <v>1.0</v>
      </c>
      <c r="BJ747" s="19">
        <f t="shared" si="13"/>
        <v>7</v>
      </c>
      <c r="BK747" s="19">
        <f t="shared" si="14"/>
        <v>0</v>
      </c>
      <c r="BL747" s="19"/>
      <c r="BM747" s="19"/>
      <c r="BN747" s="19">
        <v>1.0</v>
      </c>
      <c r="BO747" s="19" t="s">
        <v>195</v>
      </c>
      <c r="BP747" s="19">
        <f t="shared" si="15"/>
        <v>1</v>
      </c>
      <c r="BQ747" s="19">
        <v>5.0</v>
      </c>
      <c r="BR747" s="19" t="s">
        <v>1385</v>
      </c>
      <c r="BS747" s="19" t="s">
        <v>185</v>
      </c>
      <c r="BT747" s="20">
        <f t="shared" si="16"/>
        <v>0</v>
      </c>
      <c r="BU747" s="20"/>
      <c r="BV747" s="19">
        <v>3.0</v>
      </c>
      <c r="BW747" s="19" t="s">
        <v>185</v>
      </c>
      <c r="BX747" s="19" t="s">
        <v>191</v>
      </c>
      <c r="BY747" s="19" t="s">
        <v>195</v>
      </c>
      <c r="BZ747" s="19" t="s">
        <v>208</v>
      </c>
      <c r="CA747" s="19">
        <f t="shared" si="17"/>
        <v>2</v>
      </c>
      <c r="CB747" s="19" t="s">
        <v>186</v>
      </c>
      <c r="CC747" s="19">
        <f t="shared" si="18"/>
        <v>1</v>
      </c>
      <c r="CD747" s="19" t="s">
        <v>209</v>
      </c>
      <c r="CE747" s="19">
        <f t="shared" si="19"/>
        <v>1</v>
      </c>
      <c r="CF747" s="19" t="s">
        <v>209</v>
      </c>
      <c r="CG747" s="19">
        <f t="shared" si="20"/>
        <v>1</v>
      </c>
      <c r="CH747" s="19" t="s">
        <v>209</v>
      </c>
      <c r="CI747" s="19">
        <f t="shared" si="21"/>
        <v>1</v>
      </c>
      <c r="CJ747" s="19" t="s">
        <v>229</v>
      </c>
      <c r="CK747" s="19" t="s">
        <v>185</v>
      </c>
      <c r="CL747" s="19" t="s">
        <v>212</v>
      </c>
      <c r="CM747" s="19">
        <f t="shared" si="22"/>
        <v>6</v>
      </c>
      <c r="CN747" s="19" t="s">
        <v>185</v>
      </c>
      <c r="CO747" s="19">
        <f t="shared" si="23"/>
        <v>0</v>
      </c>
      <c r="CP747" s="19" t="s">
        <v>185</v>
      </c>
      <c r="CQ747" s="19" t="s">
        <v>185</v>
      </c>
      <c r="CR747" s="19" t="s">
        <v>185</v>
      </c>
      <c r="CS747" s="19" t="s">
        <v>185</v>
      </c>
      <c r="CT747" s="19" t="s">
        <v>185</v>
      </c>
      <c r="CU747" s="19">
        <f t="shared" ref="CU747:CY747" si="821">if(CP747="Không",0,1)</f>
        <v>0</v>
      </c>
      <c r="CV747" s="19">
        <f t="shared" si="821"/>
        <v>0</v>
      </c>
      <c r="CW747" s="19">
        <f t="shared" si="821"/>
        <v>0</v>
      </c>
      <c r="CX747" s="19">
        <f t="shared" si="821"/>
        <v>0</v>
      </c>
      <c r="CY747" s="19">
        <f t="shared" si="821"/>
        <v>0</v>
      </c>
      <c r="CZ747" s="19" t="s">
        <v>185</v>
      </c>
      <c r="DA747" s="19">
        <f t="shared" si="25"/>
        <v>0</v>
      </c>
      <c r="DB747" s="19" t="s">
        <v>185</v>
      </c>
      <c r="DC747" s="19">
        <f t="shared" si="26"/>
        <v>0</v>
      </c>
      <c r="DD747" s="20"/>
      <c r="DE747" s="19" t="s">
        <v>185</v>
      </c>
      <c r="DF747" s="19">
        <f t="shared" si="27"/>
        <v>0</v>
      </c>
      <c r="DG747" s="19" t="s">
        <v>196</v>
      </c>
      <c r="DH747" s="19">
        <f t="shared" si="28"/>
        <v>0</v>
      </c>
      <c r="DI747" s="19" t="s">
        <v>185</v>
      </c>
      <c r="DJ747" s="19">
        <f t="shared" si="29"/>
        <v>0</v>
      </c>
      <c r="DK747" s="19" t="s">
        <v>197</v>
      </c>
      <c r="DL747" s="19">
        <f t="shared" si="30"/>
        <v>0</v>
      </c>
      <c r="DM747" s="20"/>
      <c r="DN747" s="19" t="str">
        <f t="shared" si="31"/>
        <v/>
      </c>
      <c r="DO747" s="20"/>
      <c r="DP747" s="19" t="s">
        <v>185</v>
      </c>
      <c r="DQ747" s="20">
        <f t="shared" si="32"/>
        <v>0</v>
      </c>
      <c r="DR747" s="20"/>
      <c r="DS747" s="19" t="s">
        <v>185</v>
      </c>
      <c r="DT747" s="20"/>
      <c r="DU747" s="19" t="s">
        <v>185</v>
      </c>
      <c r="DV747" s="20"/>
      <c r="DW747" s="20"/>
      <c r="DX747" s="20"/>
      <c r="DY747" s="20"/>
    </row>
    <row r="748">
      <c r="A748" s="18">
        <v>46043.8693287037</v>
      </c>
      <c r="B748" s="19" t="s">
        <v>518</v>
      </c>
      <c r="C748" s="19" t="s">
        <v>335</v>
      </c>
      <c r="D748" s="19">
        <f t="shared" si="2"/>
        <v>1</v>
      </c>
      <c r="E748" s="19" t="s">
        <v>180</v>
      </c>
      <c r="F748" s="19">
        <f>IFERROR(__xludf.DUMMYFUNCTION("LET(
  t, LOWER(TRIM(E748)),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48" s="19" t="s">
        <v>185</v>
      </c>
      <c r="H748" s="19">
        <f>IFERROR(__xludf.DUMMYFUNCTION("LET(
  t, LOWER(TRIM(G748)),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48" s="19" t="s">
        <v>347</v>
      </c>
      <c r="J748" s="19">
        <f>IFERROR(__xludf.DUMMYFUNCTION("LET(
  text, LOWER(I748),
  IFERROR(
    IFS(
      REGEXMATCH(text,""ở cùng gia đình|ở trọ cùng gia đình""), 0,
      REGEXMATCH(text,""thuê trọ""), 1,
      REGEXMATCH(text,""ở ktx""), 2,
      REGEXMATCH(text,""có nhà tại khu vực đang học|có nhà|ở riên"&amp;"g tại chung cư""), 3,
      REGEXMATCH(text,""ở nhà người quen""), 4
    ),
  -1)
)"),4.0)</f>
        <v>4</v>
      </c>
      <c r="K748" s="19" t="s">
        <v>202</v>
      </c>
      <c r="L748" s="19">
        <f>IFERROR(__xludf.DUMMYFUNCTION("LET(
  t, LOWER(TRIM(K748)),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48" s="19" t="s">
        <v>383</v>
      </c>
      <c r="N748" s="19">
        <f>IFERROR(__xludf.DUMMYFUNCTION("LET(
  t, LOWER(TRIM(M748)),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48" s="19" t="s">
        <v>195</v>
      </c>
      <c r="P748" s="19">
        <f t="shared" si="3"/>
        <v>1</v>
      </c>
      <c r="Q748" s="19">
        <v>2.0</v>
      </c>
      <c r="R748" s="20">
        <f t="shared" si="820"/>
        <v>2</v>
      </c>
      <c r="S748" s="19" t="s">
        <v>629</v>
      </c>
      <c r="T748" s="19"/>
      <c r="U748" s="19" t="s">
        <v>224</v>
      </c>
      <c r="V748" s="20">
        <f>IFERROR(__xludf.DUMMYFUNCTION("IFERROR(REGEXEXTRACT(U748,""\d+"")*1, """")"),25.0)</f>
        <v>25</v>
      </c>
      <c r="W748" s="20">
        <f t="shared" si="5"/>
        <v>25</v>
      </c>
      <c r="X748" s="19">
        <v>0.0</v>
      </c>
      <c r="Y748" s="19">
        <v>0.0</v>
      </c>
      <c r="Z748" s="19" t="s">
        <v>186</v>
      </c>
      <c r="AA748" s="19"/>
      <c r="AB748" s="19" t="s">
        <v>185</v>
      </c>
      <c r="AC748" s="19" t="s">
        <v>185</v>
      </c>
      <c r="AD748" s="19" t="s">
        <v>205</v>
      </c>
      <c r="AE748" s="19" t="s">
        <v>185</v>
      </c>
      <c r="AF748" s="19" t="s">
        <v>187</v>
      </c>
      <c r="AG748" s="19" t="s">
        <v>188</v>
      </c>
      <c r="AH748" s="19" t="s">
        <v>251</v>
      </c>
      <c r="AI748" s="19" t="s">
        <v>227</v>
      </c>
      <c r="AJ748" s="19">
        <f t="shared" si="6"/>
        <v>2</v>
      </c>
      <c r="AK748" s="19" t="s">
        <v>302</v>
      </c>
      <c r="AL748" s="19">
        <f t="shared" si="7"/>
        <v>-1</v>
      </c>
      <c r="AM748" s="19" t="s">
        <v>190</v>
      </c>
      <c r="AN748" s="19">
        <f t="shared" si="8"/>
        <v>0</v>
      </c>
      <c r="AO748" s="20"/>
      <c r="AP748" s="19">
        <v>2.0</v>
      </c>
      <c r="AQ748" s="19">
        <v>2.0</v>
      </c>
      <c r="AR748" s="19">
        <v>3.0</v>
      </c>
      <c r="AS748" s="19">
        <v>4.0</v>
      </c>
      <c r="AT748" s="19">
        <v>2.0</v>
      </c>
      <c r="AU748" s="19">
        <v>2.0</v>
      </c>
      <c r="AV748" s="19">
        <v>3.0</v>
      </c>
      <c r="AW748" s="19">
        <v>2.0</v>
      </c>
      <c r="AX748" s="19">
        <v>1.0</v>
      </c>
      <c r="AY748" s="19">
        <f t="shared" si="9"/>
        <v>21</v>
      </c>
      <c r="AZ748" s="19">
        <f t="shared" si="10"/>
        <v>12</v>
      </c>
      <c r="BA748" s="19">
        <f t="shared" si="11"/>
        <v>1</v>
      </c>
      <c r="BB748" s="19">
        <f t="shared" si="12"/>
        <v>0</v>
      </c>
      <c r="BC748" s="19">
        <v>2.0</v>
      </c>
      <c r="BD748" s="19">
        <v>1.0</v>
      </c>
      <c r="BE748" s="19">
        <v>4.0</v>
      </c>
      <c r="BF748" s="19">
        <v>2.0</v>
      </c>
      <c r="BG748" s="19">
        <v>4.0</v>
      </c>
      <c r="BH748" s="19">
        <v>1.0</v>
      </c>
      <c r="BI748" s="19">
        <v>2.0</v>
      </c>
      <c r="BJ748" s="19">
        <f t="shared" si="13"/>
        <v>16</v>
      </c>
      <c r="BK748" s="19">
        <f t="shared" si="14"/>
        <v>9</v>
      </c>
      <c r="BL748" s="19"/>
      <c r="BM748" s="19"/>
      <c r="BN748" s="19">
        <v>1.0</v>
      </c>
      <c r="BO748" s="19" t="s">
        <v>185</v>
      </c>
      <c r="BP748" s="19">
        <f t="shared" si="15"/>
        <v>0</v>
      </c>
      <c r="BQ748" s="19">
        <v>2.0</v>
      </c>
      <c r="BR748" s="19" t="s">
        <v>1386</v>
      </c>
      <c r="BS748" s="19" t="s">
        <v>195</v>
      </c>
      <c r="BT748" s="20">
        <f t="shared" si="16"/>
        <v>1</v>
      </c>
      <c r="BU748" s="19" t="s">
        <v>312</v>
      </c>
      <c r="BV748" s="19">
        <v>2.0</v>
      </c>
      <c r="BW748" s="19" t="s">
        <v>195</v>
      </c>
      <c r="BX748" s="19" t="s">
        <v>191</v>
      </c>
      <c r="BY748" s="19" t="s">
        <v>195</v>
      </c>
      <c r="BZ748" s="19" t="s">
        <v>186</v>
      </c>
      <c r="CA748" s="19">
        <f t="shared" si="17"/>
        <v>1</v>
      </c>
      <c r="CB748" s="19" t="s">
        <v>186</v>
      </c>
      <c r="CC748" s="19">
        <f t="shared" si="18"/>
        <v>1</v>
      </c>
      <c r="CD748" s="19" t="s">
        <v>192</v>
      </c>
      <c r="CE748" s="19">
        <f t="shared" si="19"/>
        <v>0</v>
      </c>
      <c r="CF748" s="19" t="s">
        <v>209</v>
      </c>
      <c r="CG748" s="19">
        <f t="shared" si="20"/>
        <v>1</v>
      </c>
      <c r="CH748" s="19" t="s">
        <v>192</v>
      </c>
      <c r="CI748" s="19">
        <f t="shared" si="21"/>
        <v>0</v>
      </c>
      <c r="CJ748" s="19" t="s">
        <v>229</v>
      </c>
      <c r="CK748" s="19" t="s">
        <v>373</v>
      </c>
      <c r="CL748" s="19" t="s">
        <v>194</v>
      </c>
      <c r="CM748" s="19">
        <f t="shared" si="22"/>
        <v>3.5</v>
      </c>
      <c r="CN748" s="19" t="s">
        <v>185</v>
      </c>
      <c r="CO748" s="19">
        <f t="shared" si="23"/>
        <v>0</v>
      </c>
      <c r="CP748" s="19" t="s">
        <v>195</v>
      </c>
      <c r="CQ748" s="19" t="s">
        <v>185</v>
      </c>
      <c r="CR748" s="19" t="s">
        <v>185</v>
      </c>
      <c r="CS748" s="19" t="s">
        <v>195</v>
      </c>
      <c r="CT748" s="19" t="s">
        <v>185</v>
      </c>
      <c r="CU748" s="19">
        <f t="shared" ref="CU748:CY748" si="822">if(CP748="Không",0,1)</f>
        <v>1</v>
      </c>
      <c r="CV748" s="19">
        <f t="shared" si="822"/>
        <v>0</v>
      </c>
      <c r="CW748" s="19">
        <f t="shared" si="822"/>
        <v>0</v>
      </c>
      <c r="CX748" s="19">
        <f t="shared" si="822"/>
        <v>1</v>
      </c>
      <c r="CY748" s="19">
        <f t="shared" si="822"/>
        <v>0</v>
      </c>
      <c r="CZ748" s="19" t="s">
        <v>185</v>
      </c>
      <c r="DA748" s="19">
        <f t="shared" si="25"/>
        <v>0</v>
      </c>
      <c r="DB748" s="19" t="s">
        <v>185</v>
      </c>
      <c r="DC748" s="19">
        <f t="shared" si="26"/>
        <v>0</v>
      </c>
      <c r="DD748" s="20"/>
      <c r="DE748" s="19" t="s">
        <v>185</v>
      </c>
      <c r="DF748" s="19">
        <f t="shared" si="27"/>
        <v>0</v>
      </c>
      <c r="DG748" s="19" t="s">
        <v>196</v>
      </c>
      <c r="DH748" s="19">
        <f t="shared" si="28"/>
        <v>0</v>
      </c>
      <c r="DI748" s="19" t="s">
        <v>185</v>
      </c>
      <c r="DJ748" s="19">
        <f t="shared" si="29"/>
        <v>0</v>
      </c>
      <c r="DK748" s="19" t="s">
        <v>197</v>
      </c>
      <c r="DL748" s="19">
        <f t="shared" si="30"/>
        <v>0</v>
      </c>
      <c r="DM748" s="20"/>
      <c r="DN748" s="19" t="str">
        <f t="shared" si="31"/>
        <v/>
      </c>
      <c r="DO748" s="20"/>
      <c r="DP748" s="19" t="s">
        <v>185</v>
      </c>
      <c r="DQ748" s="20">
        <f t="shared" si="32"/>
        <v>0</v>
      </c>
      <c r="DR748" s="20"/>
      <c r="DS748" s="19" t="s">
        <v>185</v>
      </c>
      <c r="DT748" s="20"/>
      <c r="DU748" s="19" t="s">
        <v>185</v>
      </c>
      <c r="DV748" s="20"/>
      <c r="DW748" s="20"/>
      <c r="DX748" s="20"/>
      <c r="DY748" s="20"/>
    </row>
    <row r="749">
      <c r="A749" s="18">
        <v>46043.869409722225</v>
      </c>
      <c r="B749" s="19" t="s">
        <v>172</v>
      </c>
      <c r="C749" s="19" t="s">
        <v>174</v>
      </c>
      <c r="D749" s="19">
        <f t="shared" si="2"/>
        <v>0</v>
      </c>
      <c r="E749" s="19" t="s">
        <v>1387</v>
      </c>
      <c r="F749" s="19">
        <f>IFERROR(__xludf.DUMMYFUNCTION("LET(
  t, LOWER(TRIM(E749)),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49" s="19" t="s">
        <v>185</v>
      </c>
      <c r="H749" s="19">
        <f>IFERROR(__xludf.DUMMYFUNCTION("LET(
  t, LOWER(TRIM(G749)),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49" s="19" t="s">
        <v>182</v>
      </c>
      <c r="J749" s="19">
        <f>IFERROR(__xludf.DUMMYFUNCTION("LET(
  text, LOWER(I749),
  IFERROR(
    IFS(
      REGEXMATCH(text,""ở cùng gia đình|ở trọ cùng gia đình""), 0,
      REGEXMATCH(text,""thuê trọ""), 1,
      REGEXMATCH(text,""ở ktx""), 2,
      REGEXMATCH(text,""có nhà tại khu vực đang học|có nhà|ở riên"&amp;"g tại chung cư""), 3,
      REGEXMATCH(text,""ở nhà người quen""), 4
    ),
  -1)
)"),1.0)</f>
        <v>1</v>
      </c>
      <c r="K749" s="19" t="s">
        <v>183</v>
      </c>
      <c r="L749" s="19">
        <f>IFERROR(__xludf.DUMMYFUNCTION("LET(
  t, LOWER(TRIM(K749)),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49" s="19" t="s">
        <v>184</v>
      </c>
      <c r="N749" s="19">
        <f>IFERROR(__xludf.DUMMYFUNCTION("LET(
  t, LOWER(TRIM(M749)),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49" s="19" t="s">
        <v>185</v>
      </c>
      <c r="P749" s="19">
        <f t="shared" si="3"/>
        <v>0</v>
      </c>
      <c r="Q749" s="20"/>
      <c r="R749" s="20" t="str">
        <f t="shared" si="820"/>
        <v/>
      </c>
      <c r="S749" s="20"/>
      <c r="T749" s="20"/>
      <c r="U749" s="20"/>
      <c r="V749" s="20" t="str">
        <f>IFERROR(__xludf.DUMMYFUNCTION("IFERROR(REGEXEXTRACT(U749,""\d+"")*1, """")"),"")</f>
        <v/>
      </c>
      <c r="W749" s="20">
        <f t="shared" si="5"/>
        <v>0</v>
      </c>
      <c r="X749" s="20"/>
      <c r="Y749" s="20"/>
      <c r="Z749" s="19" t="s">
        <v>186</v>
      </c>
      <c r="AA749" s="19"/>
      <c r="AB749" s="19" t="s">
        <v>185</v>
      </c>
      <c r="AC749" s="19" t="s">
        <v>185</v>
      </c>
      <c r="AD749" s="19" t="s">
        <v>186</v>
      </c>
      <c r="AE749" s="19" t="s">
        <v>185</v>
      </c>
      <c r="AF749" s="19" t="s">
        <v>237</v>
      </c>
      <c r="AG749" s="19" t="s">
        <v>188</v>
      </c>
      <c r="AH749" s="19" t="s">
        <v>188</v>
      </c>
      <c r="AI749" s="19" t="s">
        <v>239</v>
      </c>
      <c r="AJ749" s="19">
        <f t="shared" si="6"/>
        <v>0</v>
      </c>
      <c r="AK749" s="19" t="s">
        <v>238</v>
      </c>
      <c r="AL749" s="19">
        <f t="shared" si="7"/>
        <v>0</v>
      </c>
      <c r="AM749" s="19" t="s">
        <v>1388</v>
      </c>
      <c r="AN749" s="19">
        <f t="shared" si="8"/>
        <v>0</v>
      </c>
      <c r="AO749" s="20"/>
      <c r="AP749" s="19">
        <v>1.0</v>
      </c>
      <c r="AQ749" s="19">
        <v>1.0</v>
      </c>
      <c r="AR749" s="19">
        <v>1.0</v>
      </c>
      <c r="AS749" s="19">
        <v>1.0</v>
      </c>
      <c r="AT749" s="19">
        <v>1.0</v>
      </c>
      <c r="AU749" s="19">
        <v>1.0</v>
      </c>
      <c r="AV749" s="19">
        <v>1.0</v>
      </c>
      <c r="AW749" s="19">
        <v>1.0</v>
      </c>
      <c r="AX749" s="19">
        <v>1.0</v>
      </c>
      <c r="AY749" s="19">
        <f t="shared" si="9"/>
        <v>9</v>
      </c>
      <c r="AZ749" s="19">
        <f t="shared" si="10"/>
        <v>0</v>
      </c>
      <c r="BA749" s="19">
        <f t="shared" si="11"/>
        <v>0</v>
      </c>
      <c r="BB749" s="19">
        <f t="shared" si="12"/>
        <v>0</v>
      </c>
      <c r="BC749" s="19">
        <v>1.0</v>
      </c>
      <c r="BD749" s="19">
        <v>1.0</v>
      </c>
      <c r="BE749" s="19">
        <v>1.0</v>
      </c>
      <c r="BF749" s="19">
        <v>1.0</v>
      </c>
      <c r="BG749" s="19">
        <v>1.0</v>
      </c>
      <c r="BH749" s="19">
        <v>1.0</v>
      </c>
      <c r="BI749" s="19">
        <v>1.0</v>
      </c>
      <c r="BJ749" s="19">
        <f t="shared" si="13"/>
        <v>7</v>
      </c>
      <c r="BK749" s="19">
        <f t="shared" si="14"/>
        <v>0</v>
      </c>
      <c r="BL749" s="19"/>
      <c r="BM749" s="19"/>
      <c r="BN749" s="19">
        <v>5.0</v>
      </c>
      <c r="BO749" s="19" t="s">
        <v>185</v>
      </c>
      <c r="BP749" s="19">
        <f t="shared" si="15"/>
        <v>0</v>
      </c>
      <c r="BQ749" s="19">
        <v>3.0</v>
      </c>
      <c r="BR749" s="19" t="s">
        <v>1389</v>
      </c>
      <c r="BS749" s="19" t="s">
        <v>195</v>
      </c>
      <c r="BT749" s="20">
        <f t="shared" si="16"/>
        <v>1</v>
      </c>
      <c r="BU749" s="19" t="s">
        <v>1390</v>
      </c>
      <c r="BV749" s="19">
        <v>5.0</v>
      </c>
      <c r="BW749" s="19" t="s">
        <v>185</v>
      </c>
      <c r="BX749" s="19" t="s">
        <v>191</v>
      </c>
      <c r="BY749" s="19" t="s">
        <v>185</v>
      </c>
      <c r="BZ749" s="19" t="s">
        <v>185</v>
      </c>
      <c r="CA749" s="19">
        <f t="shared" si="17"/>
        <v>0</v>
      </c>
      <c r="CB749" s="19" t="s">
        <v>185</v>
      </c>
      <c r="CC749" s="19">
        <f t="shared" si="18"/>
        <v>0</v>
      </c>
      <c r="CD749" s="19" t="s">
        <v>192</v>
      </c>
      <c r="CE749" s="19">
        <f t="shared" si="19"/>
        <v>0</v>
      </c>
      <c r="CF749" s="19" t="s">
        <v>192</v>
      </c>
      <c r="CG749" s="19">
        <f t="shared" si="20"/>
        <v>0</v>
      </c>
      <c r="CH749" s="19" t="s">
        <v>192</v>
      </c>
      <c r="CI749" s="19">
        <f t="shared" si="21"/>
        <v>0</v>
      </c>
      <c r="CJ749" s="19" t="s">
        <v>1391</v>
      </c>
      <c r="CK749" s="19" t="s">
        <v>185</v>
      </c>
      <c r="CL749" s="19" t="s">
        <v>194</v>
      </c>
      <c r="CM749" s="19">
        <f t="shared" si="22"/>
        <v>3.5</v>
      </c>
      <c r="CN749" s="19" t="s">
        <v>185</v>
      </c>
      <c r="CO749" s="19">
        <f t="shared" si="23"/>
        <v>0</v>
      </c>
      <c r="CP749" s="19" t="s">
        <v>185</v>
      </c>
      <c r="CQ749" s="19" t="s">
        <v>185</v>
      </c>
      <c r="CR749" s="19" t="s">
        <v>185</v>
      </c>
      <c r="CS749" s="19" t="s">
        <v>185</v>
      </c>
      <c r="CT749" s="19" t="s">
        <v>185</v>
      </c>
      <c r="CU749" s="19">
        <f t="shared" ref="CU749:CY749" si="823">if(CP749="Không",0,1)</f>
        <v>0</v>
      </c>
      <c r="CV749" s="19">
        <f t="shared" si="823"/>
        <v>0</v>
      </c>
      <c r="CW749" s="19">
        <f t="shared" si="823"/>
        <v>0</v>
      </c>
      <c r="CX749" s="19">
        <f t="shared" si="823"/>
        <v>0</v>
      </c>
      <c r="CY749" s="19">
        <f t="shared" si="823"/>
        <v>0</v>
      </c>
      <c r="CZ749" s="19" t="s">
        <v>185</v>
      </c>
      <c r="DA749" s="19">
        <f t="shared" si="25"/>
        <v>0</v>
      </c>
      <c r="DB749" s="19" t="s">
        <v>185</v>
      </c>
      <c r="DC749" s="19">
        <f t="shared" si="26"/>
        <v>0</v>
      </c>
      <c r="DD749" s="20"/>
      <c r="DE749" s="19" t="s">
        <v>195</v>
      </c>
      <c r="DF749" s="19">
        <f t="shared" si="27"/>
        <v>1</v>
      </c>
      <c r="DG749" s="19" t="s">
        <v>196</v>
      </c>
      <c r="DH749" s="19">
        <f t="shared" si="28"/>
        <v>0</v>
      </c>
      <c r="DI749" s="19" t="s">
        <v>185</v>
      </c>
      <c r="DJ749" s="19">
        <f t="shared" si="29"/>
        <v>0</v>
      </c>
      <c r="DK749" s="19" t="s">
        <v>197</v>
      </c>
      <c r="DL749" s="19">
        <f t="shared" si="30"/>
        <v>0</v>
      </c>
      <c r="DM749" s="19" t="s">
        <v>232</v>
      </c>
      <c r="DN749" s="19">
        <f t="shared" si="31"/>
        <v>2.5</v>
      </c>
      <c r="DO749" s="19" t="s">
        <v>1392</v>
      </c>
      <c r="DP749" s="19" t="s">
        <v>185</v>
      </c>
      <c r="DQ749" s="20">
        <f t="shared" si="32"/>
        <v>0</v>
      </c>
      <c r="DR749" s="20"/>
      <c r="DS749" s="19" t="s">
        <v>185</v>
      </c>
      <c r="DT749" s="20"/>
      <c r="DU749" s="19" t="s">
        <v>185</v>
      </c>
      <c r="DV749" s="20"/>
      <c r="DW749" s="20"/>
      <c r="DX749" s="20"/>
      <c r="DY749" s="20"/>
    </row>
    <row r="750">
      <c r="A750" s="18">
        <v>46043.87021990741</v>
      </c>
      <c r="B750" s="19" t="s">
        <v>309</v>
      </c>
      <c r="C750" s="19" t="s">
        <v>174</v>
      </c>
      <c r="D750" s="19">
        <f t="shared" si="2"/>
        <v>0</v>
      </c>
      <c r="E750" s="19" t="s">
        <v>180</v>
      </c>
      <c r="F750" s="19">
        <f>IFERROR(__xludf.DUMMYFUNCTION("LET(
  t, LOWER(TRIM(E750)),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50" s="19" t="s">
        <v>185</v>
      </c>
      <c r="H750" s="19">
        <f>IFERROR(__xludf.DUMMYFUNCTION("LET(
  t, LOWER(TRIM(G750)),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50" s="19" t="s">
        <v>182</v>
      </c>
      <c r="J750" s="19">
        <f>IFERROR(__xludf.DUMMYFUNCTION("LET(
  text, LOWER(I750),
  IFERROR(
    IFS(
      REGEXMATCH(text,""ở cùng gia đình|ở trọ cùng gia đình""), 0,
      REGEXMATCH(text,""thuê trọ""), 1,
      REGEXMATCH(text,""ở ktx""), 2,
      REGEXMATCH(text,""có nhà tại khu vực đang học|có nhà|ở riên"&amp;"g tại chung cư""), 3,
      REGEXMATCH(text,""ở nhà người quen""), 4
    ),
  -1)
)"),1.0)</f>
        <v>1</v>
      </c>
      <c r="K750" s="19" t="s">
        <v>183</v>
      </c>
      <c r="L750" s="19">
        <f>IFERROR(__xludf.DUMMYFUNCTION("LET(
  t, LOWER(TRIM(K750)),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50" s="19" t="s">
        <v>222</v>
      </c>
      <c r="N750" s="19">
        <f>IFERROR(__xludf.DUMMYFUNCTION("LET(
  t, LOWER(TRIM(M750)),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50" s="19" t="s">
        <v>185</v>
      </c>
      <c r="P750" s="19">
        <f t="shared" si="3"/>
        <v>0</v>
      </c>
      <c r="Q750" s="20"/>
      <c r="R750" s="20" t="str">
        <f t="shared" si="820"/>
        <v/>
      </c>
      <c r="S750" s="20"/>
      <c r="T750" s="20"/>
      <c r="U750" s="20"/>
      <c r="V750" s="20" t="str">
        <f>IFERROR(__xludf.DUMMYFUNCTION("IFERROR(REGEXEXTRACT(U750,""\d+"")*1, """")"),"")</f>
        <v/>
      </c>
      <c r="W750" s="20">
        <f t="shared" si="5"/>
        <v>0</v>
      </c>
      <c r="X750" s="20"/>
      <c r="Y750" s="20"/>
      <c r="Z750" s="19" t="s">
        <v>186</v>
      </c>
      <c r="AA750" s="19"/>
      <c r="AB750" s="19" t="s">
        <v>185</v>
      </c>
      <c r="AC750" s="19" t="s">
        <v>185</v>
      </c>
      <c r="AD750" s="19" t="s">
        <v>205</v>
      </c>
      <c r="AE750" s="19" t="s">
        <v>186</v>
      </c>
      <c r="AF750" s="19" t="s">
        <v>206</v>
      </c>
      <c r="AG750" s="19" t="s">
        <v>188</v>
      </c>
      <c r="AH750" s="19" t="s">
        <v>226</v>
      </c>
      <c r="AI750" s="19" t="s">
        <v>227</v>
      </c>
      <c r="AJ750" s="19">
        <f t="shared" si="6"/>
        <v>2</v>
      </c>
      <c r="AK750" s="19" t="s">
        <v>188</v>
      </c>
      <c r="AL750" s="19">
        <f t="shared" si="7"/>
        <v>1</v>
      </c>
      <c r="AM750" s="19" t="s">
        <v>190</v>
      </c>
      <c r="AN750" s="19">
        <f t="shared" si="8"/>
        <v>0</v>
      </c>
      <c r="AO750" s="20"/>
      <c r="AP750" s="19">
        <v>4.0</v>
      </c>
      <c r="AQ750" s="19">
        <v>2.0</v>
      </c>
      <c r="AR750" s="19">
        <v>3.0</v>
      </c>
      <c r="AS750" s="19">
        <v>3.0</v>
      </c>
      <c r="AT750" s="19">
        <v>2.0</v>
      </c>
      <c r="AU750" s="19">
        <v>2.0</v>
      </c>
      <c r="AV750" s="19">
        <v>2.0</v>
      </c>
      <c r="AW750" s="19">
        <v>2.0</v>
      </c>
      <c r="AX750" s="19">
        <v>1.0</v>
      </c>
      <c r="AY750" s="19">
        <f t="shared" si="9"/>
        <v>21</v>
      </c>
      <c r="AZ750" s="19">
        <f t="shared" si="10"/>
        <v>12</v>
      </c>
      <c r="BA750" s="19">
        <f t="shared" si="11"/>
        <v>1</v>
      </c>
      <c r="BB750" s="19">
        <f t="shared" si="12"/>
        <v>0</v>
      </c>
      <c r="BC750" s="19">
        <v>2.0</v>
      </c>
      <c r="BD750" s="19">
        <v>2.0</v>
      </c>
      <c r="BE750" s="19">
        <v>2.0</v>
      </c>
      <c r="BF750" s="19">
        <v>2.0</v>
      </c>
      <c r="BG750" s="19">
        <v>3.0</v>
      </c>
      <c r="BH750" s="19">
        <v>2.0</v>
      </c>
      <c r="BI750" s="19">
        <v>3.0</v>
      </c>
      <c r="BJ750" s="19">
        <f t="shared" si="13"/>
        <v>16</v>
      </c>
      <c r="BK750" s="19">
        <f t="shared" si="14"/>
        <v>9</v>
      </c>
      <c r="BL750" s="19"/>
      <c r="BM750" s="19"/>
      <c r="BN750" s="19">
        <v>5.0</v>
      </c>
      <c r="BO750" s="19" t="s">
        <v>185</v>
      </c>
      <c r="BP750" s="19">
        <f t="shared" si="15"/>
        <v>0</v>
      </c>
      <c r="BQ750" s="19">
        <v>2.0</v>
      </c>
      <c r="BR750" s="19">
        <v>5.0</v>
      </c>
      <c r="BS750" s="19" t="s">
        <v>185</v>
      </c>
      <c r="BT750" s="20">
        <f t="shared" si="16"/>
        <v>0</v>
      </c>
      <c r="BU750" s="20"/>
      <c r="BV750" s="19">
        <v>3.0</v>
      </c>
      <c r="BW750" s="19" t="s">
        <v>185</v>
      </c>
      <c r="BX750" s="19" t="s">
        <v>191</v>
      </c>
      <c r="BY750" s="19" t="s">
        <v>195</v>
      </c>
      <c r="BZ750" s="19" t="s">
        <v>186</v>
      </c>
      <c r="CA750" s="19">
        <f t="shared" si="17"/>
        <v>1</v>
      </c>
      <c r="CB750" s="19" t="s">
        <v>186</v>
      </c>
      <c r="CC750" s="19">
        <f t="shared" si="18"/>
        <v>1</v>
      </c>
      <c r="CD750" s="19" t="s">
        <v>208</v>
      </c>
      <c r="CE750" s="19">
        <f t="shared" si="19"/>
        <v>2</v>
      </c>
      <c r="CF750" s="19" t="s">
        <v>192</v>
      </c>
      <c r="CG750" s="19">
        <f t="shared" si="20"/>
        <v>0</v>
      </c>
      <c r="CH750" s="19" t="s">
        <v>209</v>
      </c>
      <c r="CI750" s="19">
        <f t="shared" si="21"/>
        <v>1</v>
      </c>
      <c r="CJ750" s="19" t="s">
        <v>210</v>
      </c>
      <c r="CK750" s="19" t="s">
        <v>185</v>
      </c>
      <c r="CL750" s="19" t="s">
        <v>241</v>
      </c>
      <c r="CM750" s="19">
        <f t="shared" si="22"/>
        <v>1.5</v>
      </c>
      <c r="CN750" s="19" t="s">
        <v>185</v>
      </c>
      <c r="CO750" s="19">
        <f t="shared" si="23"/>
        <v>0</v>
      </c>
      <c r="CP750" s="19" t="s">
        <v>185</v>
      </c>
      <c r="CQ750" s="19" t="s">
        <v>185</v>
      </c>
      <c r="CR750" s="19" t="s">
        <v>185</v>
      </c>
      <c r="CS750" s="19" t="s">
        <v>185</v>
      </c>
      <c r="CT750" s="19" t="s">
        <v>185</v>
      </c>
      <c r="CU750" s="19">
        <f t="shared" ref="CU750:CY750" si="824">if(CP750="Không",0,1)</f>
        <v>0</v>
      </c>
      <c r="CV750" s="19">
        <f t="shared" si="824"/>
        <v>0</v>
      </c>
      <c r="CW750" s="19">
        <f t="shared" si="824"/>
        <v>0</v>
      </c>
      <c r="CX750" s="19">
        <f t="shared" si="824"/>
        <v>0</v>
      </c>
      <c r="CY750" s="19">
        <f t="shared" si="824"/>
        <v>0</v>
      </c>
      <c r="CZ750" s="19" t="s">
        <v>185</v>
      </c>
      <c r="DA750" s="19">
        <f t="shared" si="25"/>
        <v>0</v>
      </c>
      <c r="DB750" s="19" t="s">
        <v>185</v>
      </c>
      <c r="DC750" s="19">
        <f t="shared" si="26"/>
        <v>0</v>
      </c>
      <c r="DD750" s="20"/>
      <c r="DE750" s="19" t="s">
        <v>185</v>
      </c>
      <c r="DF750" s="19">
        <f t="shared" si="27"/>
        <v>0</v>
      </c>
      <c r="DG750" s="19" t="s">
        <v>196</v>
      </c>
      <c r="DH750" s="19">
        <f t="shared" si="28"/>
        <v>0</v>
      </c>
      <c r="DI750" s="19" t="s">
        <v>185</v>
      </c>
      <c r="DJ750" s="19">
        <f t="shared" si="29"/>
        <v>0</v>
      </c>
      <c r="DK750" s="19" t="s">
        <v>197</v>
      </c>
      <c r="DL750" s="19">
        <f t="shared" si="30"/>
        <v>0</v>
      </c>
      <c r="DM750" s="20"/>
      <c r="DN750" s="19" t="str">
        <f t="shared" si="31"/>
        <v/>
      </c>
      <c r="DO750" s="20"/>
      <c r="DP750" s="19" t="s">
        <v>185</v>
      </c>
      <c r="DQ750" s="20">
        <f t="shared" si="32"/>
        <v>0</v>
      </c>
      <c r="DR750" s="20"/>
      <c r="DS750" s="19" t="s">
        <v>195</v>
      </c>
      <c r="DT750" s="19" t="s">
        <v>285</v>
      </c>
      <c r="DU750" s="19" t="s">
        <v>185</v>
      </c>
      <c r="DV750" s="20"/>
      <c r="DW750" s="20"/>
      <c r="DX750" s="20"/>
      <c r="DY750" s="20"/>
    </row>
    <row r="751">
      <c r="A751" s="18">
        <v>46043.8703125</v>
      </c>
      <c r="B751" s="19" t="s">
        <v>219</v>
      </c>
      <c r="C751" s="19" t="s">
        <v>174</v>
      </c>
      <c r="D751" s="19">
        <f t="shared" si="2"/>
        <v>0</v>
      </c>
      <c r="E751" s="19" t="s">
        <v>267</v>
      </c>
      <c r="F751" s="19">
        <f>IFERROR(__xludf.DUMMYFUNCTION("LET(
  t, LOWER(TRIM(E751)),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751" s="19" t="s">
        <v>185</v>
      </c>
      <c r="H751" s="19">
        <f>IFERROR(__xludf.DUMMYFUNCTION("LET(
  t, LOWER(TRIM(G751)),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51" s="19" t="s">
        <v>276</v>
      </c>
      <c r="J751" s="19">
        <f>IFERROR(__xludf.DUMMYFUNCTION("LET(
  text, LOWER(I751),
  IFERROR(
    IFS(
      REGEXMATCH(text,""ở cùng gia đình|ở trọ cùng gia đình""), 0,
      REGEXMATCH(text,""thuê trọ""), 1,
      REGEXMATCH(text,""ở ktx""), 2,
      REGEXMATCH(text,""có nhà tại khu vực đang học|có nhà|ở riên"&amp;"g tại chung cư""), 3,
      REGEXMATCH(text,""ở nhà người quen""), 4
    ),
  -1)
)"),0.0)</f>
        <v>0</v>
      </c>
      <c r="K751" s="19" t="s">
        <v>221</v>
      </c>
      <c r="L751" s="19">
        <f>IFERROR(__xludf.DUMMYFUNCTION("LET(
  t, LOWER(TRIM(K751)),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51" s="19" t="s">
        <v>1393</v>
      </c>
      <c r="N751" s="19">
        <f>IFERROR(__xludf.DUMMYFUNCTION("LET(
  t, LOWER(TRIM(M751)),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51" s="19" t="s">
        <v>195</v>
      </c>
      <c r="P751" s="19">
        <f t="shared" si="3"/>
        <v>1</v>
      </c>
      <c r="Q751" s="19">
        <v>1.0</v>
      </c>
      <c r="R751" s="20">
        <f t="shared" si="820"/>
        <v>1</v>
      </c>
      <c r="S751" s="19" t="s">
        <v>1394</v>
      </c>
      <c r="T751" s="19"/>
      <c r="U751" s="19" t="s">
        <v>204</v>
      </c>
      <c r="V751" s="20">
        <f>IFERROR(__xludf.DUMMYFUNCTION("IFERROR(REGEXEXTRACT(U751,""\d+"")*1, """")"),15.0)</f>
        <v>15</v>
      </c>
      <c r="W751" s="20">
        <f t="shared" si="5"/>
        <v>15</v>
      </c>
      <c r="X751" s="19">
        <v>0.0</v>
      </c>
      <c r="Y751" s="19">
        <v>30.0</v>
      </c>
      <c r="Z751" s="19" t="s">
        <v>186</v>
      </c>
      <c r="AA751" s="19"/>
      <c r="AB751" s="19" t="s">
        <v>185</v>
      </c>
      <c r="AC751" s="19" t="s">
        <v>398</v>
      </c>
      <c r="AD751" s="19" t="s">
        <v>205</v>
      </c>
      <c r="AE751" s="19" t="s">
        <v>225</v>
      </c>
      <c r="AF751" s="19" t="s">
        <v>187</v>
      </c>
      <c r="AG751" s="19" t="s">
        <v>226</v>
      </c>
      <c r="AH751" s="19" t="s">
        <v>251</v>
      </c>
      <c r="AI751" s="19" t="s">
        <v>239</v>
      </c>
      <c r="AJ751" s="19">
        <f t="shared" si="6"/>
        <v>0</v>
      </c>
      <c r="AK751" s="19" t="s">
        <v>302</v>
      </c>
      <c r="AL751" s="19">
        <f t="shared" si="7"/>
        <v>-1</v>
      </c>
      <c r="AM751" s="19" t="s">
        <v>190</v>
      </c>
      <c r="AN751" s="19">
        <f t="shared" si="8"/>
        <v>0</v>
      </c>
      <c r="AO751" s="20"/>
      <c r="AP751" s="19">
        <v>1.0</v>
      </c>
      <c r="AQ751" s="19">
        <v>1.0</v>
      </c>
      <c r="AR751" s="19">
        <v>4.0</v>
      </c>
      <c r="AS751" s="19">
        <v>2.0</v>
      </c>
      <c r="AT751" s="19">
        <v>1.0</v>
      </c>
      <c r="AU751" s="19">
        <v>3.0</v>
      </c>
      <c r="AV751" s="19">
        <v>2.0</v>
      </c>
      <c r="AW751" s="19">
        <v>1.0</v>
      </c>
      <c r="AX751" s="19">
        <v>2.0</v>
      </c>
      <c r="AY751" s="19">
        <f t="shared" si="9"/>
        <v>17</v>
      </c>
      <c r="AZ751" s="19">
        <f t="shared" si="10"/>
        <v>8</v>
      </c>
      <c r="BA751" s="19">
        <f t="shared" si="11"/>
        <v>0</v>
      </c>
      <c r="BB751" s="19">
        <f t="shared" si="12"/>
        <v>0</v>
      </c>
      <c r="BC751" s="19">
        <v>2.0</v>
      </c>
      <c r="BD751" s="19">
        <v>1.0</v>
      </c>
      <c r="BE751" s="19">
        <v>3.0</v>
      </c>
      <c r="BF751" s="19">
        <v>2.0</v>
      </c>
      <c r="BG751" s="19">
        <v>1.0</v>
      </c>
      <c r="BH751" s="19">
        <v>1.0</v>
      </c>
      <c r="BI751" s="19">
        <v>1.0</v>
      </c>
      <c r="BJ751" s="19">
        <f t="shared" si="13"/>
        <v>11</v>
      </c>
      <c r="BK751" s="19">
        <f t="shared" si="14"/>
        <v>4</v>
      </c>
      <c r="BL751" s="19"/>
      <c r="BM751" s="19"/>
      <c r="BN751" s="19">
        <v>5.0</v>
      </c>
      <c r="BO751" s="19" t="s">
        <v>185</v>
      </c>
      <c r="BP751" s="19">
        <f t="shared" si="15"/>
        <v>0</v>
      </c>
      <c r="BQ751" s="19">
        <v>3.0</v>
      </c>
      <c r="BR751" s="19">
        <v>3.0</v>
      </c>
      <c r="BS751" s="19" t="s">
        <v>195</v>
      </c>
      <c r="BT751" s="20">
        <f t="shared" si="16"/>
        <v>1</v>
      </c>
      <c r="BU751" s="19" t="s">
        <v>312</v>
      </c>
      <c r="BV751" s="19">
        <v>4.0</v>
      </c>
      <c r="BW751" s="19" t="s">
        <v>185</v>
      </c>
      <c r="BX751" s="19" t="s">
        <v>191</v>
      </c>
      <c r="BY751" s="19" t="s">
        <v>185</v>
      </c>
      <c r="BZ751" s="19" t="s">
        <v>186</v>
      </c>
      <c r="CA751" s="19">
        <f t="shared" si="17"/>
        <v>1</v>
      </c>
      <c r="CB751" s="19" t="s">
        <v>208</v>
      </c>
      <c r="CC751" s="19">
        <f t="shared" si="18"/>
        <v>2</v>
      </c>
      <c r="CD751" s="19" t="s">
        <v>192</v>
      </c>
      <c r="CE751" s="19">
        <f t="shared" si="19"/>
        <v>0</v>
      </c>
      <c r="CF751" s="19" t="s">
        <v>192</v>
      </c>
      <c r="CG751" s="19">
        <f t="shared" si="20"/>
        <v>0</v>
      </c>
      <c r="CH751" s="19" t="s">
        <v>192</v>
      </c>
      <c r="CI751" s="19">
        <f t="shared" si="21"/>
        <v>0</v>
      </c>
      <c r="CJ751" s="19" t="s">
        <v>229</v>
      </c>
      <c r="CK751" s="19" t="s">
        <v>313</v>
      </c>
      <c r="CL751" s="19" t="s">
        <v>194</v>
      </c>
      <c r="CM751" s="19">
        <f t="shared" si="22"/>
        <v>3.5</v>
      </c>
      <c r="CN751" s="19" t="s">
        <v>213</v>
      </c>
      <c r="CO751" s="19">
        <f t="shared" si="23"/>
        <v>1</v>
      </c>
      <c r="CP751" s="19" t="s">
        <v>195</v>
      </c>
      <c r="CQ751" s="19" t="s">
        <v>195</v>
      </c>
      <c r="CR751" s="19" t="s">
        <v>185</v>
      </c>
      <c r="CS751" s="19" t="s">
        <v>195</v>
      </c>
      <c r="CT751" s="19" t="s">
        <v>195</v>
      </c>
      <c r="CU751" s="19">
        <f t="shared" ref="CU751:CY751" si="825">if(CP751="Không",0,1)</f>
        <v>1</v>
      </c>
      <c r="CV751" s="19">
        <f t="shared" si="825"/>
        <v>1</v>
      </c>
      <c r="CW751" s="19">
        <f t="shared" si="825"/>
        <v>0</v>
      </c>
      <c r="CX751" s="19">
        <f t="shared" si="825"/>
        <v>1</v>
      </c>
      <c r="CY751" s="19">
        <f t="shared" si="825"/>
        <v>1</v>
      </c>
      <c r="CZ751" s="19" t="s">
        <v>185</v>
      </c>
      <c r="DA751" s="19">
        <f t="shared" si="25"/>
        <v>0</v>
      </c>
      <c r="DB751" s="19" t="s">
        <v>195</v>
      </c>
      <c r="DC751" s="19">
        <f t="shared" si="26"/>
        <v>1</v>
      </c>
      <c r="DD751" s="19" t="s">
        <v>1395</v>
      </c>
      <c r="DE751" s="19" t="s">
        <v>195</v>
      </c>
      <c r="DF751" s="19">
        <f t="shared" si="27"/>
        <v>1</v>
      </c>
      <c r="DG751" s="19" t="s">
        <v>1396</v>
      </c>
      <c r="DH751" s="19">
        <f t="shared" si="28"/>
        <v>1</v>
      </c>
      <c r="DI751" s="19" t="s">
        <v>1397</v>
      </c>
      <c r="DJ751" s="19">
        <f t="shared" si="29"/>
        <v>1</v>
      </c>
      <c r="DK751" s="19" t="s">
        <v>197</v>
      </c>
      <c r="DL751" s="19">
        <f t="shared" si="30"/>
        <v>0</v>
      </c>
      <c r="DM751" s="19" t="s">
        <v>265</v>
      </c>
      <c r="DN751" s="19">
        <f t="shared" si="31"/>
        <v>5</v>
      </c>
      <c r="DO751" s="19" t="s">
        <v>1398</v>
      </c>
      <c r="DP751" s="19" t="s">
        <v>185</v>
      </c>
      <c r="DQ751" s="20">
        <f t="shared" si="32"/>
        <v>0</v>
      </c>
      <c r="DR751" s="20"/>
      <c r="DS751" s="19" t="s">
        <v>195</v>
      </c>
      <c r="DT751" s="19" t="s">
        <v>1399</v>
      </c>
      <c r="DU751" s="19" t="s">
        <v>185</v>
      </c>
      <c r="DV751" s="20"/>
      <c r="DW751" s="20"/>
      <c r="DX751" s="20"/>
      <c r="DY751" s="20"/>
    </row>
    <row r="752">
      <c r="A752" s="18">
        <v>46043.87174768518</v>
      </c>
      <c r="B752" s="19" t="s">
        <v>389</v>
      </c>
      <c r="C752" s="19" t="s">
        <v>335</v>
      </c>
      <c r="D752" s="19">
        <f t="shared" si="2"/>
        <v>1</v>
      </c>
      <c r="E752" s="19" t="s">
        <v>180</v>
      </c>
      <c r="F752" s="19">
        <f>IFERROR(__xludf.DUMMYFUNCTION("LET(
  t, LOWER(TRIM(E752)),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52" s="19" t="s">
        <v>185</v>
      </c>
      <c r="H752" s="19">
        <f>IFERROR(__xludf.DUMMYFUNCTION("LET(
  t, LOWER(TRIM(G752)),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52" s="19" t="s">
        <v>276</v>
      </c>
      <c r="J752" s="19">
        <f>IFERROR(__xludf.DUMMYFUNCTION("LET(
  text, LOWER(I752),
  IFERROR(
    IFS(
      REGEXMATCH(text,""ở cùng gia đình|ở trọ cùng gia đình""), 0,
      REGEXMATCH(text,""thuê trọ""), 1,
      REGEXMATCH(text,""ở ktx""), 2,
      REGEXMATCH(text,""có nhà tại khu vực đang học|có nhà|ở riên"&amp;"g tại chung cư""), 3,
      REGEXMATCH(text,""ở nhà người quen""), 4
    ),
  -1)
)"),0.0)</f>
        <v>0</v>
      </c>
      <c r="K752" s="19" t="s">
        <v>183</v>
      </c>
      <c r="L752" s="19">
        <f>IFERROR(__xludf.DUMMYFUNCTION("LET(
  t, LOWER(TRIM(K752)),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52" s="19" t="s">
        <v>184</v>
      </c>
      <c r="N752" s="19">
        <f>IFERROR(__xludf.DUMMYFUNCTION("LET(
  t, LOWER(TRIM(M752)),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52" s="19" t="s">
        <v>185</v>
      </c>
      <c r="P752" s="19">
        <f t="shared" si="3"/>
        <v>0</v>
      </c>
      <c r="Q752" s="20"/>
      <c r="R752" s="20" t="str">
        <f t="shared" si="820"/>
        <v/>
      </c>
      <c r="S752" s="20"/>
      <c r="T752" s="20"/>
      <c r="U752" s="20"/>
      <c r="V752" s="20" t="str">
        <f>IFERROR(__xludf.DUMMYFUNCTION("IFERROR(REGEXEXTRACT(U752,""\d+"")*1, """")"),"")</f>
        <v/>
      </c>
      <c r="W752" s="20">
        <f t="shared" si="5"/>
        <v>0</v>
      </c>
      <c r="X752" s="20"/>
      <c r="Y752" s="20"/>
      <c r="Z752" s="19" t="s">
        <v>186</v>
      </c>
      <c r="AA752" s="19"/>
      <c r="AB752" s="19" t="s">
        <v>185</v>
      </c>
      <c r="AC752" s="19" t="s">
        <v>185</v>
      </c>
      <c r="AD752" s="19" t="s">
        <v>205</v>
      </c>
      <c r="AE752" s="19" t="s">
        <v>186</v>
      </c>
      <c r="AF752" s="19" t="s">
        <v>206</v>
      </c>
      <c r="AG752" s="19" t="s">
        <v>188</v>
      </c>
      <c r="AH752" s="19" t="s">
        <v>188</v>
      </c>
      <c r="AI752" s="19" t="s">
        <v>239</v>
      </c>
      <c r="AJ752" s="19">
        <f t="shared" si="6"/>
        <v>0</v>
      </c>
      <c r="AK752" s="19" t="s">
        <v>238</v>
      </c>
      <c r="AL752" s="19">
        <f t="shared" si="7"/>
        <v>0</v>
      </c>
      <c r="AM752" s="19" t="s">
        <v>190</v>
      </c>
      <c r="AN752" s="19">
        <f t="shared" si="8"/>
        <v>0</v>
      </c>
      <c r="AO752" s="20"/>
      <c r="AP752" s="19">
        <v>2.0</v>
      </c>
      <c r="AQ752" s="19">
        <v>2.0</v>
      </c>
      <c r="AR752" s="19">
        <v>3.0</v>
      </c>
      <c r="AS752" s="19">
        <v>2.0</v>
      </c>
      <c r="AT752" s="19">
        <v>3.0</v>
      </c>
      <c r="AU752" s="19">
        <v>3.0</v>
      </c>
      <c r="AV752" s="19">
        <v>3.0</v>
      </c>
      <c r="AW752" s="19">
        <v>1.0</v>
      </c>
      <c r="AX752" s="19">
        <v>2.0</v>
      </c>
      <c r="AY752" s="19">
        <f t="shared" si="9"/>
        <v>21</v>
      </c>
      <c r="AZ752" s="19">
        <f t="shared" si="10"/>
        <v>12</v>
      </c>
      <c r="BA752" s="19">
        <f t="shared" si="11"/>
        <v>1</v>
      </c>
      <c r="BB752" s="19">
        <f t="shared" si="12"/>
        <v>0</v>
      </c>
      <c r="BC752" s="19">
        <v>2.0</v>
      </c>
      <c r="BD752" s="19">
        <v>2.0</v>
      </c>
      <c r="BE752" s="19">
        <v>2.0</v>
      </c>
      <c r="BF752" s="19">
        <v>2.0</v>
      </c>
      <c r="BG752" s="19">
        <v>3.0</v>
      </c>
      <c r="BH752" s="19">
        <v>3.0</v>
      </c>
      <c r="BI752" s="19">
        <v>3.0</v>
      </c>
      <c r="BJ752" s="19">
        <f t="shared" si="13"/>
        <v>17</v>
      </c>
      <c r="BK752" s="19">
        <f t="shared" si="14"/>
        <v>10</v>
      </c>
      <c r="BL752" s="19"/>
      <c r="BM752" s="19"/>
      <c r="BN752" s="19">
        <v>3.0</v>
      </c>
      <c r="BO752" s="19" t="s">
        <v>185</v>
      </c>
      <c r="BP752" s="19">
        <f t="shared" si="15"/>
        <v>0</v>
      </c>
      <c r="BQ752" s="19">
        <v>3.0</v>
      </c>
      <c r="BR752" s="19">
        <v>5.0</v>
      </c>
      <c r="BS752" s="19" t="s">
        <v>195</v>
      </c>
      <c r="BT752" s="20">
        <f t="shared" si="16"/>
        <v>1</v>
      </c>
      <c r="BU752" s="19" t="s">
        <v>296</v>
      </c>
      <c r="BV752" s="19">
        <v>3.0</v>
      </c>
      <c r="BW752" s="19" t="s">
        <v>185</v>
      </c>
      <c r="BX752" s="19" t="s">
        <v>191</v>
      </c>
      <c r="BY752" s="19" t="s">
        <v>185</v>
      </c>
      <c r="BZ752" s="19" t="s">
        <v>186</v>
      </c>
      <c r="CA752" s="19">
        <f t="shared" si="17"/>
        <v>1</v>
      </c>
      <c r="CB752" s="19" t="s">
        <v>186</v>
      </c>
      <c r="CC752" s="19">
        <f t="shared" si="18"/>
        <v>1</v>
      </c>
      <c r="CD752" s="19" t="s">
        <v>209</v>
      </c>
      <c r="CE752" s="19">
        <f t="shared" si="19"/>
        <v>1</v>
      </c>
      <c r="CF752" s="19" t="s">
        <v>209</v>
      </c>
      <c r="CG752" s="19">
        <f t="shared" si="20"/>
        <v>1</v>
      </c>
      <c r="CH752" s="19" t="s">
        <v>209</v>
      </c>
      <c r="CI752" s="19">
        <f t="shared" si="21"/>
        <v>1</v>
      </c>
      <c r="CJ752" s="19" t="s">
        <v>229</v>
      </c>
      <c r="CK752" s="19" t="s">
        <v>253</v>
      </c>
      <c r="CL752" s="19" t="s">
        <v>194</v>
      </c>
      <c r="CM752" s="19">
        <f t="shared" si="22"/>
        <v>3.5</v>
      </c>
      <c r="CN752" s="19" t="s">
        <v>185</v>
      </c>
      <c r="CO752" s="19">
        <f t="shared" si="23"/>
        <v>0</v>
      </c>
      <c r="CP752" s="19" t="s">
        <v>185</v>
      </c>
      <c r="CQ752" s="19" t="s">
        <v>185</v>
      </c>
      <c r="CR752" s="19" t="s">
        <v>185</v>
      </c>
      <c r="CS752" s="19" t="s">
        <v>185</v>
      </c>
      <c r="CT752" s="19" t="s">
        <v>185</v>
      </c>
      <c r="CU752" s="19">
        <f t="shared" ref="CU752:CY752" si="826">if(CP752="Không",0,1)</f>
        <v>0</v>
      </c>
      <c r="CV752" s="19">
        <f t="shared" si="826"/>
        <v>0</v>
      </c>
      <c r="CW752" s="19">
        <f t="shared" si="826"/>
        <v>0</v>
      </c>
      <c r="CX752" s="19">
        <f t="shared" si="826"/>
        <v>0</v>
      </c>
      <c r="CY752" s="19">
        <f t="shared" si="826"/>
        <v>0</v>
      </c>
      <c r="CZ752" s="19" t="s">
        <v>185</v>
      </c>
      <c r="DA752" s="19">
        <f t="shared" si="25"/>
        <v>0</v>
      </c>
      <c r="DB752" s="19" t="s">
        <v>195</v>
      </c>
      <c r="DC752" s="19">
        <f t="shared" si="26"/>
        <v>1</v>
      </c>
      <c r="DD752" s="19" t="s">
        <v>1400</v>
      </c>
      <c r="DE752" s="19" t="s">
        <v>185</v>
      </c>
      <c r="DF752" s="19">
        <f t="shared" si="27"/>
        <v>0</v>
      </c>
      <c r="DG752" s="19" t="s">
        <v>196</v>
      </c>
      <c r="DH752" s="19">
        <f t="shared" si="28"/>
        <v>0</v>
      </c>
      <c r="DI752" s="19" t="s">
        <v>185</v>
      </c>
      <c r="DJ752" s="19">
        <f t="shared" si="29"/>
        <v>0</v>
      </c>
      <c r="DK752" s="19" t="s">
        <v>282</v>
      </c>
      <c r="DL752" s="19">
        <f t="shared" si="30"/>
        <v>1</v>
      </c>
      <c r="DM752" s="20"/>
      <c r="DN752" s="19" t="str">
        <f t="shared" si="31"/>
        <v/>
      </c>
      <c r="DO752" s="20"/>
      <c r="DP752" s="19" t="s">
        <v>185</v>
      </c>
      <c r="DQ752" s="20">
        <f t="shared" si="32"/>
        <v>0</v>
      </c>
      <c r="DR752" s="20"/>
      <c r="DS752" s="19" t="s">
        <v>185</v>
      </c>
      <c r="DT752" s="20"/>
      <c r="DU752" s="19" t="s">
        <v>185</v>
      </c>
      <c r="DV752" s="20"/>
      <c r="DW752" s="20"/>
      <c r="DX752" s="20"/>
      <c r="DY752" s="20"/>
    </row>
    <row r="753">
      <c r="A753" s="18">
        <v>46043.87778935185</v>
      </c>
      <c r="B753" s="19" t="s">
        <v>243</v>
      </c>
      <c r="C753" s="19" t="s">
        <v>335</v>
      </c>
      <c r="D753" s="19">
        <f t="shared" si="2"/>
        <v>1</v>
      </c>
      <c r="E753" s="19" t="s">
        <v>180</v>
      </c>
      <c r="F753" s="19">
        <f>IFERROR(__xludf.DUMMYFUNCTION("LET(
  t, LOWER(TRIM(E753)),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53" s="19" t="s">
        <v>185</v>
      </c>
      <c r="H753" s="19">
        <f>IFERROR(__xludf.DUMMYFUNCTION("LET(
  t, LOWER(TRIM(G753)),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53" s="19" t="s">
        <v>182</v>
      </c>
      <c r="J753" s="19">
        <f>IFERROR(__xludf.DUMMYFUNCTION("LET(
  text, LOWER(I753),
  IFERROR(
    IFS(
      REGEXMATCH(text,""ở cùng gia đình|ở trọ cùng gia đình""), 0,
      REGEXMATCH(text,""thuê trọ""), 1,
      REGEXMATCH(text,""ở ktx""), 2,
      REGEXMATCH(text,""có nhà tại khu vực đang học|có nhà|ở riên"&amp;"g tại chung cư""), 3,
      REGEXMATCH(text,""ở nhà người quen""), 4
    ),
  -1)
)"),1.0)</f>
        <v>1</v>
      </c>
      <c r="K753" s="19" t="s">
        <v>183</v>
      </c>
      <c r="L753" s="19">
        <f>IFERROR(__xludf.DUMMYFUNCTION("LET(
  t, LOWER(TRIM(K753)),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53" s="19" t="s">
        <v>222</v>
      </c>
      <c r="N753" s="19">
        <f>IFERROR(__xludf.DUMMYFUNCTION("LET(
  t, LOWER(TRIM(M753)),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53" s="19" t="s">
        <v>185</v>
      </c>
      <c r="P753" s="19">
        <f t="shared" si="3"/>
        <v>0</v>
      </c>
      <c r="Q753" s="20"/>
      <c r="R753" s="20" t="str">
        <f t="shared" si="820"/>
        <v/>
      </c>
      <c r="S753" s="20"/>
      <c r="T753" s="20"/>
      <c r="U753" s="20"/>
      <c r="V753" s="20" t="str">
        <f>IFERROR(__xludf.DUMMYFUNCTION("IFERROR(REGEXEXTRACT(U753,""\d+"")*1, """")"),"")</f>
        <v/>
      </c>
      <c r="W753" s="20">
        <f t="shared" si="5"/>
        <v>0</v>
      </c>
      <c r="X753" s="20"/>
      <c r="Y753" s="20"/>
      <c r="Z753" s="19" t="s">
        <v>208</v>
      </c>
      <c r="AA753" s="19"/>
      <c r="AB753" s="19" t="s">
        <v>185</v>
      </c>
      <c r="AC753" s="19" t="s">
        <v>185</v>
      </c>
      <c r="AD753" s="19" t="s">
        <v>205</v>
      </c>
      <c r="AE753" s="19" t="s">
        <v>186</v>
      </c>
      <c r="AF753" s="19" t="s">
        <v>187</v>
      </c>
      <c r="AG753" s="19" t="s">
        <v>188</v>
      </c>
      <c r="AH753" s="19" t="s">
        <v>226</v>
      </c>
      <c r="AI753" s="19" t="s">
        <v>189</v>
      </c>
      <c r="AJ753" s="19">
        <f t="shared" si="6"/>
        <v>1</v>
      </c>
      <c r="AK753" s="19" t="s">
        <v>226</v>
      </c>
      <c r="AL753" s="19">
        <f t="shared" si="7"/>
        <v>2</v>
      </c>
      <c r="AM753" s="19" t="s">
        <v>228</v>
      </c>
      <c r="AN753" s="19">
        <f t="shared" si="8"/>
        <v>1</v>
      </c>
      <c r="AO753" s="20"/>
      <c r="AP753" s="19">
        <v>3.0</v>
      </c>
      <c r="AQ753" s="19">
        <v>4.0</v>
      </c>
      <c r="AR753" s="19">
        <v>4.0</v>
      </c>
      <c r="AS753" s="19">
        <v>4.0</v>
      </c>
      <c r="AT753" s="19">
        <v>4.0</v>
      </c>
      <c r="AU753" s="19">
        <v>4.0</v>
      </c>
      <c r="AV753" s="19">
        <v>3.0</v>
      </c>
      <c r="AW753" s="19">
        <v>2.0</v>
      </c>
      <c r="AX753" s="19">
        <v>1.0</v>
      </c>
      <c r="AY753" s="19">
        <f t="shared" si="9"/>
        <v>29</v>
      </c>
      <c r="AZ753" s="19">
        <f t="shared" si="10"/>
        <v>20</v>
      </c>
      <c r="BA753" s="19">
        <f t="shared" si="11"/>
        <v>1</v>
      </c>
      <c r="BB753" s="19">
        <f t="shared" si="12"/>
        <v>1</v>
      </c>
      <c r="BC753" s="19">
        <v>3.0</v>
      </c>
      <c r="BD753" s="19">
        <v>3.0</v>
      </c>
      <c r="BE753" s="19">
        <v>3.0</v>
      </c>
      <c r="BF753" s="19">
        <v>3.0</v>
      </c>
      <c r="BG753" s="19">
        <v>3.0</v>
      </c>
      <c r="BH753" s="19">
        <v>2.0</v>
      </c>
      <c r="BI753" s="19">
        <v>2.0</v>
      </c>
      <c r="BJ753" s="19">
        <f t="shared" si="13"/>
        <v>19</v>
      </c>
      <c r="BK753" s="19">
        <f t="shared" si="14"/>
        <v>12</v>
      </c>
      <c r="BL753" s="19"/>
      <c r="BM753" s="19"/>
      <c r="BN753" s="19">
        <v>5.0</v>
      </c>
      <c r="BO753" s="19" t="s">
        <v>185</v>
      </c>
      <c r="BP753" s="19">
        <f t="shared" si="15"/>
        <v>0</v>
      </c>
      <c r="BQ753" s="19">
        <v>3.0</v>
      </c>
      <c r="BR753" s="19">
        <v>28.0</v>
      </c>
      <c r="BS753" s="19" t="s">
        <v>185</v>
      </c>
      <c r="BT753" s="20">
        <f t="shared" si="16"/>
        <v>0</v>
      </c>
      <c r="BU753" s="20"/>
      <c r="BV753" s="19">
        <v>3.0</v>
      </c>
      <c r="BW753" s="19" t="s">
        <v>195</v>
      </c>
      <c r="BX753" s="19" t="s">
        <v>191</v>
      </c>
      <c r="BY753" s="19" t="s">
        <v>185</v>
      </c>
      <c r="BZ753" s="19" t="s">
        <v>208</v>
      </c>
      <c r="CA753" s="19">
        <f t="shared" si="17"/>
        <v>2</v>
      </c>
      <c r="CB753" s="19" t="s">
        <v>208</v>
      </c>
      <c r="CC753" s="19">
        <f t="shared" si="18"/>
        <v>2</v>
      </c>
      <c r="CD753" s="19" t="s">
        <v>208</v>
      </c>
      <c r="CE753" s="19">
        <f t="shared" si="19"/>
        <v>2</v>
      </c>
      <c r="CF753" s="19" t="s">
        <v>209</v>
      </c>
      <c r="CG753" s="19">
        <f t="shared" si="20"/>
        <v>1</v>
      </c>
      <c r="CH753" s="19" t="s">
        <v>209</v>
      </c>
      <c r="CI753" s="19">
        <f t="shared" si="21"/>
        <v>1</v>
      </c>
      <c r="CJ753" s="19" t="s">
        <v>229</v>
      </c>
      <c r="CK753" s="19" t="s">
        <v>185</v>
      </c>
      <c r="CL753" s="19" t="s">
        <v>212</v>
      </c>
      <c r="CM753" s="19">
        <f t="shared" si="22"/>
        <v>6</v>
      </c>
      <c r="CN753" s="19" t="s">
        <v>213</v>
      </c>
      <c r="CO753" s="19">
        <f t="shared" si="23"/>
        <v>1</v>
      </c>
      <c r="CP753" s="19" t="s">
        <v>195</v>
      </c>
      <c r="CQ753" s="19" t="s">
        <v>185</v>
      </c>
      <c r="CR753" s="19" t="s">
        <v>185</v>
      </c>
      <c r="CS753" s="19" t="s">
        <v>185</v>
      </c>
      <c r="CT753" s="19" t="s">
        <v>185</v>
      </c>
      <c r="CU753" s="19">
        <f t="shared" ref="CU753:CY753" si="827">if(CP753="Không",0,1)</f>
        <v>1</v>
      </c>
      <c r="CV753" s="19">
        <f t="shared" si="827"/>
        <v>0</v>
      </c>
      <c r="CW753" s="19">
        <f t="shared" si="827"/>
        <v>0</v>
      </c>
      <c r="CX753" s="19">
        <f t="shared" si="827"/>
        <v>0</v>
      </c>
      <c r="CY753" s="19">
        <f t="shared" si="827"/>
        <v>0</v>
      </c>
      <c r="CZ753" s="19" t="s">
        <v>185</v>
      </c>
      <c r="DA753" s="19">
        <f t="shared" si="25"/>
        <v>0</v>
      </c>
      <c r="DB753" s="19" t="s">
        <v>185</v>
      </c>
      <c r="DC753" s="19">
        <f t="shared" si="26"/>
        <v>0</v>
      </c>
      <c r="DD753" s="20"/>
      <c r="DE753" s="19" t="s">
        <v>195</v>
      </c>
      <c r="DF753" s="19">
        <f t="shared" si="27"/>
        <v>1</v>
      </c>
      <c r="DG753" s="19" t="s">
        <v>196</v>
      </c>
      <c r="DH753" s="19">
        <f t="shared" si="28"/>
        <v>0</v>
      </c>
      <c r="DI753" s="19" t="s">
        <v>185</v>
      </c>
      <c r="DJ753" s="19">
        <f t="shared" si="29"/>
        <v>0</v>
      </c>
      <c r="DK753" s="19" t="s">
        <v>197</v>
      </c>
      <c r="DL753" s="19">
        <f t="shared" si="30"/>
        <v>0</v>
      </c>
      <c r="DM753" s="19" t="s">
        <v>232</v>
      </c>
      <c r="DN753" s="19">
        <f t="shared" si="31"/>
        <v>2.5</v>
      </c>
      <c r="DO753" s="19" t="s">
        <v>1401</v>
      </c>
      <c r="DP753" s="19" t="s">
        <v>185</v>
      </c>
      <c r="DQ753" s="20">
        <f t="shared" si="32"/>
        <v>0</v>
      </c>
      <c r="DR753" s="20"/>
      <c r="DS753" s="19" t="s">
        <v>185</v>
      </c>
      <c r="DT753" s="20"/>
      <c r="DU753" s="19" t="s">
        <v>185</v>
      </c>
      <c r="DV753" s="20"/>
      <c r="DW753" s="20"/>
      <c r="DX753" s="20"/>
      <c r="DY753" s="20"/>
    </row>
    <row r="754">
      <c r="A754" s="18">
        <v>46043.87844907407</v>
      </c>
      <c r="B754" s="19" t="s">
        <v>219</v>
      </c>
      <c r="C754" s="19" t="s">
        <v>174</v>
      </c>
      <c r="D754" s="19">
        <f t="shared" si="2"/>
        <v>0</v>
      </c>
      <c r="E754" s="19" t="s">
        <v>267</v>
      </c>
      <c r="F754" s="19">
        <f>IFERROR(__xludf.DUMMYFUNCTION("LET(
  t, LOWER(TRIM(E754)),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754" s="19" t="s">
        <v>185</v>
      </c>
      <c r="H754" s="19">
        <f>IFERROR(__xludf.DUMMYFUNCTION("LET(
  t, LOWER(TRIM(G754)),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54" s="19" t="s">
        <v>276</v>
      </c>
      <c r="J754" s="19">
        <f>IFERROR(__xludf.DUMMYFUNCTION("LET(
  text, LOWER(I754),
  IFERROR(
    IFS(
      REGEXMATCH(text,""ở cùng gia đình|ở trọ cùng gia đình""), 0,
      REGEXMATCH(text,""thuê trọ""), 1,
      REGEXMATCH(text,""ở ktx""), 2,
      REGEXMATCH(text,""có nhà tại khu vực đang học|có nhà|ở riên"&amp;"g tại chung cư""), 3,
      REGEXMATCH(text,""ở nhà người quen""), 4
    ),
  -1)
)"),0.0)</f>
        <v>0</v>
      </c>
      <c r="K754" s="19" t="s">
        <v>221</v>
      </c>
      <c r="L754" s="19">
        <f>IFERROR(__xludf.DUMMYFUNCTION("LET(
  t, LOWER(TRIM(K754)),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54" s="19" t="s">
        <v>184</v>
      </c>
      <c r="N754" s="19">
        <f>IFERROR(__xludf.DUMMYFUNCTION("LET(
  t, LOWER(TRIM(M754)),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54" s="19" t="s">
        <v>195</v>
      </c>
      <c r="P754" s="19">
        <f t="shared" si="3"/>
        <v>1</v>
      </c>
      <c r="Q754" s="19">
        <v>1.0</v>
      </c>
      <c r="R754" s="20">
        <f t="shared" si="820"/>
        <v>1</v>
      </c>
      <c r="S754" s="19" t="s">
        <v>223</v>
      </c>
      <c r="T754" s="19"/>
      <c r="U754" s="19" t="s">
        <v>307</v>
      </c>
      <c r="V754" s="20">
        <f>IFERROR(__xludf.DUMMYFUNCTION("IFERROR(REGEXEXTRACT(U754,""\d+"")*1, """")"),20.0)</f>
        <v>20</v>
      </c>
      <c r="W754" s="20">
        <f t="shared" si="5"/>
        <v>20</v>
      </c>
      <c r="X754" s="19">
        <v>0.0</v>
      </c>
      <c r="Y754" s="19">
        <v>80.0</v>
      </c>
      <c r="Z754" s="19" t="s">
        <v>185</v>
      </c>
      <c r="AA754" s="19"/>
      <c r="AB754" s="19" t="s">
        <v>185</v>
      </c>
      <c r="AC754" s="19" t="s">
        <v>185</v>
      </c>
      <c r="AD754" s="19" t="s">
        <v>205</v>
      </c>
      <c r="AE754" s="19" t="s">
        <v>186</v>
      </c>
      <c r="AF754" s="19" t="s">
        <v>206</v>
      </c>
      <c r="AG754" s="19" t="s">
        <v>226</v>
      </c>
      <c r="AH754" s="19" t="s">
        <v>226</v>
      </c>
      <c r="AI754" s="19" t="s">
        <v>189</v>
      </c>
      <c r="AJ754" s="19">
        <f t="shared" si="6"/>
        <v>1</v>
      </c>
      <c r="AK754" s="19" t="s">
        <v>188</v>
      </c>
      <c r="AL754" s="19">
        <f t="shared" si="7"/>
        <v>1</v>
      </c>
      <c r="AM754" s="19" t="s">
        <v>228</v>
      </c>
      <c r="AN754" s="19">
        <f t="shared" si="8"/>
        <v>1</v>
      </c>
      <c r="AO754" s="20"/>
      <c r="AP754" s="19">
        <v>1.0</v>
      </c>
      <c r="AQ754" s="19">
        <v>2.0</v>
      </c>
      <c r="AR754" s="19">
        <v>2.0</v>
      </c>
      <c r="AS754" s="19">
        <v>1.0</v>
      </c>
      <c r="AT754" s="19">
        <v>3.0</v>
      </c>
      <c r="AU754" s="19">
        <v>2.0</v>
      </c>
      <c r="AV754" s="19">
        <v>3.0</v>
      </c>
      <c r="AW754" s="19">
        <v>1.0</v>
      </c>
      <c r="AX754" s="19">
        <v>1.0</v>
      </c>
      <c r="AY754" s="19">
        <f t="shared" si="9"/>
        <v>16</v>
      </c>
      <c r="AZ754" s="19">
        <f t="shared" si="10"/>
        <v>7</v>
      </c>
      <c r="BA754" s="19">
        <f t="shared" si="11"/>
        <v>0</v>
      </c>
      <c r="BB754" s="19">
        <f t="shared" si="12"/>
        <v>0</v>
      </c>
      <c r="BC754" s="19">
        <v>2.0</v>
      </c>
      <c r="BD754" s="19">
        <v>2.0</v>
      </c>
      <c r="BE754" s="19">
        <v>2.0</v>
      </c>
      <c r="BF754" s="19">
        <v>2.0</v>
      </c>
      <c r="BG754" s="19">
        <v>2.0</v>
      </c>
      <c r="BH754" s="19">
        <v>2.0</v>
      </c>
      <c r="BI754" s="19">
        <v>2.0</v>
      </c>
      <c r="BJ754" s="19">
        <f t="shared" si="13"/>
        <v>14</v>
      </c>
      <c r="BK754" s="19">
        <f t="shared" si="14"/>
        <v>7</v>
      </c>
      <c r="BL754" s="19"/>
      <c r="BM754" s="19"/>
      <c r="BN754" s="19">
        <v>4.0</v>
      </c>
      <c r="BO754" s="19" t="s">
        <v>185</v>
      </c>
      <c r="BP754" s="19">
        <f t="shared" si="15"/>
        <v>0</v>
      </c>
      <c r="BQ754" s="19">
        <v>6.0</v>
      </c>
      <c r="BR754" s="19">
        <v>10.0</v>
      </c>
      <c r="BS754" s="19" t="s">
        <v>195</v>
      </c>
      <c r="BT754" s="20">
        <f t="shared" si="16"/>
        <v>1</v>
      </c>
      <c r="BU754" s="19" t="s">
        <v>207</v>
      </c>
      <c r="BV754" s="19">
        <v>4.0</v>
      </c>
      <c r="BW754" s="19" t="s">
        <v>185</v>
      </c>
      <c r="BX754" s="19" t="s">
        <v>191</v>
      </c>
      <c r="BY754" s="19" t="s">
        <v>185</v>
      </c>
      <c r="BZ754" s="19" t="s">
        <v>186</v>
      </c>
      <c r="CA754" s="19">
        <f t="shared" si="17"/>
        <v>1</v>
      </c>
      <c r="CB754" s="19" t="s">
        <v>186</v>
      </c>
      <c r="CC754" s="19">
        <f t="shared" si="18"/>
        <v>1</v>
      </c>
      <c r="CD754" s="19" t="s">
        <v>208</v>
      </c>
      <c r="CE754" s="19">
        <f t="shared" si="19"/>
        <v>2</v>
      </c>
      <c r="CF754" s="19" t="s">
        <v>209</v>
      </c>
      <c r="CG754" s="19">
        <f t="shared" si="20"/>
        <v>1</v>
      </c>
      <c r="CH754" s="19" t="s">
        <v>209</v>
      </c>
      <c r="CI754" s="19">
        <f t="shared" si="21"/>
        <v>1</v>
      </c>
      <c r="CJ754" s="19" t="s">
        <v>292</v>
      </c>
      <c r="CK754" s="19" t="s">
        <v>1402</v>
      </c>
      <c r="CL754" s="19" t="s">
        <v>194</v>
      </c>
      <c r="CM754" s="19">
        <f t="shared" si="22"/>
        <v>3.5</v>
      </c>
      <c r="CN754" s="19" t="s">
        <v>213</v>
      </c>
      <c r="CO754" s="19">
        <f t="shared" si="23"/>
        <v>1</v>
      </c>
      <c r="CP754" s="19" t="s">
        <v>185</v>
      </c>
      <c r="CQ754" s="19" t="s">
        <v>185</v>
      </c>
      <c r="CR754" s="19" t="s">
        <v>185</v>
      </c>
      <c r="CS754" s="19" t="s">
        <v>185</v>
      </c>
      <c r="CT754" s="19" t="s">
        <v>195</v>
      </c>
      <c r="CU754" s="19">
        <f t="shared" ref="CU754:CY754" si="828">if(CP754="Không",0,1)</f>
        <v>0</v>
      </c>
      <c r="CV754" s="19">
        <f t="shared" si="828"/>
        <v>0</v>
      </c>
      <c r="CW754" s="19">
        <f t="shared" si="828"/>
        <v>0</v>
      </c>
      <c r="CX754" s="19">
        <f t="shared" si="828"/>
        <v>0</v>
      </c>
      <c r="CY754" s="19">
        <f t="shared" si="828"/>
        <v>1</v>
      </c>
      <c r="CZ754" s="19" t="s">
        <v>185</v>
      </c>
      <c r="DA754" s="19">
        <f t="shared" si="25"/>
        <v>0</v>
      </c>
      <c r="DB754" s="19" t="s">
        <v>195</v>
      </c>
      <c r="DC754" s="19">
        <f t="shared" si="26"/>
        <v>1</v>
      </c>
      <c r="DD754" s="19">
        <v>12.0</v>
      </c>
      <c r="DE754" s="19" t="s">
        <v>185</v>
      </c>
      <c r="DF754" s="19">
        <f t="shared" si="27"/>
        <v>0</v>
      </c>
      <c r="DG754" s="19" t="s">
        <v>607</v>
      </c>
      <c r="DH754" s="19">
        <f t="shared" si="28"/>
        <v>1</v>
      </c>
      <c r="DI754" s="19" t="s">
        <v>185</v>
      </c>
      <c r="DJ754" s="19">
        <f t="shared" si="29"/>
        <v>0</v>
      </c>
      <c r="DK754" s="19" t="s">
        <v>197</v>
      </c>
      <c r="DL754" s="19">
        <f t="shared" si="30"/>
        <v>0</v>
      </c>
      <c r="DM754" s="20"/>
      <c r="DN754" s="19" t="str">
        <f t="shared" si="31"/>
        <v/>
      </c>
      <c r="DO754" s="20"/>
      <c r="DP754" s="19" t="s">
        <v>195</v>
      </c>
      <c r="DQ754" s="20">
        <f t="shared" si="32"/>
        <v>1</v>
      </c>
      <c r="DR754" s="19" t="s">
        <v>400</v>
      </c>
      <c r="DS754" s="19" t="s">
        <v>195</v>
      </c>
      <c r="DT754" s="19" t="s">
        <v>218</v>
      </c>
      <c r="DU754" s="19" t="s">
        <v>185</v>
      </c>
      <c r="DV754" s="20"/>
      <c r="DW754" s="20"/>
      <c r="DX754" s="20"/>
      <c r="DY754" s="20"/>
    </row>
    <row r="755">
      <c r="A755" s="18">
        <v>46043.88211805555</v>
      </c>
      <c r="B755" s="19" t="s">
        <v>359</v>
      </c>
      <c r="C755" s="19" t="s">
        <v>335</v>
      </c>
      <c r="D755" s="19">
        <f t="shared" si="2"/>
        <v>1</v>
      </c>
      <c r="E755" s="19" t="s">
        <v>180</v>
      </c>
      <c r="F755" s="19">
        <f>IFERROR(__xludf.DUMMYFUNCTION("LET(
  t, LOWER(TRIM(E755)),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55" s="19" t="s">
        <v>360</v>
      </c>
      <c r="H755" s="19">
        <f>IFERROR(__xludf.DUMMYFUNCTION("LET(
  t, LOWER(TRIM(G755)),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)"),5.0)</f>
        <v>5</v>
      </c>
      <c r="I755" s="19" t="s">
        <v>310</v>
      </c>
      <c r="J755" s="19">
        <f>IFERROR(__xludf.DUMMYFUNCTION("LET(
  text, LOWER(I755),
  IFERROR(
    IFS(
      REGEXMATCH(text,""ở cùng gia đình|ở trọ cùng gia đình""), 0,
      REGEXMATCH(text,""thuê trọ""), 1,
      REGEXMATCH(text,""ở ktx""), 2,
      REGEXMATCH(text,""có nhà tại khu vực đang học|có nhà|ở riên"&amp;"g tại chung cư""), 3,
      REGEXMATCH(text,""ở nhà người quen""), 4
    ),
  -1)
)"),2.0)</f>
        <v>2</v>
      </c>
      <c r="K755" s="19" t="s">
        <v>183</v>
      </c>
      <c r="L755" s="19">
        <f>IFERROR(__xludf.DUMMYFUNCTION("LET(
  t, LOWER(TRIM(K755)),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55" s="19" t="s">
        <v>222</v>
      </c>
      <c r="N755" s="19">
        <f>IFERROR(__xludf.DUMMYFUNCTION("LET(
  t, LOWER(TRIM(M755)),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55" s="19" t="s">
        <v>185</v>
      </c>
      <c r="P755" s="19">
        <f t="shared" si="3"/>
        <v>0</v>
      </c>
      <c r="Q755" s="20"/>
      <c r="R755" s="20" t="str">
        <f t="shared" si="820"/>
        <v/>
      </c>
      <c r="S755" s="20"/>
      <c r="T755" s="20"/>
      <c r="U755" s="20"/>
      <c r="V755" s="20" t="str">
        <f>IFERROR(__xludf.DUMMYFUNCTION("IFERROR(REGEXEXTRACT(U755,""\d+"")*1, """")"),"")</f>
        <v/>
      </c>
      <c r="W755" s="20">
        <f t="shared" si="5"/>
        <v>0</v>
      </c>
      <c r="X755" s="20"/>
      <c r="Y755" s="20"/>
      <c r="Z755" s="19" t="s">
        <v>185</v>
      </c>
      <c r="AA755" s="19"/>
      <c r="AB755" s="19" t="s">
        <v>185</v>
      </c>
      <c r="AC755" s="19" t="s">
        <v>185</v>
      </c>
      <c r="AD755" s="19" t="s">
        <v>186</v>
      </c>
      <c r="AE755" s="19" t="s">
        <v>185</v>
      </c>
      <c r="AF755" s="19" t="s">
        <v>206</v>
      </c>
      <c r="AG755" s="19" t="s">
        <v>188</v>
      </c>
      <c r="AH755" s="19" t="s">
        <v>188</v>
      </c>
      <c r="AI755" s="19" t="s">
        <v>227</v>
      </c>
      <c r="AJ755" s="19">
        <f t="shared" si="6"/>
        <v>2</v>
      </c>
      <c r="AK755" s="19" t="s">
        <v>188</v>
      </c>
      <c r="AL755" s="19">
        <f t="shared" si="7"/>
        <v>1</v>
      </c>
      <c r="AM755" s="19" t="s">
        <v>228</v>
      </c>
      <c r="AN755" s="19">
        <f t="shared" si="8"/>
        <v>1</v>
      </c>
      <c r="AO755" s="20"/>
      <c r="AP755" s="19">
        <v>2.0</v>
      </c>
      <c r="AQ755" s="19">
        <v>2.0</v>
      </c>
      <c r="AR755" s="19">
        <v>2.0</v>
      </c>
      <c r="AS755" s="19">
        <v>3.0</v>
      </c>
      <c r="AT755" s="19">
        <v>2.0</v>
      </c>
      <c r="AU755" s="19">
        <v>1.0</v>
      </c>
      <c r="AV755" s="19">
        <v>1.0</v>
      </c>
      <c r="AW755" s="19">
        <v>1.0</v>
      </c>
      <c r="AX755" s="19">
        <v>1.0</v>
      </c>
      <c r="AY755" s="19">
        <f t="shared" si="9"/>
        <v>15</v>
      </c>
      <c r="AZ755" s="19">
        <f t="shared" si="10"/>
        <v>6</v>
      </c>
      <c r="BA755" s="19">
        <f t="shared" si="11"/>
        <v>0</v>
      </c>
      <c r="BB755" s="19">
        <f t="shared" si="12"/>
        <v>0</v>
      </c>
      <c r="BC755" s="19">
        <v>2.0</v>
      </c>
      <c r="BD755" s="19">
        <v>2.0</v>
      </c>
      <c r="BE755" s="19">
        <v>2.0</v>
      </c>
      <c r="BF755" s="19">
        <v>2.0</v>
      </c>
      <c r="BG755" s="19">
        <v>3.0</v>
      </c>
      <c r="BH755" s="19">
        <v>1.0</v>
      </c>
      <c r="BI755" s="19">
        <v>1.0</v>
      </c>
      <c r="BJ755" s="19">
        <f t="shared" si="13"/>
        <v>13</v>
      </c>
      <c r="BK755" s="19">
        <f t="shared" si="14"/>
        <v>6</v>
      </c>
      <c r="BL755" s="19"/>
      <c r="BM755" s="19"/>
      <c r="BN755" s="19">
        <v>4.0</v>
      </c>
      <c r="BO755" s="19" t="s">
        <v>195</v>
      </c>
      <c r="BP755" s="19">
        <f t="shared" si="15"/>
        <v>1</v>
      </c>
      <c r="BQ755" s="19">
        <v>1.0</v>
      </c>
      <c r="BR755" s="19">
        <v>0.0</v>
      </c>
      <c r="BS755" s="19" t="s">
        <v>185</v>
      </c>
      <c r="BT755" s="20">
        <f t="shared" si="16"/>
        <v>0</v>
      </c>
      <c r="BU755" s="20"/>
      <c r="BV755" s="19">
        <v>4.0</v>
      </c>
      <c r="BW755" s="19" t="s">
        <v>195</v>
      </c>
      <c r="BX755" s="19" t="s">
        <v>191</v>
      </c>
      <c r="BY755" s="19" t="s">
        <v>195</v>
      </c>
      <c r="BZ755" s="19" t="s">
        <v>186</v>
      </c>
      <c r="CA755" s="19">
        <f t="shared" si="17"/>
        <v>1</v>
      </c>
      <c r="CB755" s="19" t="s">
        <v>186</v>
      </c>
      <c r="CC755" s="19">
        <f t="shared" si="18"/>
        <v>1</v>
      </c>
      <c r="CD755" s="19" t="s">
        <v>192</v>
      </c>
      <c r="CE755" s="19">
        <f t="shared" si="19"/>
        <v>0</v>
      </c>
      <c r="CF755" s="19" t="s">
        <v>192</v>
      </c>
      <c r="CG755" s="19">
        <f t="shared" si="20"/>
        <v>0</v>
      </c>
      <c r="CH755" s="19" t="s">
        <v>192</v>
      </c>
      <c r="CI755" s="19">
        <f t="shared" si="21"/>
        <v>0</v>
      </c>
      <c r="CJ755" s="19" t="s">
        <v>292</v>
      </c>
      <c r="CK755" s="19" t="s">
        <v>279</v>
      </c>
      <c r="CL755" s="19" t="s">
        <v>241</v>
      </c>
      <c r="CM755" s="19">
        <f t="shared" si="22"/>
        <v>1.5</v>
      </c>
      <c r="CN755" s="19" t="s">
        <v>185</v>
      </c>
      <c r="CO755" s="19">
        <f t="shared" si="23"/>
        <v>0</v>
      </c>
      <c r="CP755" s="19" t="s">
        <v>185</v>
      </c>
      <c r="CQ755" s="19" t="s">
        <v>185</v>
      </c>
      <c r="CR755" s="19" t="s">
        <v>185</v>
      </c>
      <c r="CS755" s="19" t="s">
        <v>185</v>
      </c>
      <c r="CT755" s="19" t="s">
        <v>185</v>
      </c>
      <c r="CU755" s="19">
        <f t="shared" ref="CU755:CY755" si="829">if(CP755="Không",0,1)</f>
        <v>0</v>
      </c>
      <c r="CV755" s="19">
        <f t="shared" si="829"/>
        <v>0</v>
      </c>
      <c r="CW755" s="19">
        <f t="shared" si="829"/>
        <v>0</v>
      </c>
      <c r="CX755" s="19">
        <f t="shared" si="829"/>
        <v>0</v>
      </c>
      <c r="CY755" s="19">
        <f t="shared" si="829"/>
        <v>0</v>
      </c>
      <c r="CZ755" s="19" t="s">
        <v>185</v>
      </c>
      <c r="DA755" s="19">
        <f t="shared" si="25"/>
        <v>0</v>
      </c>
      <c r="DB755" s="19" t="s">
        <v>195</v>
      </c>
      <c r="DC755" s="19">
        <f t="shared" si="26"/>
        <v>1</v>
      </c>
      <c r="DD755" s="19" t="s">
        <v>1403</v>
      </c>
      <c r="DE755" s="19" t="s">
        <v>195</v>
      </c>
      <c r="DF755" s="19">
        <f t="shared" si="27"/>
        <v>1</v>
      </c>
      <c r="DG755" s="19" t="s">
        <v>196</v>
      </c>
      <c r="DH755" s="19">
        <f t="shared" si="28"/>
        <v>0</v>
      </c>
      <c r="DI755" s="19" t="s">
        <v>185</v>
      </c>
      <c r="DJ755" s="19">
        <f t="shared" si="29"/>
        <v>0</v>
      </c>
      <c r="DK755" s="19" t="s">
        <v>197</v>
      </c>
      <c r="DL755" s="19">
        <f t="shared" si="30"/>
        <v>0</v>
      </c>
      <c r="DM755" s="19" t="s">
        <v>232</v>
      </c>
      <c r="DN755" s="19">
        <f t="shared" si="31"/>
        <v>2.5</v>
      </c>
      <c r="DO755" s="19" t="s">
        <v>274</v>
      </c>
      <c r="DP755" s="19" t="s">
        <v>185</v>
      </c>
      <c r="DQ755" s="20">
        <f t="shared" si="32"/>
        <v>0</v>
      </c>
      <c r="DR755" s="20"/>
      <c r="DS755" s="19" t="s">
        <v>195</v>
      </c>
      <c r="DT755" s="19" t="s">
        <v>285</v>
      </c>
      <c r="DU755" s="19" t="s">
        <v>185</v>
      </c>
      <c r="DV755" s="20"/>
      <c r="DW755" s="20"/>
      <c r="DX755" s="20"/>
      <c r="DY755" s="20"/>
    </row>
    <row r="756">
      <c r="A756" s="18">
        <v>46043.883935185186</v>
      </c>
      <c r="B756" s="19" t="s">
        <v>507</v>
      </c>
      <c r="C756" s="19" t="s">
        <v>174</v>
      </c>
      <c r="D756" s="19">
        <f t="shared" si="2"/>
        <v>0</v>
      </c>
      <c r="E756" s="19" t="s">
        <v>180</v>
      </c>
      <c r="F756" s="19">
        <f>IFERROR(__xludf.DUMMYFUNCTION("LET(
  t, LOWER(TRIM(E756)),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56" s="19" t="s">
        <v>185</v>
      </c>
      <c r="H756" s="19">
        <f>IFERROR(__xludf.DUMMYFUNCTION("LET(
  t, LOWER(TRIM(G756)),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56" s="19" t="s">
        <v>182</v>
      </c>
      <c r="J756" s="19">
        <f>IFERROR(__xludf.DUMMYFUNCTION("LET(
  text, LOWER(I756),
  IFERROR(
    IFS(
      REGEXMATCH(text,""ở cùng gia đình|ở trọ cùng gia đình""), 0,
      REGEXMATCH(text,""thuê trọ""), 1,
      REGEXMATCH(text,""ở ktx""), 2,
      REGEXMATCH(text,""có nhà tại khu vực đang học|có nhà|ở riên"&amp;"g tại chung cư""), 3,
      REGEXMATCH(text,""ở nhà người quen""), 4
    ),
  -1)
)"),1.0)</f>
        <v>1</v>
      </c>
      <c r="K756" s="19" t="s">
        <v>248</v>
      </c>
      <c r="L756" s="19">
        <f>IFERROR(__xludf.DUMMYFUNCTION("LET(
  t, LOWER(TRIM(K756)),
  IFERROR(
    IFS(
      REGEXMATCH(t,""xuất\s*sắc""), 0,
      REGEXMATCH(t,""^giỏi$""), 1,
      REGEXMATCH(t,""^khá$""), 2,
      REGEXMATCH(t,""trung bình|bình thường|^4$""), 3,
      REGEXMATCH(t,""rớt""), 4,
      REGEX"&amp;"MATCH(t,""năm nhất|tân sinh viên|mới|chưa|không|sắp thi|chuẩn bị thi|kq|kết quả|chưa có|chưa biết""), 5,
      TRUE, 5
    ),
  5)
)"),4.0)</f>
        <v>4</v>
      </c>
      <c r="M756" s="19" t="s">
        <v>222</v>
      </c>
      <c r="N756" s="19">
        <f>IFERROR(__xludf.DUMMYFUNCTION("LET(
  t, LOWER(TRIM(M756)),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56" s="19" t="s">
        <v>195</v>
      </c>
      <c r="P756" s="19">
        <f t="shared" si="3"/>
        <v>1</v>
      </c>
      <c r="Q756" s="19">
        <v>2.0</v>
      </c>
      <c r="R756" s="20">
        <f t="shared" si="820"/>
        <v>2</v>
      </c>
      <c r="S756" s="19" t="s">
        <v>435</v>
      </c>
      <c r="T756" s="19"/>
      <c r="U756" s="19" t="s">
        <v>236</v>
      </c>
      <c r="V756" s="20">
        <f>IFERROR(__xludf.DUMMYFUNCTION("IFERROR(REGEXEXTRACT(U756,""\d+"")*1, """")"),40.0)</f>
        <v>40</v>
      </c>
      <c r="W756" s="20">
        <f t="shared" si="5"/>
        <v>40</v>
      </c>
      <c r="X756" s="21">
        <v>0.1</v>
      </c>
      <c r="Y756" s="21">
        <v>0.1</v>
      </c>
      <c r="Z756" s="19" t="s">
        <v>185</v>
      </c>
      <c r="AA756" s="19"/>
      <c r="AB756" s="19" t="s">
        <v>185</v>
      </c>
      <c r="AC756" s="19" t="s">
        <v>185</v>
      </c>
      <c r="AD756" s="19" t="s">
        <v>205</v>
      </c>
      <c r="AE756" s="19" t="s">
        <v>186</v>
      </c>
      <c r="AF756" s="19" t="s">
        <v>206</v>
      </c>
      <c r="AG756" s="19" t="s">
        <v>238</v>
      </c>
      <c r="AH756" s="19" t="s">
        <v>238</v>
      </c>
      <c r="AI756" s="19" t="s">
        <v>227</v>
      </c>
      <c r="AJ756" s="19">
        <f t="shared" si="6"/>
        <v>2</v>
      </c>
      <c r="AK756" s="19" t="s">
        <v>238</v>
      </c>
      <c r="AL756" s="19">
        <f t="shared" si="7"/>
        <v>0</v>
      </c>
      <c r="AM756" s="19" t="s">
        <v>228</v>
      </c>
      <c r="AN756" s="19">
        <f t="shared" si="8"/>
        <v>1</v>
      </c>
      <c r="AO756" s="20"/>
      <c r="AP756" s="19">
        <v>2.0</v>
      </c>
      <c r="AQ756" s="19">
        <v>2.0</v>
      </c>
      <c r="AR756" s="19">
        <v>2.0</v>
      </c>
      <c r="AS756" s="19">
        <v>2.0</v>
      </c>
      <c r="AT756" s="19">
        <v>3.0</v>
      </c>
      <c r="AU756" s="19">
        <v>3.0</v>
      </c>
      <c r="AV756" s="19">
        <v>2.0</v>
      </c>
      <c r="AW756" s="19">
        <v>2.0</v>
      </c>
      <c r="AX756" s="19">
        <v>2.0</v>
      </c>
      <c r="AY756" s="19">
        <f t="shared" si="9"/>
        <v>20</v>
      </c>
      <c r="AZ756" s="19">
        <f t="shared" si="10"/>
        <v>11</v>
      </c>
      <c r="BA756" s="19">
        <f t="shared" si="11"/>
        <v>1</v>
      </c>
      <c r="BB756" s="19">
        <f t="shared" si="12"/>
        <v>0</v>
      </c>
      <c r="BC756" s="19">
        <v>2.0</v>
      </c>
      <c r="BD756" s="19">
        <v>2.0</v>
      </c>
      <c r="BE756" s="19">
        <v>2.0</v>
      </c>
      <c r="BF756" s="19">
        <v>1.0</v>
      </c>
      <c r="BG756" s="19">
        <v>2.0</v>
      </c>
      <c r="BH756" s="19">
        <v>1.0</v>
      </c>
      <c r="BI756" s="19">
        <v>1.0</v>
      </c>
      <c r="BJ756" s="19">
        <f t="shared" si="13"/>
        <v>11</v>
      </c>
      <c r="BK756" s="19">
        <f t="shared" si="14"/>
        <v>4</v>
      </c>
      <c r="BL756" s="19"/>
      <c r="BM756" s="19"/>
      <c r="BN756" s="19">
        <v>4.0</v>
      </c>
      <c r="BO756" s="19" t="s">
        <v>185</v>
      </c>
      <c r="BP756" s="19">
        <f t="shared" si="15"/>
        <v>0</v>
      </c>
      <c r="BQ756" s="19">
        <v>1.0</v>
      </c>
      <c r="BR756" s="19">
        <v>0.0</v>
      </c>
      <c r="BS756" s="19" t="s">
        <v>195</v>
      </c>
      <c r="BT756" s="20">
        <f t="shared" si="16"/>
        <v>1</v>
      </c>
      <c r="BU756" s="19" t="s">
        <v>207</v>
      </c>
      <c r="BV756" s="19">
        <v>2.0</v>
      </c>
      <c r="BW756" s="19" t="s">
        <v>195</v>
      </c>
      <c r="BX756" s="19" t="s">
        <v>191</v>
      </c>
      <c r="BY756" s="19" t="s">
        <v>195</v>
      </c>
      <c r="BZ756" s="19" t="s">
        <v>186</v>
      </c>
      <c r="CA756" s="19">
        <f t="shared" si="17"/>
        <v>1</v>
      </c>
      <c r="CB756" s="19" t="s">
        <v>185</v>
      </c>
      <c r="CC756" s="19">
        <f t="shared" si="18"/>
        <v>0</v>
      </c>
      <c r="CD756" s="19" t="s">
        <v>192</v>
      </c>
      <c r="CE756" s="19">
        <f t="shared" si="19"/>
        <v>0</v>
      </c>
      <c r="CF756" s="19" t="s">
        <v>192</v>
      </c>
      <c r="CG756" s="19">
        <f t="shared" si="20"/>
        <v>0</v>
      </c>
      <c r="CH756" s="19" t="s">
        <v>192</v>
      </c>
      <c r="CI756" s="19">
        <f t="shared" si="21"/>
        <v>0</v>
      </c>
      <c r="CJ756" s="19" t="s">
        <v>262</v>
      </c>
      <c r="CK756" s="19" t="s">
        <v>319</v>
      </c>
      <c r="CL756" s="19" t="s">
        <v>212</v>
      </c>
      <c r="CM756" s="19">
        <f t="shared" si="22"/>
        <v>6</v>
      </c>
      <c r="CN756" s="19" t="s">
        <v>185</v>
      </c>
      <c r="CO756" s="19">
        <f t="shared" si="23"/>
        <v>0</v>
      </c>
      <c r="CP756" s="19" t="s">
        <v>185</v>
      </c>
      <c r="CQ756" s="19" t="s">
        <v>195</v>
      </c>
      <c r="CR756" s="19" t="s">
        <v>185</v>
      </c>
      <c r="CS756" s="19" t="s">
        <v>185</v>
      </c>
      <c r="CT756" s="19" t="s">
        <v>185</v>
      </c>
      <c r="CU756" s="19">
        <f t="shared" ref="CU756:CY756" si="830">if(CP756="Không",0,1)</f>
        <v>0</v>
      </c>
      <c r="CV756" s="19">
        <f t="shared" si="830"/>
        <v>1</v>
      </c>
      <c r="CW756" s="19">
        <f t="shared" si="830"/>
        <v>0</v>
      </c>
      <c r="CX756" s="19">
        <f t="shared" si="830"/>
        <v>0</v>
      </c>
      <c r="CY756" s="19">
        <f t="shared" si="830"/>
        <v>0</v>
      </c>
      <c r="CZ756" s="19" t="s">
        <v>185</v>
      </c>
      <c r="DA756" s="19">
        <f t="shared" si="25"/>
        <v>0</v>
      </c>
      <c r="DB756" s="19" t="s">
        <v>195</v>
      </c>
      <c r="DC756" s="19">
        <f t="shared" si="26"/>
        <v>1</v>
      </c>
      <c r="DD756" s="19" t="s">
        <v>1404</v>
      </c>
      <c r="DE756" s="19" t="s">
        <v>185</v>
      </c>
      <c r="DF756" s="19">
        <f t="shared" si="27"/>
        <v>0</v>
      </c>
      <c r="DG756" s="19" t="s">
        <v>196</v>
      </c>
      <c r="DH756" s="19">
        <f t="shared" si="28"/>
        <v>0</v>
      </c>
      <c r="DI756" s="19" t="s">
        <v>539</v>
      </c>
      <c r="DJ756" s="19">
        <f t="shared" si="29"/>
        <v>1</v>
      </c>
      <c r="DK756" s="19" t="s">
        <v>282</v>
      </c>
      <c r="DL756" s="19">
        <f t="shared" si="30"/>
        <v>1</v>
      </c>
      <c r="DM756" s="20"/>
      <c r="DN756" s="19" t="str">
        <f t="shared" si="31"/>
        <v/>
      </c>
      <c r="DO756" s="20"/>
      <c r="DP756" s="19" t="s">
        <v>185</v>
      </c>
      <c r="DQ756" s="20">
        <f t="shared" si="32"/>
        <v>0</v>
      </c>
      <c r="DR756" s="20"/>
      <c r="DS756" s="19" t="s">
        <v>185</v>
      </c>
      <c r="DT756" s="20"/>
      <c r="DU756" s="19" t="s">
        <v>185</v>
      </c>
      <c r="DV756" s="20"/>
      <c r="DW756" s="20"/>
      <c r="DX756" s="20"/>
      <c r="DY756" s="20"/>
    </row>
    <row r="757">
      <c r="A757" s="18">
        <v>46043.8843287037</v>
      </c>
      <c r="B757" s="19" t="s">
        <v>300</v>
      </c>
      <c r="C757" s="19" t="s">
        <v>335</v>
      </c>
      <c r="D757" s="19">
        <f t="shared" si="2"/>
        <v>1</v>
      </c>
      <c r="E757" s="19" t="s">
        <v>180</v>
      </c>
      <c r="F757" s="19">
        <f>IFERROR(__xludf.DUMMYFUNCTION("LET(
  t, LOWER(TRIM(E757)),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57" s="19" t="s">
        <v>220</v>
      </c>
      <c r="H757" s="19">
        <f>IFERROR(__xludf.DUMMYFUNCTION("LET(
  t, LOWER(TRIM(G757)),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57" s="19" t="s">
        <v>182</v>
      </c>
      <c r="J757" s="19">
        <f>IFERROR(__xludf.DUMMYFUNCTION("LET(
  text, LOWER(I757),
  IFERROR(
    IFS(
      REGEXMATCH(text,""ở cùng gia đình|ở trọ cùng gia đình""), 0,
      REGEXMATCH(text,""thuê trọ""), 1,
      REGEXMATCH(text,""ở ktx""), 2,
      REGEXMATCH(text,""có nhà tại khu vực đang học|có nhà|ở riên"&amp;"g tại chung cư""), 3,
      REGEXMATCH(text,""ở nhà người quen""), 4
    ),
  -1)
)"),1.0)</f>
        <v>1</v>
      </c>
      <c r="K757" s="19" t="s">
        <v>183</v>
      </c>
      <c r="L757" s="19">
        <f>IFERROR(__xludf.DUMMYFUNCTION("LET(
  t, LOWER(TRIM(K757)),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57" s="19" t="s">
        <v>222</v>
      </c>
      <c r="N757" s="19">
        <f>IFERROR(__xludf.DUMMYFUNCTION("LET(
  t, LOWER(TRIM(M757)),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57" s="19" t="s">
        <v>195</v>
      </c>
      <c r="P757" s="19">
        <f t="shared" si="3"/>
        <v>1</v>
      </c>
      <c r="Q757" s="19">
        <v>1.0</v>
      </c>
      <c r="R757" s="20">
        <f t="shared" si="820"/>
        <v>1</v>
      </c>
      <c r="S757" s="19" t="s">
        <v>306</v>
      </c>
      <c r="T757" s="19"/>
      <c r="U757" s="19" t="s">
        <v>204</v>
      </c>
      <c r="V757" s="20">
        <f>IFERROR(__xludf.DUMMYFUNCTION("IFERROR(REGEXEXTRACT(U757,""\d+"")*1, """")"),15.0)</f>
        <v>15</v>
      </c>
      <c r="W757" s="20">
        <f t="shared" si="5"/>
        <v>15</v>
      </c>
      <c r="X757" s="19">
        <v>10.0</v>
      </c>
      <c r="Y757" s="19">
        <v>10.0</v>
      </c>
      <c r="Z757" s="19" t="s">
        <v>185</v>
      </c>
      <c r="AA757" s="19"/>
      <c r="AB757" s="19" t="s">
        <v>185</v>
      </c>
      <c r="AC757" s="19" t="s">
        <v>286</v>
      </c>
      <c r="AD757" s="19" t="s">
        <v>186</v>
      </c>
      <c r="AE757" s="19" t="s">
        <v>186</v>
      </c>
      <c r="AF757" s="19" t="s">
        <v>187</v>
      </c>
      <c r="AG757" s="19" t="s">
        <v>226</v>
      </c>
      <c r="AH757" s="19" t="s">
        <v>226</v>
      </c>
      <c r="AI757" s="19" t="s">
        <v>331</v>
      </c>
      <c r="AJ757" s="19">
        <f t="shared" si="6"/>
        <v>3</v>
      </c>
      <c r="AK757" s="19" t="s">
        <v>251</v>
      </c>
      <c r="AL757" s="19">
        <f t="shared" si="7"/>
        <v>3</v>
      </c>
      <c r="AM757" s="19" t="s">
        <v>228</v>
      </c>
      <c r="AN757" s="19">
        <f t="shared" si="8"/>
        <v>1</v>
      </c>
      <c r="AO757" s="20"/>
      <c r="AP757" s="19">
        <v>3.0</v>
      </c>
      <c r="AQ757" s="19">
        <v>2.0</v>
      </c>
      <c r="AR757" s="19">
        <v>3.0</v>
      </c>
      <c r="AS757" s="19">
        <v>2.0</v>
      </c>
      <c r="AT757" s="19">
        <v>3.0</v>
      </c>
      <c r="AU757" s="19">
        <v>3.0</v>
      </c>
      <c r="AV757" s="19">
        <v>1.0</v>
      </c>
      <c r="AW757" s="19">
        <v>1.0</v>
      </c>
      <c r="AX757" s="19">
        <v>3.0</v>
      </c>
      <c r="AY757" s="19">
        <f t="shared" si="9"/>
        <v>21</v>
      </c>
      <c r="AZ757" s="19">
        <f t="shared" si="10"/>
        <v>12</v>
      </c>
      <c r="BA757" s="19">
        <f t="shared" si="11"/>
        <v>1</v>
      </c>
      <c r="BB757" s="19">
        <f t="shared" si="12"/>
        <v>0</v>
      </c>
      <c r="BC757" s="19">
        <v>1.0</v>
      </c>
      <c r="BD757" s="19">
        <v>3.0</v>
      </c>
      <c r="BE757" s="19">
        <v>4.0</v>
      </c>
      <c r="BF757" s="19">
        <v>2.0</v>
      </c>
      <c r="BG757" s="19">
        <v>4.0</v>
      </c>
      <c r="BH757" s="19">
        <v>1.0</v>
      </c>
      <c r="BI757" s="19">
        <v>3.0</v>
      </c>
      <c r="BJ757" s="19">
        <f t="shared" si="13"/>
        <v>18</v>
      </c>
      <c r="BK757" s="19">
        <f t="shared" si="14"/>
        <v>11</v>
      </c>
      <c r="BL757" s="19"/>
      <c r="BM757" s="19"/>
      <c r="BN757" s="19">
        <v>1.0</v>
      </c>
      <c r="BO757" s="19" t="s">
        <v>185</v>
      </c>
      <c r="BP757" s="19">
        <f t="shared" si="15"/>
        <v>0</v>
      </c>
      <c r="BQ757" s="19">
        <v>5.0</v>
      </c>
      <c r="BR757" s="19">
        <v>2.0</v>
      </c>
      <c r="BS757" s="19" t="s">
        <v>195</v>
      </c>
      <c r="BT757" s="20">
        <f t="shared" si="16"/>
        <v>1</v>
      </c>
      <c r="BU757" s="19" t="s">
        <v>322</v>
      </c>
      <c r="BV757" s="19">
        <v>1.0</v>
      </c>
      <c r="BW757" s="19" t="s">
        <v>185</v>
      </c>
      <c r="BX757" s="19" t="s">
        <v>191</v>
      </c>
      <c r="BY757" s="19" t="s">
        <v>185</v>
      </c>
      <c r="BZ757" s="19" t="s">
        <v>208</v>
      </c>
      <c r="CA757" s="19">
        <f t="shared" si="17"/>
        <v>2</v>
      </c>
      <c r="CB757" s="19" t="s">
        <v>208</v>
      </c>
      <c r="CC757" s="19">
        <f t="shared" si="18"/>
        <v>2</v>
      </c>
      <c r="CD757" s="19" t="s">
        <v>208</v>
      </c>
      <c r="CE757" s="19">
        <f t="shared" si="19"/>
        <v>2</v>
      </c>
      <c r="CF757" s="19" t="s">
        <v>208</v>
      </c>
      <c r="CG757" s="19">
        <f t="shared" si="20"/>
        <v>2</v>
      </c>
      <c r="CH757" s="19" t="s">
        <v>209</v>
      </c>
      <c r="CI757" s="19">
        <f t="shared" si="21"/>
        <v>1</v>
      </c>
      <c r="CJ757" s="19" t="s">
        <v>229</v>
      </c>
      <c r="CK757" s="19" t="s">
        <v>1405</v>
      </c>
      <c r="CL757" s="19" t="s">
        <v>194</v>
      </c>
      <c r="CM757" s="19">
        <f t="shared" si="22"/>
        <v>3.5</v>
      </c>
      <c r="CN757" s="19" t="s">
        <v>213</v>
      </c>
      <c r="CO757" s="19">
        <f t="shared" si="23"/>
        <v>1</v>
      </c>
      <c r="CP757" s="19" t="s">
        <v>185</v>
      </c>
      <c r="CQ757" s="19" t="s">
        <v>195</v>
      </c>
      <c r="CR757" s="19" t="s">
        <v>185</v>
      </c>
      <c r="CS757" s="19" t="s">
        <v>185</v>
      </c>
      <c r="CT757" s="19" t="s">
        <v>185</v>
      </c>
      <c r="CU757" s="19">
        <f t="shared" ref="CU757:CY757" si="831">if(CP757="Không",0,1)</f>
        <v>0</v>
      </c>
      <c r="CV757" s="19">
        <f t="shared" si="831"/>
        <v>1</v>
      </c>
      <c r="CW757" s="19">
        <f t="shared" si="831"/>
        <v>0</v>
      </c>
      <c r="CX757" s="19">
        <f t="shared" si="831"/>
        <v>0</v>
      </c>
      <c r="CY757" s="19">
        <f t="shared" si="831"/>
        <v>0</v>
      </c>
      <c r="CZ757" s="19" t="s">
        <v>195</v>
      </c>
      <c r="DA757" s="19">
        <f t="shared" si="25"/>
        <v>1</v>
      </c>
      <c r="DB757" s="19" t="s">
        <v>195</v>
      </c>
      <c r="DC757" s="19">
        <f t="shared" si="26"/>
        <v>1</v>
      </c>
      <c r="DD757" s="19" t="s">
        <v>1406</v>
      </c>
      <c r="DE757" s="19" t="s">
        <v>185</v>
      </c>
      <c r="DF757" s="19">
        <f t="shared" si="27"/>
        <v>0</v>
      </c>
      <c r="DG757" s="19" t="s">
        <v>214</v>
      </c>
      <c r="DH757" s="19">
        <f t="shared" si="28"/>
        <v>1</v>
      </c>
      <c r="DI757" s="19" t="s">
        <v>185</v>
      </c>
      <c r="DJ757" s="19">
        <f t="shared" si="29"/>
        <v>0</v>
      </c>
      <c r="DK757" s="19" t="s">
        <v>197</v>
      </c>
      <c r="DL757" s="19">
        <f t="shared" si="30"/>
        <v>0</v>
      </c>
      <c r="DM757" s="20"/>
      <c r="DN757" s="19" t="str">
        <f t="shared" si="31"/>
        <v/>
      </c>
      <c r="DO757" s="20"/>
      <c r="DP757" s="19" t="s">
        <v>185</v>
      </c>
      <c r="DQ757" s="20">
        <f t="shared" si="32"/>
        <v>0</v>
      </c>
      <c r="DR757" s="20"/>
      <c r="DS757" s="19" t="s">
        <v>185</v>
      </c>
      <c r="DT757" s="20"/>
      <c r="DU757" s="19" t="s">
        <v>185</v>
      </c>
      <c r="DV757" s="20"/>
      <c r="DW757" s="20"/>
      <c r="DX757" s="20"/>
      <c r="DY757" s="20"/>
    </row>
    <row r="758">
      <c r="A758" s="18">
        <v>46043.88582175926</v>
      </c>
      <c r="B758" s="19" t="s">
        <v>359</v>
      </c>
      <c r="C758" s="19" t="s">
        <v>335</v>
      </c>
      <c r="D758" s="19">
        <f t="shared" si="2"/>
        <v>1</v>
      </c>
      <c r="E758" s="19" t="s">
        <v>328</v>
      </c>
      <c r="F758" s="19">
        <f>IFERROR(__xludf.DUMMYFUNCTION("LET(
  t, LOWER(TRIM(E758)),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58" s="19" t="s">
        <v>220</v>
      </c>
      <c r="H758" s="19">
        <f>IFERROR(__xludf.DUMMYFUNCTION("LET(
  t, LOWER(TRIM(G758)),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58" s="19" t="s">
        <v>182</v>
      </c>
      <c r="J758" s="19">
        <f>IFERROR(__xludf.DUMMYFUNCTION("LET(
  text, LOWER(I758),
  IFERROR(
    IFS(
      REGEXMATCH(text,""ở cùng gia đình|ở trọ cùng gia đình""), 0,
      REGEXMATCH(text,""thuê trọ""), 1,
      REGEXMATCH(text,""ở ktx""), 2,
      REGEXMATCH(text,""có nhà tại khu vực đang học|có nhà|ở riên"&amp;"g tại chung cư""), 3,
      REGEXMATCH(text,""ở nhà người quen""), 4
    ),
  -1)
)"),1.0)</f>
        <v>1</v>
      </c>
      <c r="K758" s="19" t="s">
        <v>183</v>
      </c>
      <c r="L758" s="19">
        <f>IFERROR(__xludf.DUMMYFUNCTION("LET(
  t, LOWER(TRIM(K758)),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58" s="19" t="s">
        <v>222</v>
      </c>
      <c r="N758" s="19">
        <f>IFERROR(__xludf.DUMMYFUNCTION("LET(
  t, LOWER(TRIM(M758)),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58" s="19" t="s">
        <v>185</v>
      </c>
      <c r="P758" s="19">
        <f t="shared" si="3"/>
        <v>0</v>
      </c>
      <c r="Q758" s="20"/>
      <c r="R758" s="20" t="str">
        <f t="shared" si="820"/>
        <v/>
      </c>
      <c r="S758" s="20"/>
      <c r="T758" s="20"/>
      <c r="U758" s="20"/>
      <c r="V758" s="20" t="str">
        <f>IFERROR(__xludf.DUMMYFUNCTION("IFERROR(REGEXEXTRACT(U758,""\d+"")*1, """")"),"")</f>
        <v/>
      </c>
      <c r="W758" s="20">
        <f t="shared" si="5"/>
        <v>0</v>
      </c>
      <c r="X758" s="20"/>
      <c r="Y758" s="20"/>
      <c r="Z758" s="19" t="s">
        <v>185</v>
      </c>
      <c r="AA758" s="19"/>
      <c r="AB758" s="19" t="s">
        <v>185</v>
      </c>
      <c r="AC758" s="19" t="s">
        <v>185</v>
      </c>
      <c r="AD758" s="19" t="s">
        <v>186</v>
      </c>
      <c r="AE758" s="19" t="s">
        <v>185</v>
      </c>
      <c r="AF758" s="19" t="s">
        <v>237</v>
      </c>
      <c r="AG758" s="19" t="s">
        <v>188</v>
      </c>
      <c r="AH758" s="19" t="s">
        <v>238</v>
      </c>
      <c r="AI758" s="19" t="s">
        <v>189</v>
      </c>
      <c r="AJ758" s="19">
        <f t="shared" si="6"/>
        <v>1</v>
      </c>
      <c r="AK758" s="19" t="s">
        <v>188</v>
      </c>
      <c r="AL758" s="19">
        <f t="shared" si="7"/>
        <v>1</v>
      </c>
      <c r="AM758" s="19" t="s">
        <v>190</v>
      </c>
      <c r="AN758" s="19">
        <f t="shared" si="8"/>
        <v>0</v>
      </c>
      <c r="AO758" s="20"/>
      <c r="AP758" s="19">
        <v>2.0</v>
      </c>
      <c r="AQ758" s="19">
        <v>1.0</v>
      </c>
      <c r="AR758" s="19">
        <v>3.0</v>
      </c>
      <c r="AS758" s="19">
        <v>1.0</v>
      </c>
      <c r="AT758" s="19">
        <v>2.0</v>
      </c>
      <c r="AU758" s="19">
        <v>1.0</v>
      </c>
      <c r="AV758" s="19">
        <v>3.0</v>
      </c>
      <c r="AW758" s="19">
        <v>1.0</v>
      </c>
      <c r="AX758" s="19">
        <v>1.0</v>
      </c>
      <c r="AY758" s="19">
        <f t="shared" si="9"/>
        <v>15</v>
      </c>
      <c r="AZ758" s="19">
        <f t="shared" si="10"/>
        <v>6</v>
      </c>
      <c r="BA758" s="19">
        <f t="shared" si="11"/>
        <v>0</v>
      </c>
      <c r="BB758" s="19">
        <f t="shared" si="12"/>
        <v>0</v>
      </c>
      <c r="BC758" s="19">
        <v>1.0</v>
      </c>
      <c r="BD758" s="19">
        <v>1.0</v>
      </c>
      <c r="BE758" s="19">
        <v>2.0</v>
      </c>
      <c r="BF758" s="19">
        <v>2.0</v>
      </c>
      <c r="BG758" s="19">
        <v>1.0</v>
      </c>
      <c r="BH758" s="19">
        <v>1.0</v>
      </c>
      <c r="BI758" s="19">
        <v>1.0</v>
      </c>
      <c r="BJ758" s="19">
        <f t="shared" si="13"/>
        <v>9</v>
      </c>
      <c r="BK758" s="19">
        <f t="shared" si="14"/>
        <v>2</v>
      </c>
      <c r="BL758" s="19"/>
      <c r="BM758" s="19"/>
      <c r="BN758" s="19">
        <v>3.0</v>
      </c>
      <c r="BO758" s="19" t="s">
        <v>195</v>
      </c>
      <c r="BP758" s="19">
        <f t="shared" si="15"/>
        <v>1</v>
      </c>
      <c r="BQ758" s="19">
        <v>2.0</v>
      </c>
      <c r="BR758" s="19">
        <v>3.0</v>
      </c>
      <c r="BS758" s="19" t="s">
        <v>185</v>
      </c>
      <c r="BT758" s="20">
        <f t="shared" si="16"/>
        <v>0</v>
      </c>
      <c r="BU758" s="20"/>
      <c r="BV758" s="19">
        <v>3.0</v>
      </c>
      <c r="BW758" s="19" t="s">
        <v>185</v>
      </c>
      <c r="BX758" s="19" t="s">
        <v>191</v>
      </c>
      <c r="BY758" s="19" t="s">
        <v>185</v>
      </c>
      <c r="BZ758" s="19" t="s">
        <v>185</v>
      </c>
      <c r="CA758" s="19">
        <f t="shared" si="17"/>
        <v>0</v>
      </c>
      <c r="CB758" s="19" t="s">
        <v>186</v>
      </c>
      <c r="CC758" s="19">
        <f t="shared" si="18"/>
        <v>1</v>
      </c>
      <c r="CD758" s="19" t="s">
        <v>192</v>
      </c>
      <c r="CE758" s="19">
        <f t="shared" si="19"/>
        <v>0</v>
      </c>
      <c r="CF758" s="19" t="s">
        <v>192</v>
      </c>
      <c r="CG758" s="19">
        <f t="shared" si="20"/>
        <v>0</v>
      </c>
      <c r="CH758" s="19" t="s">
        <v>192</v>
      </c>
      <c r="CI758" s="19">
        <f t="shared" si="21"/>
        <v>0</v>
      </c>
      <c r="CJ758" s="19" t="s">
        <v>1407</v>
      </c>
      <c r="CK758" s="19" t="s">
        <v>185</v>
      </c>
      <c r="CL758" s="19" t="s">
        <v>194</v>
      </c>
      <c r="CM758" s="19">
        <f t="shared" si="22"/>
        <v>3.5</v>
      </c>
      <c r="CN758" s="19" t="s">
        <v>185</v>
      </c>
      <c r="CO758" s="19">
        <f t="shared" si="23"/>
        <v>0</v>
      </c>
      <c r="CP758" s="19" t="s">
        <v>185</v>
      </c>
      <c r="CQ758" s="19" t="s">
        <v>185</v>
      </c>
      <c r="CR758" s="19" t="s">
        <v>185</v>
      </c>
      <c r="CS758" s="19" t="s">
        <v>185</v>
      </c>
      <c r="CT758" s="19" t="s">
        <v>185</v>
      </c>
      <c r="CU758" s="19">
        <f t="shared" ref="CU758:CY758" si="832">if(CP758="Không",0,1)</f>
        <v>0</v>
      </c>
      <c r="CV758" s="19">
        <f t="shared" si="832"/>
        <v>0</v>
      </c>
      <c r="CW758" s="19">
        <f t="shared" si="832"/>
        <v>0</v>
      </c>
      <c r="CX758" s="19">
        <f t="shared" si="832"/>
        <v>0</v>
      </c>
      <c r="CY758" s="19">
        <f t="shared" si="832"/>
        <v>0</v>
      </c>
      <c r="CZ758" s="19" t="s">
        <v>195</v>
      </c>
      <c r="DA758" s="19">
        <f t="shared" si="25"/>
        <v>1</v>
      </c>
      <c r="DB758" s="19" t="s">
        <v>185</v>
      </c>
      <c r="DC758" s="19">
        <f t="shared" si="26"/>
        <v>0</v>
      </c>
      <c r="DD758" s="20"/>
      <c r="DE758" s="19" t="s">
        <v>195</v>
      </c>
      <c r="DF758" s="19">
        <f t="shared" si="27"/>
        <v>1</v>
      </c>
      <c r="DG758" s="19" t="s">
        <v>1408</v>
      </c>
      <c r="DH758" s="19">
        <f t="shared" si="28"/>
        <v>1</v>
      </c>
      <c r="DI758" s="19" t="s">
        <v>1409</v>
      </c>
      <c r="DJ758" s="19">
        <f t="shared" si="29"/>
        <v>1</v>
      </c>
      <c r="DK758" s="19" t="s">
        <v>197</v>
      </c>
      <c r="DL758" s="19">
        <f t="shared" si="30"/>
        <v>0</v>
      </c>
      <c r="DM758" s="19" t="s">
        <v>303</v>
      </c>
      <c r="DN758" s="19">
        <f t="shared" si="31"/>
        <v>0.5</v>
      </c>
      <c r="DO758" s="19" t="s">
        <v>1410</v>
      </c>
      <c r="DP758" s="19" t="s">
        <v>185</v>
      </c>
      <c r="DQ758" s="20">
        <f t="shared" si="32"/>
        <v>0</v>
      </c>
      <c r="DR758" s="20"/>
      <c r="DS758" s="19" t="s">
        <v>185</v>
      </c>
      <c r="DT758" s="20"/>
      <c r="DU758" s="19" t="s">
        <v>185</v>
      </c>
      <c r="DV758" s="20"/>
      <c r="DW758" s="20"/>
      <c r="DX758" s="20"/>
      <c r="DY758" s="20"/>
    </row>
    <row r="759">
      <c r="A759" s="18">
        <v>46043.88625</v>
      </c>
      <c r="B759" s="19" t="s">
        <v>375</v>
      </c>
      <c r="C759" s="19" t="s">
        <v>335</v>
      </c>
      <c r="D759" s="19">
        <f t="shared" si="2"/>
        <v>1</v>
      </c>
      <c r="E759" s="19" t="s">
        <v>180</v>
      </c>
      <c r="F759" s="19">
        <f>IFERROR(__xludf.DUMMYFUNCTION("LET(
  t, LOWER(TRIM(E759)),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59" s="19" t="s">
        <v>220</v>
      </c>
      <c r="H759" s="19">
        <f>IFERROR(__xludf.DUMMYFUNCTION("LET(
  t, LOWER(TRIM(G759)),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59" s="19" t="s">
        <v>182</v>
      </c>
      <c r="J759" s="19">
        <f>IFERROR(__xludf.DUMMYFUNCTION("LET(
  text, LOWER(I759),
  IFERROR(
    IFS(
      REGEXMATCH(text,""ở cùng gia đình|ở trọ cùng gia đình""), 0,
      REGEXMATCH(text,""thuê trọ""), 1,
      REGEXMATCH(text,""ở ktx""), 2,
      REGEXMATCH(text,""có nhà tại khu vực đang học|có nhà|ở riên"&amp;"g tại chung cư""), 3,
      REGEXMATCH(text,""ở nhà người quen""), 4
    ),
  -1)
)"),1.0)</f>
        <v>1</v>
      </c>
      <c r="K759" s="19" t="s">
        <v>202</v>
      </c>
      <c r="L759" s="19">
        <f>IFERROR(__xludf.DUMMYFUNCTION("LET(
  t, LOWER(TRIM(K759)),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59" s="19" t="s">
        <v>261</v>
      </c>
      <c r="N759" s="19">
        <f>IFERROR(__xludf.DUMMYFUNCTION("LET(
  t, LOWER(TRIM(M759)),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59" s="19" t="s">
        <v>185</v>
      </c>
      <c r="P759" s="19">
        <f t="shared" si="3"/>
        <v>0</v>
      </c>
      <c r="Q759" s="20"/>
      <c r="R759" s="20" t="str">
        <f t="shared" si="820"/>
        <v/>
      </c>
      <c r="S759" s="20"/>
      <c r="T759" s="20"/>
      <c r="U759" s="20"/>
      <c r="V759" s="20" t="str">
        <f>IFERROR(__xludf.DUMMYFUNCTION("IFERROR(REGEXEXTRACT(U759,""\d+"")*1, """")"),"")</f>
        <v/>
      </c>
      <c r="W759" s="20">
        <f t="shared" si="5"/>
        <v>0</v>
      </c>
      <c r="X759" s="20"/>
      <c r="Y759" s="20"/>
      <c r="Z759" s="19" t="s">
        <v>185</v>
      </c>
      <c r="AA759" s="19"/>
      <c r="AB759" s="19" t="s">
        <v>185</v>
      </c>
      <c r="AC759" s="19" t="s">
        <v>185</v>
      </c>
      <c r="AD759" s="19" t="s">
        <v>186</v>
      </c>
      <c r="AE759" s="19" t="s">
        <v>185</v>
      </c>
      <c r="AF759" s="19" t="s">
        <v>187</v>
      </c>
      <c r="AG759" s="19" t="s">
        <v>188</v>
      </c>
      <c r="AH759" s="19" t="s">
        <v>238</v>
      </c>
      <c r="AI759" s="19" t="s">
        <v>239</v>
      </c>
      <c r="AJ759" s="19">
        <f t="shared" si="6"/>
        <v>0</v>
      </c>
      <c r="AK759" s="19" t="s">
        <v>238</v>
      </c>
      <c r="AL759" s="19">
        <f t="shared" si="7"/>
        <v>0</v>
      </c>
      <c r="AM759" s="19" t="s">
        <v>190</v>
      </c>
      <c r="AN759" s="19">
        <f t="shared" si="8"/>
        <v>0</v>
      </c>
      <c r="AO759" s="20"/>
      <c r="AP759" s="19">
        <v>1.0</v>
      </c>
      <c r="AQ759" s="19">
        <v>1.0</v>
      </c>
      <c r="AR759" s="19">
        <v>1.0</v>
      </c>
      <c r="AS759" s="19">
        <v>1.0</v>
      </c>
      <c r="AT759" s="19">
        <v>1.0</v>
      </c>
      <c r="AU759" s="19">
        <v>1.0</v>
      </c>
      <c r="AV759" s="19">
        <v>1.0</v>
      </c>
      <c r="AW759" s="19">
        <v>1.0</v>
      </c>
      <c r="AX759" s="19">
        <v>1.0</v>
      </c>
      <c r="AY759" s="19">
        <f t="shared" si="9"/>
        <v>9</v>
      </c>
      <c r="AZ759" s="19">
        <f t="shared" si="10"/>
        <v>0</v>
      </c>
      <c r="BA759" s="19">
        <f t="shared" si="11"/>
        <v>0</v>
      </c>
      <c r="BB759" s="19">
        <f t="shared" si="12"/>
        <v>0</v>
      </c>
      <c r="BC759" s="19">
        <v>1.0</v>
      </c>
      <c r="BD759" s="19">
        <v>1.0</v>
      </c>
      <c r="BE759" s="19">
        <v>1.0</v>
      </c>
      <c r="BF759" s="19">
        <v>1.0</v>
      </c>
      <c r="BG759" s="19">
        <v>1.0</v>
      </c>
      <c r="BH759" s="19">
        <v>1.0</v>
      </c>
      <c r="BI759" s="19">
        <v>1.0</v>
      </c>
      <c r="BJ759" s="19">
        <f t="shared" si="13"/>
        <v>7</v>
      </c>
      <c r="BK759" s="19">
        <f t="shared" si="14"/>
        <v>0</v>
      </c>
      <c r="BL759" s="19"/>
      <c r="BM759" s="19"/>
      <c r="BN759" s="19">
        <v>2.0</v>
      </c>
      <c r="BO759" s="19" t="s">
        <v>185</v>
      </c>
      <c r="BP759" s="19">
        <f t="shared" si="15"/>
        <v>0</v>
      </c>
      <c r="BQ759" s="19">
        <v>1.0</v>
      </c>
      <c r="BR759" s="19">
        <v>1.0</v>
      </c>
      <c r="BS759" s="19" t="s">
        <v>195</v>
      </c>
      <c r="BT759" s="20">
        <f t="shared" si="16"/>
        <v>1</v>
      </c>
      <c r="BU759" s="19" t="s">
        <v>207</v>
      </c>
      <c r="BV759" s="19">
        <v>3.0</v>
      </c>
      <c r="BW759" s="19" t="s">
        <v>195</v>
      </c>
      <c r="BX759" s="19" t="s">
        <v>191</v>
      </c>
      <c r="BY759" s="19" t="s">
        <v>195</v>
      </c>
      <c r="BZ759" s="19" t="s">
        <v>185</v>
      </c>
      <c r="CA759" s="19">
        <f t="shared" si="17"/>
        <v>0</v>
      </c>
      <c r="CB759" s="19" t="s">
        <v>208</v>
      </c>
      <c r="CC759" s="19">
        <f t="shared" si="18"/>
        <v>2</v>
      </c>
      <c r="CD759" s="19" t="s">
        <v>192</v>
      </c>
      <c r="CE759" s="19">
        <f t="shared" si="19"/>
        <v>0</v>
      </c>
      <c r="CF759" s="19" t="s">
        <v>192</v>
      </c>
      <c r="CG759" s="19">
        <f t="shared" si="20"/>
        <v>0</v>
      </c>
      <c r="CH759" s="19" t="s">
        <v>192</v>
      </c>
      <c r="CI759" s="19">
        <f t="shared" si="21"/>
        <v>0</v>
      </c>
      <c r="CJ759" s="19" t="s">
        <v>415</v>
      </c>
      <c r="CK759" s="19" t="s">
        <v>185</v>
      </c>
      <c r="CL759" s="19" t="s">
        <v>194</v>
      </c>
      <c r="CM759" s="19">
        <f t="shared" si="22"/>
        <v>3.5</v>
      </c>
      <c r="CN759" s="19" t="s">
        <v>213</v>
      </c>
      <c r="CO759" s="19">
        <f t="shared" si="23"/>
        <v>1</v>
      </c>
      <c r="CP759" s="19" t="s">
        <v>185</v>
      </c>
      <c r="CQ759" s="19" t="s">
        <v>195</v>
      </c>
      <c r="CR759" s="19" t="s">
        <v>185</v>
      </c>
      <c r="CS759" s="19" t="s">
        <v>185</v>
      </c>
      <c r="CT759" s="19" t="s">
        <v>195</v>
      </c>
      <c r="CU759" s="19">
        <f t="shared" ref="CU759:CY759" si="833">if(CP759="Không",0,1)</f>
        <v>0</v>
      </c>
      <c r="CV759" s="19">
        <f t="shared" si="833"/>
        <v>1</v>
      </c>
      <c r="CW759" s="19">
        <f t="shared" si="833"/>
        <v>0</v>
      </c>
      <c r="CX759" s="19">
        <f t="shared" si="833"/>
        <v>0</v>
      </c>
      <c r="CY759" s="19">
        <f t="shared" si="833"/>
        <v>1</v>
      </c>
      <c r="CZ759" s="19" t="s">
        <v>185</v>
      </c>
      <c r="DA759" s="19">
        <f t="shared" si="25"/>
        <v>0</v>
      </c>
      <c r="DB759" s="19" t="s">
        <v>185</v>
      </c>
      <c r="DC759" s="19">
        <f t="shared" si="26"/>
        <v>0</v>
      </c>
      <c r="DD759" s="20"/>
      <c r="DE759" s="19" t="s">
        <v>195</v>
      </c>
      <c r="DF759" s="19">
        <f t="shared" si="27"/>
        <v>1</v>
      </c>
      <c r="DG759" s="19" t="s">
        <v>1411</v>
      </c>
      <c r="DH759" s="19">
        <f t="shared" si="28"/>
        <v>1</v>
      </c>
      <c r="DI759" s="19" t="s">
        <v>185</v>
      </c>
      <c r="DJ759" s="19">
        <f t="shared" si="29"/>
        <v>0</v>
      </c>
      <c r="DK759" s="19" t="s">
        <v>197</v>
      </c>
      <c r="DL759" s="19">
        <f t="shared" si="30"/>
        <v>0</v>
      </c>
      <c r="DM759" s="19" t="s">
        <v>198</v>
      </c>
      <c r="DN759" s="19">
        <f t="shared" si="31"/>
        <v>1.5</v>
      </c>
      <c r="DO759" s="19" t="s">
        <v>454</v>
      </c>
      <c r="DP759" s="19" t="s">
        <v>185</v>
      </c>
      <c r="DQ759" s="20">
        <f t="shared" si="32"/>
        <v>0</v>
      </c>
      <c r="DR759" s="20"/>
      <c r="DS759" s="19" t="s">
        <v>195</v>
      </c>
      <c r="DT759" s="19" t="s">
        <v>285</v>
      </c>
      <c r="DU759" s="19" t="s">
        <v>185</v>
      </c>
      <c r="DV759" s="20"/>
      <c r="DW759" s="20"/>
      <c r="DX759" s="20"/>
      <c r="DY759" s="20"/>
    </row>
    <row r="760">
      <c r="A760" s="18">
        <v>46043.88688657407</v>
      </c>
      <c r="B760" s="19" t="s">
        <v>219</v>
      </c>
      <c r="C760" s="19" t="s">
        <v>174</v>
      </c>
      <c r="D760" s="19">
        <f t="shared" si="2"/>
        <v>0</v>
      </c>
      <c r="E760" s="19" t="s">
        <v>180</v>
      </c>
      <c r="F760" s="19">
        <f>IFERROR(__xludf.DUMMYFUNCTION("LET(
  t, LOWER(TRIM(E760)),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60" s="19" t="s">
        <v>181</v>
      </c>
      <c r="H760" s="19">
        <f>IFERROR(__xludf.DUMMYFUNCTION("LET(
  t, LOWER(TRIM(G760)),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760" s="19" t="s">
        <v>276</v>
      </c>
      <c r="J760" s="19">
        <f>IFERROR(__xludf.DUMMYFUNCTION("LET(
  text, LOWER(I760),
  IFERROR(
    IFS(
      REGEXMATCH(text,""ở cùng gia đình|ở trọ cùng gia đình""), 0,
      REGEXMATCH(text,""thuê trọ""), 1,
      REGEXMATCH(text,""ở ktx""), 2,
      REGEXMATCH(text,""có nhà tại khu vực đang học|có nhà|ở riên"&amp;"g tại chung cư""), 3,
      REGEXMATCH(text,""ở nhà người quen""), 4
    ),
  -1)
)"),0.0)</f>
        <v>0</v>
      </c>
      <c r="K760" s="19" t="s">
        <v>183</v>
      </c>
      <c r="L760" s="19">
        <f>IFERROR(__xludf.DUMMYFUNCTION("LET(
  t, LOWER(TRIM(K760)),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60" s="19" t="s">
        <v>222</v>
      </c>
      <c r="N760" s="19">
        <f>IFERROR(__xludf.DUMMYFUNCTION("LET(
  t, LOWER(TRIM(M760)),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60" s="19" t="s">
        <v>185</v>
      </c>
      <c r="P760" s="19">
        <f t="shared" si="3"/>
        <v>0</v>
      </c>
      <c r="Q760" s="20"/>
      <c r="R760" s="20" t="str">
        <f t="shared" si="820"/>
        <v/>
      </c>
      <c r="S760" s="20"/>
      <c r="T760" s="20"/>
      <c r="U760" s="20"/>
      <c r="V760" s="20" t="str">
        <f>IFERROR(__xludf.DUMMYFUNCTION("IFERROR(REGEXEXTRACT(U760,""\d+"")*1, """")"),"")</f>
        <v/>
      </c>
      <c r="W760" s="20">
        <f t="shared" si="5"/>
        <v>0</v>
      </c>
      <c r="X760" s="20"/>
      <c r="Y760" s="20"/>
      <c r="Z760" s="19" t="s">
        <v>186</v>
      </c>
      <c r="AA760" s="19"/>
      <c r="AB760" s="19" t="s">
        <v>185</v>
      </c>
      <c r="AC760" s="19" t="s">
        <v>185</v>
      </c>
      <c r="AD760" s="19" t="s">
        <v>205</v>
      </c>
      <c r="AE760" s="19" t="s">
        <v>185</v>
      </c>
      <c r="AF760" s="19" t="s">
        <v>206</v>
      </c>
      <c r="AG760" s="19" t="s">
        <v>188</v>
      </c>
      <c r="AH760" s="19" t="s">
        <v>188</v>
      </c>
      <c r="AI760" s="19" t="s">
        <v>239</v>
      </c>
      <c r="AJ760" s="19">
        <f t="shared" si="6"/>
        <v>0</v>
      </c>
      <c r="AK760" s="19" t="s">
        <v>302</v>
      </c>
      <c r="AL760" s="19">
        <f t="shared" si="7"/>
        <v>-1</v>
      </c>
      <c r="AM760" s="19" t="s">
        <v>190</v>
      </c>
      <c r="AN760" s="19">
        <f t="shared" si="8"/>
        <v>0</v>
      </c>
      <c r="AO760" s="20"/>
      <c r="AP760" s="19">
        <v>1.0</v>
      </c>
      <c r="AQ760" s="19">
        <v>3.0</v>
      </c>
      <c r="AR760" s="19">
        <v>1.0</v>
      </c>
      <c r="AS760" s="19">
        <v>1.0</v>
      </c>
      <c r="AT760" s="19">
        <v>1.0</v>
      </c>
      <c r="AU760" s="19">
        <v>2.0</v>
      </c>
      <c r="AV760" s="19">
        <v>2.0</v>
      </c>
      <c r="AW760" s="19">
        <v>1.0</v>
      </c>
      <c r="AX760" s="19">
        <v>2.0</v>
      </c>
      <c r="AY760" s="19">
        <f t="shared" si="9"/>
        <v>14</v>
      </c>
      <c r="AZ760" s="19">
        <f t="shared" si="10"/>
        <v>5</v>
      </c>
      <c r="BA760" s="19">
        <f t="shared" si="11"/>
        <v>0</v>
      </c>
      <c r="BB760" s="19">
        <f t="shared" si="12"/>
        <v>0</v>
      </c>
      <c r="BC760" s="19">
        <v>1.0</v>
      </c>
      <c r="BD760" s="19">
        <v>1.0</v>
      </c>
      <c r="BE760" s="19">
        <v>2.0</v>
      </c>
      <c r="BF760" s="19">
        <v>2.0</v>
      </c>
      <c r="BG760" s="19">
        <v>3.0</v>
      </c>
      <c r="BH760" s="19">
        <v>1.0</v>
      </c>
      <c r="BI760" s="19">
        <v>3.0</v>
      </c>
      <c r="BJ760" s="19">
        <f t="shared" si="13"/>
        <v>13</v>
      </c>
      <c r="BK760" s="19">
        <f t="shared" si="14"/>
        <v>6</v>
      </c>
      <c r="BL760" s="19"/>
      <c r="BM760" s="19"/>
      <c r="BN760" s="19">
        <v>3.0</v>
      </c>
      <c r="BO760" s="19" t="s">
        <v>195</v>
      </c>
      <c r="BP760" s="19">
        <f t="shared" si="15"/>
        <v>1</v>
      </c>
      <c r="BQ760" s="19">
        <v>3.0</v>
      </c>
      <c r="BR760" s="19">
        <v>8.0</v>
      </c>
      <c r="BS760" s="19" t="s">
        <v>185</v>
      </c>
      <c r="BT760" s="20">
        <f t="shared" si="16"/>
        <v>0</v>
      </c>
      <c r="BU760" s="20"/>
      <c r="BV760" s="19">
        <v>4.0</v>
      </c>
      <c r="BW760" s="19" t="s">
        <v>185</v>
      </c>
      <c r="BX760" s="19" t="s">
        <v>191</v>
      </c>
      <c r="BY760" s="19" t="s">
        <v>185</v>
      </c>
      <c r="BZ760" s="19" t="s">
        <v>186</v>
      </c>
      <c r="CA760" s="19">
        <f t="shared" si="17"/>
        <v>1</v>
      </c>
      <c r="CB760" s="19" t="s">
        <v>186</v>
      </c>
      <c r="CC760" s="19">
        <f t="shared" si="18"/>
        <v>1</v>
      </c>
      <c r="CD760" s="19" t="s">
        <v>209</v>
      </c>
      <c r="CE760" s="19">
        <f t="shared" si="19"/>
        <v>1</v>
      </c>
      <c r="CF760" s="19" t="s">
        <v>192</v>
      </c>
      <c r="CG760" s="19">
        <f t="shared" si="20"/>
        <v>0</v>
      </c>
      <c r="CH760" s="19" t="s">
        <v>209</v>
      </c>
      <c r="CI760" s="19">
        <f t="shared" si="21"/>
        <v>1</v>
      </c>
      <c r="CJ760" s="19" t="s">
        <v>262</v>
      </c>
      <c r="CK760" s="19" t="s">
        <v>743</v>
      </c>
      <c r="CL760" s="19" t="s">
        <v>194</v>
      </c>
      <c r="CM760" s="19">
        <f t="shared" si="22"/>
        <v>3.5</v>
      </c>
      <c r="CN760" s="19" t="s">
        <v>185</v>
      </c>
      <c r="CO760" s="19">
        <f t="shared" si="23"/>
        <v>0</v>
      </c>
      <c r="CP760" s="19" t="s">
        <v>195</v>
      </c>
      <c r="CQ760" s="19" t="s">
        <v>195</v>
      </c>
      <c r="CR760" s="19" t="s">
        <v>195</v>
      </c>
      <c r="CS760" s="19" t="s">
        <v>195</v>
      </c>
      <c r="CT760" s="19" t="s">
        <v>185</v>
      </c>
      <c r="CU760" s="19">
        <f t="shared" ref="CU760:CY760" si="834">if(CP760="Không",0,1)</f>
        <v>1</v>
      </c>
      <c r="CV760" s="19">
        <f t="shared" si="834"/>
        <v>1</v>
      </c>
      <c r="CW760" s="19">
        <f t="shared" si="834"/>
        <v>1</v>
      </c>
      <c r="CX760" s="19">
        <f t="shared" si="834"/>
        <v>1</v>
      </c>
      <c r="CY760" s="19">
        <f t="shared" si="834"/>
        <v>0</v>
      </c>
      <c r="CZ760" s="19" t="s">
        <v>185</v>
      </c>
      <c r="DA760" s="19">
        <f t="shared" si="25"/>
        <v>0</v>
      </c>
      <c r="DB760" s="19" t="s">
        <v>185</v>
      </c>
      <c r="DC760" s="19">
        <f t="shared" si="26"/>
        <v>0</v>
      </c>
      <c r="DD760" s="20"/>
      <c r="DE760" s="19" t="s">
        <v>185</v>
      </c>
      <c r="DF760" s="19">
        <f t="shared" si="27"/>
        <v>0</v>
      </c>
      <c r="DG760" s="19" t="s">
        <v>214</v>
      </c>
      <c r="DH760" s="19">
        <f t="shared" si="28"/>
        <v>1</v>
      </c>
      <c r="DI760" s="19" t="s">
        <v>185</v>
      </c>
      <c r="DJ760" s="19">
        <f t="shared" si="29"/>
        <v>0</v>
      </c>
      <c r="DK760" s="19" t="s">
        <v>197</v>
      </c>
      <c r="DL760" s="19">
        <f t="shared" si="30"/>
        <v>0</v>
      </c>
      <c r="DM760" s="20"/>
      <c r="DN760" s="19" t="str">
        <f t="shared" si="31"/>
        <v/>
      </c>
      <c r="DO760" s="20"/>
      <c r="DP760" s="19" t="s">
        <v>185</v>
      </c>
      <c r="DQ760" s="20">
        <f t="shared" si="32"/>
        <v>0</v>
      </c>
      <c r="DR760" s="20"/>
      <c r="DS760" s="19" t="s">
        <v>185</v>
      </c>
      <c r="DT760" s="20"/>
      <c r="DU760" s="19" t="s">
        <v>185</v>
      </c>
      <c r="DV760" s="20"/>
      <c r="DW760" s="20"/>
      <c r="DX760" s="20"/>
      <c r="DY760" s="20"/>
    </row>
    <row r="761">
      <c r="A761" s="18">
        <v>46043.88746527778</v>
      </c>
      <c r="B761" s="19" t="s">
        <v>389</v>
      </c>
      <c r="C761" s="19" t="s">
        <v>335</v>
      </c>
      <c r="D761" s="19">
        <f t="shared" si="2"/>
        <v>1</v>
      </c>
      <c r="E761" s="19" t="s">
        <v>180</v>
      </c>
      <c r="F761" s="19">
        <f>IFERROR(__xludf.DUMMYFUNCTION("LET(
  t, LOWER(TRIM(E761)),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61" s="19" t="s">
        <v>185</v>
      </c>
      <c r="H761" s="19">
        <f>IFERROR(__xludf.DUMMYFUNCTION("LET(
  t, LOWER(TRIM(G761)),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61" s="19" t="s">
        <v>276</v>
      </c>
      <c r="J761" s="19">
        <f>IFERROR(__xludf.DUMMYFUNCTION("LET(
  text, LOWER(I761),
  IFERROR(
    IFS(
      REGEXMATCH(text,""ở cùng gia đình|ở trọ cùng gia đình""), 0,
      REGEXMATCH(text,""thuê trọ""), 1,
      REGEXMATCH(text,""ở ktx""), 2,
      REGEXMATCH(text,""có nhà tại khu vực đang học|có nhà|ở riên"&amp;"g tại chung cư""), 3,
      REGEXMATCH(text,""ở nhà người quen""), 4
    ),
  -1)
)"),0.0)</f>
        <v>0</v>
      </c>
      <c r="K761" s="19" t="s">
        <v>183</v>
      </c>
      <c r="L761" s="19">
        <f>IFERROR(__xludf.DUMMYFUNCTION("LET(
  t, LOWER(TRIM(K761)),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61" s="19" t="s">
        <v>383</v>
      </c>
      <c r="N761" s="19">
        <f>IFERROR(__xludf.DUMMYFUNCTION("LET(
  t, LOWER(TRIM(M761)),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61" s="19" t="s">
        <v>185</v>
      </c>
      <c r="P761" s="19">
        <f t="shared" si="3"/>
        <v>0</v>
      </c>
      <c r="Q761" s="20"/>
      <c r="R761" s="20" t="str">
        <f t="shared" si="820"/>
        <v/>
      </c>
      <c r="S761" s="20"/>
      <c r="T761" s="20"/>
      <c r="U761" s="20"/>
      <c r="V761" s="20" t="str">
        <f>IFERROR(__xludf.DUMMYFUNCTION("IFERROR(REGEXEXTRACT(U761,""\d+"")*1, """")"),"")</f>
        <v/>
      </c>
      <c r="W761" s="20">
        <f t="shared" si="5"/>
        <v>0</v>
      </c>
      <c r="X761" s="20"/>
      <c r="Y761" s="20"/>
      <c r="Z761" s="19" t="s">
        <v>185</v>
      </c>
      <c r="AA761" s="19"/>
      <c r="AB761" s="19" t="s">
        <v>185</v>
      </c>
      <c r="AC761" s="19" t="s">
        <v>185</v>
      </c>
      <c r="AD761" s="19" t="s">
        <v>205</v>
      </c>
      <c r="AE761" s="19" t="s">
        <v>185</v>
      </c>
      <c r="AF761" s="19" t="s">
        <v>187</v>
      </c>
      <c r="AG761" s="19" t="s">
        <v>188</v>
      </c>
      <c r="AH761" s="19" t="s">
        <v>238</v>
      </c>
      <c r="AI761" s="19" t="s">
        <v>277</v>
      </c>
      <c r="AJ761" s="19">
        <f t="shared" si="6"/>
        <v>4</v>
      </c>
      <c r="AK761" s="19" t="s">
        <v>251</v>
      </c>
      <c r="AL761" s="19">
        <f t="shared" si="7"/>
        <v>3</v>
      </c>
      <c r="AM761" s="19" t="s">
        <v>228</v>
      </c>
      <c r="AN761" s="19">
        <f t="shared" si="8"/>
        <v>1</v>
      </c>
      <c r="AO761" s="20"/>
      <c r="AP761" s="19">
        <v>4.0</v>
      </c>
      <c r="AQ761" s="19">
        <v>1.0</v>
      </c>
      <c r="AR761" s="19">
        <v>4.0</v>
      </c>
      <c r="AS761" s="19">
        <v>3.0</v>
      </c>
      <c r="AT761" s="19">
        <v>2.0</v>
      </c>
      <c r="AU761" s="19">
        <v>2.0</v>
      </c>
      <c r="AV761" s="19">
        <v>4.0</v>
      </c>
      <c r="AW761" s="19">
        <v>1.0</v>
      </c>
      <c r="AX761" s="19">
        <v>4.0</v>
      </c>
      <c r="AY761" s="19">
        <f t="shared" si="9"/>
        <v>25</v>
      </c>
      <c r="AZ761" s="19">
        <f t="shared" si="10"/>
        <v>16</v>
      </c>
      <c r="BA761" s="19">
        <f t="shared" si="11"/>
        <v>1</v>
      </c>
      <c r="BB761" s="19">
        <f t="shared" si="12"/>
        <v>1</v>
      </c>
      <c r="BC761" s="19">
        <v>1.0</v>
      </c>
      <c r="BD761" s="19">
        <v>1.0</v>
      </c>
      <c r="BE761" s="19">
        <v>1.0</v>
      </c>
      <c r="BF761" s="19">
        <v>4.0</v>
      </c>
      <c r="BG761" s="19">
        <v>4.0</v>
      </c>
      <c r="BH761" s="19">
        <v>1.0</v>
      </c>
      <c r="BI761" s="19">
        <v>1.0</v>
      </c>
      <c r="BJ761" s="19">
        <f t="shared" si="13"/>
        <v>13</v>
      </c>
      <c r="BK761" s="19">
        <f t="shared" si="14"/>
        <v>6</v>
      </c>
      <c r="BL761" s="19"/>
      <c r="BM761" s="19"/>
      <c r="BN761" s="19">
        <v>1.0</v>
      </c>
      <c r="BO761" s="19" t="s">
        <v>185</v>
      </c>
      <c r="BP761" s="19">
        <f t="shared" si="15"/>
        <v>0</v>
      </c>
      <c r="BQ761" s="19">
        <v>1.0</v>
      </c>
      <c r="BR761" s="19">
        <v>0.0</v>
      </c>
      <c r="BS761" s="19" t="s">
        <v>195</v>
      </c>
      <c r="BT761" s="20">
        <f t="shared" si="16"/>
        <v>1</v>
      </c>
      <c r="BU761" s="19" t="s">
        <v>1412</v>
      </c>
      <c r="BV761" s="19">
        <v>1.0</v>
      </c>
      <c r="BW761" s="19" t="s">
        <v>185</v>
      </c>
      <c r="BX761" s="19" t="s">
        <v>191</v>
      </c>
      <c r="BY761" s="19" t="s">
        <v>185</v>
      </c>
      <c r="BZ761" s="19" t="s">
        <v>185</v>
      </c>
      <c r="CA761" s="19">
        <f t="shared" si="17"/>
        <v>0</v>
      </c>
      <c r="CB761" s="19" t="s">
        <v>208</v>
      </c>
      <c r="CC761" s="19">
        <f t="shared" si="18"/>
        <v>2</v>
      </c>
      <c r="CD761" s="19" t="s">
        <v>192</v>
      </c>
      <c r="CE761" s="19">
        <f t="shared" si="19"/>
        <v>0</v>
      </c>
      <c r="CF761" s="19" t="s">
        <v>192</v>
      </c>
      <c r="CG761" s="19">
        <f t="shared" si="20"/>
        <v>0</v>
      </c>
      <c r="CH761" s="19" t="s">
        <v>192</v>
      </c>
      <c r="CI761" s="19">
        <f t="shared" si="21"/>
        <v>0</v>
      </c>
      <c r="CJ761" s="19" t="s">
        <v>229</v>
      </c>
      <c r="CK761" s="19" t="s">
        <v>484</v>
      </c>
      <c r="CL761" s="19" t="s">
        <v>212</v>
      </c>
      <c r="CM761" s="19">
        <f t="shared" si="22"/>
        <v>6</v>
      </c>
      <c r="CN761" s="19" t="s">
        <v>185</v>
      </c>
      <c r="CO761" s="19">
        <f t="shared" si="23"/>
        <v>0</v>
      </c>
      <c r="CP761" s="19" t="s">
        <v>185</v>
      </c>
      <c r="CQ761" s="19" t="s">
        <v>195</v>
      </c>
      <c r="CR761" s="19" t="s">
        <v>185</v>
      </c>
      <c r="CS761" s="19" t="s">
        <v>195</v>
      </c>
      <c r="CT761" s="19" t="s">
        <v>185</v>
      </c>
      <c r="CU761" s="19">
        <f t="shared" ref="CU761:CY761" si="835">if(CP761="Không",0,1)</f>
        <v>0</v>
      </c>
      <c r="CV761" s="19">
        <f t="shared" si="835"/>
        <v>1</v>
      </c>
      <c r="CW761" s="19">
        <f t="shared" si="835"/>
        <v>0</v>
      </c>
      <c r="CX761" s="19">
        <f t="shared" si="835"/>
        <v>1</v>
      </c>
      <c r="CY761" s="19">
        <f t="shared" si="835"/>
        <v>0</v>
      </c>
      <c r="CZ761" s="19" t="s">
        <v>185</v>
      </c>
      <c r="DA761" s="19">
        <f t="shared" si="25"/>
        <v>0</v>
      </c>
      <c r="DB761" s="19" t="s">
        <v>185</v>
      </c>
      <c r="DC761" s="19">
        <f t="shared" si="26"/>
        <v>0</v>
      </c>
      <c r="DD761" s="20"/>
      <c r="DE761" s="19" t="s">
        <v>185</v>
      </c>
      <c r="DF761" s="19">
        <f t="shared" si="27"/>
        <v>0</v>
      </c>
      <c r="DG761" s="19" t="s">
        <v>196</v>
      </c>
      <c r="DH761" s="19">
        <f t="shared" si="28"/>
        <v>0</v>
      </c>
      <c r="DI761" s="19" t="s">
        <v>185</v>
      </c>
      <c r="DJ761" s="19">
        <f t="shared" si="29"/>
        <v>0</v>
      </c>
      <c r="DK761" s="19" t="s">
        <v>197</v>
      </c>
      <c r="DL761" s="19">
        <f t="shared" si="30"/>
        <v>0</v>
      </c>
      <c r="DM761" s="20"/>
      <c r="DN761" s="19" t="str">
        <f t="shared" si="31"/>
        <v/>
      </c>
      <c r="DO761" s="20"/>
      <c r="DP761" s="19" t="s">
        <v>185</v>
      </c>
      <c r="DQ761" s="20">
        <f t="shared" si="32"/>
        <v>0</v>
      </c>
      <c r="DR761" s="20"/>
      <c r="DS761" s="19" t="s">
        <v>195</v>
      </c>
      <c r="DT761" s="19" t="s">
        <v>285</v>
      </c>
      <c r="DU761" s="19" t="s">
        <v>185</v>
      </c>
      <c r="DV761" s="20"/>
      <c r="DW761" s="20"/>
      <c r="DX761" s="20"/>
      <c r="DY761" s="20"/>
    </row>
    <row r="762">
      <c r="A762" s="18">
        <v>46043.88847222222</v>
      </c>
      <c r="B762" s="19" t="s">
        <v>219</v>
      </c>
      <c r="C762" s="19" t="s">
        <v>335</v>
      </c>
      <c r="D762" s="19">
        <f t="shared" si="2"/>
        <v>1</v>
      </c>
      <c r="E762" s="19" t="s">
        <v>180</v>
      </c>
      <c r="F762" s="19">
        <f>IFERROR(__xludf.DUMMYFUNCTION("LET(
  t, LOWER(TRIM(E762)),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62" s="19" t="s">
        <v>220</v>
      </c>
      <c r="H762" s="19">
        <f>IFERROR(__xludf.DUMMYFUNCTION("LET(
  t, LOWER(TRIM(G762)),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62" s="19" t="s">
        <v>276</v>
      </c>
      <c r="J762" s="19">
        <f>IFERROR(__xludf.DUMMYFUNCTION("LET(
  text, LOWER(I762),
  IFERROR(
    IFS(
      REGEXMATCH(text,""ở cùng gia đình|ở trọ cùng gia đình""), 0,
      REGEXMATCH(text,""thuê trọ""), 1,
      REGEXMATCH(text,""ở ktx""), 2,
      REGEXMATCH(text,""có nhà tại khu vực đang học|có nhà|ở riên"&amp;"g tại chung cư""), 3,
      REGEXMATCH(text,""ở nhà người quen""), 4
    ),
  -1)
)"),0.0)</f>
        <v>0</v>
      </c>
      <c r="K762" s="19" t="s">
        <v>202</v>
      </c>
      <c r="L762" s="19">
        <f>IFERROR(__xludf.DUMMYFUNCTION("LET(
  t, LOWER(TRIM(K762)),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62" s="19" t="s">
        <v>222</v>
      </c>
      <c r="N762" s="19">
        <f>IFERROR(__xludf.DUMMYFUNCTION("LET(
  t, LOWER(TRIM(M762)),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62" s="19" t="s">
        <v>185</v>
      </c>
      <c r="P762" s="19">
        <f t="shared" si="3"/>
        <v>0</v>
      </c>
      <c r="Q762" s="20"/>
      <c r="R762" s="20" t="str">
        <f t="shared" si="820"/>
        <v/>
      </c>
      <c r="S762" s="20"/>
      <c r="T762" s="20"/>
      <c r="U762" s="20"/>
      <c r="V762" s="20" t="str">
        <f>IFERROR(__xludf.DUMMYFUNCTION("IFERROR(REGEXEXTRACT(U762,""\d+"")*1, """")"),"")</f>
        <v/>
      </c>
      <c r="W762" s="20">
        <f t="shared" si="5"/>
        <v>0</v>
      </c>
      <c r="X762" s="20"/>
      <c r="Y762" s="20"/>
      <c r="Z762" s="19" t="s">
        <v>186</v>
      </c>
      <c r="AA762" s="19"/>
      <c r="AB762" s="19" t="s">
        <v>185</v>
      </c>
      <c r="AC762" s="19" t="s">
        <v>185</v>
      </c>
      <c r="AD762" s="19" t="s">
        <v>186</v>
      </c>
      <c r="AE762" s="19" t="s">
        <v>185</v>
      </c>
      <c r="AF762" s="19" t="s">
        <v>206</v>
      </c>
      <c r="AG762" s="19" t="s">
        <v>238</v>
      </c>
      <c r="AH762" s="19" t="s">
        <v>188</v>
      </c>
      <c r="AI762" s="19" t="s">
        <v>227</v>
      </c>
      <c r="AJ762" s="19">
        <f t="shared" si="6"/>
        <v>2</v>
      </c>
      <c r="AK762" s="19" t="s">
        <v>188</v>
      </c>
      <c r="AL762" s="19">
        <f t="shared" si="7"/>
        <v>1</v>
      </c>
      <c r="AM762" s="19" t="s">
        <v>228</v>
      </c>
      <c r="AN762" s="19">
        <f t="shared" si="8"/>
        <v>1</v>
      </c>
      <c r="AO762" s="20"/>
      <c r="AP762" s="19">
        <v>1.0</v>
      </c>
      <c r="AQ762" s="19">
        <v>2.0</v>
      </c>
      <c r="AR762" s="19">
        <v>1.0</v>
      </c>
      <c r="AS762" s="19">
        <v>1.0</v>
      </c>
      <c r="AT762" s="19">
        <v>1.0</v>
      </c>
      <c r="AU762" s="19">
        <v>3.0</v>
      </c>
      <c r="AV762" s="19">
        <v>1.0</v>
      </c>
      <c r="AW762" s="19">
        <v>1.0</v>
      </c>
      <c r="AX762" s="19">
        <v>1.0</v>
      </c>
      <c r="AY762" s="19">
        <f t="shared" si="9"/>
        <v>12</v>
      </c>
      <c r="AZ762" s="19">
        <f t="shared" si="10"/>
        <v>3</v>
      </c>
      <c r="BA762" s="19">
        <f t="shared" si="11"/>
        <v>0</v>
      </c>
      <c r="BB762" s="19">
        <f t="shared" si="12"/>
        <v>0</v>
      </c>
      <c r="BC762" s="19">
        <v>1.0</v>
      </c>
      <c r="BD762" s="19">
        <v>1.0</v>
      </c>
      <c r="BE762" s="19">
        <v>1.0</v>
      </c>
      <c r="BF762" s="19">
        <v>1.0</v>
      </c>
      <c r="BG762" s="19">
        <v>1.0</v>
      </c>
      <c r="BH762" s="19">
        <v>1.0</v>
      </c>
      <c r="BI762" s="19">
        <v>1.0</v>
      </c>
      <c r="BJ762" s="19">
        <f t="shared" si="13"/>
        <v>7</v>
      </c>
      <c r="BK762" s="19">
        <f t="shared" si="14"/>
        <v>0</v>
      </c>
      <c r="BL762" s="19"/>
      <c r="BM762" s="19"/>
      <c r="BN762" s="19">
        <v>3.0</v>
      </c>
      <c r="BO762" s="19" t="s">
        <v>195</v>
      </c>
      <c r="BP762" s="19">
        <f t="shared" si="15"/>
        <v>1</v>
      </c>
      <c r="BQ762" s="19">
        <v>5.0</v>
      </c>
      <c r="BR762" s="19">
        <v>0.0</v>
      </c>
      <c r="BS762" s="19" t="s">
        <v>195</v>
      </c>
      <c r="BT762" s="20">
        <f t="shared" si="16"/>
        <v>1</v>
      </c>
      <c r="BU762" s="19" t="s">
        <v>207</v>
      </c>
      <c r="BV762" s="19">
        <v>4.0</v>
      </c>
      <c r="BW762" s="19" t="s">
        <v>195</v>
      </c>
      <c r="BX762" s="19" t="s">
        <v>191</v>
      </c>
      <c r="BY762" s="19" t="s">
        <v>195</v>
      </c>
      <c r="BZ762" s="19" t="s">
        <v>186</v>
      </c>
      <c r="CA762" s="19">
        <f t="shared" si="17"/>
        <v>1</v>
      </c>
      <c r="CB762" s="19" t="s">
        <v>185</v>
      </c>
      <c r="CC762" s="19">
        <f t="shared" si="18"/>
        <v>0</v>
      </c>
      <c r="CD762" s="19" t="s">
        <v>192</v>
      </c>
      <c r="CE762" s="19">
        <f t="shared" si="19"/>
        <v>0</v>
      </c>
      <c r="CF762" s="19" t="s">
        <v>192</v>
      </c>
      <c r="CG762" s="19">
        <f t="shared" si="20"/>
        <v>0</v>
      </c>
      <c r="CH762" s="19" t="s">
        <v>192</v>
      </c>
      <c r="CI762" s="19">
        <f t="shared" si="21"/>
        <v>0</v>
      </c>
      <c r="CJ762" s="19" t="s">
        <v>292</v>
      </c>
      <c r="CK762" s="19" t="s">
        <v>185</v>
      </c>
      <c r="CL762" s="19" t="s">
        <v>241</v>
      </c>
      <c r="CM762" s="19">
        <f t="shared" si="22"/>
        <v>1.5</v>
      </c>
      <c r="CN762" s="19" t="s">
        <v>185</v>
      </c>
      <c r="CO762" s="19">
        <f t="shared" si="23"/>
        <v>0</v>
      </c>
      <c r="CP762" s="19" t="s">
        <v>195</v>
      </c>
      <c r="CQ762" s="19" t="s">
        <v>195</v>
      </c>
      <c r="CR762" s="19" t="s">
        <v>185</v>
      </c>
      <c r="CS762" s="19" t="s">
        <v>195</v>
      </c>
      <c r="CT762" s="19" t="s">
        <v>185</v>
      </c>
      <c r="CU762" s="19">
        <f t="shared" ref="CU762:CY762" si="836">if(CP762="Không",0,1)</f>
        <v>1</v>
      </c>
      <c r="CV762" s="19">
        <f t="shared" si="836"/>
        <v>1</v>
      </c>
      <c r="CW762" s="19">
        <f t="shared" si="836"/>
        <v>0</v>
      </c>
      <c r="CX762" s="19">
        <f t="shared" si="836"/>
        <v>1</v>
      </c>
      <c r="CY762" s="19">
        <f t="shared" si="836"/>
        <v>0</v>
      </c>
      <c r="CZ762" s="19" t="s">
        <v>195</v>
      </c>
      <c r="DA762" s="19">
        <f t="shared" si="25"/>
        <v>1</v>
      </c>
      <c r="DB762" s="19" t="s">
        <v>195</v>
      </c>
      <c r="DC762" s="19">
        <f t="shared" si="26"/>
        <v>1</v>
      </c>
      <c r="DD762" s="19" t="s">
        <v>1413</v>
      </c>
      <c r="DE762" s="19" t="s">
        <v>195</v>
      </c>
      <c r="DF762" s="19">
        <f t="shared" si="27"/>
        <v>1</v>
      </c>
      <c r="DG762" s="19" t="s">
        <v>196</v>
      </c>
      <c r="DH762" s="19">
        <f t="shared" si="28"/>
        <v>0</v>
      </c>
      <c r="DI762" s="19" t="s">
        <v>185</v>
      </c>
      <c r="DJ762" s="19">
        <f t="shared" si="29"/>
        <v>0</v>
      </c>
      <c r="DK762" s="19" t="s">
        <v>197</v>
      </c>
      <c r="DL762" s="19">
        <f t="shared" si="30"/>
        <v>0</v>
      </c>
      <c r="DM762" s="19" t="s">
        <v>303</v>
      </c>
      <c r="DN762" s="19">
        <f t="shared" si="31"/>
        <v>0.5</v>
      </c>
      <c r="DO762" s="19" t="s">
        <v>304</v>
      </c>
      <c r="DP762" s="19" t="s">
        <v>185</v>
      </c>
      <c r="DQ762" s="20">
        <f t="shared" si="32"/>
        <v>0</v>
      </c>
      <c r="DR762" s="20"/>
      <c r="DS762" s="19" t="s">
        <v>185</v>
      </c>
      <c r="DT762" s="20"/>
      <c r="DU762" s="19" t="s">
        <v>185</v>
      </c>
      <c r="DV762" s="20"/>
      <c r="DW762" s="20"/>
      <c r="DX762" s="20"/>
      <c r="DY762" s="20"/>
    </row>
    <row r="763">
      <c r="A763" s="18">
        <v>46043.889652777776</v>
      </c>
      <c r="B763" s="19" t="s">
        <v>375</v>
      </c>
      <c r="C763" s="19" t="s">
        <v>174</v>
      </c>
      <c r="D763" s="19">
        <f t="shared" si="2"/>
        <v>0</v>
      </c>
      <c r="E763" s="19" t="s">
        <v>346</v>
      </c>
      <c r="F763" s="19">
        <f>IFERROR(__xludf.DUMMYFUNCTION("LET(
  t, LOWER(TRIM(E763)),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63" s="19" t="s">
        <v>220</v>
      </c>
      <c r="H763" s="19">
        <f>IFERROR(__xludf.DUMMYFUNCTION("LET(
  t, LOWER(TRIM(G763)),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63" s="19" t="s">
        <v>276</v>
      </c>
      <c r="J763" s="19">
        <f>IFERROR(__xludf.DUMMYFUNCTION("LET(
  text, LOWER(I763),
  IFERROR(
    IFS(
      REGEXMATCH(text,""ở cùng gia đình|ở trọ cùng gia đình""), 0,
      REGEXMATCH(text,""thuê trọ""), 1,
      REGEXMATCH(text,""ở ktx""), 2,
      REGEXMATCH(text,""có nhà tại khu vực đang học|có nhà|ở riên"&amp;"g tại chung cư""), 3,
      REGEXMATCH(text,""ở nhà người quen""), 4
    ),
  -1)
)"),0.0)</f>
        <v>0</v>
      </c>
      <c r="K763" s="19" t="s">
        <v>183</v>
      </c>
      <c r="L763" s="19">
        <f>IFERROR(__xludf.DUMMYFUNCTION("LET(
  t, LOWER(TRIM(K763)),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63" s="19" t="s">
        <v>222</v>
      </c>
      <c r="N763" s="19">
        <f>IFERROR(__xludf.DUMMYFUNCTION("LET(
  t, LOWER(TRIM(M763)),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63" s="19" t="s">
        <v>195</v>
      </c>
      <c r="P763" s="19">
        <f t="shared" si="3"/>
        <v>1</v>
      </c>
      <c r="Q763" s="19">
        <v>1.0</v>
      </c>
      <c r="R763" s="20">
        <f t="shared" si="820"/>
        <v>1</v>
      </c>
      <c r="S763" s="19" t="s">
        <v>301</v>
      </c>
      <c r="T763" s="19"/>
      <c r="U763" s="19" t="s">
        <v>307</v>
      </c>
      <c r="V763" s="20">
        <f>IFERROR(__xludf.DUMMYFUNCTION("IFERROR(REGEXEXTRACT(U763,""\d+"")*1, """")"),20.0)</f>
        <v>20</v>
      </c>
      <c r="W763" s="20">
        <f t="shared" si="5"/>
        <v>20</v>
      </c>
      <c r="X763" s="19">
        <v>20.0</v>
      </c>
      <c r="Y763" s="19">
        <v>30.0</v>
      </c>
      <c r="Z763" s="19" t="s">
        <v>185</v>
      </c>
      <c r="AA763" s="19"/>
      <c r="AB763" s="19" t="s">
        <v>185</v>
      </c>
      <c r="AC763" s="19" t="s">
        <v>185</v>
      </c>
      <c r="AD763" s="19" t="s">
        <v>186</v>
      </c>
      <c r="AE763" s="19" t="s">
        <v>185</v>
      </c>
      <c r="AF763" s="19" t="s">
        <v>206</v>
      </c>
      <c r="AG763" s="19" t="s">
        <v>238</v>
      </c>
      <c r="AH763" s="19" t="s">
        <v>188</v>
      </c>
      <c r="AI763" s="19" t="s">
        <v>189</v>
      </c>
      <c r="AJ763" s="19">
        <f t="shared" si="6"/>
        <v>1</v>
      </c>
      <c r="AK763" s="19" t="s">
        <v>188</v>
      </c>
      <c r="AL763" s="19">
        <f t="shared" si="7"/>
        <v>1</v>
      </c>
      <c r="AM763" s="19" t="s">
        <v>190</v>
      </c>
      <c r="AN763" s="19">
        <f t="shared" si="8"/>
        <v>0</v>
      </c>
      <c r="AO763" s="20"/>
      <c r="AP763" s="19">
        <v>1.0</v>
      </c>
      <c r="AQ763" s="19">
        <v>1.0</v>
      </c>
      <c r="AR763" s="19">
        <v>2.0</v>
      </c>
      <c r="AS763" s="19">
        <v>1.0</v>
      </c>
      <c r="AT763" s="19">
        <v>1.0</v>
      </c>
      <c r="AU763" s="19">
        <v>1.0</v>
      </c>
      <c r="AV763" s="19">
        <v>2.0</v>
      </c>
      <c r="AW763" s="19">
        <v>1.0</v>
      </c>
      <c r="AX763" s="19">
        <v>1.0</v>
      </c>
      <c r="AY763" s="19">
        <f t="shared" si="9"/>
        <v>11</v>
      </c>
      <c r="AZ763" s="19">
        <f t="shared" si="10"/>
        <v>2</v>
      </c>
      <c r="BA763" s="19">
        <f t="shared" si="11"/>
        <v>0</v>
      </c>
      <c r="BB763" s="19">
        <f t="shared" si="12"/>
        <v>0</v>
      </c>
      <c r="BC763" s="19">
        <v>1.0</v>
      </c>
      <c r="BD763" s="19">
        <v>1.0</v>
      </c>
      <c r="BE763" s="19">
        <v>1.0</v>
      </c>
      <c r="BF763" s="19">
        <v>1.0</v>
      </c>
      <c r="BG763" s="19">
        <v>1.0</v>
      </c>
      <c r="BH763" s="19">
        <v>1.0</v>
      </c>
      <c r="BI763" s="19">
        <v>1.0</v>
      </c>
      <c r="BJ763" s="19">
        <f t="shared" si="13"/>
        <v>7</v>
      </c>
      <c r="BK763" s="19">
        <f t="shared" si="14"/>
        <v>0</v>
      </c>
      <c r="BL763" s="19"/>
      <c r="BM763" s="19"/>
      <c r="BN763" s="19">
        <v>2.0</v>
      </c>
      <c r="BO763" s="19" t="s">
        <v>185</v>
      </c>
      <c r="BP763" s="19">
        <f t="shared" si="15"/>
        <v>0</v>
      </c>
      <c r="BQ763" s="19">
        <v>2.0</v>
      </c>
      <c r="BR763" s="19">
        <v>0.0</v>
      </c>
      <c r="BS763" s="19" t="s">
        <v>185</v>
      </c>
      <c r="BT763" s="20">
        <f t="shared" si="16"/>
        <v>0</v>
      </c>
      <c r="BU763" s="20"/>
      <c r="BV763" s="19">
        <v>4.0</v>
      </c>
      <c r="BW763" s="19" t="s">
        <v>185</v>
      </c>
      <c r="BX763" s="19" t="s">
        <v>191</v>
      </c>
      <c r="BY763" s="19" t="s">
        <v>185</v>
      </c>
      <c r="BZ763" s="19" t="s">
        <v>186</v>
      </c>
      <c r="CA763" s="19">
        <f t="shared" si="17"/>
        <v>1</v>
      </c>
      <c r="CB763" s="19" t="s">
        <v>186</v>
      </c>
      <c r="CC763" s="19">
        <f t="shared" si="18"/>
        <v>1</v>
      </c>
      <c r="CD763" s="19" t="s">
        <v>192</v>
      </c>
      <c r="CE763" s="19">
        <f t="shared" si="19"/>
        <v>0</v>
      </c>
      <c r="CF763" s="19" t="s">
        <v>192</v>
      </c>
      <c r="CG763" s="19">
        <f t="shared" si="20"/>
        <v>0</v>
      </c>
      <c r="CH763" s="19" t="s">
        <v>192</v>
      </c>
      <c r="CI763" s="19">
        <f t="shared" si="21"/>
        <v>0</v>
      </c>
      <c r="CJ763" s="19" t="s">
        <v>229</v>
      </c>
      <c r="CK763" s="19" t="s">
        <v>185</v>
      </c>
      <c r="CL763" s="19" t="s">
        <v>231</v>
      </c>
      <c r="CM763" s="19">
        <f t="shared" si="22"/>
        <v>0.75</v>
      </c>
      <c r="CN763" s="19" t="s">
        <v>185</v>
      </c>
      <c r="CO763" s="19">
        <f t="shared" si="23"/>
        <v>0</v>
      </c>
      <c r="CP763" s="19" t="s">
        <v>185</v>
      </c>
      <c r="CQ763" s="19" t="s">
        <v>185</v>
      </c>
      <c r="CR763" s="19" t="s">
        <v>185</v>
      </c>
      <c r="CS763" s="19" t="s">
        <v>185</v>
      </c>
      <c r="CT763" s="19" t="s">
        <v>185</v>
      </c>
      <c r="CU763" s="19">
        <f t="shared" ref="CU763:CY763" si="837">if(CP763="Không",0,1)</f>
        <v>0</v>
      </c>
      <c r="CV763" s="19">
        <f t="shared" si="837"/>
        <v>0</v>
      </c>
      <c r="CW763" s="19">
        <f t="shared" si="837"/>
        <v>0</v>
      </c>
      <c r="CX763" s="19">
        <f t="shared" si="837"/>
        <v>0</v>
      </c>
      <c r="CY763" s="19">
        <f t="shared" si="837"/>
        <v>0</v>
      </c>
      <c r="CZ763" s="19" t="s">
        <v>185</v>
      </c>
      <c r="DA763" s="19">
        <f t="shared" si="25"/>
        <v>0</v>
      </c>
      <c r="DB763" s="19" t="s">
        <v>185</v>
      </c>
      <c r="DC763" s="19">
        <f t="shared" si="26"/>
        <v>0</v>
      </c>
      <c r="DD763" s="20"/>
      <c r="DE763" s="19" t="s">
        <v>195</v>
      </c>
      <c r="DF763" s="19">
        <f t="shared" si="27"/>
        <v>1</v>
      </c>
      <c r="DG763" s="19" t="s">
        <v>196</v>
      </c>
      <c r="DH763" s="19">
        <f t="shared" si="28"/>
        <v>0</v>
      </c>
      <c r="DI763" s="19" t="s">
        <v>185</v>
      </c>
      <c r="DJ763" s="19">
        <f t="shared" si="29"/>
        <v>0</v>
      </c>
      <c r="DK763" s="19" t="s">
        <v>197</v>
      </c>
      <c r="DL763" s="19">
        <f t="shared" si="30"/>
        <v>0</v>
      </c>
      <c r="DM763" s="19" t="s">
        <v>265</v>
      </c>
      <c r="DN763" s="19">
        <f t="shared" si="31"/>
        <v>5</v>
      </c>
      <c r="DO763" s="19" t="s">
        <v>274</v>
      </c>
      <c r="DP763" s="19" t="s">
        <v>185</v>
      </c>
      <c r="DQ763" s="20">
        <f t="shared" si="32"/>
        <v>0</v>
      </c>
      <c r="DR763" s="20"/>
      <c r="DS763" s="19" t="s">
        <v>185</v>
      </c>
      <c r="DT763" s="20"/>
      <c r="DU763" s="19" t="s">
        <v>185</v>
      </c>
      <c r="DV763" s="20"/>
      <c r="DW763" s="20"/>
      <c r="DX763" s="20"/>
      <c r="DY763" s="20"/>
    </row>
    <row r="764">
      <c r="A764" s="18">
        <v>46043.88982638889</v>
      </c>
      <c r="B764" s="19" t="s">
        <v>418</v>
      </c>
      <c r="C764" s="19" t="s">
        <v>335</v>
      </c>
      <c r="D764" s="19">
        <f t="shared" si="2"/>
        <v>1</v>
      </c>
      <c r="E764" s="19" t="s">
        <v>328</v>
      </c>
      <c r="F764" s="19">
        <f>IFERROR(__xludf.DUMMYFUNCTION("LET(
  t, LOWER(TRIM(E764)),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64" s="19" t="s">
        <v>185</v>
      </c>
      <c r="H764" s="19">
        <f>IFERROR(__xludf.DUMMYFUNCTION("LET(
  t, LOWER(TRIM(G764)),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64" s="19" t="s">
        <v>276</v>
      </c>
      <c r="J764" s="19">
        <f>IFERROR(__xludf.DUMMYFUNCTION("LET(
  text, LOWER(I764),
  IFERROR(
    IFS(
      REGEXMATCH(text,""ở cùng gia đình|ở trọ cùng gia đình""), 0,
      REGEXMATCH(text,""thuê trọ""), 1,
      REGEXMATCH(text,""ở ktx""), 2,
      REGEXMATCH(text,""có nhà tại khu vực đang học|có nhà|ở riên"&amp;"g tại chung cư""), 3,
      REGEXMATCH(text,""ở nhà người quen""), 4
    ),
  -1)
)"),0.0)</f>
        <v>0</v>
      </c>
      <c r="K764" s="19" t="s">
        <v>183</v>
      </c>
      <c r="L764" s="19">
        <f>IFERROR(__xludf.DUMMYFUNCTION("LET(
  t, LOWER(TRIM(K764)),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64" s="19" t="s">
        <v>184</v>
      </c>
      <c r="N764" s="19">
        <f>IFERROR(__xludf.DUMMYFUNCTION("LET(
  t, LOWER(TRIM(M764)),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64" s="19" t="s">
        <v>185</v>
      </c>
      <c r="P764" s="19">
        <f t="shared" si="3"/>
        <v>0</v>
      </c>
      <c r="Q764" s="20"/>
      <c r="R764" s="20" t="str">
        <f t="shared" si="820"/>
        <v/>
      </c>
      <c r="S764" s="20"/>
      <c r="T764" s="20"/>
      <c r="U764" s="20"/>
      <c r="V764" s="20" t="str">
        <f>IFERROR(__xludf.DUMMYFUNCTION("IFERROR(REGEXEXTRACT(U764,""\d+"")*1, """")"),"")</f>
        <v/>
      </c>
      <c r="W764" s="20">
        <f t="shared" si="5"/>
        <v>0</v>
      </c>
      <c r="X764" s="20"/>
      <c r="Y764" s="20"/>
      <c r="Z764" s="19" t="s">
        <v>185</v>
      </c>
      <c r="AA764" s="19"/>
      <c r="AB764" s="19" t="s">
        <v>185</v>
      </c>
      <c r="AC764" s="19" t="s">
        <v>185</v>
      </c>
      <c r="AD764" s="19" t="s">
        <v>205</v>
      </c>
      <c r="AE764" s="19" t="s">
        <v>186</v>
      </c>
      <c r="AF764" s="19" t="s">
        <v>250</v>
      </c>
      <c r="AG764" s="19" t="s">
        <v>188</v>
      </c>
      <c r="AH764" s="19" t="s">
        <v>251</v>
      </c>
      <c r="AI764" s="19" t="s">
        <v>227</v>
      </c>
      <c r="AJ764" s="19">
        <f t="shared" si="6"/>
        <v>2</v>
      </c>
      <c r="AK764" s="19" t="s">
        <v>238</v>
      </c>
      <c r="AL764" s="19">
        <f t="shared" si="7"/>
        <v>0</v>
      </c>
      <c r="AM764" s="19" t="s">
        <v>190</v>
      </c>
      <c r="AN764" s="19">
        <f t="shared" si="8"/>
        <v>0</v>
      </c>
      <c r="AO764" s="20"/>
      <c r="AP764" s="19">
        <v>4.0</v>
      </c>
      <c r="AQ764" s="19">
        <v>3.0</v>
      </c>
      <c r="AR764" s="19">
        <v>2.0</v>
      </c>
      <c r="AS764" s="19">
        <v>3.0</v>
      </c>
      <c r="AT764" s="19">
        <v>3.0</v>
      </c>
      <c r="AU764" s="19">
        <v>4.0</v>
      </c>
      <c r="AV764" s="19">
        <v>2.0</v>
      </c>
      <c r="AW764" s="19">
        <v>3.0</v>
      </c>
      <c r="AX764" s="19">
        <v>3.0</v>
      </c>
      <c r="AY764" s="19">
        <f t="shared" si="9"/>
        <v>27</v>
      </c>
      <c r="AZ764" s="19">
        <f t="shared" si="10"/>
        <v>18</v>
      </c>
      <c r="BA764" s="19">
        <f t="shared" si="11"/>
        <v>1</v>
      </c>
      <c r="BB764" s="19">
        <f t="shared" si="12"/>
        <v>1</v>
      </c>
      <c r="BC764" s="19">
        <v>2.0</v>
      </c>
      <c r="BD764" s="19">
        <v>4.0</v>
      </c>
      <c r="BE764" s="19">
        <v>3.0</v>
      </c>
      <c r="BF764" s="19">
        <v>2.0</v>
      </c>
      <c r="BG764" s="19">
        <v>2.0</v>
      </c>
      <c r="BH764" s="19">
        <v>3.0</v>
      </c>
      <c r="BI764" s="19">
        <v>3.0</v>
      </c>
      <c r="BJ764" s="19">
        <f t="shared" si="13"/>
        <v>19</v>
      </c>
      <c r="BK764" s="19">
        <f t="shared" si="14"/>
        <v>12</v>
      </c>
      <c r="BL764" s="19"/>
      <c r="BM764" s="19"/>
      <c r="BN764" s="19">
        <v>5.0</v>
      </c>
      <c r="BO764" s="19" t="s">
        <v>185</v>
      </c>
      <c r="BP764" s="19">
        <f t="shared" si="15"/>
        <v>0</v>
      </c>
      <c r="BQ764" s="19">
        <v>6.0</v>
      </c>
      <c r="BR764" s="19">
        <v>2.0</v>
      </c>
      <c r="BS764" s="19" t="s">
        <v>195</v>
      </c>
      <c r="BT764" s="20">
        <f t="shared" si="16"/>
        <v>1</v>
      </c>
      <c r="BU764" s="19" t="s">
        <v>207</v>
      </c>
      <c r="BV764" s="19">
        <v>4.0</v>
      </c>
      <c r="BW764" s="19" t="s">
        <v>185</v>
      </c>
      <c r="BX764" s="19" t="s">
        <v>191</v>
      </c>
      <c r="BY764" s="19" t="s">
        <v>185</v>
      </c>
      <c r="BZ764" s="19" t="s">
        <v>185</v>
      </c>
      <c r="CA764" s="19">
        <f t="shared" si="17"/>
        <v>0</v>
      </c>
      <c r="CB764" s="19" t="s">
        <v>208</v>
      </c>
      <c r="CC764" s="19">
        <f t="shared" si="18"/>
        <v>2</v>
      </c>
      <c r="CD764" s="19" t="s">
        <v>208</v>
      </c>
      <c r="CE764" s="19">
        <f t="shared" si="19"/>
        <v>2</v>
      </c>
      <c r="CF764" s="19" t="s">
        <v>209</v>
      </c>
      <c r="CG764" s="19">
        <f t="shared" si="20"/>
        <v>1</v>
      </c>
      <c r="CH764" s="19" t="s">
        <v>208</v>
      </c>
      <c r="CI764" s="19">
        <f t="shared" si="21"/>
        <v>2</v>
      </c>
      <c r="CJ764" s="19" t="s">
        <v>229</v>
      </c>
      <c r="CK764" s="19" t="s">
        <v>185</v>
      </c>
      <c r="CL764" s="19" t="s">
        <v>212</v>
      </c>
      <c r="CM764" s="19">
        <f t="shared" si="22"/>
        <v>6</v>
      </c>
      <c r="CN764" s="19" t="s">
        <v>185</v>
      </c>
      <c r="CO764" s="19">
        <f t="shared" si="23"/>
        <v>0</v>
      </c>
      <c r="CP764" s="19" t="s">
        <v>185</v>
      </c>
      <c r="CQ764" s="19" t="s">
        <v>195</v>
      </c>
      <c r="CR764" s="19" t="s">
        <v>185</v>
      </c>
      <c r="CS764" s="19" t="s">
        <v>195</v>
      </c>
      <c r="CT764" s="19" t="s">
        <v>185</v>
      </c>
      <c r="CU764" s="19">
        <f t="shared" ref="CU764:CY764" si="838">if(CP764="Không",0,1)</f>
        <v>0</v>
      </c>
      <c r="CV764" s="19">
        <f t="shared" si="838"/>
        <v>1</v>
      </c>
      <c r="CW764" s="19">
        <f t="shared" si="838"/>
        <v>0</v>
      </c>
      <c r="CX764" s="19">
        <f t="shared" si="838"/>
        <v>1</v>
      </c>
      <c r="CY764" s="19">
        <f t="shared" si="838"/>
        <v>0</v>
      </c>
      <c r="CZ764" s="19" t="s">
        <v>185</v>
      </c>
      <c r="DA764" s="19">
        <f t="shared" si="25"/>
        <v>0</v>
      </c>
      <c r="DB764" s="19" t="s">
        <v>185</v>
      </c>
      <c r="DC764" s="19">
        <f t="shared" si="26"/>
        <v>0</v>
      </c>
      <c r="DD764" s="20"/>
      <c r="DE764" s="19" t="s">
        <v>185</v>
      </c>
      <c r="DF764" s="19">
        <f t="shared" si="27"/>
        <v>0</v>
      </c>
      <c r="DG764" s="19" t="s">
        <v>196</v>
      </c>
      <c r="DH764" s="19">
        <f t="shared" si="28"/>
        <v>0</v>
      </c>
      <c r="DI764" s="19" t="s">
        <v>185</v>
      </c>
      <c r="DJ764" s="19">
        <f t="shared" si="29"/>
        <v>0</v>
      </c>
      <c r="DK764" s="19" t="s">
        <v>197</v>
      </c>
      <c r="DL764" s="19">
        <f t="shared" si="30"/>
        <v>0</v>
      </c>
      <c r="DM764" s="20"/>
      <c r="DN764" s="19" t="str">
        <f t="shared" si="31"/>
        <v/>
      </c>
      <c r="DO764" s="20"/>
      <c r="DP764" s="19" t="s">
        <v>185</v>
      </c>
      <c r="DQ764" s="20">
        <f t="shared" si="32"/>
        <v>0</v>
      </c>
      <c r="DR764" s="20"/>
      <c r="DS764" s="19" t="s">
        <v>185</v>
      </c>
      <c r="DT764" s="20"/>
      <c r="DU764" s="19" t="s">
        <v>185</v>
      </c>
      <c r="DV764" s="20"/>
      <c r="DW764" s="20"/>
      <c r="DX764" s="20"/>
      <c r="DY764" s="20"/>
    </row>
    <row r="765">
      <c r="A765" s="18">
        <v>46043.889861111114</v>
      </c>
      <c r="B765" s="19" t="s">
        <v>243</v>
      </c>
      <c r="C765" s="19" t="s">
        <v>335</v>
      </c>
      <c r="D765" s="19">
        <f t="shared" si="2"/>
        <v>1</v>
      </c>
      <c r="E765" s="19" t="s">
        <v>180</v>
      </c>
      <c r="F765" s="19">
        <f>IFERROR(__xludf.DUMMYFUNCTION("LET(
  t, LOWER(TRIM(E765)),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65" s="19" t="s">
        <v>185</v>
      </c>
      <c r="H765" s="19">
        <f>IFERROR(__xludf.DUMMYFUNCTION("LET(
  t, LOWER(TRIM(G765)),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65" s="19" t="s">
        <v>182</v>
      </c>
      <c r="J765" s="19">
        <f>IFERROR(__xludf.DUMMYFUNCTION("LET(
  text, LOWER(I765),
  IFERROR(
    IFS(
      REGEXMATCH(text,""ở cùng gia đình|ở trọ cùng gia đình""), 0,
      REGEXMATCH(text,""thuê trọ""), 1,
      REGEXMATCH(text,""ở ktx""), 2,
      REGEXMATCH(text,""có nhà tại khu vực đang học|có nhà|ở riên"&amp;"g tại chung cư""), 3,
      REGEXMATCH(text,""ở nhà người quen""), 4
    ),
  -1)
)"),1.0)</f>
        <v>1</v>
      </c>
      <c r="K765" s="19" t="s">
        <v>221</v>
      </c>
      <c r="L765" s="19">
        <f>IFERROR(__xludf.DUMMYFUNCTION("LET(
  t, LOWER(TRIM(K765)),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65" s="19" t="s">
        <v>222</v>
      </c>
      <c r="N765" s="19">
        <f>IFERROR(__xludf.DUMMYFUNCTION("LET(
  t, LOWER(TRIM(M765)),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65" s="19" t="s">
        <v>185</v>
      </c>
      <c r="P765" s="19">
        <f t="shared" si="3"/>
        <v>0</v>
      </c>
      <c r="Q765" s="20"/>
      <c r="R765" s="20" t="str">
        <f t="shared" si="820"/>
        <v/>
      </c>
      <c r="S765" s="20"/>
      <c r="T765" s="20"/>
      <c r="U765" s="20"/>
      <c r="V765" s="20" t="str">
        <f>IFERROR(__xludf.DUMMYFUNCTION("IFERROR(REGEXEXTRACT(U765,""\d+"")*1, """")"),"")</f>
        <v/>
      </c>
      <c r="W765" s="20">
        <f t="shared" si="5"/>
        <v>0</v>
      </c>
      <c r="X765" s="20"/>
      <c r="Y765" s="20"/>
      <c r="Z765" s="19" t="s">
        <v>208</v>
      </c>
      <c r="AA765" s="19"/>
      <c r="AB765" s="19" t="s">
        <v>195</v>
      </c>
      <c r="AC765" s="19" t="s">
        <v>1414</v>
      </c>
      <c r="AD765" s="19" t="s">
        <v>205</v>
      </c>
      <c r="AE765" s="19" t="s">
        <v>185</v>
      </c>
      <c r="AF765" s="19" t="s">
        <v>187</v>
      </c>
      <c r="AG765" s="19" t="s">
        <v>226</v>
      </c>
      <c r="AH765" s="19" t="s">
        <v>226</v>
      </c>
      <c r="AI765" s="19" t="s">
        <v>239</v>
      </c>
      <c r="AJ765" s="19">
        <f t="shared" si="6"/>
        <v>0</v>
      </c>
      <c r="AK765" s="19" t="s">
        <v>251</v>
      </c>
      <c r="AL765" s="19">
        <f t="shared" si="7"/>
        <v>3</v>
      </c>
      <c r="AM765" s="19" t="s">
        <v>190</v>
      </c>
      <c r="AN765" s="19">
        <f t="shared" si="8"/>
        <v>0</v>
      </c>
      <c r="AO765" s="20"/>
      <c r="AP765" s="19">
        <v>2.0</v>
      </c>
      <c r="AQ765" s="19">
        <v>3.0</v>
      </c>
      <c r="AR765" s="19">
        <v>4.0</v>
      </c>
      <c r="AS765" s="19">
        <v>4.0</v>
      </c>
      <c r="AT765" s="19">
        <v>4.0</v>
      </c>
      <c r="AU765" s="19">
        <v>4.0</v>
      </c>
      <c r="AV765" s="19">
        <v>4.0</v>
      </c>
      <c r="AW765" s="19">
        <v>3.0</v>
      </c>
      <c r="AX765" s="19">
        <v>2.0</v>
      </c>
      <c r="AY765" s="19">
        <f t="shared" si="9"/>
        <v>30</v>
      </c>
      <c r="AZ765" s="19">
        <f t="shared" si="10"/>
        <v>21</v>
      </c>
      <c r="BA765" s="19">
        <f t="shared" si="11"/>
        <v>1</v>
      </c>
      <c r="BB765" s="19">
        <f t="shared" si="12"/>
        <v>1</v>
      </c>
      <c r="BC765" s="19">
        <v>3.0</v>
      </c>
      <c r="BD765" s="19">
        <v>2.0</v>
      </c>
      <c r="BE765" s="19">
        <v>4.0</v>
      </c>
      <c r="BF765" s="19">
        <v>4.0</v>
      </c>
      <c r="BG765" s="19">
        <v>3.0</v>
      </c>
      <c r="BH765" s="19">
        <v>2.0</v>
      </c>
      <c r="BI765" s="19">
        <v>2.0</v>
      </c>
      <c r="BJ765" s="19">
        <f t="shared" si="13"/>
        <v>20</v>
      </c>
      <c r="BK765" s="19">
        <f t="shared" si="14"/>
        <v>13</v>
      </c>
      <c r="BL765" s="19"/>
      <c r="BM765" s="19"/>
      <c r="BN765" s="19">
        <v>4.0</v>
      </c>
      <c r="BO765" s="19" t="s">
        <v>195</v>
      </c>
      <c r="BP765" s="19">
        <f t="shared" si="15"/>
        <v>1</v>
      </c>
      <c r="BQ765" s="19">
        <v>3.0</v>
      </c>
      <c r="BR765" s="19">
        <v>10.0</v>
      </c>
      <c r="BS765" s="19" t="s">
        <v>195</v>
      </c>
      <c r="BT765" s="20">
        <f t="shared" si="16"/>
        <v>1</v>
      </c>
      <c r="BU765" s="19" t="s">
        <v>207</v>
      </c>
      <c r="BV765" s="19">
        <v>4.0</v>
      </c>
      <c r="BW765" s="19" t="s">
        <v>195</v>
      </c>
      <c r="BX765" s="19" t="s">
        <v>191</v>
      </c>
      <c r="BY765" s="19" t="s">
        <v>185</v>
      </c>
      <c r="BZ765" s="19" t="s">
        <v>208</v>
      </c>
      <c r="CA765" s="19">
        <f t="shared" si="17"/>
        <v>2</v>
      </c>
      <c r="CB765" s="19" t="s">
        <v>208</v>
      </c>
      <c r="CC765" s="19">
        <f t="shared" si="18"/>
        <v>2</v>
      </c>
      <c r="CD765" s="19" t="s">
        <v>208</v>
      </c>
      <c r="CE765" s="19">
        <f t="shared" si="19"/>
        <v>2</v>
      </c>
      <c r="CF765" s="19" t="s">
        <v>209</v>
      </c>
      <c r="CG765" s="19">
        <f t="shared" si="20"/>
        <v>1</v>
      </c>
      <c r="CH765" s="19" t="s">
        <v>208</v>
      </c>
      <c r="CI765" s="19">
        <f t="shared" si="21"/>
        <v>2</v>
      </c>
      <c r="CJ765" s="19" t="s">
        <v>292</v>
      </c>
      <c r="CK765" s="19" t="s">
        <v>313</v>
      </c>
      <c r="CL765" s="19" t="s">
        <v>212</v>
      </c>
      <c r="CM765" s="19">
        <f t="shared" si="22"/>
        <v>6</v>
      </c>
      <c r="CN765" s="19" t="s">
        <v>185</v>
      </c>
      <c r="CO765" s="19">
        <f t="shared" si="23"/>
        <v>0</v>
      </c>
      <c r="CP765" s="19" t="s">
        <v>185</v>
      </c>
      <c r="CQ765" s="19" t="s">
        <v>195</v>
      </c>
      <c r="CR765" s="19" t="s">
        <v>185</v>
      </c>
      <c r="CS765" s="19" t="s">
        <v>195</v>
      </c>
      <c r="CT765" s="19" t="s">
        <v>185</v>
      </c>
      <c r="CU765" s="19">
        <f t="shared" ref="CU765:CY765" si="839">if(CP765="Không",0,1)</f>
        <v>0</v>
      </c>
      <c r="CV765" s="19">
        <f t="shared" si="839"/>
        <v>1</v>
      </c>
      <c r="CW765" s="19">
        <f t="shared" si="839"/>
        <v>0</v>
      </c>
      <c r="CX765" s="19">
        <f t="shared" si="839"/>
        <v>1</v>
      </c>
      <c r="CY765" s="19">
        <f t="shared" si="839"/>
        <v>0</v>
      </c>
      <c r="CZ765" s="19" t="s">
        <v>185</v>
      </c>
      <c r="DA765" s="19">
        <f t="shared" si="25"/>
        <v>0</v>
      </c>
      <c r="DB765" s="19" t="s">
        <v>185</v>
      </c>
      <c r="DC765" s="19">
        <f t="shared" si="26"/>
        <v>0</v>
      </c>
      <c r="DD765" s="20"/>
      <c r="DE765" s="19" t="s">
        <v>185</v>
      </c>
      <c r="DF765" s="19">
        <f t="shared" si="27"/>
        <v>0</v>
      </c>
      <c r="DG765" s="19" t="s">
        <v>431</v>
      </c>
      <c r="DH765" s="19">
        <f t="shared" si="28"/>
        <v>1</v>
      </c>
      <c r="DI765" s="19" t="s">
        <v>273</v>
      </c>
      <c r="DJ765" s="19">
        <f t="shared" si="29"/>
        <v>1</v>
      </c>
      <c r="DK765" s="19" t="s">
        <v>282</v>
      </c>
      <c r="DL765" s="19">
        <f t="shared" si="30"/>
        <v>1</v>
      </c>
      <c r="DM765" s="20"/>
      <c r="DN765" s="19" t="str">
        <f t="shared" si="31"/>
        <v/>
      </c>
      <c r="DO765" s="20"/>
      <c r="DP765" s="19" t="s">
        <v>185</v>
      </c>
      <c r="DQ765" s="20">
        <f t="shared" si="32"/>
        <v>0</v>
      </c>
      <c r="DR765" s="20"/>
      <c r="DS765" s="19" t="s">
        <v>185</v>
      </c>
      <c r="DT765" s="20"/>
      <c r="DU765" s="19" t="s">
        <v>185</v>
      </c>
      <c r="DV765" s="20"/>
      <c r="DW765" s="20"/>
      <c r="DX765" s="20"/>
      <c r="DY765" s="20"/>
    </row>
    <row r="766">
      <c r="A766" s="18">
        <v>46043.89131944445</v>
      </c>
      <c r="B766" s="19" t="s">
        <v>337</v>
      </c>
      <c r="C766" s="19" t="s">
        <v>335</v>
      </c>
      <c r="D766" s="19">
        <f t="shared" si="2"/>
        <v>1</v>
      </c>
      <c r="E766" s="19" t="s">
        <v>180</v>
      </c>
      <c r="F766" s="19">
        <f>IFERROR(__xludf.DUMMYFUNCTION("LET(
  t, LOWER(TRIM(E766)),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66" s="19" t="s">
        <v>181</v>
      </c>
      <c r="H766" s="19">
        <f>IFERROR(__xludf.DUMMYFUNCTION("LET(
  t, LOWER(TRIM(G766)),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766" s="19" t="s">
        <v>276</v>
      </c>
      <c r="J766" s="19">
        <f>IFERROR(__xludf.DUMMYFUNCTION("LET(
  text, LOWER(I766),
  IFERROR(
    IFS(
      REGEXMATCH(text,""ở cùng gia đình|ở trọ cùng gia đình""), 0,
      REGEXMATCH(text,""thuê trọ""), 1,
      REGEXMATCH(text,""ở ktx""), 2,
      REGEXMATCH(text,""có nhà tại khu vực đang học|có nhà|ở riên"&amp;"g tại chung cư""), 3,
      REGEXMATCH(text,""ở nhà người quen""), 4
    ),
  -1)
)"),0.0)</f>
        <v>0</v>
      </c>
      <c r="K766" s="19" t="s">
        <v>183</v>
      </c>
      <c r="L766" s="19">
        <f>IFERROR(__xludf.DUMMYFUNCTION("LET(
  t, LOWER(TRIM(K766)),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66" s="19" t="s">
        <v>222</v>
      </c>
      <c r="N766" s="19">
        <f>IFERROR(__xludf.DUMMYFUNCTION("LET(
  t, LOWER(TRIM(M766)),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66" s="19" t="s">
        <v>195</v>
      </c>
      <c r="P766" s="19">
        <f t="shared" si="3"/>
        <v>1</v>
      </c>
      <c r="Q766" s="19">
        <v>3.0</v>
      </c>
      <c r="R766" s="20">
        <f t="shared" si="820"/>
        <v>3</v>
      </c>
      <c r="S766" s="19" t="s">
        <v>223</v>
      </c>
      <c r="T766" s="19"/>
      <c r="U766" s="19" t="s">
        <v>236</v>
      </c>
      <c r="V766" s="20">
        <f>IFERROR(__xludf.DUMMYFUNCTION("IFERROR(REGEXEXTRACT(U766,""\d+"")*1, """")"),40.0)</f>
        <v>40</v>
      </c>
      <c r="W766" s="20">
        <f t="shared" si="5"/>
        <v>40</v>
      </c>
      <c r="X766" s="21">
        <v>0.01</v>
      </c>
      <c r="Y766" s="21">
        <v>0.3</v>
      </c>
      <c r="Z766" s="19" t="s">
        <v>185</v>
      </c>
      <c r="AA766" s="19"/>
      <c r="AB766" s="19" t="s">
        <v>185</v>
      </c>
      <c r="AC766" s="19" t="s">
        <v>185</v>
      </c>
      <c r="AD766" s="19" t="s">
        <v>205</v>
      </c>
      <c r="AE766" s="19" t="s">
        <v>185</v>
      </c>
      <c r="AF766" s="19" t="s">
        <v>206</v>
      </c>
      <c r="AG766" s="19" t="s">
        <v>226</v>
      </c>
      <c r="AH766" s="19" t="s">
        <v>226</v>
      </c>
      <c r="AI766" s="19" t="s">
        <v>239</v>
      </c>
      <c r="AJ766" s="19">
        <f t="shared" si="6"/>
        <v>0</v>
      </c>
      <c r="AK766" s="19" t="s">
        <v>302</v>
      </c>
      <c r="AL766" s="19">
        <f t="shared" si="7"/>
        <v>-1</v>
      </c>
      <c r="AM766" s="19" t="s">
        <v>228</v>
      </c>
      <c r="AN766" s="19">
        <f t="shared" si="8"/>
        <v>1</v>
      </c>
      <c r="AO766" s="20"/>
      <c r="AP766" s="19">
        <v>2.0</v>
      </c>
      <c r="AQ766" s="19">
        <v>2.0</v>
      </c>
      <c r="AR766" s="19">
        <v>3.0</v>
      </c>
      <c r="AS766" s="19">
        <v>1.0</v>
      </c>
      <c r="AT766" s="19">
        <v>1.0</v>
      </c>
      <c r="AU766" s="19">
        <v>1.0</v>
      </c>
      <c r="AV766" s="19">
        <v>3.0</v>
      </c>
      <c r="AW766" s="19">
        <v>1.0</v>
      </c>
      <c r="AX766" s="19">
        <v>1.0</v>
      </c>
      <c r="AY766" s="19">
        <f t="shared" si="9"/>
        <v>15</v>
      </c>
      <c r="AZ766" s="19">
        <f t="shared" si="10"/>
        <v>6</v>
      </c>
      <c r="BA766" s="19">
        <f t="shared" si="11"/>
        <v>0</v>
      </c>
      <c r="BB766" s="19">
        <f t="shared" si="12"/>
        <v>0</v>
      </c>
      <c r="BC766" s="19">
        <v>3.0</v>
      </c>
      <c r="BD766" s="19">
        <v>3.0</v>
      </c>
      <c r="BE766" s="19">
        <v>3.0</v>
      </c>
      <c r="BF766" s="19">
        <v>2.0</v>
      </c>
      <c r="BG766" s="19">
        <v>3.0</v>
      </c>
      <c r="BH766" s="19">
        <v>2.0</v>
      </c>
      <c r="BI766" s="19">
        <v>2.0</v>
      </c>
      <c r="BJ766" s="19">
        <f t="shared" si="13"/>
        <v>18</v>
      </c>
      <c r="BK766" s="19">
        <f t="shared" si="14"/>
        <v>11</v>
      </c>
      <c r="BL766" s="19"/>
      <c r="BM766" s="19"/>
      <c r="BN766" s="19">
        <v>2.0</v>
      </c>
      <c r="BO766" s="19" t="s">
        <v>185</v>
      </c>
      <c r="BP766" s="19">
        <f t="shared" si="15"/>
        <v>0</v>
      </c>
      <c r="BQ766" s="19">
        <v>1.0</v>
      </c>
      <c r="BR766" s="19">
        <v>0.0</v>
      </c>
      <c r="BS766" s="19" t="s">
        <v>185</v>
      </c>
      <c r="BT766" s="20">
        <f t="shared" si="16"/>
        <v>0</v>
      </c>
      <c r="BU766" s="20"/>
      <c r="BV766" s="19">
        <v>2.0</v>
      </c>
      <c r="BW766" s="19" t="s">
        <v>185</v>
      </c>
      <c r="BX766" s="19" t="s">
        <v>378</v>
      </c>
      <c r="BY766" s="19" t="s">
        <v>185</v>
      </c>
      <c r="BZ766" s="19" t="s">
        <v>186</v>
      </c>
      <c r="CA766" s="19">
        <f t="shared" si="17"/>
        <v>1</v>
      </c>
      <c r="CB766" s="19" t="s">
        <v>186</v>
      </c>
      <c r="CC766" s="19">
        <f t="shared" si="18"/>
        <v>1</v>
      </c>
      <c r="CD766" s="19" t="s">
        <v>209</v>
      </c>
      <c r="CE766" s="19">
        <f t="shared" si="19"/>
        <v>1</v>
      </c>
      <c r="CF766" s="19" t="s">
        <v>192</v>
      </c>
      <c r="CG766" s="19">
        <f t="shared" si="20"/>
        <v>0</v>
      </c>
      <c r="CH766" s="19" t="s">
        <v>209</v>
      </c>
      <c r="CI766" s="19">
        <f t="shared" si="21"/>
        <v>1</v>
      </c>
      <c r="CJ766" s="19" t="s">
        <v>229</v>
      </c>
      <c r="CK766" s="19" t="s">
        <v>185</v>
      </c>
      <c r="CL766" s="19" t="s">
        <v>241</v>
      </c>
      <c r="CM766" s="19">
        <f t="shared" si="22"/>
        <v>1.5</v>
      </c>
      <c r="CN766" s="19" t="s">
        <v>213</v>
      </c>
      <c r="CO766" s="19">
        <f t="shared" si="23"/>
        <v>1</v>
      </c>
      <c r="CP766" s="19" t="s">
        <v>185</v>
      </c>
      <c r="CQ766" s="19" t="s">
        <v>185</v>
      </c>
      <c r="CR766" s="19" t="s">
        <v>185</v>
      </c>
      <c r="CS766" s="19" t="s">
        <v>185</v>
      </c>
      <c r="CT766" s="19" t="s">
        <v>185</v>
      </c>
      <c r="CU766" s="19">
        <f t="shared" ref="CU766:CY766" si="840">if(CP766="Không",0,1)</f>
        <v>0</v>
      </c>
      <c r="CV766" s="19">
        <f t="shared" si="840"/>
        <v>0</v>
      </c>
      <c r="CW766" s="19">
        <f t="shared" si="840"/>
        <v>0</v>
      </c>
      <c r="CX766" s="19">
        <f t="shared" si="840"/>
        <v>0</v>
      </c>
      <c r="CY766" s="19">
        <f t="shared" si="840"/>
        <v>0</v>
      </c>
      <c r="CZ766" s="19" t="s">
        <v>185</v>
      </c>
      <c r="DA766" s="19">
        <f t="shared" si="25"/>
        <v>0</v>
      </c>
      <c r="DB766" s="19" t="s">
        <v>185</v>
      </c>
      <c r="DC766" s="19">
        <f t="shared" si="26"/>
        <v>0</v>
      </c>
      <c r="DD766" s="20"/>
      <c r="DE766" s="19" t="s">
        <v>185</v>
      </c>
      <c r="DF766" s="19">
        <f t="shared" si="27"/>
        <v>0</v>
      </c>
      <c r="DG766" s="19" t="s">
        <v>196</v>
      </c>
      <c r="DH766" s="19">
        <f t="shared" si="28"/>
        <v>0</v>
      </c>
      <c r="DI766" s="19" t="s">
        <v>185</v>
      </c>
      <c r="DJ766" s="19">
        <f t="shared" si="29"/>
        <v>0</v>
      </c>
      <c r="DK766" s="19" t="s">
        <v>197</v>
      </c>
      <c r="DL766" s="19">
        <f t="shared" si="30"/>
        <v>0</v>
      </c>
      <c r="DM766" s="20"/>
      <c r="DN766" s="19" t="str">
        <f t="shared" si="31"/>
        <v/>
      </c>
      <c r="DO766" s="20"/>
      <c r="DP766" s="19" t="s">
        <v>185</v>
      </c>
      <c r="DQ766" s="20">
        <f t="shared" si="32"/>
        <v>0</v>
      </c>
      <c r="DR766" s="20"/>
      <c r="DS766" s="19" t="s">
        <v>195</v>
      </c>
      <c r="DT766" s="19" t="s">
        <v>285</v>
      </c>
      <c r="DU766" s="19" t="s">
        <v>185</v>
      </c>
      <c r="DV766" s="20"/>
      <c r="DW766" s="20"/>
      <c r="DX766" s="20"/>
      <c r="DY766" s="20"/>
    </row>
    <row r="767">
      <c r="A767" s="18">
        <v>46043.89438657407</v>
      </c>
      <c r="B767" s="19" t="s">
        <v>327</v>
      </c>
      <c r="C767" s="19" t="s">
        <v>335</v>
      </c>
      <c r="D767" s="19">
        <f t="shared" si="2"/>
        <v>1</v>
      </c>
      <c r="E767" s="19" t="s">
        <v>476</v>
      </c>
      <c r="F767" s="19">
        <f>IFERROR(__xludf.DUMMYFUNCTION("LET(
  t, LOWER(TRIM(E767)),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767" s="19" t="s">
        <v>220</v>
      </c>
      <c r="H767" s="19">
        <f>IFERROR(__xludf.DUMMYFUNCTION("LET(
  t, LOWER(TRIM(G767)),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67" s="19" t="s">
        <v>276</v>
      </c>
      <c r="J767" s="19">
        <f>IFERROR(__xludf.DUMMYFUNCTION("LET(
  text, LOWER(I767),
  IFERROR(
    IFS(
      REGEXMATCH(text,""ở cùng gia đình|ở trọ cùng gia đình""), 0,
      REGEXMATCH(text,""thuê trọ""), 1,
      REGEXMATCH(text,""ở ktx""), 2,
      REGEXMATCH(text,""có nhà tại khu vực đang học|có nhà|ở riên"&amp;"g tại chung cư""), 3,
      REGEXMATCH(text,""ở nhà người quen""), 4
    ),
  -1)
)"),0.0)</f>
        <v>0</v>
      </c>
      <c r="K767" s="19" t="s">
        <v>221</v>
      </c>
      <c r="L767" s="19">
        <f>IFERROR(__xludf.DUMMYFUNCTION("LET(
  t, LOWER(TRIM(K767)),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67" s="19" t="s">
        <v>1415</v>
      </c>
      <c r="N767" s="19">
        <f>IFERROR(__xludf.DUMMYFUNCTION("LET(
  t, LOWER(TRIM(M767)),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)"),0.0)</f>
        <v>0</v>
      </c>
      <c r="O767" s="19" t="s">
        <v>185</v>
      </c>
      <c r="P767" s="19">
        <f t="shared" si="3"/>
        <v>0</v>
      </c>
      <c r="Q767" s="20"/>
      <c r="R767" s="20" t="str">
        <f t="shared" si="820"/>
        <v/>
      </c>
      <c r="S767" s="20"/>
      <c r="T767" s="20"/>
      <c r="U767" s="20"/>
      <c r="V767" s="20" t="str">
        <f>IFERROR(__xludf.DUMMYFUNCTION("IFERROR(REGEXEXTRACT(U767,""\d+"")*1, """")"),"")</f>
        <v/>
      </c>
      <c r="W767" s="20">
        <f t="shared" si="5"/>
        <v>0</v>
      </c>
      <c r="X767" s="20"/>
      <c r="Y767" s="20"/>
      <c r="Z767" s="19" t="s">
        <v>186</v>
      </c>
      <c r="AA767" s="19"/>
      <c r="AB767" s="19" t="s">
        <v>185</v>
      </c>
      <c r="AC767" s="19" t="s">
        <v>185</v>
      </c>
      <c r="AD767" s="19" t="s">
        <v>186</v>
      </c>
      <c r="AE767" s="19" t="s">
        <v>185</v>
      </c>
      <c r="AF767" s="19" t="s">
        <v>206</v>
      </c>
      <c r="AG767" s="19" t="s">
        <v>238</v>
      </c>
      <c r="AH767" s="19" t="s">
        <v>251</v>
      </c>
      <c r="AI767" s="19" t="s">
        <v>239</v>
      </c>
      <c r="AJ767" s="19">
        <f t="shared" si="6"/>
        <v>0</v>
      </c>
      <c r="AK767" s="19" t="s">
        <v>238</v>
      </c>
      <c r="AL767" s="19">
        <f t="shared" si="7"/>
        <v>0</v>
      </c>
      <c r="AM767" s="19" t="s">
        <v>190</v>
      </c>
      <c r="AN767" s="19">
        <f t="shared" si="8"/>
        <v>0</v>
      </c>
      <c r="AO767" s="20"/>
      <c r="AP767" s="19">
        <v>4.0</v>
      </c>
      <c r="AQ767" s="19">
        <v>4.0</v>
      </c>
      <c r="AR767" s="19">
        <v>3.0</v>
      </c>
      <c r="AS767" s="19">
        <v>3.0</v>
      </c>
      <c r="AT767" s="19">
        <v>3.0</v>
      </c>
      <c r="AU767" s="19">
        <v>3.0</v>
      </c>
      <c r="AV767" s="19">
        <v>1.0</v>
      </c>
      <c r="AW767" s="19">
        <v>1.0</v>
      </c>
      <c r="AX767" s="19">
        <v>3.0</v>
      </c>
      <c r="AY767" s="19">
        <f t="shared" si="9"/>
        <v>25</v>
      </c>
      <c r="AZ767" s="19">
        <f t="shared" si="10"/>
        <v>16</v>
      </c>
      <c r="BA767" s="19">
        <f t="shared" si="11"/>
        <v>1</v>
      </c>
      <c r="BB767" s="19">
        <f t="shared" si="12"/>
        <v>1</v>
      </c>
      <c r="BC767" s="19">
        <v>3.0</v>
      </c>
      <c r="BD767" s="19">
        <v>3.0</v>
      </c>
      <c r="BE767" s="19">
        <v>3.0</v>
      </c>
      <c r="BF767" s="19">
        <v>3.0</v>
      </c>
      <c r="BG767" s="19">
        <v>2.0</v>
      </c>
      <c r="BH767" s="19">
        <v>2.0</v>
      </c>
      <c r="BI767" s="19">
        <v>2.0</v>
      </c>
      <c r="BJ767" s="19">
        <f t="shared" si="13"/>
        <v>18</v>
      </c>
      <c r="BK767" s="19">
        <f t="shared" si="14"/>
        <v>11</v>
      </c>
      <c r="BL767" s="19"/>
      <c r="BM767" s="19"/>
      <c r="BN767" s="19">
        <v>3.0</v>
      </c>
      <c r="BO767" s="19" t="s">
        <v>185</v>
      </c>
      <c r="BP767" s="19">
        <f t="shared" si="15"/>
        <v>0</v>
      </c>
      <c r="BQ767" s="19">
        <v>5.0</v>
      </c>
      <c r="BR767" s="19" t="s">
        <v>1416</v>
      </c>
      <c r="BS767" s="19" t="s">
        <v>185</v>
      </c>
      <c r="BT767" s="20">
        <f t="shared" si="16"/>
        <v>0</v>
      </c>
      <c r="BU767" s="20"/>
      <c r="BV767" s="19">
        <v>3.0</v>
      </c>
      <c r="BW767" s="19" t="s">
        <v>195</v>
      </c>
      <c r="BX767" s="19" t="s">
        <v>1417</v>
      </c>
      <c r="BY767" s="19" t="s">
        <v>185</v>
      </c>
      <c r="BZ767" s="19" t="s">
        <v>185</v>
      </c>
      <c r="CA767" s="19">
        <f t="shared" si="17"/>
        <v>0</v>
      </c>
      <c r="CB767" s="19" t="s">
        <v>185</v>
      </c>
      <c r="CC767" s="19">
        <f t="shared" si="18"/>
        <v>0</v>
      </c>
      <c r="CD767" s="19" t="s">
        <v>192</v>
      </c>
      <c r="CE767" s="19">
        <f t="shared" si="19"/>
        <v>0</v>
      </c>
      <c r="CF767" s="19" t="s">
        <v>192</v>
      </c>
      <c r="CG767" s="19">
        <f t="shared" si="20"/>
        <v>0</v>
      </c>
      <c r="CH767" s="19" t="s">
        <v>192</v>
      </c>
      <c r="CI767" s="19">
        <f t="shared" si="21"/>
        <v>0</v>
      </c>
      <c r="CJ767" s="19" t="s">
        <v>210</v>
      </c>
      <c r="CK767" s="19" t="s">
        <v>185</v>
      </c>
      <c r="CL767" s="19" t="s">
        <v>194</v>
      </c>
      <c r="CM767" s="19">
        <f t="shared" si="22"/>
        <v>3.5</v>
      </c>
      <c r="CN767" s="19" t="s">
        <v>185</v>
      </c>
      <c r="CO767" s="19">
        <f t="shared" si="23"/>
        <v>0</v>
      </c>
      <c r="CP767" s="19" t="s">
        <v>185</v>
      </c>
      <c r="CQ767" s="19" t="s">
        <v>195</v>
      </c>
      <c r="CR767" s="19" t="s">
        <v>185</v>
      </c>
      <c r="CS767" s="19" t="s">
        <v>195</v>
      </c>
      <c r="CT767" s="19" t="s">
        <v>195</v>
      </c>
      <c r="CU767" s="19">
        <f t="shared" ref="CU767:CY767" si="841">if(CP767="Không",0,1)</f>
        <v>0</v>
      </c>
      <c r="CV767" s="19">
        <f t="shared" si="841"/>
        <v>1</v>
      </c>
      <c r="CW767" s="19">
        <f t="shared" si="841"/>
        <v>0</v>
      </c>
      <c r="CX767" s="19">
        <f t="shared" si="841"/>
        <v>1</v>
      </c>
      <c r="CY767" s="19">
        <f t="shared" si="841"/>
        <v>1</v>
      </c>
      <c r="CZ767" s="19" t="s">
        <v>195</v>
      </c>
      <c r="DA767" s="19">
        <f t="shared" si="25"/>
        <v>1</v>
      </c>
      <c r="DB767" s="19" t="s">
        <v>195</v>
      </c>
      <c r="DC767" s="19">
        <f t="shared" si="26"/>
        <v>1</v>
      </c>
      <c r="DD767" s="19" t="s">
        <v>549</v>
      </c>
      <c r="DE767" s="19" t="s">
        <v>185</v>
      </c>
      <c r="DF767" s="19">
        <f t="shared" si="27"/>
        <v>0</v>
      </c>
      <c r="DG767" s="19" t="s">
        <v>1418</v>
      </c>
      <c r="DH767" s="19">
        <f t="shared" si="28"/>
        <v>1</v>
      </c>
      <c r="DI767" s="19" t="s">
        <v>355</v>
      </c>
      <c r="DJ767" s="19">
        <f t="shared" si="29"/>
        <v>1</v>
      </c>
      <c r="DK767" s="19" t="s">
        <v>282</v>
      </c>
      <c r="DL767" s="19">
        <f t="shared" si="30"/>
        <v>1</v>
      </c>
      <c r="DM767" s="20"/>
      <c r="DN767" s="19" t="str">
        <f t="shared" si="31"/>
        <v/>
      </c>
      <c r="DO767" s="20"/>
      <c r="DP767" s="19" t="s">
        <v>195</v>
      </c>
      <c r="DQ767" s="20">
        <f t="shared" si="32"/>
        <v>1</v>
      </c>
      <c r="DR767" s="19" t="s">
        <v>284</v>
      </c>
      <c r="DS767" s="19" t="s">
        <v>185</v>
      </c>
      <c r="DT767" s="20"/>
      <c r="DU767" s="19" t="s">
        <v>185</v>
      </c>
      <c r="DV767" s="20"/>
      <c r="DW767" s="20"/>
      <c r="DX767" s="20"/>
      <c r="DY767" s="20"/>
    </row>
    <row r="768">
      <c r="A768" s="18">
        <v>46043.89597222222</v>
      </c>
      <c r="B768" s="19" t="s">
        <v>375</v>
      </c>
      <c r="C768" s="19" t="s">
        <v>174</v>
      </c>
      <c r="D768" s="19">
        <f t="shared" si="2"/>
        <v>0</v>
      </c>
      <c r="E768" s="19" t="s">
        <v>180</v>
      </c>
      <c r="F768" s="19">
        <f>IFERROR(__xludf.DUMMYFUNCTION("LET(
  t, LOWER(TRIM(E768)),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68" s="19" t="s">
        <v>220</v>
      </c>
      <c r="H768" s="19">
        <f>IFERROR(__xludf.DUMMYFUNCTION("LET(
  t, LOWER(TRIM(G768)),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68" s="19" t="s">
        <v>201</v>
      </c>
      <c r="J768" s="19">
        <f>IFERROR(__xludf.DUMMYFUNCTION("LET(
  text, LOWER(I768),
  IFERROR(
    IFS(
      REGEXMATCH(text,""ở cùng gia đình|ở trọ cùng gia đình""), 0,
      REGEXMATCH(text,""thuê trọ""), 1,
      REGEXMATCH(text,""ở ktx""), 2,
      REGEXMATCH(text,""có nhà tại khu vực đang học|có nhà|ở riên"&amp;"g tại chung cư""), 3,
      REGEXMATCH(text,""ở nhà người quen""), 4
    ),
  -1)
)"),3.0)</f>
        <v>3</v>
      </c>
      <c r="K768" s="19" t="s">
        <v>183</v>
      </c>
      <c r="L768" s="19">
        <f>IFERROR(__xludf.DUMMYFUNCTION("LET(
  t, LOWER(TRIM(K768)),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68" s="19" t="s">
        <v>184</v>
      </c>
      <c r="N768" s="19">
        <f>IFERROR(__xludf.DUMMYFUNCTION("LET(
  t, LOWER(TRIM(M768)),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68" s="19" t="s">
        <v>185</v>
      </c>
      <c r="P768" s="19">
        <f t="shared" si="3"/>
        <v>0</v>
      </c>
      <c r="Q768" s="20"/>
      <c r="R768" s="20" t="str">
        <f t="shared" si="820"/>
        <v/>
      </c>
      <c r="S768" s="20"/>
      <c r="T768" s="20"/>
      <c r="U768" s="20"/>
      <c r="V768" s="20" t="str">
        <f>IFERROR(__xludf.DUMMYFUNCTION("IFERROR(REGEXEXTRACT(U768,""\d+"")*1, """")"),"")</f>
        <v/>
      </c>
      <c r="W768" s="20">
        <f t="shared" si="5"/>
        <v>0</v>
      </c>
      <c r="X768" s="20"/>
      <c r="Y768" s="20"/>
      <c r="Z768" s="19" t="s">
        <v>185</v>
      </c>
      <c r="AA768" s="19"/>
      <c r="AB768" s="19" t="s">
        <v>185</v>
      </c>
      <c r="AC768" s="19" t="s">
        <v>185</v>
      </c>
      <c r="AD768" s="19" t="s">
        <v>205</v>
      </c>
      <c r="AE768" s="19" t="s">
        <v>225</v>
      </c>
      <c r="AF768" s="19" t="s">
        <v>187</v>
      </c>
      <c r="AG768" s="19" t="s">
        <v>226</v>
      </c>
      <c r="AH768" s="19" t="s">
        <v>226</v>
      </c>
      <c r="AI768" s="19" t="s">
        <v>189</v>
      </c>
      <c r="AJ768" s="19">
        <f t="shared" si="6"/>
        <v>1</v>
      </c>
      <c r="AK768" s="19" t="s">
        <v>188</v>
      </c>
      <c r="AL768" s="19">
        <f t="shared" si="7"/>
        <v>1</v>
      </c>
      <c r="AM768" s="19" t="s">
        <v>190</v>
      </c>
      <c r="AN768" s="19">
        <f t="shared" si="8"/>
        <v>0</v>
      </c>
      <c r="AO768" s="20"/>
      <c r="AP768" s="19">
        <v>3.0</v>
      </c>
      <c r="AQ768" s="19">
        <v>3.0</v>
      </c>
      <c r="AR768" s="19">
        <v>4.0</v>
      </c>
      <c r="AS768" s="19">
        <v>3.0</v>
      </c>
      <c r="AT768" s="19">
        <v>4.0</v>
      </c>
      <c r="AU768" s="19">
        <v>2.0</v>
      </c>
      <c r="AV768" s="19">
        <v>1.0</v>
      </c>
      <c r="AW768" s="19">
        <v>1.0</v>
      </c>
      <c r="AX768" s="19">
        <v>1.0</v>
      </c>
      <c r="AY768" s="19">
        <f t="shared" si="9"/>
        <v>22</v>
      </c>
      <c r="AZ768" s="19">
        <f t="shared" si="10"/>
        <v>13</v>
      </c>
      <c r="BA768" s="19">
        <f t="shared" si="11"/>
        <v>1</v>
      </c>
      <c r="BB768" s="19">
        <f t="shared" si="12"/>
        <v>0</v>
      </c>
      <c r="BC768" s="19">
        <v>2.0</v>
      </c>
      <c r="BD768" s="19">
        <v>4.0</v>
      </c>
      <c r="BE768" s="19">
        <v>3.0</v>
      </c>
      <c r="BF768" s="19">
        <v>3.0</v>
      </c>
      <c r="BG768" s="19">
        <v>2.0</v>
      </c>
      <c r="BH768" s="19">
        <v>1.0</v>
      </c>
      <c r="BI768" s="19">
        <v>1.0</v>
      </c>
      <c r="BJ768" s="19">
        <f t="shared" si="13"/>
        <v>16</v>
      </c>
      <c r="BK768" s="19">
        <f t="shared" si="14"/>
        <v>9</v>
      </c>
      <c r="BL768" s="19"/>
      <c r="BM768" s="19"/>
      <c r="BN768" s="19">
        <v>1.0</v>
      </c>
      <c r="BO768" s="19" t="s">
        <v>185</v>
      </c>
      <c r="BP768" s="19">
        <f t="shared" si="15"/>
        <v>0</v>
      </c>
      <c r="BQ768" s="19">
        <v>1.0</v>
      </c>
      <c r="BR768" s="19">
        <v>0.0</v>
      </c>
      <c r="BS768" s="19" t="s">
        <v>195</v>
      </c>
      <c r="BT768" s="20">
        <f t="shared" si="16"/>
        <v>1</v>
      </c>
      <c r="BU768" s="19" t="s">
        <v>207</v>
      </c>
      <c r="BV768" s="19">
        <v>3.0</v>
      </c>
      <c r="BW768" s="19" t="s">
        <v>195</v>
      </c>
      <c r="BX768" s="19" t="s">
        <v>191</v>
      </c>
      <c r="BY768" s="19" t="s">
        <v>195</v>
      </c>
      <c r="BZ768" s="19" t="s">
        <v>186</v>
      </c>
      <c r="CA768" s="19">
        <f t="shared" si="17"/>
        <v>1</v>
      </c>
      <c r="CB768" s="19" t="s">
        <v>186</v>
      </c>
      <c r="CC768" s="19">
        <f t="shared" si="18"/>
        <v>1</v>
      </c>
      <c r="CD768" s="19" t="s">
        <v>192</v>
      </c>
      <c r="CE768" s="19">
        <f t="shared" si="19"/>
        <v>0</v>
      </c>
      <c r="CF768" s="19" t="s">
        <v>209</v>
      </c>
      <c r="CG768" s="19">
        <f t="shared" si="20"/>
        <v>1</v>
      </c>
      <c r="CH768" s="19" t="s">
        <v>192</v>
      </c>
      <c r="CI768" s="19">
        <f t="shared" si="21"/>
        <v>0</v>
      </c>
      <c r="CJ768" s="19" t="s">
        <v>262</v>
      </c>
      <c r="CK768" s="19" t="s">
        <v>185</v>
      </c>
      <c r="CL768" s="19" t="s">
        <v>194</v>
      </c>
      <c r="CM768" s="19">
        <f t="shared" si="22"/>
        <v>3.5</v>
      </c>
      <c r="CN768" s="19" t="s">
        <v>185</v>
      </c>
      <c r="CO768" s="19">
        <f t="shared" si="23"/>
        <v>0</v>
      </c>
      <c r="CP768" s="19" t="s">
        <v>195</v>
      </c>
      <c r="CQ768" s="19" t="s">
        <v>195</v>
      </c>
      <c r="CR768" s="19" t="s">
        <v>185</v>
      </c>
      <c r="CS768" s="19" t="s">
        <v>195</v>
      </c>
      <c r="CT768" s="19" t="s">
        <v>185</v>
      </c>
      <c r="CU768" s="19">
        <f t="shared" ref="CU768:CY768" si="842">if(CP768="Không",0,1)</f>
        <v>1</v>
      </c>
      <c r="CV768" s="19">
        <f t="shared" si="842"/>
        <v>1</v>
      </c>
      <c r="CW768" s="19">
        <f t="shared" si="842"/>
        <v>0</v>
      </c>
      <c r="CX768" s="19">
        <f t="shared" si="842"/>
        <v>1</v>
      </c>
      <c r="CY768" s="19">
        <f t="shared" si="842"/>
        <v>0</v>
      </c>
      <c r="CZ768" s="19" t="s">
        <v>185</v>
      </c>
      <c r="DA768" s="19">
        <f t="shared" si="25"/>
        <v>0</v>
      </c>
      <c r="DB768" s="19" t="s">
        <v>185</v>
      </c>
      <c r="DC768" s="19">
        <f t="shared" si="26"/>
        <v>0</v>
      </c>
      <c r="DD768" s="20"/>
      <c r="DE768" s="19" t="s">
        <v>195</v>
      </c>
      <c r="DF768" s="19">
        <f t="shared" si="27"/>
        <v>1</v>
      </c>
      <c r="DG768" s="19" t="s">
        <v>196</v>
      </c>
      <c r="DH768" s="19">
        <f t="shared" si="28"/>
        <v>0</v>
      </c>
      <c r="DI768" s="19" t="s">
        <v>273</v>
      </c>
      <c r="DJ768" s="19">
        <f t="shared" si="29"/>
        <v>1</v>
      </c>
      <c r="DK768" s="19" t="s">
        <v>257</v>
      </c>
      <c r="DL768" s="19">
        <f t="shared" si="30"/>
        <v>3</v>
      </c>
      <c r="DM768" s="19" t="s">
        <v>216</v>
      </c>
      <c r="DN768" s="19">
        <f t="shared" si="31"/>
        <v>3.5</v>
      </c>
      <c r="DO768" s="19" t="s">
        <v>361</v>
      </c>
      <c r="DP768" s="19" t="s">
        <v>185</v>
      </c>
      <c r="DQ768" s="20">
        <f t="shared" si="32"/>
        <v>0</v>
      </c>
      <c r="DR768" s="20"/>
      <c r="DS768" s="19" t="s">
        <v>195</v>
      </c>
      <c r="DT768" s="19" t="s">
        <v>285</v>
      </c>
      <c r="DU768" s="19" t="s">
        <v>185</v>
      </c>
      <c r="DV768" s="20"/>
      <c r="DW768" s="20"/>
      <c r="DX768" s="20"/>
      <c r="DY768" s="20"/>
    </row>
    <row r="769">
      <c r="A769" s="18">
        <v>46043.90170138889</v>
      </c>
      <c r="B769" s="19" t="s">
        <v>172</v>
      </c>
      <c r="C769" s="19" t="s">
        <v>335</v>
      </c>
      <c r="D769" s="19">
        <f t="shared" si="2"/>
        <v>1</v>
      </c>
      <c r="E769" s="19" t="s">
        <v>180</v>
      </c>
      <c r="F769" s="19">
        <f>IFERROR(__xludf.DUMMYFUNCTION("LET(
  t, LOWER(TRIM(E769)),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69" s="19" t="s">
        <v>181</v>
      </c>
      <c r="H769" s="19">
        <f>IFERROR(__xludf.DUMMYFUNCTION("LET(
  t, LOWER(TRIM(G769)),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769" s="19" t="s">
        <v>276</v>
      </c>
      <c r="J769" s="19">
        <f>IFERROR(__xludf.DUMMYFUNCTION("LET(
  text, LOWER(I769),
  IFERROR(
    IFS(
      REGEXMATCH(text,""ở cùng gia đình|ở trọ cùng gia đình""), 0,
      REGEXMATCH(text,""thuê trọ""), 1,
      REGEXMATCH(text,""ở ktx""), 2,
      REGEXMATCH(text,""có nhà tại khu vực đang học|có nhà|ở riên"&amp;"g tại chung cư""), 3,
      REGEXMATCH(text,""ở nhà người quen""), 4
    ),
  -1)
)"),0.0)</f>
        <v>0</v>
      </c>
      <c r="K769" s="19" t="s">
        <v>183</v>
      </c>
      <c r="L769" s="19">
        <f>IFERROR(__xludf.DUMMYFUNCTION("LET(
  t, LOWER(TRIM(K769)),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69" s="19" t="s">
        <v>383</v>
      </c>
      <c r="N769" s="19">
        <f>IFERROR(__xludf.DUMMYFUNCTION("LET(
  t, LOWER(TRIM(M769)),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69" s="19" t="s">
        <v>185</v>
      </c>
      <c r="P769" s="19">
        <f t="shared" si="3"/>
        <v>0</v>
      </c>
      <c r="Q769" s="20"/>
      <c r="R769" s="20" t="str">
        <f t="shared" si="820"/>
        <v/>
      </c>
      <c r="S769" s="20"/>
      <c r="T769" s="20"/>
      <c r="U769" s="20"/>
      <c r="V769" s="20" t="str">
        <f>IFERROR(__xludf.DUMMYFUNCTION("IFERROR(REGEXEXTRACT(U769,""\d+"")*1, """")"),"")</f>
        <v/>
      </c>
      <c r="W769" s="20">
        <f t="shared" si="5"/>
        <v>0</v>
      </c>
      <c r="X769" s="20"/>
      <c r="Y769" s="20"/>
      <c r="Z769" s="19" t="s">
        <v>208</v>
      </c>
      <c r="AA769" s="19"/>
      <c r="AB769" s="19" t="s">
        <v>185</v>
      </c>
      <c r="AC769" s="19" t="s">
        <v>185</v>
      </c>
      <c r="AD769" s="19" t="s">
        <v>205</v>
      </c>
      <c r="AE769" s="19" t="s">
        <v>185</v>
      </c>
      <c r="AF769" s="19" t="s">
        <v>250</v>
      </c>
      <c r="AG769" s="19" t="s">
        <v>251</v>
      </c>
      <c r="AH769" s="19" t="s">
        <v>188</v>
      </c>
      <c r="AI769" s="19" t="s">
        <v>239</v>
      </c>
      <c r="AJ769" s="19">
        <f t="shared" si="6"/>
        <v>0</v>
      </c>
      <c r="AK769" s="19" t="s">
        <v>188</v>
      </c>
      <c r="AL769" s="19">
        <f t="shared" si="7"/>
        <v>1</v>
      </c>
      <c r="AM769" s="19" t="s">
        <v>190</v>
      </c>
      <c r="AN769" s="19">
        <f t="shared" si="8"/>
        <v>0</v>
      </c>
      <c r="AO769" s="20"/>
      <c r="AP769" s="19">
        <v>2.0</v>
      </c>
      <c r="AQ769" s="19">
        <v>3.0</v>
      </c>
      <c r="AR769" s="19">
        <v>3.0</v>
      </c>
      <c r="AS769" s="19">
        <v>3.0</v>
      </c>
      <c r="AT769" s="19">
        <v>2.0</v>
      </c>
      <c r="AU769" s="19">
        <v>4.0</v>
      </c>
      <c r="AV769" s="19">
        <v>4.0</v>
      </c>
      <c r="AW769" s="19">
        <v>2.0</v>
      </c>
      <c r="AX769" s="19">
        <v>1.0</v>
      </c>
      <c r="AY769" s="19">
        <f t="shared" si="9"/>
        <v>24</v>
      </c>
      <c r="AZ769" s="19">
        <f t="shared" si="10"/>
        <v>15</v>
      </c>
      <c r="BA769" s="19">
        <f t="shared" si="11"/>
        <v>1</v>
      </c>
      <c r="BB769" s="19">
        <f t="shared" si="12"/>
        <v>1</v>
      </c>
      <c r="BC769" s="19">
        <v>2.0</v>
      </c>
      <c r="BD769" s="19">
        <v>2.0</v>
      </c>
      <c r="BE769" s="19">
        <v>2.0</v>
      </c>
      <c r="BF769" s="19">
        <v>3.0</v>
      </c>
      <c r="BG769" s="19">
        <v>3.0</v>
      </c>
      <c r="BH769" s="19">
        <v>2.0</v>
      </c>
      <c r="BI769" s="19">
        <v>3.0</v>
      </c>
      <c r="BJ769" s="19">
        <f t="shared" si="13"/>
        <v>17</v>
      </c>
      <c r="BK769" s="19">
        <f t="shared" si="14"/>
        <v>10</v>
      </c>
      <c r="BL769" s="19"/>
      <c r="BM769" s="19"/>
      <c r="BN769" s="19">
        <v>4.0</v>
      </c>
      <c r="BO769" s="19" t="s">
        <v>195</v>
      </c>
      <c r="BP769" s="19">
        <f t="shared" si="15"/>
        <v>1</v>
      </c>
      <c r="BQ769" s="19">
        <v>2.0</v>
      </c>
      <c r="BR769" s="19">
        <v>5.0</v>
      </c>
      <c r="BS769" s="19" t="s">
        <v>185</v>
      </c>
      <c r="BT769" s="20">
        <f t="shared" si="16"/>
        <v>0</v>
      </c>
      <c r="BU769" s="20"/>
      <c r="BV769" s="19">
        <v>3.0</v>
      </c>
      <c r="BW769" s="19" t="s">
        <v>195</v>
      </c>
      <c r="BX769" s="19" t="s">
        <v>191</v>
      </c>
      <c r="BY769" s="19" t="s">
        <v>195</v>
      </c>
      <c r="BZ769" s="19" t="s">
        <v>208</v>
      </c>
      <c r="CA769" s="19">
        <f t="shared" si="17"/>
        <v>2</v>
      </c>
      <c r="CB769" s="19" t="s">
        <v>186</v>
      </c>
      <c r="CC769" s="19">
        <f t="shared" si="18"/>
        <v>1</v>
      </c>
      <c r="CD769" s="19" t="s">
        <v>192</v>
      </c>
      <c r="CE769" s="19">
        <f t="shared" si="19"/>
        <v>0</v>
      </c>
      <c r="CF769" s="19" t="s">
        <v>192</v>
      </c>
      <c r="CG769" s="19">
        <f t="shared" si="20"/>
        <v>0</v>
      </c>
      <c r="CH769" s="19" t="s">
        <v>209</v>
      </c>
      <c r="CI769" s="19">
        <f t="shared" si="21"/>
        <v>1</v>
      </c>
      <c r="CJ769" s="19" t="s">
        <v>229</v>
      </c>
      <c r="CK769" s="19" t="s">
        <v>185</v>
      </c>
      <c r="CL769" s="19" t="s">
        <v>212</v>
      </c>
      <c r="CM769" s="19">
        <f t="shared" si="22"/>
        <v>6</v>
      </c>
      <c r="CN769" s="19" t="s">
        <v>185</v>
      </c>
      <c r="CO769" s="19">
        <f t="shared" si="23"/>
        <v>0</v>
      </c>
      <c r="CP769" s="19" t="s">
        <v>185</v>
      </c>
      <c r="CQ769" s="19" t="s">
        <v>195</v>
      </c>
      <c r="CR769" s="19" t="s">
        <v>185</v>
      </c>
      <c r="CS769" s="19" t="s">
        <v>195</v>
      </c>
      <c r="CT769" s="19" t="s">
        <v>185</v>
      </c>
      <c r="CU769" s="19">
        <f t="shared" ref="CU769:CY769" si="843">if(CP769="Không",0,1)</f>
        <v>0</v>
      </c>
      <c r="CV769" s="19">
        <f t="shared" si="843"/>
        <v>1</v>
      </c>
      <c r="CW769" s="19">
        <f t="shared" si="843"/>
        <v>0</v>
      </c>
      <c r="CX769" s="19">
        <f t="shared" si="843"/>
        <v>1</v>
      </c>
      <c r="CY769" s="19">
        <f t="shared" si="843"/>
        <v>0</v>
      </c>
      <c r="CZ769" s="19" t="s">
        <v>185</v>
      </c>
      <c r="DA769" s="19">
        <f t="shared" si="25"/>
        <v>0</v>
      </c>
      <c r="DB769" s="19" t="s">
        <v>185</v>
      </c>
      <c r="DC769" s="19">
        <f t="shared" si="26"/>
        <v>0</v>
      </c>
      <c r="DD769" s="20"/>
      <c r="DE769" s="19" t="s">
        <v>185</v>
      </c>
      <c r="DF769" s="19">
        <f t="shared" si="27"/>
        <v>0</v>
      </c>
      <c r="DG769" s="19" t="s">
        <v>196</v>
      </c>
      <c r="DH769" s="19">
        <f t="shared" si="28"/>
        <v>0</v>
      </c>
      <c r="DI769" s="19" t="s">
        <v>185</v>
      </c>
      <c r="DJ769" s="19">
        <f t="shared" si="29"/>
        <v>0</v>
      </c>
      <c r="DK769" s="19" t="s">
        <v>197</v>
      </c>
      <c r="DL769" s="19">
        <f t="shared" si="30"/>
        <v>0</v>
      </c>
      <c r="DM769" s="20"/>
      <c r="DN769" s="19" t="str">
        <f t="shared" si="31"/>
        <v/>
      </c>
      <c r="DO769" s="20"/>
      <c r="DP769" s="19" t="s">
        <v>185</v>
      </c>
      <c r="DQ769" s="20">
        <f t="shared" si="32"/>
        <v>0</v>
      </c>
      <c r="DR769" s="20"/>
      <c r="DS769" s="19" t="s">
        <v>185</v>
      </c>
      <c r="DT769" s="20"/>
      <c r="DU769" s="19" t="s">
        <v>185</v>
      </c>
      <c r="DV769" s="20"/>
      <c r="DW769" s="20"/>
      <c r="DX769" s="20"/>
      <c r="DY769" s="20"/>
    </row>
    <row r="770">
      <c r="A770" s="18">
        <v>46043.90791666666</v>
      </c>
      <c r="B770" s="19" t="s">
        <v>172</v>
      </c>
      <c r="C770" s="19" t="s">
        <v>335</v>
      </c>
      <c r="D770" s="19">
        <f t="shared" si="2"/>
        <v>1</v>
      </c>
      <c r="E770" s="19" t="s">
        <v>349</v>
      </c>
      <c r="F770" s="19">
        <f>IFERROR(__xludf.DUMMYFUNCTION("LET(
  t, LOWER(TRIM(E770)),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70" s="19" t="s">
        <v>181</v>
      </c>
      <c r="H770" s="19">
        <f>IFERROR(__xludf.DUMMYFUNCTION("LET(
  t, LOWER(TRIM(G770)),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770" s="19" t="s">
        <v>182</v>
      </c>
      <c r="J770" s="19">
        <f>IFERROR(__xludf.DUMMYFUNCTION("LET(
  text, LOWER(I770),
  IFERROR(
    IFS(
      REGEXMATCH(text,""ở cùng gia đình|ở trọ cùng gia đình""), 0,
      REGEXMATCH(text,""thuê trọ""), 1,
      REGEXMATCH(text,""ở ktx""), 2,
      REGEXMATCH(text,""có nhà tại khu vực đang học|có nhà|ở riên"&amp;"g tại chung cư""), 3,
      REGEXMATCH(text,""ở nhà người quen""), 4
    ),
  -1)
)"),1.0)</f>
        <v>1</v>
      </c>
      <c r="K770" s="19" t="s">
        <v>183</v>
      </c>
      <c r="L770" s="19">
        <f>IFERROR(__xludf.DUMMYFUNCTION("LET(
  t, LOWER(TRIM(K770)),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70" s="19" t="s">
        <v>1419</v>
      </c>
      <c r="N770" s="19">
        <f>IFERROR(__xludf.DUMMYFUNCTION("LET(
  t, LOWER(TRIM(M770)),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)"),0.0)</f>
        <v>0</v>
      </c>
      <c r="O770" s="19" t="s">
        <v>185</v>
      </c>
      <c r="P770" s="19">
        <f t="shared" si="3"/>
        <v>0</v>
      </c>
      <c r="Q770" s="20"/>
      <c r="R770" s="20" t="str">
        <f t="shared" si="820"/>
        <v/>
      </c>
      <c r="S770" s="20"/>
      <c r="T770" s="20"/>
      <c r="U770" s="20"/>
      <c r="V770" s="20" t="str">
        <f>IFERROR(__xludf.DUMMYFUNCTION("IFERROR(REGEXEXTRACT(U770,""\d+"")*1, """")"),"")</f>
        <v/>
      </c>
      <c r="W770" s="20">
        <f t="shared" si="5"/>
        <v>0</v>
      </c>
      <c r="X770" s="20"/>
      <c r="Y770" s="20"/>
      <c r="Z770" s="19" t="s">
        <v>186</v>
      </c>
      <c r="AA770" s="19"/>
      <c r="AB770" s="19" t="s">
        <v>185</v>
      </c>
      <c r="AC770" s="19" t="s">
        <v>185</v>
      </c>
      <c r="AD770" s="19" t="s">
        <v>205</v>
      </c>
      <c r="AE770" s="19" t="s">
        <v>186</v>
      </c>
      <c r="AF770" s="19" t="s">
        <v>250</v>
      </c>
      <c r="AG770" s="19" t="s">
        <v>251</v>
      </c>
      <c r="AH770" s="19" t="s">
        <v>251</v>
      </c>
      <c r="AI770" s="19" t="s">
        <v>189</v>
      </c>
      <c r="AJ770" s="19">
        <f t="shared" si="6"/>
        <v>1</v>
      </c>
      <c r="AK770" s="19" t="s">
        <v>226</v>
      </c>
      <c r="AL770" s="19">
        <f t="shared" si="7"/>
        <v>2</v>
      </c>
      <c r="AM770" s="19" t="s">
        <v>228</v>
      </c>
      <c r="AN770" s="19">
        <f t="shared" si="8"/>
        <v>1</v>
      </c>
      <c r="AO770" s="20"/>
      <c r="AP770" s="19">
        <v>3.0</v>
      </c>
      <c r="AQ770" s="19">
        <v>3.0</v>
      </c>
      <c r="AR770" s="19">
        <v>2.0</v>
      </c>
      <c r="AS770" s="19">
        <v>3.0</v>
      </c>
      <c r="AT770" s="19">
        <v>3.0</v>
      </c>
      <c r="AU770" s="19">
        <v>2.0</v>
      </c>
      <c r="AV770" s="19">
        <v>3.0</v>
      </c>
      <c r="AW770" s="19">
        <v>1.0</v>
      </c>
      <c r="AX770" s="19">
        <v>1.0</v>
      </c>
      <c r="AY770" s="19">
        <f t="shared" si="9"/>
        <v>21</v>
      </c>
      <c r="AZ770" s="19">
        <f t="shared" si="10"/>
        <v>12</v>
      </c>
      <c r="BA770" s="19">
        <f t="shared" si="11"/>
        <v>1</v>
      </c>
      <c r="BB770" s="19">
        <f t="shared" si="12"/>
        <v>0</v>
      </c>
      <c r="BC770" s="19">
        <v>4.0</v>
      </c>
      <c r="BD770" s="19">
        <v>4.0</v>
      </c>
      <c r="BE770" s="19">
        <v>4.0</v>
      </c>
      <c r="BF770" s="19">
        <v>3.0</v>
      </c>
      <c r="BG770" s="19">
        <v>3.0</v>
      </c>
      <c r="BH770" s="19">
        <v>1.0</v>
      </c>
      <c r="BI770" s="19">
        <v>4.0</v>
      </c>
      <c r="BJ770" s="19">
        <f t="shared" si="13"/>
        <v>23</v>
      </c>
      <c r="BK770" s="19">
        <f t="shared" si="14"/>
        <v>16</v>
      </c>
      <c r="BL770" s="19"/>
      <c r="BM770" s="19"/>
      <c r="BN770" s="19">
        <v>5.0</v>
      </c>
      <c r="BO770" s="19" t="s">
        <v>185</v>
      </c>
      <c r="BP770" s="19">
        <f t="shared" si="15"/>
        <v>0</v>
      </c>
      <c r="BQ770" s="19">
        <v>4.0</v>
      </c>
      <c r="BR770" s="19">
        <v>14.0</v>
      </c>
      <c r="BS770" s="19" t="s">
        <v>195</v>
      </c>
      <c r="BT770" s="20">
        <f t="shared" si="16"/>
        <v>1</v>
      </c>
      <c r="BU770" s="19" t="s">
        <v>312</v>
      </c>
      <c r="BV770" s="19">
        <v>3.0</v>
      </c>
      <c r="BW770" s="19" t="s">
        <v>195</v>
      </c>
      <c r="BX770" s="19" t="s">
        <v>191</v>
      </c>
      <c r="BY770" s="19" t="s">
        <v>195</v>
      </c>
      <c r="BZ770" s="19" t="s">
        <v>186</v>
      </c>
      <c r="CA770" s="19">
        <f t="shared" si="17"/>
        <v>1</v>
      </c>
      <c r="CB770" s="19" t="s">
        <v>186</v>
      </c>
      <c r="CC770" s="19">
        <f t="shared" si="18"/>
        <v>1</v>
      </c>
      <c r="CD770" s="19" t="s">
        <v>209</v>
      </c>
      <c r="CE770" s="19">
        <f t="shared" si="19"/>
        <v>1</v>
      </c>
      <c r="CF770" s="19" t="s">
        <v>192</v>
      </c>
      <c r="CG770" s="19">
        <f t="shared" si="20"/>
        <v>0</v>
      </c>
      <c r="CH770" s="19" t="s">
        <v>208</v>
      </c>
      <c r="CI770" s="19">
        <f t="shared" si="21"/>
        <v>2</v>
      </c>
      <c r="CJ770" s="19" t="s">
        <v>229</v>
      </c>
      <c r="CK770" s="19" t="s">
        <v>830</v>
      </c>
      <c r="CL770" s="19" t="s">
        <v>194</v>
      </c>
      <c r="CM770" s="19">
        <f t="shared" si="22"/>
        <v>3.5</v>
      </c>
      <c r="CN770" s="19" t="s">
        <v>185</v>
      </c>
      <c r="CO770" s="19">
        <f t="shared" si="23"/>
        <v>0</v>
      </c>
      <c r="CP770" s="19" t="s">
        <v>185</v>
      </c>
      <c r="CQ770" s="19" t="s">
        <v>195</v>
      </c>
      <c r="CR770" s="19" t="s">
        <v>185</v>
      </c>
      <c r="CS770" s="19" t="s">
        <v>185</v>
      </c>
      <c r="CT770" s="19" t="s">
        <v>185</v>
      </c>
      <c r="CU770" s="19">
        <f t="shared" ref="CU770:CY770" si="844">if(CP770="Không",0,1)</f>
        <v>0</v>
      </c>
      <c r="CV770" s="19">
        <f t="shared" si="844"/>
        <v>1</v>
      </c>
      <c r="CW770" s="19">
        <f t="shared" si="844"/>
        <v>0</v>
      </c>
      <c r="CX770" s="19">
        <f t="shared" si="844"/>
        <v>0</v>
      </c>
      <c r="CY770" s="19">
        <f t="shared" si="844"/>
        <v>0</v>
      </c>
      <c r="CZ770" s="19" t="s">
        <v>185</v>
      </c>
      <c r="DA770" s="19">
        <f t="shared" si="25"/>
        <v>0</v>
      </c>
      <c r="DB770" s="19" t="s">
        <v>185</v>
      </c>
      <c r="DC770" s="19">
        <f t="shared" si="26"/>
        <v>0</v>
      </c>
      <c r="DD770" s="20"/>
      <c r="DE770" s="19" t="s">
        <v>185</v>
      </c>
      <c r="DF770" s="19">
        <f t="shared" si="27"/>
        <v>0</v>
      </c>
      <c r="DG770" s="19" t="s">
        <v>196</v>
      </c>
      <c r="DH770" s="19">
        <f t="shared" si="28"/>
        <v>0</v>
      </c>
      <c r="DI770" s="19" t="s">
        <v>185</v>
      </c>
      <c r="DJ770" s="19">
        <f t="shared" si="29"/>
        <v>0</v>
      </c>
      <c r="DK770" s="19" t="s">
        <v>197</v>
      </c>
      <c r="DL770" s="19">
        <f t="shared" si="30"/>
        <v>0</v>
      </c>
      <c r="DM770" s="20"/>
      <c r="DN770" s="19" t="str">
        <f t="shared" si="31"/>
        <v/>
      </c>
      <c r="DO770" s="20"/>
      <c r="DP770" s="19" t="s">
        <v>185</v>
      </c>
      <c r="DQ770" s="20">
        <f t="shared" si="32"/>
        <v>0</v>
      </c>
      <c r="DR770" s="20"/>
      <c r="DS770" s="19" t="s">
        <v>185</v>
      </c>
      <c r="DT770" s="20"/>
      <c r="DU770" s="19" t="s">
        <v>185</v>
      </c>
      <c r="DV770" s="20"/>
      <c r="DW770" s="20"/>
      <c r="DX770" s="20"/>
      <c r="DY770" s="20"/>
    </row>
    <row r="771">
      <c r="A771" s="18">
        <v>46043.909212962964</v>
      </c>
      <c r="B771" s="19" t="s">
        <v>337</v>
      </c>
      <c r="C771" s="19" t="s">
        <v>335</v>
      </c>
      <c r="D771" s="19">
        <f t="shared" si="2"/>
        <v>1</v>
      </c>
      <c r="E771" s="19" t="s">
        <v>847</v>
      </c>
      <c r="F771" s="19">
        <f>IFERROR(__xludf.DUMMYFUNCTION("LET(
  t, LOWER(TRIM(E771)),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71" s="19" t="s">
        <v>185</v>
      </c>
      <c r="H771" s="19">
        <f>IFERROR(__xludf.DUMMYFUNCTION("LET(
  t, LOWER(TRIM(G771)),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71" s="19" t="s">
        <v>347</v>
      </c>
      <c r="J771" s="19">
        <f>IFERROR(__xludf.DUMMYFUNCTION("LET(
  text, LOWER(I771),
  IFERROR(
    IFS(
      REGEXMATCH(text,""ở cùng gia đình|ở trọ cùng gia đình""), 0,
      REGEXMATCH(text,""thuê trọ""), 1,
      REGEXMATCH(text,""ở ktx""), 2,
      REGEXMATCH(text,""có nhà tại khu vực đang học|có nhà|ở riên"&amp;"g tại chung cư""), 3,
      REGEXMATCH(text,""ở nhà người quen""), 4
    ),
  -1)
)"),4.0)</f>
        <v>4</v>
      </c>
      <c r="K771" s="19" t="s">
        <v>183</v>
      </c>
      <c r="L771" s="19">
        <f>IFERROR(__xludf.DUMMYFUNCTION("LET(
  t, LOWER(TRIM(K771)),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71" s="19" t="s">
        <v>184</v>
      </c>
      <c r="N771" s="19">
        <f>IFERROR(__xludf.DUMMYFUNCTION("LET(
  t, LOWER(TRIM(M771)),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71" s="19" t="s">
        <v>185</v>
      </c>
      <c r="P771" s="19">
        <f t="shared" si="3"/>
        <v>0</v>
      </c>
      <c r="Q771" s="20"/>
      <c r="R771" s="20" t="str">
        <f t="shared" si="820"/>
        <v/>
      </c>
      <c r="S771" s="20"/>
      <c r="T771" s="20"/>
      <c r="U771" s="20"/>
      <c r="V771" s="20" t="str">
        <f>IFERROR(__xludf.DUMMYFUNCTION("IFERROR(REGEXEXTRACT(U771,""\d+"")*1, """")"),"")</f>
        <v/>
      </c>
      <c r="W771" s="20">
        <f t="shared" si="5"/>
        <v>0</v>
      </c>
      <c r="X771" s="20"/>
      <c r="Y771" s="20"/>
      <c r="Z771" s="19" t="s">
        <v>186</v>
      </c>
      <c r="AA771" s="19"/>
      <c r="AB771" s="19" t="s">
        <v>185</v>
      </c>
      <c r="AC771" s="19" t="s">
        <v>185</v>
      </c>
      <c r="AD771" s="19" t="s">
        <v>205</v>
      </c>
      <c r="AE771" s="19" t="s">
        <v>186</v>
      </c>
      <c r="AF771" s="19" t="s">
        <v>206</v>
      </c>
      <c r="AG771" s="19" t="s">
        <v>188</v>
      </c>
      <c r="AH771" s="19" t="s">
        <v>226</v>
      </c>
      <c r="AI771" s="19" t="s">
        <v>239</v>
      </c>
      <c r="AJ771" s="19">
        <f t="shared" si="6"/>
        <v>0</v>
      </c>
      <c r="AK771" s="19" t="s">
        <v>302</v>
      </c>
      <c r="AL771" s="19">
        <f t="shared" si="7"/>
        <v>-1</v>
      </c>
      <c r="AM771" s="19" t="s">
        <v>190</v>
      </c>
      <c r="AN771" s="19">
        <f t="shared" si="8"/>
        <v>0</v>
      </c>
      <c r="AO771" s="20"/>
      <c r="AP771" s="19">
        <v>2.0</v>
      </c>
      <c r="AQ771" s="19">
        <v>2.0</v>
      </c>
      <c r="AR771" s="19">
        <v>2.0</v>
      </c>
      <c r="AS771" s="19">
        <v>2.0</v>
      </c>
      <c r="AT771" s="19">
        <v>2.0</v>
      </c>
      <c r="AU771" s="19">
        <v>2.0</v>
      </c>
      <c r="AV771" s="19">
        <v>2.0</v>
      </c>
      <c r="AW771" s="19">
        <v>1.0</v>
      </c>
      <c r="AX771" s="19">
        <v>1.0</v>
      </c>
      <c r="AY771" s="19">
        <f t="shared" si="9"/>
        <v>16</v>
      </c>
      <c r="AZ771" s="19">
        <f t="shared" si="10"/>
        <v>7</v>
      </c>
      <c r="BA771" s="19">
        <f t="shared" si="11"/>
        <v>0</v>
      </c>
      <c r="BB771" s="19">
        <f t="shared" si="12"/>
        <v>0</v>
      </c>
      <c r="BC771" s="19">
        <v>2.0</v>
      </c>
      <c r="BD771" s="19">
        <v>2.0</v>
      </c>
      <c r="BE771" s="19">
        <v>2.0</v>
      </c>
      <c r="BF771" s="19">
        <v>2.0</v>
      </c>
      <c r="BG771" s="19">
        <v>2.0</v>
      </c>
      <c r="BH771" s="19">
        <v>2.0</v>
      </c>
      <c r="BI771" s="19">
        <v>3.0</v>
      </c>
      <c r="BJ771" s="19">
        <f t="shared" si="13"/>
        <v>15</v>
      </c>
      <c r="BK771" s="19">
        <f t="shared" si="14"/>
        <v>8</v>
      </c>
      <c r="BL771" s="19"/>
      <c r="BM771" s="19"/>
      <c r="BN771" s="19">
        <v>3.0</v>
      </c>
      <c r="BO771" s="19" t="s">
        <v>185</v>
      </c>
      <c r="BP771" s="19">
        <f t="shared" si="15"/>
        <v>0</v>
      </c>
      <c r="BQ771" s="19">
        <v>1.0</v>
      </c>
      <c r="BR771" s="19">
        <v>3.0</v>
      </c>
      <c r="BS771" s="19" t="s">
        <v>185</v>
      </c>
      <c r="BT771" s="20">
        <f t="shared" si="16"/>
        <v>0</v>
      </c>
      <c r="BU771" s="20"/>
      <c r="BV771" s="19">
        <v>4.0</v>
      </c>
      <c r="BW771" s="19" t="s">
        <v>195</v>
      </c>
      <c r="BX771" s="19" t="s">
        <v>191</v>
      </c>
      <c r="BY771" s="19" t="s">
        <v>185</v>
      </c>
      <c r="BZ771" s="19" t="s">
        <v>185</v>
      </c>
      <c r="CA771" s="19">
        <f t="shared" si="17"/>
        <v>0</v>
      </c>
      <c r="CB771" s="19" t="s">
        <v>185</v>
      </c>
      <c r="CC771" s="19">
        <f t="shared" si="18"/>
        <v>0</v>
      </c>
      <c r="CD771" s="19" t="s">
        <v>192</v>
      </c>
      <c r="CE771" s="19">
        <f t="shared" si="19"/>
        <v>0</v>
      </c>
      <c r="CF771" s="19" t="s">
        <v>192</v>
      </c>
      <c r="CG771" s="19">
        <f t="shared" si="20"/>
        <v>0</v>
      </c>
      <c r="CH771" s="19" t="s">
        <v>192</v>
      </c>
      <c r="CI771" s="19">
        <f t="shared" si="21"/>
        <v>0</v>
      </c>
      <c r="CJ771" s="19" t="s">
        <v>415</v>
      </c>
      <c r="CK771" s="19" t="s">
        <v>1095</v>
      </c>
      <c r="CL771" s="19" t="s">
        <v>194</v>
      </c>
      <c r="CM771" s="19">
        <f t="shared" si="22"/>
        <v>3.5</v>
      </c>
      <c r="CN771" s="19" t="s">
        <v>185</v>
      </c>
      <c r="CO771" s="19">
        <f t="shared" si="23"/>
        <v>0</v>
      </c>
      <c r="CP771" s="19" t="s">
        <v>185</v>
      </c>
      <c r="CQ771" s="19" t="s">
        <v>185</v>
      </c>
      <c r="CR771" s="19" t="s">
        <v>185</v>
      </c>
      <c r="CS771" s="19" t="s">
        <v>185</v>
      </c>
      <c r="CT771" s="19" t="s">
        <v>185</v>
      </c>
      <c r="CU771" s="19">
        <f t="shared" ref="CU771:CY771" si="845">if(CP771="Không",0,1)</f>
        <v>0</v>
      </c>
      <c r="CV771" s="19">
        <f t="shared" si="845"/>
        <v>0</v>
      </c>
      <c r="CW771" s="19">
        <f t="shared" si="845"/>
        <v>0</v>
      </c>
      <c r="CX771" s="19">
        <f t="shared" si="845"/>
        <v>0</v>
      </c>
      <c r="CY771" s="19">
        <f t="shared" si="845"/>
        <v>0</v>
      </c>
      <c r="CZ771" s="19" t="s">
        <v>185</v>
      </c>
      <c r="DA771" s="19">
        <f t="shared" si="25"/>
        <v>0</v>
      </c>
      <c r="DB771" s="19" t="s">
        <v>185</v>
      </c>
      <c r="DC771" s="19">
        <f t="shared" si="26"/>
        <v>0</v>
      </c>
      <c r="DD771" s="20"/>
      <c r="DE771" s="19" t="s">
        <v>195</v>
      </c>
      <c r="DF771" s="19">
        <f t="shared" si="27"/>
        <v>1</v>
      </c>
      <c r="DG771" s="19" t="s">
        <v>196</v>
      </c>
      <c r="DH771" s="19">
        <f t="shared" si="28"/>
        <v>0</v>
      </c>
      <c r="DI771" s="19" t="s">
        <v>185</v>
      </c>
      <c r="DJ771" s="19">
        <f t="shared" si="29"/>
        <v>0</v>
      </c>
      <c r="DK771" s="19" t="s">
        <v>197</v>
      </c>
      <c r="DL771" s="19">
        <f t="shared" si="30"/>
        <v>0</v>
      </c>
      <c r="DM771" s="19" t="s">
        <v>303</v>
      </c>
      <c r="DN771" s="19">
        <f t="shared" si="31"/>
        <v>0.5</v>
      </c>
      <c r="DO771" s="19" t="s">
        <v>1420</v>
      </c>
      <c r="DP771" s="19" t="s">
        <v>185</v>
      </c>
      <c r="DQ771" s="20">
        <f t="shared" si="32"/>
        <v>0</v>
      </c>
      <c r="DR771" s="20"/>
      <c r="DS771" s="19" t="s">
        <v>185</v>
      </c>
      <c r="DT771" s="20"/>
      <c r="DU771" s="19" t="s">
        <v>185</v>
      </c>
      <c r="DV771" s="20"/>
      <c r="DW771" s="20"/>
      <c r="DX771" s="20"/>
      <c r="DY771" s="20"/>
    </row>
    <row r="772">
      <c r="A772" s="18">
        <v>46043.913877314815</v>
      </c>
      <c r="B772" s="19" t="s">
        <v>219</v>
      </c>
      <c r="C772" s="19" t="s">
        <v>174</v>
      </c>
      <c r="D772" s="19">
        <f t="shared" si="2"/>
        <v>0</v>
      </c>
      <c r="E772" s="19" t="s">
        <v>346</v>
      </c>
      <c r="F772" s="19">
        <f>IFERROR(__xludf.DUMMYFUNCTION("LET(
  t, LOWER(TRIM(E772)),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72" s="19" t="s">
        <v>185</v>
      </c>
      <c r="H772" s="19">
        <f>IFERROR(__xludf.DUMMYFUNCTION("LET(
  t, LOWER(TRIM(G772)),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72" s="19" t="s">
        <v>201</v>
      </c>
      <c r="J772" s="19">
        <f>IFERROR(__xludf.DUMMYFUNCTION("LET(
  text, LOWER(I772),
  IFERROR(
    IFS(
      REGEXMATCH(text,""ở cùng gia đình|ở trọ cùng gia đình""), 0,
      REGEXMATCH(text,""thuê trọ""), 1,
      REGEXMATCH(text,""ở ktx""), 2,
      REGEXMATCH(text,""có nhà tại khu vực đang học|có nhà|ở riên"&amp;"g tại chung cư""), 3,
      REGEXMATCH(text,""ở nhà người quen""), 4
    ),
  -1)
)"),3.0)</f>
        <v>3</v>
      </c>
      <c r="K772" s="19" t="s">
        <v>183</v>
      </c>
      <c r="L772" s="19">
        <f>IFERROR(__xludf.DUMMYFUNCTION("LET(
  t, LOWER(TRIM(K772)),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72" s="19" t="s">
        <v>222</v>
      </c>
      <c r="N772" s="19">
        <f>IFERROR(__xludf.DUMMYFUNCTION("LET(
  t, LOWER(TRIM(M772)),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72" s="19" t="s">
        <v>185</v>
      </c>
      <c r="P772" s="19">
        <f t="shared" si="3"/>
        <v>0</v>
      </c>
      <c r="Q772" s="20"/>
      <c r="R772" s="20" t="str">
        <f t="shared" si="820"/>
        <v/>
      </c>
      <c r="S772" s="20"/>
      <c r="T772" s="20"/>
      <c r="U772" s="20"/>
      <c r="V772" s="20" t="str">
        <f>IFERROR(__xludf.DUMMYFUNCTION("IFERROR(REGEXEXTRACT(U772,""\d+"")*1, """")"),"")</f>
        <v/>
      </c>
      <c r="W772" s="20">
        <f t="shared" si="5"/>
        <v>0</v>
      </c>
      <c r="X772" s="20"/>
      <c r="Y772" s="20"/>
      <c r="Z772" s="19" t="s">
        <v>186</v>
      </c>
      <c r="AA772" s="19"/>
      <c r="AB772" s="19" t="s">
        <v>185</v>
      </c>
      <c r="AC772" s="19" t="s">
        <v>185</v>
      </c>
      <c r="AD772" s="19" t="s">
        <v>186</v>
      </c>
      <c r="AE772" s="19" t="s">
        <v>185</v>
      </c>
      <c r="AF772" s="19" t="s">
        <v>206</v>
      </c>
      <c r="AG772" s="19" t="s">
        <v>188</v>
      </c>
      <c r="AH772" s="19" t="s">
        <v>238</v>
      </c>
      <c r="AI772" s="19" t="s">
        <v>239</v>
      </c>
      <c r="AJ772" s="19">
        <f t="shared" si="6"/>
        <v>0</v>
      </c>
      <c r="AK772" s="19" t="s">
        <v>238</v>
      </c>
      <c r="AL772" s="19">
        <f t="shared" si="7"/>
        <v>0</v>
      </c>
      <c r="AM772" s="19" t="s">
        <v>190</v>
      </c>
      <c r="AN772" s="19">
        <f t="shared" si="8"/>
        <v>0</v>
      </c>
      <c r="AO772" s="20"/>
      <c r="AP772" s="19">
        <v>1.0</v>
      </c>
      <c r="AQ772" s="19">
        <v>1.0</v>
      </c>
      <c r="AR772" s="19">
        <v>2.0</v>
      </c>
      <c r="AS772" s="19">
        <v>1.0</v>
      </c>
      <c r="AT772" s="19">
        <v>1.0</v>
      </c>
      <c r="AU772" s="19">
        <v>1.0</v>
      </c>
      <c r="AV772" s="19">
        <v>2.0</v>
      </c>
      <c r="AW772" s="19">
        <v>1.0</v>
      </c>
      <c r="AX772" s="19">
        <v>1.0</v>
      </c>
      <c r="AY772" s="19">
        <f t="shared" si="9"/>
        <v>11</v>
      </c>
      <c r="AZ772" s="19">
        <f t="shared" si="10"/>
        <v>2</v>
      </c>
      <c r="BA772" s="19">
        <f t="shared" si="11"/>
        <v>0</v>
      </c>
      <c r="BB772" s="19">
        <f t="shared" si="12"/>
        <v>0</v>
      </c>
      <c r="BC772" s="19">
        <v>2.0</v>
      </c>
      <c r="BD772" s="19">
        <v>1.0</v>
      </c>
      <c r="BE772" s="19">
        <v>1.0</v>
      </c>
      <c r="BF772" s="19">
        <v>1.0</v>
      </c>
      <c r="BG772" s="19">
        <v>2.0</v>
      </c>
      <c r="BH772" s="19">
        <v>1.0</v>
      </c>
      <c r="BI772" s="19">
        <v>1.0</v>
      </c>
      <c r="BJ772" s="19">
        <f t="shared" si="13"/>
        <v>9</v>
      </c>
      <c r="BK772" s="19">
        <f t="shared" si="14"/>
        <v>2</v>
      </c>
      <c r="BL772" s="19"/>
      <c r="BM772" s="19"/>
      <c r="BN772" s="19">
        <v>3.0</v>
      </c>
      <c r="BO772" s="19" t="s">
        <v>185</v>
      </c>
      <c r="BP772" s="19">
        <f t="shared" si="15"/>
        <v>0</v>
      </c>
      <c r="BQ772" s="19">
        <v>2.0</v>
      </c>
      <c r="BR772" s="19">
        <v>0.0</v>
      </c>
      <c r="BS772" s="19" t="s">
        <v>185</v>
      </c>
      <c r="BT772" s="20">
        <f t="shared" si="16"/>
        <v>0</v>
      </c>
      <c r="BU772" s="20"/>
      <c r="BV772" s="19">
        <v>3.0</v>
      </c>
      <c r="BW772" s="19" t="s">
        <v>185</v>
      </c>
      <c r="BX772" s="19" t="s">
        <v>191</v>
      </c>
      <c r="BY772" s="19" t="s">
        <v>185</v>
      </c>
      <c r="BZ772" s="19" t="s">
        <v>185</v>
      </c>
      <c r="CA772" s="19">
        <f t="shared" si="17"/>
        <v>0</v>
      </c>
      <c r="CB772" s="19" t="s">
        <v>185</v>
      </c>
      <c r="CC772" s="19">
        <f t="shared" si="18"/>
        <v>0</v>
      </c>
      <c r="CD772" s="19" t="s">
        <v>192</v>
      </c>
      <c r="CE772" s="19">
        <f t="shared" si="19"/>
        <v>0</v>
      </c>
      <c r="CF772" s="19" t="s">
        <v>192</v>
      </c>
      <c r="CG772" s="19">
        <f t="shared" si="20"/>
        <v>0</v>
      </c>
      <c r="CH772" s="19" t="s">
        <v>192</v>
      </c>
      <c r="CI772" s="19">
        <f t="shared" si="21"/>
        <v>0</v>
      </c>
      <c r="CJ772" s="19" t="s">
        <v>262</v>
      </c>
      <c r="CK772" s="19" t="s">
        <v>185</v>
      </c>
      <c r="CL772" s="19" t="s">
        <v>212</v>
      </c>
      <c r="CM772" s="19">
        <f t="shared" si="22"/>
        <v>6</v>
      </c>
      <c r="CN772" s="19" t="s">
        <v>185</v>
      </c>
      <c r="CO772" s="19">
        <f t="shared" si="23"/>
        <v>0</v>
      </c>
      <c r="CP772" s="19" t="s">
        <v>185</v>
      </c>
      <c r="CQ772" s="19" t="s">
        <v>185</v>
      </c>
      <c r="CR772" s="19" t="s">
        <v>185</v>
      </c>
      <c r="CS772" s="19" t="s">
        <v>185</v>
      </c>
      <c r="CT772" s="19" t="s">
        <v>185</v>
      </c>
      <c r="CU772" s="19">
        <f t="shared" ref="CU772:CY772" si="846">if(CP772="Không",0,1)</f>
        <v>0</v>
      </c>
      <c r="CV772" s="19">
        <f t="shared" si="846"/>
        <v>0</v>
      </c>
      <c r="CW772" s="19">
        <f t="shared" si="846"/>
        <v>0</v>
      </c>
      <c r="CX772" s="19">
        <f t="shared" si="846"/>
        <v>0</v>
      </c>
      <c r="CY772" s="19">
        <f t="shared" si="846"/>
        <v>0</v>
      </c>
      <c r="CZ772" s="19" t="s">
        <v>185</v>
      </c>
      <c r="DA772" s="19">
        <f t="shared" si="25"/>
        <v>0</v>
      </c>
      <c r="DB772" s="19" t="s">
        <v>185</v>
      </c>
      <c r="DC772" s="19">
        <f t="shared" si="26"/>
        <v>0</v>
      </c>
      <c r="DD772" s="20"/>
      <c r="DE772" s="19" t="s">
        <v>195</v>
      </c>
      <c r="DF772" s="19">
        <f t="shared" si="27"/>
        <v>1</v>
      </c>
      <c r="DG772" s="19" t="s">
        <v>196</v>
      </c>
      <c r="DH772" s="19">
        <f t="shared" si="28"/>
        <v>0</v>
      </c>
      <c r="DI772" s="19" t="s">
        <v>185</v>
      </c>
      <c r="DJ772" s="19">
        <f t="shared" si="29"/>
        <v>0</v>
      </c>
      <c r="DK772" s="19" t="s">
        <v>197</v>
      </c>
      <c r="DL772" s="19">
        <f t="shared" si="30"/>
        <v>0</v>
      </c>
      <c r="DM772" s="19" t="s">
        <v>216</v>
      </c>
      <c r="DN772" s="19">
        <f t="shared" si="31"/>
        <v>3.5</v>
      </c>
      <c r="DO772" s="19" t="s">
        <v>441</v>
      </c>
      <c r="DP772" s="19" t="s">
        <v>185</v>
      </c>
      <c r="DQ772" s="20">
        <f t="shared" si="32"/>
        <v>0</v>
      </c>
      <c r="DR772" s="20"/>
      <c r="DS772" s="19" t="s">
        <v>185</v>
      </c>
      <c r="DT772" s="20"/>
      <c r="DU772" s="19" t="s">
        <v>185</v>
      </c>
      <c r="DV772" s="20"/>
      <c r="DW772" s="20"/>
      <c r="DX772" s="20"/>
      <c r="DY772" s="20"/>
    </row>
    <row r="773">
      <c r="A773" s="18">
        <v>46043.9168287037</v>
      </c>
      <c r="B773" s="19" t="s">
        <v>246</v>
      </c>
      <c r="C773" s="19" t="s">
        <v>335</v>
      </c>
      <c r="D773" s="19">
        <f t="shared" si="2"/>
        <v>1</v>
      </c>
      <c r="E773" s="19" t="s">
        <v>328</v>
      </c>
      <c r="F773" s="19">
        <f>IFERROR(__xludf.DUMMYFUNCTION("LET(
  t, LOWER(TRIM(E773)),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73" s="19" t="s">
        <v>185</v>
      </c>
      <c r="H773" s="19">
        <f>IFERROR(__xludf.DUMMYFUNCTION("LET(
  t, LOWER(TRIM(G773)),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73" s="19" t="s">
        <v>276</v>
      </c>
      <c r="J773" s="19">
        <f>IFERROR(__xludf.DUMMYFUNCTION("LET(
  text, LOWER(I773),
  IFERROR(
    IFS(
      REGEXMATCH(text,""ở cùng gia đình|ở trọ cùng gia đình""), 0,
      REGEXMATCH(text,""thuê trọ""), 1,
      REGEXMATCH(text,""ở ktx""), 2,
      REGEXMATCH(text,""có nhà tại khu vực đang học|có nhà|ở riên"&amp;"g tại chung cư""), 3,
      REGEXMATCH(text,""ở nhà người quen""), 4
    ),
  -1)
)"),0.0)</f>
        <v>0</v>
      </c>
      <c r="K773" s="19" t="s">
        <v>183</v>
      </c>
      <c r="L773" s="19">
        <f>IFERROR(__xludf.DUMMYFUNCTION("LET(
  t, LOWER(TRIM(K773)),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73" s="19" t="s">
        <v>222</v>
      </c>
      <c r="N773" s="19">
        <f>IFERROR(__xludf.DUMMYFUNCTION("LET(
  t, LOWER(TRIM(M773)),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73" s="19" t="s">
        <v>185</v>
      </c>
      <c r="P773" s="19">
        <f t="shared" si="3"/>
        <v>0</v>
      </c>
      <c r="Q773" s="20"/>
      <c r="R773" s="20" t="str">
        <f t="shared" si="820"/>
        <v/>
      </c>
      <c r="S773" s="20"/>
      <c r="T773" s="20"/>
      <c r="U773" s="20"/>
      <c r="V773" s="20" t="str">
        <f>IFERROR(__xludf.DUMMYFUNCTION("IFERROR(REGEXEXTRACT(U773,""\d+"")*1, """")"),"")</f>
        <v/>
      </c>
      <c r="W773" s="20">
        <f t="shared" si="5"/>
        <v>0</v>
      </c>
      <c r="X773" s="20"/>
      <c r="Y773" s="20"/>
      <c r="Z773" s="19" t="s">
        <v>185</v>
      </c>
      <c r="AA773" s="19"/>
      <c r="AB773" s="19" t="s">
        <v>185</v>
      </c>
      <c r="AC773" s="19" t="s">
        <v>185</v>
      </c>
      <c r="AD773" s="19" t="s">
        <v>186</v>
      </c>
      <c r="AE773" s="19" t="s">
        <v>185</v>
      </c>
      <c r="AF773" s="19" t="s">
        <v>206</v>
      </c>
      <c r="AG773" s="19" t="s">
        <v>226</v>
      </c>
      <c r="AH773" s="19" t="s">
        <v>188</v>
      </c>
      <c r="AI773" s="19" t="s">
        <v>239</v>
      </c>
      <c r="AJ773" s="19">
        <f t="shared" si="6"/>
        <v>0</v>
      </c>
      <c r="AK773" s="19" t="s">
        <v>238</v>
      </c>
      <c r="AL773" s="19">
        <f t="shared" si="7"/>
        <v>0</v>
      </c>
      <c r="AM773" s="19" t="s">
        <v>190</v>
      </c>
      <c r="AN773" s="19">
        <f t="shared" si="8"/>
        <v>0</v>
      </c>
      <c r="AO773" s="20"/>
      <c r="AP773" s="19">
        <v>2.0</v>
      </c>
      <c r="AQ773" s="19">
        <v>1.0</v>
      </c>
      <c r="AR773" s="19">
        <v>2.0</v>
      </c>
      <c r="AS773" s="19">
        <v>2.0</v>
      </c>
      <c r="AT773" s="19">
        <v>1.0</v>
      </c>
      <c r="AU773" s="19">
        <v>2.0</v>
      </c>
      <c r="AV773" s="19">
        <v>2.0</v>
      </c>
      <c r="AW773" s="19">
        <v>1.0</v>
      </c>
      <c r="AX773" s="19">
        <v>1.0</v>
      </c>
      <c r="AY773" s="19">
        <f t="shared" si="9"/>
        <v>14</v>
      </c>
      <c r="AZ773" s="19">
        <f t="shared" si="10"/>
        <v>5</v>
      </c>
      <c r="BA773" s="19">
        <f t="shared" si="11"/>
        <v>0</v>
      </c>
      <c r="BB773" s="19">
        <f t="shared" si="12"/>
        <v>0</v>
      </c>
      <c r="BC773" s="19">
        <v>2.0</v>
      </c>
      <c r="BD773" s="19">
        <v>1.0</v>
      </c>
      <c r="BE773" s="19">
        <v>2.0</v>
      </c>
      <c r="BF773" s="19">
        <v>3.0</v>
      </c>
      <c r="BG773" s="19">
        <v>1.0</v>
      </c>
      <c r="BH773" s="19">
        <v>1.0</v>
      </c>
      <c r="BI773" s="19">
        <v>2.0</v>
      </c>
      <c r="BJ773" s="19">
        <f t="shared" si="13"/>
        <v>12</v>
      </c>
      <c r="BK773" s="19">
        <f t="shared" si="14"/>
        <v>5</v>
      </c>
      <c r="BL773" s="19"/>
      <c r="BM773" s="19"/>
      <c r="BN773" s="19">
        <v>3.0</v>
      </c>
      <c r="BO773" s="19" t="s">
        <v>185</v>
      </c>
      <c r="BP773" s="19">
        <f t="shared" si="15"/>
        <v>0</v>
      </c>
      <c r="BQ773" s="19">
        <v>3.0</v>
      </c>
      <c r="BR773" s="19">
        <v>0.0</v>
      </c>
      <c r="BS773" s="19" t="s">
        <v>185</v>
      </c>
      <c r="BT773" s="20">
        <f t="shared" si="16"/>
        <v>0</v>
      </c>
      <c r="BU773" s="20"/>
      <c r="BV773" s="19">
        <v>2.0</v>
      </c>
      <c r="BW773" s="19" t="s">
        <v>185</v>
      </c>
      <c r="BX773" s="19" t="s">
        <v>191</v>
      </c>
      <c r="BY773" s="19" t="s">
        <v>195</v>
      </c>
      <c r="BZ773" s="19" t="s">
        <v>186</v>
      </c>
      <c r="CA773" s="19">
        <f t="shared" si="17"/>
        <v>1</v>
      </c>
      <c r="CB773" s="19" t="s">
        <v>186</v>
      </c>
      <c r="CC773" s="19">
        <f t="shared" si="18"/>
        <v>1</v>
      </c>
      <c r="CD773" s="19" t="s">
        <v>209</v>
      </c>
      <c r="CE773" s="19">
        <f t="shared" si="19"/>
        <v>1</v>
      </c>
      <c r="CF773" s="19" t="s">
        <v>192</v>
      </c>
      <c r="CG773" s="19">
        <f t="shared" si="20"/>
        <v>0</v>
      </c>
      <c r="CH773" s="19" t="s">
        <v>192</v>
      </c>
      <c r="CI773" s="19">
        <f t="shared" si="21"/>
        <v>0</v>
      </c>
      <c r="CJ773" s="19" t="s">
        <v>292</v>
      </c>
      <c r="CK773" s="19" t="s">
        <v>386</v>
      </c>
      <c r="CL773" s="19" t="s">
        <v>241</v>
      </c>
      <c r="CM773" s="19">
        <f t="shared" si="22"/>
        <v>1.5</v>
      </c>
      <c r="CN773" s="19" t="s">
        <v>213</v>
      </c>
      <c r="CO773" s="19">
        <f t="shared" si="23"/>
        <v>1</v>
      </c>
      <c r="CP773" s="19" t="s">
        <v>185</v>
      </c>
      <c r="CQ773" s="19" t="s">
        <v>185</v>
      </c>
      <c r="CR773" s="19" t="s">
        <v>185</v>
      </c>
      <c r="CS773" s="19" t="s">
        <v>195</v>
      </c>
      <c r="CT773" s="19" t="s">
        <v>185</v>
      </c>
      <c r="CU773" s="19">
        <f t="shared" ref="CU773:CY773" si="847">if(CP773="Không",0,1)</f>
        <v>0</v>
      </c>
      <c r="CV773" s="19">
        <f t="shared" si="847"/>
        <v>0</v>
      </c>
      <c r="CW773" s="19">
        <f t="shared" si="847"/>
        <v>0</v>
      </c>
      <c r="CX773" s="19">
        <f t="shared" si="847"/>
        <v>1</v>
      </c>
      <c r="CY773" s="19">
        <f t="shared" si="847"/>
        <v>0</v>
      </c>
      <c r="CZ773" s="19" t="s">
        <v>185</v>
      </c>
      <c r="DA773" s="19">
        <f t="shared" si="25"/>
        <v>0</v>
      </c>
      <c r="DB773" s="19" t="s">
        <v>185</v>
      </c>
      <c r="DC773" s="19">
        <f t="shared" si="26"/>
        <v>0</v>
      </c>
      <c r="DD773" s="20"/>
      <c r="DE773" s="19" t="s">
        <v>195</v>
      </c>
      <c r="DF773" s="19">
        <f t="shared" si="27"/>
        <v>1</v>
      </c>
      <c r="DG773" s="19" t="s">
        <v>1421</v>
      </c>
      <c r="DH773" s="19">
        <f t="shared" si="28"/>
        <v>1</v>
      </c>
      <c r="DI773" s="19" t="s">
        <v>185</v>
      </c>
      <c r="DJ773" s="19">
        <f t="shared" si="29"/>
        <v>0</v>
      </c>
      <c r="DK773" s="19" t="s">
        <v>197</v>
      </c>
      <c r="DL773" s="19">
        <f t="shared" si="30"/>
        <v>0</v>
      </c>
      <c r="DM773" s="19" t="s">
        <v>198</v>
      </c>
      <c r="DN773" s="19">
        <f t="shared" si="31"/>
        <v>1.5</v>
      </c>
      <c r="DO773" s="19" t="s">
        <v>1422</v>
      </c>
      <c r="DP773" s="19" t="s">
        <v>185</v>
      </c>
      <c r="DQ773" s="20">
        <f t="shared" si="32"/>
        <v>0</v>
      </c>
      <c r="DR773" s="20"/>
      <c r="DS773" s="19" t="s">
        <v>185</v>
      </c>
      <c r="DT773" s="20"/>
      <c r="DU773" s="19" t="s">
        <v>185</v>
      </c>
      <c r="DV773" s="20"/>
      <c r="DW773" s="20"/>
      <c r="DX773" s="20"/>
      <c r="DY773" s="20"/>
    </row>
    <row r="774">
      <c r="A774" s="18">
        <v>46043.917719907404</v>
      </c>
      <c r="B774" s="19" t="s">
        <v>219</v>
      </c>
      <c r="C774" s="19" t="s">
        <v>174</v>
      </c>
      <c r="D774" s="19">
        <f t="shared" si="2"/>
        <v>0</v>
      </c>
      <c r="E774" s="19" t="s">
        <v>475</v>
      </c>
      <c r="F774" s="19">
        <f>IFERROR(__xludf.DUMMYFUNCTION("LET(
  t, LOWER(TRIM(E774)),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774" s="19" t="s">
        <v>220</v>
      </c>
      <c r="H774" s="19">
        <f>IFERROR(__xludf.DUMMYFUNCTION("LET(
  t, LOWER(TRIM(G774)),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74" s="19" t="s">
        <v>276</v>
      </c>
      <c r="J774" s="19">
        <f>IFERROR(__xludf.DUMMYFUNCTION("LET(
  text, LOWER(I774),
  IFERROR(
    IFS(
      REGEXMATCH(text,""ở cùng gia đình|ở trọ cùng gia đình""), 0,
      REGEXMATCH(text,""thuê trọ""), 1,
      REGEXMATCH(text,""ở ktx""), 2,
      REGEXMATCH(text,""có nhà tại khu vực đang học|có nhà|ở riên"&amp;"g tại chung cư""), 3,
      REGEXMATCH(text,""ở nhà người quen""), 4
    ),
  -1)
)"),0.0)</f>
        <v>0</v>
      </c>
      <c r="K774" s="19" t="s">
        <v>183</v>
      </c>
      <c r="L774" s="19">
        <f>IFERROR(__xludf.DUMMYFUNCTION("LET(
  t, LOWER(TRIM(K774)),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74" s="19" t="s">
        <v>261</v>
      </c>
      <c r="N774" s="19">
        <f>IFERROR(__xludf.DUMMYFUNCTION("LET(
  t, LOWER(TRIM(M774)),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74" s="19" t="s">
        <v>195</v>
      </c>
      <c r="P774" s="19">
        <f t="shared" si="3"/>
        <v>1</v>
      </c>
      <c r="Q774" s="19">
        <v>1.0</v>
      </c>
      <c r="R774" s="20">
        <f t="shared" si="820"/>
        <v>1</v>
      </c>
      <c r="S774" s="19" t="s">
        <v>223</v>
      </c>
      <c r="T774" s="19"/>
      <c r="U774" s="19" t="s">
        <v>307</v>
      </c>
      <c r="V774" s="20">
        <f>IFERROR(__xludf.DUMMYFUNCTION("IFERROR(REGEXEXTRACT(U774,""\d+"")*1, """")"),20.0)</f>
        <v>20</v>
      </c>
      <c r="W774" s="20">
        <f t="shared" si="5"/>
        <v>20</v>
      </c>
      <c r="X774" s="19">
        <v>50.0</v>
      </c>
      <c r="Y774" s="19">
        <v>50.0</v>
      </c>
      <c r="Z774" s="19" t="s">
        <v>186</v>
      </c>
      <c r="AA774" s="19"/>
      <c r="AB774" s="19" t="s">
        <v>195</v>
      </c>
      <c r="AC774" s="19" t="s">
        <v>185</v>
      </c>
      <c r="AD774" s="19" t="s">
        <v>205</v>
      </c>
      <c r="AE774" s="19" t="s">
        <v>186</v>
      </c>
      <c r="AF774" s="19" t="s">
        <v>187</v>
      </c>
      <c r="AG774" s="19" t="s">
        <v>226</v>
      </c>
      <c r="AH774" s="19" t="s">
        <v>188</v>
      </c>
      <c r="AI774" s="19" t="s">
        <v>227</v>
      </c>
      <c r="AJ774" s="19">
        <f t="shared" si="6"/>
        <v>2</v>
      </c>
      <c r="AK774" s="19" t="s">
        <v>251</v>
      </c>
      <c r="AL774" s="19">
        <f t="shared" si="7"/>
        <v>3</v>
      </c>
      <c r="AM774" s="19" t="s">
        <v>190</v>
      </c>
      <c r="AN774" s="19">
        <f t="shared" si="8"/>
        <v>0</v>
      </c>
      <c r="AO774" s="20"/>
      <c r="AP774" s="19">
        <v>2.0</v>
      </c>
      <c r="AQ774" s="19">
        <v>2.0</v>
      </c>
      <c r="AR774" s="19">
        <v>3.0</v>
      </c>
      <c r="AS774" s="19">
        <v>3.0</v>
      </c>
      <c r="AT774" s="19">
        <v>1.0</v>
      </c>
      <c r="AU774" s="19">
        <v>2.0</v>
      </c>
      <c r="AV774" s="19">
        <v>3.0</v>
      </c>
      <c r="AW774" s="19">
        <v>2.0</v>
      </c>
      <c r="AX774" s="19">
        <v>2.0</v>
      </c>
      <c r="AY774" s="19">
        <f t="shared" si="9"/>
        <v>20</v>
      </c>
      <c r="AZ774" s="19">
        <f t="shared" si="10"/>
        <v>11</v>
      </c>
      <c r="BA774" s="19">
        <f t="shared" si="11"/>
        <v>1</v>
      </c>
      <c r="BB774" s="19">
        <f t="shared" si="12"/>
        <v>0</v>
      </c>
      <c r="BC774" s="19">
        <v>2.0</v>
      </c>
      <c r="BD774" s="19">
        <v>2.0</v>
      </c>
      <c r="BE774" s="19">
        <v>2.0</v>
      </c>
      <c r="BF774" s="19">
        <v>2.0</v>
      </c>
      <c r="BG774" s="19">
        <v>2.0</v>
      </c>
      <c r="BH774" s="19">
        <v>1.0</v>
      </c>
      <c r="BI774" s="19">
        <v>2.0</v>
      </c>
      <c r="BJ774" s="19">
        <f t="shared" si="13"/>
        <v>13</v>
      </c>
      <c r="BK774" s="19">
        <f t="shared" si="14"/>
        <v>6</v>
      </c>
      <c r="BL774" s="19"/>
      <c r="BM774" s="19"/>
      <c r="BN774" s="19">
        <v>3.0</v>
      </c>
      <c r="BO774" s="19" t="s">
        <v>185</v>
      </c>
      <c r="BP774" s="19">
        <f t="shared" si="15"/>
        <v>0</v>
      </c>
      <c r="BQ774" s="19">
        <v>1.0</v>
      </c>
      <c r="BR774" s="19" t="s">
        <v>475</v>
      </c>
      <c r="BS774" s="19" t="s">
        <v>185</v>
      </c>
      <c r="BT774" s="20">
        <f t="shared" si="16"/>
        <v>0</v>
      </c>
      <c r="BU774" s="20"/>
      <c r="BV774" s="19">
        <v>2.0</v>
      </c>
      <c r="BW774" s="19" t="s">
        <v>195</v>
      </c>
      <c r="BX774" s="19" t="s">
        <v>191</v>
      </c>
      <c r="BY774" s="19" t="s">
        <v>195</v>
      </c>
      <c r="BZ774" s="19" t="s">
        <v>186</v>
      </c>
      <c r="CA774" s="19">
        <f t="shared" si="17"/>
        <v>1</v>
      </c>
      <c r="CB774" s="19" t="s">
        <v>186</v>
      </c>
      <c r="CC774" s="19">
        <f t="shared" si="18"/>
        <v>1</v>
      </c>
      <c r="CD774" s="19" t="s">
        <v>209</v>
      </c>
      <c r="CE774" s="19">
        <f t="shared" si="19"/>
        <v>1</v>
      </c>
      <c r="CF774" s="19" t="s">
        <v>192</v>
      </c>
      <c r="CG774" s="19">
        <f t="shared" si="20"/>
        <v>0</v>
      </c>
      <c r="CH774" s="19" t="s">
        <v>209</v>
      </c>
      <c r="CI774" s="19">
        <f t="shared" si="21"/>
        <v>1</v>
      </c>
      <c r="CJ774" s="19" t="s">
        <v>229</v>
      </c>
      <c r="CK774" s="19" t="s">
        <v>185</v>
      </c>
      <c r="CL774" s="19" t="s">
        <v>194</v>
      </c>
      <c r="CM774" s="19">
        <f t="shared" si="22"/>
        <v>3.5</v>
      </c>
      <c r="CN774" s="19" t="s">
        <v>185</v>
      </c>
      <c r="CO774" s="19">
        <f t="shared" si="23"/>
        <v>0</v>
      </c>
      <c r="CP774" s="19" t="s">
        <v>195</v>
      </c>
      <c r="CQ774" s="19" t="s">
        <v>185</v>
      </c>
      <c r="CR774" s="19" t="s">
        <v>185</v>
      </c>
      <c r="CS774" s="19" t="s">
        <v>185</v>
      </c>
      <c r="CT774" s="19" t="s">
        <v>185</v>
      </c>
      <c r="CU774" s="19">
        <f t="shared" ref="CU774:CY774" si="848">if(CP774="Không",0,1)</f>
        <v>1</v>
      </c>
      <c r="CV774" s="19">
        <f t="shared" si="848"/>
        <v>0</v>
      </c>
      <c r="CW774" s="19">
        <f t="shared" si="848"/>
        <v>0</v>
      </c>
      <c r="CX774" s="19">
        <f t="shared" si="848"/>
        <v>0</v>
      </c>
      <c r="CY774" s="19">
        <f t="shared" si="848"/>
        <v>0</v>
      </c>
      <c r="CZ774" s="19" t="s">
        <v>185</v>
      </c>
      <c r="DA774" s="19">
        <f t="shared" si="25"/>
        <v>0</v>
      </c>
      <c r="DB774" s="19" t="s">
        <v>195</v>
      </c>
      <c r="DC774" s="19">
        <f t="shared" si="26"/>
        <v>1</v>
      </c>
      <c r="DD774" s="19" t="s">
        <v>475</v>
      </c>
      <c r="DE774" s="19" t="s">
        <v>195</v>
      </c>
      <c r="DF774" s="19">
        <f t="shared" si="27"/>
        <v>1</v>
      </c>
      <c r="DG774" s="19" t="s">
        <v>196</v>
      </c>
      <c r="DH774" s="19">
        <f t="shared" si="28"/>
        <v>0</v>
      </c>
      <c r="DI774" s="19" t="s">
        <v>185</v>
      </c>
      <c r="DJ774" s="19">
        <f t="shared" si="29"/>
        <v>0</v>
      </c>
      <c r="DK774" s="19" t="s">
        <v>197</v>
      </c>
      <c r="DL774" s="19">
        <f t="shared" si="30"/>
        <v>0</v>
      </c>
      <c r="DM774" s="19" t="s">
        <v>232</v>
      </c>
      <c r="DN774" s="19">
        <f t="shared" si="31"/>
        <v>2.5</v>
      </c>
      <c r="DO774" s="19" t="s">
        <v>274</v>
      </c>
      <c r="DP774" s="19" t="s">
        <v>185</v>
      </c>
      <c r="DQ774" s="20">
        <f t="shared" si="32"/>
        <v>0</v>
      </c>
      <c r="DR774" s="20"/>
      <c r="DS774" s="19" t="s">
        <v>195</v>
      </c>
      <c r="DT774" s="19" t="s">
        <v>285</v>
      </c>
      <c r="DU774" s="19" t="s">
        <v>185</v>
      </c>
      <c r="DV774" s="20"/>
      <c r="DW774" s="20"/>
      <c r="DX774" s="20"/>
      <c r="DY774" s="20"/>
    </row>
    <row r="775">
      <c r="A775" s="18">
        <v>46043.92219907408</v>
      </c>
      <c r="B775" s="19" t="s">
        <v>234</v>
      </c>
      <c r="C775" s="19" t="s">
        <v>174</v>
      </c>
      <c r="D775" s="19">
        <f t="shared" si="2"/>
        <v>0</v>
      </c>
      <c r="E775" s="19" t="s">
        <v>185</v>
      </c>
      <c r="F775" s="19">
        <f>IFERROR(__xludf.DUMMYFUNCTION("LET(
  t, LOWER(TRIM(E775)),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775" s="19" t="s">
        <v>185</v>
      </c>
      <c r="H775" s="19">
        <f>IFERROR(__xludf.DUMMYFUNCTION("LET(
  t, LOWER(TRIM(G775)),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75" s="19" t="s">
        <v>182</v>
      </c>
      <c r="J775" s="19">
        <f>IFERROR(__xludf.DUMMYFUNCTION("LET(
  text, LOWER(I775),
  IFERROR(
    IFS(
      REGEXMATCH(text,""ở cùng gia đình|ở trọ cùng gia đình""), 0,
      REGEXMATCH(text,""thuê trọ""), 1,
      REGEXMATCH(text,""ở ktx""), 2,
      REGEXMATCH(text,""có nhà tại khu vực đang học|có nhà|ở riên"&amp;"g tại chung cư""), 3,
      REGEXMATCH(text,""ở nhà người quen""), 4
    ),
  -1)
)"),1.0)</f>
        <v>1</v>
      </c>
      <c r="K775" s="19" t="s">
        <v>202</v>
      </c>
      <c r="L775" s="19">
        <f>IFERROR(__xludf.DUMMYFUNCTION("LET(
  t, LOWER(TRIM(K775)),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75" s="19" t="s">
        <v>222</v>
      </c>
      <c r="N775" s="19">
        <f>IFERROR(__xludf.DUMMYFUNCTION("LET(
  t, LOWER(TRIM(M775)),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75" s="19" t="s">
        <v>185</v>
      </c>
      <c r="P775" s="19">
        <f t="shared" si="3"/>
        <v>0</v>
      </c>
      <c r="Q775" s="20"/>
      <c r="R775" s="20" t="str">
        <f t="shared" si="820"/>
        <v/>
      </c>
      <c r="S775" s="20"/>
      <c r="T775" s="20"/>
      <c r="U775" s="20"/>
      <c r="V775" s="20" t="str">
        <f>IFERROR(__xludf.DUMMYFUNCTION("IFERROR(REGEXEXTRACT(U775,""\d+"")*1, """")"),"")</f>
        <v/>
      </c>
      <c r="W775" s="20">
        <f t="shared" si="5"/>
        <v>0</v>
      </c>
      <c r="X775" s="20"/>
      <c r="Y775" s="20"/>
      <c r="Z775" s="19" t="s">
        <v>186</v>
      </c>
      <c r="AA775" s="19"/>
      <c r="AB775" s="19" t="s">
        <v>185</v>
      </c>
      <c r="AC775" s="19" t="s">
        <v>185</v>
      </c>
      <c r="AD775" s="19" t="s">
        <v>205</v>
      </c>
      <c r="AE775" s="19" t="s">
        <v>186</v>
      </c>
      <c r="AF775" s="19" t="s">
        <v>187</v>
      </c>
      <c r="AG775" s="19" t="s">
        <v>188</v>
      </c>
      <c r="AH775" s="19" t="s">
        <v>226</v>
      </c>
      <c r="AI775" s="19" t="s">
        <v>239</v>
      </c>
      <c r="AJ775" s="19">
        <f t="shared" si="6"/>
        <v>0</v>
      </c>
      <c r="AK775" s="19" t="s">
        <v>302</v>
      </c>
      <c r="AL775" s="19">
        <f t="shared" si="7"/>
        <v>-1</v>
      </c>
      <c r="AM775" s="19" t="s">
        <v>190</v>
      </c>
      <c r="AN775" s="19">
        <f t="shared" si="8"/>
        <v>0</v>
      </c>
      <c r="AO775" s="20"/>
      <c r="AP775" s="19">
        <v>3.0</v>
      </c>
      <c r="AQ775" s="19">
        <v>4.0</v>
      </c>
      <c r="AR775" s="19">
        <v>4.0</v>
      </c>
      <c r="AS775" s="19">
        <v>3.0</v>
      </c>
      <c r="AT775" s="19">
        <v>1.0</v>
      </c>
      <c r="AU775" s="19">
        <v>4.0</v>
      </c>
      <c r="AV775" s="19">
        <v>4.0</v>
      </c>
      <c r="AW775" s="19">
        <v>1.0</v>
      </c>
      <c r="AX775" s="19">
        <v>3.0</v>
      </c>
      <c r="AY775" s="19">
        <f t="shared" si="9"/>
        <v>27</v>
      </c>
      <c r="AZ775" s="19">
        <f t="shared" si="10"/>
        <v>18</v>
      </c>
      <c r="BA775" s="19">
        <f t="shared" si="11"/>
        <v>1</v>
      </c>
      <c r="BB775" s="19">
        <f t="shared" si="12"/>
        <v>1</v>
      </c>
      <c r="BC775" s="19">
        <v>1.0</v>
      </c>
      <c r="BD775" s="19">
        <v>1.0</v>
      </c>
      <c r="BE775" s="19">
        <v>4.0</v>
      </c>
      <c r="BF775" s="19">
        <v>1.0</v>
      </c>
      <c r="BG775" s="19">
        <v>1.0</v>
      </c>
      <c r="BH775" s="19">
        <v>1.0</v>
      </c>
      <c r="BI775" s="19">
        <v>1.0</v>
      </c>
      <c r="BJ775" s="19">
        <f t="shared" si="13"/>
        <v>10</v>
      </c>
      <c r="BK775" s="19">
        <f t="shared" si="14"/>
        <v>3</v>
      </c>
      <c r="BL775" s="19"/>
      <c r="BM775" s="19"/>
      <c r="BN775" s="19">
        <v>1.0</v>
      </c>
      <c r="BO775" s="19" t="s">
        <v>195</v>
      </c>
      <c r="BP775" s="19">
        <f t="shared" si="15"/>
        <v>1</v>
      </c>
      <c r="BQ775" s="19">
        <v>2.0</v>
      </c>
      <c r="BR775" s="19">
        <v>2.0</v>
      </c>
      <c r="BS775" s="19" t="s">
        <v>185</v>
      </c>
      <c r="BT775" s="20">
        <f t="shared" si="16"/>
        <v>0</v>
      </c>
      <c r="BU775" s="20"/>
      <c r="BV775" s="19">
        <v>1.0</v>
      </c>
      <c r="BW775" s="19" t="s">
        <v>195</v>
      </c>
      <c r="BX775" s="19" t="s">
        <v>191</v>
      </c>
      <c r="BY775" s="19" t="s">
        <v>195</v>
      </c>
      <c r="BZ775" s="19" t="s">
        <v>185</v>
      </c>
      <c r="CA775" s="19">
        <f t="shared" si="17"/>
        <v>0</v>
      </c>
      <c r="CB775" s="19" t="s">
        <v>185</v>
      </c>
      <c r="CC775" s="19">
        <f t="shared" si="18"/>
        <v>0</v>
      </c>
      <c r="CD775" s="19" t="s">
        <v>208</v>
      </c>
      <c r="CE775" s="19">
        <f t="shared" si="19"/>
        <v>2</v>
      </c>
      <c r="CF775" s="19" t="s">
        <v>192</v>
      </c>
      <c r="CG775" s="19">
        <f t="shared" si="20"/>
        <v>0</v>
      </c>
      <c r="CH775" s="19" t="s">
        <v>208</v>
      </c>
      <c r="CI775" s="19">
        <f t="shared" si="21"/>
        <v>2</v>
      </c>
      <c r="CJ775" s="19" t="s">
        <v>193</v>
      </c>
      <c r="CK775" s="19" t="s">
        <v>1068</v>
      </c>
      <c r="CL775" s="19" t="s">
        <v>194</v>
      </c>
      <c r="CM775" s="19">
        <f t="shared" si="22"/>
        <v>3.5</v>
      </c>
      <c r="CN775" s="19" t="s">
        <v>185</v>
      </c>
      <c r="CO775" s="19">
        <f t="shared" si="23"/>
        <v>0</v>
      </c>
      <c r="CP775" s="19" t="s">
        <v>185</v>
      </c>
      <c r="CQ775" s="19" t="s">
        <v>195</v>
      </c>
      <c r="CR775" s="19" t="s">
        <v>185</v>
      </c>
      <c r="CS775" s="19" t="s">
        <v>185</v>
      </c>
      <c r="CT775" s="19" t="s">
        <v>185</v>
      </c>
      <c r="CU775" s="19">
        <f t="shared" ref="CU775:CY775" si="849">if(CP775="Không",0,1)</f>
        <v>0</v>
      </c>
      <c r="CV775" s="19">
        <f t="shared" si="849"/>
        <v>1</v>
      </c>
      <c r="CW775" s="19">
        <f t="shared" si="849"/>
        <v>0</v>
      </c>
      <c r="CX775" s="19">
        <f t="shared" si="849"/>
        <v>0</v>
      </c>
      <c r="CY775" s="19">
        <f t="shared" si="849"/>
        <v>0</v>
      </c>
      <c r="CZ775" s="19" t="s">
        <v>185</v>
      </c>
      <c r="DA775" s="19">
        <f t="shared" si="25"/>
        <v>0</v>
      </c>
      <c r="DB775" s="19" t="s">
        <v>195</v>
      </c>
      <c r="DC775" s="19">
        <f t="shared" si="26"/>
        <v>1</v>
      </c>
      <c r="DD775" s="19" t="s">
        <v>709</v>
      </c>
      <c r="DE775" s="19" t="s">
        <v>185</v>
      </c>
      <c r="DF775" s="19">
        <f t="shared" si="27"/>
        <v>0</v>
      </c>
      <c r="DG775" s="19" t="s">
        <v>196</v>
      </c>
      <c r="DH775" s="19">
        <f t="shared" si="28"/>
        <v>0</v>
      </c>
      <c r="DI775" s="19" t="s">
        <v>185</v>
      </c>
      <c r="DJ775" s="19">
        <f t="shared" si="29"/>
        <v>0</v>
      </c>
      <c r="DK775" s="19" t="s">
        <v>197</v>
      </c>
      <c r="DL775" s="19">
        <f t="shared" si="30"/>
        <v>0</v>
      </c>
      <c r="DM775" s="20"/>
      <c r="DN775" s="19" t="str">
        <f t="shared" si="31"/>
        <v/>
      </c>
      <c r="DO775" s="20"/>
      <c r="DP775" s="19" t="s">
        <v>185</v>
      </c>
      <c r="DQ775" s="20">
        <f t="shared" si="32"/>
        <v>0</v>
      </c>
      <c r="DR775" s="20"/>
      <c r="DS775" s="19" t="s">
        <v>185</v>
      </c>
      <c r="DT775" s="20"/>
      <c r="DU775" s="19" t="s">
        <v>185</v>
      </c>
      <c r="DV775" s="20"/>
      <c r="DW775" s="20"/>
      <c r="DX775" s="20"/>
      <c r="DY775" s="20"/>
    </row>
    <row r="776">
      <c r="A776" s="18">
        <v>46043.92517361111</v>
      </c>
      <c r="B776" s="19" t="s">
        <v>219</v>
      </c>
      <c r="C776" s="19" t="s">
        <v>174</v>
      </c>
      <c r="D776" s="19">
        <f t="shared" si="2"/>
        <v>0</v>
      </c>
      <c r="E776" s="19" t="s">
        <v>180</v>
      </c>
      <c r="F776" s="19">
        <f>IFERROR(__xludf.DUMMYFUNCTION("LET(
  t, LOWER(TRIM(E776)),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76" s="19" t="s">
        <v>220</v>
      </c>
      <c r="H776" s="19">
        <f>IFERROR(__xludf.DUMMYFUNCTION("LET(
  t, LOWER(TRIM(G776)),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76" s="19" t="s">
        <v>201</v>
      </c>
      <c r="J776" s="19">
        <f>IFERROR(__xludf.DUMMYFUNCTION("LET(
  text, LOWER(I776),
  IFERROR(
    IFS(
      REGEXMATCH(text,""ở cùng gia đình|ở trọ cùng gia đình""), 0,
      REGEXMATCH(text,""thuê trọ""), 1,
      REGEXMATCH(text,""ở ktx""), 2,
      REGEXMATCH(text,""có nhà tại khu vực đang học|có nhà|ở riên"&amp;"g tại chung cư""), 3,
      REGEXMATCH(text,""ở nhà người quen""), 4
    ),
  -1)
)"),3.0)</f>
        <v>3</v>
      </c>
      <c r="K776" s="19" t="s">
        <v>183</v>
      </c>
      <c r="L776" s="19">
        <f>IFERROR(__xludf.DUMMYFUNCTION("LET(
  t, LOWER(TRIM(K776)),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76" s="19" t="s">
        <v>261</v>
      </c>
      <c r="N776" s="19">
        <f>IFERROR(__xludf.DUMMYFUNCTION("LET(
  t, LOWER(TRIM(M776)),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76" s="19" t="s">
        <v>195</v>
      </c>
      <c r="P776" s="19">
        <f t="shared" si="3"/>
        <v>1</v>
      </c>
      <c r="Q776" s="19">
        <v>1.0</v>
      </c>
      <c r="R776" s="20">
        <f t="shared" si="820"/>
        <v>1</v>
      </c>
      <c r="S776" s="19" t="s">
        <v>223</v>
      </c>
      <c r="T776" s="19"/>
      <c r="U776" s="19" t="s">
        <v>236</v>
      </c>
      <c r="V776" s="20">
        <f>IFERROR(__xludf.DUMMYFUNCTION("IFERROR(REGEXEXTRACT(U776,""\d+"")*1, """")"),40.0)</f>
        <v>40</v>
      </c>
      <c r="W776" s="20">
        <f t="shared" si="5"/>
        <v>40</v>
      </c>
      <c r="X776" s="19">
        <v>20.0</v>
      </c>
      <c r="Y776" s="19">
        <v>20.0</v>
      </c>
      <c r="Z776" s="19" t="s">
        <v>185</v>
      </c>
      <c r="AA776" s="19"/>
      <c r="AB776" s="19" t="s">
        <v>185</v>
      </c>
      <c r="AC776" s="19" t="s">
        <v>185</v>
      </c>
      <c r="AD776" s="19" t="s">
        <v>205</v>
      </c>
      <c r="AE776" s="19" t="s">
        <v>186</v>
      </c>
      <c r="AF776" s="19" t="s">
        <v>187</v>
      </c>
      <c r="AG776" s="19" t="s">
        <v>226</v>
      </c>
      <c r="AH776" s="19" t="s">
        <v>226</v>
      </c>
      <c r="AI776" s="19" t="s">
        <v>331</v>
      </c>
      <c r="AJ776" s="19">
        <f t="shared" si="6"/>
        <v>3</v>
      </c>
      <c r="AK776" s="19" t="s">
        <v>251</v>
      </c>
      <c r="AL776" s="19">
        <f t="shared" si="7"/>
        <v>3</v>
      </c>
      <c r="AM776" s="19" t="s">
        <v>294</v>
      </c>
      <c r="AN776" s="19">
        <f t="shared" si="8"/>
        <v>2</v>
      </c>
      <c r="AO776" s="20"/>
      <c r="AP776" s="19">
        <v>3.0</v>
      </c>
      <c r="AQ776" s="19">
        <v>3.0</v>
      </c>
      <c r="AR776" s="19">
        <v>4.0</v>
      </c>
      <c r="AS776" s="19">
        <v>3.0</v>
      </c>
      <c r="AT776" s="19">
        <v>3.0</v>
      </c>
      <c r="AU776" s="19">
        <v>4.0</v>
      </c>
      <c r="AV776" s="19">
        <v>3.0</v>
      </c>
      <c r="AW776" s="19">
        <v>1.0</v>
      </c>
      <c r="AX776" s="19">
        <v>2.0</v>
      </c>
      <c r="AY776" s="19">
        <f t="shared" si="9"/>
        <v>26</v>
      </c>
      <c r="AZ776" s="19">
        <f t="shared" si="10"/>
        <v>17</v>
      </c>
      <c r="BA776" s="19">
        <f t="shared" si="11"/>
        <v>1</v>
      </c>
      <c r="BB776" s="19">
        <f t="shared" si="12"/>
        <v>1</v>
      </c>
      <c r="BC776" s="19">
        <v>3.0</v>
      </c>
      <c r="BD776" s="19">
        <v>3.0</v>
      </c>
      <c r="BE776" s="19">
        <v>3.0</v>
      </c>
      <c r="BF776" s="19">
        <v>3.0</v>
      </c>
      <c r="BG776" s="19">
        <v>3.0</v>
      </c>
      <c r="BH776" s="19">
        <v>3.0</v>
      </c>
      <c r="BI776" s="19">
        <v>4.0</v>
      </c>
      <c r="BJ776" s="19">
        <f t="shared" si="13"/>
        <v>22</v>
      </c>
      <c r="BK776" s="19">
        <f t="shared" si="14"/>
        <v>15</v>
      </c>
      <c r="BL776" s="19"/>
      <c r="BM776" s="19"/>
      <c r="BN776" s="19">
        <v>1.0</v>
      </c>
      <c r="BO776" s="19" t="s">
        <v>185</v>
      </c>
      <c r="BP776" s="19">
        <f t="shared" si="15"/>
        <v>0</v>
      </c>
      <c r="BQ776" s="19">
        <v>2.0</v>
      </c>
      <c r="BR776" s="19">
        <v>26.0</v>
      </c>
      <c r="BS776" s="19" t="s">
        <v>195</v>
      </c>
      <c r="BT776" s="20">
        <f t="shared" si="16"/>
        <v>1</v>
      </c>
      <c r="BU776" s="19" t="s">
        <v>322</v>
      </c>
      <c r="BV776" s="19">
        <v>4.0</v>
      </c>
      <c r="BW776" s="19" t="s">
        <v>195</v>
      </c>
      <c r="BX776" s="19" t="s">
        <v>191</v>
      </c>
      <c r="BY776" s="19" t="s">
        <v>195</v>
      </c>
      <c r="BZ776" s="19" t="s">
        <v>186</v>
      </c>
      <c r="CA776" s="19">
        <f t="shared" si="17"/>
        <v>1</v>
      </c>
      <c r="CB776" s="19" t="s">
        <v>186</v>
      </c>
      <c r="CC776" s="19">
        <f t="shared" si="18"/>
        <v>1</v>
      </c>
      <c r="CD776" s="19" t="s">
        <v>208</v>
      </c>
      <c r="CE776" s="19">
        <f t="shared" si="19"/>
        <v>2</v>
      </c>
      <c r="CF776" s="19" t="s">
        <v>208</v>
      </c>
      <c r="CG776" s="19">
        <f t="shared" si="20"/>
        <v>2</v>
      </c>
      <c r="CH776" s="19" t="s">
        <v>208</v>
      </c>
      <c r="CI776" s="19">
        <f t="shared" si="21"/>
        <v>2</v>
      </c>
      <c r="CJ776" s="19" t="s">
        <v>229</v>
      </c>
      <c r="CK776" s="19" t="s">
        <v>1423</v>
      </c>
      <c r="CL776" s="19" t="s">
        <v>212</v>
      </c>
      <c r="CM776" s="19">
        <f t="shared" si="22"/>
        <v>6</v>
      </c>
      <c r="CN776" s="19" t="s">
        <v>185</v>
      </c>
      <c r="CO776" s="19">
        <f t="shared" si="23"/>
        <v>0</v>
      </c>
      <c r="CP776" s="19" t="s">
        <v>195</v>
      </c>
      <c r="CQ776" s="19" t="s">
        <v>195</v>
      </c>
      <c r="CR776" s="19" t="s">
        <v>195</v>
      </c>
      <c r="CS776" s="19" t="s">
        <v>195</v>
      </c>
      <c r="CT776" s="19" t="s">
        <v>195</v>
      </c>
      <c r="CU776" s="19">
        <f t="shared" ref="CU776:CY776" si="850">if(CP776="Không",0,1)</f>
        <v>1</v>
      </c>
      <c r="CV776" s="19">
        <f t="shared" si="850"/>
        <v>1</v>
      </c>
      <c r="CW776" s="19">
        <f t="shared" si="850"/>
        <v>1</v>
      </c>
      <c r="CX776" s="19">
        <f t="shared" si="850"/>
        <v>1</v>
      </c>
      <c r="CY776" s="19">
        <f t="shared" si="850"/>
        <v>1</v>
      </c>
      <c r="CZ776" s="19" t="s">
        <v>185</v>
      </c>
      <c r="DA776" s="19">
        <f t="shared" si="25"/>
        <v>0</v>
      </c>
      <c r="DB776" s="19" t="s">
        <v>185</v>
      </c>
      <c r="DC776" s="19">
        <f t="shared" si="26"/>
        <v>0</v>
      </c>
      <c r="DD776" s="20"/>
      <c r="DE776" s="19" t="s">
        <v>195</v>
      </c>
      <c r="DF776" s="19">
        <f t="shared" si="27"/>
        <v>1</v>
      </c>
      <c r="DG776" s="19" t="s">
        <v>431</v>
      </c>
      <c r="DH776" s="19">
        <f t="shared" si="28"/>
        <v>1</v>
      </c>
      <c r="DI776" s="19" t="s">
        <v>185</v>
      </c>
      <c r="DJ776" s="19">
        <f t="shared" si="29"/>
        <v>0</v>
      </c>
      <c r="DK776" s="19" t="s">
        <v>282</v>
      </c>
      <c r="DL776" s="19">
        <f t="shared" si="30"/>
        <v>1</v>
      </c>
      <c r="DM776" s="19" t="s">
        <v>303</v>
      </c>
      <c r="DN776" s="19">
        <f t="shared" si="31"/>
        <v>0.5</v>
      </c>
      <c r="DO776" s="19" t="s">
        <v>713</v>
      </c>
      <c r="DP776" s="19" t="s">
        <v>185</v>
      </c>
      <c r="DQ776" s="20">
        <f t="shared" si="32"/>
        <v>0</v>
      </c>
      <c r="DR776" s="20"/>
      <c r="DS776" s="19" t="s">
        <v>185</v>
      </c>
      <c r="DT776" s="20"/>
      <c r="DU776" s="19" t="s">
        <v>185</v>
      </c>
      <c r="DV776" s="20"/>
      <c r="DW776" s="20"/>
      <c r="DX776" s="20"/>
      <c r="DY776" s="20"/>
    </row>
    <row r="777">
      <c r="A777" s="18">
        <v>46043.92895833333</v>
      </c>
      <c r="B777" s="19" t="s">
        <v>405</v>
      </c>
      <c r="C777" s="19" t="s">
        <v>335</v>
      </c>
      <c r="D777" s="19">
        <f t="shared" si="2"/>
        <v>1</v>
      </c>
      <c r="E777" s="19" t="s">
        <v>328</v>
      </c>
      <c r="F777" s="19">
        <f>IFERROR(__xludf.DUMMYFUNCTION("LET(
  t, LOWER(TRIM(E777)),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77" s="19" t="s">
        <v>185</v>
      </c>
      <c r="H777" s="19">
        <f>IFERROR(__xludf.DUMMYFUNCTION("LET(
  t, LOWER(TRIM(G777)),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77" s="19" t="s">
        <v>276</v>
      </c>
      <c r="J777" s="19">
        <f>IFERROR(__xludf.DUMMYFUNCTION("LET(
  text, LOWER(I777),
  IFERROR(
    IFS(
      REGEXMATCH(text,""ở cùng gia đình|ở trọ cùng gia đình""), 0,
      REGEXMATCH(text,""thuê trọ""), 1,
      REGEXMATCH(text,""ở ktx""), 2,
      REGEXMATCH(text,""có nhà tại khu vực đang học|có nhà|ở riên"&amp;"g tại chung cư""), 3,
      REGEXMATCH(text,""ở nhà người quen""), 4
    ),
  -1)
)"),0.0)</f>
        <v>0</v>
      </c>
      <c r="K777" s="19" t="s">
        <v>183</v>
      </c>
      <c r="L777" s="19">
        <f>IFERROR(__xludf.DUMMYFUNCTION("LET(
  t, LOWER(TRIM(K777)),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77" s="19" t="s">
        <v>383</v>
      </c>
      <c r="N777" s="19">
        <f>IFERROR(__xludf.DUMMYFUNCTION("LET(
  t, LOWER(TRIM(M777)),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77" s="19" t="s">
        <v>185</v>
      </c>
      <c r="P777" s="19">
        <f t="shared" si="3"/>
        <v>0</v>
      </c>
      <c r="Q777" s="20"/>
      <c r="R777" s="20" t="str">
        <f t="shared" si="820"/>
        <v/>
      </c>
      <c r="S777" s="20"/>
      <c r="T777" s="20"/>
      <c r="U777" s="20"/>
      <c r="V777" s="20" t="str">
        <f>IFERROR(__xludf.DUMMYFUNCTION("IFERROR(REGEXEXTRACT(U777,""\d+"")*1, """")"),"")</f>
        <v/>
      </c>
      <c r="W777" s="20">
        <f t="shared" si="5"/>
        <v>0</v>
      </c>
      <c r="X777" s="20"/>
      <c r="Y777" s="20"/>
      <c r="Z777" s="19" t="s">
        <v>185</v>
      </c>
      <c r="AA777" s="19"/>
      <c r="AB777" s="19" t="s">
        <v>185</v>
      </c>
      <c r="AC777" s="19" t="s">
        <v>185</v>
      </c>
      <c r="AD777" s="19" t="s">
        <v>205</v>
      </c>
      <c r="AE777" s="19" t="s">
        <v>185</v>
      </c>
      <c r="AF777" s="19" t="s">
        <v>206</v>
      </c>
      <c r="AG777" s="19" t="s">
        <v>188</v>
      </c>
      <c r="AH777" s="19" t="s">
        <v>188</v>
      </c>
      <c r="AI777" s="19" t="s">
        <v>239</v>
      </c>
      <c r="AJ777" s="19">
        <f t="shared" si="6"/>
        <v>0</v>
      </c>
      <c r="AK777" s="19" t="s">
        <v>302</v>
      </c>
      <c r="AL777" s="19">
        <f t="shared" si="7"/>
        <v>-1</v>
      </c>
      <c r="AM777" s="19" t="s">
        <v>190</v>
      </c>
      <c r="AN777" s="19">
        <f t="shared" si="8"/>
        <v>0</v>
      </c>
      <c r="AO777" s="20"/>
      <c r="AP777" s="19">
        <v>4.0</v>
      </c>
      <c r="AQ777" s="19">
        <v>3.0</v>
      </c>
      <c r="AR777" s="19">
        <v>3.0</v>
      </c>
      <c r="AS777" s="19">
        <v>3.0</v>
      </c>
      <c r="AT777" s="19">
        <v>2.0</v>
      </c>
      <c r="AU777" s="19">
        <v>2.0</v>
      </c>
      <c r="AV777" s="19">
        <v>2.0</v>
      </c>
      <c r="AW777" s="19">
        <v>3.0</v>
      </c>
      <c r="AX777" s="19">
        <v>1.0</v>
      </c>
      <c r="AY777" s="19">
        <f t="shared" si="9"/>
        <v>23</v>
      </c>
      <c r="AZ777" s="19">
        <f t="shared" si="10"/>
        <v>14</v>
      </c>
      <c r="BA777" s="19">
        <f t="shared" si="11"/>
        <v>1</v>
      </c>
      <c r="BB777" s="19">
        <f t="shared" si="12"/>
        <v>1</v>
      </c>
      <c r="BC777" s="19">
        <v>2.0</v>
      </c>
      <c r="BD777" s="19">
        <v>1.0</v>
      </c>
      <c r="BE777" s="19">
        <v>3.0</v>
      </c>
      <c r="BF777" s="19">
        <v>1.0</v>
      </c>
      <c r="BG777" s="19">
        <v>3.0</v>
      </c>
      <c r="BH777" s="19">
        <v>1.0</v>
      </c>
      <c r="BI777" s="19">
        <v>2.0</v>
      </c>
      <c r="BJ777" s="19">
        <f t="shared" si="13"/>
        <v>13</v>
      </c>
      <c r="BK777" s="19">
        <f t="shared" si="14"/>
        <v>6</v>
      </c>
      <c r="BL777" s="19"/>
      <c r="BM777" s="19"/>
      <c r="BN777" s="19">
        <v>4.0</v>
      </c>
      <c r="BO777" s="19" t="s">
        <v>185</v>
      </c>
      <c r="BP777" s="19">
        <f t="shared" si="15"/>
        <v>0</v>
      </c>
      <c r="BQ777" s="19">
        <v>3.0</v>
      </c>
      <c r="BR777" s="19">
        <v>0.0</v>
      </c>
      <c r="BS777" s="19" t="s">
        <v>195</v>
      </c>
      <c r="BT777" s="20">
        <f t="shared" si="16"/>
        <v>1</v>
      </c>
      <c r="BU777" s="19" t="s">
        <v>443</v>
      </c>
      <c r="BV777" s="19">
        <v>2.0</v>
      </c>
      <c r="BW777" s="19" t="s">
        <v>195</v>
      </c>
      <c r="BX777" s="19" t="s">
        <v>191</v>
      </c>
      <c r="BY777" s="19" t="s">
        <v>185</v>
      </c>
      <c r="BZ777" s="19" t="s">
        <v>208</v>
      </c>
      <c r="CA777" s="19">
        <f t="shared" si="17"/>
        <v>2</v>
      </c>
      <c r="CB777" s="19" t="s">
        <v>208</v>
      </c>
      <c r="CC777" s="19">
        <f t="shared" si="18"/>
        <v>2</v>
      </c>
      <c r="CD777" s="19" t="s">
        <v>209</v>
      </c>
      <c r="CE777" s="19">
        <f t="shared" si="19"/>
        <v>1</v>
      </c>
      <c r="CF777" s="19" t="s">
        <v>209</v>
      </c>
      <c r="CG777" s="19">
        <f t="shared" si="20"/>
        <v>1</v>
      </c>
      <c r="CH777" s="19" t="s">
        <v>209</v>
      </c>
      <c r="CI777" s="19">
        <f t="shared" si="21"/>
        <v>1</v>
      </c>
      <c r="CJ777" s="19" t="s">
        <v>1424</v>
      </c>
      <c r="CK777" s="19" t="s">
        <v>1425</v>
      </c>
      <c r="CL777" s="19" t="s">
        <v>212</v>
      </c>
      <c r="CM777" s="19">
        <f t="shared" si="22"/>
        <v>6</v>
      </c>
      <c r="CN777" s="19" t="s">
        <v>213</v>
      </c>
      <c r="CO777" s="19">
        <f t="shared" si="23"/>
        <v>1</v>
      </c>
      <c r="CP777" s="19" t="s">
        <v>185</v>
      </c>
      <c r="CQ777" s="19" t="s">
        <v>185</v>
      </c>
      <c r="CR777" s="19" t="s">
        <v>185</v>
      </c>
      <c r="CS777" s="19" t="s">
        <v>185</v>
      </c>
      <c r="CT777" s="19" t="s">
        <v>185</v>
      </c>
      <c r="CU777" s="19">
        <f t="shared" ref="CU777:CY777" si="851">if(CP777="Không",0,1)</f>
        <v>0</v>
      </c>
      <c r="CV777" s="19">
        <f t="shared" si="851"/>
        <v>0</v>
      </c>
      <c r="CW777" s="19">
        <f t="shared" si="851"/>
        <v>0</v>
      </c>
      <c r="CX777" s="19">
        <f t="shared" si="851"/>
        <v>0</v>
      </c>
      <c r="CY777" s="19">
        <f t="shared" si="851"/>
        <v>0</v>
      </c>
      <c r="CZ777" s="19" t="s">
        <v>185</v>
      </c>
      <c r="DA777" s="19">
        <f t="shared" si="25"/>
        <v>0</v>
      </c>
      <c r="DB777" s="19" t="s">
        <v>195</v>
      </c>
      <c r="DC777" s="19">
        <f t="shared" si="26"/>
        <v>1</v>
      </c>
      <c r="DD777" s="19" t="s">
        <v>1426</v>
      </c>
      <c r="DE777" s="19" t="s">
        <v>185</v>
      </c>
      <c r="DF777" s="19">
        <f t="shared" si="27"/>
        <v>0</v>
      </c>
      <c r="DG777" s="19" t="s">
        <v>196</v>
      </c>
      <c r="DH777" s="19">
        <f t="shared" si="28"/>
        <v>0</v>
      </c>
      <c r="DI777" s="19" t="s">
        <v>425</v>
      </c>
      <c r="DJ777" s="19">
        <f t="shared" si="29"/>
        <v>1</v>
      </c>
      <c r="DK777" s="19" t="s">
        <v>282</v>
      </c>
      <c r="DL777" s="19">
        <f t="shared" si="30"/>
        <v>1</v>
      </c>
      <c r="DM777" s="20"/>
      <c r="DN777" s="19" t="str">
        <f t="shared" si="31"/>
        <v/>
      </c>
      <c r="DO777" s="20"/>
      <c r="DP777" s="19" t="s">
        <v>185</v>
      </c>
      <c r="DQ777" s="20">
        <f t="shared" si="32"/>
        <v>0</v>
      </c>
      <c r="DR777" s="20"/>
      <c r="DS777" s="19" t="s">
        <v>185</v>
      </c>
      <c r="DT777" s="20"/>
      <c r="DU777" s="19" t="s">
        <v>185</v>
      </c>
      <c r="DV777" s="20"/>
      <c r="DW777" s="20"/>
      <c r="DX777" s="20"/>
      <c r="DY777" s="20"/>
    </row>
    <row r="778">
      <c r="A778" s="18">
        <v>46043.93059027778</v>
      </c>
      <c r="B778" s="19" t="s">
        <v>518</v>
      </c>
      <c r="C778" s="19" t="s">
        <v>174</v>
      </c>
      <c r="D778" s="19">
        <f t="shared" si="2"/>
        <v>0</v>
      </c>
      <c r="E778" s="19" t="s">
        <v>349</v>
      </c>
      <c r="F778" s="19">
        <f>IFERROR(__xludf.DUMMYFUNCTION("LET(
  t, LOWER(TRIM(E778)),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78" s="19" t="s">
        <v>181</v>
      </c>
      <c r="H778" s="19">
        <f>IFERROR(__xludf.DUMMYFUNCTION("LET(
  t, LOWER(TRIM(G778)),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778" s="19" t="s">
        <v>276</v>
      </c>
      <c r="J778" s="19">
        <f>IFERROR(__xludf.DUMMYFUNCTION("LET(
  text, LOWER(I778),
  IFERROR(
    IFS(
      REGEXMATCH(text,""ở cùng gia đình|ở trọ cùng gia đình""), 0,
      REGEXMATCH(text,""thuê trọ""), 1,
      REGEXMATCH(text,""ở ktx""), 2,
      REGEXMATCH(text,""có nhà tại khu vực đang học|có nhà|ở riên"&amp;"g tại chung cư""), 3,
      REGEXMATCH(text,""ở nhà người quen""), 4
    ),
  -1)
)"),0.0)</f>
        <v>0</v>
      </c>
      <c r="K778" s="19" t="s">
        <v>202</v>
      </c>
      <c r="L778" s="19">
        <f>IFERROR(__xludf.DUMMYFUNCTION("LET(
  t, LOWER(TRIM(K778)),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78" s="19" t="s">
        <v>184</v>
      </c>
      <c r="N778" s="19">
        <f>IFERROR(__xludf.DUMMYFUNCTION("LET(
  t, LOWER(TRIM(M778)),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78" s="19" t="s">
        <v>185</v>
      </c>
      <c r="P778" s="19">
        <f t="shared" si="3"/>
        <v>0</v>
      </c>
      <c r="Q778" s="20"/>
      <c r="R778" s="20" t="str">
        <f t="shared" si="820"/>
        <v/>
      </c>
      <c r="S778" s="20"/>
      <c r="T778" s="20"/>
      <c r="U778" s="20"/>
      <c r="V778" s="20" t="str">
        <f>IFERROR(__xludf.DUMMYFUNCTION("IFERROR(REGEXEXTRACT(U778,""\d+"")*1, """")"),"")</f>
        <v/>
      </c>
      <c r="W778" s="20">
        <f t="shared" si="5"/>
        <v>0</v>
      </c>
      <c r="X778" s="20"/>
      <c r="Y778" s="20"/>
      <c r="Z778" s="19" t="s">
        <v>186</v>
      </c>
      <c r="AA778" s="19"/>
      <c r="AB778" s="19" t="s">
        <v>185</v>
      </c>
      <c r="AC778" s="19" t="s">
        <v>185</v>
      </c>
      <c r="AD778" s="19" t="s">
        <v>186</v>
      </c>
      <c r="AE778" s="19" t="s">
        <v>186</v>
      </c>
      <c r="AF778" s="19" t="s">
        <v>206</v>
      </c>
      <c r="AG778" s="19" t="s">
        <v>226</v>
      </c>
      <c r="AH778" s="19" t="s">
        <v>238</v>
      </c>
      <c r="AI778" s="19" t="s">
        <v>239</v>
      </c>
      <c r="AJ778" s="19">
        <f t="shared" si="6"/>
        <v>0</v>
      </c>
      <c r="AK778" s="19" t="s">
        <v>302</v>
      </c>
      <c r="AL778" s="19">
        <f t="shared" si="7"/>
        <v>-1</v>
      </c>
      <c r="AM778" s="19" t="s">
        <v>1427</v>
      </c>
      <c r="AN778" s="19">
        <f t="shared" si="8"/>
        <v>0</v>
      </c>
      <c r="AO778" s="20"/>
      <c r="AP778" s="19">
        <v>1.0</v>
      </c>
      <c r="AQ778" s="19">
        <v>2.0</v>
      </c>
      <c r="AR778" s="19">
        <v>1.0</v>
      </c>
      <c r="AS778" s="19">
        <v>2.0</v>
      </c>
      <c r="AT778" s="19">
        <v>1.0</v>
      </c>
      <c r="AU778" s="19">
        <v>2.0</v>
      </c>
      <c r="AV778" s="19">
        <v>1.0</v>
      </c>
      <c r="AW778" s="19">
        <v>1.0</v>
      </c>
      <c r="AX778" s="19">
        <v>1.0</v>
      </c>
      <c r="AY778" s="19">
        <f t="shared" si="9"/>
        <v>12</v>
      </c>
      <c r="AZ778" s="19">
        <f t="shared" si="10"/>
        <v>3</v>
      </c>
      <c r="BA778" s="19">
        <f t="shared" si="11"/>
        <v>0</v>
      </c>
      <c r="BB778" s="19">
        <f t="shared" si="12"/>
        <v>0</v>
      </c>
      <c r="BC778" s="19">
        <v>2.0</v>
      </c>
      <c r="BD778" s="19">
        <v>3.0</v>
      </c>
      <c r="BE778" s="19">
        <v>3.0</v>
      </c>
      <c r="BF778" s="19">
        <v>2.0</v>
      </c>
      <c r="BG778" s="19">
        <v>3.0</v>
      </c>
      <c r="BH778" s="19">
        <v>2.0</v>
      </c>
      <c r="BI778" s="19">
        <v>2.0</v>
      </c>
      <c r="BJ778" s="19">
        <f t="shared" si="13"/>
        <v>17</v>
      </c>
      <c r="BK778" s="19">
        <f t="shared" si="14"/>
        <v>10</v>
      </c>
      <c r="BL778" s="19"/>
      <c r="BM778" s="19"/>
      <c r="BN778" s="19">
        <v>4.0</v>
      </c>
      <c r="BO778" s="19" t="s">
        <v>195</v>
      </c>
      <c r="BP778" s="19">
        <f t="shared" si="15"/>
        <v>1</v>
      </c>
      <c r="BQ778" s="19">
        <v>4.0</v>
      </c>
      <c r="BR778" s="19">
        <v>0.0</v>
      </c>
      <c r="BS778" s="19" t="s">
        <v>195</v>
      </c>
      <c r="BT778" s="20">
        <f t="shared" si="16"/>
        <v>1</v>
      </c>
      <c r="BU778" s="19" t="s">
        <v>1428</v>
      </c>
      <c r="BV778" s="19">
        <v>2.0</v>
      </c>
      <c r="BW778" s="19" t="s">
        <v>195</v>
      </c>
      <c r="BX778" s="19" t="s">
        <v>191</v>
      </c>
      <c r="BY778" s="19" t="s">
        <v>185</v>
      </c>
      <c r="BZ778" s="19" t="s">
        <v>185</v>
      </c>
      <c r="CA778" s="19">
        <f t="shared" si="17"/>
        <v>0</v>
      </c>
      <c r="CB778" s="19" t="s">
        <v>186</v>
      </c>
      <c r="CC778" s="19">
        <f t="shared" si="18"/>
        <v>1</v>
      </c>
      <c r="CD778" s="19" t="s">
        <v>209</v>
      </c>
      <c r="CE778" s="19">
        <f t="shared" si="19"/>
        <v>1</v>
      </c>
      <c r="CF778" s="19" t="s">
        <v>192</v>
      </c>
      <c r="CG778" s="19">
        <f t="shared" si="20"/>
        <v>0</v>
      </c>
      <c r="CH778" s="19" t="s">
        <v>192</v>
      </c>
      <c r="CI778" s="19">
        <f t="shared" si="21"/>
        <v>0</v>
      </c>
      <c r="CJ778" s="19" t="s">
        <v>262</v>
      </c>
      <c r="CK778" s="19" t="s">
        <v>1429</v>
      </c>
      <c r="CL778" s="19" t="s">
        <v>212</v>
      </c>
      <c r="CM778" s="19">
        <f t="shared" si="22"/>
        <v>6</v>
      </c>
      <c r="CN778" s="19" t="s">
        <v>185</v>
      </c>
      <c r="CO778" s="19">
        <f t="shared" si="23"/>
        <v>0</v>
      </c>
      <c r="CP778" s="19" t="s">
        <v>195</v>
      </c>
      <c r="CQ778" s="19" t="s">
        <v>195</v>
      </c>
      <c r="CR778" s="19" t="s">
        <v>195</v>
      </c>
      <c r="CS778" s="19" t="s">
        <v>195</v>
      </c>
      <c r="CT778" s="19" t="s">
        <v>185</v>
      </c>
      <c r="CU778" s="19">
        <f t="shared" ref="CU778:CY778" si="852">if(CP778="Không",0,1)</f>
        <v>1</v>
      </c>
      <c r="CV778" s="19">
        <f t="shared" si="852"/>
        <v>1</v>
      </c>
      <c r="CW778" s="19">
        <f t="shared" si="852"/>
        <v>1</v>
      </c>
      <c r="CX778" s="19">
        <f t="shared" si="852"/>
        <v>1</v>
      </c>
      <c r="CY778" s="19">
        <f t="shared" si="852"/>
        <v>0</v>
      </c>
      <c r="CZ778" s="19" t="s">
        <v>185</v>
      </c>
      <c r="DA778" s="19">
        <f t="shared" si="25"/>
        <v>0</v>
      </c>
      <c r="DB778" s="19" t="s">
        <v>185</v>
      </c>
      <c r="DC778" s="19">
        <f t="shared" si="26"/>
        <v>0</v>
      </c>
      <c r="DD778" s="20"/>
      <c r="DE778" s="19" t="s">
        <v>195</v>
      </c>
      <c r="DF778" s="19">
        <f t="shared" si="27"/>
        <v>1</v>
      </c>
      <c r="DG778" s="19" t="s">
        <v>196</v>
      </c>
      <c r="DH778" s="19">
        <f t="shared" si="28"/>
        <v>0</v>
      </c>
      <c r="DI778" s="19" t="s">
        <v>185</v>
      </c>
      <c r="DJ778" s="19">
        <f t="shared" si="29"/>
        <v>0</v>
      </c>
      <c r="DK778" s="19" t="s">
        <v>197</v>
      </c>
      <c r="DL778" s="19">
        <f t="shared" si="30"/>
        <v>0</v>
      </c>
      <c r="DM778" s="19" t="s">
        <v>232</v>
      </c>
      <c r="DN778" s="19">
        <f t="shared" si="31"/>
        <v>2.5</v>
      </c>
      <c r="DO778" s="19" t="s">
        <v>969</v>
      </c>
      <c r="DP778" s="19" t="s">
        <v>185</v>
      </c>
      <c r="DQ778" s="20">
        <f t="shared" si="32"/>
        <v>0</v>
      </c>
      <c r="DR778" s="20"/>
      <c r="DS778" s="19" t="s">
        <v>185</v>
      </c>
      <c r="DT778" s="20"/>
      <c r="DU778" s="19" t="s">
        <v>185</v>
      </c>
      <c r="DV778" s="20"/>
      <c r="DW778" s="20"/>
      <c r="DX778" s="20"/>
      <c r="DY778" s="20"/>
    </row>
    <row r="779">
      <c r="A779" s="18">
        <v>46043.93104166666</v>
      </c>
      <c r="B779" s="19" t="s">
        <v>357</v>
      </c>
      <c r="C779" s="19" t="s">
        <v>335</v>
      </c>
      <c r="D779" s="19">
        <f t="shared" si="2"/>
        <v>1</v>
      </c>
      <c r="E779" s="19" t="s">
        <v>591</v>
      </c>
      <c r="F779" s="19">
        <f>IFERROR(__xludf.DUMMYFUNCTION("LET(
  t, LOWER(TRIM(E779)),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)"),8.0)</f>
        <v>8</v>
      </c>
      <c r="G779" s="19" t="s">
        <v>185</v>
      </c>
      <c r="H779" s="19">
        <f>IFERROR(__xludf.DUMMYFUNCTION("LET(
  t, LOWER(TRIM(G779)),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79" s="19" t="s">
        <v>182</v>
      </c>
      <c r="J779" s="19">
        <f>IFERROR(__xludf.DUMMYFUNCTION("LET(
  text, LOWER(I779),
  IFERROR(
    IFS(
      REGEXMATCH(text,""ở cùng gia đình|ở trọ cùng gia đình""), 0,
      REGEXMATCH(text,""thuê trọ""), 1,
      REGEXMATCH(text,""ở ktx""), 2,
      REGEXMATCH(text,""có nhà tại khu vực đang học|có nhà|ở riên"&amp;"g tại chung cư""), 3,
      REGEXMATCH(text,""ở nhà người quen""), 4
    ),
  -1)
)"),1.0)</f>
        <v>1</v>
      </c>
      <c r="K779" s="19" t="s">
        <v>183</v>
      </c>
      <c r="L779" s="19">
        <f>IFERROR(__xludf.DUMMYFUNCTION("LET(
  t, LOWER(TRIM(K779)),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79" s="19" t="s">
        <v>222</v>
      </c>
      <c r="N779" s="19">
        <f>IFERROR(__xludf.DUMMYFUNCTION("LET(
  t, LOWER(TRIM(M779)),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79" s="19" t="s">
        <v>185</v>
      </c>
      <c r="P779" s="19">
        <f t="shared" si="3"/>
        <v>0</v>
      </c>
      <c r="Q779" s="20"/>
      <c r="R779" s="20" t="str">
        <f t="shared" si="820"/>
        <v/>
      </c>
      <c r="S779" s="20"/>
      <c r="T779" s="20"/>
      <c r="U779" s="20"/>
      <c r="V779" s="20" t="str">
        <f>IFERROR(__xludf.DUMMYFUNCTION("IFERROR(REGEXEXTRACT(U779,""\d+"")*1, """")"),"")</f>
        <v/>
      </c>
      <c r="W779" s="20">
        <f t="shared" si="5"/>
        <v>0</v>
      </c>
      <c r="X779" s="20"/>
      <c r="Y779" s="20"/>
      <c r="Z779" s="19" t="s">
        <v>185</v>
      </c>
      <c r="AA779" s="19"/>
      <c r="AB779" s="19" t="s">
        <v>185</v>
      </c>
      <c r="AC779" s="19" t="s">
        <v>185</v>
      </c>
      <c r="AD779" s="19" t="s">
        <v>186</v>
      </c>
      <c r="AE779" s="19" t="s">
        <v>185</v>
      </c>
      <c r="AF779" s="19" t="s">
        <v>206</v>
      </c>
      <c r="AG779" s="19" t="s">
        <v>188</v>
      </c>
      <c r="AH779" s="19" t="s">
        <v>226</v>
      </c>
      <c r="AI779" s="19" t="s">
        <v>239</v>
      </c>
      <c r="AJ779" s="19">
        <f t="shared" si="6"/>
        <v>0</v>
      </c>
      <c r="AK779" s="19" t="s">
        <v>302</v>
      </c>
      <c r="AL779" s="19">
        <f t="shared" si="7"/>
        <v>-1</v>
      </c>
      <c r="AM779" s="19" t="s">
        <v>190</v>
      </c>
      <c r="AN779" s="19">
        <f t="shared" si="8"/>
        <v>0</v>
      </c>
      <c r="AO779" s="20"/>
      <c r="AP779" s="19">
        <v>1.0</v>
      </c>
      <c r="AQ779" s="19">
        <v>1.0</v>
      </c>
      <c r="AR779" s="19">
        <v>2.0</v>
      </c>
      <c r="AS779" s="19">
        <v>1.0</v>
      </c>
      <c r="AT779" s="19">
        <v>1.0</v>
      </c>
      <c r="AU779" s="19">
        <v>3.0</v>
      </c>
      <c r="AV779" s="19">
        <v>2.0</v>
      </c>
      <c r="AW779" s="19">
        <v>1.0</v>
      </c>
      <c r="AX779" s="19">
        <v>2.0</v>
      </c>
      <c r="AY779" s="19">
        <f t="shared" si="9"/>
        <v>14</v>
      </c>
      <c r="AZ779" s="19">
        <f t="shared" si="10"/>
        <v>5</v>
      </c>
      <c r="BA779" s="19">
        <f t="shared" si="11"/>
        <v>0</v>
      </c>
      <c r="BB779" s="19">
        <f t="shared" si="12"/>
        <v>0</v>
      </c>
      <c r="BC779" s="19">
        <v>2.0</v>
      </c>
      <c r="BD779" s="19">
        <v>2.0</v>
      </c>
      <c r="BE779" s="19">
        <v>1.0</v>
      </c>
      <c r="BF779" s="19">
        <v>1.0</v>
      </c>
      <c r="BG779" s="19">
        <v>2.0</v>
      </c>
      <c r="BH779" s="19">
        <v>1.0</v>
      </c>
      <c r="BI779" s="19">
        <v>2.0</v>
      </c>
      <c r="BJ779" s="19">
        <f t="shared" si="13"/>
        <v>11</v>
      </c>
      <c r="BK779" s="19">
        <f t="shared" si="14"/>
        <v>4</v>
      </c>
      <c r="BL779" s="19"/>
      <c r="BM779" s="19"/>
      <c r="BN779" s="19">
        <v>5.0</v>
      </c>
      <c r="BO779" s="19" t="s">
        <v>195</v>
      </c>
      <c r="BP779" s="19">
        <f t="shared" si="15"/>
        <v>1</v>
      </c>
      <c r="BQ779" s="19">
        <v>5.0</v>
      </c>
      <c r="BR779" s="19">
        <v>5.0</v>
      </c>
      <c r="BS779" s="19" t="s">
        <v>195</v>
      </c>
      <c r="BT779" s="20">
        <f t="shared" si="16"/>
        <v>1</v>
      </c>
      <c r="BU779" s="19" t="s">
        <v>1430</v>
      </c>
      <c r="BV779" s="19">
        <v>3.0</v>
      </c>
      <c r="BW779" s="19" t="s">
        <v>195</v>
      </c>
      <c r="BX779" s="19" t="s">
        <v>191</v>
      </c>
      <c r="BY779" s="19" t="s">
        <v>195</v>
      </c>
      <c r="BZ779" s="19" t="s">
        <v>186</v>
      </c>
      <c r="CA779" s="19">
        <f t="shared" si="17"/>
        <v>1</v>
      </c>
      <c r="CB779" s="19" t="s">
        <v>186</v>
      </c>
      <c r="CC779" s="19">
        <f t="shared" si="18"/>
        <v>1</v>
      </c>
      <c r="CD779" s="19" t="s">
        <v>192</v>
      </c>
      <c r="CE779" s="19">
        <f t="shared" si="19"/>
        <v>0</v>
      </c>
      <c r="CF779" s="19" t="s">
        <v>192</v>
      </c>
      <c r="CG779" s="19">
        <f t="shared" si="20"/>
        <v>0</v>
      </c>
      <c r="CH779" s="19" t="s">
        <v>209</v>
      </c>
      <c r="CI779" s="19">
        <f t="shared" si="21"/>
        <v>1</v>
      </c>
      <c r="CJ779" s="19" t="s">
        <v>229</v>
      </c>
      <c r="CK779" s="19" t="s">
        <v>1423</v>
      </c>
      <c r="CL779" s="19" t="s">
        <v>194</v>
      </c>
      <c r="CM779" s="19">
        <f t="shared" si="22"/>
        <v>3.5</v>
      </c>
      <c r="CN779" s="19" t="s">
        <v>185</v>
      </c>
      <c r="CO779" s="19">
        <f t="shared" si="23"/>
        <v>0</v>
      </c>
      <c r="CP779" s="19" t="s">
        <v>185</v>
      </c>
      <c r="CQ779" s="19" t="s">
        <v>185</v>
      </c>
      <c r="CR779" s="19" t="s">
        <v>185</v>
      </c>
      <c r="CS779" s="19" t="s">
        <v>185</v>
      </c>
      <c r="CT779" s="19" t="s">
        <v>185</v>
      </c>
      <c r="CU779" s="19">
        <f t="shared" ref="CU779:CY779" si="853">if(CP779="Không",0,1)</f>
        <v>0</v>
      </c>
      <c r="CV779" s="19">
        <f t="shared" si="853"/>
        <v>0</v>
      </c>
      <c r="CW779" s="19">
        <f t="shared" si="853"/>
        <v>0</v>
      </c>
      <c r="CX779" s="19">
        <f t="shared" si="853"/>
        <v>0</v>
      </c>
      <c r="CY779" s="19">
        <f t="shared" si="853"/>
        <v>0</v>
      </c>
      <c r="CZ779" s="19" t="s">
        <v>185</v>
      </c>
      <c r="DA779" s="19">
        <f t="shared" si="25"/>
        <v>0</v>
      </c>
      <c r="DB779" s="19" t="s">
        <v>185</v>
      </c>
      <c r="DC779" s="19">
        <f t="shared" si="26"/>
        <v>0</v>
      </c>
      <c r="DD779" s="20"/>
      <c r="DE779" s="19" t="s">
        <v>185</v>
      </c>
      <c r="DF779" s="19">
        <f t="shared" si="27"/>
        <v>0</v>
      </c>
      <c r="DG779" s="19" t="s">
        <v>196</v>
      </c>
      <c r="DH779" s="19">
        <f t="shared" si="28"/>
        <v>0</v>
      </c>
      <c r="DI779" s="19" t="s">
        <v>185</v>
      </c>
      <c r="DJ779" s="19">
        <f t="shared" si="29"/>
        <v>0</v>
      </c>
      <c r="DK779" s="19" t="s">
        <v>197</v>
      </c>
      <c r="DL779" s="19">
        <f t="shared" si="30"/>
        <v>0</v>
      </c>
      <c r="DM779" s="20"/>
      <c r="DN779" s="19" t="str">
        <f t="shared" si="31"/>
        <v/>
      </c>
      <c r="DO779" s="20"/>
      <c r="DP779" s="19" t="s">
        <v>185</v>
      </c>
      <c r="DQ779" s="20">
        <f t="shared" si="32"/>
        <v>0</v>
      </c>
      <c r="DR779" s="20"/>
      <c r="DS779" s="19" t="s">
        <v>185</v>
      </c>
      <c r="DT779" s="20"/>
      <c r="DU779" s="19" t="s">
        <v>185</v>
      </c>
      <c r="DV779" s="20"/>
      <c r="DW779" s="20"/>
      <c r="DX779" s="20"/>
      <c r="DY779" s="20"/>
    </row>
    <row r="780">
      <c r="A780" s="18">
        <v>46043.940150462964</v>
      </c>
      <c r="B780" s="19" t="s">
        <v>219</v>
      </c>
      <c r="C780" s="19" t="s">
        <v>174</v>
      </c>
      <c r="D780" s="19">
        <f t="shared" si="2"/>
        <v>0</v>
      </c>
      <c r="E780" s="19" t="s">
        <v>174</v>
      </c>
      <c r="F780" s="19">
        <f>IFERROR(__xludf.DUMMYFUNCTION("LET(
  t, LOWER(TRIM(E780)),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80" s="19" t="s">
        <v>185</v>
      </c>
      <c r="H780" s="19">
        <f>IFERROR(__xludf.DUMMYFUNCTION("LET(
  t, LOWER(TRIM(G780)),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80" s="19" t="s">
        <v>276</v>
      </c>
      <c r="J780" s="19">
        <f>IFERROR(__xludf.DUMMYFUNCTION("LET(
  text, LOWER(I780),
  IFERROR(
    IFS(
      REGEXMATCH(text,""ở cùng gia đình|ở trọ cùng gia đình""), 0,
      REGEXMATCH(text,""thuê trọ""), 1,
      REGEXMATCH(text,""ở ktx""), 2,
      REGEXMATCH(text,""có nhà tại khu vực đang học|có nhà|ở riên"&amp;"g tại chung cư""), 3,
      REGEXMATCH(text,""ở nhà người quen""), 4
    ),
  -1)
)"),0.0)</f>
        <v>0</v>
      </c>
      <c r="K780" s="19" t="s">
        <v>183</v>
      </c>
      <c r="L780" s="19">
        <f>IFERROR(__xludf.DUMMYFUNCTION("LET(
  t, LOWER(TRIM(K780)),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80" s="19" t="s">
        <v>222</v>
      </c>
      <c r="N780" s="19">
        <f>IFERROR(__xludf.DUMMYFUNCTION("LET(
  t, LOWER(TRIM(M780)),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80" s="19" t="s">
        <v>195</v>
      </c>
      <c r="P780" s="19">
        <f t="shared" si="3"/>
        <v>1</v>
      </c>
      <c r="Q780" s="19">
        <v>2.0</v>
      </c>
      <c r="R780" s="20">
        <f t="shared" si="820"/>
        <v>2</v>
      </c>
      <c r="S780" s="19" t="s">
        <v>223</v>
      </c>
      <c r="T780" s="19"/>
      <c r="U780" s="19" t="s">
        <v>236</v>
      </c>
      <c r="V780" s="20">
        <f>IFERROR(__xludf.DUMMYFUNCTION("IFERROR(REGEXEXTRACT(U780,""\d+"")*1, """")"),40.0)</f>
        <v>40</v>
      </c>
      <c r="W780" s="20">
        <f t="shared" si="5"/>
        <v>40</v>
      </c>
      <c r="X780" s="21">
        <v>0.65</v>
      </c>
      <c r="Y780" s="21">
        <v>0.2</v>
      </c>
      <c r="Z780" s="19" t="s">
        <v>186</v>
      </c>
      <c r="AA780" s="19"/>
      <c r="AB780" s="19" t="s">
        <v>185</v>
      </c>
      <c r="AC780" s="19" t="s">
        <v>185</v>
      </c>
      <c r="AD780" s="19" t="s">
        <v>186</v>
      </c>
      <c r="AE780" s="19" t="s">
        <v>186</v>
      </c>
      <c r="AF780" s="19" t="s">
        <v>187</v>
      </c>
      <c r="AG780" s="19" t="s">
        <v>188</v>
      </c>
      <c r="AH780" s="19" t="s">
        <v>188</v>
      </c>
      <c r="AI780" s="19" t="s">
        <v>189</v>
      </c>
      <c r="AJ780" s="19">
        <f t="shared" si="6"/>
        <v>1</v>
      </c>
      <c r="AK780" s="19" t="s">
        <v>188</v>
      </c>
      <c r="AL780" s="19">
        <f t="shared" si="7"/>
        <v>1</v>
      </c>
      <c r="AM780" s="19" t="s">
        <v>190</v>
      </c>
      <c r="AN780" s="19">
        <f t="shared" si="8"/>
        <v>0</v>
      </c>
      <c r="AO780" s="20"/>
      <c r="AP780" s="19">
        <v>1.0</v>
      </c>
      <c r="AQ780" s="19">
        <v>1.0</v>
      </c>
      <c r="AR780" s="19">
        <v>1.0</v>
      </c>
      <c r="AS780" s="19">
        <v>1.0</v>
      </c>
      <c r="AT780" s="19">
        <v>1.0</v>
      </c>
      <c r="AU780" s="19">
        <v>1.0</v>
      </c>
      <c r="AV780" s="19">
        <v>1.0</v>
      </c>
      <c r="AW780" s="19">
        <v>1.0</v>
      </c>
      <c r="AX780" s="19">
        <v>1.0</v>
      </c>
      <c r="AY780" s="19">
        <f t="shared" si="9"/>
        <v>9</v>
      </c>
      <c r="AZ780" s="19">
        <f t="shared" si="10"/>
        <v>0</v>
      </c>
      <c r="BA780" s="19">
        <f t="shared" si="11"/>
        <v>0</v>
      </c>
      <c r="BB780" s="19">
        <f t="shared" si="12"/>
        <v>0</v>
      </c>
      <c r="BC780" s="19">
        <v>1.0</v>
      </c>
      <c r="BD780" s="19">
        <v>1.0</v>
      </c>
      <c r="BE780" s="19">
        <v>1.0</v>
      </c>
      <c r="BF780" s="19">
        <v>1.0</v>
      </c>
      <c r="BG780" s="19">
        <v>1.0</v>
      </c>
      <c r="BH780" s="19">
        <v>1.0</v>
      </c>
      <c r="BI780" s="19">
        <v>1.0</v>
      </c>
      <c r="BJ780" s="19">
        <f t="shared" si="13"/>
        <v>7</v>
      </c>
      <c r="BK780" s="19">
        <f t="shared" si="14"/>
        <v>0</v>
      </c>
      <c r="BL780" s="19"/>
      <c r="BM780" s="19"/>
      <c r="BN780" s="19">
        <v>1.0</v>
      </c>
      <c r="BO780" s="19" t="s">
        <v>195</v>
      </c>
      <c r="BP780" s="19">
        <f t="shared" si="15"/>
        <v>1</v>
      </c>
      <c r="BQ780" s="19">
        <v>1.0</v>
      </c>
      <c r="BR780" s="19">
        <v>27.0</v>
      </c>
      <c r="BS780" s="19" t="s">
        <v>195</v>
      </c>
      <c r="BT780" s="20">
        <f t="shared" si="16"/>
        <v>1</v>
      </c>
      <c r="BU780" s="19" t="s">
        <v>296</v>
      </c>
      <c r="BV780" s="19">
        <v>5.0</v>
      </c>
      <c r="BW780" s="19" t="s">
        <v>185</v>
      </c>
      <c r="BX780" s="19" t="s">
        <v>510</v>
      </c>
      <c r="BY780" s="19" t="s">
        <v>185</v>
      </c>
      <c r="BZ780" s="19" t="s">
        <v>185</v>
      </c>
      <c r="CA780" s="19">
        <f t="shared" si="17"/>
        <v>0</v>
      </c>
      <c r="CB780" s="19" t="s">
        <v>185</v>
      </c>
      <c r="CC780" s="19">
        <f t="shared" si="18"/>
        <v>0</v>
      </c>
      <c r="CD780" s="19" t="s">
        <v>192</v>
      </c>
      <c r="CE780" s="19">
        <f t="shared" si="19"/>
        <v>0</v>
      </c>
      <c r="CF780" s="19" t="s">
        <v>192</v>
      </c>
      <c r="CG780" s="19">
        <f t="shared" si="20"/>
        <v>0</v>
      </c>
      <c r="CH780" s="19" t="s">
        <v>209</v>
      </c>
      <c r="CI780" s="19">
        <f t="shared" si="21"/>
        <v>1</v>
      </c>
      <c r="CJ780" s="19" t="s">
        <v>229</v>
      </c>
      <c r="CK780" s="19" t="s">
        <v>263</v>
      </c>
      <c r="CL780" s="19" t="s">
        <v>254</v>
      </c>
      <c r="CM780" s="19">
        <f t="shared" si="22"/>
        <v>0</v>
      </c>
      <c r="CN780" s="19" t="s">
        <v>213</v>
      </c>
      <c r="CO780" s="19">
        <f t="shared" si="23"/>
        <v>1</v>
      </c>
      <c r="CP780" s="19" t="s">
        <v>185</v>
      </c>
      <c r="CQ780" s="19" t="s">
        <v>185</v>
      </c>
      <c r="CR780" s="19" t="s">
        <v>185</v>
      </c>
      <c r="CS780" s="19" t="s">
        <v>185</v>
      </c>
      <c r="CT780" s="19" t="s">
        <v>185</v>
      </c>
      <c r="CU780" s="19">
        <f t="shared" ref="CU780:CY780" si="854">if(CP780="Không",0,1)</f>
        <v>0</v>
      </c>
      <c r="CV780" s="19">
        <f t="shared" si="854"/>
        <v>0</v>
      </c>
      <c r="CW780" s="19">
        <f t="shared" si="854"/>
        <v>0</v>
      </c>
      <c r="CX780" s="19">
        <f t="shared" si="854"/>
        <v>0</v>
      </c>
      <c r="CY780" s="19">
        <f t="shared" si="854"/>
        <v>0</v>
      </c>
      <c r="CZ780" s="19" t="s">
        <v>185</v>
      </c>
      <c r="DA780" s="19">
        <f t="shared" si="25"/>
        <v>0</v>
      </c>
      <c r="DB780" s="19" t="s">
        <v>185</v>
      </c>
      <c r="DC780" s="19">
        <f t="shared" si="26"/>
        <v>0</v>
      </c>
      <c r="DD780" s="20"/>
      <c r="DE780" s="19" t="s">
        <v>195</v>
      </c>
      <c r="DF780" s="19">
        <f t="shared" si="27"/>
        <v>1</v>
      </c>
      <c r="DG780" s="19" t="s">
        <v>196</v>
      </c>
      <c r="DH780" s="19">
        <f t="shared" si="28"/>
        <v>0</v>
      </c>
      <c r="DI780" s="19" t="s">
        <v>185</v>
      </c>
      <c r="DJ780" s="19">
        <f t="shared" si="29"/>
        <v>0</v>
      </c>
      <c r="DK780" s="19" t="s">
        <v>197</v>
      </c>
      <c r="DL780" s="19">
        <f t="shared" si="30"/>
        <v>0</v>
      </c>
      <c r="DM780" s="19" t="s">
        <v>232</v>
      </c>
      <c r="DN780" s="19">
        <f t="shared" si="31"/>
        <v>2.5</v>
      </c>
      <c r="DO780" s="19" t="s">
        <v>274</v>
      </c>
      <c r="DP780" s="19" t="s">
        <v>185</v>
      </c>
      <c r="DQ780" s="20">
        <f t="shared" si="32"/>
        <v>0</v>
      </c>
      <c r="DR780" s="20"/>
      <c r="DS780" s="19" t="s">
        <v>185</v>
      </c>
      <c r="DT780" s="20"/>
      <c r="DU780" s="19" t="s">
        <v>185</v>
      </c>
      <c r="DV780" s="20"/>
      <c r="DW780" s="20"/>
      <c r="DX780" s="20"/>
      <c r="DY780" s="20"/>
    </row>
    <row r="781">
      <c r="A781" s="18">
        <v>46043.94284722222</v>
      </c>
      <c r="B781" s="19" t="s">
        <v>219</v>
      </c>
      <c r="C781" s="19" t="s">
        <v>174</v>
      </c>
      <c r="D781" s="19">
        <f t="shared" si="2"/>
        <v>0</v>
      </c>
      <c r="E781" s="19" t="s">
        <v>174</v>
      </c>
      <c r="F781" s="19">
        <f>IFERROR(__xludf.DUMMYFUNCTION("LET(
  t, LOWER(TRIM(E781)),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81" s="19" t="s">
        <v>220</v>
      </c>
      <c r="H781" s="19">
        <f>IFERROR(__xludf.DUMMYFUNCTION("LET(
  t, LOWER(TRIM(G781)),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81" s="19" t="s">
        <v>276</v>
      </c>
      <c r="J781" s="19">
        <f>IFERROR(__xludf.DUMMYFUNCTION("LET(
  text, LOWER(I781),
  IFERROR(
    IFS(
      REGEXMATCH(text,""ở cùng gia đình|ở trọ cùng gia đình""), 0,
      REGEXMATCH(text,""thuê trọ""), 1,
      REGEXMATCH(text,""ở ktx""), 2,
      REGEXMATCH(text,""có nhà tại khu vực đang học|có nhà|ở riên"&amp;"g tại chung cư""), 3,
      REGEXMATCH(text,""ở nhà người quen""), 4
    ),
  -1)
)"),0.0)</f>
        <v>0</v>
      </c>
      <c r="K781" s="19" t="s">
        <v>183</v>
      </c>
      <c r="L781" s="19">
        <f>IFERROR(__xludf.DUMMYFUNCTION("LET(
  t, LOWER(TRIM(K781)),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81" s="19" t="s">
        <v>222</v>
      </c>
      <c r="N781" s="19">
        <f>IFERROR(__xludf.DUMMYFUNCTION("LET(
  t, LOWER(TRIM(M781)),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81" s="19" t="s">
        <v>185</v>
      </c>
      <c r="P781" s="19">
        <f t="shared" si="3"/>
        <v>0</v>
      </c>
      <c r="Q781" s="20"/>
      <c r="R781" s="20" t="str">
        <f t="shared" si="820"/>
        <v/>
      </c>
      <c r="S781" s="20"/>
      <c r="T781" s="20"/>
      <c r="U781" s="20"/>
      <c r="V781" s="20" t="str">
        <f>IFERROR(__xludf.DUMMYFUNCTION("IFERROR(REGEXEXTRACT(U781,""\d+"")*1, """")"),"")</f>
        <v/>
      </c>
      <c r="W781" s="20">
        <f t="shared" si="5"/>
        <v>0</v>
      </c>
      <c r="X781" s="20"/>
      <c r="Y781" s="20"/>
      <c r="Z781" s="19" t="s">
        <v>185</v>
      </c>
      <c r="AA781" s="19"/>
      <c r="AB781" s="19" t="s">
        <v>185</v>
      </c>
      <c r="AC781" s="19" t="s">
        <v>185</v>
      </c>
      <c r="AD781" s="19" t="s">
        <v>205</v>
      </c>
      <c r="AE781" s="19" t="s">
        <v>186</v>
      </c>
      <c r="AF781" s="19" t="s">
        <v>187</v>
      </c>
      <c r="AG781" s="19" t="s">
        <v>188</v>
      </c>
      <c r="AH781" s="19" t="s">
        <v>188</v>
      </c>
      <c r="AI781" s="19" t="s">
        <v>239</v>
      </c>
      <c r="AJ781" s="19">
        <f t="shared" si="6"/>
        <v>0</v>
      </c>
      <c r="AK781" s="19" t="s">
        <v>302</v>
      </c>
      <c r="AL781" s="19">
        <f t="shared" si="7"/>
        <v>-1</v>
      </c>
      <c r="AM781" s="19" t="s">
        <v>190</v>
      </c>
      <c r="AN781" s="19">
        <f t="shared" si="8"/>
        <v>0</v>
      </c>
      <c r="AO781" s="20"/>
      <c r="AP781" s="19">
        <v>3.0</v>
      </c>
      <c r="AQ781" s="19">
        <v>2.0</v>
      </c>
      <c r="AR781" s="19">
        <v>4.0</v>
      </c>
      <c r="AS781" s="19">
        <v>3.0</v>
      </c>
      <c r="AT781" s="19">
        <v>2.0</v>
      </c>
      <c r="AU781" s="19">
        <v>3.0</v>
      </c>
      <c r="AV781" s="19">
        <v>2.0</v>
      </c>
      <c r="AW781" s="19">
        <v>2.0</v>
      </c>
      <c r="AX781" s="19">
        <v>1.0</v>
      </c>
      <c r="AY781" s="19">
        <f t="shared" si="9"/>
        <v>22</v>
      </c>
      <c r="AZ781" s="19">
        <f t="shared" si="10"/>
        <v>13</v>
      </c>
      <c r="BA781" s="19">
        <f t="shared" si="11"/>
        <v>1</v>
      </c>
      <c r="BB781" s="19">
        <f t="shared" si="12"/>
        <v>0</v>
      </c>
      <c r="BC781" s="19">
        <v>1.0</v>
      </c>
      <c r="BD781" s="19">
        <v>1.0</v>
      </c>
      <c r="BE781" s="19">
        <v>2.0</v>
      </c>
      <c r="BF781" s="19">
        <v>4.0</v>
      </c>
      <c r="BG781" s="19">
        <v>2.0</v>
      </c>
      <c r="BH781" s="19">
        <v>1.0</v>
      </c>
      <c r="BI781" s="19">
        <v>1.0</v>
      </c>
      <c r="BJ781" s="19">
        <f t="shared" si="13"/>
        <v>12</v>
      </c>
      <c r="BK781" s="19">
        <f t="shared" si="14"/>
        <v>5</v>
      </c>
      <c r="BL781" s="19"/>
      <c r="BM781" s="19"/>
      <c r="BN781" s="19">
        <v>3.0</v>
      </c>
      <c r="BO781" s="19" t="s">
        <v>185</v>
      </c>
      <c r="BP781" s="19">
        <f t="shared" si="15"/>
        <v>0</v>
      </c>
      <c r="BQ781" s="19">
        <v>1.0</v>
      </c>
      <c r="BR781" s="19" t="s">
        <v>714</v>
      </c>
      <c r="BS781" s="19" t="s">
        <v>185</v>
      </c>
      <c r="BT781" s="20">
        <f t="shared" si="16"/>
        <v>0</v>
      </c>
      <c r="BU781" s="20"/>
      <c r="BV781" s="19">
        <v>3.0</v>
      </c>
      <c r="BW781" s="19" t="s">
        <v>195</v>
      </c>
      <c r="BX781" s="19" t="s">
        <v>191</v>
      </c>
      <c r="BY781" s="19" t="s">
        <v>195</v>
      </c>
      <c r="BZ781" s="19" t="s">
        <v>185</v>
      </c>
      <c r="CA781" s="19">
        <f t="shared" si="17"/>
        <v>0</v>
      </c>
      <c r="CB781" s="19" t="s">
        <v>185</v>
      </c>
      <c r="CC781" s="19">
        <f t="shared" si="18"/>
        <v>0</v>
      </c>
      <c r="CD781" s="19" t="s">
        <v>209</v>
      </c>
      <c r="CE781" s="19">
        <f t="shared" si="19"/>
        <v>1</v>
      </c>
      <c r="CF781" s="19" t="s">
        <v>192</v>
      </c>
      <c r="CG781" s="19">
        <f t="shared" si="20"/>
        <v>0</v>
      </c>
      <c r="CH781" s="19" t="s">
        <v>192</v>
      </c>
      <c r="CI781" s="19">
        <f t="shared" si="21"/>
        <v>0</v>
      </c>
      <c r="CJ781" s="19" t="s">
        <v>262</v>
      </c>
      <c r="CK781" s="19" t="s">
        <v>185</v>
      </c>
      <c r="CL781" s="19" t="s">
        <v>241</v>
      </c>
      <c r="CM781" s="19">
        <f t="shared" si="22"/>
        <v>1.5</v>
      </c>
      <c r="CN781" s="19" t="s">
        <v>185</v>
      </c>
      <c r="CO781" s="19">
        <f t="shared" si="23"/>
        <v>0</v>
      </c>
      <c r="CP781" s="19" t="s">
        <v>195</v>
      </c>
      <c r="CQ781" s="19" t="s">
        <v>195</v>
      </c>
      <c r="CR781" s="19" t="s">
        <v>185</v>
      </c>
      <c r="CS781" s="19" t="s">
        <v>195</v>
      </c>
      <c r="CT781" s="19" t="s">
        <v>185</v>
      </c>
      <c r="CU781" s="19">
        <f t="shared" ref="CU781:CY781" si="855">if(CP781="Không",0,1)</f>
        <v>1</v>
      </c>
      <c r="CV781" s="19">
        <f t="shared" si="855"/>
        <v>1</v>
      </c>
      <c r="CW781" s="19">
        <f t="shared" si="855"/>
        <v>0</v>
      </c>
      <c r="CX781" s="19">
        <f t="shared" si="855"/>
        <v>1</v>
      </c>
      <c r="CY781" s="19">
        <f t="shared" si="855"/>
        <v>0</v>
      </c>
      <c r="CZ781" s="19" t="s">
        <v>185</v>
      </c>
      <c r="DA781" s="19">
        <f t="shared" si="25"/>
        <v>0</v>
      </c>
      <c r="DB781" s="19" t="s">
        <v>185</v>
      </c>
      <c r="DC781" s="19">
        <f t="shared" si="26"/>
        <v>0</v>
      </c>
      <c r="DD781" s="20"/>
      <c r="DE781" s="19" t="s">
        <v>195</v>
      </c>
      <c r="DF781" s="19">
        <f t="shared" si="27"/>
        <v>1</v>
      </c>
      <c r="DG781" s="19" t="s">
        <v>196</v>
      </c>
      <c r="DH781" s="19">
        <f t="shared" si="28"/>
        <v>0</v>
      </c>
      <c r="DI781" s="19" t="s">
        <v>185</v>
      </c>
      <c r="DJ781" s="19">
        <f t="shared" si="29"/>
        <v>0</v>
      </c>
      <c r="DK781" s="19" t="s">
        <v>197</v>
      </c>
      <c r="DL781" s="19">
        <f t="shared" si="30"/>
        <v>0</v>
      </c>
      <c r="DM781" s="19" t="s">
        <v>303</v>
      </c>
      <c r="DN781" s="19">
        <f t="shared" si="31"/>
        <v>0.5</v>
      </c>
      <c r="DO781" s="19" t="s">
        <v>266</v>
      </c>
      <c r="DP781" s="19" t="s">
        <v>185</v>
      </c>
      <c r="DQ781" s="20">
        <f t="shared" si="32"/>
        <v>0</v>
      </c>
      <c r="DR781" s="20"/>
      <c r="DS781" s="19" t="s">
        <v>185</v>
      </c>
      <c r="DT781" s="20"/>
      <c r="DU781" s="19" t="s">
        <v>185</v>
      </c>
      <c r="DV781" s="20"/>
      <c r="DW781" s="20"/>
      <c r="DX781" s="20"/>
      <c r="DY781" s="20"/>
    </row>
    <row r="782">
      <c r="A782" s="18">
        <v>46043.95040509259</v>
      </c>
      <c r="B782" s="19" t="s">
        <v>172</v>
      </c>
      <c r="C782" s="19" t="s">
        <v>174</v>
      </c>
      <c r="D782" s="19">
        <f t="shared" si="2"/>
        <v>0</v>
      </c>
      <c r="E782" s="19" t="s">
        <v>328</v>
      </c>
      <c r="F782" s="19">
        <f>IFERROR(__xludf.DUMMYFUNCTION("LET(
  t, LOWER(TRIM(E782)),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82" s="19" t="s">
        <v>185</v>
      </c>
      <c r="H782" s="19">
        <f>IFERROR(__xludf.DUMMYFUNCTION("LET(
  t, LOWER(TRIM(G782)),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82" s="19" t="s">
        <v>182</v>
      </c>
      <c r="J782" s="19">
        <f>IFERROR(__xludf.DUMMYFUNCTION("LET(
  text, LOWER(I782),
  IFERROR(
    IFS(
      REGEXMATCH(text,""ở cùng gia đình|ở trọ cùng gia đình""), 0,
      REGEXMATCH(text,""thuê trọ""), 1,
      REGEXMATCH(text,""ở ktx""), 2,
      REGEXMATCH(text,""có nhà tại khu vực đang học|có nhà|ở riên"&amp;"g tại chung cư""), 3,
      REGEXMATCH(text,""ở nhà người quen""), 4
    ),
  -1)
)"),1.0)</f>
        <v>1</v>
      </c>
      <c r="K782" s="19" t="s">
        <v>183</v>
      </c>
      <c r="L782" s="19">
        <f>IFERROR(__xludf.DUMMYFUNCTION("LET(
  t, LOWER(TRIM(K782)),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82" s="19" t="s">
        <v>383</v>
      </c>
      <c r="N782" s="19">
        <f>IFERROR(__xludf.DUMMYFUNCTION("LET(
  t, LOWER(TRIM(M782)),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82" s="19" t="s">
        <v>185</v>
      </c>
      <c r="P782" s="19">
        <f t="shared" si="3"/>
        <v>0</v>
      </c>
      <c r="Q782" s="20"/>
      <c r="R782" s="20" t="str">
        <f t="shared" si="820"/>
        <v/>
      </c>
      <c r="S782" s="20"/>
      <c r="T782" s="20"/>
      <c r="U782" s="20"/>
      <c r="V782" s="20" t="str">
        <f>IFERROR(__xludf.DUMMYFUNCTION("IFERROR(REGEXEXTRACT(U782,""\d+"")*1, """")"),"")</f>
        <v/>
      </c>
      <c r="W782" s="20">
        <f t="shared" si="5"/>
        <v>0</v>
      </c>
      <c r="X782" s="20"/>
      <c r="Y782" s="20"/>
      <c r="Z782" s="19" t="s">
        <v>186</v>
      </c>
      <c r="AA782" s="19"/>
      <c r="AB782" s="19" t="s">
        <v>185</v>
      </c>
      <c r="AC782" s="19" t="s">
        <v>185</v>
      </c>
      <c r="AD782" s="19" t="s">
        <v>205</v>
      </c>
      <c r="AE782" s="19" t="s">
        <v>185</v>
      </c>
      <c r="AF782" s="19" t="s">
        <v>187</v>
      </c>
      <c r="AG782" s="19" t="s">
        <v>188</v>
      </c>
      <c r="AH782" s="19" t="s">
        <v>188</v>
      </c>
      <c r="AI782" s="19" t="s">
        <v>277</v>
      </c>
      <c r="AJ782" s="19">
        <f t="shared" si="6"/>
        <v>4</v>
      </c>
      <c r="AK782" s="19" t="s">
        <v>251</v>
      </c>
      <c r="AL782" s="19">
        <f t="shared" si="7"/>
        <v>3</v>
      </c>
      <c r="AM782" s="19" t="s">
        <v>228</v>
      </c>
      <c r="AN782" s="19">
        <f t="shared" si="8"/>
        <v>1</v>
      </c>
      <c r="AO782" s="20"/>
      <c r="AP782" s="19">
        <v>4.0</v>
      </c>
      <c r="AQ782" s="19">
        <v>2.0</v>
      </c>
      <c r="AR782" s="19">
        <v>4.0</v>
      </c>
      <c r="AS782" s="19">
        <v>4.0</v>
      </c>
      <c r="AT782" s="19">
        <v>4.0</v>
      </c>
      <c r="AU782" s="19">
        <v>3.0</v>
      </c>
      <c r="AV782" s="19">
        <v>4.0</v>
      </c>
      <c r="AW782" s="19">
        <v>2.0</v>
      </c>
      <c r="AX782" s="19">
        <v>1.0</v>
      </c>
      <c r="AY782" s="19">
        <f t="shared" si="9"/>
        <v>28</v>
      </c>
      <c r="AZ782" s="19">
        <f t="shared" si="10"/>
        <v>19</v>
      </c>
      <c r="BA782" s="19">
        <f t="shared" si="11"/>
        <v>1</v>
      </c>
      <c r="BB782" s="19">
        <f t="shared" si="12"/>
        <v>1</v>
      </c>
      <c r="BC782" s="19">
        <v>2.0</v>
      </c>
      <c r="BD782" s="19">
        <v>2.0</v>
      </c>
      <c r="BE782" s="19">
        <v>3.0</v>
      </c>
      <c r="BF782" s="19">
        <v>2.0</v>
      </c>
      <c r="BG782" s="19">
        <v>3.0</v>
      </c>
      <c r="BH782" s="19">
        <v>2.0</v>
      </c>
      <c r="BI782" s="19">
        <v>3.0</v>
      </c>
      <c r="BJ782" s="19">
        <f t="shared" si="13"/>
        <v>17</v>
      </c>
      <c r="BK782" s="19">
        <f t="shared" si="14"/>
        <v>10</v>
      </c>
      <c r="BL782" s="19"/>
      <c r="BM782" s="19"/>
      <c r="BN782" s="19">
        <v>1.0</v>
      </c>
      <c r="BO782" s="19" t="s">
        <v>185</v>
      </c>
      <c r="BP782" s="19">
        <f t="shared" si="15"/>
        <v>0</v>
      </c>
      <c r="BQ782" s="19">
        <v>2.0</v>
      </c>
      <c r="BR782" s="22">
        <v>46086.0</v>
      </c>
      <c r="BS782" s="19" t="s">
        <v>195</v>
      </c>
      <c r="BT782" s="20">
        <f t="shared" si="16"/>
        <v>1</v>
      </c>
      <c r="BU782" s="19" t="s">
        <v>207</v>
      </c>
      <c r="BV782" s="19">
        <v>1.0</v>
      </c>
      <c r="BW782" s="19" t="s">
        <v>195</v>
      </c>
      <c r="BX782" s="19" t="s">
        <v>191</v>
      </c>
      <c r="BY782" s="19" t="s">
        <v>195</v>
      </c>
      <c r="BZ782" s="19" t="s">
        <v>186</v>
      </c>
      <c r="CA782" s="19">
        <f t="shared" si="17"/>
        <v>1</v>
      </c>
      <c r="CB782" s="19" t="s">
        <v>208</v>
      </c>
      <c r="CC782" s="19">
        <f t="shared" si="18"/>
        <v>2</v>
      </c>
      <c r="CD782" s="19" t="s">
        <v>208</v>
      </c>
      <c r="CE782" s="19">
        <f t="shared" si="19"/>
        <v>2</v>
      </c>
      <c r="CF782" s="19" t="s">
        <v>209</v>
      </c>
      <c r="CG782" s="19">
        <f t="shared" si="20"/>
        <v>1</v>
      </c>
      <c r="CH782" s="19" t="s">
        <v>209</v>
      </c>
      <c r="CI782" s="19">
        <f t="shared" si="21"/>
        <v>1</v>
      </c>
      <c r="CJ782" s="19" t="s">
        <v>229</v>
      </c>
      <c r="CK782" s="19" t="s">
        <v>185</v>
      </c>
      <c r="CL782" s="19" t="s">
        <v>212</v>
      </c>
      <c r="CM782" s="19">
        <f t="shared" si="22"/>
        <v>6</v>
      </c>
      <c r="CN782" s="19" t="s">
        <v>213</v>
      </c>
      <c r="CO782" s="19">
        <f t="shared" si="23"/>
        <v>1</v>
      </c>
      <c r="CP782" s="19" t="s">
        <v>195</v>
      </c>
      <c r="CQ782" s="19" t="s">
        <v>195</v>
      </c>
      <c r="CR782" s="19" t="s">
        <v>185</v>
      </c>
      <c r="CS782" s="19" t="s">
        <v>195</v>
      </c>
      <c r="CT782" s="19" t="s">
        <v>195</v>
      </c>
      <c r="CU782" s="19">
        <f t="shared" ref="CU782:CY782" si="856">if(CP782="Không",0,1)</f>
        <v>1</v>
      </c>
      <c r="CV782" s="19">
        <f t="shared" si="856"/>
        <v>1</v>
      </c>
      <c r="CW782" s="19">
        <f t="shared" si="856"/>
        <v>0</v>
      </c>
      <c r="CX782" s="19">
        <f t="shared" si="856"/>
        <v>1</v>
      </c>
      <c r="CY782" s="19">
        <f t="shared" si="856"/>
        <v>1</v>
      </c>
      <c r="CZ782" s="19" t="s">
        <v>185</v>
      </c>
      <c r="DA782" s="19">
        <f t="shared" si="25"/>
        <v>0</v>
      </c>
      <c r="DB782" s="19" t="s">
        <v>185</v>
      </c>
      <c r="DC782" s="19">
        <f t="shared" si="26"/>
        <v>0</v>
      </c>
      <c r="DD782" s="20"/>
      <c r="DE782" s="19" t="s">
        <v>185</v>
      </c>
      <c r="DF782" s="19">
        <f t="shared" si="27"/>
        <v>0</v>
      </c>
      <c r="DG782" s="19" t="s">
        <v>449</v>
      </c>
      <c r="DH782" s="19">
        <f t="shared" si="28"/>
        <v>1</v>
      </c>
      <c r="DI782" s="19" t="s">
        <v>185</v>
      </c>
      <c r="DJ782" s="19">
        <f t="shared" si="29"/>
        <v>0</v>
      </c>
      <c r="DK782" s="19" t="s">
        <v>197</v>
      </c>
      <c r="DL782" s="19">
        <f t="shared" si="30"/>
        <v>0</v>
      </c>
      <c r="DM782" s="20"/>
      <c r="DN782" s="19" t="str">
        <f t="shared" si="31"/>
        <v/>
      </c>
      <c r="DO782" s="20"/>
      <c r="DP782" s="19" t="s">
        <v>185</v>
      </c>
      <c r="DQ782" s="20">
        <f t="shared" si="32"/>
        <v>0</v>
      </c>
      <c r="DR782" s="20"/>
      <c r="DS782" s="19" t="s">
        <v>195</v>
      </c>
      <c r="DT782" s="19" t="s">
        <v>285</v>
      </c>
      <c r="DU782" s="19" t="s">
        <v>185</v>
      </c>
      <c r="DV782" s="20"/>
      <c r="DW782" s="20"/>
      <c r="DX782" s="20"/>
      <c r="DY782" s="20"/>
    </row>
    <row r="783">
      <c r="A783" s="18">
        <v>46043.953055555554</v>
      </c>
      <c r="B783" s="19" t="s">
        <v>219</v>
      </c>
      <c r="C783" s="19" t="s">
        <v>335</v>
      </c>
      <c r="D783" s="19">
        <f t="shared" si="2"/>
        <v>1</v>
      </c>
      <c r="E783" s="19" t="s">
        <v>174</v>
      </c>
      <c r="F783" s="19">
        <f>IFERROR(__xludf.DUMMYFUNCTION("LET(
  t, LOWER(TRIM(E783)),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83" s="19" t="s">
        <v>220</v>
      </c>
      <c r="H783" s="19">
        <f>IFERROR(__xludf.DUMMYFUNCTION("LET(
  t, LOWER(TRIM(G783)),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83" s="19" t="s">
        <v>276</v>
      </c>
      <c r="J783" s="19">
        <f>IFERROR(__xludf.DUMMYFUNCTION("LET(
  text, LOWER(I783),
  IFERROR(
    IFS(
      REGEXMATCH(text,""ở cùng gia đình|ở trọ cùng gia đình""), 0,
      REGEXMATCH(text,""thuê trọ""), 1,
      REGEXMATCH(text,""ở ktx""), 2,
      REGEXMATCH(text,""có nhà tại khu vực đang học|có nhà|ở riên"&amp;"g tại chung cư""), 3,
      REGEXMATCH(text,""ở nhà người quen""), 4
    ),
  -1)
)"),0.0)</f>
        <v>0</v>
      </c>
      <c r="K783" s="19" t="s">
        <v>202</v>
      </c>
      <c r="L783" s="19">
        <f>IFERROR(__xludf.DUMMYFUNCTION("LET(
  t, LOWER(TRIM(K783)),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83" s="19" t="s">
        <v>222</v>
      </c>
      <c r="N783" s="19">
        <f>IFERROR(__xludf.DUMMYFUNCTION("LET(
  t, LOWER(TRIM(M783)),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83" s="19" t="s">
        <v>195</v>
      </c>
      <c r="P783" s="19">
        <f t="shared" si="3"/>
        <v>1</v>
      </c>
      <c r="Q783" s="19">
        <v>1.0</v>
      </c>
      <c r="R783" s="20">
        <f t="shared" si="820"/>
        <v>1</v>
      </c>
      <c r="S783" s="19" t="s">
        <v>223</v>
      </c>
      <c r="T783" s="19"/>
      <c r="U783" s="19" t="s">
        <v>307</v>
      </c>
      <c r="V783" s="20">
        <f>IFERROR(__xludf.DUMMYFUNCTION("IFERROR(REGEXEXTRACT(U783,""\d+"")*1, """")"),20.0)</f>
        <v>20</v>
      </c>
      <c r="W783" s="20">
        <f t="shared" si="5"/>
        <v>20</v>
      </c>
      <c r="X783" s="19">
        <v>0.0</v>
      </c>
      <c r="Y783" s="19">
        <v>10.0</v>
      </c>
      <c r="Z783" s="19" t="s">
        <v>186</v>
      </c>
      <c r="AA783" s="19"/>
      <c r="AB783" s="19" t="s">
        <v>195</v>
      </c>
      <c r="AC783" s="19" t="s">
        <v>185</v>
      </c>
      <c r="AD783" s="19" t="s">
        <v>186</v>
      </c>
      <c r="AE783" s="19" t="s">
        <v>186</v>
      </c>
      <c r="AF783" s="19" t="s">
        <v>206</v>
      </c>
      <c r="AG783" s="19" t="s">
        <v>188</v>
      </c>
      <c r="AH783" s="19" t="s">
        <v>188</v>
      </c>
      <c r="AI783" s="19" t="s">
        <v>227</v>
      </c>
      <c r="AJ783" s="19">
        <f t="shared" si="6"/>
        <v>2</v>
      </c>
      <c r="AK783" s="19" t="s">
        <v>188</v>
      </c>
      <c r="AL783" s="19">
        <f t="shared" si="7"/>
        <v>1</v>
      </c>
      <c r="AM783" s="19" t="s">
        <v>228</v>
      </c>
      <c r="AN783" s="19">
        <f t="shared" si="8"/>
        <v>1</v>
      </c>
      <c r="AO783" s="20"/>
      <c r="AP783" s="19">
        <v>1.0</v>
      </c>
      <c r="AQ783" s="19">
        <v>1.0</v>
      </c>
      <c r="AR783" s="19">
        <v>2.0</v>
      </c>
      <c r="AS783" s="19">
        <v>2.0</v>
      </c>
      <c r="AT783" s="19">
        <v>1.0</v>
      </c>
      <c r="AU783" s="19">
        <v>2.0</v>
      </c>
      <c r="AV783" s="19">
        <v>2.0</v>
      </c>
      <c r="AW783" s="19">
        <v>1.0</v>
      </c>
      <c r="AX783" s="19">
        <v>1.0</v>
      </c>
      <c r="AY783" s="19">
        <f t="shared" si="9"/>
        <v>13</v>
      </c>
      <c r="AZ783" s="19">
        <f t="shared" si="10"/>
        <v>4</v>
      </c>
      <c r="BA783" s="19">
        <f t="shared" si="11"/>
        <v>0</v>
      </c>
      <c r="BB783" s="19">
        <f t="shared" si="12"/>
        <v>0</v>
      </c>
      <c r="BC783" s="19">
        <v>1.0</v>
      </c>
      <c r="BD783" s="19">
        <v>1.0</v>
      </c>
      <c r="BE783" s="19">
        <v>1.0</v>
      </c>
      <c r="BF783" s="19">
        <v>1.0</v>
      </c>
      <c r="BG783" s="19">
        <v>2.0</v>
      </c>
      <c r="BH783" s="19">
        <v>1.0</v>
      </c>
      <c r="BI783" s="19">
        <v>1.0</v>
      </c>
      <c r="BJ783" s="19">
        <f t="shared" si="13"/>
        <v>8</v>
      </c>
      <c r="BK783" s="19">
        <f t="shared" si="14"/>
        <v>1</v>
      </c>
      <c r="BL783" s="19"/>
      <c r="BM783" s="19"/>
      <c r="BN783" s="19">
        <v>2.0</v>
      </c>
      <c r="BO783" s="19" t="s">
        <v>185</v>
      </c>
      <c r="BP783" s="19">
        <f t="shared" si="15"/>
        <v>0</v>
      </c>
      <c r="BQ783" s="19">
        <v>4.0</v>
      </c>
      <c r="BR783" s="19">
        <v>2.0</v>
      </c>
      <c r="BS783" s="19" t="s">
        <v>185</v>
      </c>
      <c r="BT783" s="20">
        <f t="shared" si="16"/>
        <v>0</v>
      </c>
      <c r="BU783" s="20"/>
      <c r="BV783" s="19">
        <v>3.0</v>
      </c>
      <c r="BW783" s="19" t="s">
        <v>185</v>
      </c>
      <c r="BX783" s="19" t="s">
        <v>191</v>
      </c>
      <c r="BY783" s="19" t="s">
        <v>195</v>
      </c>
      <c r="BZ783" s="19" t="s">
        <v>185</v>
      </c>
      <c r="CA783" s="19">
        <f t="shared" si="17"/>
        <v>0</v>
      </c>
      <c r="CB783" s="19" t="s">
        <v>186</v>
      </c>
      <c r="CC783" s="19">
        <f t="shared" si="18"/>
        <v>1</v>
      </c>
      <c r="CD783" s="19" t="s">
        <v>192</v>
      </c>
      <c r="CE783" s="19">
        <f t="shared" si="19"/>
        <v>0</v>
      </c>
      <c r="CF783" s="19" t="s">
        <v>192</v>
      </c>
      <c r="CG783" s="19">
        <f t="shared" si="20"/>
        <v>0</v>
      </c>
      <c r="CH783" s="19" t="s">
        <v>192</v>
      </c>
      <c r="CI783" s="19">
        <f t="shared" si="21"/>
        <v>0</v>
      </c>
      <c r="CJ783" s="19" t="s">
        <v>229</v>
      </c>
      <c r="CK783" s="19" t="s">
        <v>336</v>
      </c>
      <c r="CL783" s="19" t="s">
        <v>254</v>
      </c>
      <c r="CM783" s="19">
        <f t="shared" si="22"/>
        <v>0</v>
      </c>
      <c r="CN783" s="19" t="s">
        <v>213</v>
      </c>
      <c r="CO783" s="19">
        <f t="shared" si="23"/>
        <v>1</v>
      </c>
      <c r="CP783" s="19" t="s">
        <v>185</v>
      </c>
      <c r="CQ783" s="19" t="s">
        <v>195</v>
      </c>
      <c r="CR783" s="19" t="s">
        <v>185</v>
      </c>
      <c r="CS783" s="19" t="s">
        <v>185</v>
      </c>
      <c r="CT783" s="19" t="s">
        <v>185</v>
      </c>
      <c r="CU783" s="19">
        <f t="shared" ref="CU783:CY783" si="857">if(CP783="Không",0,1)</f>
        <v>0</v>
      </c>
      <c r="CV783" s="19">
        <f t="shared" si="857"/>
        <v>1</v>
      </c>
      <c r="CW783" s="19">
        <f t="shared" si="857"/>
        <v>0</v>
      </c>
      <c r="CX783" s="19">
        <f t="shared" si="857"/>
        <v>0</v>
      </c>
      <c r="CY783" s="19">
        <f t="shared" si="857"/>
        <v>0</v>
      </c>
      <c r="CZ783" s="19" t="s">
        <v>185</v>
      </c>
      <c r="DA783" s="19">
        <f t="shared" si="25"/>
        <v>0</v>
      </c>
      <c r="DB783" s="19" t="s">
        <v>185</v>
      </c>
      <c r="DC783" s="19">
        <f t="shared" si="26"/>
        <v>0</v>
      </c>
      <c r="DD783" s="20"/>
      <c r="DE783" s="19" t="s">
        <v>185</v>
      </c>
      <c r="DF783" s="19">
        <f t="shared" si="27"/>
        <v>0</v>
      </c>
      <c r="DG783" s="19" t="s">
        <v>255</v>
      </c>
      <c r="DH783" s="19">
        <f t="shared" si="28"/>
        <v>1</v>
      </c>
      <c r="DI783" s="19" t="s">
        <v>287</v>
      </c>
      <c r="DJ783" s="19">
        <f t="shared" si="29"/>
        <v>1</v>
      </c>
      <c r="DK783" s="19" t="s">
        <v>197</v>
      </c>
      <c r="DL783" s="19">
        <f t="shared" si="30"/>
        <v>0</v>
      </c>
      <c r="DM783" s="20"/>
      <c r="DN783" s="19" t="str">
        <f t="shared" si="31"/>
        <v/>
      </c>
      <c r="DO783" s="20"/>
      <c r="DP783" s="19" t="s">
        <v>185</v>
      </c>
      <c r="DQ783" s="20">
        <f t="shared" si="32"/>
        <v>0</v>
      </c>
      <c r="DR783" s="20"/>
      <c r="DS783" s="19" t="s">
        <v>195</v>
      </c>
      <c r="DT783" s="19" t="s">
        <v>285</v>
      </c>
      <c r="DU783" s="19" t="s">
        <v>185</v>
      </c>
      <c r="DV783" s="20"/>
      <c r="DW783" s="20"/>
      <c r="DX783" s="20"/>
      <c r="DY783" s="20"/>
    </row>
    <row r="784">
      <c r="A784" s="18">
        <v>46043.95386574074</v>
      </c>
      <c r="B784" s="19" t="s">
        <v>571</v>
      </c>
      <c r="C784" s="19" t="s">
        <v>335</v>
      </c>
      <c r="D784" s="19">
        <f t="shared" si="2"/>
        <v>1</v>
      </c>
      <c r="E784" s="19" t="s">
        <v>335</v>
      </c>
      <c r="F784" s="19">
        <f>IFERROR(__xludf.DUMMYFUNCTION("LET(
  t, LOWER(TRIM(E784)),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84" s="19" t="s">
        <v>220</v>
      </c>
      <c r="H784" s="19">
        <f>IFERROR(__xludf.DUMMYFUNCTION("LET(
  t, LOWER(TRIM(G784)),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84" s="19" t="s">
        <v>201</v>
      </c>
      <c r="J784" s="19">
        <f>IFERROR(__xludf.DUMMYFUNCTION("LET(
  text, LOWER(I784),
  IFERROR(
    IFS(
      REGEXMATCH(text,""ở cùng gia đình|ở trọ cùng gia đình""), 0,
      REGEXMATCH(text,""thuê trọ""), 1,
      REGEXMATCH(text,""ở ktx""), 2,
      REGEXMATCH(text,""có nhà tại khu vực đang học|có nhà|ở riên"&amp;"g tại chung cư""), 3,
      REGEXMATCH(text,""ở nhà người quen""), 4
    ),
  -1)
)"),3.0)</f>
        <v>3</v>
      </c>
      <c r="K784" s="19" t="s">
        <v>248</v>
      </c>
      <c r="L784" s="19">
        <f>IFERROR(__xludf.DUMMYFUNCTION("LET(
  t, LOWER(TRIM(K784)),
  IFERROR(
    IFS(
      REGEXMATCH(t,""xuất\s*sắc""), 0,
      REGEXMATCH(t,""^giỏi$""), 1,
      REGEXMATCH(t,""^khá$""), 2,
      REGEXMATCH(t,""trung bình|bình thường|^4$""), 3,
      REGEXMATCH(t,""rớt""), 4,
      REGEX"&amp;"MATCH(t,""năm nhất|tân sinh viên|mới|chưa|không|sắp thi|chuẩn bị thi|kq|kết quả|chưa có|chưa biết""), 5,
      TRUE, 5
    ),
  5)
)"),4.0)</f>
        <v>4</v>
      </c>
      <c r="M784" s="19" t="s">
        <v>222</v>
      </c>
      <c r="N784" s="19">
        <f>IFERROR(__xludf.DUMMYFUNCTION("LET(
  t, LOWER(TRIM(M784)),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84" s="19" t="s">
        <v>185</v>
      </c>
      <c r="P784" s="19">
        <f t="shared" si="3"/>
        <v>0</v>
      </c>
      <c r="Q784" s="20"/>
      <c r="R784" s="20" t="str">
        <f t="shared" si="820"/>
        <v/>
      </c>
      <c r="S784" s="20"/>
      <c r="T784" s="20"/>
      <c r="U784" s="20"/>
      <c r="V784" s="20" t="str">
        <f>IFERROR(__xludf.DUMMYFUNCTION("IFERROR(REGEXEXTRACT(U784,""\d+"")*1, """")"),"")</f>
        <v/>
      </c>
      <c r="W784" s="20">
        <f t="shared" si="5"/>
        <v>0</v>
      </c>
      <c r="X784" s="20"/>
      <c r="Y784" s="20"/>
      <c r="Z784" s="19" t="s">
        <v>185</v>
      </c>
      <c r="AA784" s="19"/>
      <c r="AB784" s="19" t="s">
        <v>185</v>
      </c>
      <c r="AC784" s="19" t="s">
        <v>185</v>
      </c>
      <c r="AD784" s="19" t="s">
        <v>205</v>
      </c>
      <c r="AE784" s="19" t="s">
        <v>186</v>
      </c>
      <c r="AF784" s="19" t="s">
        <v>250</v>
      </c>
      <c r="AG784" s="19" t="s">
        <v>226</v>
      </c>
      <c r="AH784" s="19" t="s">
        <v>238</v>
      </c>
      <c r="AI784" s="19" t="s">
        <v>239</v>
      </c>
      <c r="AJ784" s="19">
        <f t="shared" si="6"/>
        <v>0</v>
      </c>
      <c r="AK784" s="19" t="s">
        <v>188</v>
      </c>
      <c r="AL784" s="19">
        <f t="shared" si="7"/>
        <v>1</v>
      </c>
      <c r="AM784" s="19" t="s">
        <v>228</v>
      </c>
      <c r="AN784" s="19">
        <f t="shared" si="8"/>
        <v>1</v>
      </c>
      <c r="AO784" s="20"/>
      <c r="AP784" s="19">
        <v>2.0</v>
      </c>
      <c r="AQ784" s="19">
        <v>2.0</v>
      </c>
      <c r="AR784" s="19">
        <v>4.0</v>
      </c>
      <c r="AS784" s="19">
        <v>3.0</v>
      </c>
      <c r="AT784" s="19">
        <v>2.0</v>
      </c>
      <c r="AU784" s="19">
        <v>2.0</v>
      </c>
      <c r="AV784" s="19">
        <v>3.0</v>
      </c>
      <c r="AW784" s="19">
        <v>1.0</v>
      </c>
      <c r="AX784" s="19">
        <v>1.0</v>
      </c>
      <c r="AY784" s="19">
        <f t="shared" si="9"/>
        <v>20</v>
      </c>
      <c r="AZ784" s="19">
        <f t="shared" si="10"/>
        <v>11</v>
      </c>
      <c r="BA784" s="19">
        <f t="shared" si="11"/>
        <v>1</v>
      </c>
      <c r="BB784" s="19">
        <f t="shared" si="12"/>
        <v>0</v>
      </c>
      <c r="BC784" s="19">
        <v>1.0</v>
      </c>
      <c r="BD784" s="19">
        <v>2.0</v>
      </c>
      <c r="BE784" s="19">
        <v>2.0</v>
      </c>
      <c r="BF784" s="19">
        <v>3.0</v>
      </c>
      <c r="BG784" s="19">
        <v>2.0</v>
      </c>
      <c r="BH784" s="19">
        <v>2.0</v>
      </c>
      <c r="BI784" s="19">
        <v>2.0</v>
      </c>
      <c r="BJ784" s="19">
        <f t="shared" si="13"/>
        <v>14</v>
      </c>
      <c r="BK784" s="19">
        <f t="shared" si="14"/>
        <v>7</v>
      </c>
      <c r="BL784" s="19"/>
      <c r="BM784" s="19"/>
      <c r="BN784" s="19">
        <v>1.0</v>
      </c>
      <c r="BO784" s="19" t="s">
        <v>195</v>
      </c>
      <c r="BP784" s="19">
        <f t="shared" si="15"/>
        <v>1</v>
      </c>
      <c r="BQ784" s="19">
        <v>2.0</v>
      </c>
      <c r="BR784" s="19">
        <v>2.0</v>
      </c>
      <c r="BS784" s="19" t="s">
        <v>195</v>
      </c>
      <c r="BT784" s="20">
        <f t="shared" si="16"/>
        <v>1</v>
      </c>
      <c r="BU784" s="19" t="s">
        <v>207</v>
      </c>
      <c r="BV784" s="19">
        <v>1.0</v>
      </c>
      <c r="BW784" s="19" t="s">
        <v>185</v>
      </c>
      <c r="BX784" s="19" t="s">
        <v>191</v>
      </c>
      <c r="BY784" s="19" t="s">
        <v>185</v>
      </c>
      <c r="BZ784" s="19" t="s">
        <v>185</v>
      </c>
      <c r="CA784" s="19">
        <f t="shared" si="17"/>
        <v>0</v>
      </c>
      <c r="CB784" s="19" t="s">
        <v>186</v>
      </c>
      <c r="CC784" s="19">
        <f t="shared" si="18"/>
        <v>1</v>
      </c>
      <c r="CD784" s="19" t="s">
        <v>208</v>
      </c>
      <c r="CE784" s="19">
        <f t="shared" si="19"/>
        <v>2</v>
      </c>
      <c r="CF784" s="19" t="s">
        <v>208</v>
      </c>
      <c r="CG784" s="19">
        <f t="shared" si="20"/>
        <v>2</v>
      </c>
      <c r="CH784" s="19" t="s">
        <v>208</v>
      </c>
      <c r="CI784" s="19">
        <f t="shared" si="21"/>
        <v>2</v>
      </c>
      <c r="CJ784" s="19" t="s">
        <v>292</v>
      </c>
      <c r="CK784" s="19" t="s">
        <v>185</v>
      </c>
      <c r="CL784" s="19" t="s">
        <v>231</v>
      </c>
      <c r="CM784" s="19">
        <f t="shared" si="22"/>
        <v>0.75</v>
      </c>
      <c r="CN784" s="19" t="s">
        <v>185</v>
      </c>
      <c r="CO784" s="19">
        <f t="shared" si="23"/>
        <v>0</v>
      </c>
      <c r="CP784" s="19" t="s">
        <v>185</v>
      </c>
      <c r="CQ784" s="19" t="s">
        <v>185</v>
      </c>
      <c r="CR784" s="19" t="s">
        <v>185</v>
      </c>
      <c r="CS784" s="19" t="s">
        <v>185</v>
      </c>
      <c r="CT784" s="19" t="s">
        <v>185</v>
      </c>
      <c r="CU784" s="19">
        <f t="shared" ref="CU784:CY784" si="858">if(CP784="Không",0,1)</f>
        <v>0</v>
      </c>
      <c r="CV784" s="19">
        <f t="shared" si="858"/>
        <v>0</v>
      </c>
      <c r="CW784" s="19">
        <f t="shared" si="858"/>
        <v>0</v>
      </c>
      <c r="CX784" s="19">
        <f t="shared" si="858"/>
        <v>0</v>
      </c>
      <c r="CY784" s="19">
        <f t="shared" si="858"/>
        <v>0</v>
      </c>
      <c r="CZ784" s="19" t="s">
        <v>185</v>
      </c>
      <c r="DA784" s="19">
        <f t="shared" si="25"/>
        <v>0</v>
      </c>
      <c r="DB784" s="19" t="s">
        <v>185</v>
      </c>
      <c r="DC784" s="19">
        <f t="shared" si="26"/>
        <v>0</v>
      </c>
      <c r="DD784" s="20"/>
      <c r="DE784" s="19" t="s">
        <v>185</v>
      </c>
      <c r="DF784" s="19">
        <f t="shared" si="27"/>
        <v>0</v>
      </c>
      <c r="DG784" s="19" t="s">
        <v>196</v>
      </c>
      <c r="DH784" s="19">
        <f t="shared" si="28"/>
        <v>0</v>
      </c>
      <c r="DI784" s="19" t="s">
        <v>185</v>
      </c>
      <c r="DJ784" s="19">
        <f t="shared" si="29"/>
        <v>0</v>
      </c>
      <c r="DK784" s="19" t="s">
        <v>257</v>
      </c>
      <c r="DL784" s="19">
        <f t="shared" si="30"/>
        <v>3</v>
      </c>
      <c r="DM784" s="20"/>
      <c r="DN784" s="19" t="str">
        <f t="shared" si="31"/>
        <v/>
      </c>
      <c r="DO784" s="20"/>
      <c r="DP784" s="19" t="s">
        <v>185</v>
      </c>
      <c r="DQ784" s="20">
        <f t="shared" si="32"/>
        <v>0</v>
      </c>
      <c r="DR784" s="20"/>
      <c r="DS784" s="19" t="s">
        <v>185</v>
      </c>
      <c r="DT784" s="20"/>
      <c r="DU784" s="19" t="s">
        <v>185</v>
      </c>
      <c r="DV784" s="20"/>
      <c r="DW784" s="20"/>
      <c r="DX784" s="20"/>
      <c r="DY784" s="20"/>
    </row>
    <row r="785">
      <c r="A785" s="18">
        <v>46043.954189814816</v>
      </c>
      <c r="B785" s="19" t="s">
        <v>420</v>
      </c>
      <c r="C785" s="19" t="s">
        <v>335</v>
      </c>
      <c r="D785" s="19">
        <f t="shared" si="2"/>
        <v>1</v>
      </c>
      <c r="E785" s="19" t="s">
        <v>180</v>
      </c>
      <c r="F785" s="19">
        <f>IFERROR(__xludf.DUMMYFUNCTION("LET(
  t, LOWER(TRIM(E785)),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85" s="19" t="s">
        <v>185</v>
      </c>
      <c r="H785" s="19">
        <f>IFERROR(__xludf.DUMMYFUNCTION("LET(
  t, LOWER(TRIM(G785)),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85" s="19" t="s">
        <v>182</v>
      </c>
      <c r="J785" s="19">
        <f>IFERROR(__xludf.DUMMYFUNCTION("LET(
  text, LOWER(I785),
  IFERROR(
    IFS(
      REGEXMATCH(text,""ở cùng gia đình|ở trọ cùng gia đình""), 0,
      REGEXMATCH(text,""thuê trọ""), 1,
      REGEXMATCH(text,""ở ktx""), 2,
      REGEXMATCH(text,""có nhà tại khu vực đang học|có nhà|ở riên"&amp;"g tại chung cư""), 3,
      REGEXMATCH(text,""ở nhà người quen""), 4
    ),
  -1)
)"),1.0)</f>
        <v>1</v>
      </c>
      <c r="K785" s="19" t="s">
        <v>183</v>
      </c>
      <c r="L785" s="19">
        <f>IFERROR(__xludf.DUMMYFUNCTION("LET(
  t, LOWER(TRIM(K785)),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85" s="19" t="s">
        <v>184</v>
      </c>
      <c r="N785" s="19">
        <f>IFERROR(__xludf.DUMMYFUNCTION("LET(
  t, LOWER(TRIM(M785)),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85" s="19" t="s">
        <v>195</v>
      </c>
      <c r="P785" s="19">
        <f t="shared" si="3"/>
        <v>1</v>
      </c>
      <c r="Q785" s="19">
        <v>1.0</v>
      </c>
      <c r="R785" s="20">
        <f t="shared" si="820"/>
        <v>1</v>
      </c>
      <c r="S785" s="19" t="s">
        <v>223</v>
      </c>
      <c r="T785" s="19"/>
      <c r="U785" s="19" t="s">
        <v>307</v>
      </c>
      <c r="V785" s="20">
        <f>IFERROR(__xludf.DUMMYFUNCTION("IFERROR(REGEXEXTRACT(U785,""\d+"")*1, """")"),20.0)</f>
        <v>20</v>
      </c>
      <c r="W785" s="20">
        <f t="shared" si="5"/>
        <v>20</v>
      </c>
      <c r="X785" s="19">
        <v>0.0</v>
      </c>
      <c r="Y785" s="19">
        <v>50.0</v>
      </c>
      <c r="Z785" s="19" t="s">
        <v>186</v>
      </c>
      <c r="AA785" s="19"/>
      <c r="AB785" s="19" t="s">
        <v>185</v>
      </c>
      <c r="AC785" s="19" t="s">
        <v>185</v>
      </c>
      <c r="AD785" s="19" t="s">
        <v>205</v>
      </c>
      <c r="AE785" s="19" t="s">
        <v>185</v>
      </c>
      <c r="AF785" s="19" t="s">
        <v>206</v>
      </c>
      <c r="AG785" s="19" t="s">
        <v>226</v>
      </c>
      <c r="AH785" s="19" t="s">
        <v>188</v>
      </c>
      <c r="AI785" s="19" t="s">
        <v>189</v>
      </c>
      <c r="AJ785" s="19">
        <f t="shared" si="6"/>
        <v>1</v>
      </c>
      <c r="AK785" s="19" t="s">
        <v>188</v>
      </c>
      <c r="AL785" s="19">
        <f t="shared" si="7"/>
        <v>1</v>
      </c>
      <c r="AM785" s="19" t="s">
        <v>190</v>
      </c>
      <c r="AN785" s="19">
        <f t="shared" si="8"/>
        <v>0</v>
      </c>
      <c r="AO785" s="20"/>
      <c r="AP785" s="19">
        <v>2.0</v>
      </c>
      <c r="AQ785" s="19">
        <v>2.0</v>
      </c>
      <c r="AR785" s="19">
        <v>1.0</v>
      </c>
      <c r="AS785" s="19">
        <v>2.0</v>
      </c>
      <c r="AT785" s="19">
        <v>2.0</v>
      </c>
      <c r="AU785" s="19">
        <v>2.0</v>
      </c>
      <c r="AV785" s="19">
        <v>1.0</v>
      </c>
      <c r="AW785" s="19">
        <v>1.0</v>
      </c>
      <c r="AX785" s="19">
        <v>1.0</v>
      </c>
      <c r="AY785" s="19">
        <f t="shared" si="9"/>
        <v>14</v>
      </c>
      <c r="AZ785" s="19">
        <f t="shared" si="10"/>
        <v>5</v>
      </c>
      <c r="BA785" s="19">
        <f t="shared" si="11"/>
        <v>0</v>
      </c>
      <c r="BB785" s="19">
        <f t="shared" si="12"/>
        <v>0</v>
      </c>
      <c r="BC785" s="19">
        <v>2.0</v>
      </c>
      <c r="BD785" s="19">
        <v>1.0</v>
      </c>
      <c r="BE785" s="19">
        <v>2.0</v>
      </c>
      <c r="BF785" s="19">
        <v>1.0</v>
      </c>
      <c r="BG785" s="19">
        <v>2.0</v>
      </c>
      <c r="BH785" s="19">
        <v>1.0</v>
      </c>
      <c r="BI785" s="19">
        <v>1.0</v>
      </c>
      <c r="BJ785" s="19">
        <f t="shared" si="13"/>
        <v>10</v>
      </c>
      <c r="BK785" s="19">
        <f t="shared" si="14"/>
        <v>3</v>
      </c>
      <c r="BL785" s="19"/>
      <c r="BM785" s="19"/>
      <c r="BN785" s="19">
        <v>2.0</v>
      </c>
      <c r="BO785" s="19" t="s">
        <v>185</v>
      </c>
      <c r="BP785" s="19">
        <f t="shared" si="15"/>
        <v>0</v>
      </c>
      <c r="BQ785" s="19">
        <v>2.0</v>
      </c>
      <c r="BR785" s="19">
        <v>5.0</v>
      </c>
      <c r="BS785" s="19" t="s">
        <v>195</v>
      </c>
      <c r="BT785" s="20">
        <f t="shared" si="16"/>
        <v>1</v>
      </c>
      <c r="BU785" s="19" t="s">
        <v>207</v>
      </c>
      <c r="BV785" s="19">
        <v>3.0</v>
      </c>
      <c r="BW785" s="19" t="s">
        <v>185</v>
      </c>
      <c r="BX785" s="19" t="s">
        <v>191</v>
      </c>
      <c r="BY785" s="19" t="s">
        <v>185</v>
      </c>
      <c r="BZ785" s="19" t="s">
        <v>185</v>
      </c>
      <c r="CA785" s="19">
        <f t="shared" si="17"/>
        <v>0</v>
      </c>
      <c r="CB785" s="19" t="s">
        <v>208</v>
      </c>
      <c r="CC785" s="19">
        <f t="shared" si="18"/>
        <v>2</v>
      </c>
      <c r="CD785" s="19" t="s">
        <v>192</v>
      </c>
      <c r="CE785" s="19">
        <f t="shared" si="19"/>
        <v>0</v>
      </c>
      <c r="CF785" s="19" t="s">
        <v>192</v>
      </c>
      <c r="CG785" s="19">
        <f t="shared" si="20"/>
        <v>0</v>
      </c>
      <c r="CH785" s="19" t="s">
        <v>192</v>
      </c>
      <c r="CI785" s="19">
        <f t="shared" si="21"/>
        <v>0</v>
      </c>
      <c r="CJ785" s="19" t="s">
        <v>229</v>
      </c>
      <c r="CK785" s="19" t="s">
        <v>185</v>
      </c>
      <c r="CL785" s="19" t="s">
        <v>241</v>
      </c>
      <c r="CM785" s="19">
        <f t="shared" si="22"/>
        <v>1.5</v>
      </c>
      <c r="CN785" s="19" t="s">
        <v>185</v>
      </c>
      <c r="CO785" s="19">
        <f t="shared" si="23"/>
        <v>0</v>
      </c>
      <c r="CP785" s="19" t="s">
        <v>185</v>
      </c>
      <c r="CQ785" s="19" t="s">
        <v>185</v>
      </c>
      <c r="CR785" s="19" t="s">
        <v>185</v>
      </c>
      <c r="CS785" s="19" t="s">
        <v>185</v>
      </c>
      <c r="CT785" s="19" t="s">
        <v>185</v>
      </c>
      <c r="CU785" s="19">
        <f t="shared" ref="CU785:CY785" si="859">if(CP785="Không",0,1)</f>
        <v>0</v>
      </c>
      <c r="CV785" s="19">
        <f t="shared" si="859"/>
        <v>0</v>
      </c>
      <c r="CW785" s="19">
        <f t="shared" si="859"/>
        <v>0</v>
      </c>
      <c r="CX785" s="19">
        <f t="shared" si="859"/>
        <v>0</v>
      </c>
      <c r="CY785" s="19">
        <f t="shared" si="859"/>
        <v>0</v>
      </c>
      <c r="CZ785" s="19" t="s">
        <v>185</v>
      </c>
      <c r="DA785" s="19">
        <f t="shared" si="25"/>
        <v>0</v>
      </c>
      <c r="DB785" s="19" t="s">
        <v>185</v>
      </c>
      <c r="DC785" s="19">
        <f t="shared" si="26"/>
        <v>0</v>
      </c>
      <c r="DD785" s="20"/>
      <c r="DE785" s="19" t="s">
        <v>185</v>
      </c>
      <c r="DF785" s="19">
        <f t="shared" si="27"/>
        <v>0</v>
      </c>
      <c r="DG785" s="19" t="s">
        <v>196</v>
      </c>
      <c r="DH785" s="19">
        <f t="shared" si="28"/>
        <v>0</v>
      </c>
      <c r="DI785" s="19" t="s">
        <v>362</v>
      </c>
      <c r="DJ785" s="19">
        <f t="shared" si="29"/>
        <v>1</v>
      </c>
      <c r="DK785" s="19" t="s">
        <v>197</v>
      </c>
      <c r="DL785" s="19">
        <f t="shared" si="30"/>
        <v>0</v>
      </c>
      <c r="DM785" s="20"/>
      <c r="DN785" s="19" t="str">
        <f t="shared" si="31"/>
        <v/>
      </c>
      <c r="DO785" s="20"/>
      <c r="DP785" s="19" t="s">
        <v>185</v>
      </c>
      <c r="DQ785" s="20">
        <f t="shared" si="32"/>
        <v>0</v>
      </c>
      <c r="DR785" s="20"/>
      <c r="DS785" s="19" t="s">
        <v>185</v>
      </c>
      <c r="DT785" s="20"/>
      <c r="DU785" s="19" t="s">
        <v>185</v>
      </c>
      <c r="DV785" s="20"/>
      <c r="DW785" s="20"/>
      <c r="DX785" s="20"/>
      <c r="DY785" s="20"/>
    </row>
    <row r="786">
      <c r="A786" s="18">
        <v>46043.95611111111</v>
      </c>
      <c r="B786" s="19" t="s">
        <v>420</v>
      </c>
      <c r="C786" s="19" t="s">
        <v>335</v>
      </c>
      <c r="D786" s="19">
        <f t="shared" si="2"/>
        <v>1</v>
      </c>
      <c r="E786" s="19" t="s">
        <v>180</v>
      </c>
      <c r="F786" s="19">
        <f>IFERROR(__xludf.DUMMYFUNCTION("LET(
  t, LOWER(TRIM(E786)),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86" s="19" t="s">
        <v>185</v>
      </c>
      <c r="H786" s="19">
        <f>IFERROR(__xludf.DUMMYFUNCTION("LET(
  t, LOWER(TRIM(G786)),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86" s="19" t="s">
        <v>182</v>
      </c>
      <c r="J786" s="19">
        <f>IFERROR(__xludf.DUMMYFUNCTION("LET(
  text, LOWER(I786),
  IFERROR(
    IFS(
      REGEXMATCH(text,""ở cùng gia đình|ở trọ cùng gia đình""), 0,
      REGEXMATCH(text,""thuê trọ""), 1,
      REGEXMATCH(text,""ở ktx""), 2,
      REGEXMATCH(text,""có nhà tại khu vực đang học|có nhà|ở riên"&amp;"g tại chung cư""), 3,
      REGEXMATCH(text,""ở nhà người quen""), 4
    ),
  -1)
)"),1.0)</f>
        <v>1</v>
      </c>
      <c r="K786" s="19" t="s">
        <v>183</v>
      </c>
      <c r="L786" s="19">
        <f>IFERROR(__xludf.DUMMYFUNCTION("LET(
  t, LOWER(TRIM(K786)),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86" s="19" t="s">
        <v>261</v>
      </c>
      <c r="N786" s="19">
        <f>IFERROR(__xludf.DUMMYFUNCTION("LET(
  t, LOWER(TRIM(M786)),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86" s="19" t="s">
        <v>185</v>
      </c>
      <c r="P786" s="19">
        <f t="shared" si="3"/>
        <v>0</v>
      </c>
      <c r="Q786" s="20"/>
      <c r="R786" s="20" t="str">
        <f t="shared" si="820"/>
        <v/>
      </c>
      <c r="S786" s="20"/>
      <c r="T786" s="20"/>
      <c r="U786" s="20"/>
      <c r="V786" s="20" t="str">
        <f>IFERROR(__xludf.DUMMYFUNCTION("IFERROR(REGEXEXTRACT(U786,""\d+"")*1, """")"),"")</f>
        <v/>
      </c>
      <c r="W786" s="20">
        <f t="shared" si="5"/>
        <v>0</v>
      </c>
      <c r="X786" s="20"/>
      <c r="Y786" s="20"/>
      <c r="Z786" s="19" t="s">
        <v>185</v>
      </c>
      <c r="AA786" s="19"/>
      <c r="AB786" s="19" t="s">
        <v>185</v>
      </c>
      <c r="AC786" s="19" t="s">
        <v>185</v>
      </c>
      <c r="AD786" s="19" t="s">
        <v>205</v>
      </c>
      <c r="AE786" s="19" t="s">
        <v>186</v>
      </c>
      <c r="AF786" s="19" t="s">
        <v>187</v>
      </c>
      <c r="AG786" s="19" t="s">
        <v>188</v>
      </c>
      <c r="AH786" s="19" t="s">
        <v>251</v>
      </c>
      <c r="AI786" s="19" t="s">
        <v>189</v>
      </c>
      <c r="AJ786" s="19">
        <f t="shared" si="6"/>
        <v>1</v>
      </c>
      <c r="AK786" s="19" t="s">
        <v>238</v>
      </c>
      <c r="AL786" s="19">
        <f t="shared" si="7"/>
        <v>0</v>
      </c>
      <c r="AM786" s="19" t="s">
        <v>228</v>
      </c>
      <c r="AN786" s="19">
        <f t="shared" si="8"/>
        <v>1</v>
      </c>
      <c r="AO786" s="20"/>
      <c r="AP786" s="19">
        <v>4.0</v>
      </c>
      <c r="AQ786" s="19">
        <v>3.0</v>
      </c>
      <c r="AR786" s="19">
        <v>4.0</v>
      </c>
      <c r="AS786" s="19">
        <v>3.0</v>
      </c>
      <c r="AT786" s="19">
        <v>4.0</v>
      </c>
      <c r="AU786" s="19">
        <v>1.0</v>
      </c>
      <c r="AV786" s="19">
        <v>2.0</v>
      </c>
      <c r="AW786" s="19">
        <v>1.0</v>
      </c>
      <c r="AX786" s="19">
        <v>1.0</v>
      </c>
      <c r="AY786" s="19">
        <f t="shared" si="9"/>
        <v>23</v>
      </c>
      <c r="AZ786" s="19">
        <f t="shared" si="10"/>
        <v>14</v>
      </c>
      <c r="BA786" s="19">
        <f t="shared" si="11"/>
        <v>1</v>
      </c>
      <c r="BB786" s="19">
        <f t="shared" si="12"/>
        <v>1</v>
      </c>
      <c r="BC786" s="19">
        <v>3.0</v>
      </c>
      <c r="BD786" s="19">
        <v>1.0</v>
      </c>
      <c r="BE786" s="19">
        <v>1.0</v>
      </c>
      <c r="BF786" s="19">
        <v>2.0</v>
      </c>
      <c r="BG786" s="19">
        <v>4.0</v>
      </c>
      <c r="BH786" s="19">
        <v>1.0</v>
      </c>
      <c r="BI786" s="19">
        <v>1.0</v>
      </c>
      <c r="BJ786" s="19">
        <f t="shared" si="13"/>
        <v>13</v>
      </c>
      <c r="BK786" s="19">
        <f t="shared" si="14"/>
        <v>6</v>
      </c>
      <c r="BL786" s="19"/>
      <c r="BM786" s="19"/>
      <c r="BN786" s="19">
        <v>5.0</v>
      </c>
      <c r="BO786" s="19" t="s">
        <v>195</v>
      </c>
      <c r="BP786" s="19">
        <f t="shared" si="15"/>
        <v>1</v>
      </c>
      <c r="BQ786" s="19">
        <v>3.0</v>
      </c>
      <c r="BR786" s="19">
        <v>7.0</v>
      </c>
      <c r="BS786" s="19" t="s">
        <v>195</v>
      </c>
      <c r="BT786" s="20">
        <f t="shared" si="16"/>
        <v>1</v>
      </c>
      <c r="BU786" s="19" t="s">
        <v>1431</v>
      </c>
      <c r="BV786" s="19">
        <v>3.0</v>
      </c>
      <c r="BW786" s="19" t="s">
        <v>185</v>
      </c>
      <c r="BX786" s="19" t="s">
        <v>191</v>
      </c>
      <c r="BY786" s="19" t="s">
        <v>195</v>
      </c>
      <c r="BZ786" s="19" t="s">
        <v>185</v>
      </c>
      <c r="CA786" s="19">
        <f t="shared" si="17"/>
        <v>0</v>
      </c>
      <c r="CB786" s="19" t="s">
        <v>185</v>
      </c>
      <c r="CC786" s="19">
        <f t="shared" si="18"/>
        <v>0</v>
      </c>
      <c r="CD786" s="19" t="s">
        <v>192</v>
      </c>
      <c r="CE786" s="19">
        <f t="shared" si="19"/>
        <v>0</v>
      </c>
      <c r="CF786" s="19" t="s">
        <v>208</v>
      </c>
      <c r="CG786" s="19">
        <f t="shared" si="20"/>
        <v>2</v>
      </c>
      <c r="CH786" s="19" t="s">
        <v>209</v>
      </c>
      <c r="CI786" s="19">
        <f t="shared" si="21"/>
        <v>1</v>
      </c>
      <c r="CJ786" s="19" t="s">
        <v>229</v>
      </c>
      <c r="CK786" s="19" t="s">
        <v>185</v>
      </c>
      <c r="CL786" s="19" t="s">
        <v>212</v>
      </c>
      <c r="CM786" s="19">
        <f t="shared" si="22"/>
        <v>6</v>
      </c>
      <c r="CN786" s="19" t="s">
        <v>213</v>
      </c>
      <c r="CO786" s="19">
        <f t="shared" si="23"/>
        <v>1</v>
      </c>
      <c r="CP786" s="19" t="s">
        <v>185</v>
      </c>
      <c r="CQ786" s="19" t="s">
        <v>195</v>
      </c>
      <c r="CR786" s="19" t="s">
        <v>185</v>
      </c>
      <c r="CS786" s="19" t="s">
        <v>195</v>
      </c>
      <c r="CT786" s="19" t="s">
        <v>185</v>
      </c>
      <c r="CU786" s="19">
        <f t="shared" ref="CU786:CY786" si="860">if(CP786="Không",0,1)</f>
        <v>0</v>
      </c>
      <c r="CV786" s="19">
        <f t="shared" si="860"/>
        <v>1</v>
      </c>
      <c r="CW786" s="19">
        <f t="shared" si="860"/>
        <v>0</v>
      </c>
      <c r="CX786" s="19">
        <f t="shared" si="860"/>
        <v>1</v>
      </c>
      <c r="CY786" s="19">
        <f t="shared" si="860"/>
        <v>0</v>
      </c>
      <c r="CZ786" s="19" t="s">
        <v>185</v>
      </c>
      <c r="DA786" s="19">
        <f t="shared" si="25"/>
        <v>0</v>
      </c>
      <c r="DB786" s="19" t="s">
        <v>185</v>
      </c>
      <c r="DC786" s="19">
        <f t="shared" si="26"/>
        <v>0</v>
      </c>
      <c r="DD786" s="20"/>
      <c r="DE786" s="19" t="s">
        <v>195</v>
      </c>
      <c r="DF786" s="19">
        <f t="shared" si="27"/>
        <v>1</v>
      </c>
      <c r="DG786" s="19" t="s">
        <v>196</v>
      </c>
      <c r="DH786" s="19">
        <f t="shared" si="28"/>
        <v>0</v>
      </c>
      <c r="DI786" s="19" t="s">
        <v>539</v>
      </c>
      <c r="DJ786" s="19">
        <f t="shared" si="29"/>
        <v>1</v>
      </c>
      <c r="DK786" s="19" t="s">
        <v>197</v>
      </c>
      <c r="DL786" s="19">
        <f t="shared" si="30"/>
        <v>0</v>
      </c>
      <c r="DM786" s="19" t="s">
        <v>232</v>
      </c>
      <c r="DN786" s="19">
        <f t="shared" si="31"/>
        <v>2.5</v>
      </c>
      <c r="DO786" s="19" t="s">
        <v>326</v>
      </c>
      <c r="DP786" s="19" t="s">
        <v>185</v>
      </c>
      <c r="DQ786" s="20">
        <f t="shared" si="32"/>
        <v>0</v>
      </c>
      <c r="DR786" s="20"/>
      <c r="DS786" s="19" t="s">
        <v>185</v>
      </c>
      <c r="DT786" s="20"/>
      <c r="DU786" s="19" t="s">
        <v>185</v>
      </c>
      <c r="DV786" s="20"/>
      <c r="DW786" s="20"/>
      <c r="DX786" s="20"/>
      <c r="DY786" s="20"/>
    </row>
    <row r="787">
      <c r="A787" s="18">
        <v>46043.95998842592</v>
      </c>
      <c r="B787" s="19" t="s">
        <v>234</v>
      </c>
      <c r="C787" s="19" t="s">
        <v>335</v>
      </c>
      <c r="D787" s="19">
        <f t="shared" si="2"/>
        <v>1</v>
      </c>
      <c r="E787" s="19" t="s">
        <v>1309</v>
      </c>
      <c r="F787" s="19">
        <f>IFERROR(__xludf.DUMMYFUNCTION("LET(
  t, LOWER(TRIM(E787)),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87" s="19" t="s">
        <v>360</v>
      </c>
      <c r="H787" s="19">
        <f>IFERROR(__xludf.DUMMYFUNCTION("LET(
  t, LOWER(TRIM(G787)),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)"),5.0)</f>
        <v>5</v>
      </c>
      <c r="I787" s="19" t="s">
        <v>182</v>
      </c>
      <c r="J787" s="19">
        <f>IFERROR(__xludf.DUMMYFUNCTION("LET(
  text, LOWER(I787),
  IFERROR(
    IFS(
      REGEXMATCH(text,""ở cùng gia đình|ở trọ cùng gia đình""), 0,
      REGEXMATCH(text,""thuê trọ""), 1,
      REGEXMATCH(text,""ở ktx""), 2,
      REGEXMATCH(text,""có nhà tại khu vực đang học|có nhà|ở riên"&amp;"g tại chung cư""), 3,
      REGEXMATCH(text,""ở nhà người quen""), 4
    ),
  -1)
)"),1.0)</f>
        <v>1</v>
      </c>
      <c r="K787" s="19" t="s">
        <v>183</v>
      </c>
      <c r="L787" s="19">
        <f>IFERROR(__xludf.DUMMYFUNCTION("LET(
  t, LOWER(TRIM(K787)),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87" s="19" t="s">
        <v>184</v>
      </c>
      <c r="N787" s="19">
        <f>IFERROR(__xludf.DUMMYFUNCTION("LET(
  t, LOWER(TRIM(M787)),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87" s="19" t="s">
        <v>185</v>
      </c>
      <c r="P787" s="19">
        <f t="shared" si="3"/>
        <v>0</v>
      </c>
      <c r="Q787" s="20"/>
      <c r="R787" s="20" t="str">
        <f t="shared" si="820"/>
        <v/>
      </c>
      <c r="S787" s="20"/>
      <c r="T787" s="20"/>
      <c r="U787" s="20"/>
      <c r="V787" s="20" t="str">
        <f>IFERROR(__xludf.DUMMYFUNCTION("IFERROR(REGEXEXTRACT(U787,""\d+"")*1, """")"),"")</f>
        <v/>
      </c>
      <c r="W787" s="20">
        <f t="shared" si="5"/>
        <v>0</v>
      </c>
      <c r="X787" s="20"/>
      <c r="Y787" s="20"/>
      <c r="Z787" s="19" t="s">
        <v>186</v>
      </c>
      <c r="AA787" s="19"/>
      <c r="AB787" s="19" t="s">
        <v>185</v>
      </c>
      <c r="AC787" s="19" t="s">
        <v>423</v>
      </c>
      <c r="AD787" s="19" t="s">
        <v>205</v>
      </c>
      <c r="AE787" s="19" t="s">
        <v>186</v>
      </c>
      <c r="AF787" s="19" t="s">
        <v>206</v>
      </c>
      <c r="AG787" s="19" t="s">
        <v>188</v>
      </c>
      <c r="AH787" s="19" t="s">
        <v>251</v>
      </c>
      <c r="AI787" s="19" t="s">
        <v>227</v>
      </c>
      <c r="AJ787" s="19">
        <f t="shared" si="6"/>
        <v>2</v>
      </c>
      <c r="AK787" s="19" t="s">
        <v>226</v>
      </c>
      <c r="AL787" s="19">
        <f t="shared" si="7"/>
        <v>2</v>
      </c>
      <c r="AM787" s="19" t="s">
        <v>190</v>
      </c>
      <c r="AN787" s="19">
        <f t="shared" si="8"/>
        <v>0</v>
      </c>
      <c r="AO787" s="20"/>
      <c r="AP787" s="19">
        <v>3.0</v>
      </c>
      <c r="AQ787" s="19">
        <v>4.0</v>
      </c>
      <c r="AR787" s="19">
        <v>3.0</v>
      </c>
      <c r="AS787" s="19">
        <v>3.0</v>
      </c>
      <c r="AT787" s="19">
        <v>3.0</v>
      </c>
      <c r="AU787" s="19">
        <v>4.0</v>
      </c>
      <c r="AV787" s="19">
        <v>4.0</v>
      </c>
      <c r="AW787" s="19">
        <v>1.0</v>
      </c>
      <c r="AX787" s="19">
        <v>1.0</v>
      </c>
      <c r="AY787" s="19">
        <f t="shared" si="9"/>
        <v>26</v>
      </c>
      <c r="AZ787" s="19">
        <f t="shared" si="10"/>
        <v>17</v>
      </c>
      <c r="BA787" s="19">
        <f t="shared" si="11"/>
        <v>1</v>
      </c>
      <c r="BB787" s="19">
        <f t="shared" si="12"/>
        <v>1</v>
      </c>
      <c r="BC787" s="19">
        <v>2.0</v>
      </c>
      <c r="BD787" s="19">
        <v>2.0</v>
      </c>
      <c r="BE787" s="19">
        <v>2.0</v>
      </c>
      <c r="BF787" s="19">
        <v>2.0</v>
      </c>
      <c r="BG787" s="19">
        <v>3.0</v>
      </c>
      <c r="BH787" s="19">
        <v>1.0</v>
      </c>
      <c r="BI787" s="19">
        <v>2.0</v>
      </c>
      <c r="BJ787" s="19">
        <f t="shared" si="13"/>
        <v>14</v>
      </c>
      <c r="BK787" s="19">
        <f t="shared" si="14"/>
        <v>7</v>
      </c>
      <c r="BL787" s="19"/>
      <c r="BM787" s="19"/>
      <c r="BN787" s="19">
        <v>2.0</v>
      </c>
      <c r="BO787" s="19" t="s">
        <v>185</v>
      </c>
      <c r="BP787" s="19">
        <f t="shared" si="15"/>
        <v>0</v>
      </c>
      <c r="BQ787" s="19">
        <v>4.0</v>
      </c>
      <c r="BR787" s="19">
        <v>7.0</v>
      </c>
      <c r="BS787" s="19" t="s">
        <v>195</v>
      </c>
      <c r="BT787" s="20">
        <f t="shared" si="16"/>
        <v>1</v>
      </c>
      <c r="BU787" s="19" t="s">
        <v>284</v>
      </c>
      <c r="BV787" s="19">
        <v>4.0</v>
      </c>
      <c r="BW787" s="19" t="s">
        <v>195</v>
      </c>
      <c r="BX787" s="19" t="s">
        <v>191</v>
      </c>
      <c r="BY787" s="19" t="s">
        <v>185</v>
      </c>
      <c r="BZ787" s="19" t="s">
        <v>186</v>
      </c>
      <c r="CA787" s="19">
        <f t="shared" si="17"/>
        <v>1</v>
      </c>
      <c r="CB787" s="19" t="s">
        <v>208</v>
      </c>
      <c r="CC787" s="19">
        <f t="shared" si="18"/>
        <v>2</v>
      </c>
      <c r="CD787" s="19" t="s">
        <v>209</v>
      </c>
      <c r="CE787" s="19">
        <f t="shared" si="19"/>
        <v>1</v>
      </c>
      <c r="CF787" s="19" t="s">
        <v>209</v>
      </c>
      <c r="CG787" s="19">
        <f t="shared" si="20"/>
        <v>1</v>
      </c>
      <c r="CH787" s="19" t="s">
        <v>209</v>
      </c>
      <c r="CI787" s="19">
        <f t="shared" si="21"/>
        <v>1</v>
      </c>
      <c r="CJ787" s="19" t="s">
        <v>210</v>
      </c>
      <c r="CK787" s="19" t="s">
        <v>336</v>
      </c>
      <c r="CL787" s="19" t="s">
        <v>194</v>
      </c>
      <c r="CM787" s="19">
        <f t="shared" si="22"/>
        <v>3.5</v>
      </c>
      <c r="CN787" s="19" t="s">
        <v>213</v>
      </c>
      <c r="CO787" s="19">
        <f t="shared" si="23"/>
        <v>1</v>
      </c>
      <c r="CP787" s="19" t="s">
        <v>185</v>
      </c>
      <c r="CQ787" s="19" t="s">
        <v>195</v>
      </c>
      <c r="CR787" s="19" t="s">
        <v>185</v>
      </c>
      <c r="CS787" s="19" t="s">
        <v>185</v>
      </c>
      <c r="CT787" s="19" t="s">
        <v>185</v>
      </c>
      <c r="CU787" s="19">
        <f t="shared" ref="CU787:CY787" si="861">if(CP787="Không",0,1)</f>
        <v>0</v>
      </c>
      <c r="CV787" s="19">
        <f t="shared" si="861"/>
        <v>1</v>
      </c>
      <c r="CW787" s="19">
        <f t="shared" si="861"/>
        <v>0</v>
      </c>
      <c r="CX787" s="19">
        <f t="shared" si="861"/>
        <v>0</v>
      </c>
      <c r="CY787" s="19">
        <f t="shared" si="861"/>
        <v>0</v>
      </c>
      <c r="CZ787" s="19" t="s">
        <v>185</v>
      </c>
      <c r="DA787" s="19">
        <f t="shared" si="25"/>
        <v>0</v>
      </c>
      <c r="DB787" s="19" t="s">
        <v>185</v>
      </c>
      <c r="DC787" s="19">
        <f t="shared" si="26"/>
        <v>0</v>
      </c>
      <c r="DD787" s="20"/>
      <c r="DE787" s="19" t="s">
        <v>195</v>
      </c>
      <c r="DF787" s="19">
        <f t="shared" si="27"/>
        <v>1</v>
      </c>
      <c r="DG787" s="19" t="s">
        <v>196</v>
      </c>
      <c r="DH787" s="19">
        <f t="shared" si="28"/>
        <v>0</v>
      </c>
      <c r="DI787" s="19" t="s">
        <v>185</v>
      </c>
      <c r="DJ787" s="19">
        <f t="shared" si="29"/>
        <v>0</v>
      </c>
      <c r="DK787" s="19" t="s">
        <v>197</v>
      </c>
      <c r="DL787" s="19">
        <f t="shared" si="30"/>
        <v>0</v>
      </c>
      <c r="DM787" s="19" t="s">
        <v>303</v>
      </c>
      <c r="DN787" s="19">
        <f t="shared" si="31"/>
        <v>0.5</v>
      </c>
      <c r="DO787" s="19" t="s">
        <v>274</v>
      </c>
      <c r="DP787" s="19" t="s">
        <v>195</v>
      </c>
      <c r="DQ787" s="20">
        <f t="shared" si="32"/>
        <v>1</v>
      </c>
      <c r="DR787" s="19" t="s">
        <v>400</v>
      </c>
      <c r="DS787" s="19" t="s">
        <v>185</v>
      </c>
      <c r="DT787" s="20"/>
      <c r="DU787" s="19" t="s">
        <v>185</v>
      </c>
      <c r="DV787" s="20"/>
      <c r="DW787" s="20"/>
      <c r="DX787" s="20"/>
      <c r="DY787" s="20"/>
    </row>
    <row r="788">
      <c r="A788" s="18">
        <v>46043.967627314814</v>
      </c>
      <c r="B788" s="19" t="s">
        <v>375</v>
      </c>
      <c r="C788" s="19" t="s">
        <v>174</v>
      </c>
      <c r="D788" s="19">
        <f t="shared" si="2"/>
        <v>0</v>
      </c>
      <c r="E788" s="19" t="s">
        <v>180</v>
      </c>
      <c r="F788" s="19">
        <f>IFERROR(__xludf.DUMMYFUNCTION("LET(
  t, LOWER(TRIM(E788)),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88" s="19" t="s">
        <v>185</v>
      </c>
      <c r="H788" s="19">
        <f>IFERROR(__xludf.DUMMYFUNCTION("LET(
  t, LOWER(TRIM(G788)),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88" s="19" t="s">
        <v>182</v>
      </c>
      <c r="J788" s="19">
        <f>IFERROR(__xludf.DUMMYFUNCTION("LET(
  text, LOWER(I788),
  IFERROR(
    IFS(
      REGEXMATCH(text,""ở cùng gia đình|ở trọ cùng gia đình""), 0,
      REGEXMATCH(text,""thuê trọ""), 1,
      REGEXMATCH(text,""ở ktx""), 2,
      REGEXMATCH(text,""có nhà tại khu vực đang học|có nhà|ở riên"&amp;"g tại chung cư""), 3,
      REGEXMATCH(text,""ở nhà người quen""), 4
    ),
  -1)
)"),1.0)</f>
        <v>1</v>
      </c>
      <c r="K788" s="19" t="s">
        <v>202</v>
      </c>
      <c r="L788" s="19">
        <f>IFERROR(__xludf.DUMMYFUNCTION("LET(
  t, LOWER(TRIM(K788)),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88" s="19" t="s">
        <v>184</v>
      </c>
      <c r="N788" s="19">
        <f>IFERROR(__xludf.DUMMYFUNCTION("LET(
  t, LOWER(TRIM(M788)),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88" s="19" t="s">
        <v>195</v>
      </c>
      <c r="P788" s="19">
        <f t="shared" si="3"/>
        <v>1</v>
      </c>
      <c r="Q788" s="19">
        <v>1.0</v>
      </c>
      <c r="R788" s="20">
        <f t="shared" si="820"/>
        <v>1</v>
      </c>
      <c r="S788" s="19" t="s">
        <v>1432</v>
      </c>
      <c r="T788" s="19"/>
      <c r="U788" s="19" t="s">
        <v>1433</v>
      </c>
      <c r="V788" s="20">
        <f>IFERROR(__xludf.DUMMYFUNCTION("IFERROR(REGEXEXTRACT(U788,""\d+"")*1, """")"),100.0)</f>
        <v>100</v>
      </c>
      <c r="W788" s="20">
        <f t="shared" si="5"/>
        <v>100</v>
      </c>
      <c r="X788" s="19">
        <v>0.0</v>
      </c>
      <c r="Y788" s="19">
        <v>0.0</v>
      </c>
      <c r="Z788" s="19" t="s">
        <v>186</v>
      </c>
      <c r="AA788" s="19"/>
      <c r="AB788" s="19" t="s">
        <v>185</v>
      </c>
      <c r="AC788" s="19" t="s">
        <v>185</v>
      </c>
      <c r="AD788" s="19" t="s">
        <v>205</v>
      </c>
      <c r="AE788" s="19" t="s">
        <v>186</v>
      </c>
      <c r="AF788" s="19" t="s">
        <v>250</v>
      </c>
      <c r="AG788" s="19" t="s">
        <v>226</v>
      </c>
      <c r="AH788" s="19" t="s">
        <v>251</v>
      </c>
      <c r="AI788" s="19" t="s">
        <v>227</v>
      </c>
      <c r="AJ788" s="19">
        <f t="shared" si="6"/>
        <v>2</v>
      </c>
      <c r="AK788" s="19" t="s">
        <v>251</v>
      </c>
      <c r="AL788" s="19">
        <f t="shared" si="7"/>
        <v>3</v>
      </c>
      <c r="AM788" s="19" t="s">
        <v>228</v>
      </c>
      <c r="AN788" s="19">
        <f t="shared" si="8"/>
        <v>1</v>
      </c>
      <c r="AO788" s="20"/>
      <c r="AP788" s="19">
        <v>3.0</v>
      </c>
      <c r="AQ788" s="19">
        <v>2.0</v>
      </c>
      <c r="AR788" s="19">
        <v>1.0</v>
      </c>
      <c r="AS788" s="19">
        <v>2.0</v>
      </c>
      <c r="AT788" s="19">
        <v>2.0</v>
      </c>
      <c r="AU788" s="19">
        <v>4.0</v>
      </c>
      <c r="AV788" s="19">
        <v>4.0</v>
      </c>
      <c r="AW788" s="19">
        <v>1.0</v>
      </c>
      <c r="AX788" s="19">
        <v>2.0</v>
      </c>
      <c r="AY788" s="19">
        <f t="shared" si="9"/>
        <v>21</v>
      </c>
      <c r="AZ788" s="19">
        <f t="shared" si="10"/>
        <v>12</v>
      </c>
      <c r="BA788" s="19">
        <f t="shared" si="11"/>
        <v>1</v>
      </c>
      <c r="BB788" s="19">
        <f t="shared" si="12"/>
        <v>0</v>
      </c>
      <c r="BC788" s="19">
        <v>2.0</v>
      </c>
      <c r="BD788" s="19">
        <v>2.0</v>
      </c>
      <c r="BE788" s="19">
        <v>2.0</v>
      </c>
      <c r="BF788" s="19">
        <v>2.0</v>
      </c>
      <c r="BG788" s="19">
        <v>3.0</v>
      </c>
      <c r="BH788" s="19">
        <v>1.0</v>
      </c>
      <c r="BI788" s="19">
        <v>1.0</v>
      </c>
      <c r="BJ788" s="19">
        <f t="shared" si="13"/>
        <v>13</v>
      </c>
      <c r="BK788" s="19">
        <f t="shared" si="14"/>
        <v>6</v>
      </c>
      <c r="BL788" s="19"/>
      <c r="BM788" s="19"/>
      <c r="BN788" s="19">
        <v>5.0</v>
      </c>
      <c r="BO788" s="19" t="s">
        <v>185</v>
      </c>
      <c r="BP788" s="19">
        <f t="shared" si="15"/>
        <v>0</v>
      </c>
      <c r="BQ788" s="19">
        <v>2.0</v>
      </c>
      <c r="BR788" s="19" t="s">
        <v>1434</v>
      </c>
      <c r="BS788" s="19" t="s">
        <v>195</v>
      </c>
      <c r="BT788" s="20">
        <f t="shared" si="16"/>
        <v>1</v>
      </c>
      <c r="BU788" s="19" t="s">
        <v>296</v>
      </c>
      <c r="BV788" s="19">
        <v>1.0</v>
      </c>
      <c r="BW788" s="19" t="s">
        <v>195</v>
      </c>
      <c r="BX788" s="19" t="s">
        <v>191</v>
      </c>
      <c r="BY788" s="19" t="s">
        <v>195</v>
      </c>
      <c r="BZ788" s="19" t="s">
        <v>185</v>
      </c>
      <c r="CA788" s="19">
        <f t="shared" si="17"/>
        <v>0</v>
      </c>
      <c r="CB788" s="19" t="s">
        <v>185</v>
      </c>
      <c r="CC788" s="19">
        <f t="shared" si="18"/>
        <v>0</v>
      </c>
      <c r="CD788" s="19" t="s">
        <v>192</v>
      </c>
      <c r="CE788" s="19">
        <f t="shared" si="19"/>
        <v>0</v>
      </c>
      <c r="CF788" s="19" t="s">
        <v>192</v>
      </c>
      <c r="CG788" s="19">
        <f t="shared" si="20"/>
        <v>0</v>
      </c>
      <c r="CH788" s="19" t="s">
        <v>192</v>
      </c>
      <c r="CI788" s="19">
        <f t="shared" si="21"/>
        <v>0</v>
      </c>
      <c r="CJ788" s="19" t="s">
        <v>229</v>
      </c>
      <c r="CK788" s="19" t="s">
        <v>185</v>
      </c>
      <c r="CL788" s="19" t="s">
        <v>212</v>
      </c>
      <c r="CM788" s="19">
        <f t="shared" si="22"/>
        <v>6</v>
      </c>
      <c r="CN788" s="19" t="s">
        <v>185</v>
      </c>
      <c r="CO788" s="19">
        <f t="shared" si="23"/>
        <v>0</v>
      </c>
      <c r="CP788" s="19" t="s">
        <v>185</v>
      </c>
      <c r="CQ788" s="19" t="s">
        <v>185</v>
      </c>
      <c r="CR788" s="19" t="s">
        <v>185</v>
      </c>
      <c r="CS788" s="19" t="s">
        <v>185</v>
      </c>
      <c r="CT788" s="19" t="s">
        <v>185</v>
      </c>
      <c r="CU788" s="19">
        <f t="shared" ref="CU788:CY788" si="862">if(CP788="Không",0,1)</f>
        <v>0</v>
      </c>
      <c r="CV788" s="19">
        <f t="shared" si="862"/>
        <v>0</v>
      </c>
      <c r="CW788" s="19">
        <f t="shared" si="862"/>
        <v>0</v>
      </c>
      <c r="CX788" s="19">
        <f t="shared" si="862"/>
        <v>0</v>
      </c>
      <c r="CY788" s="19">
        <f t="shared" si="862"/>
        <v>0</v>
      </c>
      <c r="CZ788" s="19" t="s">
        <v>185</v>
      </c>
      <c r="DA788" s="19">
        <f t="shared" si="25"/>
        <v>0</v>
      </c>
      <c r="DB788" s="19" t="s">
        <v>185</v>
      </c>
      <c r="DC788" s="19">
        <f t="shared" si="26"/>
        <v>0</v>
      </c>
      <c r="DD788" s="20"/>
      <c r="DE788" s="19" t="s">
        <v>185</v>
      </c>
      <c r="DF788" s="19">
        <f t="shared" si="27"/>
        <v>0</v>
      </c>
      <c r="DG788" s="19" t="s">
        <v>431</v>
      </c>
      <c r="DH788" s="19">
        <f t="shared" si="28"/>
        <v>1</v>
      </c>
      <c r="DI788" s="19" t="s">
        <v>185</v>
      </c>
      <c r="DJ788" s="19">
        <f t="shared" si="29"/>
        <v>0</v>
      </c>
      <c r="DK788" s="19" t="s">
        <v>197</v>
      </c>
      <c r="DL788" s="19">
        <f t="shared" si="30"/>
        <v>0</v>
      </c>
      <c r="DM788" s="20"/>
      <c r="DN788" s="19" t="str">
        <f t="shared" si="31"/>
        <v/>
      </c>
      <c r="DO788" s="20"/>
      <c r="DP788" s="19" t="s">
        <v>185</v>
      </c>
      <c r="DQ788" s="20">
        <f t="shared" si="32"/>
        <v>0</v>
      </c>
      <c r="DR788" s="20"/>
      <c r="DS788" s="19" t="s">
        <v>185</v>
      </c>
      <c r="DT788" s="20"/>
      <c r="DU788" s="19" t="s">
        <v>185</v>
      </c>
      <c r="DV788" s="20"/>
      <c r="DW788" s="20"/>
      <c r="DX788" s="20"/>
      <c r="DY788" s="20"/>
    </row>
    <row r="789">
      <c r="A789" s="18">
        <v>46043.97074074074</v>
      </c>
      <c r="B789" s="19" t="s">
        <v>390</v>
      </c>
      <c r="C789" s="19" t="s">
        <v>335</v>
      </c>
      <c r="D789" s="19">
        <f t="shared" si="2"/>
        <v>1</v>
      </c>
      <c r="E789" s="19" t="s">
        <v>346</v>
      </c>
      <c r="F789" s="19">
        <f>IFERROR(__xludf.DUMMYFUNCTION("LET(
  t, LOWER(TRIM(E789)),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89" s="19" t="s">
        <v>181</v>
      </c>
      <c r="H789" s="19">
        <f>IFERROR(__xludf.DUMMYFUNCTION("LET(
  t, LOWER(TRIM(G789)),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789" s="19" t="s">
        <v>201</v>
      </c>
      <c r="J789" s="19">
        <f>IFERROR(__xludf.DUMMYFUNCTION("LET(
  text, LOWER(I789),
  IFERROR(
    IFS(
      REGEXMATCH(text,""ở cùng gia đình|ở trọ cùng gia đình""), 0,
      REGEXMATCH(text,""thuê trọ""), 1,
      REGEXMATCH(text,""ở ktx""), 2,
      REGEXMATCH(text,""có nhà tại khu vực đang học|có nhà|ở riên"&amp;"g tại chung cư""), 3,
      REGEXMATCH(text,""ở nhà người quen""), 4
    ),
  -1)
)"),3.0)</f>
        <v>3</v>
      </c>
      <c r="K789" s="19" t="s">
        <v>221</v>
      </c>
      <c r="L789" s="19">
        <f>IFERROR(__xludf.DUMMYFUNCTION("LET(
  t, LOWER(TRIM(K789)),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789" s="19" t="s">
        <v>1435</v>
      </c>
      <c r="N789" s="19">
        <f>IFERROR(__xludf.DUMMYFUNCTION("LET(
  t, LOWER(TRIM(M789)),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89" s="19" t="s">
        <v>195</v>
      </c>
      <c r="P789" s="19">
        <f t="shared" si="3"/>
        <v>1</v>
      </c>
      <c r="Q789" s="19">
        <v>3.0</v>
      </c>
      <c r="R789" s="20">
        <f t="shared" si="820"/>
        <v>3</v>
      </c>
      <c r="S789" s="19" t="s">
        <v>301</v>
      </c>
      <c r="T789" s="19"/>
      <c r="U789" s="19" t="s">
        <v>236</v>
      </c>
      <c r="V789" s="20">
        <f>IFERROR(__xludf.DUMMYFUNCTION("IFERROR(REGEXEXTRACT(U789,""\d+"")*1, """")"),40.0)</f>
        <v>40</v>
      </c>
      <c r="W789" s="20">
        <f t="shared" si="5"/>
        <v>40</v>
      </c>
      <c r="X789" s="19">
        <v>0.0</v>
      </c>
      <c r="Y789" s="19">
        <v>0.0</v>
      </c>
      <c r="Z789" s="19" t="s">
        <v>208</v>
      </c>
      <c r="AA789" s="19"/>
      <c r="AB789" s="19" t="s">
        <v>185</v>
      </c>
      <c r="AC789" s="19" t="s">
        <v>185</v>
      </c>
      <c r="AD789" s="19" t="s">
        <v>205</v>
      </c>
      <c r="AE789" s="19" t="s">
        <v>186</v>
      </c>
      <c r="AF789" s="19" t="s">
        <v>187</v>
      </c>
      <c r="AG789" s="19" t="s">
        <v>188</v>
      </c>
      <c r="AH789" s="19" t="s">
        <v>238</v>
      </c>
      <c r="AI789" s="19" t="s">
        <v>239</v>
      </c>
      <c r="AJ789" s="19">
        <f t="shared" si="6"/>
        <v>0</v>
      </c>
      <c r="AK789" s="19" t="s">
        <v>238</v>
      </c>
      <c r="AL789" s="19">
        <f t="shared" si="7"/>
        <v>0</v>
      </c>
      <c r="AM789" s="19" t="s">
        <v>190</v>
      </c>
      <c r="AN789" s="19">
        <f t="shared" si="8"/>
        <v>0</v>
      </c>
      <c r="AO789" s="20"/>
      <c r="AP789" s="19">
        <v>4.0</v>
      </c>
      <c r="AQ789" s="19">
        <v>4.0</v>
      </c>
      <c r="AR789" s="19">
        <v>4.0</v>
      </c>
      <c r="AS789" s="19">
        <v>4.0</v>
      </c>
      <c r="AT789" s="19">
        <v>4.0</v>
      </c>
      <c r="AU789" s="19">
        <v>2.0</v>
      </c>
      <c r="AV789" s="19">
        <v>3.0</v>
      </c>
      <c r="AW789" s="19">
        <v>1.0</v>
      </c>
      <c r="AX789" s="19">
        <v>1.0</v>
      </c>
      <c r="AY789" s="19">
        <f t="shared" si="9"/>
        <v>27</v>
      </c>
      <c r="AZ789" s="19">
        <f t="shared" si="10"/>
        <v>18</v>
      </c>
      <c r="BA789" s="19">
        <f t="shared" si="11"/>
        <v>1</v>
      </c>
      <c r="BB789" s="19">
        <f t="shared" si="12"/>
        <v>1</v>
      </c>
      <c r="BC789" s="19">
        <v>2.0</v>
      </c>
      <c r="BD789" s="19">
        <v>1.0</v>
      </c>
      <c r="BE789" s="19">
        <v>4.0</v>
      </c>
      <c r="BF789" s="19">
        <v>4.0</v>
      </c>
      <c r="BG789" s="19">
        <v>1.0</v>
      </c>
      <c r="BH789" s="19">
        <v>1.0</v>
      </c>
      <c r="BI789" s="19">
        <v>1.0</v>
      </c>
      <c r="BJ789" s="19">
        <f t="shared" si="13"/>
        <v>14</v>
      </c>
      <c r="BK789" s="19">
        <f t="shared" si="14"/>
        <v>7</v>
      </c>
      <c r="BL789" s="19"/>
      <c r="BM789" s="19"/>
      <c r="BN789" s="19">
        <v>5.0</v>
      </c>
      <c r="BO789" s="19" t="s">
        <v>185</v>
      </c>
      <c r="BP789" s="19">
        <f t="shared" si="15"/>
        <v>0</v>
      </c>
      <c r="BQ789" s="19">
        <v>4.0</v>
      </c>
      <c r="BR789" s="19">
        <v>3.0</v>
      </c>
      <c r="BS789" s="19" t="s">
        <v>185</v>
      </c>
      <c r="BT789" s="20">
        <f t="shared" si="16"/>
        <v>0</v>
      </c>
      <c r="BU789" s="20"/>
      <c r="BV789" s="19">
        <v>1.0</v>
      </c>
      <c r="BW789" s="19" t="s">
        <v>185</v>
      </c>
      <c r="BX789" s="19" t="s">
        <v>1436</v>
      </c>
      <c r="BY789" s="19" t="s">
        <v>195</v>
      </c>
      <c r="BZ789" s="19" t="s">
        <v>208</v>
      </c>
      <c r="CA789" s="19">
        <f t="shared" si="17"/>
        <v>2</v>
      </c>
      <c r="CB789" s="19" t="s">
        <v>208</v>
      </c>
      <c r="CC789" s="19">
        <f t="shared" si="18"/>
        <v>2</v>
      </c>
      <c r="CD789" s="19" t="s">
        <v>192</v>
      </c>
      <c r="CE789" s="19">
        <f t="shared" si="19"/>
        <v>0</v>
      </c>
      <c r="CF789" s="19" t="s">
        <v>192</v>
      </c>
      <c r="CG789" s="19">
        <f t="shared" si="20"/>
        <v>0</v>
      </c>
      <c r="CH789" s="19" t="s">
        <v>192</v>
      </c>
      <c r="CI789" s="19">
        <f t="shared" si="21"/>
        <v>0</v>
      </c>
      <c r="CJ789" s="19" t="s">
        <v>415</v>
      </c>
      <c r="CK789" s="19" t="s">
        <v>185</v>
      </c>
      <c r="CL789" s="19" t="s">
        <v>212</v>
      </c>
      <c r="CM789" s="19">
        <f t="shared" si="22"/>
        <v>6</v>
      </c>
      <c r="CN789" s="19" t="s">
        <v>185</v>
      </c>
      <c r="CO789" s="19">
        <f t="shared" si="23"/>
        <v>0</v>
      </c>
      <c r="CP789" s="19" t="s">
        <v>185</v>
      </c>
      <c r="CQ789" s="19" t="s">
        <v>185</v>
      </c>
      <c r="CR789" s="19" t="s">
        <v>185</v>
      </c>
      <c r="CS789" s="19" t="s">
        <v>185</v>
      </c>
      <c r="CT789" s="19" t="s">
        <v>185</v>
      </c>
      <c r="CU789" s="19">
        <f t="shared" ref="CU789:CY789" si="863">if(CP789="Không",0,1)</f>
        <v>0</v>
      </c>
      <c r="CV789" s="19">
        <f t="shared" si="863"/>
        <v>0</v>
      </c>
      <c r="CW789" s="19">
        <f t="shared" si="863"/>
        <v>0</v>
      </c>
      <c r="CX789" s="19">
        <f t="shared" si="863"/>
        <v>0</v>
      </c>
      <c r="CY789" s="19">
        <f t="shared" si="863"/>
        <v>0</v>
      </c>
      <c r="CZ789" s="19" t="s">
        <v>185</v>
      </c>
      <c r="DA789" s="19">
        <f t="shared" si="25"/>
        <v>0</v>
      </c>
      <c r="DB789" s="19" t="s">
        <v>195</v>
      </c>
      <c r="DC789" s="19">
        <f t="shared" si="26"/>
        <v>1</v>
      </c>
      <c r="DD789" s="19" t="s">
        <v>549</v>
      </c>
      <c r="DE789" s="19" t="s">
        <v>185</v>
      </c>
      <c r="DF789" s="19">
        <f t="shared" si="27"/>
        <v>0</v>
      </c>
      <c r="DG789" s="19" t="s">
        <v>402</v>
      </c>
      <c r="DH789" s="19">
        <f t="shared" si="28"/>
        <v>1</v>
      </c>
      <c r="DI789" s="19" t="s">
        <v>185</v>
      </c>
      <c r="DJ789" s="19">
        <f t="shared" si="29"/>
        <v>0</v>
      </c>
      <c r="DK789" s="19" t="s">
        <v>197</v>
      </c>
      <c r="DL789" s="19">
        <f t="shared" si="30"/>
        <v>0</v>
      </c>
      <c r="DM789" s="20"/>
      <c r="DN789" s="19" t="str">
        <f t="shared" si="31"/>
        <v/>
      </c>
      <c r="DO789" s="20"/>
      <c r="DP789" s="19" t="s">
        <v>185</v>
      </c>
      <c r="DQ789" s="20">
        <f t="shared" si="32"/>
        <v>0</v>
      </c>
      <c r="DR789" s="20"/>
      <c r="DS789" s="19" t="s">
        <v>185</v>
      </c>
      <c r="DT789" s="20"/>
      <c r="DU789" s="19" t="s">
        <v>185</v>
      </c>
      <c r="DV789" s="20"/>
      <c r="DW789" s="20"/>
      <c r="DX789" s="20"/>
      <c r="DY789" s="20"/>
    </row>
    <row r="790">
      <c r="A790" s="18">
        <v>46043.97277777778</v>
      </c>
      <c r="B790" s="19" t="s">
        <v>243</v>
      </c>
      <c r="C790" s="19" t="s">
        <v>174</v>
      </c>
      <c r="D790" s="19">
        <f t="shared" si="2"/>
        <v>0</v>
      </c>
      <c r="E790" s="19" t="s">
        <v>267</v>
      </c>
      <c r="F790" s="19">
        <f>IFERROR(__xludf.DUMMYFUNCTION("LET(
  t, LOWER(TRIM(E790)),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790" s="19" t="s">
        <v>220</v>
      </c>
      <c r="H790" s="19">
        <f>IFERROR(__xludf.DUMMYFUNCTION("LET(
  t, LOWER(TRIM(G790)),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90" s="19" t="s">
        <v>182</v>
      </c>
      <c r="J790" s="19">
        <f>IFERROR(__xludf.DUMMYFUNCTION("LET(
  text, LOWER(I790),
  IFERROR(
    IFS(
      REGEXMATCH(text,""ở cùng gia đình|ở trọ cùng gia đình""), 0,
      REGEXMATCH(text,""thuê trọ""), 1,
      REGEXMATCH(text,""ở ktx""), 2,
      REGEXMATCH(text,""có nhà tại khu vực đang học|có nhà|ở riên"&amp;"g tại chung cư""), 3,
      REGEXMATCH(text,""ở nhà người quen""), 4
    ),
  -1)
)"),1.0)</f>
        <v>1</v>
      </c>
      <c r="K790" s="19" t="s">
        <v>183</v>
      </c>
      <c r="L790" s="19">
        <f>IFERROR(__xludf.DUMMYFUNCTION("LET(
  t, LOWER(TRIM(K790)),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90" s="19" t="s">
        <v>261</v>
      </c>
      <c r="N790" s="19">
        <f>IFERROR(__xludf.DUMMYFUNCTION("LET(
  t, LOWER(TRIM(M790)),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90" s="19" t="s">
        <v>195</v>
      </c>
      <c r="P790" s="19">
        <f t="shared" si="3"/>
        <v>1</v>
      </c>
      <c r="Q790" s="19" t="s">
        <v>1437</v>
      </c>
      <c r="R790" s="19">
        <v>1.0</v>
      </c>
      <c r="S790" s="19" t="s">
        <v>223</v>
      </c>
      <c r="T790" s="19"/>
      <c r="U790" s="19" t="s">
        <v>307</v>
      </c>
      <c r="V790" s="20">
        <f>IFERROR(__xludf.DUMMYFUNCTION("IFERROR(REGEXEXTRACT(U790,""\d+"")*1, """")"),20.0)</f>
        <v>20</v>
      </c>
      <c r="W790" s="20">
        <f t="shared" si="5"/>
        <v>20</v>
      </c>
      <c r="X790" s="21">
        <v>0.3</v>
      </c>
      <c r="Y790" s="21">
        <v>0.2</v>
      </c>
      <c r="Z790" s="19" t="s">
        <v>185</v>
      </c>
      <c r="AA790" s="19"/>
      <c r="AB790" s="19" t="s">
        <v>185</v>
      </c>
      <c r="AC790" s="19" t="s">
        <v>185</v>
      </c>
      <c r="AD790" s="19" t="s">
        <v>205</v>
      </c>
      <c r="AE790" s="19" t="s">
        <v>185</v>
      </c>
      <c r="AF790" s="19" t="s">
        <v>206</v>
      </c>
      <c r="AG790" s="19" t="s">
        <v>188</v>
      </c>
      <c r="AH790" s="19" t="s">
        <v>188</v>
      </c>
      <c r="AI790" s="19" t="s">
        <v>227</v>
      </c>
      <c r="AJ790" s="19">
        <f t="shared" si="6"/>
        <v>2</v>
      </c>
      <c r="AK790" s="19" t="s">
        <v>188</v>
      </c>
      <c r="AL790" s="19">
        <f t="shared" si="7"/>
        <v>1</v>
      </c>
      <c r="AM790" s="19" t="s">
        <v>228</v>
      </c>
      <c r="AN790" s="19">
        <f t="shared" si="8"/>
        <v>1</v>
      </c>
      <c r="AO790" s="20"/>
      <c r="AP790" s="19">
        <v>2.0</v>
      </c>
      <c r="AQ790" s="19">
        <v>1.0</v>
      </c>
      <c r="AR790" s="19">
        <v>3.0</v>
      </c>
      <c r="AS790" s="19">
        <v>3.0</v>
      </c>
      <c r="AT790" s="19">
        <v>2.0</v>
      </c>
      <c r="AU790" s="19">
        <v>1.0</v>
      </c>
      <c r="AV790" s="19">
        <v>1.0</v>
      </c>
      <c r="AW790" s="19">
        <v>2.0</v>
      </c>
      <c r="AX790" s="19">
        <v>1.0</v>
      </c>
      <c r="AY790" s="19">
        <f t="shared" si="9"/>
        <v>16</v>
      </c>
      <c r="AZ790" s="19">
        <f t="shared" si="10"/>
        <v>7</v>
      </c>
      <c r="BA790" s="19">
        <f t="shared" si="11"/>
        <v>0</v>
      </c>
      <c r="BB790" s="19">
        <f t="shared" si="12"/>
        <v>0</v>
      </c>
      <c r="BC790" s="19">
        <v>1.0</v>
      </c>
      <c r="BD790" s="19">
        <v>1.0</v>
      </c>
      <c r="BE790" s="19">
        <v>1.0</v>
      </c>
      <c r="BF790" s="19">
        <v>1.0</v>
      </c>
      <c r="BG790" s="19">
        <v>2.0</v>
      </c>
      <c r="BH790" s="19">
        <v>1.0</v>
      </c>
      <c r="BI790" s="19">
        <v>1.0</v>
      </c>
      <c r="BJ790" s="19">
        <f t="shared" si="13"/>
        <v>8</v>
      </c>
      <c r="BK790" s="19">
        <f t="shared" si="14"/>
        <v>1</v>
      </c>
      <c r="BL790" s="19"/>
      <c r="BM790" s="19"/>
      <c r="BN790" s="19">
        <v>3.0</v>
      </c>
      <c r="BO790" s="19" t="s">
        <v>185</v>
      </c>
      <c r="BP790" s="19">
        <f t="shared" si="15"/>
        <v>0</v>
      </c>
      <c r="BQ790" s="19">
        <v>1.0</v>
      </c>
      <c r="BR790" s="19">
        <v>15.0</v>
      </c>
      <c r="BS790" s="19" t="s">
        <v>195</v>
      </c>
      <c r="BT790" s="20">
        <f t="shared" si="16"/>
        <v>1</v>
      </c>
      <c r="BU790" s="19" t="s">
        <v>278</v>
      </c>
      <c r="BV790" s="19">
        <v>1.0</v>
      </c>
      <c r="BW790" s="19" t="s">
        <v>185</v>
      </c>
      <c r="BX790" s="19" t="s">
        <v>191</v>
      </c>
      <c r="BY790" s="19" t="s">
        <v>185</v>
      </c>
      <c r="BZ790" s="19" t="s">
        <v>185</v>
      </c>
      <c r="CA790" s="19">
        <f t="shared" si="17"/>
        <v>0</v>
      </c>
      <c r="CB790" s="19" t="s">
        <v>185</v>
      </c>
      <c r="CC790" s="19">
        <f t="shared" si="18"/>
        <v>0</v>
      </c>
      <c r="CD790" s="19" t="s">
        <v>192</v>
      </c>
      <c r="CE790" s="19">
        <f t="shared" si="19"/>
        <v>0</v>
      </c>
      <c r="CF790" s="19" t="s">
        <v>192</v>
      </c>
      <c r="CG790" s="19">
        <f t="shared" si="20"/>
        <v>0</v>
      </c>
      <c r="CH790" s="19" t="s">
        <v>192</v>
      </c>
      <c r="CI790" s="19">
        <f t="shared" si="21"/>
        <v>0</v>
      </c>
      <c r="CJ790" s="19" t="s">
        <v>229</v>
      </c>
      <c r="CK790" s="19" t="s">
        <v>1438</v>
      </c>
      <c r="CL790" s="19" t="s">
        <v>212</v>
      </c>
      <c r="CM790" s="19">
        <f t="shared" si="22"/>
        <v>6</v>
      </c>
      <c r="CN790" s="19" t="s">
        <v>185</v>
      </c>
      <c r="CO790" s="19">
        <f t="shared" si="23"/>
        <v>0</v>
      </c>
      <c r="CP790" s="19" t="s">
        <v>185</v>
      </c>
      <c r="CQ790" s="19" t="s">
        <v>185</v>
      </c>
      <c r="CR790" s="19" t="s">
        <v>185</v>
      </c>
      <c r="CS790" s="19" t="s">
        <v>185</v>
      </c>
      <c r="CT790" s="19" t="s">
        <v>185</v>
      </c>
      <c r="CU790" s="19">
        <f t="shared" ref="CU790:CY790" si="864">if(CP790="Không",0,1)</f>
        <v>0</v>
      </c>
      <c r="CV790" s="19">
        <f t="shared" si="864"/>
        <v>0</v>
      </c>
      <c r="CW790" s="19">
        <f t="shared" si="864"/>
        <v>0</v>
      </c>
      <c r="CX790" s="19">
        <f t="shared" si="864"/>
        <v>0</v>
      </c>
      <c r="CY790" s="19">
        <f t="shared" si="864"/>
        <v>0</v>
      </c>
      <c r="CZ790" s="19" t="s">
        <v>185</v>
      </c>
      <c r="DA790" s="19">
        <f t="shared" si="25"/>
        <v>0</v>
      </c>
      <c r="DB790" s="19" t="s">
        <v>185</v>
      </c>
      <c r="DC790" s="19">
        <f t="shared" si="26"/>
        <v>0</v>
      </c>
      <c r="DD790" s="20"/>
      <c r="DE790" s="19" t="s">
        <v>195</v>
      </c>
      <c r="DF790" s="19">
        <f t="shared" si="27"/>
        <v>1</v>
      </c>
      <c r="DG790" s="19" t="s">
        <v>196</v>
      </c>
      <c r="DH790" s="19">
        <f t="shared" si="28"/>
        <v>0</v>
      </c>
      <c r="DI790" s="19" t="s">
        <v>185</v>
      </c>
      <c r="DJ790" s="19">
        <f t="shared" si="29"/>
        <v>0</v>
      </c>
      <c r="DK790" s="19" t="s">
        <v>197</v>
      </c>
      <c r="DL790" s="19">
        <f t="shared" si="30"/>
        <v>0</v>
      </c>
      <c r="DM790" s="19" t="s">
        <v>303</v>
      </c>
      <c r="DN790" s="19">
        <f t="shared" si="31"/>
        <v>0.5</v>
      </c>
      <c r="DO790" s="19" t="s">
        <v>1081</v>
      </c>
      <c r="DP790" s="19" t="s">
        <v>185</v>
      </c>
      <c r="DQ790" s="20">
        <f t="shared" si="32"/>
        <v>0</v>
      </c>
      <c r="DR790" s="20"/>
      <c r="DS790" s="19" t="s">
        <v>185</v>
      </c>
      <c r="DT790" s="20"/>
      <c r="DU790" s="19" t="s">
        <v>185</v>
      </c>
      <c r="DV790" s="20"/>
      <c r="DW790" s="20"/>
      <c r="DX790" s="20"/>
      <c r="DY790" s="20"/>
    </row>
    <row r="791">
      <c r="A791" s="18">
        <v>46043.97398148148</v>
      </c>
      <c r="B791" s="19" t="s">
        <v>172</v>
      </c>
      <c r="C791" s="19" t="s">
        <v>335</v>
      </c>
      <c r="D791" s="19">
        <f t="shared" si="2"/>
        <v>1</v>
      </c>
      <c r="E791" s="19" t="s">
        <v>346</v>
      </c>
      <c r="F791" s="19">
        <f>IFERROR(__xludf.DUMMYFUNCTION("LET(
  t, LOWER(TRIM(E791)),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91" s="19" t="s">
        <v>185</v>
      </c>
      <c r="H791" s="19">
        <f>IFERROR(__xludf.DUMMYFUNCTION("LET(
  t, LOWER(TRIM(G791)),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91" s="19" t="s">
        <v>182</v>
      </c>
      <c r="J791" s="19">
        <f>IFERROR(__xludf.DUMMYFUNCTION("LET(
  text, LOWER(I791),
  IFERROR(
    IFS(
      REGEXMATCH(text,""ở cùng gia đình|ở trọ cùng gia đình""), 0,
      REGEXMATCH(text,""thuê trọ""), 1,
      REGEXMATCH(text,""ở ktx""), 2,
      REGEXMATCH(text,""có nhà tại khu vực đang học|có nhà|ở riên"&amp;"g tại chung cư""), 3,
      REGEXMATCH(text,""ở nhà người quen""), 4
    ),
  -1)
)"),1.0)</f>
        <v>1</v>
      </c>
      <c r="K791" s="19" t="s">
        <v>183</v>
      </c>
      <c r="L791" s="19">
        <f>IFERROR(__xludf.DUMMYFUNCTION("LET(
  t, LOWER(TRIM(K791)),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91" s="19" t="s">
        <v>184</v>
      </c>
      <c r="N791" s="19">
        <f>IFERROR(__xludf.DUMMYFUNCTION("LET(
  t, LOWER(TRIM(M791)),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91" s="19" t="s">
        <v>195</v>
      </c>
      <c r="P791" s="19">
        <f t="shared" si="3"/>
        <v>1</v>
      </c>
      <c r="Q791" s="19">
        <v>1.0</v>
      </c>
      <c r="R791" s="20">
        <f t="shared" ref="R791:R795" si="866">Q791</f>
        <v>1</v>
      </c>
      <c r="S791" s="19" t="s">
        <v>223</v>
      </c>
      <c r="T791" s="19"/>
      <c r="U791" s="19" t="s">
        <v>307</v>
      </c>
      <c r="V791" s="20">
        <f>IFERROR(__xludf.DUMMYFUNCTION("IFERROR(REGEXEXTRACT(U791,""\d+"")*1, """")"),20.0)</f>
        <v>20</v>
      </c>
      <c r="W791" s="20">
        <f t="shared" si="5"/>
        <v>20</v>
      </c>
      <c r="X791" s="19">
        <v>1.0</v>
      </c>
      <c r="Y791" s="19">
        <v>10.0</v>
      </c>
      <c r="Z791" s="19" t="s">
        <v>208</v>
      </c>
      <c r="AA791" s="19"/>
      <c r="AB791" s="19" t="s">
        <v>185</v>
      </c>
      <c r="AC791" s="19" t="s">
        <v>185</v>
      </c>
      <c r="AD791" s="19" t="s">
        <v>186</v>
      </c>
      <c r="AE791" s="19" t="s">
        <v>185</v>
      </c>
      <c r="AF791" s="19" t="s">
        <v>187</v>
      </c>
      <c r="AG791" s="19" t="s">
        <v>226</v>
      </c>
      <c r="AH791" s="19" t="s">
        <v>226</v>
      </c>
      <c r="AI791" s="19" t="s">
        <v>331</v>
      </c>
      <c r="AJ791" s="19">
        <f t="shared" si="6"/>
        <v>3</v>
      </c>
      <c r="AK791" s="19" t="s">
        <v>226</v>
      </c>
      <c r="AL791" s="19">
        <f t="shared" si="7"/>
        <v>2</v>
      </c>
      <c r="AM791" s="19" t="s">
        <v>190</v>
      </c>
      <c r="AN791" s="19">
        <f t="shared" si="8"/>
        <v>0</v>
      </c>
      <c r="AO791" s="20"/>
      <c r="AP791" s="19">
        <v>3.0</v>
      </c>
      <c r="AQ791" s="19">
        <v>2.0</v>
      </c>
      <c r="AR791" s="19">
        <v>4.0</v>
      </c>
      <c r="AS791" s="19">
        <v>3.0</v>
      </c>
      <c r="AT791" s="19">
        <v>2.0</v>
      </c>
      <c r="AU791" s="19">
        <v>2.0</v>
      </c>
      <c r="AV791" s="19">
        <v>3.0</v>
      </c>
      <c r="AW791" s="19">
        <v>2.0</v>
      </c>
      <c r="AX791" s="19">
        <v>1.0</v>
      </c>
      <c r="AY791" s="19">
        <f t="shared" si="9"/>
        <v>22</v>
      </c>
      <c r="AZ791" s="19">
        <f t="shared" si="10"/>
        <v>13</v>
      </c>
      <c r="BA791" s="19">
        <f t="shared" si="11"/>
        <v>1</v>
      </c>
      <c r="BB791" s="19">
        <f t="shared" si="12"/>
        <v>0</v>
      </c>
      <c r="BC791" s="19">
        <v>2.0</v>
      </c>
      <c r="BD791" s="19">
        <v>3.0</v>
      </c>
      <c r="BE791" s="19">
        <v>3.0</v>
      </c>
      <c r="BF791" s="19">
        <v>2.0</v>
      </c>
      <c r="BG791" s="19">
        <v>4.0</v>
      </c>
      <c r="BH791" s="19">
        <v>1.0</v>
      </c>
      <c r="BI791" s="19">
        <v>1.0</v>
      </c>
      <c r="BJ791" s="19">
        <f t="shared" si="13"/>
        <v>16</v>
      </c>
      <c r="BK791" s="19">
        <f t="shared" si="14"/>
        <v>9</v>
      </c>
      <c r="BL791" s="19"/>
      <c r="BM791" s="19"/>
      <c r="BN791" s="19">
        <v>2.0</v>
      </c>
      <c r="BO791" s="19" t="s">
        <v>185</v>
      </c>
      <c r="BP791" s="19">
        <f t="shared" si="15"/>
        <v>0</v>
      </c>
      <c r="BQ791" s="19">
        <v>1.0</v>
      </c>
      <c r="BR791" s="19">
        <v>1.0</v>
      </c>
      <c r="BS791" s="19" t="s">
        <v>185</v>
      </c>
      <c r="BT791" s="20">
        <f t="shared" si="16"/>
        <v>0</v>
      </c>
      <c r="BU791" s="20"/>
      <c r="BV791" s="19">
        <v>3.0</v>
      </c>
      <c r="BW791" s="19" t="s">
        <v>185</v>
      </c>
      <c r="BX791" s="19" t="s">
        <v>191</v>
      </c>
      <c r="BY791" s="19" t="s">
        <v>185</v>
      </c>
      <c r="BZ791" s="19" t="s">
        <v>186</v>
      </c>
      <c r="CA791" s="19">
        <f t="shared" si="17"/>
        <v>1</v>
      </c>
      <c r="CB791" s="19" t="s">
        <v>186</v>
      </c>
      <c r="CC791" s="19">
        <f t="shared" si="18"/>
        <v>1</v>
      </c>
      <c r="CD791" s="19" t="s">
        <v>209</v>
      </c>
      <c r="CE791" s="19">
        <f t="shared" si="19"/>
        <v>1</v>
      </c>
      <c r="CF791" s="19" t="s">
        <v>209</v>
      </c>
      <c r="CG791" s="19">
        <f t="shared" si="20"/>
        <v>1</v>
      </c>
      <c r="CH791" s="19" t="s">
        <v>209</v>
      </c>
      <c r="CI791" s="19">
        <f t="shared" si="21"/>
        <v>1</v>
      </c>
      <c r="CJ791" s="19" t="s">
        <v>193</v>
      </c>
      <c r="CK791" s="19" t="s">
        <v>185</v>
      </c>
      <c r="CL791" s="19" t="s">
        <v>212</v>
      </c>
      <c r="CM791" s="19">
        <f t="shared" si="22"/>
        <v>6</v>
      </c>
      <c r="CN791" s="19" t="s">
        <v>185</v>
      </c>
      <c r="CO791" s="19">
        <f t="shared" si="23"/>
        <v>0</v>
      </c>
      <c r="CP791" s="19" t="s">
        <v>185</v>
      </c>
      <c r="CQ791" s="19" t="s">
        <v>195</v>
      </c>
      <c r="CR791" s="19" t="s">
        <v>185</v>
      </c>
      <c r="CS791" s="19" t="s">
        <v>195</v>
      </c>
      <c r="CT791" s="19" t="s">
        <v>185</v>
      </c>
      <c r="CU791" s="19">
        <f t="shared" ref="CU791:CY791" si="865">if(CP791="Không",0,1)</f>
        <v>0</v>
      </c>
      <c r="CV791" s="19">
        <f t="shared" si="865"/>
        <v>1</v>
      </c>
      <c r="CW791" s="19">
        <f t="shared" si="865"/>
        <v>0</v>
      </c>
      <c r="CX791" s="19">
        <f t="shared" si="865"/>
        <v>1</v>
      </c>
      <c r="CY791" s="19">
        <f t="shared" si="865"/>
        <v>0</v>
      </c>
      <c r="CZ791" s="19" t="s">
        <v>185</v>
      </c>
      <c r="DA791" s="19">
        <f t="shared" si="25"/>
        <v>0</v>
      </c>
      <c r="DB791" s="19" t="s">
        <v>185</v>
      </c>
      <c r="DC791" s="19">
        <f t="shared" si="26"/>
        <v>0</v>
      </c>
      <c r="DD791" s="20"/>
      <c r="DE791" s="19" t="s">
        <v>195</v>
      </c>
      <c r="DF791" s="19">
        <f t="shared" si="27"/>
        <v>1</v>
      </c>
      <c r="DG791" s="19" t="s">
        <v>196</v>
      </c>
      <c r="DH791" s="19">
        <f t="shared" si="28"/>
        <v>0</v>
      </c>
      <c r="DI791" s="19" t="s">
        <v>355</v>
      </c>
      <c r="DJ791" s="19">
        <f t="shared" si="29"/>
        <v>1</v>
      </c>
      <c r="DK791" s="19" t="s">
        <v>197</v>
      </c>
      <c r="DL791" s="19">
        <f t="shared" si="30"/>
        <v>0</v>
      </c>
      <c r="DM791" s="19" t="s">
        <v>232</v>
      </c>
      <c r="DN791" s="19">
        <f t="shared" si="31"/>
        <v>2.5</v>
      </c>
      <c r="DO791" s="19" t="s">
        <v>304</v>
      </c>
      <c r="DP791" s="19" t="s">
        <v>185</v>
      </c>
      <c r="DQ791" s="20">
        <f t="shared" si="32"/>
        <v>0</v>
      </c>
      <c r="DR791" s="20"/>
      <c r="DS791" s="19" t="s">
        <v>185</v>
      </c>
      <c r="DT791" s="20"/>
      <c r="DU791" s="19" t="s">
        <v>185</v>
      </c>
      <c r="DV791" s="20"/>
      <c r="DW791" s="20"/>
      <c r="DX791" s="20"/>
      <c r="DY791" s="20"/>
    </row>
    <row r="792">
      <c r="A792" s="18">
        <v>46043.976875</v>
      </c>
      <c r="B792" s="19" t="s">
        <v>337</v>
      </c>
      <c r="C792" s="19" t="s">
        <v>335</v>
      </c>
      <c r="D792" s="19">
        <f t="shared" si="2"/>
        <v>1</v>
      </c>
      <c r="E792" s="19" t="s">
        <v>335</v>
      </c>
      <c r="F792" s="19">
        <f>IFERROR(__xludf.DUMMYFUNCTION("LET(
  t, LOWER(TRIM(E792)),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92" s="19" t="s">
        <v>220</v>
      </c>
      <c r="H792" s="19">
        <f>IFERROR(__xludf.DUMMYFUNCTION("LET(
  t, LOWER(TRIM(G792)),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92" s="19" t="s">
        <v>182</v>
      </c>
      <c r="J792" s="19">
        <f>IFERROR(__xludf.DUMMYFUNCTION("LET(
  text, LOWER(I792),
  IFERROR(
    IFS(
      REGEXMATCH(text,""ở cùng gia đình|ở trọ cùng gia đình""), 0,
      REGEXMATCH(text,""thuê trọ""), 1,
      REGEXMATCH(text,""ở ktx""), 2,
      REGEXMATCH(text,""có nhà tại khu vực đang học|có nhà|ở riên"&amp;"g tại chung cư""), 3,
      REGEXMATCH(text,""ở nhà người quen""), 4
    ),
  -1)
)"),1.0)</f>
        <v>1</v>
      </c>
      <c r="K792" s="19" t="s">
        <v>248</v>
      </c>
      <c r="L792" s="19">
        <f>IFERROR(__xludf.DUMMYFUNCTION("LET(
  t, LOWER(TRIM(K792)),
  IFERROR(
    IFS(
      REGEXMATCH(t,""xuất\s*sắc""), 0,
      REGEXMATCH(t,""^giỏi$""), 1,
      REGEXMATCH(t,""^khá$""), 2,
      REGEXMATCH(t,""trung bình|bình thường|^4$""), 3,
      REGEXMATCH(t,""rớt""), 4,
      REGEX"&amp;"MATCH(t,""năm nhất|tân sinh viên|mới|chưa|không|sắp thi|chuẩn bị thi|kq|kết quả|chưa có|chưa biết""), 5,
      TRUE, 5
    ),
  5)
)"),4.0)</f>
        <v>4</v>
      </c>
      <c r="M792" s="19" t="s">
        <v>261</v>
      </c>
      <c r="N792" s="19">
        <f>IFERROR(__xludf.DUMMYFUNCTION("LET(
  t, LOWER(TRIM(M792)),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92" s="19" t="s">
        <v>195</v>
      </c>
      <c r="P792" s="19">
        <f t="shared" si="3"/>
        <v>1</v>
      </c>
      <c r="Q792" s="19">
        <v>1.0</v>
      </c>
      <c r="R792" s="20">
        <f t="shared" si="866"/>
        <v>1</v>
      </c>
      <c r="S792" s="19" t="s">
        <v>1439</v>
      </c>
      <c r="T792" s="19"/>
      <c r="U792" s="19" t="s">
        <v>236</v>
      </c>
      <c r="V792" s="20">
        <f>IFERROR(__xludf.DUMMYFUNCTION("IFERROR(REGEXEXTRACT(U792,""\d+"")*1, """")"),40.0)</f>
        <v>40</v>
      </c>
      <c r="W792" s="20">
        <f t="shared" si="5"/>
        <v>40</v>
      </c>
      <c r="X792" s="19">
        <v>0.0</v>
      </c>
      <c r="Y792" s="19">
        <v>0.0</v>
      </c>
      <c r="Z792" s="19" t="s">
        <v>208</v>
      </c>
      <c r="AA792" s="19"/>
      <c r="AB792" s="19" t="s">
        <v>195</v>
      </c>
      <c r="AC792" s="19" t="s">
        <v>423</v>
      </c>
      <c r="AD792" s="19" t="s">
        <v>205</v>
      </c>
      <c r="AE792" s="19" t="s">
        <v>225</v>
      </c>
      <c r="AF792" s="19" t="s">
        <v>250</v>
      </c>
      <c r="AG792" s="19" t="s">
        <v>251</v>
      </c>
      <c r="AH792" s="19" t="s">
        <v>251</v>
      </c>
      <c r="AI792" s="19" t="s">
        <v>277</v>
      </c>
      <c r="AJ792" s="19">
        <f t="shared" si="6"/>
        <v>4</v>
      </c>
      <c r="AK792" s="19" t="s">
        <v>251</v>
      </c>
      <c r="AL792" s="19">
        <f t="shared" si="7"/>
        <v>3</v>
      </c>
      <c r="AM792" s="19" t="s">
        <v>190</v>
      </c>
      <c r="AN792" s="19">
        <f t="shared" si="8"/>
        <v>0</v>
      </c>
      <c r="AO792" s="20"/>
      <c r="AP792" s="19">
        <v>3.0</v>
      </c>
      <c r="AQ792" s="19">
        <v>4.0</v>
      </c>
      <c r="AR792" s="19">
        <v>4.0</v>
      </c>
      <c r="AS792" s="19">
        <v>3.0</v>
      </c>
      <c r="AT792" s="19">
        <v>4.0</v>
      </c>
      <c r="AU792" s="19">
        <v>4.0</v>
      </c>
      <c r="AV792" s="19">
        <v>4.0</v>
      </c>
      <c r="AW792" s="19">
        <v>4.0</v>
      </c>
      <c r="AX792" s="19">
        <v>4.0</v>
      </c>
      <c r="AY792" s="19">
        <f t="shared" si="9"/>
        <v>34</v>
      </c>
      <c r="AZ792" s="19">
        <f t="shared" si="10"/>
        <v>25</v>
      </c>
      <c r="BA792" s="19">
        <f t="shared" si="11"/>
        <v>1</v>
      </c>
      <c r="BB792" s="19">
        <f t="shared" si="12"/>
        <v>1</v>
      </c>
      <c r="BC792" s="19">
        <v>4.0</v>
      </c>
      <c r="BD792" s="19">
        <v>4.0</v>
      </c>
      <c r="BE792" s="19">
        <v>4.0</v>
      </c>
      <c r="BF792" s="19">
        <v>4.0</v>
      </c>
      <c r="BG792" s="19">
        <v>3.0</v>
      </c>
      <c r="BH792" s="19">
        <v>4.0</v>
      </c>
      <c r="BI792" s="19">
        <v>4.0</v>
      </c>
      <c r="BJ792" s="19">
        <f t="shared" si="13"/>
        <v>27</v>
      </c>
      <c r="BK792" s="19">
        <f t="shared" si="14"/>
        <v>20</v>
      </c>
      <c r="BL792" s="19"/>
      <c r="BM792" s="19"/>
      <c r="BN792" s="19">
        <v>5.0</v>
      </c>
      <c r="BO792" s="19" t="s">
        <v>195</v>
      </c>
      <c r="BP792" s="19">
        <f t="shared" si="15"/>
        <v>1</v>
      </c>
      <c r="BQ792" s="19">
        <v>3.0</v>
      </c>
      <c r="BR792" s="19">
        <v>14.0</v>
      </c>
      <c r="BS792" s="19" t="s">
        <v>195</v>
      </c>
      <c r="BT792" s="20">
        <f t="shared" si="16"/>
        <v>1</v>
      </c>
      <c r="BU792" s="19" t="s">
        <v>296</v>
      </c>
      <c r="BV792" s="19">
        <v>1.0</v>
      </c>
      <c r="BW792" s="19" t="s">
        <v>195</v>
      </c>
      <c r="BX792" s="19" t="s">
        <v>1440</v>
      </c>
      <c r="BY792" s="19" t="s">
        <v>195</v>
      </c>
      <c r="BZ792" s="19" t="s">
        <v>208</v>
      </c>
      <c r="CA792" s="19">
        <f t="shared" si="17"/>
        <v>2</v>
      </c>
      <c r="CB792" s="19" t="s">
        <v>208</v>
      </c>
      <c r="CC792" s="19">
        <f t="shared" si="18"/>
        <v>2</v>
      </c>
      <c r="CD792" s="19" t="s">
        <v>208</v>
      </c>
      <c r="CE792" s="19">
        <f t="shared" si="19"/>
        <v>2</v>
      </c>
      <c r="CF792" s="19" t="s">
        <v>208</v>
      </c>
      <c r="CG792" s="19">
        <f t="shared" si="20"/>
        <v>2</v>
      </c>
      <c r="CH792" s="19" t="s">
        <v>208</v>
      </c>
      <c r="CI792" s="19">
        <f t="shared" si="21"/>
        <v>2</v>
      </c>
      <c r="CJ792" s="19" t="s">
        <v>262</v>
      </c>
      <c r="CK792" s="19" t="s">
        <v>1441</v>
      </c>
      <c r="CL792" s="19" t="s">
        <v>212</v>
      </c>
      <c r="CM792" s="19">
        <f t="shared" si="22"/>
        <v>6</v>
      </c>
      <c r="CN792" s="19" t="s">
        <v>185</v>
      </c>
      <c r="CO792" s="19">
        <f t="shared" si="23"/>
        <v>0</v>
      </c>
      <c r="CP792" s="19" t="s">
        <v>195</v>
      </c>
      <c r="CQ792" s="19" t="s">
        <v>195</v>
      </c>
      <c r="CR792" s="19" t="s">
        <v>195</v>
      </c>
      <c r="CS792" s="19" t="s">
        <v>195</v>
      </c>
      <c r="CT792" s="19" t="s">
        <v>185</v>
      </c>
      <c r="CU792" s="19">
        <f t="shared" ref="CU792:CY792" si="867">if(CP792="Không",0,1)</f>
        <v>1</v>
      </c>
      <c r="CV792" s="19">
        <f t="shared" si="867"/>
        <v>1</v>
      </c>
      <c r="CW792" s="19">
        <f t="shared" si="867"/>
        <v>1</v>
      </c>
      <c r="CX792" s="19">
        <f t="shared" si="867"/>
        <v>1</v>
      </c>
      <c r="CY792" s="19">
        <f t="shared" si="867"/>
        <v>0</v>
      </c>
      <c r="CZ792" s="19" t="s">
        <v>185</v>
      </c>
      <c r="DA792" s="19">
        <f t="shared" si="25"/>
        <v>0</v>
      </c>
      <c r="DB792" s="19" t="s">
        <v>195</v>
      </c>
      <c r="DC792" s="19">
        <f t="shared" si="26"/>
        <v>1</v>
      </c>
      <c r="DD792" s="19" t="s">
        <v>1442</v>
      </c>
      <c r="DE792" s="19" t="s">
        <v>185</v>
      </c>
      <c r="DF792" s="19">
        <f t="shared" si="27"/>
        <v>0</v>
      </c>
      <c r="DG792" s="19" t="s">
        <v>196</v>
      </c>
      <c r="DH792" s="19">
        <f t="shared" si="28"/>
        <v>0</v>
      </c>
      <c r="DI792" s="19" t="s">
        <v>870</v>
      </c>
      <c r="DJ792" s="19">
        <f t="shared" si="29"/>
        <v>1</v>
      </c>
      <c r="DK792" s="19" t="s">
        <v>197</v>
      </c>
      <c r="DL792" s="19">
        <f t="shared" si="30"/>
        <v>0</v>
      </c>
      <c r="DM792" s="20"/>
      <c r="DN792" s="19" t="str">
        <f t="shared" si="31"/>
        <v/>
      </c>
      <c r="DO792" s="20"/>
      <c r="DP792" s="19" t="s">
        <v>185</v>
      </c>
      <c r="DQ792" s="20">
        <f t="shared" si="32"/>
        <v>0</v>
      </c>
      <c r="DR792" s="20"/>
      <c r="DS792" s="19" t="s">
        <v>185</v>
      </c>
      <c r="DT792" s="20"/>
      <c r="DU792" s="19" t="s">
        <v>185</v>
      </c>
      <c r="DV792" s="20"/>
      <c r="DW792" s="20"/>
      <c r="DX792" s="20"/>
      <c r="DY792" s="20"/>
    </row>
    <row r="793">
      <c r="A793" s="18">
        <v>46043.988333333335</v>
      </c>
      <c r="B793" s="19" t="s">
        <v>219</v>
      </c>
      <c r="C793" s="19" t="s">
        <v>174</v>
      </c>
      <c r="D793" s="19">
        <f t="shared" si="2"/>
        <v>0</v>
      </c>
      <c r="E793" s="19" t="s">
        <v>267</v>
      </c>
      <c r="F793" s="19">
        <f>IFERROR(__xludf.DUMMYFUNCTION("LET(
  t, LOWER(TRIM(E793)),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)"),2.0)</f>
        <v>2</v>
      </c>
      <c r="G793" s="19" t="s">
        <v>185</v>
      </c>
      <c r="H793" s="19">
        <f>IFERROR(__xludf.DUMMYFUNCTION("LET(
  t, LOWER(TRIM(G793)),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93" s="19" t="s">
        <v>276</v>
      </c>
      <c r="J793" s="19">
        <f>IFERROR(__xludf.DUMMYFUNCTION("LET(
  text, LOWER(I793),
  IFERROR(
    IFS(
      REGEXMATCH(text,""ở cùng gia đình|ở trọ cùng gia đình""), 0,
      REGEXMATCH(text,""thuê trọ""), 1,
      REGEXMATCH(text,""ở ktx""), 2,
      REGEXMATCH(text,""có nhà tại khu vực đang học|có nhà|ở riên"&amp;"g tại chung cư""), 3,
      REGEXMATCH(text,""ở nhà người quen""), 4
    ),
  -1)
)"),0.0)</f>
        <v>0</v>
      </c>
      <c r="K793" s="19" t="s">
        <v>183</v>
      </c>
      <c r="L793" s="19">
        <f>IFERROR(__xludf.DUMMYFUNCTION("LET(
  t, LOWER(TRIM(K793)),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93" s="19" t="s">
        <v>261</v>
      </c>
      <c r="N793" s="19">
        <f>IFERROR(__xludf.DUMMYFUNCTION("LET(
  t, LOWER(TRIM(M793)),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93" s="19" t="s">
        <v>185</v>
      </c>
      <c r="P793" s="19">
        <f t="shared" si="3"/>
        <v>0</v>
      </c>
      <c r="Q793" s="20"/>
      <c r="R793" s="20" t="str">
        <f t="shared" si="866"/>
        <v/>
      </c>
      <c r="S793" s="20"/>
      <c r="T793" s="20"/>
      <c r="U793" s="20"/>
      <c r="V793" s="20" t="str">
        <f>IFERROR(__xludf.DUMMYFUNCTION("IFERROR(REGEXEXTRACT(U793,""\d+"")*1, """")"),"")</f>
        <v/>
      </c>
      <c r="W793" s="20">
        <f t="shared" si="5"/>
        <v>0</v>
      </c>
      <c r="X793" s="20"/>
      <c r="Y793" s="20"/>
      <c r="Z793" s="19" t="s">
        <v>186</v>
      </c>
      <c r="AA793" s="19"/>
      <c r="AB793" s="19" t="s">
        <v>185</v>
      </c>
      <c r="AC793" s="19" t="s">
        <v>525</v>
      </c>
      <c r="AD793" s="19" t="s">
        <v>205</v>
      </c>
      <c r="AE793" s="19" t="s">
        <v>186</v>
      </c>
      <c r="AF793" s="19" t="s">
        <v>187</v>
      </c>
      <c r="AG793" s="19" t="s">
        <v>226</v>
      </c>
      <c r="AH793" s="19" t="s">
        <v>251</v>
      </c>
      <c r="AI793" s="19" t="s">
        <v>239</v>
      </c>
      <c r="AJ793" s="19">
        <f t="shared" si="6"/>
        <v>0</v>
      </c>
      <c r="AK793" s="19" t="s">
        <v>302</v>
      </c>
      <c r="AL793" s="19">
        <f t="shared" si="7"/>
        <v>-1</v>
      </c>
      <c r="AM793" s="19" t="s">
        <v>190</v>
      </c>
      <c r="AN793" s="19">
        <f t="shared" si="8"/>
        <v>0</v>
      </c>
      <c r="AO793" s="20"/>
      <c r="AP793" s="19">
        <v>3.0</v>
      </c>
      <c r="AQ793" s="19">
        <v>2.0</v>
      </c>
      <c r="AR793" s="19">
        <v>2.0</v>
      </c>
      <c r="AS793" s="19">
        <v>2.0</v>
      </c>
      <c r="AT793" s="19">
        <v>1.0</v>
      </c>
      <c r="AU793" s="19">
        <v>2.0</v>
      </c>
      <c r="AV793" s="19">
        <v>4.0</v>
      </c>
      <c r="AW793" s="19">
        <v>3.0</v>
      </c>
      <c r="AX793" s="19">
        <v>1.0</v>
      </c>
      <c r="AY793" s="19">
        <f t="shared" si="9"/>
        <v>20</v>
      </c>
      <c r="AZ793" s="19">
        <f t="shared" si="10"/>
        <v>11</v>
      </c>
      <c r="BA793" s="19">
        <f t="shared" si="11"/>
        <v>1</v>
      </c>
      <c r="BB793" s="19">
        <f t="shared" si="12"/>
        <v>0</v>
      </c>
      <c r="BC793" s="19">
        <v>2.0</v>
      </c>
      <c r="BD793" s="19">
        <v>2.0</v>
      </c>
      <c r="BE793" s="19">
        <v>3.0</v>
      </c>
      <c r="BF793" s="19">
        <v>3.0</v>
      </c>
      <c r="BG793" s="19">
        <v>2.0</v>
      </c>
      <c r="BH793" s="19">
        <v>1.0</v>
      </c>
      <c r="BI793" s="19">
        <v>2.0</v>
      </c>
      <c r="BJ793" s="19">
        <f t="shared" si="13"/>
        <v>15</v>
      </c>
      <c r="BK793" s="19">
        <f t="shared" si="14"/>
        <v>8</v>
      </c>
      <c r="BL793" s="19"/>
      <c r="BM793" s="19"/>
      <c r="BN793" s="19">
        <v>5.0</v>
      </c>
      <c r="BO793" s="19" t="s">
        <v>195</v>
      </c>
      <c r="BP793" s="19">
        <f t="shared" si="15"/>
        <v>1</v>
      </c>
      <c r="BQ793" s="19">
        <v>4.0</v>
      </c>
      <c r="BR793" s="19" t="s">
        <v>1443</v>
      </c>
      <c r="BS793" s="19" t="s">
        <v>195</v>
      </c>
      <c r="BT793" s="20">
        <f t="shared" si="16"/>
        <v>1</v>
      </c>
      <c r="BU793" s="19" t="s">
        <v>207</v>
      </c>
      <c r="BV793" s="19">
        <v>3.0</v>
      </c>
      <c r="BW793" s="19" t="s">
        <v>195</v>
      </c>
      <c r="BX793" s="19" t="s">
        <v>191</v>
      </c>
      <c r="BY793" s="19" t="s">
        <v>195</v>
      </c>
      <c r="BZ793" s="19" t="s">
        <v>208</v>
      </c>
      <c r="CA793" s="19">
        <f t="shared" si="17"/>
        <v>2</v>
      </c>
      <c r="CB793" s="19" t="s">
        <v>208</v>
      </c>
      <c r="CC793" s="19">
        <f t="shared" si="18"/>
        <v>2</v>
      </c>
      <c r="CD793" s="19" t="s">
        <v>209</v>
      </c>
      <c r="CE793" s="19">
        <f t="shared" si="19"/>
        <v>1</v>
      </c>
      <c r="CF793" s="19" t="s">
        <v>209</v>
      </c>
      <c r="CG793" s="19">
        <f t="shared" si="20"/>
        <v>1</v>
      </c>
      <c r="CH793" s="19" t="s">
        <v>192</v>
      </c>
      <c r="CI793" s="19">
        <f t="shared" si="21"/>
        <v>0</v>
      </c>
      <c r="CJ793" s="19" t="s">
        <v>229</v>
      </c>
      <c r="CK793" s="19" t="s">
        <v>899</v>
      </c>
      <c r="CL793" s="19" t="s">
        <v>194</v>
      </c>
      <c r="CM793" s="19">
        <f t="shared" si="22"/>
        <v>3.5</v>
      </c>
      <c r="CN793" s="19" t="s">
        <v>185</v>
      </c>
      <c r="CO793" s="19">
        <f t="shared" si="23"/>
        <v>0</v>
      </c>
      <c r="CP793" s="19" t="s">
        <v>195</v>
      </c>
      <c r="CQ793" s="19" t="s">
        <v>195</v>
      </c>
      <c r="CR793" s="19" t="s">
        <v>195</v>
      </c>
      <c r="CS793" s="19" t="s">
        <v>195</v>
      </c>
      <c r="CT793" s="19" t="s">
        <v>185</v>
      </c>
      <c r="CU793" s="19">
        <f t="shared" ref="CU793:CY793" si="868">if(CP793="Không",0,1)</f>
        <v>1</v>
      </c>
      <c r="CV793" s="19">
        <f t="shared" si="868"/>
        <v>1</v>
      </c>
      <c r="CW793" s="19">
        <f t="shared" si="868"/>
        <v>1</v>
      </c>
      <c r="CX793" s="19">
        <f t="shared" si="868"/>
        <v>1</v>
      </c>
      <c r="CY793" s="19">
        <f t="shared" si="868"/>
        <v>0</v>
      </c>
      <c r="CZ793" s="19" t="s">
        <v>195</v>
      </c>
      <c r="DA793" s="19">
        <f t="shared" si="25"/>
        <v>1</v>
      </c>
      <c r="DB793" s="19" t="s">
        <v>185</v>
      </c>
      <c r="DC793" s="19">
        <f t="shared" si="26"/>
        <v>0</v>
      </c>
      <c r="DD793" s="20"/>
      <c r="DE793" s="19" t="s">
        <v>185</v>
      </c>
      <c r="DF793" s="19">
        <f t="shared" si="27"/>
        <v>0</v>
      </c>
      <c r="DG793" s="19" t="s">
        <v>196</v>
      </c>
      <c r="DH793" s="19">
        <f t="shared" si="28"/>
        <v>0</v>
      </c>
      <c r="DI793" s="19" t="s">
        <v>185</v>
      </c>
      <c r="DJ793" s="19">
        <f t="shared" si="29"/>
        <v>0</v>
      </c>
      <c r="DK793" s="19" t="s">
        <v>197</v>
      </c>
      <c r="DL793" s="19">
        <f t="shared" si="30"/>
        <v>0</v>
      </c>
      <c r="DM793" s="20"/>
      <c r="DN793" s="19" t="str">
        <f t="shared" si="31"/>
        <v/>
      </c>
      <c r="DO793" s="20"/>
      <c r="DP793" s="19" t="s">
        <v>185</v>
      </c>
      <c r="DQ793" s="20">
        <f t="shared" si="32"/>
        <v>0</v>
      </c>
      <c r="DR793" s="20"/>
      <c r="DS793" s="19" t="s">
        <v>185</v>
      </c>
      <c r="DT793" s="20"/>
      <c r="DU793" s="19" t="s">
        <v>185</v>
      </c>
      <c r="DV793" s="20"/>
      <c r="DW793" s="20"/>
      <c r="DX793" s="20"/>
      <c r="DY793" s="20"/>
    </row>
    <row r="794">
      <c r="A794" s="18">
        <v>46043.99605324074</v>
      </c>
      <c r="B794" s="19" t="s">
        <v>389</v>
      </c>
      <c r="C794" s="19" t="s">
        <v>335</v>
      </c>
      <c r="D794" s="19">
        <f t="shared" si="2"/>
        <v>1</v>
      </c>
      <c r="E794" s="19" t="s">
        <v>335</v>
      </c>
      <c r="F794" s="19">
        <f>IFERROR(__xludf.DUMMYFUNCTION("LET(
  t, LOWER(TRIM(E794)),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794" s="19" t="s">
        <v>185</v>
      </c>
      <c r="H794" s="19">
        <f>IFERROR(__xludf.DUMMYFUNCTION("LET(
  t, LOWER(TRIM(G794)),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94" s="19" t="s">
        <v>310</v>
      </c>
      <c r="J794" s="19">
        <f>IFERROR(__xludf.DUMMYFUNCTION("LET(
  text, LOWER(I794),
  IFERROR(
    IFS(
      REGEXMATCH(text,""ở cùng gia đình|ở trọ cùng gia đình""), 0,
      REGEXMATCH(text,""thuê trọ""), 1,
      REGEXMATCH(text,""ở ktx""), 2,
      REGEXMATCH(text,""có nhà tại khu vực đang học|có nhà|ở riên"&amp;"g tại chung cư""), 3,
      REGEXMATCH(text,""ở nhà người quen""), 4
    ),
  -1)
)"),2.0)</f>
        <v>2</v>
      </c>
      <c r="K794" s="19" t="s">
        <v>183</v>
      </c>
      <c r="L794" s="19">
        <f>IFERROR(__xludf.DUMMYFUNCTION("LET(
  t, LOWER(TRIM(K794)),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94" s="19" t="s">
        <v>261</v>
      </c>
      <c r="N794" s="19">
        <f>IFERROR(__xludf.DUMMYFUNCTION("LET(
  t, LOWER(TRIM(M794)),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94" s="19" t="s">
        <v>195</v>
      </c>
      <c r="P794" s="19">
        <f t="shared" si="3"/>
        <v>1</v>
      </c>
      <c r="Q794" s="19">
        <v>2.0</v>
      </c>
      <c r="R794" s="20">
        <f t="shared" si="866"/>
        <v>2</v>
      </c>
      <c r="S794" s="19" t="s">
        <v>629</v>
      </c>
      <c r="T794" s="19"/>
      <c r="U794" s="19" t="s">
        <v>236</v>
      </c>
      <c r="V794" s="20">
        <f>IFERROR(__xludf.DUMMYFUNCTION("IFERROR(REGEXEXTRACT(U794,""\d+"")*1, """")"),40.0)</f>
        <v>40</v>
      </c>
      <c r="W794" s="20">
        <f t="shared" si="5"/>
        <v>40</v>
      </c>
      <c r="X794" s="19">
        <v>15.0</v>
      </c>
      <c r="Y794" s="19">
        <v>14.0</v>
      </c>
      <c r="Z794" s="19" t="s">
        <v>186</v>
      </c>
      <c r="AA794" s="19"/>
      <c r="AB794" s="19" t="s">
        <v>185</v>
      </c>
      <c r="AC794" s="19" t="s">
        <v>185</v>
      </c>
      <c r="AD794" s="19" t="s">
        <v>205</v>
      </c>
      <c r="AE794" s="19" t="s">
        <v>185</v>
      </c>
      <c r="AF794" s="19" t="s">
        <v>250</v>
      </c>
      <c r="AG794" s="19" t="s">
        <v>226</v>
      </c>
      <c r="AH794" s="19" t="s">
        <v>226</v>
      </c>
      <c r="AI794" s="19" t="s">
        <v>189</v>
      </c>
      <c r="AJ794" s="19">
        <f t="shared" si="6"/>
        <v>1</v>
      </c>
      <c r="AK794" s="19" t="s">
        <v>302</v>
      </c>
      <c r="AL794" s="19">
        <f t="shared" si="7"/>
        <v>-1</v>
      </c>
      <c r="AM794" s="19" t="s">
        <v>228</v>
      </c>
      <c r="AN794" s="19">
        <f t="shared" si="8"/>
        <v>1</v>
      </c>
      <c r="AO794" s="20"/>
      <c r="AP794" s="19">
        <v>2.0</v>
      </c>
      <c r="AQ794" s="19">
        <v>2.0</v>
      </c>
      <c r="AR794" s="19">
        <v>1.0</v>
      </c>
      <c r="AS794" s="19">
        <v>2.0</v>
      </c>
      <c r="AT794" s="19">
        <v>1.0</v>
      </c>
      <c r="AU794" s="19">
        <v>3.0</v>
      </c>
      <c r="AV794" s="19">
        <v>2.0</v>
      </c>
      <c r="AW794" s="19">
        <v>1.0</v>
      </c>
      <c r="AX794" s="19">
        <v>1.0</v>
      </c>
      <c r="AY794" s="19">
        <f t="shared" si="9"/>
        <v>15</v>
      </c>
      <c r="AZ794" s="19">
        <f t="shared" si="10"/>
        <v>6</v>
      </c>
      <c r="BA794" s="19">
        <f t="shared" si="11"/>
        <v>0</v>
      </c>
      <c r="BB794" s="19">
        <f t="shared" si="12"/>
        <v>0</v>
      </c>
      <c r="BC794" s="19">
        <v>2.0</v>
      </c>
      <c r="BD794" s="19">
        <v>3.0</v>
      </c>
      <c r="BE794" s="19">
        <v>4.0</v>
      </c>
      <c r="BF794" s="19">
        <v>2.0</v>
      </c>
      <c r="BG794" s="19">
        <v>2.0</v>
      </c>
      <c r="BH794" s="19">
        <v>1.0</v>
      </c>
      <c r="BI794" s="19">
        <v>1.0</v>
      </c>
      <c r="BJ794" s="19">
        <f t="shared" si="13"/>
        <v>15</v>
      </c>
      <c r="BK794" s="19">
        <f t="shared" si="14"/>
        <v>8</v>
      </c>
      <c r="BL794" s="19"/>
      <c r="BM794" s="19"/>
      <c r="BN794" s="19">
        <v>1.0</v>
      </c>
      <c r="BO794" s="19" t="s">
        <v>185</v>
      </c>
      <c r="BP794" s="19">
        <f t="shared" si="15"/>
        <v>0</v>
      </c>
      <c r="BQ794" s="19">
        <v>1.0</v>
      </c>
      <c r="BR794" s="19">
        <v>0.0</v>
      </c>
      <c r="BS794" s="19" t="s">
        <v>195</v>
      </c>
      <c r="BT794" s="20">
        <f t="shared" si="16"/>
        <v>1</v>
      </c>
      <c r="BU794" s="19" t="s">
        <v>207</v>
      </c>
      <c r="BV794" s="19">
        <v>3.0</v>
      </c>
      <c r="BW794" s="19" t="s">
        <v>195</v>
      </c>
      <c r="BX794" s="19" t="s">
        <v>191</v>
      </c>
      <c r="BY794" s="19" t="s">
        <v>195</v>
      </c>
      <c r="BZ794" s="19" t="s">
        <v>185</v>
      </c>
      <c r="CA794" s="19">
        <f t="shared" si="17"/>
        <v>0</v>
      </c>
      <c r="CB794" s="19" t="s">
        <v>186</v>
      </c>
      <c r="CC794" s="19">
        <f t="shared" si="18"/>
        <v>1</v>
      </c>
      <c r="CD794" s="19" t="s">
        <v>192</v>
      </c>
      <c r="CE794" s="19">
        <f t="shared" si="19"/>
        <v>0</v>
      </c>
      <c r="CF794" s="19" t="s">
        <v>209</v>
      </c>
      <c r="CG794" s="19">
        <f t="shared" si="20"/>
        <v>1</v>
      </c>
      <c r="CH794" s="19" t="s">
        <v>209</v>
      </c>
      <c r="CI794" s="19">
        <f t="shared" si="21"/>
        <v>1</v>
      </c>
      <c r="CJ794" s="19" t="s">
        <v>229</v>
      </c>
      <c r="CK794" s="19" t="s">
        <v>185</v>
      </c>
      <c r="CL794" s="19" t="s">
        <v>194</v>
      </c>
      <c r="CM794" s="19">
        <f t="shared" si="22"/>
        <v>3.5</v>
      </c>
      <c r="CN794" s="19" t="s">
        <v>185</v>
      </c>
      <c r="CO794" s="19">
        <f t="shared" si="23"/>
        <v>0</v>
      </c>
      <c r="CP794" s="19" t="s">
        <v>185</v>
      </c>
      <c r="CQ794" s="19" t="s">
        <v>185</v>
      </c>
      <c r="CR794" s="19" t="s">
        <v>185</v>
      </c>
      <c r="CS794" s="19" t="s">
        <v>185</v>
      </c>
      <c r="CT794" s="19" t="s">
        <v>185</v>
      </c>
      <c r="CU794" s="19">
        <f t="shared" ref="CU794:CY794" si="869">if(CP794="Không",0,1)</f>
        <v>0</v>
      </c>
      <c r="CV794" s="19">
        <f t="shared" si="869"/>
        <v>0</v>
      </c>
      <c r="CW794" s="19">
        <f t="shared" si="869"/>
        <v>0</v>
      </c>
      <c r="CX794" s="19">
        <f t="shared" si="869"/>
        <v>0</v>
      </c>
      <c r="CY794" s="19">
        <f t="shared" si="869"/>
        <v>0</v>
      </c>
      <c r="CZ794" s="19" t="s">
        <v>185</v>
      </c>
      <c r="DA794" s="19">
        <f t="shared" si="25"/>
        <v>0</v>
      </c>
      <c r="DB794" s="19" t="s">
        <v>185</v>
      </c>
      <c r="DC794" s="19">
        <f t="shared" si="26"/>
        <v>0</v>
      </c>
      <c r="DD794" s="20"/>
      <c r="DE794" s="19" t="s">
        <v>185</v>
      </c>
      <c r="DF794" s="19">
        <f t="shared" si="27"/>
        <v>0</v>
      </c>
      <c r="DG794" s="19" t="s">
        <v>196</v>
      </c>
      <c r="DH794" s="19">
        <f t="shared" si="28"/>
        <v>0</v>
      </c>
      <c r="DI794" s="19" t="s">
        <v>185</v>
      </c>
      <c r="DJ794" s="19">
        <f t="shared" si="29"/>
        <v>0</v>
      </c>
      <c r="DK794" s="19" t="s">
        <v>197</v>
      </c>
      <c r="DL794" s="19">
        <f t="shared" si="30"/>
        <v>0</v>
      </c>
      <c r="DM794" s="20"/>
      <c r="DN794" s="19" t="str">
        <f t="shared" si="31"/>
        <v/>
      </c>
      <c r="DO794" s="20"/>
      <c r="DP794" s="19" t="s">
        <v>185</v>
      </c>
      <c r="DQ794" s="20">
        <f t="shared" si="32"/>
        <v>0</v>
      </c>
      <c r="DR794" s="20"/>
      <c r="DS794" s="19" t="s">
        <v>185</v>
      </c>
      <c r="DT794" s="20"/>
      <c r="DU794" s="19" t="s">
        <v>185</v>
      </c>
      <c r="DV794" s="20"/>
      <c r="DW794" s="20"/>
      <c r="DX794" s="20"/>
      <c r="DY794" s="20"/>
    </row>
    <row r="795">
      <c r="A795" s="18">
        <v>46044.03942129629</v>
      </c>
      <c r="B795" s="19" t="s">
        <v>359</v>
      </c>
      <c r="C795" s="19" t="s">
        <v>335</v>
      </c>
      <c r="D795" s="19">
        <f t="shared" si="2"/>
        <v>1</v>
      </c>
      <c r="E795" s="19" t="s">
        <v>476</v>
      </c>
      <c r="F795" s="19">
        <f>IFERROR(__xludf.DUMMYFUNCTION("LET(
  t, LOWER(TRIM(E795)),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795" s="19" t="s">
        <v>185</v>
      </c>
      <c r="H795" s="19">
        <f>IFERROR(__xludf.DUMMYFUNCTION("LET(
  t, LOWER(TRIM(G795)),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95" s="19" t="s">
        <v>182</v>
      </c>
      <c r="J795" s="19">
        <f>IFERROR(__xludf.DUMMYFUNCTION("LET(
  text, LOWER(I795),
  IFERROR(
    IFS(
      REGEXMATCH(text,""ở cùng gia đình|ở trọ cùng gia đình""), 0,
      REGEXMATCH(text,""thuê trọ""), 1,
      REGEXMATCH(text,""ở ktx""), 2,
      REGEXMATCH(text,""có nhà tại khu vực đang học|có nhà|ở riên"&amp;"g tại chung cư""), 3,
      REGEXMATCH(text,""ở nhà người quen""), 4
    ),
  -1)
)"),1.0)</f>
        <v>1</v>
      </c>
      <c r="K795" s="19" t="s">
        <v>202</v>
      </c>
      <c r="L795" s="19">
        <f>IFERROR(__xludf.DUMMYFUNCTION("LET(
  t, LOWER(TRIM(K795)),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95" s="19" t="s">
        <v>222</v>
      </c>
      <c r="N795" s="19">
        <f>IFERROR(__xludf.DUMMYFUNCTION("LET(
  t, LOWER(TRIM(M795)),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95" s="19" t="s">
        <v>195</v>
      </c>
      <c r="P795" s="19">
        <f t="shared" si="3"/>
        <v>1</v>
      </c>
      <c r="Q795" s="19">
        <v>2.0</v>
      </c>
      <c r="R795" s="20">
        <f t="shared" si="866"/>
        <v>2</v>
      </c>
      <c r="S795" s="19" t="s">
        <v>1104</v>
      </c>
      <c r="T795" s="19"/>
      <c r="U795" s="19" t="s">
        <v>236</v>
      </c>
      <c r="V795" s="20">
        <f>IFERROR(__xludf.DUMMYFUNCTION("IFERROR(REGEXEXTRACT(U795,""\d+"")*1, """")"),40.0)</f>
        <v>40</v>
      </c>
      <c r="W795" s="20">
        <f t="shared" si="5"/>
        <v>40</v>
      </c>
      <c r="X795" s="19" t="s">
        <v>1444</v>
      </c>
      <c r="Y795" s="19" t="s">
        <v>1444</v>
      </c>
      <c r="Z795" s="19" t="s">
        <v>186</v>
      </c>
      <c r="AA795" s="19"/>
      <c r="AB795" s="19" t="s">
        <v>185</v>
      </c>
      <c r="AC795" s="19" t="s">
        <v>185</v>
      </c>
      <c r="AD795" s="19" t="s">
        <v>205</v>
      </c>
      <c r="AE795" s="19" t="s">
        <v>186</v>
      </c>
      <c r="AF795" s="19" t="s">
        <v>187</v>
      </c>
      <c r="AG795" s="19" t="s">
        <v>251</v>
      </c>
      <c r="AH795" s="19" t="s">
        <v>226</v>
      </c>
      <c r="AI795" s="19" t="s">
        <v>227</v>
      </c>
      <c r="AJ795" s="19">
        <f t="shared" si="6"/>
        <v>2</v>
      </c>
      <c r="AK795" s="19" t="s">
        <v>226</v>
      </c>
      <c r="AL795" s="19">
        <f t="shared" si="7"/>
        <v>2</v>
      </c>
      <c r="AM795" s="19" t="s">
        <v>190</v>
      </c>
      <c r="AN795" s="19">
        <f t="shared" si="8"/>
        <v>0</v>
      </c>
      <c r="AO795" s="20"/>
      <c r="AP795" s="19">
        <v>3.0</v>
      </c>
      <c r="AQ795" s="19">
        <v>3.0</v>
      </c>
      <c r="AR795" s="19">
        <v>3.0</v>
      </c>
      <c r="AS795" s="19">
        <v>2.0</v>
      </c>
      <c r="AT795" s="19">
        <v>4.0</v>
      </c>
      <c r="AU795" s="19">
        <v>3.0</v>
      </c>
      <c r="AV795" s="19">
        <v>4.0</v>
      </c>
      <c r="AW795" s="19">
        <v>4.0</v>
      </c>
      <c r="AX795" s="19">
        <v>1.0</v>
      </c>
      <c r="AY795" s="19">
        <f t="shared" si="9"/>
        <v>27</v>
      </c>
      <c r="AZ795" s="19">
        <f t="shared" si="10"/>
        <v>18</v>
      </c>
      <c r="BA795" s="19">
        <f t="shared" si="11"/>
        <v>1</v>
      </c>
      <c r="BB795" s="19">
        <f t="shared" si="12"/>
        <v>1</v>
      </c>
      <c r="BC795" s="19">
        <v>3.0</v>
      </c>
      <c r="BD795" s="19">
        <v>3.0</v>
      </c>
      <c r="BE795" s="19">
        <v>4.0</v>
      </c>
      <c r="BF795" s="19">
        <v>2.0</v>
      </c>
      <c r="BG795" s="19">
        <v>2.0</v>
      </c>
      <c r="BH795" s="19">
        <v>2.0</v>
      </c>
      <c r="BI795" s="19">
        <v>3.0</v>
      </c>
      <c r="BJ795" s="19">
        <f t="shared" si="13"/>
        <v>19</v>
      </c>
      <c r="BK795" s="19">
        <f t="shared" si="14"/>
        <v>12</v>
      </c>
      <c r="BL795" s="19"/>
      <c r="BM795" s="19"/>
      <c r="BN795" s="19">
        <v>3.0</v>
      </c>
      <c r="BO795" s="19" t="s">
        <v>185</v>
      </c>
      <c r="BP795" s="19">
        <f t="shared" si="15"/>
        <v>0</v>
      </c>
      <c r="BQ795" s="19">
        <v>2.0</v>
      </c>
      <c r="BR795" s="19" t="s">
        <v>1444</v>
      </c>
      <c r="BS795" s="19" t="s">
        <v>185</v>
      </c>
      <c r="BT795" s="20">
        <f t="shared" si="16"/>
        <v>0</v>
      </c>
      <c r="BU795" s="20"/>
      <c r="BV795" s="19">
        <v>3.0</v>
      </c>
      <c r="BW795" s="19" t="s">
        <v>195</v>
      </c>
      <c r="BX795" s="19" t="s">
        <v>191</v>
      </c>
      <c r="BY795" s="19" t="s">
        <v>185</v>
      </c>
      <c r="BZ795" s="19" t="s">
        <v>185</v>
      </c>
      <c r="CA795" s="19">
        <f t="shared" si="17"/>
        <v>0</v>
      </c>
      <c r="CB795" s="19" t="s">
        <v>185</v>
      </c>
      <c r="CC795" s="19">
        <f t="shared" si="18"/>
        <v>0</v>
      </c>
      <c r="CD795" s="19" t="s">
        <v>192</v>
      </c>
      <c r="CE795" s="19">
        <f t="shared" si="19"/>
        <v>0</v>
      </c>
      <c r="CF795" s="19" t="s">
        <v>192</v>
      </c>
      <c r="CG795" s="19">
        <f t="shared" si="20"/>
        <v>0</v>
      </c>
      <c r="CH795" s="19" t="s">
        <v>192</v>
      </c>
      <c r="CI795" s="19">
        <f t="shared" si="21"/>
        <v>0</v>
      </c>
      <c r="CJ795" s="19" t="s">
        <v>229</v>
      </c>
      <c r="CK795" s="19" t="s">
        <v>185</v>
      </c>
      <c r="CL795" s="19" t="s">
        <v>212</v>
      </c>
      <c r="CM795" s="19">
        <f t="shared" si="22"/>
        <v>6</v>
      </c>
      <c r="CN795" s="19" t="s">
        <v>185</v>
      </c>
      <c r="CO795" s="19">
        <f t="shared" si="23"/>
        <v>0</v>
      </c>
      <c r="CP795" s="19" t="s">
        <v>185</v>
      </c>
      <c r="CQ795" s="19" t="s">
        <v>195</v>
      </c>
      <c r="CR795" s="19" t="s">
        <v>185</v>
      </c>
      <c r="CS795" s="19" t="s">
        <v>185</v>
      </c>
      <c r="CT795" s="19" t="s">
        <v>185</v>
      </c>
      <c r="CU795" s="19">
        <f t="shared" ref="CU795:CY795" si="870">if(CP795="Không",0,1)</f>
        <v>0</v>
      </c>
      <c r="CV795" s="19">
        <f t="shared" si="870"/>
        <v>1</v>
      </c>
      <c r="CW795" s="19">
        <f t="shared" si="870"/>
        <v>0</v>
      </c>
      <c r="CX795" s="19">
        <f t="shared" si="870"/>
        <v>0</v>
      </c>
      <c r="CY795" s="19">
        <f t="shared" si="870"/>
        <v>0</v>
      </c>
      <c r="CZ795" s="19" t="s">
        <v>185</v>
      </c>
      <c r="DA795" s="19">
        <f t="shared" si="25"/>
        <v>0</v>
      </c>
      <c r="DB795" s="19" t="s">
        <v>185</v>
      </c>
      <c r="DC795" s="19">
        <f t="shared" si="26"/>
        <v>0</v>
      </c>
      <c r="DD795" s="20"/>
      <c r="DE795" s="19" t="s">
        <v>185</v>
      </c>
      <c r="DF795" s="19">
        <f t="shared" si="27"/>
        <v>0</v>
      </c>
      <c r="DG795" s="19" t="s">
        <v>196</v>
      </c>
      <c r="DH795" s="19">
        <f t="shared" si="28"/>
        <v>0</v>
      </c>
      <c r="DI795" s="19" t="s">
        <v>185</v>
      </c>
      <c r="DJ795" s="19">
        <f t="shared" si="29"/>
        <v>0</v>
      </c>
      <c r="DK795" s="19" t="s">
        <v>197</v>
      </c>
      <c r="DL795" s="19">
        <f t="shared" si="30"/>
        <v>0</v>
      </c>
      <c r="DM795" s="20"/>
      <c r="DN795" s="19" t="str">
        <f t="shared" si="31"/>
        <v/>
      </c>
      <c r="DO795" s="20"/>
      <c r="DP795" s="19" t="s">
        <v>185</v>
      </c>
      <c r="DQ795" s="20">
        <f t="shared" si="32"/>
        <v>0</v>
      </c>
      <c r="DR795" s="20"/>
      <c r="DS795" s="19" t="s">
        <v>185</v>
      </c>
      <c r="DT795" s="20"/>
      <c r="DU795" s="19" t="s">
        <v>185</v>
      </c>
      <c r="DV795" s="20"/>
      <c r="DW795" s="20"/>
      <c r="DX795" s="20"/>
      <c r="DY795" s="20"/>
    </row>
    <row r="796">
      <c r="A796" s="18">
        <v>46044.09699074074</v>
      </c>
      <c r="B796" s="19" t="s">
        <v>550</v>
      </c>
      <c r="C796" s="19" t="s">
        <v>335</v>
      </c>
      <c r="D796" s="19">
        <f t="shared" si="2"/>
        <v>1</v>
      </c>
      <c r="E796" s="19" t="s">
        <v>476</v>
      </c>
      <c r="F796" s="19">
        <f>IFERROR(__xludf.DUMMYFUNCTION("LET(
  t, LOWER(TRIM(E796)),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796" s="19" t="s">
        <v>185</v>
      </c>
      <c r="H796" s="19">
        <f>IFERROR(__xludf.DUMMYFUNCTION("LET(
  t, LOWER(TRIM(G796)),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96" s="19" t="s">
        <v>182</v>
      </c>
      <c r="J796" s="19">
        <f>IFERROR(__xludf.DUMMYFUNCTION("LET(
  text, LOWER(I796),
  IFERROR(
    IFS(
      REGEXMATCH(text,""ở cùng gia đình|ở trọ cùng gia đình""), 0,
      REGEXMATCH(text,""thuê trọ""), 1,
      REGEXMATCH(text,""ở ktx""), 2,
      REGEXMATCH(text,""có nhà tại khu vực đang học|có nhà|ở riên"&amp;"g tại chung cư""), 3,
      REGEXMATCH(text,""ở nhà người quen""), 4
    ),
  -1)
)"),1.0)</f>
        <v>1</v>
      </c>
      <c r="K796" s="19" t="s">
        <v>183</v>
      </c>
      <c r="L796" s="19">
        <f>IFERROR(__xludf.DUMMYFUNCTION("LET(
  t, LOWER(TRIM(K796)),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96" s="19" t="s">
        <v>222</v>
      </c>
      <c r="N796" s="19">
        <f>IFERROR(__xludf.DUMMYFUNCTION("LET(
  t, LOWER(TRIM(M796)),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96" s="19" t="s">
        <v>195</v>
      </c>
      <c r="P796" s="19">
        <f t="shared" si="3"/>
        <v>1</v>
      </c>
      <c r="Q796" s="19" t="s">
        <v>1445</v>
      </c>
      <c r="R796" s="19">
        <v>1.0</v>
      </c>
      <c r="S796" s="19" t="s">
        <v>301</v>
      </c>
      <c r="T796" s="19"/>
      <c r="U796" s="19" t="s">
        <v>236</v>
      </c>
      <c r="V796" s="20">
        <f>IFERROR(__xludf.DUMMYFUNCTION("IFERROR(REGEXEXTRACT(U796,""\d+"")*1, """")"),40.0)</f>
        <v>40</v>
      </c>
      <c r="W796" s="20">
        <f t="shared" si="5"/>
        <v>40</v>
      </c>
      <c r="X796" s="24">
        <v>0.001</v>
      </c>
      <c r="Y796" s="24">
        <v>0.001</v>
      </c>
      <c r="Z796" s="19" t="s">
        <v>185</v>
      </c>
      <c r="AA796" s="19"/>
      <c r="AB796" s="19" t="s">
        <v>185</v>
      </c>
      <c r="AC796" s="19" t="s">
        <v>286</v>
      </c>
      <c r="AD796" s="19" t="s">
        <v>205</v>
      </c>
      <c r="AE796" s="19" t="s">
        <v>225</v>
      </c>
      <c r="AF796" s="19" t="s">
        <v>250</v>
      </c>
      <c r="AG796" s="19" t="s">
        <v>226</v>
      </c>
      <c r="AH796" s="19" t="s">
        <v>251</v>
      </c>
      <c r="AI796" s="19" t="s">
        <v>239</v>
      </c>
      <c r="AJ796" s="19">
        <f t="shared" si="6"/>
        <v>0</v>
      </c>
      <c r="AK796" s="19" t="s">
        <v>251</v>
      </c>
      <c r="AL796" s="19">
        <f t="shared" si="7"/>
        <v>3</v>
      </c>
      <c r="AM796" s="19" t="s">
        <v>228</v>
      </c>
      <c r="AN796" s="19">
        <f t="shared" si="8"/>
        <v>1</v>
      </c>
      <c r="AO796" s="20"/>
      <c r="AP796" s="19">
        <v>1.0</v>
      </c>
      <c r="AQ796" s="19">
        <v>1.0</v>
      </c>
      <c r="AR796" s="19">
        <v>4.0</v>
      </c>
      <c r="AS796" s="19">
        <v>2.0</v>
      </c>
      <c r="AT796" s="19">
        <v>4.0</v>
      </c>
      <c r="AU796" s="19">
        <v>4.0</v>
      </c>
      <c r="AV796" s="19">
        <v>2.0</v>
      </c>
      <c r="AW796" s="19">
        <v>1.0</v>
      </c>
      <c r="AX796" s="19">
        <v>2.0</v>
      </c>
      <c r="AY796" s="19">
        <f t="shared" si="9"/>
        <v>21</v>
      </c>
      <c r="AZ796" s="19">
        <f t="shared" si="10"/>
        <v>12</v>
      </c>
      <c r="BA796" s="19">
        <f t="shared" si="11"/>
        <v>1</v>
      </c>
      <c r="BB796" s="19">
        <f t="shared" si="12"/>
        <v>0</v>
      </c>
      <c r="BC796" s="19">
        <v>2.0</v>
      </c>
      <c r="BD796" s="19">
        <v>1.0</v>
      </c>
      <c r="BE796" s="19">
        <v>1.0</v>
      </c>
      <c r="BF796" s="19">
        <v>3.0</v>
      </c>
      <c r="BG796" s="19">
        <v>3.0</v>
      </c>
      <c r="BH796" s="19">
        <v>2.0</v>
      </c>
      <c r="BI796" s="19">
        <v>1.0</v>
      </c>
      <c r="BJ796" s="19">
        <f t="shared" si="13"/>
        <v>13</v>
      </c>
      <c r="BK796" s="19">
        <f t="shared" si="14"/>
        <v>6</v>
      </c>
      <c r="BL796" s="19"/>
      <c r="BM796" s="19"/>
      <c r="BN796" s="19">
        <v>3.0</v>
      </c>
      <c r="BO796" s="19" t="s">
        <v>195</v>
      </c>
      <c r="BP796" s="19">
        <f t="shared" si="15"/>
        <v>1</v>
      </c>
      <c r="BQ796" s="19">
        <v>4.0</v>
      </c>
      <c r="BR796" s="19">
        <v>20.0</v>
      </c>
      <c r="BS796" s="19" t="s">
        <v>195</v>
      </c>
      <c r="BT796" s="20">
        <f t="shared" si="16"/>
        <v>1</v>
      </c>
      <c r="BU796" s="19" t="s">
        <v>207</v>
      </c>
      <c r="BV796" s="19">
        <v>1.0</v>
      </c>
      <c r="BW796" s="19" t="s">
        <v>195</v>
      </c>
      <c r="BX796" s="19" t="s">
        <v>378</v>
      </c>
      <c r="BY796" s="19" t="s">
        <v>195</v>
      </c>
      <c r="BZ796" s="19" t="s">
        <v>186</v>
      </c>
      <c r="CA796" s="19">
        <f t="shared" si="17"/>
        <v>1</v>
      </c>
      <c r="CB796" s="19" t="s">
        <v>208</v>
      </c>
      <c r="CC796" s="19">
        <f t="shared" si="18"/>
        <v>2</v>
      </c>
      <c r="CD796" s="19" t="s">
        <v>209</v>
      </c>
      <c r="CE796" s="19">
        <f t="shared" si="19"/>
        <v>1</v>
      </c>
      <c r="CF796" s="19" t="s">
        <v>209</v>
      </c>
      <c r="CG796" s="19">
        <f t="shared" si="20"/>
        <v>1</v>
      </c>
      <c r="CH796" s="19" t="s">
        <v>209</v>
      </c>
      <c r="CI796" s="19">
        <f t="shared" si="21"/>
        <v>1</v>
      </c>
      <c r="CJ796" s="19" t="s">
        <v>229</v>
      </c>
      <c r="CK796" s="19" t="s">
        <v>185</v>
      </c>
      <c r="CL796" s="19" t="s">
        <v>212</v>
      </c>
      <c r="CM796" s="19">
        <f t="shared" si="22"/>
        <v>6</v>
      </c>
      <c r="CN796" s="19" t="s">
        <v>185</v>
      </c>
      <c r="CO796" s="19">
        <f t="shared" si="23"/>
        <v>0</v>
      </c>
      <c r="CP796" s="19" t="s">
        <v>195</v>
      </c>
      <c r="CQ796" s="19" t="s">
        <v>195</v>
      </c>
      <c r="CR796" s="19" t="s">
        <v>185</v>
      </c>
      <c r="CS796" s="19" t="s">
        <v>195</v>
      </c>
      <c r="CT796" s="19" t="s">
        <v>195</v>
      </c>
      <c r="CU796" s="19">
        <f t="shared" ref="CU796:CY796" si="871">if(CP796="Không",0,1)</f>
        <v>1</v>
      </c>
      <c r="CV796" s="19">
        <f t="shared" si="871"/>
        <v>1</v>
      </c>
      <c r="CW796" s="19">
        <f t="shared" si="871"/>
        <v>0</v>
      </c>
      <c r="CX796" s="19">
        <f t="shared" si="871"/>
        <v>1</v>
      </c>
      <c r="CY796" s="19">
        <f t="shared" si="871"/>
        <v>1</v>
      </c>
      <c r="CZ796" s="19" t="s">
        <v>195</v>
      </c>
      <c r="DA796" s="19">
        <f t="shared" si="25"/>
        <v>1</v>
      </c>
      <c r="DB796" s="19" t="s">
        <v>195</v>
      </c>
      <c r="DC796" s="19">
        <f t="shared" si="26"/>
        <v>1</v>
      </c>
      <c r="DD796" s="19" t="s">
        <v>475</v>
      </c>
      <c r="DE796" s="19" t="s">
        <v>195</v>
      </c>
      <c r="DF796" s="19">
        <f t="shared" si="27"/>
        <v>1</v>
      </c>
      <c r="DG796" s="19" t="s">
        <v>272</v>
      </c>
      <c r="DH796" s="19">
        <f t="shared" si="28"/>
        <v>1</v>
      </c>
      <c r="DI796" s="19" t="s">
        <v>185</v>
      </c>
      <c r="DJ796" s="19">
        <f t="shared" si="29"/>
        <v>0</v>
      </c>
      <c r="DK796" s="19" t="s">
        <v>197</v>
      </c>
      <c r="DL796" s="19">
        <f t="shared" si="30"/>
        <v>0</v>
      </c>
      <c r="DM796" s="19" t="s">
        <v>1446</v>
      </c>
      <c r="DN796" s="19" t="str">
        <f t="shared" si="31"/>
        <v/>
      </c>
      <c r="DO796" s="19" t="s">
        <v>459</v>
      </c>
      <c r="DP796" s="19" t="s">
        <v>185</v>
      </c>
      <c r="DQ796" s="20">
        <f t="shared" si="32"/>
        <v>0</v>
      </c>
      <c r="DR796" s="20"/>
      <c r="DS796" s="19" t="s">
        <v>185</v>
      </c>
      <c r="DT796" s="20"/>
      <c r="DU796" s="19" t="s">
        <v>185</v>
      </c>
      <c r="DV796" s="20"/>
      <c r="DW796" s="20"/>
      <c r="DX796" s="20"/>
      <c r="DY796" s="20"/>
    </row>
    <row r="797">
      <c r="A797" s="18">
        <v>46044.1021875</v>
      </c>
      <c r="B797" s="19" t="s">
        <v>420</v>
      </c>
      <c r="C797" s="19" t="s">
        <v>335</v>
      </c>
      <c r="D797" s="19">
        <f t="shared" si="2"/>
        <v>1</v>
      </c>
      <c r="E797" s="19" t="s">
        <v>328</v>
      </c>
      <c r="F797" s="19">
        <f>IFERROR(__xludf.DUMMYFUNCTION("LET(
  t, LOWER(TRIM(E797)),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797" s="19" t="s">
        <v>185</v>
      </c>
      <c r="H797" s="19">
        <f>IFERROR(__xludf.DUMMYFUNCTION("LET(
  t, LOWER(TRIM(G797)),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97" s="19" t="s">
        <v>182</v>
      </c>
      <c r="J797" s="19">
        <f>IFERROR(__xludf.DUMMYFUNCTION("LET(
  text, LOWER(I797),
  IFERROR(
    IFS(
      REGEXMATCH(text,""ở cùng gia đình|ở trọ cùng gia đình""), 0,
      REGEXMATCH(text,""thuê trọ""), 1,
      REGEXMATCH(text,""ở ktx""), 2,
      REGEXMATCH(text,""có nhà tại khu vực đang học|có nhà|ở riên"&amp;"g tại chung cư""), 3,
      REGEXMATCH(text,""ở nhà người quen""), 4
    ),
  -1)
)"),1.0)</f>
        <v>1</v>
      </c>
      <c r="K797" s="19" t="s">
        <v>183</v>
      </c>
      <c r="L797" s="19">
        <f>IFERROR(__xludf.DUMMYFUNCTION("LET(
  t, LOWER(TRIM(K797)),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797" s="19" t="s">
        <v>222</v>
      </c>
      <c r="N797" s="19">
        <f>IFERROR(__xludf.DUMMYFUNCTION("LET(
  t, LOWER(TRIM(M797)),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97" s="19" t="s">
        <v>185</v>
      </c>
      <c r="P797" s="19">
        <f t="shared" si="3"/>
        <v>0</v>
      </c>
      <c r="Q797" s="20"/>
      <c r="R797" s="20" t="str">
        <f>Q797</f>
        <v/>
      </c>
      <c r="S797" s="20"/>
      <c r="T797" s="20"/>
      <c r="U797" s="20"/>
      <c r="V797" s="20" t="str">
        <f>IFERROR(__xludf.DUMMYFUNCTION("IFERROR(REGEXEXTRACT(U797,""\d+"")*1, """")"),"")</f>
        <v/>
      </c>
      <c r="W797" s="20">
        <f t="shared" si="5"/>
        <v>0</v>
      </c>
      <c r="X797" s="20"/>
      <c r="Y797" s="20"/>
      <c r="Z797" s="19" t="s">
        <v>185</v>
      </c>
      <c r="AA797" s="19"/>
      <c r="AB797" s="19" t="s">
        <v>185</v>
      </c>
      <c r="AC797" s="19" t="s">
        <v>185</v>
      </c>
      <c r="AD797" s="19" t="s">
        <v>185</v>
      </c>
      <c r="AE797" s="19" t="s">
        <v>186</v>
      </c>
      <c r="AF797" s="19" t="s">
        <v>206</v>
      </c>
      <c r="AG797" s="19" t="s">
        <v>188</v>
      </c>
      <c r="AH797" s="19" t="s">
        <v>188</v>
      </c>
      <c r="AI797" s="19" t="s">
        <v>189</v>
      </c>
      <c r="AJ797" s="19">
        <f t="shared" si="6"/>
        <v>1</v>
      </c>
      <c r="AK797" s="19" t="s">
        <v>238</v>
      </c>
      <c r="AL797" s="19">
        <f t="shared" si="7"/>
        <v>0</v>
      </c>
      <c r="AM797" s="19" t="s">
        <v>228</v>
      </c>
      <c r="AN797" s="19">
        <f t="shared" si="8"/>
        <v>1</v>
      </c>
      <c r="AO797" s="20"/>
      <c r="AP797" s="19">
        <v>1.0</v>
      </c>
      <c r="AQ797" s="19">
        <v>2.0</v>
      </c>
      <c r="AR797" s="19">
        <v>2.0</v>
      </c>
      <c r="AS797" s="19">
        <v>2.0</v>
      </c>
      <c r="AT797" s="19">
        <v>2.0</v>
      </c>
      <c r="AU797" s="19">
        <v>4.0</v>
      </c>
      <c r="AV797" s="19">
        <v>2.0</v>
      </c>
      <c r="AW797" s="19">
        <v>1.0</v>
      </c>
      <c r="AX797" s="19">
        <v>3.0</v>
      </c>
      <c r="AY797" s="19">
        <f t="shared" si="9"/>
        <v>19</v>
      </c>
      <c r="AZ797" s="19">
        <f t="shared" si="10"/>
        <v>10</v>
      </c>
      <c r="BA797" s="19">
        <f t="shared" si="11"/>
        <v>1</v>
      </c>
      <c r="BB797" s="19">
        <f t="shared" si="12"/>
        <v>0</v>
      </c>
      <c r="BC797" s="19">
        <v>2.0</v>
      </c>
      <c r="BD797" s="19">
        <v>2.0</v>
      </c>
      <c r="BE797" s="19">
        <v>2.0</v>
      </c>
      <c r="BF797" s="19">
        <v>1.0</v>
      </c>
      <c r="BG797" s="19">
        <v>1.0</v>
      </c>
      <c r="BH797" s="19">
        <v>1.0</v>
      </c>
      <c r="BI797" s="19">
        <v>3.0</v>
      </c>
      <c r="BJ797" s="19">
        <f t="shared" si="13"/>
        <v>12</v>
      </c>
      <c r="BK797" s="19">
        <f t="shared" si="14"/>
        <v>5</v>
      </c>
      <c r="BL797" s="19"/>
      <c r="BM797" s="19"/>
      <c r="BN797" s="19">
        <v>2.0</v>
      </c>
      <c r="BO797" s="19" t="s">
        <v>185</v>
      </c>
      <c r="BP797" s="19">
        <f t="shared" si="15"/>
        <v>0</v>
      </c>
      <c r="BQ797" s="19">
        <v>1.0</v>
      </c>
      <c r="BR797" s="19" t="s">
        <v>196</v>
      </c>
      <c r="BS797" s="19" t="s">
        <v>185</v>
      </c>
      <c r="BT797" s="20">
        <f t="shared" si="16"/>
        <v>0</v>
      </c>
      <c r="BU797" s="20"/>
      <c r="BV797" s="19">
        <v>1.0</v>
      </c>
      <c r="BW797" s="19" t="s">
        <v>195</v>
      </c>
      <c r="BX797" s="19" t="s">
        <v>191</v>
      </c>
      <c r="BY797" s="19" t="s">
        <v>195</v>
      </c>
      <c r="BZ797" s="19" t="s">
        <v>185</v>
      </c>
      <c r="CA797" s="19">
        <f t="shared" si="17"/>
        <v>0</v>
      </c>
      <c r="CB797" s="19" t="s">
        <v>208</v>
      </c>
      <c r="CC797" s="19">
        <f t="shared" si="18"/>
        <v>2</v>
      </c>
      <c r="CD797" s="19" t="s">
        <v>209</v>
      </c>
      <c r="CE797" s="19">
        <f t="shared" si="19"/>
        <v>1</v>
      </c>
      <c r="CF797" s="19" t="s">
        <v>209</v>
      </c>
      <c r="CG797" s="19">
        <f t="shared" si="20"/>
        <v>1</v>
      </c>
      <c r="CH797" s="19" t="s">
        <v>192</v>
      </c>
      <c r="CI797" s="19">
        <f t="shared" si="21"/>
        <v>0</v>
      </c>
      <c r="CJ797" s="19" t="s">
        <v>229</v>
      </c>
      <c r="CK797" s="19" t="s">
        <v>291</v>
      </c>
      <c r="CL797" s="19" t="s">
        <v>212</v>
      </c>
      <c r="CM797" s="19">
        <f t="shared" si="22"/>
        <v>6</v>
      </c>
      <c r="CN797" s="19" t="s">
        <v>225</v>
      </c>
      <c r="CO797" s="19">
        <f t="shared" si="23"/>
        <v>2</v>
      </c>
      <c r="CP797" s="19" t="s">
        <v>195</v>
      </c>
      <c r="CQ797" s="19" t="s">
        <v>195</v>
      </c>
      <c r="CR797" s="19" t="s">
        <v>195</v>
      </c>
      <c r="CS797" s="19" t="s">
        <v>195</v>
      </c>
      <c r="CT797" s="19" t="s">
        <v>195</v>
      </c>
      <c r="CU797" s="19">
        <f t="shared" ref="CU797:CY797" si="872">if(CP797="Không",0,1)</f>
        <v>1</v>
      </c>
      <c r="CV797" s="19">
        <f t="shared" si="872"/>
        <v>1</v>
      </c>
      <c r="CW797" s="19">
        <f t="shared" si="872"/>
        <v>1</v>
      </c>
      <c r="CX797" s="19">
        <f t="shared" si="872"/>
        <v>1</v>
      </c>
      <c r="CY797" s="19">
        <f t="shared" si="872"/>
        <v>1</v>
      </c>
      <c r="CZ797" s="19" t="s">
        <v>195</v>
      </c>
      <c r="DA797" s="19">
        <f t="shared" si="25"/>
        <v>1</v>
      </c>
      <c r="DB797" s="19" t="s">
        <v>195</v>
      </c>
      <c r="DC797" s="19">
        <f t="shared" si="26"/>
        <v>1</v>
      </c>
      <c r="DD797" s="19" t="s">
        <v>196</v>
      </c>
      <c r="DE797" s="19" t="s">
        <v>185</v>
      </c>
      <c r="DF797" s="19">
        <f t="shared" si="27"/>
        <v>0</v>
      </c>
      <c r="DG797" s="19" t="s">
        <v>196</v>
      </c>
      <c r="DH797" s="19">
        <f t="shared" si="28"/>
        <v>0</v>
      </c>
      <c r="DI797" s="19" t="s">
        <v>185</v>
      </c>
      <c r="DJ797" s="19">
        <f t="shared" si="29"/>
        <v>0</v>
      </c>
      <c r="DK797" s="19" t="s">
        <v>282</v>
      </c>
      <c r="DL797" s="19">
        <f t="shared" si="30"/>
        <v>1</v>
      </c>
      <c r="DM797" s="20"/>
      <c r="DN797" s="19" t="str">
        <f t="shared" si="31"/>
        <v/>
      </c>
      <c r="DO797" s="20"/>
      <c r="DP797" s="19" t="s">
        <v>195</v>
      </c>
      <c r="DQ797" s="20">
        <f t="shared" si="32"/>
        <v>1</v>
      </c>
      <c r="DR797" s="19" t="s">
        <v>400</v>
      </c>
      <c r="DS797" s="19" t="s">
        <v>185</v>
      </c>
      <c r="DT797" s="20"/>
      <c r="DU797" s="19" t="s">
        <v>185</v>
      </c>
      <c r="DV797" s="20"/>
      <c r="DW797" s="20"/>
      <c r="DX797" s="20"/>
      <c r="DY797" s="20"/>
    </row>
    <row r="798">
      <c r="A798" s="18">
        <v>46044.149560185186</v>
      </c>
      <c r="B798" s="19" t="s">
        <v>234</v>
      </c>
      <c r="C798" s="19" t="s">
        <v>335</v>
      </c>
      <c r="D798" s="19">
        <f t="shared" si="2"/>
        <v>1</v>
      </c>
      <c r="E798" s="19" t="s">
        <v>1447</v>
      </c>
      <c r="F798" s="19">
        <f>IFERROR(__xludf.DUMMYFUNCTION("LET(
  t, LOWER(TRIM(E798)),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98" s="19" t="s">
        <v>220</v>
      </c>
      <c r="H798" s="19">
        <f>IFERROR(__xludf.DUMMYFUNCTION("LET(
  t, LOWER(TRIM(G798)),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798" s="19" t="s">
        <v>182</v>
      </c>
      <c r="J798" s="19">
        <f>IFERROR(__xludf.DUMMYFUNCTION("LET(
  text, LOWER(I798),
  IFERROR(
    IFS(
      REGEXMATCH(text,""ở cùng gia đình|ở trọ cùng gia đình""), 0,
      REGEXMATCH(text,""thuê trọ""), 1,
      REGEXMATCH(text,""ở ktx""), 2,
      REGEXMATCH(text,""có nhà tại khu vực đang học|có nhà|ở riên"&amp;"g tại chung cư""), 3,
      REGEXMATCH(text,""ở nhà người quen""), 4
    ),
  -1)
)"),1.0)</f>
        <v>1</v>
      </c>
      <c r="K798" s="19" t="s">
        <v>202</v>
      </c>
      <c r="L798" s="19">
        <f>IFERROR(__xludf.DUMMYFUNCTION("LET(
  t, LOWER(TRIM(K798)),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98" s="19" t="s">
        <v>222</v>
      </c>
      <c r="N798" s="19">
        <f>IFERROR(__xludf.DUMMYFUNCTION("LET(
  t, LOWER(TRIM(M798)),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798" s="19" t="s">
        <v>195</v>
      </c>
      <c r="P798" s="19">
        <f t="shared" si="3"/>
        <v>1</v>
      </c>
      <c r="Q798" s="19" t="s">
        <v>447</v>
      </c>
      <c r="R798" s="19">
        <v>1.0</v>
      </c>
      <c r="S798" s="19" t="s">
        <v>223</v>
      </c>
      <c r="T798" s="19"/>
      <c r="U798" s="19" t="s">
        <v>1448</v>
      </c>
      <c r="V798" s="20">
        <f>IFERROR(__xludf.DUMMYFUNCTION("IFERROR(REGEXEXTRACT(U798,""\d+"")*1, """")"),36.0)</f>
        <v>36</v>
      </c>
      <c r="W798" s="20">
        <f t="shared" si="5"/>
        <v>36</v>
      </c>
      <c r="X798" s="21">
        <v>0.2</v>
      </c>
      <c r="Y798" s="19" t="s">
        <v>1449</v>
      </c>
      <c r="Z798" s="19" t="s">
        <v>186</v>
      </c>
      <c r="AA798" s="19"/>
      <c r="AB798" s="19" t="s">
        <v>185</v>
      </c>
      <c r="AC798" s="19" t="s">
        <v>185</v>
      </c>
      <c r="AD798" s="19" t="s">
        <v>205</v>
      </c>
      <c r="AE798" s="19" t="s">
        <v>186</v>
      </c>
      <c r="AF798" s="19" t="s">
        <v>187</v>
      </c>
      <c r="AG798" s="19" t="s">
        <v>226</v>
      </c>
      <c r="AH798" s="19" t="s">
        <v>226</v>
      </c>
      <c r="AI798" s="19" t="s">
        <v>227</v>
      </c>
      <c r="AJ798" s="19">
        <f t="shared" si="6"/>
        <v>2</v>
      </c>
      <c r="AK798" s="19" t="s">
        <v>226</v>
      </c>
      <c r="AL798" s="19">
        <f t="shared" si="7"/>
        <v>2</v>
      </c>
      <c r="AM798" s="19" t="s">
        <v>190</v>
      </c>
      <c r="AN798" s="19">
        <f t="shared" si="8"/>
        <v>0</v>
      </c>
      <c r="AO798" s="20"/>
      <c r="AP798" s="19">
        <v>3.0</v>
      </c>
      <c r="AQ798" s="19">
        <v>3.0</v>
      </c>
      <c r="AR798" s="19">
        <v>3.0</v>
      </c>
      <c r="AS798" s="19">
        <v>3.0</v>
      </c>
      <c r="AT798" s="19">
        <v>3.0</v>
      </c>
      <c r="AU798" s="19">
        <v>3.0</v>
      </c>
      <c r="AV798" s="19">
        <v>4.0</v>
      </c>
      <c r="AW798" s="19">
        <v>3.0</v>
      </c>
      <c r="AX798" s="19">
        <v>1.0</v>
      </c>
      <c r="AY798" s="19">
        <f t="shared" si="9"/>
        <v>26</v>
      </c>
      <c r="AZ798" s="19">
        <f t="shared" si="10"/>
        <v>17</v>
      </c>
      <c r="BA798" s="19">
        <f t="shared" si="11"/>
        <v>1</v>
      </c>
      <c r="BB798" s="19">
        <f t="shared" si="12"/>
        <v>1</v>
      </c>
      <c r="BC798" s="19">
        <v>3.0</v>
      </c>
      <c r="BD798" s="19">
        <v>2.0</v>
      </c>
      <c r="BE798" s="19">
        <v>3.0</v>
      </c>
      <c r="BF798" s="19">
        <v>2.0</v>
      </c>
      <c r="BG798" s="19">
        <v>4.0</v>
      </c>
      <c r="BH798" s="19">
        <v>2.0</v>
      </c>
      <c r="BI798" s="19">
        <v>2.0</v>
      </c>
      <c r="BJ798" s="19">
        <f t="shared" si="13"/>
        <v>18</v>
      </c>
      <c r="BK798" s="19">
        <f t="shared" si="14"/>
        <v>11</v>
      </c>
      <c r="BL798" s="19"/>
      <c r="BM798" s="19"/>
      <c r="BN798" s="19">
        <v>2.0</v>
      </c>
      <c r="BO798" s="19" t="s">
        <v>185</v>
      </c>
      <c r="BP798" s="19">
        <f t="shared" si="15"/>
        <v>0</v>
      </c>
      <c r="BQ798" s="19">
        <v>1.0</v>
      </c>
      <c r="BR798" s="19">
        <v>20.0</v>
      </c>
      <c r="BS798" s="19" t="s">
        <v>195</v>
      </c>
      <c r="BT798" s="20">
        <f t="shared" si="16"/>
        <v>1</v>
      </c>
      <c r="BU798" s="19" t="s">
        <v>1450</v>
      </c>
      <c r="BV798" s="19">
        <v>1.0</v>
      </c>
      <c r="BW798" s="19" t="s">
        <v>195</v>
      </c>
      <c r="BX798" s="19" t="s">
        <v>191</v>
      </c>
      <c r="BY798" s="19" t="s">
        <v>195</v>
      </c>
      <c r="BZ798" s="19" t="s">
        <v>186</v>
      </c>
      <c r="CA798" s="19">
        <f t="shared" si="17"/>
        <v>1</v>
      </c>
      <c r="CB798" s="19" t="s">
        <v>186</v>
      </c>
      <c r="CC798" s="19">
        <f t="shared" si="18"/>
        <v>1</v>
      </c>
      <c r="CD798" s="19" t="s">
        <v>209</v>
      </c>
      <c r="CE798" s="19">
        <f t="shared" si="19"/>
        <v>1</v>
      </c>
      <c r="CF798" s="19" t="s">
        <v>209</v>
      </c>
      <c r="CG798" s="19">
        <f t="shared" si="20"/>
        <v>1</v>
      </c>
      <c r="CH798" s="19" t="s">
        <v>209</v>
      </c>
      <c r="CI798" s="19">
        <f t="shared" si="21"/>
        <v>1</v>
      </c>
      <c r="CJ798" s="19" t="s">
        <v>210</v>
      </c>
      <c r="CK798" s="19" t="s">
        <v>1451</v>
      </c>
      <c r="CL798" s="19" t="s">
        <v>212</v>
      </c>
      <c r="CM798" s="19">
        <f t="shared" si="22"/>
        <v>6</v>
      </c>
      <c r="CN798" s="19" t="s">
        <v>213</v>
      </c>
      <c r="CO798" s="19">
        <f t="shared" si="23"/>
        <v>1</v>
      </c>
      <c r="CP798" s="19" t="s">
        <v>185</v>
      </c>
      <c r="CQ798" s="19" t="s">
        <v>195</v>
      </c>
      <c r="CR798" s="19" t="s">
        <v>195</v>
      </c>
      <c r="CS798" s="19" t="s">
        <v>195</v>
      </c>
      <c r="CT798" s="19" t="s">
        <v>195</v>
      </c>
      <c r="CU798" s="19">
        <f t="shared" ref="CU798:CY798" si="873">if(CP798="Không",0,1)</f>
        <v>0</v>
      </c>
      <c r="CV798" s="19">
        <f t="shared" si="873"/>
        <v>1</v>
      </c>
      <c r="CW798" s="19">
        <f t="shared" si="873"/>
        <v>1</v>
      </c>
      <c r="CX798" s="19">
        <f t="shared" si="873"/>
        <v>1</v>
      </c>
      <c r="CY798" s="19">
        <f t="shared" si="873"/>
        <v>1</v>
      </c>
      <c r="CZ798" s="19" t="s">
        <v>185</v>
      </c>
      <c r="DA798" s="19">
        <f t="shared" si="25"/>
        <v>0</v>
      </c>
      <c r="DB798" s="19" t="s">
        <v>185</v>
      </c>
      <c r="DC798" s="19">
        <f t="shared" si="26"/>
        <v>0</v>
      </c>
      <c r="DD798" s="20"/>
      <c r="DE798" s="19" t="s">
        <v>185</v>
      </c>
      <c r="DF798" s="19">
        <f t="shared" si="27"/>
        <v>0</v>
      </c>
      <c r="DG798" s="19" t="s">
        <v>196</v>
      </c>
      <c r="DH798" s="19">
        <f t="shared" si="28"/>
        <v>0</v>
      </c>
      <c r="DI798" s="19" t="s">
        <v>185</v>
      </c>
      <c r="DJ798" s="19">
        <f t="shared" si="29"/>
        <v>0</v>
      </c>
      <c r="DK798" s="19" t="s">
        <v>197</v>
      </c>
      <c r="DL798" s="19">
        <f t="shared" si="30"/>
        <v>0</v>
      </c>
      <c r="DM798" s="20"/>
      <c r="DN798" s="19" t="str">
        <f t="shared" si="31"/>
        <v/>
      </c>
      <c r="DO798" s="20"/>
      <c r="DP798" s="19" t="s">
        <v>185</v>
      </c>
      <c r="DQ798" s="20">
        <f t="shared" si="32"/>
        <v>0</v>
      </c>
      <c r="DR798" s="20"/>
      <c r="DS798" s="19" t="s">
        <v>195</v>
      </c>
      <c r="DT798" s="19" t="s">
        <v>285</v>
      </c>
      <c r="DU798" s="19" t="s">
        <v>185</v>
      </c>
      <c r="DV798" s="20"/>
      <c r="DW798" s="20"/>
      <c r="DX798" s="20"/>
      <c r="DY798" s="20"/>
    </row>
    <row r="799">
      <c r="A799" s="18">
        <v>46044.30672453704</v>
      </c>
      <c r="B799" s="19" t="s">
        <v>420</v>
      </c>
      <c r="C799" s="19" t="s">
        <v>174</v>
      </c>
      <c r="D799" s="19">
        <f t="shared" si="2"/>
        <v>0</v>
      </c>
      <c r="E799" s="19" t="s">
        <v>1452</v>
      </c>
      <c r="F799" s="19">
        <f>IFERROR(__xludf.DUMMYFUNCTION("LET(
  t, LOWER(TRIM(E799)),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799" s="19" t="s">
        <v>185</v>
      </c>
      <c r="H799" s="19">
        <f>IFERROR(__xludf.DUMMYFUNCTION("LET(
  t, LOWER(TRIM(G799)),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799" s="19" t="s">
        <v>182</v>
      </c>
      <c r="J799" s="19">
        <f>IFERROR(__xludf.DUMMYFUNCTION("LET(
  text, LOWER(I799),
  IFERROR(
    IFS(
      REGEXMATCH(text,""ở cùng gia đình|ở trọ cùng gia đình""), 0,
      REGEXMATCH(text,""thuê trọ""), 1,
      REGEXMATCH(text,""ở ktx""), 2,
      REGEXMATCH(text,""có nhà tại khu vực đang học|có nhà|ở riên"&amp;"g tại chung cư""), 3,
      REGEXMATCH(text,""ở nhà người quen""), 4
    ),
  -1)
)"),1.0)</f>
        <v>1</v>
      </c>
      <c r="K799" s="19" t="s">
        <v>202</v>
      </c>
      <c r="L799" s="19">
        <f>IFERROR(__xludf.DUMMYFUNCTION("LET(
  t, LOWER(TRIM(K799)),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799" s="19" t="s">
        <v>261</v>
      </c>
      <c r="N799" s="19">
        <f>IFERROR(__xludf.DUMMYFUNCTION("LET(
  t, LOWER(TRIM(M799)),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799" s="19" t="s">
        <v>185</v>
      </c>
      <c r="P799" s="19">
        <f t="shared" si="3"/>
        <v>0</v>
      </c>
      <c r="Q799" s="20"/>
      <c r="R799" s="20" t="str">
        <f t="shared" ref="R799:R831" si="875">Q799</f>
        <v/>
      </c>
      <c r="S799" s="20"/>
      <c r="T799" s="20"/>
      <c r="U799" s="20"/>
      <c r="V799" s="20" t="str">
        <f>IFERROR(__xludf.DUMMYFUNCTION("IFERROR(REGEXEXTRACT(U799,""\d+"")*1, """")"),"")</f>
        <v/>
      </c>
      <c r="W799" s="20">
        <f t="shared" si="5"/>
        <v>0</v>
      </c>
      <c r="X799" s="20"/>
      <c r="Y799" s="20"/>
      <c r="Z799" s="19" t="s">
        <v>185</v>
      </c>
      <c r="AA799" s="19"/>
      <c r="AB799" s="19" t="s">
        <v>185</v>
      </c>
      <c r="AC799" s="19" t="s">
        <v>185</v>
      </c>
      <c r="AD799" s="19" t="s">
        <v>205</v>
      </c>
      <c r="AE799" s="19" t="s">
        <v>186</v>
      </c>
      <c r="AF799" s="19" t="s">
        <v>250</v>
      </c>
      <c r="AG799" s="19" t="s">
        <v>251</v>
      </c>
      <c r="AH799" s="19" t="s">
        <v>238</v>
      </c>
      <c r="AI799" s="19" t="s">
        <v>227</v>
      </c>
      <c r="AJ799" s="19">
        <f t="shared" si="6"/>
        <v>2</v>
      </c>
      <c r="AK799" s="19" t="s">
        <v>226</v>
      </c>
      <c r="AL799" s="19">
        <f t="shared" si="7"/>
        <v>2</v>
      </c>
      <c r="AM799" s="19" t="s">
        <v>190</v>
      </c>
      <c r="AN799" s="19">
        <f t="shared" si="8"/>
        <v>0</v>
      </c>
      <c r="AO799" s="20"/>
      <c r="AP799" s="19">
        <v>4.0</v>
      </c>
      <c r="AQ799" s="19">
        <v>4.0</v>
      </c>
      <c r="AR799" s="19">
        <v>4.0</v>
      </c>
      <c r="AS799" s="19">
        <v>4.0</v>
      </c>
      <c r="AT799" s="19">
        <v>4.0</v>
      </c>
      <c r="AU799" s="19">
        <v>4.0</v>
      </c>
      <c r="AV799" s="19">
        <v>4.0</v>
      </c>
      <c r="AW799" s="19">
        <v>3.0</v>
      </c>
      <c r="AX799" s="19">
        <v>3.0</v>
      </c>
      <c r="AY799" s="19">
        <f t="shared" si="9"/>
        <v>34</v>
      </c>
      <c r="AZ799" s="19">
        <f t="shared" si="10"/>
        <v>25</v>
      </c>
      <c r="BA799" s="19">
        <f t="shared" si="11"/>
        <v>1</v>
      </c>
      <c r="BB799" s="19">
        <f t="shared" si="12"/>
        <v>1</v>
      </c>
      <c r="BC799" s="19">
        <v>4.0</v>
      </c>
      <c r="BD799" s="19">
        <v>4.0</v>
      </c>
      <c r="BE799" s="19">
        <v>4.0</v>
      </c>
      <c r="BF799" s="19">
        <v>4.0</v>
      </c>
      <c r="BG799" s="19">
        <v>4.0</v>
      </c>
      <c r="BH799" s="19">
        <v>4.0</v>
      </c>
      <c r="BI799" s="19">
        <v>4.0</v>
      </c>
      <c r="BJ799" s="19">
        <f t="shared" si="13"/>
        <v>28</v>
      </c>
      <c r="BK799" s="19">
        <f t="shared" si="14"/>
        <v>21</v>
      </c>
      <c r="BL799" s="19"/>
      <c r="BM799" s="19"/>
      <c r="BN799" s="19">
        <v>4.0</v>
      </c>
      <c r="BO799" s="19" t="s">
        <v>195</v>
      </c>
      <c r="BP799" s="19">
        <f t="shared" si="15"/>
        <v>1</v>
      </c>
      <c r="BQ799" s="19">
        <v>3.0</v>
      </c>
      <c r="BR799" s="19">
        <v>20.0</v>
      </c>
      <c r="BS799" s="19" t="s">
        <v>195</v>
      </c>
      <c r="BT799" s="20">
        <f t="shared" si="16"/>
        <v>1</v>
      </c>
      <c r="BU799" s="19" t="s">
        <v>207</v>
      </c>
      <c r="BV799" s="19">
        <v>3.0</v>
      </c>
      <c r="BW799" s="19" t="s">
        <v>195</v>
      </c>
      <c r="BX799" s="19" t="s">
        <v>191</v>
      </c>
      <c r="BY799" s="19" t="s">
        <v>185</v>
      </c>
      <c r="BZ799" s="19" t="s">
        <v>186</v>
      </c>
      <c r="CA799" s="19">
        <f t="shared" si="17"/>
        <v>1</v>
      </c>
      <c r="CB799" s="19" t="s">
        <v>208</v>
      </c>
      <c r="CC799" s="19">
        <f t="shared" si="18"/>
        <v>2</v>
      </c>
      <c r="CD799" s="19" t="s">
        <v>208</v>
      </c>
      <c r="CE799" s="19">
        <f t="shared" si="19"/>
        <v>2</v>
      </c>
      <c r="CF799" s="19" t="s">
        <v>209</v>
      </c>
      <c r="CG799" s="19">
        <f t="shared" si="20"/>
        <v>1</v>
      </c>
      <c r="CH799" s="19" t="s">
        <v>209</v>
      </c>
      <c r="CI799" s="19">
        <f t="shared" si="21"/>
        <v>1</v>
      </c>
      <c r="CJ799" s="19" t="s">
        <v>415</v>
      </c>
      <c r="CK799" s="19" t="s">
        <v>185</v>
      </c>
      <c r="CL799" s="19" t="s">
        <v>194</v>
      </c>
      <c r="CM799" s="19">
        <f t="shared" si="22"/>
        <v>3.5</v>
      </c>
      <c r="CN799" s="19" t="s">
        <v>185</v>
      </c>
      <c r="CO799" s="19">
        <f t="shared" si="23"/>
        <v>0</v>
      </c>
      <c r="CP799" s="19" t="s">
        <v>185</v>
      </c>
      <c r="CQ799" s="19" t="s">
        <v>185</v>
      </c>
      <c r="CR799" s="19" t="s">
        <v>185</v>
      </c>
      <c r="CS799" s="19" t="s">
        <v>185</v>
      </c>
      <c r="CT799" s="19" t="s">
        <v>185</v>
      </c>
      <c r="CU799" s="19">
        <f t="shared" ref="CU799:CY799" si="874">if(CP799="Không",0,1)</f>
        <v>0</v>
      </c>
      <c r="CV799" s="19">
        <f t="shared" si="874"/>
        <v>0</v>
      </c>
      <c r="CW799" s="19">
        <f t="shared" si="874"/>
        <v>0</v>
      </c>
      <c r="CX799" s="19">
        <f t="shared" si="874"/>
        <v>0</v>
      </c>
      <c r="CY799" s="19">
        <f t="shared" si="874"/>
        <v>0</v>
      </c>
      <c r="CZ799" s="19" t="s">
        <v>185</v>
      </c>
      <c r="DA799" s="19">
        <f t="shared" si="25"/>
        <v>0</v>
      </c>
      <c r="DB799" s="19" t="s">
        <v>195</v>
      </c>
      <c r="DC799" s="19">
        <f t="shared" si="26"/>
        <v>1</v>
      </c>
      <c r="DD799" s="19" t="s">
        <v>1453</v>
      </c>
      <c r="DE799" s="19" t="s">
        <v>185</v>
      </c>
      <c r="DF799" s="19">
        <f t="shared" si="27"/>
        <v>0</v>
      </c>
      <c r="DG799" s="19" t="s">
        <v>196</v>
      </c>
      <c r="DH799" s="19">
        <f t="shared" si="28"/>
        <v>0</v>
      </c>
      <c r="DI799" s="19" t="s">
        <v>185</v>
      </c>
      <c r="DJ799" s="19">
        <f t="shared" si="29"/>
        <v>0</v>
      </c>
      <c r="DK799" s="19" t="s">
        <v>197</v>
      </c>
      <c r="DL799" s="19">
        <f t="shared" si="30"/>
        <v>0</v>
      </c>
      <c r="DM799" s="20"/>
      <c r="DN799" s="19" t="str">
        <f t="shared" si="31"/>
        <v/>
      </c>
      <c r="DO799" s="20"/>
      <c r="DP799" s="19" t="s">
        <v>185</v>
      </c>
      <c r="DQ799" s="20">
        <f t="shared" si="32"/>
        <v>0</v>
      </c>
      <c r="DR799" s="20"/>
      <c r="DS799" s="19" t="s">
        <v>185</v>
      </c>
      <c r="DT799" s="20"/>
      <c r="DU799" s="19" t="s">
        <v>185</v>
      </c>
      <c r="DV799" s="20"/>
      <c r="DW799" s="20"/>
      <c r="DX799" s="20"/>
      <c r="DY799" s="20"/>
    </row>
    <row r="800">
      <c r="A800" s="18">
        <v>46044.308900462966</v>
      </c>
      <c r="B800" s="19" t="s">
        <v>389</v>
      </c>
      <c r="C800" s="19" t="s">
        <v>174</v>
      </c>
      <c r="D800" s="19">
        <f t="shared" si="2"/>
        <v>0</v>
      </c>
      <c r="E800" s="19" t="s">
        <v>180</v>
      </c>
      <c r="F800" s="19">
        <f>IFERROR(__xludf.DUMMYFUNCTION("LET(
  t, LOWER(TRIM(E800)),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00" s="19" t="s">
        <v>185</v>
      </c>
      <c r="H800" s="19">
        <f>IFERROR(__xludf.DUMMYFUNCTION("LET(
  t, LOWER(TRIM(G800)),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00" s="19" t="s">
        <v>182</v>
      </c>
      <c r="J800" s="19">
        <f>IFERROR(__xludf.DUMMYFUNCTION("LET(
  text, LOWER(I800),
  IFERROR(
    IFS(
      REGEXMATCH(text,""ở cùng gia đình|ở trọ cùng gia đình""), 0,
      REGEXMATCH(text,""thuê trọ""), 1,
      REGEXMATCH(text,""ở ktx""), 2,
      REGEXMATCH(text,""có nhà tại khu vực đang học|có nhà|ở riên"&amp;"g tại chung cư""), 3,
      REGEXMATCH(text,""ở nhà người quen""), 4
    ),
  -1)
)"),1.0)</f>
        <v>1</v>
      </c>
      <c r="K800" s="19" t="s">
        <v>183</v>
      </c>
      <c r="L800" s="19">
        <f>IFERROR(__xludf.DUMMYFUNCTION("LET(
  t, LOWER(TRIM(K800)),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00" s="19" t="s">
        <v>222</v>
      </c>
      <c r="N800" s="19">
        <f>IFERROR(__xludf.DUMMYFUNCTION("LET(
  t, LOWER(TRIM(M800)),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00" s="19" t="s">
        <v>185</v>
      </c>
      <c r="P800" s="19">
        <f t="shared" si="3"/>
        <v>0</v>
      </c>
      <c r="Q800" s="20"/>
      <c r="R800" s="20" t="str">
        <f t="shared" si="875"/>
        <v/>
      </c>
      <c r="S800" s="20"/>
      <c r="T800" s="20"/>
      <c r="U800" s="20"/>
      <c r="V800" s="20" t="str">
        <f>IFERROR(__xludf.DUMMYFUNCTION("IFERROR(REGEXEXTRACT(U800,""\d+"")*1, """")"),"")</f>
        <v/>
      </c>
      <c r="W800" s="20">
        <f t="shared" si="5"/>
        <v>0</v>
      </c>
      <c r="X800" s="20"/>
      <c r="Y800" s="20"/>
      <c r="Z800" s="19" t="s">
        <v>185</v>
      </c>
      <c r="AA800" s="19"/>
      <c r="AB800" s="19" t="s">
        <v>185</v>
      </c>
      <c r="AC800" s="19" t="s">
        <v>185</v>
      </c>
      <c r="AD800" s="19" t="s">
        <v>186</v>
      </c>
      <c r="AE800" s="19" t="s">
        <v>186</v>
      </c>
      <c r="AF800" s="19" t="s">
        <v>206</v>
      </c>
      <c r="AG800" s="19" t="s">
        <v>238</v>
      </c>
      <c r="AH800" s="19" t="s">
        <v>188</v>
      </c>
      <c r="AI800" s="19" t="s">
        <v>189</v>
      </c>
      <c r="AJ800" s="19">
        <f t="shared" si="6"/>
        <v>1</v>
      </c>
      <c r="AK800" s="19" t="s">
        <v>188</v>
      </c>
      <c r="AL800" s="19">
        <f t="shared" si="7"/>
        <v>1</v>
      </c>
      <c r="AM800" s="19" t="s">
        <v>228</v>
      </c>
      <c r="AN800" s="19">
        <f t="shared" si="8"/>
        <v>1</v>
      </c>
      <c r="AO800" s="20"/>
      <c r="AP800" s="19">
        <v>1.0</v>
      </c>
      <c r="AQ800" s="19">
        <v>1.0</v>
      </c>
      <c r="AR800" s="19">
        <v>1.0</v>
      </c>
      <c r="AS800" s="19">
        <v>2.0</v>
      </c>
      <c r="AT800" s="19">
        <v>1.0</v>
      </c>
      <c r="AU800" s="19">
        <v>1.0</v>
      </c>
      <c r="AV800" s="19">
        <v>1.0</v>
      </c>
      <c r="AW800" s="19">
        <v>1.0</v>
      </c>
      <c r="AX800" s="19">
        <v>1.0</v>
      </c>
      <c r="AY800" s="19">
        <f t="shared" si="9"/>
        <v>10</v>
      </c>
      <c r="AZ800" s="19">
        <f t="shared" si="10"/>
        <v>1</v>
      </c>
      <c r="BA800" s="19">
        <f t="shared" si="11"/>
        <v>0</v>
      </c>
      <c r="BB800" s="19">
        <f t="shared" si="12"/>
        <v>0</v>
      </c>
      <c r="BC800" s="19">
        <v>1.0</v>
      </c>
      <c r="BD800" s="19">
        <v>1.0</v>
      </c>
      <c r="BE800" s="19">
        <v>1.0</v>
      </c>
      <c r="BF800" s="19">
        <v>1.0</v>
      </c>
      <c r="BG800" s="19">
        <v>2.0</v>
      </c>
      <c r="BH800" s="19">
        <v>1.0</v>
      </c>
      <c r="BI800" s="19">
        <v>1.0</v>
      </c>
      <c r="BJ800" s="19">
        <f t="shared" si="13"/>
        <v>8</v>
      </c>
      <c r="BK800" s="19">
        <f t="shared" si="14"/>
        <v>1</v>
      </c>
      <c r="BL800" s="19"/>
      <c r="BM800" s="19"/>
      <c r="BN800" s="19">
        <v>1.0</v>
      </c>
      <c r="BO800" s="19" t="s">
        <v>185</v>
      </c>
      <c r="BP800" s="19">
        <f t="shared" si="15"/>
        <v>0</v>
      </c>
      <c r="BQ800" s="19">
        <v>1.0</v>
      </c>
      <c r="BR800" s="19">
        <v>0.0</v>
      </c>
      <c r="BS800" s="19" t="s">
        <v>185</v>
      </c>
      <c r="BT800" s="20">
        <f t="shared" si="16"/>
        <v>0</v>
      </c>
      <c r="BU800" s="20"/>
      <c r="BV800" s="19">
        <v>3.0</v>
      </c>
      <c r="BW800" s="19" t="s">
        <v>195</v>
      </c>
      <c r="BX800" s="19" t="s">
        <v>378</v>
      </c>
      <c r="BY800" s="19" t="s">
        <v>185</v>
      </c>
      <c r="BZ800" s="19" t="s">
        <v>185</v>
      </c>
      <c r="CA800" s="19">
        <f t="shared" si="17"/>
        <v>0</v>
      </c>
      <c r="CB800" s="19" t="s">
        <v>185</v>
      </c>
      <c r="CC800" s="19">
        <f t="shared" si="18"/>
        <v>0</v>
      </c>
      <c r="CD800" s="19" t="s">
        <v>192</v>
      </c>
      <c r="CE800" s="19">
        <f t="shared" si="19"/>
        <v>0</v>
      </c>
      <c r="CF800" s="19" t="s">
        <v>192</v>
      </c>
      <c r="CG800" s="19">
        <f t="shared" si="20"/>
        <v>0</v>
      </c>
      <c r="CH800" s="19" t="s">
        <v>209</v>
      </c>
      <c r="CI800" s="19">
        <f t="shared" si="21"/>
        <v>1</v>
      </c>
      <c r="CJ800" s="19" t="s">
        <v>210</v>
      </c>
      <c r="CK800" s="19" t="s">
        <v>185</v>
      </c>
      <c r="CL800" s="19" t="s">
        <v>231</v>
      </c>
      <c r="CM800" s="19">
        <f t="shared" si="22"/>
        <v>0.75</v>
      </c>
      <c r="CN800" s="19" t="s">
        <v>185</v>
      </c>
      <c r="CO800" s="19">
        <f t="shared" si="23"/>
        <v>0</v>
      </c>
      <c r="CP800" s="19" t="s">
        <v>185</v>
      </c>
      <c r="CQ800" s="19" t="s">
        <v>185</v>
      </c>
      <c r="CR800" s="19" t="s">
        <v>185</v>
      </c>
      <c r="CS800" s="19" t="s">
        <v>185</v>
      </c>
      <c r="CT800" s="19" t="s">
        <v>185</v>
      </c>
      <c r="CU800" s="19">
        <f t="shared" ref="CU800:CY800" si="876">if(CP800="Không",0,1)</f>
        <v>0</v>
      </c>
      <c r="CV800" s="19">
        <f t="shared" si="876"/>
        <v>0</v>
      </c>
      <c r="CW800" s="19">
        <f t="shared" si="876"/>
        <v>0</v>
      </c>
      <c r="CX800" s="19">
        <f t="shared" si="876"/>
        <v>0</v>
      </c>
      <c r="CY800" s="19">
        <f t="shared" si="876"/>
        <v>0</v>
      </c>
      <c r="CZ800" s="19" t="s">
        <v>195</v>
      </c>
      <c r="DA800" s="19">
        <f t="shared" si="25"/>
        <v>1</v>
      </c>
      <c r="DB800" s="19" t="s">
        <v>185</v>
      </c>
      <c r="DC800" s="19">
        <f t="shared" si="26"/>
        <v>0</v>
      </c>
      <c r="DD800" s="20"/>
      <c r="DE800" s="19" t="s">
        <v>195</v>
      </c>
      <c r="DF800" s="19">
        <f t="shared" si="27"/>
        <v>1</v>
      </c>
      <c r="DG800" s="19" t="s">
        <v>196</v>
      </c>
      <c r="DH800" s="19">
        <f t="shared" si="28"/>
        <v>0</v>
      </c>
      <c r="DI800" s="19" t="s">
        <v>185</v>
      </c>
      <c r="DJ800" s="19">
        <f t="shared" si="29"/>
        <v>0</v>
      </c>
      <c r="DK800" s="19" t="s">
        <v>197</v>
      </c>
      <c r="DL800" s="19">
        <f t="shared" si="30"/>
        <v>0</v>
      </c>
      <c r="DM800" s="19" t="s">
        <v>216</v>
      </c>
      <c r="DN800" s="19">
        <f t="shared" si="31"/>
        <v>3.5</v>
      </c>
      <c r="DO800" s="19" t="s">
        <v>736</v>
      </c>
      <c r="DP800" s="19" t="s">
        <v>185</v>
      </c>
      <c r="DQ800" s="20">
        <f t="shared" si="32"/>
        <v>0</v>
      </c>
      <c r="DR800" s="20"/>
      <c r="DS800" s="19" t="s">
        <v>185</v>
      </c>
      <c r="DT800" s="20"/>
      <c r="DU800" s="19" t="s">
        <v>185</v>
      </c>
      <c r="DV800" s="20"/>
      <c r="DW800" s="20"/>
      <c r="DX800" s="20"/>
      <c r="DY800" s="20"/>
    </row>
    <row r="801">
      <c r="A801" s="18">
        <v>46044.31412037037</v>
      </c>
      <c r="B801" s="19" t="s">
        <v>390</v>
      </c>
      <c r="C801" s="19" t="s">
        <v>335</v>
      </c>
      <c r="D801" s="19">
        <f t="shared" si="2"/>
        <v>1</v>
      </c>
      <c r="E801" s="19" t="s">
        <v>235</v>
      </c>
      <c r="F801" s="19">
        <f>IFERROR(__xludf.DUMMYFUNCTION("LET(
  t, LOWER(TRIM(E801)),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01" s="19" t="s">
        <v>185</v>
      </c>
      <c r="H801" s="19">
        <f>IFERROR(__xludf.DUMMYFUNCTION("LET(
  t, LOWER(TRIM(G801)),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01" s="19" t="s">
        <v>182</v>
      </c>
      <c r="J801" s="19">
        <f>IFERROR(__xludf.DUMMYFUNCTION("LET(
  text, LOWER(I801),
  IFERROR(
    IFS(
      REGEXMATCH(text,""ở cùng gia đình|ở trọ cùng gia đình""), 0,
      REGEXMATCH(text,""thuê trọ""), 1,
      REGEXMATCH(text,""ở ktx""), 2,
      REGEXMATCH(text,""có nhà tại khu vực đang học|có nhà|ở riên"&amp;"g tại chung cư""), 3,
      REGEXMATCH(text,""ở nhà người quen""), 4
    ),
  -1)
)"),1.0)</f>
        <v>1</v>
      </c>
      <c r="K801" s="19" t="s">
        <v>248</v>
      </c>
      <c r="L801" s="19">
        <f>IFERROR(__xludf.DUMMYFUNCTION("LET(
  t, LOWER(TRIM(K801)),
  IFERROR(
    IFS(
      REGEXMATCH(t,""xuất\s*sắc""), 0,
      REGEXMATCH(t,""^giỏi$""), 1,
      REGEXMATCH(t,""^khá$""), 2,
      REGEXMATCH(t,""trung bình|bình thường|^4$""), 3,
      REGEXMATCH(t,""rớt""), 4,
      REGEX"&amp;"MATCH(t,""năm nhất|tân sinh viên|mới|chưa|không|sắp thi|chuẩn bị thi|kq|kết quả|chưa có|chưa biết""), 5,
      TRUE, 5
    ),
  5)
)"),4.0)</f>
        <v>4</v>
      </c>
      <c r="M801" s="19" t="s">
        <v>1454</v>
      </c>
      <c r="N801" s="19">
        <f>IFERROR(__xludf.DUMMYFUNCTION("LET(
  t, LOWER(TRIM(M801)),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01" s="19" t="s">
        <v>185</v>
      </c>
      <c r="P801" s="19">
        <f t="shared" si="3"/>
        <v>0</v>
      </c>
      <c r="Q801" s="20"/>
      <c r="R801" s="20" t="str">
        <f t="shared" si="875"/>
        <v/>
      </c>
      <c r="S801" s="20"/>
      <c r="T801" s="20"/>
      <c r="U801" s="20"/>
      <c r="V801" s="20" t="str">
        <f>IFERROR(__xludf.DUMMYFUNCTION("IFERROR(REGEXEXTRACT(U801,""\d+"")*1, """")"),"")</f>
        <v/>
      </c>
      <c r="W801" s="20">
        <f t="shared" si="5"/>
        <v>0</v>
      </c>
      <c r="X801" s="20"/>
      <c r="Y801" s="20"/>
      <c r="Z801" s="19" t="s">
        <v>185</v>
      </c>
      <c r="AA801" s="19"/>
      <c r="AB801" s="19" t="s">
        <v>185</v>
      </c>
      <c r="AC801" s="19" t="s">
        <v>185</v>
      </c>
      <c r="AD801" s="19" t="s">
        <v>205</v>
      </c>
      <c r="AE801" s="19" t="s">
        <v>186</v>
      </c>
      <c r="AF801" s="19" t="s">
        <v>206</v>
      </c>
      <c r="AG801" s="19" t="s">
        <v>238</v>
      </c>
      <c r="AH801" s="19" t="s">
        <v>188</v>
      </c>
      <c r="AI801" s="19" t="s">
        <v>227</v>
      </c>
      <c r="AJ801" s="19">
        <f t="shared" si="6"/>
        <v>2</v>
      </c>
      <c r="AK801" s="19" t="s">
        <v>188</v>
      </c>
      <c r="AL801" s="19">
        <f t="shared" si="7"/>
        <v>1</v>
      </c>
      <c r="AM801" s="19" t="s">
        <v>228</v>
      </c>
      <c r="AN801" s="19">
        <f t="shared" si="8"/>
        <v>1</v>
      </c>
      <c r="AO801" s="20"/>
      <c r="AP801" s="19">
        <v>2.0</v>
      </c>
      <c r="AQ801" s="19">
        <v>1.0</v>
      </c>
      <c r="AR801" s="19">
        <v>2.0</v>
      </c>
      <c r="AS801" s="19">
        <v>2.0</v>
      </c>
      <c r="AT801" s="19">
        <v>3.0</v>
      </c>
      <c r="AU801" s="19">
        <v>2.0</v>
      </c>
      <c r="AV801" s="19">
        <v>4.0</v>
      </c>
      <c r="AW801" s="19">
        <v>1.0</v>
      </c>
      <c r="AX801" s="19">
        <v>1.0</v>
      </c>
      <c r="AY801" s="19">
        <f t="shared" si="9"/>
        <v>18</v>
      </c>
      <c r="AZ801" s="19">
        <f t="shared" si="10"/>
        <v>9</v>
      </c>
      <c r="BA801" s="19">
        <f t="shared" si="11"/>
        <v>0</v>
      </c>
      <c r="BB801" s="19">
        <f t="shared" si="12"/>
        <v>0</v>
      </c>
      <c r="BC801" s="19">
        <v>1.0</v>
      </c>
      <c r="BD801" s="19">
        <v>1.0</v>
      </c>
      <c r="BE801" s="19">
        <v>2.0</v>
      </c>
      <c r="BF801" s="19">
        <v>1.0</v>
      </c>
      <c r="BG801" s="19">
        <v>2.0</v>
      </c>
      <c r="BH801" s="19">
        <v>1.0</v>
      </c>
      <c r="BI801" s="19">
        <v>3.0</v>
      </c>
      <c r="BJ801" s="19">
        <f t="shared" si="13"/>
        <v>11</v>
      </c>
      <c r="BK801" s="19">
        <f t="shared" si="14"/>
        <v>4</v>
      </c>
      <c r="BL801" s="19"/>
      <c r="BM801" s="19"/>
      <c r="BN801" s="19">
        <v>5.0</v>
      </c>
      <c r="BO801" s="19" t="s">
        <v>185</v>
      </c>
      <c r="BP801" s="19">
        <f t="shared" si="15"/>
        <v>0</v>
      </c>
      <c r="BQ801" s="19">
        <v>3.0</v>
      </c>
      <c r="BR801" s="19">
        <v>3.0</v>
      </c>
      <c r="BS801" s="19" t="s">
        <v>195</v>
      </c>
      <c r="BT801" s="20">
        <f t="shared" si="16"/>
        <v>1</v>
      </c>
      <c r="BU801" s="19" t="s">
        <v>1455</v>
      </c>
      <c r="BV801" s="19">
        <v>1.0</v>
      </c>
      <c r="BW801" s="19" t="s">
        <v>195</v>
      </c>
      <c r="BX801" s="19" t="s">
        <v>191</v>
      </c>
      <c r="BY801" s="19" t="s">
        <v>195</v>
      </c>
      <c r="BZ801" s="19" t="s">
        <v>185</v>
      </c>
      <c r="CA801" s="19">
        <f t="shared" si="17"/>
        <v>0</v>
      </c>
      <c r="CB801" s="19" t="s">
        <v>208</v>
      </c>
      <c r="CC801" s="19">
        <f t="shared" si="18"/>
        <v>2</v>
      </c>
      <c r="CD801" s="19" t="s">
        <v>209</v>
      </c>
      <c r="CE801" s="19">
        <f t="shared" si="19"/>
        <v>1</v>
      </c>
      <c r="CF801" s="19" t="s">
        <v>209</v>
      </c>
      <c r="CG801" s="19">
        <f t="shared" si="20"/>
        <v>1</v>
      </c>
      <c r="CH801" s="19" t="s">
        <v>209</v>
      </c>
      <c r="CI801" s="19">
        <f t="shared" si="21"/>
        <v>1</v>
      </c>
      <c r="CJ801" s="19" t="s">
        <v>1456</v>
      </c>
      <c r="CK801" s="19" t="s">
        <v>336</v>
      </c>
      <c r="CL801" s="19" t="s">
        <v>212</v>
      </c>
      <c r="CM801" s="19">
        <f t="shared" si="22"/>
        <v>6</v>
      </c>
      <c r="CN801" s="19" t="s">
        <v>213</v>
      </c>
      <c r="CO801" s="19">
        <f t="shared" si="23"/>
        <v>1</v>
      </c>
      <c r="CP801" s="19" t="s">
        <v>185</v>
      </c>
      <c r="CQ801" s="19" t="s">
        <v>185</v>
      </c>
      <c r="CR801" s="19" t="s">
        <v>185</v>
      </c>
      <c r="CS801" s="19" t="s">
        <v>185</v>
      </c>
      <c r="CT801" s="19" t="s">
        <v>185</v>
      </c>
      <c r="CU801" s="19">
        <f t="shared" ref="CU801:CY801" si="877">if(CP801="Không",0,1)</f>
        <v>0</v>
      </c>
      <c r="CV801" s="19">
        <f t="shared" si="877"/>
        <v>0</v>
      </c>
      <c r="CW801" s="19">
        <f t="shared" si="877"/>
        <v>0</v>
      </c>
      <c r="CX801" s="19">
        <f t="shared" si="877"/>
        <v>0</v>
      </c>
      <c r="CY801" s="19">
        <f t="shared" si="877"/>
        <v>0</v>
      </c>
      <c r="CZ801" s="19" t="s">
        <v>185</v>
      </c>
      <c r="DA801" s="19">
        <f t="shared" si="25"/>
        <v>0</v>
      </c>
      <c r="DB801" s="19" t="s">
        <v>185</v>
      </c>
      <c r="DC801" s="19">
        <f t="shared" si="26"/>
        <v>0</v>
      </c>
      <c r="DD801" s="20"/>
      <c r="DE801" s="19" t="s">
        <v>185</v>
      </c>
      <c r="DF801" s="19">
        <f t="shared" si="27"/>
        <v>0</v>
      </c>
      <c r="DG801" s="19" t="s">
        <v>196</v>
      </c>
      <c r="DH801" s="19">
        <f t="shared" si="28"/>
        <v>0</v>
      </c>
      <c r="DI801" s="19" t="s">
        <v>185</v>
      </c>
      <c r="DJ801" s="19">
        <f t="shared" si="29"/>
        <v>0</v>
      </c>
      <c r="DK801" s="19" t="s">
        <v>197</v>
      </c>
      <c r="DL801" s="19">
        <f t="shared" si="30"/>
        <v>0</v>
      </c>
      <c r="DM801" s="20"/>
      <c r="DN801" s="19" t="str">
        <f t="shared" si="31"/>
        <v/>
      </c>
      <c r="DO801" s="20"/>
      <c r="DP801" s="19" t="s">
        <v>185</v>
      </c>
      <c r="DQ801" s="20">
        <f t="shared" si="32"/>
        <v>0</v>
      </c>
      <c r="DR801" s="20"/>
      <c r="DS801" s="19" t="s">
        <v>185</v>
      </c>
      <c r="DT801" s="20"/>
      <c r="DU801" s="19" t="s">
        <v>185</v>
      </c>
      <c r="DV801" s="20"/>
      <c r="DW801" s="20"/>
      <c r="DX801" s="20"/>
      <c r="DY801" s="20"/>
    </row>
    <row r="802">
      <c r="A802" s="18">
        <v>46044.337592592594</v>
      </c>
      <c r="B802" s="19" t="s">
        <v>219</v>
      </c>
      <c r="C802" s="19" t="s">
        <v>335</v>
      </c>
      <c r="D802" s="19">
        <f t="shared" si="2"/>
        <v>1</v>
      </c>
      <c r="E802" s="19" t="s">
        <v>180</v>
      </c>
      <c r="F802" s="19">
        <f>IFERROR(__xludf.DUMMYFUNCTION("LET(
  t, LOWER(TRIM(E802)),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02" s="19" t="s">
        <v>185</v>
      </c>
      <c r="H802" s="19">
        <f>IFERROR(__xludf.DUMMYFUNCTION("LET(
  t, LOWER(TRIM(G802)),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02" s="19" t="s">
        <v>276</v>
      </c>
      <c r="J802" s="19">
        <f>IFERROR(__xludf.DUMMYFUNCTION("LET(
  text, LOWER(I802),
  IFERROR(
    IFS(
      REGEXMATCH(text,""ở cùng gia đình|ở trọ cùng gia đình""), 0,
      REGEXMATCH(text,""thuê trọ""), 1,
      REGEXMATCH(text,""ở ktx""), 2,
      REGEXMATCH(text,""có nhà tại khu vực đang học|có nhà|ở riên"&amp;"g tại chung cư""), 3,
      REGEXMATCH(text,""ở nhà người quen""), 4
    ),
  -1)
)"),0.0)</f>
        <v>0</v>
      </c>
      <c r="K802" s="19" t="s">
        <v>221</v>
      </c>
      <c r="L802" s="19">
        <f>IFERROR(__xludf.DUMMYFUNCTION("LET(
  t, LOWER(TRIM(K802)),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802" s="19" t="s">
        <v>222</v>
      </c>
      <c r="N802" s="19">
        <f>IFERROR(__xludf.DUMMYFUNCTION("LET(
  t, LOWER(TRIM(M802)),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02" s="19" t="s">
        <v>185</v>
      </c>
      <c r="P802" s="19">
        <f t="shared" si="3"/>
        <v>0</v>
      </c>
      <c r="Q802" s="20"/>
      <c r="R802" s="20" t="str">
        <f t="shared" si="875"/>
        <v/>
      </c>
      <c r="S802" s="20"/>
      <c r="T802" s="20"/>
      <c r="U802" s="20"/>
      <c r="V802" s="20" t="str">
        <f>IFERROR(__xludf.DUMMYFUNCTION("IFERROR(REGEXEXTRACT(U802,""\d+"")*1, """")"),"")</f>
        <v/>
      </c>
      <c r="W802" s="20">
        <f t="shared" si="5"/>
        <v>0</v>
      </c>
      <c r="X802" s="20"/>
      <c r="Y802" s="20"/>
      <c r="Z802" s="19" t="s">
        <v>186</v>
      </c>
      <c r="AA802" s="19"/>
      <c r="AB802" s="19" t="s">
        <v>195</v>
      </c>
      <c r="AC802" s="19" t="s">
        <v>185</v>
      </c>
      <c r="AD802" s="19" t="s">
        <v>205</v>
      </c>
      <c r="AE802" s="19" t="s">
        <v>185</v>
      </c>
      <c r="AF802" s="19" t="s">
        <v>237</v>
      </c>
      <c r="AG802" s="19" t="s">
        <v>238</v>
      </c>
      <c r="AH802" s="19" t="s">
        <v>188</v>
      </c>
      <c r="AI802" s="19" t="s">
        <v>227</v>
      </c>
      <c r="AJ802" s="19">
        <f t="shared" si="6"/>
        <v>2</v>
      </c>
      <c r="AK802" s="19" t="s">
        <v>226</v>
      </c>
      <c r="AL802" s="19">
        <f t="shared" si="7"/>
        <v>2</v>
      </c>
      <c r="AM802" s="19" t="s">
        <v>294</v>
      </c>
      <c r="AN802" s="19">
        <f t="shared" si="8"/>
        <v>2</v>
      </c>
      <c r="AO802" s="20"/>
      <c r="AP802" s="19">
        <v>1.0</v>
      </c>
      <c r="AQ802" s="19">
        <v>2.0</v>
      </c>
      <c r="AR802" s="19">
        <v>2.0</v>
      </c>
      <c r="AS802" s="19">
        <v>2.0</v>
      </c>
      <c r="AT802" s="19">
        <v>1.0</v>
      </c>
      <c r="AU802" s="19">
        <v>2.0</v>
      </c>
      <c r="AV802" s="19">
        <v>1.0</v>
      </c>
      <c r="AW802" s="19">
        <v>1.0</v>
      </c>
      <c r="AX802" s="19">
        <v>1.0</v>
      </c>
      <c r="AY802" s="19">
        <f t="shared" si="9"/>
        <v>13</v>
      </c>
      <c r="AZ802" s="19">
        <f t="shared" si="10"/>
        <v>4</v>
      </c>
      <c r="BA802" s="19">
        <f t="shared" si="11"/>
        <v>0</v>
      </c>
      <c r="BB802" s="19">
        <f t="shared" si="12"/>
        <v>0</v>
      </c>
      <c r="BC802" s="19">
        <v>1.0</v>
      </c>
      <c r="BD802" s="19">
        <v>1.0</v>
      </c>
      <c r="BE802" s="19">
        <v>1.0</v>
      </c>
      <c r="BF802" s="19">
        <v>1.0</v>
      </c>
      <c r="BG802" s="19">
        <v>2.0</v>
      </c>
      <c r="BH802" s="19">
        <v>1.0</v>
      </c>
      <c r="BI802" s="19">
        <v>1.0</v>
      </c>
      <c r="BJ802" s="19">
        <f t="shared" si="13"/>
        <v>8</v>
      </c>
      <c r="BK802" s="19">
        <f t="shared" si="14"/>
        <v>1</v>
      </c>
      <c r="BL802" s="19"/>
      <c r="BM802" s="19"/>
      <c r="BN802" s="19">
        <v>1.0</v>
      </c>
      <c r="BO802" s="19" t="s">
        <v>185</v>
      </c>
      <c r="BP802" s="19">
        <f t="shared" si="15"/>
        <v>0</v>
      </c>
      <c r="BQ802" s="19">
        <v>1.0</v>
      </c>
      <c r="BR802" s="19">
        <v>0.0</v>
      </c>
      <c r="BS802" s="19" t="s">
        <v>195</v>
      </c>
      <c r="BT802" s="20">
        <f t="shared" si="16"/>
        <v>1</v>
      </c>
      <c r="BU802" s="19" t="s">
        <v>207</v>
      </c>
      <c r="BV802" s="19">
        <v>3.0</v>
      </c>
      <c r="BW802" s="19" t="s">
        <v>185</v>
      </c>
      <c r="BX802" s="19" t="s">
        <v>191</v>
      </c>
      <c r="BY802" s="19" t="s">
        <v>185</v>
      </c>
      <c r="BZ802" s="19" t="s">
        <v>186</v>
      </c>
      <c r="CA802" s="19">
        <f t="shared" si="17"/>
        <v>1</v>
      </c>
      <c r="CB802" s="19" t="s">
        <v>186</v>
      </c>
      <c r="CC802" s="19">
        <f t="shared" si="18"/>
        <v>1</v>
      </c>
      <c r="CD802" s="19" t="s">
        <v>209</v>
      </c>
      <c r="CE802" s="19">
        <f t="shared" si="19"/>
        <v>1</v>
      </c>
      <c r="CF802" s="19" t="s">
        <v>209</v>
      </c>
      <c r="CG802" s="19">
        <f t="shared" si="20"/>
        <v>1</v>
      </c>
      <c r="CH802" s="19" t="s">
        <v>209</v>
      </c>
      <c r="CI802" s="19">
        <f t="shared" si="21"/>
        <v>1</v>
      </c>
      <c r="CJ802" s="19" t="s">
        <v>262</v>
      </c>
      <c r="CK802" s="19" t="s">
        <v>185</v>
      </c>
      <c r="CL802" s="19" t="s">
        <v>212</v>
      </c>
      <c r="CM802" s="19">
        <f t="shared" si="22"/>
        <v>6</v>
      </c>
      <c r="CN802" s="19" t="s">
        <v>185</v>
      </c>
      <c r="CO802" s="19">
        <f t="shared" si="23"/>
        <v>0</v>
      </c>
      <c r="CP802" s="19" t="s">
        <v>185</v>
      </c>
      <c r="CQ802" s="19" t="s">
        <v>195</v>
      </c>
      <c r="CR802" s="19" t="s">
        <v>185</v>
      </c>
      <c r="CS802" s="19" t="s">
        <v>185</v>
      </c>
      <c r="CT802" s="19" t="s">
        <v>185</v>
      </c>
      <c r="CU802" s="19">
        <f t="shared" ref="CU802:CY802" si="878">if(CP802="Không",0,1)</f>
        <v>0</v>
      </c>
      <c r="CV802" s="19">
        <f t="shared" si="878"/>
        <v>1</v>
      </c>
      <c r="CW802" s="19">
        <f t="shared" si="878"/>
        <v>0</v>
      </c>
      <c r="CX802" s="19">
        <f t="shared" si="878"/>
        <v>0</v>
      </c>
      <c r="CY802" s="19">
        <f t="shared" si="878"/>
        <v>0</v>
      </c>
      <c r="CZ802" s="19" t="s">
        <v>185</v>
      </c>
      <c r="DA802" s="19">
        <f t="shared" si="25"/>
        <v>0</v>
      </c>
      <c r="DB802" s="19" t="s">
        <v>185</v>
      </c>
      <c r="DC802" s="19">
        <f t="shared" si="26"/>
        <v>0</v>
      </c>
      <c r="DD802" s="20"/>
      <c r="DE802" s="19" t="s">
        <v>185</v>
      </c>
      <c r="DF802" s="19">
        <f t="shared" si="27"/>
        <v>0</v>
      </c>
      <c r="DG802" s="19" t="s">
        <v>196</v>
      </c>
      <c r="DH802" s="19">
        <f t="shared" si="28"/>
        <v>0</v>
      </c>
      <c r="DI802" s="19" t="s">
        <v>185</v>
      </c>
      <c r="DJ802" s="19">
        <f t="shared" si="29"/>
        <v>0</v>
      </c>
      <c r="DK802" s="19" t="s">
        <v>197</v>
      </c>
      <c r="DL802" s="19">
        <f t="shared" si="30"/>
        <v>0</v>
      </c>
      <c r="DM802" s="20"/>
      <c r="DN802" s="19" t="str">
        <f t="shared" si="31"/>
        <v/>
      </c>
      <c r="DO802" s="20"/>
      <c r="DP802" s="19" t="s">
        <v>185</v>
      </c>
      <c r="DQ802" s="20">
        <f t="shared" si="32"/>
        <v>0</v>
      </c>
      <c r="DR802" s="20"/>
      <c r="DS802" s="19" t="s">
        <v>185</v>
      </c>
      <c r="DT802" s="20"/>
      <c r="DU802" s="19" t="s">
        <v>185</v>
      </c>
      <c r="DV802" s="20"/>
      <c r="DW802" s="20"/>
      <c r="DX802" s="20"/>
      <c r="DY802" s="20"/>
    </row>
    <row r="803">
      <c r="A803" s="18">
        <v>46044.33833333333</v>
      </c>
      <c r="B803" s="19" t="s">
        <v>518</v>
      </c>
      <c r="C803" s="19" t="s">
        <v>335</v>
      </c>
      <c r="D803" s="19">
        <f t="shared" si="2"/>
        <v>1</v>
      </c>
      <c r="E803" s="19" t="s">
        <v>180</v>
      </c>
      <c r="F803" s="19">
        <f>IFERROR(__xludf.DUMMYFUNCTION("LET(
  t, LOWER(TRIM(E803)),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03" s="19" t="s">
        <v>185</v>
      </c>
      <c r="H803" s="19">
        <f>IFERROR(__xludf.DUMMYFUNCTION("LET(
  t, LOWER(TRIM(G803)),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03" s="19" t="s">
        <v>276</v>
      </c>
      <c r="J803" s="19">
        <f>IFERROR(__xludf.DUMMYFUNCTION("LET(
  text, LOWER(I803),
  IFERROR(
    IFS(
      REGEXMATCH(text,""ở cùng gia đình|ở trọ cùng gia đình""), 0,
      REGEXMATCH(text,""thuê trọ""), 1,
      REGEXMATCH(text,""ở ktx""), 2,
      REGEXMATCH(text,""có nhà tại khu vực đang học|có nhà|ở riên"&amp;"g tại chung cư""), 3,
      REGEXMATCH(text,""ở nhà người quen""), 4
    ),
  -1)
)"),0.0)</f>
        <v>0</v>
      </c>
      <c r="K803" s="19" t="s">
        <v>183</v>
      </c>
      <c r="L803" s="19">
        <f>IFERROR(__xludf.DUMMYFUNCTION("LET(
  t, LOWER(TRIM(K803)),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03" s="19" t="s">
        <v>222</v>
      </c>
      <c r="N803" s="19">
        <f>IFERROR(__xludf.DUMMYFUNCTION("LET(
  t, LOWER(TRIM(M803)),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03" s="19" t="s">
        <v>195</v>
      </c>
      <c r="P803" s="19">
        <f t="shared" si="3"/>
        <v>1</v>
      </c>
      <c r="Q803" s="19">
        <v>1.0</v>
      </c>
      <c r="R803" s="20">
        <f t="shared" si="875"/>
        <v>1</v>
      </c>
      <c r="S803" s="19" t="s">
        <v>223</v>
      </c>
      <c r="T803" s="19"/>
      <c r="U803" s="19" t="s">
        <v>224</v>
      </c>
      <c r="V803" s="20">
        <f>IFERROR(__xludf.DUMMYFUNCTION("IFERROR(REGEXEXTRACT(U803,""\d+"")*1, """")"),25.0)</f>
        <v>25</v>
      </c>
      <c r="W803" s="20">
        <f t="shared" si="5"/>
        <v>25</v>
      </c>
      <c r="X803" s="19">
        <v>10.0</v>
      </c>
      <c r="Y803" s="19">
        <v>5.0</v>
      </c>
      <c r="Z803" s="19" t="s">
        <v>185</v>
      </c>
      <c r="AA803" s="19"/>
      <c r="AB803" s="19" t="s">
        <v>185</v>
      </c>
      <c r="AC803" s="19" t="s">
        <v>185</v>
      </c>
      <c r="AD803" s="19" t="s">
        <v>205</v>
      </c>
      <c r="AE803" s="19" t="s">
        <v>186</v>
      </c>
      <c r="AF803" s="19" t="s">
        <v>187</v>
      </c>
      <c r="AG803" s="19" t="s">
        <v>226</v>
      </c>
      <c r="AH803" s="19" t="s">
        <v>226</v>
      </c>
      <c r="AI803" s="19" t="s">
        <v>227</v>
      </c>
      <c r="AJ803" s="19">
        <f t="shared" si="6"/>
        <v>2</v>
      </c>
      <c r="AK803" s="19" t="s">
        <v>251</v>
      </c>
      <c r="AL803" s="19">
        <f t="shared" si="7"/>
        <v>3</v>
      </c>
      <c r="AM803" s="19" t="s">
        <v>228</v>
      </c>
      <c r="AN803" s="19">
        <f t="shared" si="8"/>
        <v>1</v>
      </c>
      <c r="AO803" s="20"/>
      <c r="AP803" s="19">
        <v>2.0</v>
      </c>
      <c r="AQ803" s="19">
        <v>2.0</v>
      </c>
      <c r="AR803" s="19">
        <v>2.0</v>
      </c>
      <c r="AS803" s="19">
        <v>2.0</v>
      </c>
      <c r="AT803" s="19">
        <v>2.0</v>
      </c>
      <c r="AU803" s="19">
        <v>2.0</v>
      </c>
      <c r="AV803" s="19">
        <v>2.0</v>
      </c>
      <c r="AW803" s="19">
        <v>2.0</v>
      </c>
      <c r="AX803" s="19">
        <v>2.0</v>
      </c>
      <c r="AY803" s="19">
        <f t="shared" si="9"/>
        <v>18</v>
      </c>
      <c r="AZ803" s="19">
        <f t="shared" si="10"/>
        <v>9</v>
      </c>
      <c r="BA803" s="19">
        <f t="shared" si="11"/>
        <v>0</v>
      </c>
      <c r="BB803" s="19">
        <f t="shared" si="12"/>
        <v>0</v>
      </c>
      <c r="BC803" s="19">
        <v>2.0</v>
      </c>
      <c r="BD803" s="19">
        <v>2.0</v>
      </c>
      <c r="BE803" s="19">
        <v>2.0</v>
      </c>
      <c r="BF803" s="19">
        <v>2.0</v>
      </c>
      <c r="BG803" s="19">
        <v>2.0</v>
      </c>
      <c r="BH803" s="19">
        <v>2.0</v>
      </c>
      <c r="BI803" s="19">
        <v>2.0</v>
      </c>
      <c r="BJ803" s="19">
        <f t="shared" si="13"/>
        <v>14</v>
      </c>
      <c r="BK803" s="19">
        <f t="shared" si="14"/>
        <v>7</v>
      </c>
      <c r="BL803" s="19"/>
      <c r="BM803" s="19"/>
      <c r="BN803" s="19">
        <v>1.0</v>
      </c>
      <c r="BO803" s="19" t="s">
        <v>185</v>
      </c>
      <c r="BP803" s="19">
        <f t="shared" si="15"/>
        <v>0</v>
      </c>
      <c r="BQ803" s="19">
        <v>1.0</v>
      </c>
      <c r="BR803" s="19">
        <v>10.0</v>
      </c>
      <c r="BS803" s="19" t="s">
        <v>185</v>
      </c>
      <c r="BT803" s="20">
        <f t="shared" si="16"/>
        <v>0</v>
      </c>
      <c r="BU803" s="20"/>
      <c r="BV803" s="19">
        <v>3.0</v>
      </c>
      <c r="BW803" s="19" t="s">
        <v>185</v>
      </c>
      <c r="BX803" s="19" t="s">
        <v>191</v>
      </c>
      <c r="BY803" s="19" t="s">
        <v>185</v>
      </c>
      <c r="BZ803" s="19" t="s">
        <v>186</v>
      </c>
      <c r="CA803" s="19">
        <f t="shared" si="17"/>
        <v>1</v>
      </c>
      <c r="CB803" s="19" t="s">
        <v>186</v>
      </c>
      <c r="CC803" s="19">
        <f t="shared" si="18"/>
        <v>1</v>
      </c>
      <c r="CD803" s="19" t="s">
        <v>209</v>
      </c>
      <c r="CE803" s="19">
        <f t="shared" si="19"/>
        <v>1</v>
      </c>
      <c r="CF803" s="19" t="s">
        <v>209</v>
      </c>
      <c r="CG803" s="19">
        <f t="shared" si="20"/>
        <v>1</v>
      </c>
      <c r="CH803" s="19" t="s">
        <v>192</v>
      </c>
      <c r="CI803" s="19">
        <f t="shared" si="21"/>
        <v>0</v>
      </c>
      <c r="CJ803" s="19" t="s">
        <v>229</v>
      </c>
      <c r="CK803" s="19" t="s">
        <v>279</v>
      </c>
      <c r="CL803" s="19" t="s">
        <v>194</v>
      </c>
      <c r="CM803" s="19">
        <f t="shared" si="22"/>
        <v>3.5</v>
      </c>
      <c r="CN803" s="19" t="s">
        <v>185</v>
      </c>
      <c r="CO803" s="19">
        <f t="shared" si="23"/>
        <v>0</v>
      </c>
      <c r="CP803" s="19" t="s">
        <v>185</v>
      </c>
      <c r="CQ803" s="19" t="s">
        <v>195</v>
      </c>
      <c r="CR803" s="19" t="s">
        <v>185</v>
      </c>
      <c r="CS803" s="19" t="s">
        <v>185</v>
      </c>
      <c r="CT803" s="19" t="s">
        <v>185</v>
      </c>
      <c r="CU803" s="19">
        <f t="shared" ref="CU803:CY803" si="879">if(CP803="Không",0,1)</f>
        <v>0</v>
      </c>
      <c r="CV803" s="19">
        <f t="shared" si="879"/>
        <v>1</v>
      </c>
      <c r="CW803" s="19">
        <f t="shared" si="879"/>
        <v>0</v>
      </c>
      <c r="CX803" s="19">
        <f t="shared" si="879"/>
        <v>0</v>
      </c>
      <c r="CY803" s="19">
        <f t="shared" si="879"/>
        <v>0</v>
      </c>
      <c r="CZ803" s="19" t="s">
        <v>185</v>
      </c>
      <c r="DA803" s="19">
        <f t="shared" si="25"/>
        <v>0</v>
      </c>
      <c r="DB803" s="19" t="s">
        <v>185</v>
      </c>
      <c r="DC803" s="19">
        <f t="shared" si="26"/>
        <v>0</v>
      </c>
      <c r="DD803" s="20"/>
      <c r="DE803" s="19" t="s">
        <v>185</v>
      </c>
      <c r="DF803" s="19">
        <f t="shared" si="27"/>
        <v>0</v>
      </c>
      <c r="DG803" s="19" t="s">
        <v>196</v>
      </c>
      <c r="DH803" s="19">
        <f t="shared" si="28"/>
        <v>0</v>
      </c>
      <c r="DI803" s="19" t="s">
        <v>185</v>
      </c>
      <c r="DJ803" s="19">
        <f t="shared" si="29"/>
        <v>0</v>
      </c>
      <c r="DK803" s="19" t="s">
        <v>197</v>
      </c>
      <c r="DL803" s="19">
        <f t="shared" si="30"/>
        <v>0</v>
      </c>
      <c r="DM803" s="20"/>
      <c r="DN803" s="19" t="str">
        <f t="shared" si="31"/>
        <v/>
      </c>
      <c r="DO803" s="20"/>
      <c r="DP803" s="19" t="s">
        <v>185</v>
      </c>
      <c r="DQ803" s="20">
        <f t="shared" si="32"/>
        <v>0</v>
      </c>
      <c r="DR803" s="20"/>
      <c r="DS803" s="19" t="s">
        <v>185</v>
      </c>
      <c r="DT803" s="20"/>
      <c r="DU803" s="19" t="s">
        <v>185</v>
      </c>
      <c r="DV803" s="20"/>
      <c r="DW803" s="20"/>
      <c r="DX803" s="20"/>
      <c r="DY803" s="20"/>
    </row>
    <row r="804">
      <c r="A804" s="18">
        <v>46044.34306712963</v>
      </c>
      <c r="B804" s="19" t="s">
        <v>219</v>
      </c>
      <c r="C804" s="19" t="s">
        <v>335</v>
      </c>
      <c r="D804" s="19">
        <f t="shared" si="2"/>
        <v>1</v>
      </c>
      <c r="E804" s="19" t="s">
        <v>1457</v>
      </c>
      <c r="F804" s="19">
        <f>IFERROR(__xludf.DUMMYFUNCTION("LET(
  t, LOWER(TRIM(E804)),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04" s="19" t="s">
        <v>220</v>
      </c>
      <c r="H804" s="19">
        <f>IFERROR(__xludf.DUMMYFUNCTION("LET(
  t, LOWER(TRIM(G804)),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804" s="19" t="s">
        <v>276</v>
      </c>
      <c r="J804" s="19">
        <f>IFERROR(__xludf.DUMMYFUNCTION("LET(
  text, LOWER(I804),
  IFERROR(
    IFS(
      REGEXMATCH(text,""ở cùng gia đình|ở trọ cùng gia đình""), 0,
      REGEXMATCH(text,""thuê trọ""), 1,
      REGEXMATCH(text,""ở ktx""), 2,
      REGEXMATCH(text,""có nhà tại khu vực đang học|có nhà|ở riên"&amp;"g tại chung cư""), 3,
      REGEXMATCH(text,""ở nhà người quen""), 4
    ),
  -1)
)"),0.0)</f>
        <v>0</v>
      </c>
      <c r="K804" s="19" t="s">
        <v>183</v>
      </c>
      <c r="L804" s="19">
        <f>IFERROR(__xludf.DUMMYFUNCTION("LET(
  t, LOWER(TRIM(K804)),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04" s="19" t="s">
        <v>1458</v>
      </c>
      <c r="N804" s="19">
        <f>IFERROR(__xludf.DUMMYFUNCTION("LET(
  t, LOWER(TRIM(M804)),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)"),0.0)</f>
        <v>0</v>
      </c>
      <c r="O804" s="19" t="s">
        <v>195</v>
      </c>
      <c r="P804" s="19">
        <f t="shared" si="3"/>
        <v>1</v>
      </c>
      <c r="Q804" s="19">
        <v>1.0</v>
      </c>
      <c r="R804" s="20">
        <f t="shared" si="875"/>
        <v>1</v>
      </c>
      <c r="S804" s="19" t="s">
        <v>223</v>
      </c>
      <c r="T804" s="19"/>
      <c r="U804" s="19" t="s">
        <v>224</v>
      </c>
      <c r="V804" s="20">
        <f>IFERROR(__xludf.DUMMYFUNCTION("IFERROR(REGEXEXTRACT(U804,""\d+"")*1, """")"),25.0)</f>
        <v>25</v>
      </c>
      <c r="W804" s="20">
        <f t="shared" si="5"/>
        <v>25</v>
      </c>
      <c r="X804" s="19">
        <v>0.0</v>
      </c>
      <c r="Y804" s="19">
        <v>40.0</v>
      </c>
      <c r="Z804" s="19" t="s">
        <v>185</v>
      </c>
      <c r="AA804" s="19"/>
      <c r="AB804" s="19" t="s">
        <v>185</v>
      </c>
      <c r="AC804" s="19" t="s">
        <v>185</v>
      </c>
      <c r="AD804" s="19" t="s">
        <v>205</v>
      </c>
      <c r="AE804" s="19" t="s">
        <v>185</v>
      </c>
      <c r="AF804" s="19" t="s">
        <v>206</v>
      </c>
      <c r="AG804" s="19" t="s">
        <v>188</v>
      </c>
      <c r="AH804" s="19" t="s">
        <v>188</v>
      </c>
      <c r="AI804" s="19" t="s">
        <v>239</v>
      </c>
      <c r="AJ804" s="19">
        <f t="shared" si="6"/>
        <v>0</v>
      </c>
      <c r="AK804" s="19" t="s">
        <v>238</v>
      </c>
      <c r="AL804" s="19">
        <f t="shared" si="7"/>
        <v>0</v>
      </c>
      <c r="AM804" s="19" t="s">
        <v>190</v>
      </c>
      <c r="AN804" s="19">
        <f t="shared" si="8"/>
        <v>0</v>
      </c>
      <c r="AO804" s="20"/>
      <c r="AP804" s="19">
        <v>2.0</v>
      </c>
      <c r="AQ804" s="19">
        <v>3.0</v>
      </c>
      <c r="AR804" s="19">
        <v>3.0</v>
      </c>
      <c r="AS804" s="19">
        <v>4.0</v>
      </c>
      <c r="AT804" s="19">
        <v>2.0</v>
      </c>
      <c r="AU804" s="19">
        <v>4.0</v>
      </c>
      <c r="AV804" s="19">
        <v>4.0</v>
      </c>
      <c r="AW804" s="19">
        <v>2.0</v>
      </c>
      <c r="AX804" s="19">
        <v>1.0</v>
      </c>
      <c r="AY804" s="19">
        <f t="shared" si="9"/>
        <v>25</v>
      </c>
      <c r="AZ804" s="19">
        <f t="shared" si="10"/>
        <v>16</v>
      </c>
      <c r="BA804" s="19">
        <f t="shared" si="11"/>
        <v>1</v>
      </c>
      <c r="BB804" s="19">
        <f t="shared" si="12"/>
        <v>1</v>
      </c>
      <c r="BC804" s="19">
        <v>3.0</v>
      </c>
      <c r="BD804" s="19">
        <v>2.0</v>
      </c>
      <c r="BE804" s="19">
        <v>4.0</v>
      </c>
      <c r="BF804" s="19">
        <v>3.0</v>
      </c>
      <c r="BG804" s="19">
        <v>2.0</v>
      </c>
      <c r="BH804" s="19">
        <v>1.0</v>
      </c>
      <c r="BI804" s="19">
        <v>3.0</v>
      </c>
      <c r="BJ804" s="19">
        <f t="shared" si="13"/>
        <v>18</v>
      </c>
      <c r="BK804" s="19">
        <f t="shared" si="14"/>
        <v>11</v>
      </c>
      <c r="BL804" s="19"/>
      <c r="BM804" s="19"/>
      <c r="BN804" s="19">
        <v>5.0</v>
      </c>
      <c r="BO804" s="19" t="s">
        <v>195</v>
      </c>
      <c r="BP804" s="19">
        <f t="shared" si="15"/>
        <v>1</v>
      </c>
      <c r="BQ804" s="19">
        <v>5.0</v>
      </c>
      <c r="BR804" s="19">
        <v>5.0</v>
      </c>
      <c r="BS804" s="19" t="s">
        <v>195</v>
      </c>
      <c r="BT804" s="20">
        <f t="shared" si="16"/>
        <v>1</v>
      </c>
      <c r="BU804" s="19" t="s">
        <v>1459</v>
      </c>
      <c r="BV804" s="19">
        <v>3.0</v>
      </c>
      <c r="BW804" s="19" t="s">
        <v>185</v>
      </c>
      <c r="BX804" s="19" t="s">
        <v>191</v>
      </c>
      <c r="BY804" s="19" t="s">
        <v>185</v>
      </c>
      <c r="BZ804" s="19" t="s">
        <v>186</v>
      </c>
      <c r="CA804" s="19">
        <f t="shared" si="17"/>
        <v>1</v>
      </c>
      <c r="CB804" s="19" t="s">
        <v>186</v>
      </c>
      <c r="CC804" s="19">
        <f t="shared" si="18"/>
        <v>1</v>
      </c>
      <c r="CD804" s="19" t="s">
        <v>192</v>
      </c>
      <c r="CE804" s="19">
        <f t="shared" si="19"/>
        <v>0</v>
      </c>
      <c r="CF804" s="19" t="s">
        <v>209</v>
      </c>
      <c r="CG804" s="19">
        <f t="shared" si="20"/>
        <v>1</v>
      </c>
      <c r="CH804" s="19" t="s">
        <v>192</v>
      </c>
      <c r="CI804" s="19">
        <f t="shared" si="21"/>
        <v>0</v>
      </c>
      <c r="CJ804" s="19" t="s">
        <v>229</v>
      </c>
      <c r="CK804" s="19" t="s">
        <v>185</v>
      </c>
      <c r="CL804" s="19" t="s">
        <v>241</v>
      </c>
      <c r="CM804" s="19">
        <f t="shared" si="22"/>
        <v>1.5</v>
      </c>
      <c r="CN804" s="19" t="s">
        <v>185</v>
      </c>
      <c r="CO804" s="19">
        <f t="shared" si="23"/>
        <v>0</v>
      </c>
      <c r="CP804" s="19" t="s">
        <v>185</v>
      </c>
      <c r="CQ804" s="19" t="s">
        <v>195</v>
      </c>
      <c r="CR804" s="19" t="s">
        <v>185</v>
      </c>
      <c r="CS804" s="19" t="s">
        <v>185</v>
      </c>
      <c r="CT804" s="19" t="s">
        <v>185</v>
      </c>
      <c r="CU804" s="19">
        <f t="shared" ref="CU804:CY804" si="880">if(CP804="Không",0,1)</f>
        <v>0</v>
      </c>
      <c r="CV804" s="19">
        <f t="shared" si="880"/>
        <v>1</v>
      </c>
      <c r="CW804" s="19">
        <f t="shared" si="880"/>
        <v>0</v>
      </c>
      <c r="CX804" s="19">
        <f t="shared" si="880"/>
        <v>0</v>
      </c>
      <c r="CY804" s="19">
        <f t="shared" si="880"/>
        <v>0</v>
      </c>
      <c r="CZ804" s="19" t="s">
        <v>195</v>
      </c>
      <c r="DA804" s="19">
        <f t="shared" si="25"/>
        <v>1</v>
      </c>
      <c r="DB804" s="19" t="s">
        <v>185</v>
      </c>
      <c r="DC804" s="19">
        <f t="shared" si="26"/>
        <v>0</v>
      </c>
      <c r="DD804" s="20"/>
      <c r="DE804" s="19" t="s">
        <v>195</v>
      </c>
      <c r="DF804" s="19">
        <f t="shared" si="27"/>
        <v>1</v>
      </c>
      <c r="DG804" s="19" t="s">
        <v>196</v>
      </c>
      <c r="DH804" s="19">
        <f t="shared" si="28"/>
        <v>0</v>
      </c>
      <c r="DI804" s="19" t="s">
        <v>403</v>
      </c>
      <c r="DJ804" s="19">
        <f t="shared" si="29"/>
        <v>1</v>
      </c>
      <c r="DK804" s="19" t="s">
        <v>197</v>
      </c>
      <c r="DL804" s="19">
        <f t="shared" si="30"/>
        <v>0</v>
      </c>
      <c r="DM804" s="19" t="s">
        <v>265</v>
      </c>
      <c r="DN804" s="19">
        <f t="shared" si="31"/>
        <v>5</v>
      </c>
      <c r="DO804" s="19" t="s">
        <v>752</v>
      </c>
      <c r="DP804" s="19" t="s">
        <v>185</v>
      </c>
      <c r="DQ804" s="20">
        <f t="shared" si="32"/>
        <v>0</v>
      </c>
      <c r="DR804" s="20"/>
      <c r="DS804" s="19" t="s">
        <v>185</v>
      </c>
      <c r="DT804" s="20"/>
      <c r="DU804" s="19" t="s">
        <v>185</v>
      </c>
      <c r="DV804" s="20"/>
      <c r="DW804" s="20"/>
      <c r="DX804" s="20"/>
      <c r="DY804" s="20"/>
    </row>
    <row r="805">
      <c r="A805" s="18">
        <v>46044.3462037037</v>
      </c>
      <c r="B805" s="19" t="s">
        <v>234</v>
      </c>
      <c r="C805" s="19" t="s">
        <v>335</v>
      </c>
      <c r="D805" s="19">
        <f t="shared" si="2"/>
        <v>1</v>
      </c>
      <c r="E805" s="19" t="s">
        <v>328</v>
      </c>
      <c r="F805" s="19">
        <f>IFERROR(__xludf.DUMMYFUNCTION("LET(
  t, LOWER(TRIM(E805)),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)"),1.0)</f>
        <v>1</v>
      </c>
      <c r="G805" s="19" t="s">
        <v>185</v>
      </c>
      <c r="H805" s="19">
        <f>IFERROR(__xludf.DUMMYFUNCTION("LET(
  t, LOWER(TRIM(G805)),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05" s="19" t="s">
        <v>276</v>
      </c>
      <c r="J805" s="19">
        <f>IFERROR(__xludf.DUMMYFUNCTION("LET(
  text, LOWER(I805),
  IFERROR(
    IFS(
      REGEXMATCH(text,""ở cùng gia đình|ở trọ cùng gia đình""), 0,
      REGEXMATCH(text,""thuê trọ""), 1,
      REGEXMATCH(text,""ở ktx""), 2,
      REGEXMATCH(text,""có nhà tại khu vực đang học|có nhà|ở riên"&amp;"g tại chung cư""), 3,
      REGEXMATCH(text,""ở nhà người quen""), 4
    ),
  -1)
)"),0.0)</f>
        <v>0</v>
      </c>
      <c r="K805" s="19" t="s">
        <v>221</v>
      </c>
      <c r="L805" s="19">
        <f>IFERROR(__xludf.DUMMYFUNCTION("LET(
  t, LOWER(TRIM(K805)),
  IFERROR(
    IFS(
      REGEXMATCH(t,""xuất\s*sắc""), 0,
      REGEXMATCH(t,""^giỏi$""), 1,
      REGEXMATCH(t,""^khá$""), 2,
      REGEXMATCH(t,""trung bình|bình thường|^4$""), 3,
      REGEXMATCH(t,""rớt""), 4,
      REGEX"&amp;"MATCH(t,""năm nhất|tân sinh viên|mới|chưa|không|sắp thi|chuẩn bị thi|kq|kết quả|chưa có|chưa biết""), 5,
      TRUE, 5
    ),
  5)
)"),1.0)</f>
        <v>1</v>
      </c>
      <c r="M805" s="19" t="s">
        <v>184</v>
      </c>
      <c r="N805" s="19">
        <f>IFERROR(__xludf.DUMMYFUNCTION("LET(
  t, LOWER(TRIM(M805)),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05" s="19" t="s">
        <v>185</v>
      </c>
      <c r="P805" s="19">
        <f t="shared" si="3"/>
        <v>0</v>
      </c>
      <c r="Q805" s="20"/>
      <c r="R805" s="20" t="str">
        <f t="shared" si="875"/>
        <v/>
      </c>
      <c r="S805" s="20"/>
      <c r="T805" s="20"/>
      <c r="U805" s="20"/>
      <c r="V805" s="20" t="str">
        <f>IFERROR(__xludf.DUMMYFUNCTION("IFERROR(REGEXEXTRACT(U805,""\d+"")*1, """")"),"")</f>
        <v/>
      </c>
      <c r="W805" s="20">
        <f t="shared" si="5"/>
        <v>0</v>
      </c>
      <c r="X805" s="20"/>
      <c r="Y805" s="20"/>
      <c r="Z805" s="19" t="s">
        <v>185</v>
      </c>
      <c r="AA805" s="19"/>
      <c r="AB805" s="19" t="s">
        <v>185</v>
      </c>
      <c r="AC805" s="19" t="s">
        <v>185</v>
      </c>
      <c r="AD805" s="19" t="s">
        <v>205</v>
      </c>
      <c r="AE805" s="19" t="s">
        <v>185</v>
      </c>
      <c r="AF805" s="19" t="s">
        <v>206</v>
      </c>
      <c r="AG805" s="19" t="s">
        <v>188</v>
      </c>
      <c r="AH805" s="19" t="s">
        <v>188</v>
      </c>
      <c r="AI805" s="19" t="s">
        <v>227</v>
      </c>
      <c r="AJ805" s="19">
        <f t="shared" si="6"/>
        <v>2</v>
      </c>
      <c r="AK805" s="19" t="s">
        <v>188</v>
      </c>
      <c r="AL805" s="19">
        <f t="shared" si="7"/>
        <v>1</v>
      </c>
      <c r="AM805" s="19" t="s">
        <v>190</v>
      </c>
      <c r="AN805" s="19">
        <f t="shared" si="8"/>
        <v>0</v>
      </c>
      <c r="AO805" s="20"/>
      <c r="AP805" s="19">
        <v>3.0</v>
      </c>
      <c r="AQ805" s="19">
        <v>2.0</v>
      </c>
      <c r="AR805" s="19">
        <v>1.0</v>
      </c>
      <c r="AS805" s="19">
        <v>2.0</v>
      </c>
      <c r="AT805" s="19">
        <v>2.0</v>
      </c>
      <c r="AU805" s="19">
        <v>2.0</v>
      </c>
      <c r="AV805" s="19">
        <v>1.0</v>
      </c>
      <c r="AW805" s="19">
        <v>1.0</v>
      </c>
      <c r="AX805" s="19">
        <v>1.0</v>
      </c>
      <c r="AY805" s="19">
        <f t="shared" si="9"/>
        <v>15</v>
      </c>
      <c r="AZ805" s="19">
        <f t="shared" si="10"/>
        <v>6</v>
      </c>
      <c r="BA805" s="19">
        <f t="shared" si="11"/>
        <v>0</v>
      </c>
      <c r="BB805" s="19">
        <f t="shared" si="12"/>
        <v>0</v>
      </c>
      <c r="BC805" s="19">
        <v>2.0</v>
      </c>
      <c r="BD805" s="19">
        <v>1.0</v>
      </c>
      <c r="BE805" s="19">
        <v>1.0</v>
      </c>
      <c r="BF805" s="19">
        <v>1.0</v>
      </c>
      <c r="BG805" s="19">
        <v>2.0</v>
      </c>
      <c r="BH805" s="19">
        <v>1.0</v>
      </c>
      <c r="BI805" s="19">
        <v>1.0</v>
      </c>
      <c r="BJ805" s="19">
        <f t="shared" si="13"/>
        <v>9</v>
      </c>
      <c r="BK805" s="19">
        <f t="shared" si="14"/>
        <v>2</v>
      </c>
      <c r="BL805" s="19"/>
      <c r="BM805" s="19"/>
      <c r="BN805" s="19">
        <v>3.0</v>
      </c>
      <c r="BO805" s="19" t="s">
        <v>185</v>
      </c>
      <c r="BP805" s="19">
        <f t="shared" si="15"/>
        <v>0</v>
      </c>
      <c r="BQ805" s="19">
        <v>3.0</v>
      </c>
      <c r="BR805" s="22">
        <v>46056.0</v>
      </c>
      <c r="BS805" s="19" t="s">
        <v>195</v>
      </c>
      <c r="BT805" s="20">
        <f t="shared" si="16"/>
        <v>1</v>
      </c>
      <c r="BU805" s="19" t="s">
        <v>1460</v>
      </c>
      <c r="BV805" s="19">
        <v>4.0</v>
      </c>
      <c r="BW805" s="19" t="s">
        <v>195</v>
      </c>
      <c r="BX805" s="19" t="s">
        <v>191</v>
      </c>
      <c r="BY805" s="19" t="s">
        <v>185</v>
      </c>
      <c r="BZ805" s="19" t="s">
        <v>186</v>
      </c>
      <c r="CA805" s="19">
        <f t="shared" si="17"/>
        <v>1</v>
      </c>
      <c r="CB805" s="19" t="s">
        <v>208</v>
      </c>
      <c r="CC805" s="19">
        <f t="shared" si="18"/>
        <v>2</v>
      </c>
      <c r="CD805" s="19" t="s">
        <v>209</v>
      </c>
      <c r="CE805" s="19">
        <f t="shared" si="19"/>
        <v>1</v>
      </c>
      <c r="CF805" s="19" t="s">
        <v>209</v>
      </c>
      <c r="CG805" s="19">
        <f t="shared" si="20"/>
        <v>1</v>
      </c>
      <c r="CH805" s="19" t="s">
        <v>209</v>
      </c>
      <c r="CI805" s="19">
        <f t="shared" si="21"/>
        <v>1</v>
      </c>
      <c r="CJ805" s="19" t="s">
        <v>292</v>
      </c>
      <c r="CK805" s="19" t="s">
        <v>1057</v>
      </c>
      <c r="CL805" s="19" t="s">
        <v>212</v>
      </c>
      <c r="CM805" s="19">
        <f t="shared" si="22"/>
        <v>6</v>
      </c>
      <c r="CN805" s="19" t="s">
        <v>213</v>
      </c>
      <c r="CO805" s="19">
        <f t="shared" si="23"/>
        <v>1</v>
      </c>
      <c r="CP805" s="19" t="s">
        <v>195</v>
      </c>
      <c r="CQ805" s="19" t="s">
        <v>195</v>
      </c>
      <c r="CR805" s="19" t="s">
        <v>185</v>
      </c>
      <c r="CS805" s="19" t="s">
        <v>195</v>
      </c>
      <c r="CT805" s="19" t="s">
        <v>195</v>
      </c>
      <c r="CU805" s="19">
        <f t="shared" ref="CU805:CY805" si="881">if(CP805="Không",0,1)</f>
        <v>1</v>
      </c>
      <c r="CV805" s="19">
        <f t="shared" si="881"/>
        <v>1</v>
      </c>
      <c r="CW805" s="19">
        <f t="shared" si="881"/>
        <v>0</v>
      </c>
      <c r="CX805" s="19">
        <f t="shared" si="881"/>
        <v>1</v>
      </c>
      <c r="CY805" s="19">
        <f t="shared" si="881"/>
        <v>1</v>
      </c>
      <c r="CZ805" s="19" t="s">
        <v>185</v>
      </c>
      <c r="DA805" s="19">
        <f t="shared" si="25"/>
        <v>0</v>
      </c>
      <c r="DB805" s="19" t="s">
        <v>185</v>
      </c>
      <c r="DC805" s="19">
        <f t="shared" si="26"/>
        <v>0</v>
      </c>
      <c r="DD805" s="20"/>
      <c r="DE805" s="19" t="s">
        <v>185</v>
      </c>
      <c r="DF805" s="19">
        <f t="shared" si="27"/>
        <v>0</v>
      </c>
      <c r="DG805" s="19" t="s">
        <v>196</v>
      </c>
      <c r="DH805" s="19">
        <f t="shared" si="28"/>
        <v>0</v>
      </c>
      <c r="DI805" s="19" t="s">
        <v>185</v>
      </c>
      <c r="DJ805" s="19">
        <f t="shared" si="29"/>
        <v>0</v>
      </c>
      <c r="DK805" s="19" t="s">
        <v>197</v>
      </c>
      <c r="DL805" s="19">
        <f t="shared" si="30"/>
        <v>0</v>
      </c>
      <c r="DM805" s="20"/>
      <c r="DN805" s="19" t="str">
        <f t="shared" si="31"/>
        <v/>
      </c>
      <c r="DO805" s="20"/>
      <c r="DP805" s="19" t="s">
        <v>185</v>
      </c>
      <c r="DQ805" s="20">
        <f t="shared" si="32"/>
        <v>0</v>
      </c>
      <c r="DR805" s="20"/>
      <c r="DS805" s="19" t="s">
        <v>185</v>
      </c>
      <c r="DT805" s="20"/>
      <c r="DU805" s="19" t="s">
        <v>185</v>
      </c>
      <c r="DV805" s="20"/>
      <c r="DW805" s="20"/>
      <c r="DX805" s="20"/>
      <c r="DY805" s="20"/>
    </row>
    <row r="806">
      <c r="A806" s="18">
        <v>46044.45569444444</v>
      </c>
      <c r="B806" s="19" t="s">
        <v>359</v>
      </c>
      <c r="C806" s="19" t="s">
        <v>335</v>
      </c>
      <c r="D806" s="19">
        <f t="shared" si="2"/>
        <v>1</v>
      </c>
      <c r="E806" s="19" t="s">
        <v>180</v>
      </c>
      <c r="F806" s="19">
        <f>IFERROR(__xludf.DUMMYFUNCTION("LET(
  t, LOWER(TRIM(E806)),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06" s="19" t="s">
        <v>185</v>
      </c>
      <c r="H806" s="19">
        <f>IFERROR(__xludf.DUMMYFUNCTION("LET(
  t, LOWER(TRIM(G806)),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06" s="19" t="s">
        <v>182</v>
      </c>
      <c r="J806" s="19">
        <f>IFERROR(__xludf.DUMMYFUNCTION("LET(
  text, LOWER(I806),
  IFERROR(
    IFS(
      REGEXMATCH(text,""ở cùng gia đình|ở trọ cùng gia đình""), 0,
      REGEXMATCH(text,""thuê trọ""), 1,
      REGEXMATCH(text,""ở ktx""), 2,
      REGEXMATCH(text,""có nhà tại khu vực đang học|có nhà|ở riên"&amp;"g tại chung cư""), 3,
      REGEXMATCH(text,""ở nhà người quen""), 4
    ),
  -1)
)"),1.0)</f>
        <v>1</v>
      </c>
      <c r="K806" s="19" t="s">
        <v>183</v>
      </c>
      <c r="L806" s="19">
        <f>IFERROR(__xludf.DUMMYFUNCTION("LET(
  t, LOWER(TRIM(K806)),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06" s="19" t="s">
        <v>184</v>
      </c>
      <c r="N806" s="19">
        <f>IFERROR(__xludf.DUMMYFUNCTION("LET(
  t, LOWER(TRIM(M806)),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06" s="19" t="s">
        <v>185</v>
      </c>
      <c r="P806" s="19">
        <f t="shared" si="3"/>
        <v>0</v>
      </c>
      <c r="Q806" s="20"/>
      <c r="R806" s="20" t="str">
        <f t="shared" si="875"/>
        <v/>
      </c>
      <c r="S806" s="20"/>
      <c r="T806" s="20"/>
      <c r="U806" s="20"/>
      <c r="V806" s="20" t="str">
        <f>IFERROR(__xludf.DUMMYFUNCTION("IFERROR(REGEXEXTRACT(U806,""\d+"")*1, """")"),"")</f>
        <v/>
      </c>
      <c r="W806" s="20">
        <f t="shared" si="5"/>
        <v>0</v>
      </c>
      <c r="X806" s="20"/>
      <c r="Y806" s="20"/>
      <c r="Z806" s="19" t="s">
        <v>186</v>
      </c>
      <c r="AA806" s="19"/>
      <c r="AB806" s="19" t="s">
        <v>185</v>
      </c>
      <c r="AC806" s="19" t="s">
        <v>586</v>
      </c>
      <c r="AD806" s="19" t="s">
        <v>205</v>
      </c>
      <c r="AE806" s="19" t="s">
        <v>185</v>
      </c>
      <c r="AF806" s="19" t="s">
        <v>187</v>
      </c>
      <c r="AG806" s="19" t="s">
        <v>226</v>
      </c>
      <c r="AH806" s="19" t="s">
        <v>226</v>
      </c>
      <c r="AI806" s="19" t="s">
        <v>227</v>
      </c>
      <c r="AJ806" s="19">
        <f t="shared" si="6"/>
        <v>2</v>
      </c>
      <c r="AK806" s="19" t="s">
        <v>226</v>
      </c>
      <c r="AL806" s="19">
        <f t="shared" si="7"/>
        <v>2</v>
      </c>
      <c r="AM806" s="19" t="s">
        <v>228</v>
      </c>
      <c r="AN806" s="19">
        <f t="shared" si="8"/>
        <v>1</v>
      </c>
      <c r="AO806" s="20"/>
      <c r="AP806" s="19">
        <v>2.0</v>
      </c>
      <c r="AQ806" s="19">
        <v>2.0</v>
      </c>
      <c r="AR806" s="19">
        <v>1.0</v>
      </c>
      <c r="AS806" s="19">
        <v>2.0</v>
      </c>
      <c r="AT806" s="19">
        <v>1.0</v>
      </c>
      <c r="AU806" s="19">
        <v>3.0</v>
      </c>
      <c r="AV806" s="19">
        <v>3.0</v>
      </c>
      <c r="AW806" s="19">
        <v>2.0</v>
      </c>
      <c r="AX806" s="19">
        <v>1.0</v>
      </c>
      <c r="AY806" s="19">
        <f t="shared" si="9"/>
        <v>17</v>
      </c>
      <c r="AZ806" s="19">
        <f t="shared" si="10"/>
        <v>8</v>
      </c>
      <c r="BA806" s="19">
        <f t="shared" si="11"/>
        <v>0</v>
      </c>
      <c r="BB806" s="19">
        <f t="shared" si="12"/>
        <v>0</v>
      </c>
      <c r="BC806" s="19">
        <v>2.0</v>
      </c>
      <c r="BD806" s="19">
        <v>3.0</v>
      </c>
      <c r="BE806" s="19">
        <v>3.0</v>
      </c>
      <c r="BF806" s="19">
        <v>1.0</v>
      </c>
      <c r="BG806" s="19">
        <v>3.0</v>
      </c>
      <c r="BH806" s="19">
        <v>1.0</v>
      </c>
      <c r="BI806" s="19">
        <v>1.0</v>
      </c>
      <c r="BJ806" s="19">
        <f t="shared" si="13"/>
        <v>14</v>
      </c>
      <c r="BK806" s="19">
        <f t="shared" si="14"/>
        <v>7</v>
      </c>
      <c r="BL806" s="19"/>
      <c r="BM806" s="19"/>
      <c r="BN806" s="19">
        <v>5.0</v>
      </c>
      <c r="BO806" s="19" t="s">
        <v>185</v>
      </c>
      <c r="BP806" s="19">
        <f t="shared" si="15"/>
        <v>0</v>
      </c>
      <c r="BQ806" s="19">
        <v>1.0</v>
      </c>
      <c r="BR806" s="19">
        <v>0.0</v>
      </c>
      <c r="BS806" s="19" t="s">
        <v>195</v>
      </c>
      <c r="BT806" s="20">
        <f t="shared" si="16"/>
        <v>1</v>
      </c>
      <c r="BU806" s="19" t="s">
        <v>312</v>
      </c>
      <c r="BV806" s="19">
        <v>3.0</v>
      </c>
      <c r="BW806" s="19" t="s">
        <v>185</v>
      </c>
      <c r="BX806" s="19" t="s">
        <v>191</v>
      </c>
      <c r="BY806" s="19" t="s">
        <v>185</v>
      </c>
      <c r="BZ806" s="19" t="s">
        <v>186</v>
      </c>
      <c r="CA806" s="19">
        <f t="shared" si="17"/>
        <v>1</v>
      </c>
      <c r="CB806" s="19" t="s">
        <v>186</v>
      </c>
      <c r="CC806" s="19">
        <f t="shared" si="18"/>
        <v>1</v>
      </c>
      <c r="CD806" s="19" t="s">
        <v>192</v>
      </c>
      <c r="CE806" s="19">
        <f t="shared" si="19"/>
        <v>0</v>
      </c>
      <c r="CF806" s="19" t="s">
        <v>209</v>
      </c>
      <c r="CG806" s="19">
        <f t="shared" si="20"/>
        <v>1</v>
      </c>
      <c r="CH806" s="19" t="s">
        <v>209</v>
      </c>
      <c r="CI806" s="19">
        <f t="shared" si="21"/>
        <v>1</v>
      </c>
      <c r="CJ806" s="19" t="s">
        <v>229</v>
      </c>
      <c r="CK806" s="19" t="s">
        <v>362</v>
      </c>
      <c r="CL806" s="19" t="s">
        <v>241</v>
      </c>
      <c r="CM806" s="19">
        <f t="shared" si="22"/>
        <v>1.5</v>
      </c>
      <c r="CN806" s="19" t="s">
        <v>213</v>
      </c>
      <c r="CO806" s="19">
        <f t="shared" si="23"/>
        <v>1</v>
      </c>
      <c r="CP806" s="19" t="s">
        <v>185</v>
      </c>
      <c r="CQ806" s="19" t="s">
        <v>195</v>
      </c>
      <c r="CR806" s="19" t="s">
        <v>185</v>
      </c>
      <c r="CS806" s="19" t="s">
        <v>185</v>
      </c>
      <c r="CT806" s="19" t="s">
        <v>185</v>
      </c>
      <c r="CU806" s="19">
        <f t="shared" ref="CU806:CY806" si="882">if(CP806="Không",0,1)</f>
        <v>0</v>
      </c>
      <c r="CV806" s="19">
        <f t="shared" si="882"/>
        <v>1</v>
      </c>
      <c r="CW806" s="19">
        <f t="shared" si="882"/>
        <v>0</v>
      </c>
      <c r="CX806" s="19">
        <f t="shared" si="882"/>
        <v>0</v>
      </c>
      <c r="CY806" s="19">
        <f t="shared" si="882"/>
        <v>0</v>
      </c>
      <c r="CZ806" s="19" t="s">
        <v>185</v>
      </c>
      <c r="DA806" s="19">
        <f t="shared" si="25"/>
        <v>0</v>
      </c>
      <c r="DB806" s="19" t="s">
        <v>185</v>
      </c>
      <c r="DC806" s="19">
        <f t="shared" si="26"/>
        <v>0</v>
      </c>
      <c r="DD806" s="20"/>
      <c r="DE806" s="19" t="s">
        <v>185</v>
      </c>
      <c r="DF806" s="19">
        <f t="shared" si="27"/>
        <v>0</v>
      </c>
      <c r="DG806" s="19" t="s">
        <v>214</v>
      </c>
      <c r="DH806" s="19">
        <f t="shared" si="28"/>
        <v>1</v>
      </c>
      <c r="DI806" s="19" t="s">
        <v>185</v>
      </c>
      <c r="DJ806" s="19">
        <f t="shared" si="29"/>
        <v>0</v>
      </c>
      <c r="DK806" s="19" t="s">
        <v>197</v>
      </c>
      <c r="DL806" s="19">
        <f t="shared" si="30"/>
        <v>0</v>
      </c>
      <c r="DM806" s="20"/>
      <c r="DN806" s="19" t="str">
        <f t="shared" si="31"/>
        <v/>
      </c>
      <c r="DO806" s="20"/>
      <c r="DP806" s="19" t="s">
        <v>185</v>
      </c>
      <c r="DQ806" s="20">
        <f t="shared" si="32"/>
        <v>0</v>
      </c>
      <c r="DR806" s="20"/>
      <c r="DS806" s="19" t="s">
        <v>195</v>
      </c>
      <c r="DT806" s="19" t="s">
        <v>1461</v>
      </c>
      <c r="DU806" s="19" t="s">
        <v>185</v>
      </c>
      <c r="DV806" s="20"/>
      <c r="DW806" s="20"/>
      <c r="DX806" s="20"/>
      <c r="DY806" s="20"/>
    </row>
    <row r="807">
      <c r="A807" s="18">
        <v>46044.49037037037</v>
      </c>
      <c r="B807" s="19" t="s">
        <v>390</v>
      </c>
      <c r="C807" s="19" t="s">
        <v>335</v>
      </c>
      <c r="D807" s="19">
        <f t="shared" si="2"/>
        <v>1</v>
      </c>
      <c r="E807" s="19" t="s">
        <v>290</v>
      </c>
      <c r="F807" s="19">
        <f>IFERROR(__xludf.DUMMYFUNCTION("LET(
  t, LOWER(TRIM(E807)),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07" s="19" t="s">
        <v>185</v>
      </c>
      <c r="H807" s="19">
        <f>IFERROR(__xludf.DUMMYFUNCTION("LET(
  t, LOWER(TRIM(G807)),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07" s="19" t="s">
        <v>182</v>
      </c>
      <c r="J807" s="19">
        <f>IFERROR(__xludf.DUMMYFUNCTION("LET(
  text, LOWER(I807),
  IFERROR(
    IFS(
      REGEXMATCH(text,""ở cùng gia đình|ở trọ cùng gia đình""), 0,
      REGEXMATCH(text,""thuê trọ""), 1,
      REGEXMATCH(text,""ở ktx""), 2,
      REGEXMATCH(text,""có nhà tại khu vực đang học|có nhà|ở riên"&amp;"g tại chung cư""), 3,
      REGEXMATCH(text,""ở nhà người quen""), 4
    ),
  -1)
)"),1.0)</f>
        <v>1</v>
      </c>
      <c r="K807" s="19" t="s">
        <v>183</v>
      </c>
      <c r="L807" s="19">
        <f>IFERROR(__xludf.DUMMYFUNCTION("LET(
  t, LOWER(TRIM(K807)),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07" s="19" t="s">
        <v>222</v>
      </c>
      <c r="N807" s="19">
        <f>IFERROR(__xludf.DUMMYFUNCTION("LET(
  t, LOWER(TRIM(M807)),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07" s="19" t="s">
        <v>185</v>
      </c>
      <c r="P807" s="19">
        <f t="shared" si="3"/>
        <v>0</v>
      </c>
      <c r="Q807" s="20"/>
      <c r="R807" s="20" t="str">
        <f t="shared" si="875"/>
        <v/>
      </c>
      <c r="S807" s="20"/>
      <c r="T807" s="20"/>
      <c r="U807" s="20"/>
      <c r="V807" s="20" t="str">
        <f>IFERROR(__xludf.DUMMYFUNCTION("IFERROR(REGEXEXTRACT(U807,""\d+"")*1, """")"),"")</f>
        <v/>
      </c>
      <c r="W807" s="20">
        <f t="shared" si="5"/>
        <v>0</v>
      </c>
      <c r="X807" s="20"/>
      <c r="Y807" s="20"/>
      <c r="Z807" s="19" t="s">
        <v>186</v>
      </c>
      <c r="AA807" s="19"/>
      <c r="AB807" s="19" t="s">
        <v>185</v>
      </c>
      <c r="AC807" s="19" t="s">
        <v>185</v>
      </c>
      <c r="AD807" s="19" t="s">
        <v>186</v>
      </c>
      <c r="AE807" s="19" t="s">
        <v>185</v>
      </c>
      <c r="AF807" s="19" t="s">
        <v>206</v>
      </c>
      <c r="AG807" s="19" t="s">
        <v>238</v>
      </c>
      <c r="AH807" s="19" t="s">
        <v>238</v>
      </c>
      <c r="AI807" s="19" t="s">
        <v>239</v>
      </c>
      <c r="AJ807" s="19">
        <f t="shared" si="6"/>
        <v>0</v>
      </c>
      <c r="AK807" s="19" t="s">
        <v>238</v>
      </c>
      <c r="AL807" s="19">
        <f t="shared" si="7"/>
        <v>0</v>
      </c>
      <c r="AM807" s="19" t="s">
        <v>190</v>
      </c>
      <c r="AN807" s="19">
        <f t="shared" si="8"/>
        <v>0</v>
      </c>
      <c r="AO807" s="20"/>
      <c r="AP807" s="19">
        <v>1.0</v>
      </c>
      <c r="AQ807" s="19">
        <v>1.0</v>
      </c>
      <c r="AR807" s="19">
        <v>1.0</v>
      </c>
      <c r="AS807" s="19">
        <v>1.0</v>
      </c>
      <c r="AT807" s="19">
        <v>1.0</v>
      </c>
      <c r="AU807" s="19">
        <v>1.0</v>
      </c>
      <c r="AV807" s="19">
        <v>2.0</v>
      </c>
      <c r="AW807" s="19">
        <v>1.0</v>
      </c>
      <c r="AX807" s="19">
        <v>1.0</v>
      </c>
      <c r="AY807" s="19">
        <f t="shared" si="9"/>
        <v>10</v>
      </c>
      <c r="AZ807" s="19">
        <f t="shared" si="10"/>
        <v>1</v>
      </c>
      <c r="BA807" s="19">
        <f t="shared" si="11"/>
        <v>0</v>
      </c>
      <c r="BB807" s="19">
        <f t="shared" si="12"/>
        <v>0</v>
      </c>
      <c r="BC807" s="19">
        <v>1.0</v>
      </c>
      <c r="BD807" s="19">
        <v>1.0</v>
      </c>
      <c r="BE807" s="19">
        <v>1.0</v>
      </c>
      <c r="BF807" s="19">
        <v>1.0</v>
      </c>
      <c r="BG807" s="19">
        <v>1.0</v>
      </c>
      <c r="BH807" s="19">
        <v>1.0</v>
      </c>
      <c r="BI807" s="19">
        <v>1.0</v>
      </c>
      <c r="BJ807" s="19">
        <f t="shared" si="13"/>
        <v>7</v>
      </c>
      <c r="BK807" s="19">
        <f t="shared" si="14"/>
        <v>0</v>
      </c>
      <c r="BL807" s="19"/>
      <c r="BM807" s="19"/>
      <c r="BN807" s="19">
        <v>4.0</v>
      </c>
      <c r="BO807" s="19" t="s">
        <v>185</v>
      </c>
      <c r="BP807" s="19">
        <f t="shared" si="15"/>
        <v>0</v>
      </c>
      <c r="BQ807" s="19">
        <v>2.0</v>
      </c>
      <c r="BR807" s="19">
        <v>0.0</v>
      </c>
      <c r="BS807" s="19" t="s">
        <v>185</v>
      </c>
      <c r="BT807" s="20">
        <f t="shared" si="16"/>
        <v>0</v>
      </c>
      <c r="BU807" s="20"/>
      <c r="BV807" s="19">
        <v>3.0</v>
      </c>
      <c r="BW807" s="19" t="s">
        <v>185</v>
      </c>
      <c r="BX807" s="19" t="s">
        <v>191</v>
      </c>
      <c r="BY807" s="19" t="s">
        <v>185</v>
      </c>
      <c r="BZ807" s="19" t="s">
        <v>185</v>
      </c>
      <c r="CA807" s="19">
        <f t="shared" si="17"/>
        <v>0</v>
      </c>
      <c r="CB807" s="19" t="s">
        <v>185</v>
      </c>
      <c r="CC807" s="19">
        <f t="shared" si="18"/>
        <v>0</v>
      </c>
      <c r="CD807" s="19" t="s">
        <v>192</v>
      </c>
      <c r="CE807" s="19">
        <f t="shared" si="19"/>
        <v>0</v>
      </c>
      <c r="CF807" s="19" t="s">
        <v>192</v>
      </c>
      <c r="CG807" s="19">
        <f t="shared" si="20"/>
        <v>0</v>
      </c>
      <c r="CH807" s="19" t="s">
        <v>192</v>
      </c>
      <c r="CI807" s="19">
        <f t="shared" si="21"/>
        <v>0</v>
      </c>
      <c r="CJ807" s="19" t="s">
        <v>229</v>
      </c>
      <c r="CK807" s="19" t="s">
        <v>185</v>
      </c>
      <c r="CL807" s="19" t="s">
        <v>212</v>
      </c>
      <c r="CM807" s="19">
        <f t="shared" si="22"/>
        <v>6</v>
      </c>
      <c r="CN807" s="19" t="s">
        <v>185</v>
      </c>
      <c r="CO807" s="19">
        <f t="shared" si="23"/>
        <v>0</v>
      </c>
      <c r="CP807" s="19" t="s">
        <v>185</v>
      </c>
      <c r="CQ807" s="19" t="s">
        <v>185</v>
      </c>
      <c r="CR807" s="19" t="s">
        <v>185</v>
      </c>
      <c r="CS807" s="19" t="s">
        <v>185</v>
      </c>
      <c r="CT807" s="19" t="s">
        <v>185</v>
      </c>
      <c r="CU807" s="19">
        <f t="shared" ref="CU807:CY807" si="883">if(CP807="Không",0,1)</f>
        <v>0</v>
      </c>
      <c r="CV807" s="19">
        <f t="shared" si="883"/>
        <v>0</v>
      </c>
      <c r="CW807" s="19">
        <f t="shared" si="883"/>
        <v>0</v>
      </c>
      <c r="CX807" s="19">
        <f t="shared" si="883"/>
        <v>0</v>
      </c>
      <c r="CY807" s="19">
        <f t="shared" si="883"/>
        <v>0</v>
      </c>
      <c r="CZ807" s="19" t="s">
        <v>185</v>
      </c>
      <c r="DA807" s="19">
        <f t="shared" si="25"/>
        <v>0</v>
      </c>
      <c r="DB807" s="19" t="s">
        <v>185</v>
      </c>
      <c r="DC807" s="19">
        <f t="shared" si="26"/>
        <v>0</v>
      </c>
      <c r="DD807" s="20"/>
      <c r="DE807" s="19" t="s">
        <v>185</v>
      </c>
      <c r="DF807" s="19">
        <f t="shared" si="27"/>
        <v>0</v>
      </c>
      <c r="DG807" s="19" t="s">
        <v>196</v>
      </c>
      <c r="DH807" s="19">
        <f t="shared" si="28"/>
        <v>0</v>
      </c>
      <c r="DI807" s="19" t="s">
        <v>185</v>
      </c>
      <c r="DJ807" s="19">
        <f t="shared" si="29"/>
        <v>0</v>
      </c>
      <c r="DK807" s="19" t="s">
        <v>197</v>
      </c>
      <c r="DL807" s="19">
        <f t="shared" si="30"/>
        <v>0</v>
      </c>
      <c r="DM807" s="20"/>
      <c r="DN807" s="19" t="str">
        <f t="shared" si="31"/>
        <v/>
      </c>
      <c r="DO807" s="20"/>
      <c r="DP807" s="19" t="s">
        <v>185</v>
      </c>
      <c r="DQ807" s="20">
        <f t="shared" si="32"/>
        <v>0</v>
      </c>
      <c r="DR807" s="20"/>
      <c r="DS807" s="19" t="s">
        <v>185</v>
      </c>
      <c r="DT807" s="20"/>
      <c r="DU807" s="19" t="s">
        <v>185</v>
      </c>
      <c r="DV807" s="20"/>
      <c r="DW807" s="20"/>
      <c r="DX807" s="20"/>
      <c r="DY807" s="20"/>
    </row>
    <row r="808">
      <c r="A808" s="18">
        <v>46044.52730324074</v>
      </c>
      <c r="B808" s="19" t="s">
        <v>433</v>
      </c>
      <c r="C808" s="19" t="s">
        <v>335</v>
      </c>
      <c r="D808" s="19">
        <f t="shared" si="2"/>
        <v>1</v>
      </c>
      <c r="E808" s="19" t="s">
        <v>180</v>
      </c>
      <c r="F808" s="19">
        <f>IFERROR(__xludf.DUMMYFUNCTION("LET(
  t, LOWER(TRIM(E808)),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08" s="19" t="s">
        <v>1462</v>
      </c>
      <c r="H808" s="19">
        <f>IFERROR(__xludf.DUMMYFUNCTION("LET(
  t, LOWER(TRIM(G808)),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)"),6.0)</f>
        <v>6</v>
      </c>
      <c r="I808" s="19" t="s">
        <v>182</v>
      </c>
      <c r="J808" s="19">
        <f>IFERROR(__xludf.DUMMYFUNCTION("LET(
  text, LOWER(I808),
  IFERROR(
    IFS(
      REGEXMATCH(text,""ở cùng gia đình|ở trọ cùng gia đình""), 0,
      REGEXMATCH(text,""thuê trọ""), 1,
      REGEXMATCH(text,""ở ktx""), 2,
      REGEXMATCH(text,""có nhà tại khu vực đang học|có nhà|ở riên"&amp;"g tại chung cư""), 3,
      REGEXMATCH(text,""ở nhà người quen""), 4
    ),
  -1)
)"),1.0)</f>
        <v>1</v>
      </c>
      <c r="K808" s="19" t="s">
        <v>183</v>
      </c>
      <c r="L808" s="19">
        <f>IFERROR(__xludf.DUMMYFUNCTION("LET(
  t, LOWER(TRIM(K808)),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08" s="19" t="s">
        <v>222</v>
      </c>
      <c r="N808" s="19">
        <f>IFERROR(__xludf.DUMMYFUNCTION("LET(
  t, LOWER(TRIM(M808)),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08" s="19" t="s">
        <v>185</v>
      </c>
      <c r="P808" s="19">
        <f t="shared" si="3"/>
        <v>0</v>
      </c>
      <c r="Q808" s="20"/>
      <c r="R808" s="20" t="str">
        <f t="shared" si="875"/>
        <v/>
      </c>
      <c r="S808" s="20"/>
      <c r="T808" s="20"/>
      <c r="U808" s="20"/>
      <c r="V808" s="20" t="str">
        <f>IFERROR(__xludf.DUMMYFUNCTION("IFERROR(REGEXEXTRACT(U808,""\d+"")*1, """")"),"")</f>
        <v/>
      </c>
      <c r="W808" s="20">
        <f t="shared" si="5"/>
        <v>0</v>
      </c>
      <c r="X808" s="20"/>
      <c r="Y808" s="20"/>
      <c r="Z808" s="19" t="s">
        <v>208</v>
      </c>
      <c r="AA808" s="19"/>
      <c r="AB808" s="19" t="s">
        <v>185</v>
      </c>
      <c r="AC808" s="19" t="s">
        <v>185</v>
      </c>
      <c r="AD808" s="19" t="s">
        <v>205</v>
      </c>
      <c r="AE808" s="19" t="s">
        <v>185</v>
      </c>
      <c r="AF808" s="19" t="s">
        <v>250</v>
      </c>
      <c r="AG808" s="19" t="s">
        <v>251</v>
      </c>
      <c r="AH808" s="19" t="s">
        <v>188</v>
      </c>
      <c r="AI808" s="19" t="s">
        <v>239</v>
      </c>
      <c r="AJ808" s="19">
        <f t="shared" si="6"/>
        <v>0</v>
      </c>
      <c r="AK808" s="19" t="s">
        <v>302</v>
      </c>
      <c r="AL808" s="19">
        <f t="shared" si="7"/>
        <v>-1</v>
      </c>
      <c r="AM808" s="19" t="s">
        <v>190</v>
      </c>
      <c r="AN808" s="19">
        <f t="shared" si="8"/>
        <v>0</v>
      </c>
      <c r="AO808" s="20"/>
      <c r="AP808" s="19">
        <v>3.0</v>
      </c>
      <c r="AQ808" s="19">
        <v>3.0</v>
      </c>
      <c r="AR808" s="19">
        <v>3.0</v>
      </c>
      <c r="AS808" s="19">
        <v>3.0</v>
      </c>
      <c r="AT808" s="19">
        <v>4.0</v>
      </c>
      <c r="AU808" s="19">
        <v>4.0</v>
      </c>
      <c r="AV808" s="19">
        <v>3.0</v>
      </c>
      <c r="AW808" s="19">
        <v>3.0</v>
      </c>
      <c r="AX808" s="19">
        <v>1.0</v>
      </c>
      <c r="AY808" s="19">
        <f t="shared" si="9"/>
        <v>27</v>
      </c>
      <c r="AZ808" s="19">
        <f t="shared" si="10"/>
        <v>18</v>
      </c>
      <c r="BA808" s="19">
        <f t="shared" si="11"/>
        <v>1</v>
      </c>
      <c r="BB808" s="19">
        <f t="shared" si="12"/>
        <v>1</v>
      </c>
      <c r="BC808" s="19">
        <v>4.0</v>
      </c>
      <c r="BD808" s="19">
        <v>4.0</v>
      </c>
      <c r="BE808" s="19">
        <v>4.0</v>
      </c>
      <c r="BF808" s="19">
        <v>4.0</v>
      </c>
      <c r="BG808" s="19">
        <v>4.0</v>
      </c>
      <c r="BH808" s="19">
        <v>4.0</v>
      </c>
      <c r="BI808" s="19">
        <v>4.0</v>
      </c>
      <c r="BJ808" s="19">
        <f t="shared" si="13"/>
        <v>28</v>
      </c>
      <c r="BK808" s="19">
        <f t="shared" si="14"/>
        <v>21</v>
      </c>
      <c r="BL808" s="19"/>
      <c r="BM808" s="19"/>
      <c r="BN808" s="19">
        <v>2.0</v>
      </c>
      <c r="BO808" s="19" t="s">
        <v>185</v>
      </c>
      <c r="BP808" s="19">
        <f t="shared" si="15"/>
        <v>0</v>
      </c>
      <c r="BQ808" s="19">
        <v>1.0</v>
      </c>
      <c r="BR808" s="19">
        <v>28.0</v>
      </c>
      <c r="BS808" s="19" t="s">
        <v>195</v>
      </c>
      <c r="BT808" s="20">
        <f t="shared" si="16"/>
        <v>1</v>
      </c>
      <c r="BU808" s="19" t="s">
        <v>207</v>
      </c>
      <c r="BV808" s="19">
        <v>2.0</v>
      </c>
      <c r="BW808" s="19" t="s">
        <v>195</v>
      </c>
      <c r="BX808" s="19" t="s">
        <v>191</v>
      </c>
      <c r="BY808" s="19" t="s">
        <v>195</v>
      </c>
      <c r="BZ808" s="19" t="s">
        <v>208</v>
      </c>
      <c r="CA808" s="19">
        <f t="shared" si="17"/>
        <v>2</v>
      </c>
      <c r="CB808" s="19" t="s">
        <v>208</v>
      </c>
      <c r="CC808" s="19">
        <f t="shared" si="18"/>
        <v>2</v>
      </c>
      <c r="CD808" s="19" t="s">
        <v>208</v>
      </c>
      <c r="CE808" s="19">
        <f t="shared" si="19"/>
        <v>2</v>
      </c>
      <c r="CF808" s="19" t="s">
        <v>208</v>
      </c>
      <c r="CG808" s="19">
        <f t="shared" si="20"/>
        <v>2</v>
      </c>
      <c r="CH808" s="19" t="s">
        <v>208</v>
      </c>
      <c r="CI808" s="19">
        <f t="shared" si="21"/>
        <v>2</v>
      </c>
      <c r="CJ808" s="19" t="s">
        <v>415</v>
      </c>
      <c r="CK808" s="19" t="s">
        <v>1130</v>
      </c>
      <c r="CL808" s="19" t="s">
        <v>212</v>
      </c>
      <c r="CM808" s="19">
        <f t="shared" si="22"/>
        <v>6</v>
      </c>
      <c r="CN808" s="19" t="s">
        <v>185</v>
      </c>
      <c r="CO808" s="19">
        <f t="shared" si="23"/>
        <v>0</v>
      </c>
      <c r="CP808" s="19" t="s">
        <v>185</v>
      </c>
      <c r="CQ808" s="19" t="s">
        <v>185</v>
      </c>
      <c r="CR808" s="19" t="s">
        <v>185</v>
      </c>
      <c r="CS808" s="19" t="s">
        <v>185</v>
      </c>
      <c r="CT808" s="19" t="s">
        <v>185</v>
      </c>
      <c r="CU808" s="19">
        <f t="shared" ref="CU808:CY808" si="884">if(CP808="Không",0,1)</f>
        <v>0</v>
      </c>
      <c r="CV808" s="19">
        <f t="shared" si="884"/>
        <v>0</v>
      </c>
      <c r="CW808" s="19">
        <f t="shared" si="884"/>
        <v>0</v>
      </c>
      <c r="CX808" s="19">
        <f t="shared" si="884"/>
        <v>0</v>
      </c>
      <c r="CY808" s="19">
        <f t="shared" si="884"/>
        <v>0</v>
      </c>
      <c r="CZ808" s="19" t="s">
        <v>185</v>
      </c>
      <c r="DA808" s="19">
        <f t="shared" si="25"/>
        <v>0</v>
      </c>
      <c r="DB808" s="19" t="s">
        <v>185</v>
      </c>
      <c r="DC808" s="19">
        <f t="shared" si="26"/>
        <v>0</v>
      </c>
      <c r="DD808" s="20"/>
      <c r="DE808" s="19" t="s">
        <v>185</v>
      </c>
      <c r="DF808" s="19">
        <f t="shared" si="27"/>
        <v>0</v>
      </c>
      <c r="DG808" s="19" t="s">
        <v>196</v>
      </c>
      <c r="DH808" s="19">
        <f t="shared" si="28"/>
        <v>0</v>
      </c>
      <c r="DI808" s="19" t="s">
        <v>185</v>
      </c>
      <c r="DJ808" s="19">
        <f t="shared" si="29"/>
        <v>0</v>
      </c>
      <c r="DK808" s="19" t="s">
        <v>197</v>
      </c>
      <c r="DL808" s="19">
        <f t="shared" si="30"/>
        <v>0</v>
      </c>
      <c r="DM808" s="20"/>
      <c r="DN808" s="19" t="str">
        <f t="shared" si="31"/>
        <v/>
      </c>
      <c r="DO808" s="20"/>
      <c r="DP808" s="19" t="s">
        <v>195</v>
      </c>
      <c r="DQ808" s="20">
        <f t="shared" si="32"/>
        <v>1</v>
      </c>
      <c r="DR808" s="19" t="s">
        <v>1463</v>
      </c>
      <c r="DS808" s="19" t="s">
        <v>185</v>
      </c>
      <c r="DT808" s="20"/>
      <c r="DU808" s="19" t="s">
        <v>185</v>
      </c>
      <c r="DV808" s="20"/>
      <c r="DW808" s="20"/>
      <c r="DX808" s="20"/>
      <c r="DY808" s="20"/>
    </row>
    <row r="809">
      <c r="A809" s="18">
        <v>46044.62298611111</v>
      </c>
      <c r="B809" s="19" t="s">
        <v>172</v>
      </c>
      <c r="C809" s="19" t="s">
        <v>174</v>
      </c>
      <c r="D809" s="19">
        <f t="shared" si="2"/>
        <v>0</v>
      </c>
      <c r="E809" s="19" t="s">
        <v>180</v>
      </c>
      <c r="F809" s="19">
        <f>IFERROR(__xludf.DUMMYFUNCTION("LET(
  t, LOWER(TRIM(E809)),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09" s="19" t="s">
        <v>220</v>
      </c>
      <c r="H809" s="19">
        <f>IFERROR(__xludf.DUMMYFUNCTION("LET(
  t, LOWER(TRIM(G809)),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809" s="19" t="s">
        <v>182</v>
      </c>
      <c r="J809" s="19">
        <f>IFERROR(__xludf.DUMMYFUNCTION("LET(
  text, LOWER(I809),
  IFERROR(
    IFS(
      REGEXMATCH(text,""ở cùng gia đình|ở trọ cùng gia đình""), 0,
      REGEXMATCH(text,""thuê trọ""), 1,
      REGEXMATCH(text,""ở ktx""), 2,
      REGEXMATCH(text,""có nhà tại khu vực đang học|có nhà|ở riên"&amp;"g tại chung cư""), 3,
      REGEXMATCH(text,""ở nhà người quen""), 4
    ),
  -1)
)"),1.0)</f>
        <v>1</v>
      </c>
      <c r="K809" s="19" t="s">
        <v>202</v>
      </c>
      <c r="L809" s="19">
        <f>IFERROR(__xludf.DUMMYFUNCTION("LET(
  t, LOWER(TRIM(K809)),
  IFERROR(
    IFS(
      REGEXMATCH(t,""xuất\s*sắc""), 0,
      REGEXMATCH(t,""^giỏi$""), 1,
      REGEXMATCH(t,""^khá$""), 2,
      REGEXMATCH(t,""trung bình|bình thường|^4$""), 3,
      REGEXMATCH(t,""rớt""), 4,
      REGEX"&amp;"MATCH(t,""năm nhất|tân sinh viên|mới|chưa|không|sắp thi|chuẩn bị thi|kq|kết quả|chưa có|chưa biết""), 5,
      TRUE, 5
    ),
  5)
)"),3.0)</f>
        <v>3</v>
      </c>
      <c r="M809" s="19" t="s">
        <v>383</v>
      </c>
      <c r="N809" s="19">
        <f>IFERROR(__xludf.DUMMYFUNCTION("LET(
  t, LOWER(TRIM(M809)),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09" s="19" t="s">
        <v>185</v>
      </c>
      <c r="P809" s="19">
        <f t="shared" si="3"/>
        <v>0</v>
      </c>
      <c r="Q809" s="20"/>
      <c r="R809" s="20" t="str">
        <f t="shared" si="875"/>
        <v/>
      </c>
      <c r="S809" s="20"/>
      <c r="T809" s="20"/>
      <c r="U809" s="20"/>
      <c r="V809" s="20" t="str">
        <f>IFERROR(__xludf.DUMMYFUNCTION("IFERROR(REGEXEXTRACT(U809,""\d+"")*1, """")"),"")</f>
        <v/>
      </c>
      <c r="W809" s="20">
        <f t="shared" si="5"/>
        <v>0</v>
      </c>
      <c r="X809" s="20"/>
      <c r="Y809" s="20"/>
      <c r="Z809" s="19" t="s">
        <v>185</v>
      </c>
      <c r="AA809" s="19"/>
      <c r="AB809" s="19" t="s">
        <v>185</v>
      </c>
      <c r="AC809" s="19" t="s">
        <v>185</v>
      </c>
      <c r="AD809" s="19" t="s">
        <v>205</v>
      </c>
      <c r="AE809" s="19" t="s">
        <v>185</v>
      </c>
      <c r="AF809" s="19" t="s">
        <v>206</v>
      </c>
      <c r="AG809" s="19" t="s">
        <v>188</v>
      </c>
      <c r="AH809" s="19" t="s">
        <v>238</v>
      </c>
      <c r="AI809" s="19" t="s">
        <v>239</v>
      </c>
      <c r="AJ809" s="19">
        <f t="shared" si="6"/>
        <v>0</v>
      </c>
      <c r="AK809" s="19" t="s">
        <v>238</v>
      </c>
      <c r="AL809" s="19">
        <f t="shared" si="7"/>
        <v>0</v>
      </c>
      <c r="AM809" s="19" t="s">
        <v>228</v>
      </c>
      <c r="AN809" s="19">
        <f t="shared" si="8"/>
        <v>1</v>
      </c>
      <c r="AO809" s="20"/>
      <c r="AP809" s="19">
        <v>3.0</v>
      </c>
      <c r="AQ809" s="19">
        <v>1.0</v>
      </c>
      <c r="AR809" s="19">
        <v>1.0</v>
      </c>
      <c r="AS809" s="19">
        <v>2.0</v>
      </c>
      <c r="AT809" s="19">
        <v>1.0</v>
      </c>
      <c r="AU809" s="19">
        <v>1.0</v>
      </c>
      <c r="AV809" s="19">
        <v>1.0</v>
      </c>
      <c r="AW809" s="19">
        <v>1.0</v>
      </c>
      <c r="AX809" s="19">
        <v>3.0</v>
      </c>
      <c r="AY809" s="19">
        <f t="shared" si="9"/>
        <v>14</v>
      </c>
      <c r="AZ809" s="19">
        <f t="shared" si="10"/>
        <v>5</v>
      </c>
      <c r="BA809" s="19">
        <f t="shared" si="11"/>
        <v>0</v>
      </c>
      <c r="BB809" s="19">
        <f t="shared" si="12"/>
        <v>0</v>
      </c>
      <c r="BC809" s="19">
        <v>1.0</v>
      </c>
      <c r="BD809" s="19">
        <v>1.0</v>
      </c>
      <c r="BE809" s="19">
        <v>1.0</v>
      </c>
      <c r="BF809" s="19">
        <v>1.0</v>
      </c>
      <c r="BG809" s="19">
        <v>1.0</v>
      </c>
      <c r="BH809" s="19">
        <v>1.0</v>
      </c>
      <c r="BI809" s="19">
        <v>1.0</v>
      </c>
      <c r="BJ809" s="19">
        <f t="shared" si="13"/>
        <v>7</v>
      </c>
      <c r="BK809" s="19">
        <f t="shared" si="14"/>
        <v>0</v>
      </c>
      <c r="BL809" s="19"/>
      <c r="BM809" s="19"/>
      <c r="BN809" s="19">
        <v>1.0</v>
      </c>
      <c r="BO809" s="19" t="s">
        <v>185</v>
      </c>
      <c r="BP809" s="19">
        <f t="shared" si="15"/>
        <v>0</v>
      </c>
      <c r="BQ809" s="19">
        <v>1.0</v>
      </c>
      <c r="BR809" s="19">
        <v>0.0</v>
      </c>
      <c r="BS809" s="19" t="s">
        <v>185</v>
      </c>
      <c r="BT809" s="20">
        <f t="shared" si="16"/>
        <v>0</v>
      </c>
      <c r="BU809" s="20"/>
      <c r="BV809" s="19">
        <v>4.0</v>
      </c>
      <c r="BW809" s="19" t="s">
        <v>185</v>
      </c>
      <c r="BX809" s="19" t="s">
        <v>191</v>
      </c>
      <c r="BY809" s="19" t="s">
        <v>185</v>
      </c>
      <c r="BZ809" s="19" t="s">
        <v>185</v>
      </c>
      <c r="CA809" s="19">
        <f t="shared" si="17"/>
        <v>0</v>
      </c>
      <c r="CB809" s="19" t="s">
        <v>185</v>
      </c>
      <c r="CC809" s="19">
        <f t="shared" si="18"/>
        <v>0</v>
      </c>
      <c r="CD809" s="19" t="s">
        <v>192</v>
      </c>
      <c r="CE809" s="19">
        <f t="shared" si="19"/>
        <v>0</v>
      </c>
      <c r="CF809" s="19" t="s">
        <v>192</v>
      </c>
      <c r="CG809" s="19">
        <f t="shared" si="20"/>
        <v>0</v>
      </c>
      <c r="CH809" s="19" t="s">
        <v>192</v>
      </c>
      <c r="CI809" s="19">
        <f t="shared" si="21"/>
        <v>0</v>
      </c>
      <c r="CJ809" s="19" t="s">
        <v>229</v>
      </c>
      <c r="CK809" s="19" t="s">
        <v>185</v>
      </c>
      <c r="CL809" s="19" t="s">
        <v>241</v>
      </c>
      <c r="CM809" s="19">
        <f t="shared" si="22"/>
        <v>1.5</v>
      </c>
      <c r="CN809" s="19" t="s">
        <v>185</v>
      </c>
      <c r="CO809" s="19">
        <f t="shared" si="23"/>
        <v>0</v>
      </c>
      <c r="CP809" s="19" t="s">
        <v>185</v>
      </c>
      <c r="CQ809" s="19" t="s">
        <v>185</v>
      </c>
      <c r="CR809" s="19" t="s">
        <v>185</v>
      </c>
      <c r="CS809" s="19" t="s">
        <v>185</v>
      </c>
      <c r="CT809" s="19" t="s">
        <v>185</v>
      </c>
      <c r="CU809" s="19">
        <f t="shared" ref="CU809:CY809" si="885">if(CP809="Không",0,1)</f>
        <v>0</v>
      </c>
      <c r="CV809" s="19">
        <f t="shared" si="885"/>
        <v>0</v>
      </c>
      <c r="CW809" s="19">
        <f t="shared" si="885"/>
        <v>0</v>
      </c>
      <c r="CX809" s="19">
        <f t="shared" si="885"/>
        <v>0</v>
      </c>
      <c r="CY809" s="19">
        <f t="shared" si="885"/>
        <v>0</v>
      </c>
      <c r="CZ809" s="19" t="s">
        <v>185</v>
      </c>
      <c r="DA809" s="19">
        <f t="shared" si="25"/>
        <v>0</v>
      </c>
      <c r="DB809" s="19" t="s">
        <v>185</v>
      </c>
      <c r="DC809" s="19">
        <f t="shared" si="26"/>
        <v>0</v>
      </c>
      <c r="DD809" s="20"/>
      <c r="DE809" s="19" t="s">
        <v>185</v>
      </c>
      <c r="DF809" s="19">
        <f t="shared" si="27"/>
        <v>0</v>
      </c>
      <c r="DG809" s="19" t="s">
        <v>196</v>
      </c>
      <c r="DH809" s="19">
        <f t="shared" si="28"/>
        <v>0</v>
      </c>
      <c r="DI809" s="19" t="s">
        <v>185</v>
      </c>
      <c r="DJ809" s="19">
        <f t="shared" si="29"/>
        <v>0</v>
      </c>
      <c r="DK809" s="19" t="s">
        <v>197</v>
      </c>
      <c r="DL809" s="19">
        <f t="shared" si="30"/>
        <v>0</v>
      </c>
      <c r="DM809" s="20"/>
      <c r="DN809" s="19" t="str">
        <f t="shared" si="31"/>
        <v/>
      </c>
      <c r="DO809" s="20"/>
      <c r="DP809" s="19" t="s">
        <v>185</v>
      </c>
      <c r="DQ809" s="20">
        <f t="shared" si="32"/>
        <v>0</v>
      </c>
      <c r="DR809" s="20"/>
      <c r="DS809" s="19" t="s">
        <v>185</v>
      </c>
      <c r="DT809" s="20"/>
      <c r="DU809" s="19" t="s">
        <v>185</v>
      </c>
      <c r="DV809" s="20"/>
      <c r="DW809" s="20"/>
      <c r="DX809" s="20"/>
      <c r="DY809" s="20"/>
    </row>
    <row r="810">
      <c r="A810" s="18">
        <v>46044.623449074075</v>
      </c>
      <c r="B810" s="19" t="s">
        <v>172</v>
      </c>
      <c r="C810" s="19" t="s">
        <v>335</v>
      </c>
      <c r="D810" s="19">
        <f t="shared" si="2"/>
        <v>1</v>
      </c>
      <c r="E810" s="19" t="s">
        <v>180</v>
      </c>
      <c r="F810" s="19">
        <f>IFERROR(__xludf.DUMMYFUNCTION("LET(
  t, LOWER(TRIM(E810)),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10" s="19" t="s">
        <v>220</v>
      </c>
      <c r="H810" s="19">
        <f>IFERROR(__xludf.DUMMYFUNCTION("LET(
  t, LOWER(TRIM(G810)),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810" s="19" t="s">
        <v>276</v>
      </c>
      <c r="J810" s="19">
        <f>IFERROR(__xludf.DUMMYFUNCTION("LET(
  text, LOWER(I810),
  IFERROR(
    IFS(
      REGEXMATCH(text,""ở cùng gia đình|ở trọ cùng gia đình""), 0,
      REGEXMATCH(text,""thuê trọ""), 1,
      REGEXMATCH(text,""ở ktx""), 2,
      REGEXMATCH(text,""có nhà tại khu vực đang học|có nhà|ở riên"&amp;"g tại chung cư""), 3,
      REGEXMATCH(text,""ở nhà người quen""), 4
    ),
  -1)
)"),0.0)</f>
        <v>0</v>
      </c>
      <c r="K810" s="19" t="s">
        <v>183</v>
      </c>
      <c r="L810" s="19">
        <f>IFERROR(__xludf.DUMMYFUNCTION("LET(
  t, LOWER(TRIM(K810)),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10" s="19" t="s">
        <v>261</v>
      </c>
      <c r="N810" s="19">
        <f>IFERROR(__xludf.DUMMYFUNCTION("LET(
  t, LOWER(TRIM(M810)),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10" s="19" t="s">
        <v>185</v>
      </c>
      <c r="P810" s="19">
        <f t="shared" si="3"/>
        <v>0</v>
      </c>
      <c r="Q810" s="20"/>
      <c r="R810" s="20" t="str">
        <f t="shared" si="875"/>
        <v/>
      </c>
      <c r="S810" s="20"/>
      <c r="T810" s="20"/>
      <c r="U810" s="20"/>
      <c r="V810" s="20" t="str">
        <f>IFERROR(__xludf.DUMMYFUNCTION("IFERROR(REGEXEXTRACT(U810,""\d+"")*1, """")"),"")</f>
        <v/>
      </c>
      <c r="W810" s="20">
        <f t="shared" si="5"/>
        <v>0</v>
      </c>
      <c r="X810" s="20"/>
      <c r="Y810" s="20"/>
      <c r="Z810" s="19" t="s">
        <v>208</v>
      </c>
      <c r="AA810" s="19"/>
      <c r="AB810" s="19" t="s">
        <v>185</v>
      </c>
      <c r="AC810" s="19" t="s">
        <v>185</v>
      </c>
      <c r="AD810" s="19" t="s">
        <v>185</v>
      </c>
      <c r="AE810" s="19" t="s">
        <v>185</v>
      </c>
      <c r="AF810" s="19" t="s">
        <v>237</v>
      </c>
      <c r="AG810" s="19" t="s">
        <v>251</v>
      </c>
      <c r="AH810" s="19" t="s">
        <v>251</v>
      </c>
      <c r="AI810" s="19" t="s">
        <v>239</v>
      </c>
      <c r="AJ810" s="19">
        <f t="shared" si="6"/>
        <v>0</v>
      </c>
      <c r="AK810" s="19" t="s">
        <v>251</v>
      </c>
      <c r="AL810" s="19">
        <f t="shared" si="7"/>
        <v>3</v>
      </c>
      <c r="AM810" s="19" t="s">
        <v>536</v>
      </c>
      <c r="AN810" s="19">
        <f t="shared" si="8"/>
        <v>3</v>
      </c>
      <c r="AO810" s="19" t="s">
        <v>195</v>
      </c>
      <c r="AP810" s="19">
        <v>3.0</v>
      </c>
      <c r="AQ810" s="19">
        <v>2.0</v>
      </c>
      <c r="AR810" s="19">
        <v>3.0</v>
      </c>
      <c r="AS810" s="19">
        <v>3.0</v>
      </c>
      <c r="AT810" s="19">
        <v>1.0</v>
      </c>
      <c r="AU810" s="19">
        <v>1.0</v>
      </c>
      <c r="AV810" s="19">
        <v>1.0</v>
      </c>
      <c r="AW810" s="19">
        <v>1.0</v>
      </c>
      <c r="AX810" s="19">
        <v>3.0</v>
      </c>
      <c r="AY810" s="19">
        <f t="shared" si="9"/>
        <v>18</v>
      </c>
      <c r="AZ810" s="19">
        <f t="shared" si="10"/>
        <v>9</v>
      </c>
      <c r="BA810" s="19">
        <f t="shared" si="11"/>
        <v>0</v>
      </c>
      <c r="BB810" s="19">
        <f t="shared" si="12"/>
        <v>0</v>
      </c>
      <c r="BC810" s="19">
        <v>4.0</v>
      </c>
      <c r="BD810" s="19">
        <v>4.0</v>
      </c>
      <c r="BE810" s="19">
        <v>4.0</v>
      </c>
      <c r="BF810" s="19">
        <v>4.0</v>
      </c>
      <c r="BG810" s="19">
        <v>4.0</v>
      </c>
      <c r="BH810" s="19">
        <v>4.0</v>
      </c>
      <c r="BI810" s="19">
        <v>4.0</v>
      </c>
      <c r="BJ810" s="19">
        <f t="shared" si="13"/>
        <v>28</v>
      </c>
      <c r="BK810" s="19">
        <f t="shared" si="14"/>
        <v>21</v>
      </c>
      <c r="BL810" s="19"/>
      <c r="BM810" s="19"/>
      <c r="BN810" s="19">
        <v>5.0</v>
      </c>
      <c r="BO810" s="19" t="s">
        <v>195</v>
      </c>
      <c r="BP810" s="19">
        <f t="shared" si="15"/>
        <v>1</v>
      </c>
      <c r="BQ810" s="19">
        <v>4.0</v>
      </c>
      <c r="BR810" s="19">
        <v>11.0</v>
      </c>
      <c r="BS810" s="19" t="s">
        <v>195</v>
      </c>
      <c r="BT810" s="20">
        <f t="shared" si="16"/>
        <v>1</v>
      </c>
      <c r="BU810" s="19" t="s">
        <v>245</v>
      </c>
      <c r="BV810" s="19">
        <v>1.0</v>
      </c>
      <c r="BW810" s="19" t="s">
        <v>195</v>
      </c>
      <c r="BX810" s="19" t="s">
        <v>191</v>
      </c>
      <c r="BY810" s="19" t="s">
        <v>195</v>
      </c>
      <c r="BZ810" s="19" t="s">
        <v>185</v>
      </c>
      <c r="CA810" s="19">
        <f t="shared" si="17"/>
        <v>0</v>
      </c>
      <c r="CB810" s="19" t="s">
        <v>185</v>
      </c>
      <c r="CC810" s="19">
        <f t="shared" si="18"/>
        <v>0</v>
      </c>
      <c r="CD810" s="19" t="s">
        <v>192</v>
      </c>
      <c r="CE810" s="19">
        <f t="shared" si="19"/>
        <v>0</v>
      </c>
      <c r="CF810" s="19" t="s">
        <v>192</v>
      </c>
      <c r="CG810" s="19">
        <f t="shared" si="20"/>
        <v>0</v>
      </c>
      <c r="CH810" s="19" t="s">
        <v>192</v>
      </c>
      <c r="CI810" s="19">
        <f t="shared" si="21"/>
        <v>0</v>
      </c>
      <c r="CJ810" s="19" t="s">
        <v>229</v>
      </c>
      <c r="CK810" s="19" t="s">
        <v>240</v>
      </c>
      <c r="CL810" s="19" t="s">
        <v>212</v>
      </c>
      <c r="CM810" s="19">
        <f t="shared" si="22"/>
        <v>6</v>
      </c>
      <c r="CN810" s="19" t="s">
        <v>213</v>
      </c>
      <c r="CO810" s="19">
        <f t="shared" si="23"/>
        <v>1</v>
      </c>
      <c r="CP810" s="19" t="s">
        <v>185</v>
      </c>
      <c r="CQ810" s="19" t="s">
        <v>185</v>
      </c>
      <c r="CR810" s="19" t="s">
        <v>185</v>
      </c>
      <c r="CS810" s="19" t="s">
        <v>185</v>
      </c>
      <c r="CT810" s="19" t="s">
        <v>185</v>
      </c>
      <c r="CU810" s="19">
        <f t="shared" ref="CU810:CY810" si="886">if(CP810="Không",0,1)</f>
        <v>0</v>
      </c>
      <c r="CV810" s="19">
        <f t="shared" si="886"/>
        <v>0</v>
      </c>
      <c r="CW810" s="19">
        <f t="shared" si="886"/>
        <v>0</v>
      </c>
      <c r="CX810" s="19">
        <f t="shared" si="886"/>
        <v>0</v>
      </c>
      <c r="CY810" s="19">
        <f t="shared" si="886"/>
        <v>0</v>
      </c>
      <c r="CZ810" s="19" t="s">
        <v>195</v>
      </c>
      <c r="DA810" s="19">
        <f t="shared" si="25"/>
        <v>1</v>
      </c>
      <c r="DB810" s="19" t="s">
        <v>185</v>
      </c>
      <c r="DC810" s="19">
        <f t="shared" si="26"/>
        <v>0</v>
      </c>
      <c r="DD810" s="20"/>
      <c r="DE810" s="19" t="s">
        <v>185</v>
      </c>
      <c r="DF810" s="19">
        <f t="shared" si="27"/>
        <v>0</v>
      </c>
      <c r="DG810" s="19" t="s">
        <v>1464</v>
      </c>
      <c r="DH810" s="19">
        <f t="shared" si="28"/>
        <v>1</v>
      </c>
      <c r="DI810" s="19" t="s">
        <v>1465</v>
      </c>
      <c r="DJ810" s="19">
        <f t="shared" si="29"/>
        <v>1</v>
      </c>
      <c r="DK810" s="19" t="s">
        <v>257</v>
      </c>
      <c r="DL810" s="19">
        <f t="shared" si="30"/>
        <v>3</v>
      </c>
      <c r="DM810" s="20"/>
      <c r="DN810" s="19" t="str">
        <f t="shared" si="31"/>
        <v/>
      </c>
      <c r="DO810" s="20"/>
      <c r="DP810" s="19" t="s">
        <v>185</v>
      </c>
      <c r="DQ810" s="20">
        <f t="shared" si="32"/>
        <v>0</v>
      </c>
      <c r="DR810" s="20"/>
      <c r="DS810" s="19" t="s">
        <v>185</v>
      </c>
      <c r="DT810" s="20"/>
      <c r="DU810" s="19" t="s">
        <v>185</v>
      </c>
      <c r="DV810" s="20"/>
      <c r="DW810" s="20"/>
      <c r="DX810" s="20"/>
      <c r="DY810" s="20"/>
    </row>
    <row r="811">
      <c r="A811" s="18">
        <v>46044.64582175926</v>
      </c>
      <c r="B811" s="19" t="s">
        <v>962</v>
      </c>
      <c r="C811" s="19" t="s">
        <v>174</v>
      </c>
      <c r="D811" s="19">
        <f t="shared" si="2"/>
        <v>0</v>
      </c>
      <c r="E811" s="19" t="s">
        <v>180</v>
      </c>
      <c r="F811" s="19">
        <f>IFERROR(__xludf.DUMMYFUNCTION("LET(
  t, LOWER(TRIM(E811)),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11" s="19" t="s">
        <v>185</v>
      </c>
      <c r="H811" s="19">
        <f>IFERROR(__xludf.DUMMYFUNCTION("LET(
  t, LOWER(TRIM(G811)),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11" s="19" t="s">
        <v>347</v>
      </c>
      <c r="J811" s="19">
        <f>IFERROR(__xludf.DUMMYFUNCTION("LET(
  text, LOWER(I811),
  IFERROR(
    IFS(
      REGEXMATCH(text,""ở cùng gia đình|ở trọ cùng gia đình""), 0,
      REGEXMATCH(text,""thuê trọ""), 1,
      REGEXMATCH(text,""ở ktx""), 2,
      REGEXMATCH(text,""có nhà tại khu vực đang học|có nhà|ở riên"&amp;"g tại chung cư""), 3,
      REGEXMATCH(text,""ở nhà người quen""), 4
    ),
  -1)
)"),4.0)</f>
        <v>4</v>
      </c>
      <c r="K811" s="19" t="s">
        <v>202</v>
      </c>
      <c r="L811" s="19">
        <f>IFERROR(__xludf.DUMMYFUNCTION("LET(
  t, LOWER(TRIM(K811)),
  IFERROR(
    IFS(
      REGEXMATCH(t,""xuất\s*sắc""), 0,
      REGEXMATCH(t,""^giỏi$""), 1,
      REGEXMATCH(t,""^khá$""), 2,
      REGEXMATCH(t,""trung bình|bình thường|^4$""), 3,
      REGEXMATCH(t,""rớt""), 4,
      REGEX"&amp;"MATCH(t,""năm nhất|tân sinh viên|mới|chưa|không|sắp thi|chuẩn bị thi|kq|kết quả|chưa có|chưa biết""), 5,
      TRUE, 5
    ),
  5)
)"),3.0)</f>
        <v>3</v>
      </c>
      <c r="M811" s="19" t="s">
        <v>184</v>
      </c>
      <c r="N811" s="19">
        <f>IFERROR(__xludf.DUMMYFUNCTION("LET(
  t, LOWER(TRIM(M811)),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11" s="19" t="s">
        <v>185</v>
      </c>
      <c r="P811" s="19">
        <f t="shared" si="3"/>
        <v>0</v>
      </c>
      <c r="Q811" s="20"/>
      <c r="R811" s="20" t="str">
        <f t="shared" si="875"/>
        <v/>
      </c>
      <c r="S811" s="20"/>
      <c r="T811" s="20"/>
      <c r="U811" s="20"/>
      <c r="V811" s="20" t="str">
        <f>IFERROR(__xludf.DUMMYFUNCTION("IFERROR(REGEXEXTRACT(U811,""\d+"")*1, """")"),"")</f>
        <v/>
      </c>
      <c r="W811" s="20">
        <f t="shared" si="5"/>
        <v>0</v>
      </c>
      <c r="X811" s="20"/>
      <c r="Y811" s="20"/>
      <c r="Z811" s="19" t="s">
        <v>185</v>
      </c>
      <c r="AA811" s="19"/>
      <c r="AB811" s="19" t="s">
        <v>185</v>
      </c>
      <c r="AC811" s="19" t="s">
        <v>185</v>
      </c>
      <c r="AD811" s="19" t="s">
        <v>205</v>
      </c>
      <c r="AE811" s="19" t="s">
        <v>185</v>
      </c>
      <c r="AF811" s="19" t="s">
        <v>206</v>
      </c>
      <c r="AG811" s="19" t="s">
        <v>188</v>
      </c>
      <c r="AH811" s="19" t="s">
        <v>238</v>
      </c>
      <c r="AI811" s="19" t="s">
        <v>239</v>
      </c>
      <c r="AJ811" s="19">
        <f t="shared" si="6"/>
        <v>0</v>
      </c>
      <c r="AK811" s="19" t="s">
        <v>238</v>
      </c>
      <c r="AL811" s="19">
        <f t="shared" si="7"/>
        <v>0</v>
      </c>
      <c r="AM811" s="19" t="s">
        <v>190</v>
      </c>
      <c r="AN811" s="19">
        <f t="shared" si="8"/>
        <v>0</v>
      </c>
      <c r="AO811" s="20"/>
      <c r="AP811" s="19">
        <v>4.0</v>
      </c>
      <c r="AQ811" s="19">
        <v>4.0</v>
      </c>
      <c r="AR811" s="19">
        <v>1.0</v>
      </c>
      <c r="AS811" s="19">
        <v>4.0</v>
      </c>
      <c r="AT811" s="19">
        <v>1.0</v>
      </c>
      <c r="AU811" s="19">
        <v>4.0</v>
      </c>
      <c r="AV811" s="19">
        <v>1.0</v>
      </c>
      <c r="AW811" s="19">
        <v>2.0</v>
      </c>
      <c r="AX811" s="19">
        <v>4.0</v>
      </c>
      <c r="AY811" s="19">
        <f t="shared" si="9"/>
        <v>25</v>
      </c>
      <c r="AZ811" s="19">
        <f t="shared" si="10"/>
        <v>16</v>
      </c>
      <c r="BA811" s="19">
        <f t="shared" si="11"/>
        <v>1</v>
      </c>
      <c r="BB811" s="19">
        <f t="shared" si="12"/>
        <v>1</v>
      </c>
      <c r="BC811" s="19">
        <v>2.0</v>
      </c>
      <c r="BD811" s="19">
        <v>2.0</v>
      </c>
      <c r="BE811" s="19">
        <v>2.0</v>
      </c>
      <c r="BF811" s="19">
        <v>1.0</v>
      </c>
      <c r="BG811" s="19">
        <v>3.0</v>
      </c>
      <c r="BH811" s="19">
        <v>2.0</v>
      </c>
      <c r="BI811" s="19">
        <v>3.0</v>
      </c>
      <c r="BJ811" s="19">
        <f t="shared" si="13"/>
        <v>15</v>
      </c>
      <c r="BK811" s="19">
        <f t="shared" si="14"/>
        <v>8</v>
      </c>
      <c r="BL811" s="19"/>
      <c r="BM811" s="19"/>
      <c r="BN811" s="19">
        <v>3.0</v>
      </c>
      <c r="BO811" s="19" t="s">
        <v>185</v>
      </c>
      <c r="BP811" s="19">
        <f t="shared" si="15"/>
        <v>0</v>
      </c>
      <c r="BQ811" s="19">
        <v>4.0</v>
      </c>
      <c r="BR811" s="19">
        <v>0.0</v>
      </c>
      <c r="BS811" s="19" t="s">
        <v>185</v>
      </c>
      <c r="BT811" s="20">
        <f t="shared" si="16"/>
        <v>0</v>
      </c>
      <c r="BU811" s="20"/>
      <c r="BV811" s="19">
        <v>3.0</v>
      </c>
      <c r="BW811" s="19" t="s">
        <v>195</v>
      </c>
      <c r="BX811" s="19" t="s">
        <v>191</v>
      </c>
      <c r="BY811" s="19" t="s">
        <v>195</v>
      </c>
      <c r="BZ811" s="19" t="s">
        <v>186</v>
      </c>
      <c r="CA811" s="19">
        <f t="shared" si="17"/>
        <v>1</v>
      </c>
      <c r="CB811" s="19" t="s">
        <v>186</v>
      </c>
      <c r="CC811" s="19">
        <f t="shared" si="18"/>
        <v>1</v>
      </c>
      <c r="CD811" s="19" t="s">
        <v>192</v>
      </c>
      <c r="CE811" s="19">
        <f t="shared" si="19"/>
        <v>0</v>
      </c>
      <c r="CF811" s="19" t="s">
        <v>192</v>
      </c>
      <c r="CG811" s="19">
        <f t="shared" si="20"/>
        <v>0</v>
      </c>
      <c r="CH811" s="19" t="s">
        <v>192</v>
      </c>
      <c r="CI811" s="19">
        <f t="shared" si="21"/>
        <v>0</v>
      </c>
      <c r="CJ811" s="19" t="s">
        <v>262</v>
      </c>
      <c r="CK811" s="19" t="s">
        <v>185</v>
      </c>
      <c r="CL811" s="19" t="s">
        <v>194</v>
      </c>
      <c r="CM811" s="19">
        <f t="shared" si="22"/>
        <v>3.5</v>
      </c>
      <c r="CN811" s="19" t="s">
        <v>185</v>
      </c>
      <c r="CO811" s="19">
        <f t="shared" si="23"/>
        <v>0</v>
      </c>
      <c r="CP811" s="19" t="s">
        <v>185</v>
      </c>
      <c r="CQ811" s="19" t="s">
        <v>185</v>
      </c>
      <c r="CR811" s="19" t="s">
        <v>185</v>
      </c>
      <c r="CS811" s="19" t="s">
        <v>185</v>
      </c>
      <c r="CT811" s="19" t="s">
        <v>185</v>
      </c>
      <c r="CU811" s="19">
        <f t="shared" ref="CU811:CY811" si="887">if(CP811="Không",0,1)</f>
        <v>0</v>
      </c>
      <c r="CV811" s="19">
        <f t="shared" si="887"/>
        <v>0</v>
      </c>
      <c r="CW811" s="19">
        <f t="shared" si="887"/>
        <v>0</v>
      </c>
      <c r="CX811" s="19">
        <f t="shared" si="887"/>
        <v>0</v>
      </c>
      <c r="CY811" s="19">
        <f t="shared" si="887"/>
        <v>0</v>
      </c>
      <c r="CZ811" s="19" t="s">
        <v>185</v>
      </c>
      <c r="DA811" s="19">
        <f t="shared" si="25"/>
        <v>0</v>
      </c>
      <c r="DB811" s="19" t="s">
        <v>185</v>
      </c>
      <c r="DC811" s="19">
        <f t="shared" si="26"/>
        <v>0</v>
      </c>
      <c r="DD811" s="20"/>
      <c r="DE811" s="19" t="s">
        <v>185</v>
      </c>
      <c r="DF811" s="19">
        <f t="shared" si="27"/>
        <v>0</v>
      </c>
      <c r="DG811" s="19" t="s">
        <v>196</v>
      </c>
      <c r="DH811" s="19">
        <f t="shared" si="28"/>
        <v>0</v>
      </c>
      <c r="DI811" s="19" t="s">
        <v>185</v>
      </c>
      <c r="DJ811" s="19">
        <f t="shared" si="29"/>
        <v>0</v>
      </c>
      <c r="DK811" s="19" t="s">
        <v>197</v>
      </c>
      <c r="DL811" s="19">
        <f t="shared" si="30"/>
        <v>0</v>
      </c>
      <c r="DM811" s="20"/>
      <c r="DN811" s="19" t="str">
        <f t="shared" si="31"/>
        <v/>
      </c>
      <c r="DO811" s="20"/>
      <c r="DP811" s="19" t="s">
        <v>185</v>
      </c>
      <c r="DQ811" s="20">
        <f t="shared" si="32"/>
        <v>0</v>
      </c>
      <c r="DR811" s="20"/>
      <c r="DS811" s="19" t="s">
        <v>185</v>
      </c>
      <c r="DT811" s="20"/>
      <c r="DU811" s="19" t="s">
        <v>185</v>
      </c>
      <c r="DV811" s="20"/>
      <c r="DW811" s="20"/>
      <c r="DX811" s="20"/>
      <c r="DY811" s="20"/>
    </row>
    <row r="812">
      <c r="A812" s="18">
        <v>46044.691469907404</v>
      </c>
      <c r="B812" s="19" t="s">
        <v>390</v>
      </c>
      <c r="C812" s="19" t="s">
        <v>335</v>
      </c>
      <c r="D812" s="19">
        <f t="shared" si="2"/>
        <v>1</v>
      </c>
      <c r="E812" s="19" t="s">
        <v>1275</v>
      </c>
      <c r="F812" s="19">
        <f>IFERROR(__xludf.DUMMYFUNCTION("LET(
  t, LOWER(TRIM(E812)),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812" s="19" t="s">
        <v>185</v>
      </c>
      <c r="H812" s="19">
        <f>IFERROR(__xludf.DUMMYFUNCTION("LET(
  t, LOWER(TRIM(G812)),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12" s="19" t="s">
        <v>276</v>
      </c>
      <c r="J812" s="19">
        <f>IFERROR(__xludf.DUMMYFUNCTION("LET(
  text, LOWER(I812),
  IFERROR(
    IFS(
      REGEXMATCH(text,""ở cùng gia đình|ở trọ cùng gia đình""), 0,
      REGEXMATCH(text,""thuê trọ""), 1,
      REGEXMATCH(text,""ở ktx""), 2,
      REGEXMATCH(text,""có nhà tại khu vực đang học|có nhà|ở riên"&amp;"g tại chung cư""), 3,
      REGEXMATCH(text,""ở nhà người quen""), 4
    ),
  -1)
)"),0.0)</f>
        <v>0</v>
      </c>
      <c r="K812" s="19" t="s">
        <v>202</v>
      </c>
      <c r="L812" s="19">
        <f>IFERROR(__xludf.DUMMYFUNCTION("LET(
  t, LOWER(TRIM(K812)),
  IFERROR(
    IFS(
      REGEXMATCH(t,""xuất\s*sắc""), 0,
      REGEXMATCH(t,""^giỏi$""), 1,
      REGEXMATCH(t,""^khá$""), 2,
      REGEXMATCH(t,""trung bình|bình thường|^4$""), 3,
      REGEXMATCH(t,""rớt""), 4,
      REGEX"&amp;"MATCH(t,""năm nhất|tân sinh viên|mới|chưa|không|sắp thi|chuẩn bị thi|kq|kết quả|chưa có|chưa biết""), 5,
      TRUE, 5
    ),
  5)
)"),3.0)</f>
        <v>3</v>
      </c>
      <c r="M812" s="19" t="s">
        <v>184</v>
      </c>
      <c r="N812" s="19">
        <f>IFERROR(__xludf.DUMMYFUNCTION("LET(
  t, LOWER(TRIM(M812)),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12" s="19" t="s">
        <v>185</v>
      </c>
      <c r="P812" s="19">
        <f t="shared" si="3"/>
        <v>0</v>
      </c>
      <c r="Q812" s="20"/>
      <c r="R812" s="20" t="str">
        <f t="shared" si="875"/>
        <v/>
      </c>
      <c r="S812" s="20"/>
      <c r="T812" s="20"/>
      <c r="U812" s="20"/>
      <c r="V812" s="20" t="str">
        <f>IFERROR(__xludf.DUMMYFUNCTION("IFERROR(REGEXEXTRACT(U812,""\d+"")*1, """")"),"")</f>
        <v/>
      </c>
      <c r="W812" s="20">
        <f t="shared" si="5"/>
        <v>0</v>
      </c>
      <c r="X812" s="20"/>
      <c r="Y812" s="20"/>
      <c r="Z812" s="19" t="s">
        <v>185</v>
      </c>
      <c r="AA812" s="19"/>
      <c r="AB812" s="19" t="s">
        <v>185</v>
      </c>
      <c r="AC812" s="19" t="s">
        <v>185</v>
      </c>
      <c r="AD812" s="19" t="s">
        <v>186</v>
      </c>
      <c r="AE812" s="19" t="s">
        <v>185</v>
      </c>
      <c r="AF812" s="19" t="s">
        <v>206</v>
      </c>
      <c r="AG812" s="19" t="s">
        <v>188</v>
      </c>
      <c r="AH812" s="19" t="s">
        <v>238</v>
      </c>
      <c r="AI812" s="19" t="s">
        <v>239</v>
      </c>
      <c r="AJ812" s="19">
        <f t="shared" si="6"/>
        <v>0</v>
      </c>
      <c r="AK812" s="19" t="s">
        <v>238</v>
      </c>
      <c r="AL812" s="19">
        <f t="shared" si="7"/>
        <v>0</v>
      </c>
      <c r="AM812" s="19" t="s">
        <v>190</v>
      </c>
      <c r="AN812" s="19">
        <f t="shared" si="8"/>
        <v>0</v>
      </c>
      <c r="AO812" s="20"/>
      <c r="AP812" s="19">
        <v>4.0</v>
      </c>
      <c r="AQ812" s="19">
        <v>1.0</v>
      </c>
      <c r="AR812" s="19">
        <v>1.0</v>
      </c>
      <c r="AS812" s="19">
        <v>3.0</v>
      </c>
      <c r="AT812" s="19">
        <v>1.0</v>
      </c>
      <c r="AU812" s="19">
        <v>1.0</v>
      </c>
      <c r="AV812" s="19">
        <v>1.0</v>
      </c>
      <c r="AW812" s="19">
        <v>1.0</v>
      </c>
      <c r="AX812" s="19">
        <v>1.0</v>
      </c>
      <c r="AY812" s="19">
        <f t="shared" si="9"/>
        <v>14</v>
      </c>
      <c r="AZ812" s="19">
        <f t="shared" si="10"/>
        <v>5</v>
      </c>
      <c r="BA812" s="19">
        <f t="shared" si="11"/>
        <v>0</v>
      </c>
      <c r="BB812" s="19">
        <f t="shared" si="12"/>
        <v>0</v>
      </c>
      <c r="BC812" s="19">
        <v>1.0</v>
      </c>
      <c r="BD812" s="19">
        <v>1.0</v>
      </c>
      <c r="BE812" s="19">
        <v>1.0</v>
      </c>
      <c r="BF812" s="19">
        <v>1.0</v>
      </c>
      <c r="BG812" s="19">
        <v>2.0</v>
      </c>
      <c r="BH812" s="19">
        <v>1.0</v>
      </c>
      <c r="BI812" s="19">
        <v>1.0</v>
      </c>
      <c r="BJ812" s="19">
        <f t="shared" si="13"/>
        <v>8</v>
      </c>
      <c r="BK812" s="19">
        <f t="shared" si="14"/>
        <v>1</v>
      </c>
      <c r="BL812" s="19"/>
      <c r="BM812" s="19"/>
      <c r="BN812" s="19">
        <v>1.0</v>
      </c>
      <c r="BO812" s="19" t="s">
        <v>185</v>
      </c>
      <c r="BP812" s="19">
        <f t="shared" si="15"/>
        <v>0</v>
      </c>
      <c r="BQ812" s="19">
        <v>2.0</v>
      </c>
      <c r="BR812" s="19">
        <v>3.0</v>
      </c>
      <c r="BS812" s="19" t="s">
        <v>185</v>
      </c>
      <c r="BT812" s="20">
        <f t="shared" si="16"/>
        <v>0</v>
      </c>
      <c r="BU812" s="20"/>
      <c r="BV812" s="19">
        <v>1.0</v>
      </c>
      <c r="BW812" s="19" t="s">
        <v>195</v>
      </c>
      <c r="BX812" s="19" t="s">
        <v>191</v>
      </c>
      <c r="BY812" s="19" t="s">
        <v>195</v>
      </c>
      <c r="BZ812" s="19" t="s">
        <v>185</v>
      </c>
      <c r="CA812" s="19">
        <f t="shared" si="17"/>
        <v>0</v>
      </c>
      <c r="CB812" s="19" t="s">
        <v>185</v>
      </c>
      <c r="CC812" s="19">
        <f t="shared" si="18"/>
        <v>0</v>
      </c>
      <c r="CD812" s="19" t="s">
        <v>192</v>
      </c>
      <c r="CE812" s="19">
        <f t="shared" si="19"/>
        <v>0</v>
      </c>
      <c r="CF812" s="19" t="s">
        <v>192</v>
      </c>
      <c r="CG812" s="19">
        <f t="shared" si="20"/>
        <v>0</v>
      </c>
      <c r="CH812" s="19" t="s">
        <v>192</v>
      </c>
      <c r="CI812" s="19">
        <f t="shared" si="21"/>
        <v>0</v>
      </c>
      <c r="CJ812" s="19" t="s">
        <v>210</v>
      </c>
      <c r="CK812" s="19" t="s">
        <v>185</v>
      </c>
      <c r="CL812" s="19" t="s">
        <v>194</v>
      </c>
      <c r="CM812" s="19">
        <f t="shared" si="22"/>
        <v>3.5</v>
      </c>
      <c r="CN812" s="19" t="s">
        <v>185</v>
      </c>
      <c r="CO812" s="19">
        <f t="shared" si="23"/>
        <v>0</v>
      </c>
      <c r="CP812" s="19" t="s">
        <v>185</v>
      </c>
      <c r="CQ812" s="19" t="s">
        <v>185</v>
      </c>
      <c r="CR812" s="19" t="s">
        <v>185</v>
      </c>
      <c r="CS812" s="19" t="s">
        <v>185</v>
      </c>
      <c r="CT812" s="19" t="s">
        <v>185</v>
      </c>
      <c r="CU812" s="19">
        <f t="shared" ref="CU812:CY812" si="888">if(CP812="Không",0,1)</f>
        <v>0</v>
      </c>
      <c r="CV812" s="19">
        <f t="shared" si="888"/>
        <v>0</v>
      </c>
      <c r="CW812" s="19">
        <f t="shared" si="888"/>
        <v>0</v>
      </c>
      <c r="CX812" s="19">
        <f t="shared" si="888"/>
        <v>0</v>
      </c>
      <c r="CY812" s="19">
        <f t="shared" si="888"/>
        <v>0</v>
      </c>
      <c r="CZ812" s="19" t="s">
        <v>185</v>
      </c>
      <c r="DA812" s="19">
        <f t="shared" si="25"/>
        <v>0</v>
      </c>
      <c r="DB812" s="19" t="s">
        <v>185</v>
      </c>
      <c r="DC812" s="19">
        <f t="shared" si="26"/>
        <v>0</v>
      </c>
      <c r="DD812" s="20"/>
      <c r="DE812" s="19" t="s">
        <v>195</v>
      </c>
      <c r="DF812" s="19">
        <f t="shared" si="27"/>
        <v>1</v>
      </c>
      <c r="DG812" s="19" t="s">
        <v>196</v>
      </c>
      <c r="DH812" s="19">
        <f t="shared" si="28"/>
        <v>0</v>
      </c>
      <c r="DI812" s="19" t="s">
        <v>185</v>
      </c>
      <c r="DJ812" s="19">
        <f t="shared" si="29"/>
        <v>0</v>
      </c>
      <c r="DK812" s="19" t="s">
        <v>197</v>
      </c>
      <c r="DL812" s="19">
        <f t="shared" si="30"/>
        <v>0</v>
      </c>
      <c r="DM812" s="19" t="s">
        <v>198</v>
      </c>
      <c r="DN812" s="19">
        <f t="shared" si="31"/>
        <v>1.5</v>
      </c>
      <c r="DO812" s="19" t="s">
        <v>326</v>
      </c>
      <c r="DP812" s="19" t="s">
        <v>185</v>
      </c>
      <c r="DQ812" s="20">
        <f t="shared" si="32"/>
        <v>0</v>
      </c>
      <c r="DR812" s="20"/>
      <c r="DS812" s="19" t="s">
        <v>185</v>
      </c>
      <c r="DT812" s="20"/>
      <c r="DU812" s="19" t="s">
        <v>185</v>
      </c>
      <c r="DV812" s="20"/>
      <c r="DW812" s="20"/>
      <c r="DX812" s="20"/>
      <c r="DY812" s="20"/>
    </row>
    <row r="813">
      <c r="A813" s="18">
        <v>46044.70916666667</v>
      </c>
      <c r="B813" s="19" t="s">
        <v>359</v>
      </c>
      <c r="C813" s="19" t="s">
        <v>335</v>
      </c>
      <c r="D813" s="19">
        <f t="shared" si="2"/>
        <v>1</v>
      </c>
      <c r="E813" s="19" t="s">
        <v>180</v>
      </c>
      <c r="F813" s="19">
        <f>IFERROR(__xludf.DUMMYFUNCTION("LET(
  t, LOWER(TRIM(E813)),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13" s="19" t="s">
        <v>185</v>
      </c>
      <c r="H813" s="19">
        <f>IFERROR(__xludf.DUMMYFUNCTION("LET(
  t, LOWER(TRIM(G813)),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13" s="19" t="s">
        <v>276</v>
      </c>
      <c r="J813" s="19">
        <f>IFERROR(__xludf.DUMMYFUNCTION("LET(
  text, LOWER(I813),
  IFERROR(
    IFS(
      REGEXMATCH(text,""ở cùng gia đình|ở trọ cùng gia đình""), 0,
      REGEXMATCH(text,""thuê trọ""), 1,
      REGEXMATCH(text,""ở ktx""), 2,
      REGEXMATCH(text,""có nhà tại khu vực đang học|có nhà|ở riên"&amp;"g tại chung cư""), 3,
      REGEXMATCH(text,""ở nhà người quen""), 4
    ),
  -1)
)"),0.0)</f>
        <v>0</v>
      </c>
      <c r="K813" s="19" t="s">
        <v>183</v>
      </c>
      <c r="L813" s="19">
        <f>IFERROR(__xludf.DUMMYFUNCTION("LET(
  t, LOWER(TRIM(K813)),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13" s="19" t="s">
        <v>222</v>
      </c>
      <c r="N813" s="19">
        <f>IFERROR(__xludf.DUMMYFUNCTION("LET(
  t, LOWER(TRIM(M813)),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13" s="19" t="s">
        <v>195</v>
      </c>
      <c r="P813" s="19">
        <f t="shared" si="3"/>
        <v>1</v>
      </c>
      <c r="Q813" s="19">
        <v>0.0</v>
      </c>
      <c r="R813" s="20">
        <f t="shared" si="875"/>
        <v>0</v>
      </c>
      <c r="S813" s="19" t="s">
        <v>203</v>
      </c>
      <c r="T813" s="19"/>
      <c r="U813" s="19">
        <v>0.0</v>
      </c>
      <c r="V813" s="20" t="str">
        <f>IFERROR(__xludf.DUMMYFUNCTION("IFERROR(REGEXEXTRACT(U813,""\d+"")*1, """")"),"")</f>
        <v/>
      </c>
      <c r="W813" s="20">
        <f t="shared" si="5"/>
        <v>0</v>
      </c>
      <c r="X813" s="19">
        <v>0.0</v>
      </c>
      <c r="Y813" s="19">
        <v>0.0</v>
      </c>
      <c r="Z813" s="19" t="s">
        <v>185</v>
      </c>
      <c r="AA813" s="19"/>
      <c r="AB813" s="19" t="s">
        <v>185</v>
      </c>
      <c r="AC813" s="19" t="s">
        <v>185</v>
      </c>
      <c r="AD813" s="19" t="s">
        <v>205</v>
      </c>
      <c r="AE813" s="19" t="s">
        <v>185</v>
      </c>
      <c r="AF813" s="19" t="s">
        <v>250</v>
      </c>
      <c r="AG813" s="19" t="s">
        <v>188</v>
      </c>
      <c r="AH813" s="19" t="s">
        <v>188</v>
      </c>
      <c r="AI813" s="19" t="s">
        <v>239</v>
      </c>
      <c r="AJ813" s="19">
        <f t="shared" si="6"/>
        <v>0</v>
      </c>
      <c r="AK813" s="19" t="s">
        <v>238</v>
      </c>
      <c r="AL813" s="19">
        <f t="shared" si="7"/>
        <v>0</v>
      </c>
      <c r="AM813" s="19">
        <v>0.0</v>
      </c>
      <c r="AN813" s="19">
        <f t="shared" si="8"/>
        <v>0</v>
      </c>
      <c r="AO813" s="20"/>
      <c r="AP813" s="19">
        <v>3.0</v>
      </c>
      <c r="AQ813" s="19">
        <v>2.0</v>
      </c>
      <c r="AR813" s="19">
        <v>1.0</v>
      </c>
      <c r="AS813" s="19">
        <v>3.0</v>
      </c>
      <c r="AT813" s="19">
        <v>1.0</v>
      </c>
      <c r="AU813" s="19">
        <v>2.0</v>
      </c>
      <c r="AV813" s="19">
        <v>2.0</v>
      </c>
      <c r="AW813" s="19">
        <v>2.0</v>
      </c>
      <c r="AX813" s="19">
        <v>3.0</v>
      </c>
      <c r="AY813" s="19">
        <f t="shared" si="9"/>
        <v>19</v>
      </c>
      <c r="AZ813" s="19">
        <f t="shared" si="10"/>
        <v>10</v>
      </c>
      <c r="BA813" s="19">
        <f t="shared" si="11"/>
        <v>1</v>
      </c>
      <c r="BB813" s="19">
        <f t="shared" si="12"/>
        <v>0</v>
      </c>
      <c r="BC813" s="19">
        <v>2.0</v>
      </c>
      <c r="BD813" s="19">
        <v>2.0</v>
      </c>
      <c r="BE813" s="19">
        <v>2.0</v>
      </c>
      <c r="BF813" s="19">
        <v>2.0</v>
      </c>
      <c r="BG813" s="19">
        <v>2.0</v>
      </c>
      <c r="BH813" s="19">
        <v>2.0</v>
      </c>
      <c r="BI813" s="19">
        <v>2.0</v>
      </c>
      <c r="BJ813" s="19">
        <f t="shared" si="13"/>
        <v>14</v>
      </c>
      <c r="BK813" s="19">
        <f t="shared" si="14"/>
        <v>7</v>
      </c>
      <c r="BL813" s="19"/>
      <c r="BM813" s="19"/>
      <c r="BN813" s="19">
        <v>2.0</v>
      </c>
      <c r="BO813" s="19" t="s">
        <v>195</v>
      </c>
      <c r="BP813" s="19">
        <f t="shared" si="15"/>
        <v>1</v>
      </c>
      <c r="BQ813" s="19">
        <v>1.0</v>
      </c>
      <c r="BR813" s="19">
        <v>0.0</v>
      </c>
      <c r="BS813" s="19" t="s">
        <v>185</v>
      </c>
      <c r="BT813" s="20">
        <f t="shared" si="16"/>
        <v>0</v>
      </c>
      <c r="BU813" s="20"/>
      <c r="BV813" s="19">
        <v>2.0</v>
      </c>
      <c r="BW813" s="19" t="s">
        <v>195</v>
      </c>
      <c r="BX813" s="19" t="s">
        <v>191</v>
      </c>
      <c r="BY813" s="19" t="s">
        <v>195</v>
      </c>
      <c r="BZ813" s="19" t="s">
        <v>185</v>
      </c>
      <c r="CA813" s="19">
        <f t="shared" si="17"/>
        <v>0</v>
      </c>
      <c r="CB813" s="19" t="s">
        <v>185</v>
      </c>
      <c r="CC813" s="19">
        <f t="shared" si="18"/>
        <v>0</v>
      </c>
      <c r="CD813" s="19" t="s">
        <v>209</v>
      </c>
      <c r="CE813" s="19">
        <f t="shared" si="19"/>
        <v>1</v>
      </c>
      <c r="CF813" s="19" t="s">
        <v>192</v>
      </c>
      <c r="CG813" s="19">
        <f t="shared" si="20"/>
        <v>0</v>
      </c>
      <c r="CH813" s="19" t="s">
        <v>192</v>
      </c>
      <c r="CI813" s="19">
        <f t="shared" si="21"/>
        <v>0</v>
      </c>
      <c r="CJ813" s="19" t="s">
        <v>229</v>
      </c>
      <c r="CK813" s="19" t="s">
        <v>185</v>
      </c>
      <c r="CL813" s="19" t="s">
        <v>212</v>
      </c>
      <c r="CM813" s="19">
        <f t="shared" si="22"/>
        <v>6</v>
      </c>
      <c r="CN813" s="19" t="s">
        <v>185</v>
      </c>
      <c r="CO813" s="19">
        <f t="shared" si="23"/>
        <v>0</v>
      </c>
      <c r="CP813" s="19" t="s">
        <v>185</v>
      </c>
      <c r="CQ813" s="19" t="s">
        <v>185</v>
      </c>
      <c r="CR813" s="19" t="s">
        <v>185</v>
      </c>
      <c r="CS813" s="19" t="s">
        <v>195</v>
      </c>
      <c r="CT813" s="19" t="s">
        <v>185</v>
      </c>
      <c r="CU813" s="19">
        <f t="shared" ref="CU813:CY813" si="889">if(CP813="Không",0,1)</f>
        <v>0</v>
      </c>
      <c r="CV813" s="19">
        <f t="shared" si="889"/>
        <v>0</v>
      </c>
      <c r="CW813" s="19">
        <f t="shared" si="889"/>
        <v>0</v>
      </c>
      <c r="CX813" s="19">
        <f t="shared" si="889"/>
        <v>1</v>
      </c>
      <c r="CY813" s="19">
        <f t="shared" si="889"/>
        <v>0</v>
      </c>
      <c r="CZ813" s="19" t="s">
        <v>185</v>
      </c>
      <c r="DA813" s="19">
        <f t="shared" si="25"/>
        <v>0</v>
      </c>
      <c r="DB813" s="19" t="s">
        <v>195</v>
      </c>
      <c r="DC813" s="19">
        <f t="shared" si="26"/>
        <v>1</v>
      </c>
      <c r="DD813" s="19" t="s">
        <v>1466</v>
      </c>
      <c r="DE813" s="19" t="s">
        <v>185</v>
      </c>
      <c r="DF813" s="19">
        <f t="shared" si="27"/>
        <v>0</v>
      </c>
      <c r="DG813" s="19" t="s">
        <v>196</v>
      </c>
      <c r="DH813" s="19">
        <f t="shared" si="28"/>
        <v>0</v>
      </c>
      <c r="DI813" s="19" t="s">
        <v>185</v>
      </c>
      <c r="DJ813" s="19">
        <f t="shared" si="29"/>
        <v>0</v>
      </c>
      <c r="DK813" s="19" t="s">
        <v>197</v>
      </c>
      <c r="DL813" s="19">
        <f t="shared" si="30"/>
        <v>0</v>
      </c>
      <c r="DM813" s="20"/>
      <c r="DN813" s="19" t="str">
        <f t="shared" si="31"/>
        <v/>
      </c>
      <c r="DO813" s="20"/>
      <c r="DP813" s="19" t="s">
        <v>185</v>
      </c>
      <c r="DQ813" s="20">
        <f t="shared" si="32"/>
        <v>0</v>
      </c>
      <c r="DR813" s="20"/>
      <c r="DS813" s="19" t="s">
        <v>185</v>
      </c>
      <c r="DT813" s="20"/>
      <c r="DU813" s="19" t="s">
        <v>185</v>
      </c>
      <c r="DV813" s="20"/>
      <c r="DW813" s="20"/>
      <c r="DX813" s="20"/>
      <c r="DY813" s="20"/>
    </row>
    <row r="814">
      <c r="A814" s="18">
        <v>46044.738391203704</v>
      </c>
      <c r="B814" s="19" t="s">
        <v>219</v>
      </c>
      <c r="C814" s="19" t="s">
        <v>335</v>
      </c>
      <c r="D814" s="19">
        <f t="shared" si="2"/>
        <v>1</v>
      </c>
      <c r="E814" s="19" t="s">
        <v>180</v>
      </c>
      <c r="F814" s="19">
        <f>IFERROR(__xludf.DUMMYFUNCTION("LET(
  t, LOWER(TRIM(E814)),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14" s="19" t="s">
        <v>185</v>
      </c>
      <c r="H814" s="19">
        <f>IFERROR(__xludf.DUMMYFUNCTION("LET(
  t, LOWER(TRIM(G814)),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14" s="19" t="s">
        <v>182</v>
      </c>
      <c r="J814" s="19">
        <f>IFERROR(__xludf.DUMMYFUNCTION("LET(
  text, LOWER(I814),
  IFERROR(
    IFS(
      REGEXMATCH(text,""ở cùng gia đình|ở trọ cùng gia đình""), 0,
      REGEXMATCH(text,""thuê trọ""), 1,
      REGEXMATCH(text,""ở ktx""), 2,
      REGEXMATCH(text,""có nhà tại khu vực đang học|có nhà|ở riên"&amp;"g tại chung cư""), 3,
      REGEXMATCH(text,""ở nhà người quen""), 4
    ),
  -1)
)"),1.0)</f>
        <v>1</v>
      </c>
      <c r="K814" s="19" t="s">
        <v>202</v>
      </c>
      <c r="L814" s="19">
        <f>IFERROR(__xludf.DUMMYFUNCTION("LET(
  t, LOWER(TRIM(K814)),
  IFERROR(
    IFS(
      REGEXMATCH(t,""xuất\s*sắc""), 0,
      REGEXMATCH(t,""^giỏi$""), 1,
      REGEXMATCH(t,""^khá$""), 2,
      REGEXMATCH(t,""trung bình|bình thường|^4$""), 3,
      REGEXMATCH(t,""rớt""), 4,
      REGEX"&amp;"MATCH(t,""năm nhất|tân sinh viên|mới|chưa|không|sắp thi|chuẩn bị thi|kq|kết quả|chưa có|chưa biết""), 5,
      TRUE, 5
    ),
  5)
)"),3.0)</f>
        <v>3</v>
      </c>
      <c r="M814" s="19" t="s">
        <v>222</v>
      </c>
      <c r="N814" s="19">
        <f>IFERROR(__xludf.DUMMYFUNCTION("LET(
  t, LOWER(TRIM(M814)),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14" s="19" t="s">
        <v>185</v>
      </c>
      <c r="P814" s="19">
        <f t="shared" si="3"/>
        <v>0</v>
      </c>
      <c r="Q814" s="20"/>
      <c r="R814" s="20" t="str">
        <f t="shared" si="875"/>
        <v/>
      </c>
      <c r="S814" s="20"/>
      <c r="T814" s="20"/>
      <c r="U814" s="20"/>
      <c r="V814" s="20" t="str">
        <f>IFERROR(__xludf.DUMMYFUNCTION("IFERROR(REGEXEXTRACT(U814,""\d+"")*1, """")"),"")</f>
        <v/>
      </c>
      <c r="W814" s="20">
        <f t="shared" si="5"/>
        <v>0</v>
      </c>
      <c r="X814" s="20"/>
      <c r="Y814" s="20"/>
      <c r="Z814" s="19" t="s">
        <v>186</v>
      </c>
      <c r="AA814" s="19"/>
      <c r="AB814" s="19" t="s">
        <v>185</v>
      </c>
      <c r="AC814" s="19" t="s">
        <v>185</v>
      </c>
      <c r="AD814" s="19" t="s">
        <v>186</v>
      </c>
      <c r="AE814" s="19" t="s">
        <v>186</v>
      </c>
      <c r="AF814" s="19" t="s">
        <v>206</v>
      </c>
      <c r="AG814" s="19" t="s">
        <v>188</v>
      </c>
      <c r="AH814" s="19" t="s">
        <v>188</v>
      </c>
      <c r="AI814" s="19" t="s">
        <v>189</v>
      </c>
      <c r="AJ814" s="19">
        <f t="shared" si="6"/>
        <v>1</v>
      </c>
      <c r="AK814" s="19" t="s">
        <v>226</v>
      </c>
      <c r="AL814" s="19">
        <f t="shared" si="7"/>
        <v>2</v>
      </c>
      <c r="AM814" s="19" t="s">
        <v>190</v>
      </c>
      <c r="AN814" s="19">
        <f t="shared" si="8"/>
        <v>0</v>
      </c>
      <c r="AO814" s="20"/>
      <c r="AP814" s="19">
        <v>2.0</v>
      </c>
      <c r="AQ814" s="19">
        <v>2.0</v>
      </c>
      <c r="AR814" s="19">
        <v>2.0</v>
      </c>
      <c r="AS814" s="19">
        <v>2.0</v>
      </c>
      <c r="AT814" s="19">
        <v>2.0</v>
      </c>
      <c r="AU814" s="19">
        <v>3.0</v>
      </c>
      <c r="AV814" s="19">
        <v>2.0</v>
      </c>
      <c r="AW814" s="19">
        <v>3.0</v>
      </c>
      <c r="AX814" s="19">
        <v>3.0</v>
      </c>
      <c r="AY814" s="19">
        <f t="shared" si="9"/>
        <v>21</v>
      </c>
      <c r="AZ814" s="19">
        <f t="shared" si="10"/>
        <v>12</v>
      </c>
      <c r="BA814" s="19">
        <f t="shared" si="11"/>
        <v>1</v>
      </c>
      <c r="BB814" s="19">
        <f t="shared" si="12"/>
        <v>0</v>
      </c>
      <c r="BC814" s="19">
        <v>2.0</v>
      </c>
      <c r="BD814" s="19">
        <v>2.0</v>
      </c>
      <c r="BE814" s="19">
        <v>3.0</v>
      </c>
      <c r="BF814" s="19">
        <v>2.0</v>
      </c>
      <c r="BG814" s="19">
        <v>3.0</v>
      </c>
      <c r="BH814" s="19">
        <v>2.0</v>
      </c>
      <c r="BI814" s="19">
        <v>2.0</v>
      </c>
      <c r="BJ814" s="19">
        <f t="shared" si="13"/>
        <v>16</v>
      </c>
      <c r="BK814" s="19">
        <f t="shared" si="14"/>
        <v>9</v>
      </c>
      <c r="BL814" s="19"/>
      <c r="BM814" s="19"/>
      <c r="BN814" s="19">
        <v>4.0</v>
      </c>
      <c r="BO814" s="19" t="s">
        <v>195</v>
      </c>
      <c r="BP814" s="19">
        <f t="shared" si="15"/>
        <v>1</v>
      </c>
      <c r="BQ814" s="19">
        <v>4.0</v>
      </c>
      <c r="BR814" s="19" t="s">
        <v>1467</v>
      </c>
      <c r="BS814" s="19" t="s">
        <v>195</v>
      </c>
      <c r="BT814" s="20">
        <f t="shared" si="16"/>
        <v>1</v>
      </c>
      <c r="BU814" s="19" t="s">
        <v>207</v>
      </c>
      <c r="BV814" s="19">
        <v>3.0</v>
      </c>
      <c r="BW814" s="19" t="s">
        <v>195</v>
      </c>
      <c r="BX814" s="19" t="s">
        <v>191</v>
      </c>
      <c r="BY814" s="19" t="s">
        <v>185</v>
      </c>
      <c r="BZ814" s="19" t="s">
        <v>186</v>
      </c>
      <c r="CA814" s="19">
        <f t="shared" si="17"/>
        <v>1</v>
      </c>
      <c r="CB814" s="19" t="s">
        <v>186</v>
      </c>
      <c r="CC814" s="19">
        <f t="shared" si="18"/>
        <v>1</v>
      </c>
      <c r="CD814" s="19" t="s">
        <v>209</v>
      </c>
      <c r="CE814" s="19">
        <f t="shared" si="19"/>
        <v>1</v>
      </c>
      <c r="CF814" s="19" t="s">
        <v>192</v>
      </c>
      <c r="CG814" s="19">
        <f t="shared" si="20"/>
        <v>0</v>
      </c>
      <c r="CH814" s="19" t="s">
        <v>209</v>
      </c>
      <c r="CI814" s="19">
        <f t="shared" si="21"/>
        <v>1</v>
      </c>
      <c r="CJ814" s="19" t="s">
        <v>229</v>
      </c>
      <c r="CK814" s="19" t="s">
        <v>185</v>
      </c>
      <c r="CL814" s="19" t="s">
        <v>212</v>
      </c>
      <c r="CM814" s="19">
        <f t="shared" si="22"/>
        <v>6</v>
      </c>
      <c r="CN814" s="19" t="s">
        <v>213</v>
      </c>
      <c r="CO814" s="19">
        <f t="shared" si="23"/>
        <v>1</v>
      </c>
      <c r="CP814" s="19" t="s">
        <v>185</v>
      </c>
      <c r="CQ814" s="19" t="s">
        <v>195</v>
      </c>
      <c r="CR814" s="19" t="s">
        <v>185</v>
      </c>
      <c r="CS814" s="19" t="s">
        <v>195</v>
      </c>
      <c r="CT814" s="19" t="s">
        <v>185</v>
      </c>
      <c r="CU814" s="19">
        <f t="shared" ref="CU814:CY814" si="890">if(CP814="Không",0,1)</f>
        <v>0</v>
      </c>
      <c r="CV814" s="19">
        <f t="shared" si="890"/>
        <v>1</v>
      </c>
      <c r="CW814" s="19">
        <f t="shared" si="890"/>
        <v>0</v>
      </c>
      <c r="CX814" s="19">
        <f t="shared" si="890"/>
        <v>1</v>
      </c>
      <c r="CY814" s="19">
        <f t="shared" si="890"/>
        <v>0</v>
      </c>
      <c r="CZ814" s="19" t="s">
        <v>195</v>
      </c>
      <c r="DA814" s="19">
        <f t="shared" si="25"/>
        <v>1</v>
      </c>
      <c r="DB814" s="19" t="s">
        <v>185</v>
      </c>
      <c r="DC814" s="19">
        <f t="shared" si="26"/>
        <v>0</v>
      </c>
      <c r="DD814" s="20"/>
      <c r="DE814" s="19" t="s">
        <v>185</v>
      </c>
      <c r="DF814" s="19">
        <f t="shared" si="27"/>
        <v>0</v>
      </c>
      <c r="DG814" s="19" t="s">
        <v>1468</v>
      </c>
      <c r="DH814" s="19">
        <f t="shared" si="28"/>
        <v>1</v>
      </c>
      <c r="DI814" s="19" t="s">
        <v>185</v>
      </c>
      <c r="DJ814" s="19">
        <f t="shared" si="29"/>
        <v>0</v>
      </c>
      <c r="DK814" s="19" t="s">
        <v>197</v>
      </c>
      <c r="DL814" s="19">
        <f t="shared" si="30"/>
        <v>0</v>
      </c>
      <c r="DM814" s="20"/>
      <c r="DN814" s="19" t="str">
        <f t="shared" si="31"/>
        <v/>
      </c>
      <c r="DO814" s="20"/>
      <c r="DP814" s="19" t="s">
        <v>195</v>
      </c>
      <c r="DQ814" s="20">
        <f t="shared" si="32"/>
        <v>1</v>
      </c>
      <c r="DR814" s="19" t="s">
        <v>1469</v>
      </c>
      <c r="DS814" s="19" t="s">
        <v>185</v>
      </c>
      <c r="DT814" s="20"/>
      <c r="DU814" s="19" t="s">
        <v>185</v>
      </c>
      <c r="DV814" s="20"/>
      <c r="DW814" s="20"/>
      <c r="DX814" s="20"/>
      <c r="DY814" s="20"/>
    </row>
    <row r="815">
      <c r="A815" s="18">
        <v>46044.87283564815</v>
      </c>
      <c r="B815" s="19" t="s">
        <v>633</v>
      </c>
      <c r="C815" s="19" t="s">
        <v>174</v>
      </c>
      <c r="D815" s="19">
        <f t="shared" si="2"/>
        <v>0</v>
      </c>
      <c r="E815" s="19" t="s">
        <v>957</v>
      </c>
      <c r="F815" s="19">
        <f>IFERROR(__xludf.DUMMYFUNCTION("LET(
  t, LOWER(TRIM(E815)),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815" s="19" t="s">
        <v>181</v>
      </c>
      <c r="H815" s="19">
        <f>IFERROR(__xludf.DUMMYFUNCTION("LET(
  t, LOWER(TRIM(G815)),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815" s="19" t="s">
        <v>276</v>
      </c>
      <c r="J815" s="19">
        <f>IFERROR(__xludf.DUMMYFUNCTION("LET(
  text, LOWER(I815),
  IFERROR(
    IFS(
      REGEXMATCH(text,""ở cùng gia đình|ở trọ cùng gia đình""), 0,
      REGEXMATCH(text,""thuê trọ""), 1,
      REGEXMATCH(text,""ở ktx""), 2,
      REGEXMATCH(text,""có nhà tại khu vực đang học|có nhà|ở riên"&amp;"g tại chung cư""), 3,
      REGEXMATCH(text,""ở nhà người quen""), 4
    ),
  -1)
)"),0.0)</f>
        <v>0</v>
      </c>
      <c r="K815" s="19" t="s">
        <v>183</v>
      </c>
      <c r="L815" s="19">
        <f>IFERROR(__xludf.DUMMYFUNCTION("LET(
  t, LOWER(TRIM(K815)),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15" s="19" t="s">
        <v>383</v>
      </c>
      <c r="N815" s="19">
        <f>IFERROR(__xludf.DUMMYFUNCTION("LET(
  t, LOWER(TRIM(M815)),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15" s="19" t="s">
        <v>195</v>
      </c>
      <c r="P815" s="19">
        <f t="shared" si="3"/>
        <v>1</v>
      </c>
      <c r="Q815" s="19">
        <v>1.0</v>
      </c>
      <c r="R815" s="20">
        <f t="shared" si="875"/>
        <v>1</v>
      </c>
      <c r="S815" s="19" t="s">
        <v>407</v>
      </c>
      <c r="T815" s="19"/>
      <c r="U815" s="19" t="s">
        <v>204</v>
      </c>
      <c r="V815" s="20">
        <f>IFERROR(__xludf.DUMMYFUNCTION("IFERROR(REGEXEXTRACT(U815,""\d+"")*1, """")"),15.0)</f>
        <v>15</v>
      </c>
      <c r="W815" s="20">
        <f t="shared" si="5"/>
        <v>15</v>
      </c>
      <c r="X815" s="21">
        <v>0.02</v>
      </c>
      <c r="Y815" s="21">
        <v>0.02</v>
      </c>
      <c r="Z815" s="19" t="s">
        <v>185</v>
      </c>
      <c r="AA815" s="19"/>
      <c r="AB815" s="19" t="s">
        <v>185</v>
      </c>
      <c r="AC815" s="19" t="s">
        <v>185</v>
      </c>
      <c r="AD815" s="19" t="s">
        <v>205</v>
      </c>
      <c r="AE815" s="19" t="s">
        <v>185</v>
      </c>
      <c r="AF815" s="19" t="s">
        <v>206</v>
      </c>
      <c r="AG815" s="19" t="s">
        <v>188</v>
      </c>
      <c r="AH815" s="19" t="s">
        <v>226</v>
      </c>
      <c r="AI815" s="19" t="s">
        <v>239</v>
      </c>
      <c r="AJ815" s="19">
        <f t="shared" si="6"/>
        <v>0</v>
      </c>
      <c r="AK815" s="19" t="s">
        <v>302</v>
      </c>
      <c r="AL815" s="19">
        <f t="shared" si="7"/>
        <v>-1</v>
      </c>
      <c r="AM815" s="19" t="s">
        <v>294</v>
      </c>
      <c r="AN815" s="19">
        <f t="shared" si="8"/>
        <v>2</v>
      </c>
      <c r="AO815" s="20"/>
      <c r="AP815" s="19">
        <v>2.0</v>
      </c>
      <c r="AQ815" s="19">
        <v>3.0</v>
      </c>
      <c r="AR815" s="19">
        <v>4.0</v>
      </c>
      <c r="AS815" s="19">
        <v>4.0</v>
      </c>
      <c r="AT815" s="19">
        <v>4.0</v>
      </c>
      <c r="AU815" s="19">
        <v>4.0</v>
      </c>
      <c r="AV815" s="19">
        <v>4.0</v>
      </c>
      <c r="AW815" s="19">
        <v>4.0</v>
      </c>
      <c r="AX815" s="19">
        <v>3.0</v>
      </c>
      <c r="AY815" s="19">
        <f t="shared" si="9"/>
        <v>32</v>
      </c>
      <c r="AZ815" s="19">
        <f t="shared" si="10"/>
        <v>23</v>
      </c>
      <c r="BA815" s="19">
        <f t="shared" si="11"/>
        <v>1</v>
      </c>
      <c r="BB815" s="19">
        <f t="shared" si="12"/>
        <v>1</v>
      </c>
      <c r="BC815" s="19">
        <v>4.0</v>
      </c>
      <c r="BD815" s="19">
        <v>4.0</v>
      </c>
      <c r="BE815" s="19">
        <v>4.0</v>
      </c>
      <c r="BF815" s="19">
        <v>3.0</v>
      </c>
      <c r="BG815" s="19">
        <v>4.0</v>
      </c>
      <c r="BH815" s="19">
        <v>4.0</v>
      </c>
      <c r="BI815" s="19">
        <v>4.0</v>
      </c>
      <c r="BJ815" s="19">
        <f t="shared" si="13"/>
        <v>27</v>
      </c>
      <c r="BK815" s="19">
        <f t="shared" si="14"/>
        <v>20</v>
      </c>
      <c r="BL815" s="19"/>
      <c r="BM815" s="19"/>
      <c r="BN815" s="19">
        <v>1.0</v>
      </c>
      <c r="BO815" s="19" t="s">
        <v>185</v>
      </c>
      <c r="BP815" s="19">
        <f t="shared" si="15"/>
        <v>0</v>
      </c>
      <c r="BQ815" s="19">
        <v>1.0</v>
      </c>
      <c r="BR815" s="19">
        <v>1.0</v>
      </c>
      <c r="BS815" s="19" t="s">
        <v>185</v>
      </c>
      <c r="BT815" s="20">
        <f t="shared" si="16"/>
        <v>0</v>
      </c>
      <c r="BU815" s="20"/>
      <c r="BV815" s="19">
        <v>3.0</v>
      </c>
      <c r="BW815" s="19" t="s">
        <v>185</v>
      </c>
      <c r="BX815" s="19" t="s">
        <v>191</v>
      </c>
      <c r="BY815" s="19" t="s">
        <v>185</v>
      </c>
      <c r="BZ815" s="19" t="s">
        <v>186</v>
      </c>
      <c r="CA815" s="19">
        <f t="shared" si="17"/>
        <v>1</v>
      </c>
      <c r="CB815" s="19" t="s">
        <v>185</v>
      </c>
      <c r="CC815" s="19">
        <f t="shared" si="18"/>
        <v>0</v>
      </c>
      <c r="CD815" s="19" t="s">
        <v>192</v>
      </c>
      <c r="CE815" s="19">
        <f t="shared" si="19"/>
        <v>0</v>
      </c>
      <c r="CF815" s="19" t="s">
        <v>209</v>
      </c>
      <c r="CG815" s="19">
        <f t="shared" si="20"/>
        <v>1</v>
      </c>
      <c r="CH815" s="19" t="s">
        <v>209</v>
      </c>
      <c r="CI815" s="19">
        <f t="shared" si="21"/>
        <v>1</v>
      </c>
      <c r="CJ815" s="19" t="s">
        <v>229</v>
      </c>
      <c r="CK815" s="19" t="s">
        <v>743</v>
      </c>
      <c r="CL815" s="19" t="s">
        <v>241</v>
      </c>
      <c r="CM815" s="19">
        <f t="shared" si="22"/>
        <v>1.5</v>
      </c>
      <c r="CN815" s="19" t="s">
        <v>185</v>
      </c>
      <c r="CO815" s="19">
        <f t="shared" si="23"/>
        <v>0</v>
      </c>
      <c r="CP815" s="19" t="s">
        <v>185</v>
      </c>
      <c r="CQ815" s="19" t="s">
        <v>185</v>
      </c>
      <c r="CR815" s="19" t="s">
        <v>185</v>
      </c>
      <c r="CS815" s="19" t="s">
        <v>195</v>
      </c>
      <c r="CT815" s="19" t="s">
        <v>185</v>
      </c>
      <c r="CU815" s="19">
        <f t="shared" ref="CU815:CY815" si="891">if(CP815="Không",0,1)</f>
        <v>0</v>
      </c>
      <c r="CV815" s="19">
        <f t="shared" si="891"/>
        <v>0</v>
      </c>
      <c r="CW815" s="19">
        <f t="shared" si="891"/>
        <v>0</v>
      </c>
      <c r="CX815" s="19">
        <f t="shared" si="891"/>
        <v>1</v>
      </c>
      <c r="CY815" s="19">
        <f t="shared" si="891"/>
        <v>0</v>
      </c>
      <c r="CZ815" s="19" t="s">
        <v>185</v>
      </c>
      <c r="DA815" s="19">
        <f t="shared" si="25"/>
        <v>0</v>
      </c>
      <c r="DB815" s="19" t="s">
        <v>185</v>
      </c>
      <c r="DC815" s="19">
        <f t="shared" si="26"/>
        <v>0</v>
      </c>
      <c r="DD815" s="20"/>
      <c r="DE815" s="19" t="s">
        <v>195</v>
      </c>
      <c r="DF815" s="19">
        <f t="shared" si="27"/>
        <v>1</v>
      </c>
      <c r="DG815" s="19" t="s">
        <v>196</v>
      </c>
      <c r="DH815" s="19">
        <f t="shared" si="28"/>
        <v>0</v>
      </c>
      <c r="DI815" s="19" t="s">
        <v>355</v>
      </c>
      <c r="DJ815" s="19">
        <f t="shared" si="29"/>
        <v>1</v>
      </c>
      <c r="DK815" s="19" t="s">
        <v>197</v>
      </c>
      <c r="DL815" s="19">
        <f t="shared" si="30"/>
        <v>0</v>
      </c>
      <c r="DM815" s="19" t="s">
        <v>216</v>
      </c>
      <c r="DN815" s="19">
        <f t="shared" si="31"/>
        <v>3.5</v>
      </c>
      <c r="DO815" s="19" t="s">
        <v>1470</v>
      </c>
      <c r="DP815" s="19" t="s">
        <v>185</v>
      </c>
      <c r="DQ815" s="20">
        <f t="shared" si="32"/>
        <v>0</v>
      </c>
      <c r="DR815" s="20"/>
      <c r="DS815" s="19" t="s">
        <v>185</v>
      </c>
      <c r="DT815" s="20"/>
      <c r="DU815" s="19" t="s">
        <v>185</v>
      </c>
      <c r="DV815" s="20"/>
      <c r="DW815" s="20"/>
      <c r="DX815" s="20"/>
      <c r="DY815" s="20"/>
    </row>
    <row r="816">
      <c r="A816" s="18">
        <v>46044.88471064815</v>
      </c>
      <c r="B816" s="19" t="s">
        <v>309</v>
      </c>
      <c r="C816" s="19" t="s">
        <v>335</v>
      </c>
      <c r="D816" s="19">
        <f t="shared" si="2"/>
        <v>1</v>
      </c>
      <c r="E816" s="19" t="s">
        <v>235</v>
      </c>
      <c r="F816" s="19">
        <f>IFERROR(__xludf.DUMMYFUNCTION("LET(
  t, LOWER(TRIM(E816)),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16" s="19" t="s">
        <v>185</v>
      </c>
      <c r="H816" s="19">
        <f>IFERROR(__xludf.DUMMYFUNCTION("LET(
  t, LOWER(TRIM(G816)),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16" s="19" t="s">
        <v>182</v>
      </c>
      <c r="J816" s="19">
        <f>IFERROR(__xludf.DUMMYFUNCTION("LET(
  text, LOWER(I816),
  IFERROR(
    IFS(
      REGEXMATCH(text,""ở cùng gia đình|ở trọ cùng gia đình""), 0,
      REGEXMATCH(text,""thuê trọ""), 1,
      REGEXMATCH(text,""ở ktx""), 2,
      REGEXMATCH(text,""có nhà tại khu vực đang học|có nhà|ở riên"&amp;"g tại chung cư""), 3,
      REGEXMATCH(text,""ở nhà người quen""), 4
    ),
  -1)
)"),1.0)</f>
        <v>1</v>
      </c>
      <c r="K816" s="19" t="s">
        <v>248</v>
      </c>
      <c r="L816" s="19">
        <f>IFERROR(__xludf.DUMMYFUNCTION("LET(
  t, LOWER(TRIM(K816)),
  IFERROR(
    IFS(
      REGEXMATCH(t,""xuất\s*sắc""), 0,
      REGEXMATCH(t,""^giỏi$""), 1,
      REGEXMATCH(t,""^khá$""), 2,
      REGEXMATCH(t,""trung bình|bình thường|^4$""), 3,
      REGEXMATCH(t,""rớt""), 4,
      REGEX"&amp;"MATCH(t,""năm nhất|tân sinh viên|mới|chưa|không|sắp thi|chuẩn bị thi|kq|kết quả|chưa có|chưa biết""), 5,
      TRUE, 5
    ),
  5)
)"),4.0)</f>
        <v>4</v>
      </c>
      <c r="M816" s="19" t="s">
        <v>222</v>
      </c>
      <c r="N816" s="19">
        <f>IFERROR(__xludf.DUMMYFUNCTION("LET(
  t, LOWER(TRIM(M816)),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16" s="19" t="s">
        <v>185</v>
      </c>
      <c r="P816" s="19">
        <f t="shared" si="3"/>
        <v>0</v>
      </c>
      <c r="Q816" s="20"/>
      <c r="R816" s="20" t="str">
        <f t="shared" si="875"/>
        <v/>
      </c>
      <c r="S816" s="20"/>
      <c r="T816" s="20"/>
      <c r="U816" s="20"/>
      <c r="V816" s="20" t="str">
        <f>IFERROR(__xludf.DUMMYFUNCTION("IFERROR(REGEXEXTRACT(U816,""\d+"")*1, """")"),"")</f>
        <v/>
      </c>
      <c r="W816" s="20">
        <f t="shared" si="5"/>
        <v>0</v>
      </c>
      <c r="X816" s="20"/>
      <c r="Y816" s="20"/>
      <c r="Z816" s="19" t="s">
        <v>208</v>
      </c>
      <c r="AA816" s="19"/>
      <c r="AB816" s="19" t="s">
        <v>185</v>
      </c>
      <c r="AC816" s="19" t="s">
        <v>185</v>
      </c>
      <c r="AD816" s="19" t="s">
        <v>205</v>
      </c>
      <c r="AE816" s="19" t="s">
        <v>185</v>
      </c>
      <c r="AF816" s="19" t="s">
        <v>187</v>
      </c>
      <c r="AG816" s="19" t="s">
        <v>226</v>
      </c>
      <c r="AH816" s="19" t="s">
        <v>188</v>
      </c>
      <c r="AI816" s="19" t="s">
        <v>239</v>
      </c>
      <c r="AJ816" s="19">
        <f t="shared" si="6"/>
        <v>0</v>
      </c>
      <c r="AK816" s="19" t="s">
        <v>302</v>
      </c>
      <c r="AL816" s="19">
        <f t="shared" si="7"/>
        <v>-1</v>
      </c>
      <c r="AM816" s="19" t="s">
        <v>190</v>
      </c>
      <c r="AN816" s="19">
        <f t="shared" si="8"/>
        <v>0</v>
      </c>
      <c r="AO816" s="20"/>
      <c r="AP816" s="19">
        <v>3.0</v>
      </c>
      <c r="AQ816" s="19">
        <v>3.0</v>
      </c>
      <c r="AR816" s="19">
        <v>3.0</v>
      </c>
      <c r="AS816" s="19">
        <v>3.0</v>
      </c>
      <c r="AT816" s="19">
        <v>3.0</v>
      </c>
      <c r="AU816" s="19">
        <v>4.0</v>
      </c>
      <c r="AV816" s="19">
        <v>4.0</v>
      </c>
      <c r="AW816" s="19">
        <v>2.0</v>
      </c>
      <c r="AX816" s="19">
        <v>1.0</v>
      </c>
      <c r="AY816" s="19">
        <f t="shared" si="9"/>
        <v>26</v>
      </c>
      <c r="AZ816" s="19">
        <f t="shared" si="10"/>
        <v>17</v>
      </c>
      <c r="BA816" s="19">
        <f t="shared" si="11"/>
        <v>1</v>
      </c>
      <c r="BB816" s="19">
        <f t="shared" si="12"/>
        <v>1</v>
      </c>
      <c r="BC816" s="19">
        <v>2.0</v>
      </c>
      <c r="BD816" s="19">
        <v>3.0</v>
      </c>
      <c r="BE816" s="19">
        <v>4.0</v>
      </c>
      <c r="BF816" s="19">
        <v>3.0</v>
      </c>
      <c r="BG816" s="19">
        <v>4.0</v>
      </c>
      <c r="BH816" s="19">
        <v>1.0</v>
      </c>
      <c r="BI816" s="19">
        <v>2.0</v>
      </c>
      <c r="BJ816" s="19">
        <f t="shared" si="13"/>
        <v>19</v>
      </c>
      <c r="BK816" s="19">
        <f t="shared" si="14"/>
        <v>12</v>
      </c>
      <c r="BL816" s="19"/>
      <c r="BM816" s="19"/>
      <c r="BN816" s="19">
        <v>5.0</v>
      </c>
      <c r="BO816" s="19" t="s">
        <v>185</v>
      </c>
      <c r="BP816" s="19">
        <f t="shared" si="15"/>
        <v>0</v>
      </c>
      <c r="BQ816" s="19">
        <v>2.0</v>
      </c>
      <c r="BR816" s="19">
        <v>14.0</v>
      </c>
      <c r="BS816" s="19" t="s">
        <v>185</v>
      </c>
      <c r="BT816" s="20">
        <f t="shared" si="16"/>
        <v>0</v>
      </c>
      <c r="BU816" s="20"/>
      <c r="BV816" s="19">
        <v>3.0</v>
      </c>
      <c r="BW816" s="19" t="s">
        <v>185</v>
      </c>
      <c r="BX816" s="19" t="s">
        <v>191</v>
      </c>
      <c r="BY816" s="19" t="s">
        <v>185</v>
      </c>
      <c r="BZ816" s="19" t="s">
        <v>186</v>
      </c>
      <c r="CA816" s="19">
        <f t="shared" si="17"/>
        <v>1</v>
      </c>
      <c r="CB816" s="19" t="s">
        <v>208</v>
      </c>
      <c r="CC816" s="19">
        <f t="shared" si="18"/>
        <v>2</v>
      </c>
      <c r="CD816" s="19" t="s">
        <v>208</v>
      </c>
      <c r="CE816" s="19">
        <f t="shared" si="19"/>
        <v>2</v>
      </c>
      <c r="CF816" s="19" t="s">
        <v>209</v>
      </c>
      <c r="CG816" s="19">
        <f t="shared" si="20"/>
        <v>1</v>
      </c>
      <c r="CH816" s="19" t="s">
        <v>209</v>
      </c>
      <c r="CI816" s="19">
        <f t="shared" si="21"/>
        <v>1</v>
      </c>
      <c r="CJ816" s="19" t="s">
        <v>229</v>
      </c>
      <c r="CK816" s="19" t="s">
        <v>185</v>
      </c>
      <c r="CL816" s="19" t="s">
        <v>194</v>
      </c>
      <c r="CM816" s="19">
        <f t="shared" si="22"/>
        <v>3.5</v>
      </c>
      <c r="CN816" s="19" t="s">
        <v>185</v>
      </c>
      <c r="CO816" s="19">
        <f t="shared" si="23"/>
        <v>0</v>
      </c>
      <c r="CP816" s="19" t="s">
        <v>185</v>
      </c>
      <c r="CQ816" s="19" t="s">
        <v>185</v>
      </c>
      <c r="CR816" s="19" t="s">
        <v>185</v>
      </c>
      <c r="CS816" s="19" t="s">
        <v>185</v>
      </c>
      <c r="CT816" s="19" t="s">
        <v>185</v>
      </c>
      <c r="CU816" s="19">
        <f t="shared" ref="CU816:CY816" si="892">if(CP816="Không",0,1)</f>
        <v>0</v>
      </c>
      <c r="CV816" s="19">
        <f t="shared" si="892"/>
        <v>0</v>
      </c>
      <c r="CW816" s="19">
        <f t="shared" si="892"/>
        <v>0</v>
      </c>
      <c r="CX816" s="19">
        <f t="shared" si="892"/>
        <v>0</v>
      </c>
      <c r="CY816" s="19">
        <f t="shared" si="892"/>
        <v>0</v>
      </c>
      <c r="CZ816" s="19" t="s">
        <v>185</v>
      </c>
      <c r="DA816" s="19">
        <f t="shared" si="25"/>
        <v>0</v>
      </c>
      <c r="DB816" s="19" t="s">
        <v>185</v>
      </c>
      <c r="DC816" s="19">
        <f t="shared" si="26"/>
        <v>0</v>
      </c>
      <c r="DD816" s="20"/>
      <c r="DE816" s="19" t="s">
        <v>195</v>
      </c>
      <c r="DF816" s="19">
        <f t="shared" si="27"/>
        <v>1</v>
      </c>
      <c r="DG816" s="19" t="s">
        <v>196</v>
      </c>
      <c r="DH816" s="19">
        <f t="shared" si="28"/>
        <v>0</v>
      </c>
      <c r="DI816" s="19" t="s">
        <v>185</v>
      </c>
      <c r="DJ816" s="19">
        <f t="shared" si="29"/>
        <v>0</v>
      </c>
      <c r="DK816" s="19" t="s">
        <v>197</v>
      </c>
      <c r="DL816" s="19">
        <f t="shared" si="30"/>
        <v>0</v>
      </c>
      <c r="DM816" s="19" t="s">
        <v>232</v>
      </c>
      <c r="DN816" s="19">
        <f t="shared" si="31"/>
        <v>2.5</v>
      </c>
      <c r="DO816" s="19" t="s">
        <v>529</v>
      </c>
      <c r="DP816" s="19" t="s">
        <v>185</v>
      </c>
      <c r="DQ816" s="20">
        <f t="shared" si="32"/>
        <v>0</v>
      </c>
      <c r="DR816" s="20"/>
      <c r="DS816" s="19" t="s">
        <v>185</v>
      </c>
      <c r="DT816" s="20"/>
      <c r="DU816" s="19" t="s">
        <v>185</v>
      </c>
      <c r="DV816" s="20"/>
      <c r="DW816" s="20"/>
      <c r="DX816" s="20"/>
      <c r="DY816" s="20"/>
    </row>
    <row r="817">
      <c r="A817" s="18">
        <v>46045.49796296296</v>
      </c>
      <c r="B817" s="19" t="s">
        <v>219</v>
      </c>
      <c r="C817" s="19" t="s">
        <v>335</v>
      </c>
      <c r="D817" s="19">
        <f t="shared" si="2"/>
        <v>1</v>
      </c>
      <c r="E817" s="19" t="s">
        <v>180</v>
      </c>
      <c r="F817" s="19">
        <f>IFERROR(__xludf.DUMMYFUNCTION("LET(
  t, LOWER(TRIM(E817)),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17" s="19" t="s">
        <v>185</v>
      </c>
      <c r="H817" s="19">
        <f>IFERROR(__xludf.DUMMYFUNCTION("LET(
  t, LOWER(TRIM(G817)),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17" s="19" t="s">
        <v>276</v>
      </c>
      <c r="J817" s="19">
        <f>IFERROR(__xludf.DUMMYFUNCTION("LET(
  text, LOWER(I817),
  IFERROR(
    IFS(
      REGEXMATCH(text,""ở cùng gia đình|ở trọ cùng gia đình""), 0,
      REGEXMATCH(text,""thuê trọ""), 1,
      REGEXMATCH(text,""ở ktx""), 2,
      REGEXMATCH(text,""có nhà tại khu vực đang học|có nhà|ở riên"&amp;"g tại chung cư""), 3,
      REGEXMATCH(text,""ở nhà người quen""), 4
    ),
  -1)
)"),0.0)</f>
        <v>0</v>
      </c>
      <c r="K817" s="19" t="s">
        <v>183</v>
      </c>
      <c r="L817" s="19">
        <f>IFERROR(__xludf.DUMMYFUNCTION("LET(
  t, LOWER(TRIM(K817)),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17" s="19" t="s">
        <v>184</v>
      </c>
      <c r="N817" s="19">
        <f>IFERROR(__xludf.DUMMYFUNCTION("LET(
  t, LOWER(TRIM(M817)),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17" s="19" t="s">
        <v>185</v>
      </c>
      <c r="P817" s="19">
        <f t="shared" si="3"/>
        <v>0</v>
      </c>
      <c r="Q817" s="20"/>
      <c r="R817" s="20" t="str">
        <f t="shared" si="875"/>
        <v/>
      </c>
      <c r="S817" s="20"/>
      <c r="T817" s="20"/>
      <c r="U817" s="20"/>
      <c r="V817" s="20" t="str">
        <f>IFERROR(__xludf.DUMMYFUNCTION("IFERROR(REGEXEXTRACT(U817,""\d+"")*1, """")"),"")</f>
        <v/>
      </c>
      <c r="W817" s="20">
        <f t="shared" si="5"/>
        <v>0</v>
      </c>
      <c r="X817" s="20"/>
      <c r="Y817" s="20"/>
      <c r="Z817" s="19" t="s">
        <v>185</v>
      </c>
      <c r="AA817" s="19"/>
      <c r="AB817" s="19" t="s">
        <v>195</v>
      </c>
      <c r="AC817" s="19" t="s">
        <v>185</v>
      </c>
      <c r="AD817" s="19" t="s">
        <v>205</v>
      </c>
      <c r="AE817" s="19" t="s">
        <v>185</v>
      </c>
      <c r="AF817" s="19" t="s">
        <v>237</v>
      </c>
      <c r="AG817" s="19" t="s">
        <v>238</v>
      </c>
      <c r="AH817" s="19" t="s">
        <v>188</v>
      </c>
      <c r="AI817" s="19" t="s">
        <v>239</v>
      </c>
      <c r="AJ817" s="19">
        <f t="shared" si="6"/>
        <v>0</v>
      </c>
      <c r="AK817" s="19" t="s">
        <v>302</v>
      </c>
      <c r="AL817" s="19">
        <f t="shared" si="7"/>
        <v>-1</v>
      </c>
      <c r="AM817" s="19" t="s">
        <v>190</v>
      </c>
      <c r="AN817" s="19">
        <f t="shared" si="8"/>
        <v>0</v>
      </c>
      <c r="AO817" s="20"/>
      <c r="AP817" s="19">
        <v>1.0</v>
      </c>
      <c r="AQ817" s="19">
        <v>1.0</v>
      </c>
      <c r="AR817" s="19">
        <v>1.0</v>
      </c>
      <c r="AS817" s="19">
        <v>1.0</v>
      </c>
      <c r="AT817" s="19">
        <v>1.0</v>
      </c>
      <c r="AU817" s="19">
        <v>1.0</v>
      </c>
      <c r="AV817" s="19">
        <v>1.0</v>
      </c>
      <c r="AW817" s="19">
        <v>1.0</v>
      </c>
      <c r="AX817" s="19">
        <v>1.0</v>
      </c>
      <c r="AY817" s="19">
        <f t="shared" si="9"/>
        <v>9</v>
      </c>
      <c r="AZ817" s="19">
        <f t="shared" si="10"/>
        <v>0</v>
      </c>
      <c r="BA817" s="19">
        <f t="shared" si="11"/>
        <v>0</v>
      </c>
      <c r="BB817" s="19">
        <f t="shared" si="12"/>
        <v>0</v>
      </c>
      <c r="BC817" s="19">
        <v>1.0</v>
      </c>
      <c r="BD817" s="19">
        <v>1.0</v>
      </c>
      <c r="BE817" s="19">
        <v>1.0</v>
      </c>
      <c r="BF817" s="19">
        <v>1.0</v>
      </c>
      <c r="BG817" s="19">
        <v>1.0</v>
      </c>
      <c r="BH817" s="19">
        <v>1.0</v>
      </c>
      <c r="BI817" s="19">
        <v>1.0</v>
      </c>
      <c r="BJ817" s="19">
        <f t="shared" si="13"/>
        <v>7</v>
      </c>
      <c r="BK817" s="19">
        <f t="shared" si="14"/>
        <v>0</v>
      </c>
      <c r="BL817" s="19"/>
      <c r="BM817" s="19"/>
      <c r="BN817" s="19">
        <v>4.0</v>
      </c>
      <c r="BO817" s="19" t="s">
        <v>185</v>
      </c>
      <c r="BP817" s="19">
        <f t="shared" si="15"/>
        <v>0</v>
      </c>
      <c r="BQ817" s="19">
        <v>3.0</v>
      </c>
      <c r="BR817" s="19">
        <v>0.0</v>
      </c>
      <c r="BS817" s="19" t="s">
        <v>195</v>
      </c>
      <c r="BT817" s="20">
        <f t="shared" si="16"/>
        <v>1</v>
      </c>
      <c r="BU817" s="19" t="s">
        <v>207</v>
      </c>
      <c r="BV817" s="19">
        <v>4.0</v>
      </c>
      <c r="BW817" s="19" t="s">
        <v>185</v>
      </c>
      <c r="BX817" s="19" t="s">
        <v>191</v>
      </c>
      <c r="BY817" s="19" t="s">
        <v>185</v>
      </c>
      <c r="BZ817" s="19" t="s">
        <v>185</v>
      </c>
      <c r="CA817" s="19">
        <f t="shared" si="17"/>
        <v>0</v>
      </c>
      <c r="CB817" s="19" t="s">
        <v>186</v>
      </c>
      <c r="CC817" s="19">
        <f t="shared" si="18"/>
        <v>1</v>
      </c>
      <c r="CD817" s="19" t="s">
        <v>192</v>
      </c>
      <c r="CE817" s="19">
        <f t="shared" si="19"/>
        <v>0</v>
      </c>
      <c r="CF817" s="19" t="s">
        <v>192</v>
      </c>
      <c r="CG817" s="19">
        <f t="shared" si="20"/>
        <v>0</v>
      </c>
      <c r="CH817" s="19" t="s">
        <v>209</v>
      </c>
      <c r="CI817" s="19">
        <f t="shared" si="21"/>
        <v>1</v>
      </c>
      <c r="CJ817" s="19" t="s">
        <v>292</v>
      </c>
      <c r="CK817" s="19" t="s">
        <v>185</v>
      </c>
      <c r="CL817" s="19" t="s">
        <v>212</v>
      </c>
      <c r="CM817" s="19">
        <f t="shared" si="22"/>
        <v>6</v>
      </c>
      <c r="CN817" s="19" t="s">
        <v>185</v>
      </c>
      <c r="CO817" s="19">
        <f t="shared" si="23"/>
        <v>0</v>
      </c>
      <c r="CP817" s="19" t="s">
        <v>185</v>
      </c>
      <c r="CQ817" s="19" t="s">
        <v>195</v>
      </c>
      <c r="CR817" s="19" t="s">
        <v>185</v>
      </c>
      <c r="CS817" s="19" t="s">
        <v>185</v>
      </c>
      <c r="CT817" s="19" t="s">
        <v>185</v>
      </c>
      <c r="CU817" s="19">
        <f t="shared" ref="CU817:CY817" si="893">if(CP817="Không",0,1)</f>
        <v>0</v>
      </c>
      <c r="CV817" s="19">
        <f t="shared" si="893"/>
        <v>1</v>
      </c>
      <c r="CW817" s="19">
        <f t="shared" si="893"/>
        <v>0</v>
      </c>
      <c r="CX817" s="19">
        <f t="shared" si="893"/>
        <v>0</v>
      </c>
      <c r="CY817" s="19">
        <f t="shared" si="893"/>
        <v>0</v>
      </c>
      <c r="CZ817" s="19" t="s">
        <v>185</v>
      </c>
      <c r="DA817" s="19">
        <f t="shared" si="25"/>
        <v>0</v>
      </c>
      <c r="DB817" s="19" t="s">
        <v>185</v>
      </c>
      <c r="DC817" s="19">
        <f t="shared" si="26"/>
        <v>0</v>
      </c>
      <c r="DD817" s="20"/>
      <c r="DE817" s="19" t="s">
        <v>185</v>
      </c>
      <c r="DF817" s="19">
        <f t="shared" si="27"/>
        <v>0</v>
      </c>
      <c r="DG817" s="19" t="s">
        <v>196</v>
      </c>
      <c r="DH817" s="19">
        <f t="shared" si="28"/>
        <v>0</v>
      </c>
      <c r="DI817" s="19" t="s">
        <v>185</v>
      </c>
      <c r="DJ817" s="19">
        <f t="shared" si="29"/>
        <v>0</v>
      </c>
      <c r="DK817" s="19" t="s">
        <v>197</v>
      </c>
      <c r="DL817" s="19">
        <f t="shared" si="30"/>
        <v>0</v>
      </c>
      <c r="DM817" s="20"/>
      <c r="DN817" s="19" t="str">
        <f t="shared" si="31"/>
        <v/>
      </c>
      <c r="DO817" s="20"/>
      <c r="DP817" s="19" t="s">
        <v>185</v>
      </c>
      <c r="DQ817" s="20">
        <f t="shared" si="32"/>
        <v>0</v>
      </c>
      <c r="DR817" s="20"/>
      <c r="DS817" s="19" t="s">
        <v>185</v>
      </c>
      <c r="DT817" s="20"/>
      <c r="DU817" s="19" t="s">
        <v>185</v>
      </c>
      <c r="DV817" s="20"/>
      <c r="DW817" s="20"/>
      <c r="DX817" s="20"/>
      <c r="DY817" s="20"/>
    </row>
    <row r="818">
      <c r="A818" s="18">
        <v>46045.736226851855</v>
      </c>
      <c r="B818" s="19" t="s">
        <v>375</v>
      </c>
      <c r="C818" s="19" t="s">
        <v>335</v>
      </c>
      <c r="D818" s="19">
        <f t="shared" si="2"/>
        <v>1</v>
      </c>
      <c r="E818" s="19" t="s">
        <v>476</v>
      </c>
      <c r="F818" s="19">
        <f>IFERROR(__xludf.DUMMYFUNCTION("LET(
  t, LOWER(TRIM(E818)),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818" s="19" t="s">
        <v>185</v>
      </c>
      <c r="H818" s="19">
        <f>IFERROR(__xludf.DUMMYFUNCTION("LET(
  t, LOWER(TRIM(G818)),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18" s="19" t="s">
        <v>182</v>
      </c>
      <c r="J818" s="19">
        <f>IFERROR(__xludf.DUMMYFUNCTION("LET(
  text, LOWER(I818),
  IFERROR(
    IFS(
      REGEXMATCH(text,""ở cùng gia đình|ở trọ cùng gia đình""), 0,
      REGEXMATCH(text,""thuê trọ""), 1,
      REGEXMATCH(text,""ở ktx""), 2,
      REGEXMATCH(text,""có nhà tại khu vực đang học|có nhà|ở riên"&amp;"g tại chung cư""), 3,
      REGEXMATCH(text,""ở nhà người quen""), 4
    ),
  -1)
)"),1.0)</f>
        <v>1</v>
      </c>
      <c r="K818" s="19" t="s">
        <v>183</v>
      </c>
      <c r="L818" s="19">
        <f>IFERROR(__xludf.DUMMYFUNCTION("LET(
  t, LOWER(TRIM(K818)),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18" s="19" t="s">
        <v>222</v>
      </c>
      <c r="N818" s="19">
        <f>IFERROR(__xludf.DUMMYFUNCTION("LET(
  t, LOWER(TRIM(M818)),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18" s="19" t="s">
        <v>185</v>
      </c>
      <c r="P818" s="19">
        <f t="shared" si="3"/>
        <v>0</v>
      </c>
      <c r="Q818" s="20"/>
      <c r="R818" s="20" t="str">
        <f t="shared" si="875"/>
        <v/>
      </c>
      <c r="S818" s="20"/>
      <c r="T818" s="20"/>
      <c r="U818" s="20"/>
      <c r="V818" s="20" t="str">
        <f>IFERROR(__xludf.DUMMYFUNCTION("IFERROR(REGEXEXTRACT(U818,""\d+"")*1, """")"),"")</f>
        <v/>
      </c>
      <c r="W818" s="20">
        <f t="shared" si="5"/>
        <v>0</v>
      </c>
      <c r="X818" s="20"/>
      <c r="Y818" s="20"/>
      <c r="Z818" s="19" t="s">
        <v>186</v>
      </c>
      <c r="AA818" s="19"/>
      <c r="AB818" s="19" t="s">
        <v>185</v>
      </c>
      <c r="AC818" s="19" t="s">
        <v>185</v>
      </c>
      <c r="AD818" s="19" t="s">
        <v>186</v>
      </c>
      <c r="AE818" s="19" t="s">
        <v>185</v>
      </c>
      <c r="AF818" s="19" t="s">
        <v>206</v>
      </c>
      <c r="AG818" s="19" t="s">
        <v>188</v>
      </c>
      <c r="AH818" s="19" t="s">
        <v>238</v>
      </c>
      <c r="AI818" s="19" t="s">
        <v>189</v>
      </c>
      <c r="AJ818" s="19">
        <f t="shared" si="6"/>
        <v>1</v>
      </c>
      <c r="AK818" s="19" t="s">
        <v>251</v>
      </c>
      <c r="AL818" s="19">
        <f t="shared" si="7"/>
        <v>3</v>
      </c>
      <c r="AM818" s="19" t="s">
        <v>228</v>
      </c>
      <c r="AN818" s="19">
        <f t="shared" si="8"/>
        <v>1</v>
      </c>
      <c r="AO818" s="20"/>
      <c r="AP818" s="19">
        <v>4.0</v>
      </c>
      <c r="AQ818" s="19">
        <v>2.0</v>
      </c>
      <c r="AR818" s="19">
        <v>2.0</v>
      </c>
      <c r="AS818" s="19">
        <v>2.0</v>
      </c>
      <c r="AT818" s="19">
        <v>2.0</v>
      </c>
      <c r="AU818" s="19">
        <v>1.0</v>
      </c>
      <c r="AV818" s="19">
        <v>1.0</v>
      </c>
      <c r="AW818" s="19">
        <v>1.0</v>
      </c>
      <c r="AX818" s="19">
        <v>1.0</v>
      </c>
      <c r="AY818" s="19">
        <f t="shared" si="9"/>
        <v>16</v>
      </c>
      <c r="AZ818" s="19">
        <f t="shared" si="10"/>
        <v>7</v>
      </c>
      <c r="BA818" s="19">
        <f t="shared" si="11"/>
        <v>0</v>
      </c>
      <c r="BB818" s="19">
        <f t="shared" si="12"/>
        <v>0</v>
      </c>
      <c r="BC818" s="19">
        <v>3.0</v>
      </c>
      <c r="BD818" s="19">
        <v>3.0</v>
      </c>
      <c r="BE818" s="19">
        <v>4.0</v>
      </c>
      <c r="BF818" s="19">
        <v>3.0</v>
      </c>
      <c r="BG818" s="19">
        <v>1.0</v>
      </c>
      <c r="BH818" s="19">
        <v>1.0</v>
      </c>
      <c r="BI818" s="19">
        <v>1.0</v>
      </c>
      <c r="BJ818" s="19">
        <f t="shared" si="13"/>
        <v>16</v>
      </c>
      <c r="BK818" s="19">
        <f t="shared" si="14"/>
        <v>9</v>
      </c>
      <c r="BL818" s="19"/>
      <c r="BM818" s="19"/>
      <c r="BN818" s="19">
        <v>2.0</v>
      </c>
      <c r="BO818" s="19" t="s">
        <v>185</v>
      </c>
      <c r="BP818" s="19">
        <f t="shared" si="15"/>
        <v>0</v>
      </c>
      <c r="BQ818" s="19">
        <v>6.0</v>
      </c>
      <c r="BR818" s="19">
        <v>0.0</v>
      </c>
      <c r="BS818" s="19" t="s">
        <v>185</v>
      </c>
      <c r="BT818" s="20">
        <f t="shared" si="16"/>
        <v>0</v>
      </c>
      <c r="BU818" s="20"/>
      <c r="BV818" s="19">
        <v>3.0</v>
      </c>
      <c r="BW818" s="19" t="s">
        <v>195</v>
      </c>
      <c r="BX818" s="19" t="s">
        <v>191</v>
      </c>
      <c r="BY818" s="19" t="s">
        <v>195</v>
      </c>
      <c r="BZ818" s="19" t="s">
        <v>186</v>
      </c>
      <c r="CA818" s="19">
        <f t="shared" si="17"/>
        <v>1</v>
      </c>
      <c r="CB818" s="19" t="s">
        <v>186</v>
      </c>
      <c r="CC818" s="19">
        <f t="shared" si="18"/>
        <v>1</v>
      </c>
      <c r="CD818" s="19" t="s">
        <v>209</v>
      </c>
      <c r="CE818" s="19">
        <f t="shared" si="19"/>
        <v>1</v>
      </c>
      <c r="CF818" s="19" t="s">
        <v>209</v>
      </c>
      <c r="CG818" s="19">
        <f t="shared" si="20"/>
        <v>1</v>
      </c>
      <c r="CH818" s="19" t="s">
        <v>208</v>
      </c>
      <c r="CI818" s="19">
        <f t="shared" si="21"/>
        <v>2</v>
      </c>
      <c r="CJ818" s="19" t="s">
        <v>229</v>
      </c>
      <c r="CK818" s="19" t="s">
        <v>185</v>
      </c>
      <c r="CL818" s="19" t="s">
        <v>241</v>
      </c>
      <c r="CM818" s="19">
        <f t="shared" si="22"/>
        <v>1.5</v>
      </c>
      <c r="CN818" s="19" t="s">
        <v>213</v>
      </c>
      <c r="CO818" s="19">
        <f t="shared" si="23"/>
        <v>1</v>
      </c>
      <c r="CP818" s="19" t="s">
        <v>195</v>
      </c>
      <c r="CQ818" s="19" t="s">
        <v>195</v>
      </c>
      <c r="CR818" s="19" t="s">
        <v>185</v>
      </c>
      <c r="CS818" s="19" t="s">
        <v>195</v>
      </c>
      <c r="CT818" s="19" t="s">
        <v>185</v>
      </c>
      <c r="CU818" s="19">
        <f t="shared" ref="CU818:CY818" si="894">if(CP818="Không",0,1)</f>
        <v>1</v>
      </c>
      <c r="CV818" s="19">
        <f t="shared" si="894"/>
        <v>1</v>
      </c>
      <c r="CW818" s="19">
        <f t="shared" si="894"/>
        <v>0</v>
      </c>
      <c r="CX818" s="19">
        <f t="shared" si="894"/>
        <v>1</v>
      </c>
      <c r="CY818" s="19">
        <f t="shared" si="894"/>
        <v>0</v>
      </c>
      <c r="CZ818" s="19" t="s">
        <v>185</v>
      </c>
      <c r="DA818" s="19">
        <f t="shared" si="25"/>
        <v>0</v>
      </c>
      <c r="DB818" s="19" t="s">
        <v>185</v>
      </c>
      <c r="DC818" s="19">
        <f t="shared" si="26"/>
        <v>0</v>
      </c>
      <c r="DD818" s="20"/>
      <c r="DE818" s="19" t="s">
        <v>195</v>
      </c>
      <c r="DF818" s="19">
        <f t="shared" si="27"/>
        <v>1</v>
      </c>
      <c r="DG818" s="19" t="s">
        <v>196</v>
      </c>
      <c r="DH818" s="19">
        <f t="shared" si="28"/>
        <v>0</v>
      </c>
      <c r="DI818" s="19" t="s">
        <v>185</v>
      </c>
      <c r="DJ818" s="19">
        <f t="shared" si="29"/>
        <v>0</v>
      </c>
      <c r="DK818" s="19" t="s">
        <v>197</v>
      </c>
      <c r="DL818" s="19">
        <f t="shared" si="30"/>
        <v>0</v>
      </c>
      <c r="DM818" s="19" t="s">
        <v>198</v>
      </c>
      <c r="DN818" s="19">
        <f t="shared" si="31"/>
        <v>1.5</v>
      </c>
      <c r="DO818" s="19" t="s">
        <v>1471</v>
      </c>
      <c r="DP818" s="19" t="s">
        <v>185</v>
      </c>
      <c r="DQ818" s="20">
        <f t="shared" si="32"/>
        <v>0</v>
      </c>
      <c r="DR818" s="20"/>
      <c r="DS818" s="19" t="s">
        <v>185</v>
      </c>
      <c r="DT818" s="20"/>
      <c r="DU818" s="19" t="s">
        <v>185</v>
      </c>
      <c r="DV818" s="20"/>
      <c r="DW818" s="20"/>
      <c r="DX818" s="20"/>
      <c r="DY818" s="20"/>
    </row>
    <row r="819">
      <c r="A819" s="18">
        <v>46046.276666666665</v>
      </c>
      <c r="B819" s="19" t="s">
        <v>357</v>
      </c>
      <c r="C819" s="19" t="s">
        <v>174</v>
      </c>
      <c r="D819" s="19">
        <f t="shared" si="2"/>
        <v>0</v>
      </c>
      <c r="E819" s="19" t="s">
        <v>180</v>
      </c>
      <c r="F819" s="19">
        <f>IFERROR(__xludf.DUMMYFUNCTION("LET(
  t, LOWER(TRIM(E819)),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19" s="19" t="s">
        <v>185</v>
      </c>
      <c r="H819" s="19">
        <f>IFERROR(__xludf.DUMMYFUNCTION("LET(
  t, LOWER(TRIM(G819)),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19" s="19" t="s">
        <v>182</v>
      </c>
      <c r="J819" s="19">
        <f>IFERROR(__xludf.DUMMYFUNCTION("LET(
  text, LOWER(I819),
  IFERROR(
    IFS(
      REGEXMATCH(text,""ở cùng gia đình|ở trọ cùng gia đình""), 0,
      REGEXMATCH(text,""thuê trọ""), 1,
      REGEXMATCH(text,""ở ktx""), 2,
      REGEXMATCH(text,""có nhà tại khu vực đang học|có nhà|ở riên"&amp;"g tại chung cư""), 3,
      REGEXMATCH(text,""ở nhà người quen""), 4
    ),
  -1)
)"),1.0)</f>
        <v>1</v>
      </c>
      <c r="K819" s="19" t="s">
        <v>221</v>
      </c>
      <c r="L819" s="19">
        <f>IFERROR(__xludf.DUMMYFUNCTION("LET(
  t, LOWER(TRIM(K819)),
  IFERROR(
    IFS(
      REGEXMATCH(t,""xuất\s*sắc""), 0,
      REGEXMATCH(t,""^giỏi$""), 1,
      REGEXMATCH(t,""^khá$""), 2,
      REGEXMATCH(t,""trung bình|bình thường|^4$""), 3,
      REGEXMATCH(t,""rớt""), 4,
      REGEX"&amp;"MATCH(t,""năm nhất|tân sinh viên|mới|chưa|không|sắp thi|chuẩn bị thi|kq|kết quả|chưa có|chưa biết""), 5,
      TRUE, 5
    ),
  5)
)"),1.0)</f>
        <v>1</v>
      </c>
      <c r="M819" s="19" t="s">
        <v>222</v>
      </c>
      <c r="N819" s="19">
        <f>IFERROR(__xludf.DUMMYFUNCTION("LET(
  t, LOWER(TRIM(M819)),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19" s="19" t="s">
        <v>195</v>
      </c>
      <c r="P819" s="19">
        <f t="shared" si="3"/>
        <v>1</v>
      </c>
      <c r="Q819" s="19">
        <v>2.0</v>
      </c>
      <c r="R819" s="20">
        <f t="shared" si="875"/>
        <v>2</v>
      </c>
      <c r="S819" s="19" t="s">
        <v>306</v>
      </c>
      <c r="T819" s="19"/>
      <c r="U819" s="19" t="s">
        <v>307</v>
      </c>
      <c r="V819" s="20">
        <f>IFERROR(__xludf.DUMMYFUNCTION("IFERROR(REGEXEXTRACT(U819,""\d+"")*1, """")"),20.0)</f>
        <v>20</v>
      </c>
      <c r="W819" s="20">
        <f t="shared" si="5"/>
        <v>20</v>
      </c>
      <c r="X819" s="19">
        <v>20.0</v>
      </c>
      <c r="Y819" s="19">
        <v>0.0</v>
      </c>
      <c r="Z819" s="19" t="s">
        <v>186</v>
      </c>
      <c r="AA819" s="19"/>
      <c r="AB819" s="19" t="s">
        <v>185</v>
      </c>
      <c r="AC819" s="19" t="s">
        <v>586</v>
      </c>
      <c r="AD819" s="19" t="s">
        <v>205</v>
      </c>
      <c r="AE819" s="19" t="s">
        <v>225</v>
      </c>
      <c r="AF819" s="19" t="s">
        <v>250</v>
      </c>
      <c r="AG819" s="19" t="s">
        <v>251</v>
      </c>
      <c r="AH819" s="19" t="s">
        <v>251</v>
      </c>
      <c r="AI819" s="19" t="s">
        <v>277</v>
      </c>
      <c r="AJ819" s="19">
        <f t="shared" si="6"/>
        <v>4</v>
      </c>
      <c r="AK819" s="19" t="s">
        <v>251</v>
      </c>
      <c r="AL819" s="19">
        <f t="shared" si="7"/>
        <v>3</v>
      </c>
      <c r="AM819" s="19" t="s">
        <v>228</v>
      </c>
      <c r="AN819" s="19">
        <f t="shared" si="8"/>
        <v>1</v>
      </c>
      <c r="AO819" s="20"/>
      <c r="AP819" s="19">
        <v>4.0</v>
      </c>
      <c r="AQ819" s="19">
        <v>4.0</v>
      </c>
      <c r="AR819" s="19">
        <v>4.0</v>
      </c>
      <c r="AS819" s="19">
        <v>2.0</v>
      </c>
      <c r="AT819" s="19">
        <v>4.0</v>
      </c>
      <c r="AU819" s="19">
        <v>4.0</v>
      </c>
      <c r="AV819" s="19">
        <v>4.0</v>
      </c>
      <c r="AW819" s="19">
        <v>4.0</v>
      </c>
      <c r="AX819" s="19">
        <v>3.0</v>
      </c>
      <c r="AY819" s="19">
        <f t="shared" si="9"/>
        <v>33</v>
      </c>
      <c r="AZ819" s="19">
        <f t="shared" si="10"/>
        <v>24</v>
      </c>
      <c r="BA819" s="19">
        <f t="shared" si="11"/>
        <v>1</v>
      </c>
      <c r="BB819" s="19">
        <f t="shared" si="12"/>
        <v>1</v>
      </c>
      <c r="BC819" s="19">
        <v>3.0</v>
      </c>
      <c r="BD819" s="19">
        <v>4.0</v>
      </c>
      <c r="BE819" s="19">
        <v>4.0</v>
      </c>
      <c r="BF819" s="19">
        <v>4.0</v>
      </c>
      <c r="BG819" s="19">
        <v>4.0</v>
      </c>
      <c r="BH819" s="19">
        <v>4.0</v>
      </c>
      <c r="BI819" s="19">
        <v>4.0</v>
      </c>
      <c r="BJ819" s="19">
        <f t="shared" si="13"/>
        <v>27</v>
      </c>
      <c r="BK819" s="19">
        <f t="shared" si="14"/>
        <v>20</v>
      </c>
      <c r="BL819" s="19"/>
      <c r="BM819" s="19"/>
      <c r="BN819" s="19">
        <v>5.0</v>
      </c>
      <c r="BO819" s="19" t="s">
        <v>185</v>
      </c>
      <c r="BP819" s="19">
        <f t="shared" si="15"/>
        <v>0</v>
      </c>
      <c r="BQ819" s="19">
        <v>4.0</v>
      </c>
      <c r="BR819" s="19">
        <v>12.0</v>
      </c>
      <c r="BS819" s="19" t="s">
        <v>195</v>
      </c>
      <c r="BT819" s="20">
        <f t="shared" si="16"/>
        <v>1</v>
      </c>
      <c r="BU819" s="19" t="s">
        <v>443</v>
      </c>
      <c r="BV819" s="19">
        <v>1.0</v>
      </c>
      <c r="BW819" s="19" t="s">
        <v>195</v>
      </c>
      <c r="BX819" s="19" t="s">
        <v>191</v>
      </c>
      <c r="BY819" s="19" t="s">
        <v>195</v>
      </c>
      <c r="BZ819" s="19" t="s">
        <v>208</v>
      </c>
      <c r="CA819" s="19">
        <f t="shared" si="17"/>
        <v>2</v>
      </c>
      <c r="CB819" s="19" t="s">
        <v>208</v>
      </c>
      <c r="CC819" s="19">
        <f t="shared" si="18"/>
        <v>2</v>
      </c>
      <c r="CD819" s="19" t="s">
        <v>208</v>
      </c>
      <c r="CE819" s="19">
        <f t="shared" si="19"/>
        <v>2</v>
      </c>
      <c r="CF819" s="19" t="s">
        <v>208</v>
      </c>
      <c r="CG819" s="19">
        <f t="shared" si="20"/>
        <v>2</v>
      </c>
      <c r="CH819" s="19" t="s">
        <v>208</v>
      </c>
      <c r="CI819" s="19">
        <f t="shared" si="21"/>
        <v>2</v>
      </c>
      <c r="CJ819" s="19" t="s">
        <v>229</v>
      </c>
      <c r="CK819" s="19" t="s">
        <v>1001</v>
      </c>
      <c r="CL819" s="19" t="s">
        <v>212</v>
      </c>
      <c r="CM819" s="19">
        <f t="shared" si="22"/>
        <v>6</v>
      </c>
      <c r="CN819" s="19" t="s">
        <v>213</v>
      </c>
      <c r="CO819" s="19">
        <f t="shared" si="23"/>
        <v>1</v>
      </c>
      <c r="CP819" s="19" t="s">
        <v>185</v>
      </c>
      <c r="CQ819" s="19" t="s">
        <v>195</v>
      </c>
      <c r="CR819" s="19" t="s">
        <v>185</v>
      </c>
      <c r="CS819" s="19" t="s">
        <v>185</v>
      </c>
      <c r="CT819" s="19" t="s">
        <v>195</v>
      </c>
      <c r="CU819" s="19">
        <f t="shared" ref="CU819:CY819" si="895">if(CP819="Không",0,1)</f>
        <v>0</v>
      </c>
      <c r="CV819" s="19">
        <f t="shared" si="895"/>
        <v>1</v>
      </c>
      <c r="CW819" s="19">
        <f t="shared" si="895"/>
        <v>0</v>
      </c>
      <c r="CX819" s="19">
        <f t="shared" si="895"/>
        <v>0</v>
      </c>
      <c r="CY819" s="19">
        <f t="shared" si="895"/>
        <v>1</v>
      </c>
      <c r="CZ819" s="19" t="s">
        <v>185</v>
      </c>
      <c r="DA819" s="19">
        <f t="shared" si="25"/>
        <v>0</v>
      </c>
      <c r="DB819" s="19" t="s">
        <v>185</v>
      </c>
      <c r="DC819" s="19">
        <f t="shared" si="26"/>
        <v>0</v>
      </c>
      <c r="DD819" s="20"/>
      <c r="DE819" s="19" t="s">
        <v>195</v>
      </c>
      <c r="DF819" s="19">
        <f t="shared" si="27"/>
        <v>1</v>
      </c>
      <c r="DG819" s="19" t="s">
        <v>196</v>
      </c>
      <c r="DH819" s="19">
        <f t="shared" si="28"/>
        <v>0</v>
      </c>
      <c r="DI819" s="19" t="s">
        <v>1472</v>
      </c>
      <c r="DJ819" s="19">
        <f t="shared" si="29"/>
        <v>1</v>
      </c>
      <c r="DK819" s="19" t="s">
        <v>197</v>
      </c>
      <c r="DL819" s="19">
        <f t="shared" si="30"/>
        <v>0</v>
      </c>
      <c r="DM819" s="19" t="s">
        <v>303</v>
      </c>
      <c r="DN819" s="19">
        <f t="shared" si="31"/>
        <v>0.5</v>
      </c>
      <c r="DO819" s="19" t="s">
        <v>454</v>
      </c>
      <c r="DP819" s="19" t="s">
        <v>185</v>
      </c>
      <c r="DQ819" s="20">
        <f t="shared" si="32"/>
        <v>0</v>
      </c>
      <c r="DR819" s="20"/>
      <c r="DS819" s="19" t="s">
        <v>185</v>
      </c>
      <c r="DT819" s="20"/>
      <c r="DU819" s="19" t="s">
        <v>185</v>
      </c>
      <c r="DV819" s="20"/>
      <c r="DW819" s="20"/>
      <c r="DX819" s="20"/>
      <c r="DY819" s="20"/>
    </row>
    <row r="820">
      <c r="A820" s="18">
        <v>46046.78435185185</v>
      </c>
      <c r="B820" s="19" t="s">
        <v>595</v>
      </c>
      <c r="C820" s="19" t="s">
        <v>174</v>
      </c>
      <c r="D820" s="19">
        <f t="shared" si="2"/>
        <v>0</v>
      </c>
      <c r="E820" s="19" t="s">
        <v>180</v>
      </c>
      <c r="F820" s="19">
        <f>IFERROR(__xludf.DUMMYFUNCTION("LET(
  t, LOWER(TRIM(E820)),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20" s="19" t="s">
        <v>185</v>
      </c>
      <c r="H820" s="19">
        <f>IFERROR(__xludf.DUMMYFUNCTION("LET(
  t, LOWER(TRIM(G820)),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20" s="19" t="s">
        <v>182</v>
      </c>
      <c r="J820" s="19">
        <f>IFERROR(__xludf.DUMMYFUNCTION("LET(
  text, LOWER(I820),
  IFERROR(
    IFS(
      REGEXMATCH(text,""ở cùng gia đình|ở trọ cùng gia đình""), 0,
      REGEXMATCH(text,""thuê trọ""), 1,
      REGEXMATCH(text,""ở ktx""), 2,
      REGEXMATCH(text,""có nhà tại khu vực đang học|có nhà|ở riên"&amp;"g tại chung cư""), 3,
      REGEXMATCH(text,""ở nhà người quen""), 4
    ),
  -1)
)"),1.0)</f>
        <v>1</v>
      </c>
      <c r="K820" s="19" t="s">
        <v>221</v>
      </c>
      <c r="L820" s="19">
        <f>IFERROR(__xludf.DUMMYFUNCTION("LET(
  t, LOWER(TRIM(K820)),
  IFERROR(
    IFS(
      REGEXMATCH(t,""xuất\s*sắc""), 0,
      REGEXMATCH(t,""^giỏi$""), 1,
      REGEXMATCH(t,""^khá$""), 2,
      REGEXMATCH(t,""trung bình|bình thường|^4$""), 3,
      REGEXMATCH(t,""rớt""), 4,
      REGEX"&amp;"MATCH(t,""năm nhất|tân sinh viên|mới|chưa|không|sắp thi|chuẩn bị thi|kq|kết quả|chưa có|chưa biết""), 5,
      TRUE, 5
    ),
  5)
)"),1.0)</f>
        <v>1</v>
      </c>
      <c r="M820" s="19" t="s">
        <v>222</v>
      </c>
      <c r="N820" s="19">
        <f>IFERROR(__xludf.DUMMYFUNCTION("LET(
  t, LOWER(TRIM(M820)),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20" s="19" t="s">
        <v>185</v>
      </c>
      <c r="P820" s="19">
        <f t="shared" si="3"/>
        <v>0</v>
      </c>
      <c r="Q820" s="20"/>
      <c r="R820" s="20" t="str">
        <f t="shared" si="875"/>
        <v/>
      </c>
      <c r="S820" s="20"/>
      <c r="T820" s="20"/>
      <c r="U820" s="20"/>
      <c r="V820" s="20" t="str">
        <f>IFERROR(__xludf.DUMMYFUNCTION("IFERROR(REGEXEXTRACT(U820,""\d+"")*1, """")"),"")</f>
        <v/>
      </c>
      <c r="W820" s="20">
        <f t="shared" si="5"/>
        <v>0</v>
      </c>
      <c r="X820" s="20"/>
      <c r="Y820" s="20"/>
      <c r="Z820" s="19" t="s">
        <v>185</v>
      </c>
      <c r="AA820" s="19"/>
      <c r="AB820" s="19" t="s">
        <v>185</v>
      </c>
      <c r="AC820" s="19" t="s">
        <v>185</v>
      </c>
      <c r="AD820" s="19" t="s">
        <v>186</v>
      </c>
      <c r="AE820" s="19" t="s">
        <v>186</v>
      </c>
      <c r="AF820" s="19" t="s">
        <v>206</v>
      </c>
      <c r="AG820" s="19" t="s">
        <v>188</v>
      </c>
      <c r="AH820" s="19" t="s">
        <v>188</v>
      </c>
      <c r="AI820" s="19" t="s">
        <v>239</v>
      </c>
      <c r="AJ820" s="19">
        <f t="shared" si="6"/>
        <v>0</v>
      </c>
      <c r="AK820" s="19" t="s">
        <v>238</v>
      </c>
      <c r="AL820" s="19">
        <f t="shared" si="7"/>
        <v>0</v>
      </c>
      <c r="AM820" s="19" t="s">
        <v>190</v>
      </c>
      <c r="AN820" s="19">
        <f t="shared" si="8"/>
        <v>0</v>
      </c>
      <c r="AO820" s="20"/>
      <c r="AP820" s="19">
        <v>1.0</v>
      </c>
      <c r="AQ820" s="19">
        <v>2.0</v>
      </c>
      <c r="AR820" s="19">
        <v>1.0</v>
      </c>
      <c r="AS820" s="19">
        <v>3.0</v>
      </c>
      <c r="AT820" s="19">
        <v>2.0</v>
      </c>
      <c r="AU820" s="19">
        <v>1.0</v>
      </c>
      <c r="AV820" s="19">
        <v>1.0</v>
      </c>
      <c r="AW820" s="19">
        <v>1.0</v>
      </c>
      <c r="AX820" s="19">
        <v>1.0</v>
      </c>
      <c r="AY820" s="19">
        <f t="shared" si="9"/>
        <v>13</v>
      </c>
      <c r="AZ820" s="19">
        <f t="shared" si="10"/>
        <v>4</v>
      </c>
      <c r="BA820" s="19">
        <f t="shared" si="11"/>
        <v>0</v>
      </c>
      <c r="BB820" s="19">
        <f t="shared" si="12"/>
        <v>0</v>
      </c>
      <c r="BC820" s="19">
        <v>1.0</v>
      </c>
      <c r="BD820" s="19">
        <v>1.0</v>
      </c>
      <c r="BE820" s="19">
        <v>2.0</v>
      </c>
      <c r="BF820" s="19">
        <v>1.0</v>
      </c>
      <c r="BG820" s="19">
        <v>2.0</v>
      </c>
      <c r="BH820" s="19">
        <v>1.0</v>
      </c>
      <c r="BI820" s="19">
        <v>1.0</v>
      </c>
      <c r="BJ820" s="19">
        <f t="shared" si="13"/>
        <v>9</v>
      </c>
      <c r="BK820" s="19">
        <f t="shared" si="14"/>
        <v>2</v>
      </c>
      <c r="BL820" s="19"/>
      <c r="BM820" s="19"/>
      <c r="BN820" s="19">
        <v>4.0</v>
      </c>
      <c r="BO820" s="19" t="s">
        <v>185</v>
      </c>
      <c r="BP820" s="19">
        <f t="shared" si="15"/>
        <v>0</v>
      </c>
      <c r="BQ820" s="19">
        <v>1.0</v>
      </c>
      <c r="BR820" s="19">
        <v>0.0</v>
      </c>
      <c r="BS820" s="19" t="s">
        <v>185</v>
      </c>
      <c r="BT820" s="20">
        <f t="shared" si="16"/>
        <v>0</v>
      </c>
      <c r="BU820" s="20"/>
      <c r="BV820" s="19">
        <v>5.0</v>
      </c>
      <c r="BW820" s="19" t="s">
        <v>185</v>
      </c>
      <c r="BX820" s="19" t="s">
        <v>191</v>
      </c>
      <c r="BY820" s="19" t="s">
        <v>185</v>
      </c>
      <c r="BZ820" s="19" t="s">
        <v>186</v>
      </c>
      <c r="CA820" s="19">
        <f t="shared" si="17"/>
        <v>1</v>
      </c>
      <c r="CB820" s="19" t="s">
        <v>185</v>
      </c>
      <c r="CC820" s="19">
        <f t="shared" si="18"/>
        <v>0</v>
      </c>
      <c r="CD820" s="19" t="s">
        <v>192</v>
      </c>
      <c r="CE820" s="19">
        <f t="shared" si="19"/>
        <v>0</v>
      </c>
      <c r="CF820" s="19" t="s">
        <v>192</v>
      </c>
      <c r="CG820" s="19">
        <f t="shared" si="20"/>
        <v>0</v>
      </c>
      <c r="CH820" s="19" t="s">
        <v>192</v>
      </c>
      <c r="CI820" s="19">
        <f t="shared" si="21"/>
        <v>0</v>
      </c>
      <c r="CJ820" s="19" t="s">
        <v>262</v>
      </c>
      <c r="CK820" s="19" t="s">
        <v>185</v>
      </c>
      <c r="CL820" s="19" t="s">
        <v>241</v>
      </c>
      <c r="CM820" s="19">
        <f t="shared" si="22"/>
        <v>1.5</v>
      </c>
      <c r="CN820" s="19" t="s">
        <v>185</v>
      </c>
      <c r="CO820" s="19">
        <f t="shared" si="23"/>
        <v>0</v>
      </c>
      <c r="CP820" s="19" t="s">
        <v>185</v>
      </c>
      <c r="CQ820" s="19" t="s">
        <v>185</v>
      </c>
      <c r="CR820" s="19" t="s">
        <v>185</v>
      </c>
      <c r="CS820" s="19" t="s">
        <v>185</v>
      </c>
      <c r="CT820" s="19" t="s">
        <v>185</v>
      </c>
      <c r="CU820" s="19">
        <f t="shared" ref="CU820:CY820" si="896">if(CP820="Không",0,1)</f>
        <v>0</v>
      </c>
      <c r="CV820" s="19">
        <f t="shared" si="896"/>
        <v>0</v>
      </c>
      <c r="CW820" s="19">
        <f t="shared" si="896"/>
        <v>0</v>
      </c>
      <c r="CX820" s="19">
        <f t="shared" si="896"/>
        <v>0</v>
      </c>
      <c r="CY820" s="19">
        <f t="shared" si="896"/>
        <v>0</v>
      </c>
      <c r="CZ820" s="19" t="s">
        <v>185</v>
      </c>
      <c r="DA820" s="19">
        <f t="shared" si="25"/>
        <v>0</v>
      </c>
      <c r="DB820" s="19" t="s">
        <v>185</v>
      </c>
      <c r="DC820" s="19">
        <f t="shared" si="26"/>
        <v>0</v>
      </c>
      <c r="DD820" s="20"/>
      <c r="DE820" s="19" t="s">
        <v>195</v>
      </c>
      <c r="DF820" s="19">
        <f t="shared" si="27"/>
        <v>1</v>
      </c>
      <c r="DG820" s="19" t="s">
        <v>196</v>
      </c>
      <c r="DH820" s="19">
        <f t="shared" si="28"/>
        <v>0</v>
      </c>
      <c r="DI820" s="19" t="s">
        <v>185</v>
      </c>
      <c r="DJ820" s="19">
        <f t="shared" si="29"/>
        <v>0</v>
      </c>
      <c r="DK820" s="19" t="s">
        <v>197</v>
      </c>
      <c r="DL820" s="19">
        <f t="shared" si="30"/>
        <v>0</v>
      </c>
      <c r="DM820" s="19" t="s">
        <v>198</v>
      </c>
      <c r="DN820" s="19">
        <f t="shared" si="31"/>
        <v>1.5</v>
      </c>
      <c r="DO820" s="19" t="s">
        <v>388</v>
      </c>
      <c r="DP820" s="19" t="s">
        <v>185</v>
      </c>
      <c r="DQ820" s="20">
        <f t="shared" si="32"/>
        <v>0</v>
      </c>
      <c r="DR820" s="20"/>
      <c r="DS820" s="19" t="s">
        <v>185</v>
      </c>
      <c r="DT820" s="20"/>
      <c r="DU820" s="19" t="s">
        <v>185</v>
      </c>
      <c r="DV820" s="20"/>
      <c r="DW820" s="20"/>
      <c r="DX820" s="20"/>
      <c r="DY820" s="20"/>
    </row>
    <row r="821">
      <c r="A821" s="18">
        <v>46046.79513888889</v>
      </c>
      <c r="B821" s="19" t="s">
        <v>289</v>
      </c>
      <c r="C821" s="19" t="s">
        <v>335</v>
      </c>
      <c r="D821" s="19">
        <f t="shared" si="2"/>
        <v>1</v>
      </c>
      <c r="E821" s="19" t="s">
        <v>180</v>
      </c>
      <c r="F821" s="19">
        <f>IFERROR(__xludf.DUMMYFUNCTION("LET(
  t, LOWER(TRIM(E821)),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21" s="19" t="s">
        <v>360</v>
      </c>
      <c r="H821" s="19">
        <f>IFERROR(__xludf.DUMMYFUNCTION("LET(
  t, LOWER(TRIM(G821)),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)"),5.0)</f>
        <v>5</v>
      </c>
      <c r="I821" s="19" t="s">
        <v>182</v>
      </c>
      <c r="J821" s="19">
        <f>IFERROR(__xludf.DUMMYFUNCTION("LET(
  text, LOWER(I821),
  IFERROR(
    IFS(
      REGEXMATCH(text,""ở cùng gia đình|ở trọ cùng gia đình""), 0,
      REGEXMATCH(text,""thuê trọ""), 1,
      REGEXMATCH(text,""ở ktx""), 2,
      REGEXMATCH(text,""có nhà tại khu vực đang học|có nhà|ở riên"&amp;"g tại chung cư""), 3,
      REGEXMATCH(text,""ở nhà người quen""), 4
    ),
  -1)
)"),1.0)</f>
        <v>1</v>
      </c>
      <c r="K821" s="19" t="s">
        <v>221</v>
      </c>
      <c r="L821" s="19">
        <f>IFERROR(__xludf.DUMMYFUNCTION("LET(
  t, LOWER(TRIM(K821)),
  IFERROR(
    IFS(
      REGEXMATCH(t,""xuất\s*sắc""), 0,
      REGEXMATCH(t,""^giỏi$""), 1,
      REGEXMATCH(t,""^khá$""), 2,
      REGEXMATCH(t,""trung bình|bình thường|^4$""), 3,
      REGEXMATCH(t,""rớt""), 4,
      REGEX"&amp;"MATCH(t,""năm nhất|tân sinh viên|mới|chưa|không|sắp thi|chuẩn bị thi|kq|kết quả|chưa có|chưa biết""), 5,
      TRUE, 5
    ),
  5)
)"),1.0)</f>
        <v>1</v>
      </c>
      <c r="M821" s="19" t="s">
        <v>184</v>
      </c>
      <c r="N821" s="19">
        <f>IFERROR(__xludf.DUMMYFUNCTION("LET(
  t, LOWER(TRIM(M821)),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21" s="19" t="s">
        <v>185</v>
      </c>
      <c r="P821" s="19">
        <f t="shared" si="3"/>
        <v>0</v>
      </c>
      <c r="Q821" s="20"/>
      <c r="R821" s="20" t="str">
        <f t="shared" si="875"/>
        <v/>
      </c>
      <c r="S821" s="20"/>
      <c r="T821" s="20"/>
      <c r="U821" s="20"/>
      <c r="V821" s="20" t="str">
        <f>IFERROR(__xludf.DUMMYFUNCTION("IFERROR(REGEXEXTRACT(U821,""\d+"")*1, """")"),"")</f>
        <v/>
      </c>
      <c r="W821" s="20">
        <f t="shared" si="5"/>
        <v>0</v>
      </c>
      <c r="X821" s="20"/>
      <c r="Y821" s="20"/>
      <c r="Z821" s="19" t="s">
        <v>208</v>
      </c>
      <c r="AA821" s="19"/>
      <c r="AB821" s="19" t="s">
        <v>185</v>
      </c>
      <c r="AC821" s="19" t="s">
        <v>185</v>
      </c>
      <c r="AD821" s="19" t="s">
        <v>205</v>
      </c>
      <c r="AE821" s="19" t="s">
        <v>185</v>
      </c>
      <c r="AF821" s="19" t="s">
        <v>250</v>
      </c>
      <c r="AG821" s="19" t="s">
        <v>251</v>
      </c>
      <c r="AH821" s="19" t="s">
        <v>251</v>
      </c>
      <c r="AI821" s="19" t="s">
        <v>227</v>
      </c>
      <c r="AJ821" s="19">
        <f t="shared" si="6"/>
        <v>2</v>
      </c>
      <c r="AK821" s="19" t="s">
        <v>226</v>
      </c>
      <c r="AL821" s="19">
        <f t="shared" si="7"/>
        <v>2</v>
      </c>
      <c r="AM821" s="19" t="s">
        <v>190</v>
      </c>
      <c r="AN821" s="19">
        <f t="shared" si="8"/>
        <v>0</v>
      </c>
      <c r="AO821" s="20"/>
      <c r="AP821" s="19">
        <v>2.0</v>
      </c>
      <c r="AQ821" s="19">
        <v>2.0</v>
      </c>
      <c r="AR821" s="19">
        <v>4.0</v>
      </c>
      <c r="AS821" s="19">
        <v>3.0</v>
      </c>
      <c r="AT821" s="19">
        <v>3.0</v>
      </c>
      <c r="AU821" s="19">
        <v>3.0</v>
      </c>
      <c r="AV821" s="19">
        <v>3.0</v>
      </c>
      <c r="AW821" s="19">
        <v>3.0</v>
      </c>
      <c r="AX821" s="19">
        <v>1.0</v>
      </c>
      <c r="AY821" s="19">
        <f t="shared" si="9"/>
        <v>24</v>
      </c>
      <c r="AZ821" s="19">
        <f t="shared" si="10"/>
        <v>15</v>
      </c>
      <c r="BA821" s="19">
        <f t="shared" si="11"/>
        <v>1</v>
      </c>
      <c r="BB821" s="19">
        <f t="shared" si="12"/>
        <v>1</v>
      </c>
      <c r="BC821" s="19">
        <v>2.0</v>
      </c>
      <c r="BD821" s="19">
        <v>2.0</v>
      </c>
      <c r="BE821" s="19">
        <v>3.0</v>
      </c>
      <c r="BF821" s="19">
        <v>3.0</v>
      </c>
      <c r="BG821" s="19">
        <v>4.0</v>
      </c>
      <c r="BH821" s="19">
        <v>3.0</v>
      </c>
      <c r="BI821" s="19">
        <v>2.0</v>
      </c>
      <c r="BJ821" s="19">
        <f t="shared" si="13"/>
        <v>19</v>
      </c>
      <c r="BK821" s="19">
        <f t="shared" si="14"/>
        <v>12</v>
      </c>
      <c r="BL821" s="19"/>
      <c r="BM821" s="19"/>
      <c r="BN821" s="19">
        <v>1.0</v>
      </c>
      <c r="BO821" s="19" t="s">
        <v>185</v>
      </c>
      <c r="BP821" s="19">
        <f t="shared" si="15"/>
        <v>0</v>
      </c>
      <c r="BQ821" s="19">
        <v>1.0</v>
      </c>
      <c r="BR821" s="19">
        <v>0.0</v>
      </c>
      <c r="BS821" s="19" t="s">
        <v>195</v>
      </c>
      <c r="BT821" s="20">
        <f t="shared" si="16"/>
        <v>1</v>
      </c>
      <c r="BU821" s="19" t="s">
        <v>207</v>
      </c>
      <c r="BV821" s="19">
        <v>3.0</v>
      </c>
      <c r="BW821" s="19" t="s">
        <v>195</v>
      </c>
      <c r="BX821" s="19" t="s">
        <v>191</v>
      </c>
      <c r="BY821" s="19" t="s">
        <v>185</v>
      </c>
      <c r="BZ821" s="19" t="s">
        <v>208</v>
      </c>
      <c r="CA821" s="19">
        <f t="shared" si="17"/>
        <v>2</v>
      </c>
      <c r="CB821" s="19" t="s">
        <v>208</v>
      </c>
      <c r="CC821" s="19">
        <f t="shared" si="18"/>
        <v>2</v>
      </c>
      <c r="CD821" s="19" t="s">
        <v>208</v>
      </c>
      <c r="CE821" s="19">
        <f t="shared" si="19"/>
        <v>2</v>
      </c>
      <c r="CF821" s="19" t="s">
        <v>209</v>
      </c>
      <c r="CG821" s="19">
        <f t="shared" si="20"/>
        <v>1</v>
      </c>
      <c r="CH821" s="19" t="s">
        <v>209</v>
      </c>
      <c r="CI821" s="19">
        <f t="shared" si="21"/>
        <v>1</v>
      </c>
      <c r="CJ821" s="19" t="s">
        <v>229</v>
      </c>
      <c r="CK821" s="19" t="s">
        <v>185</v>
      </c>
      <c r="CL821" s="19" t="s">
        <v>194</v>
      </c>
      <c r="CM821" s="19">
        <f t="shared" si="22"/>
        <v>3.5</v>
      </c>
      <c r="CN821" s="19" t="s">
        <v>185</v>
      </c>
      <c r="CO821" s="19">
        <f t="shared" si="23"/>
        <v>0</v>
      </c>
      <c r="CP821" s="19" t="s">
        <v>195</v>
      </c>
      <c r="CQ821" s="19" t="s">
        <v>195</v>
      </c>
      <c r="CR821" s="19" t="s">
        <v>185</v>
      </c>
      <c r="CS821" s="19" t="s">
        <v>195</v>
      </c>
      <c r="CT821" s="19" t="s">
        <v>195</v>
      </c>
      <c r="CU821" s="19">
        <f t="shared" ref="CU821:CY821" si="897">if(CP821="Không",0,1)</f>
        <v>1</v>
      </c>
      <c r="CV821" s="19">
        <f t="shared" si="897"/>
        <v>1</v>
      </c>
      <c r="CW821" s="19">
        <f t="shared" si="897"/>
        <v>0</v>
      </c>
      <c r="CX821" s="19">
        <f t="shared" si="897"/>
        <v>1</v>
      </c>
      <c r="CY821" s="19">
        <f t="shared" si="897"/>
        <v>1</v>
      </c>
      <c r="CZ821" s="19" t="s">
        <v>185</v>
      </c>
      <c r="DA821" s="19">
        <f t="shared" si="25"/>
        <v>0</v>
      </c>
      <c r="DB821" s="19" t="s">
        <v>185</v>
      </c>
      <c r="DC821" s="19">
        <f t="shared" si="26"/>
        <v>0</v>
      </c>
      <c r="DD821" s="20"/>
      <c r="DE821" s="19" t="s">
        <v>185</v>
      </c>
      <c r="DF821" s="19">
        <f t="shared" si="27"/>
        <v>0</v>
      </c>
      <c r="DG821" s="19" t="s">
        <v>196</v>
      </c>
      <c r="DH821" s="19">
        <f t="shared" si="28"/>
        <v>0</v>
      </c>
      <c r="DI821" s="19" t="s">
        <v>1473</v>
      </c>
      <c r="DJ821" s="19">
        <f t="shared" si="29"/>
        <v>1</v>
      </c>
      <c r="DK821" s="19" t="s">
        <v>1474</v>
      </c>
      <c r="DL821" s="19">
        <f t="shared" si="30"/>
        <v>1</v>
      </c>
      <c r="DM821" s="20"/>
      <c r="DN821" s="19" t="str">
        <f t="shared" si="31"/>
        <v/>
      </c>
      <c r="DO821" s="20"/>
      <c r="DP821" s="19" t="s">
        <v>195</v>
      </c>
      <c r="DQ821" s="20">
        <f t="shared" si="32"/>
        <v>1</v>
      </c>
      <c r="DR821" s="19" t="s">
        <v>1475</v>
      </c>
      <c r="DS821" s="19" t="s">
        <v>185</v>
      </c>
      <c r="DT821" s="20"/>
      <c r="DU821" s="19" t="s">
        <v>185</v>
      </c>
      <c r="DV821" s="20"/>
      <c r="DW821" s="20"/>
      <c r="DX821" s="20"/>
      <c r="DY821" s="20"/>
    </row>
    <row r="822">
      <c r="A822" s="18">
        <v>46046.7968287037</v>
      </c>
      <c r="B822" s="19" t="s">
        <v>359</v>
      </c>
      <c r="C822" s="19" t="s">
        <v>174</v>
      </c>
      <c r="D822" s="19">
        <f t="shared" si="2"/>
        <v>0</v>
      </c>
      <c r="E822" s="19" t="s">
        <v>174</v>
      </c>
      <c r="F822" s="19">
        <f>IFERROR(__xludf.DUMMYFUNCTION("LET(
  t, LOWER(TRIM(E822)),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)"),7.0)</f>
        <v>7</v>
      </c>
      <c r="G822" s="19" t="s">
        <v>185</v>
      </c>
      <c r="H822" s="19">
        <f>IFERROR(__xludf.DUMMYFUNCTION("LET(
  t, LOWER(TRIM(G822)),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22" s="19" t="s">
        <v>182</v>
      </c>
      <c r="J822" s="19">
        <f>IFERROR(__xludf.DUMMYFUNCTION("LET(
  text, LOWER(I822),
  IFERROR(
    IFS(
      REGEXMATCH(text,""ở cùng gia đình|ở trọ cùng gia đình""), 0,
      REGEXMATCH(text,""thuê trọ""), 1,
      REGEXMATCH(text,""ở ktx""), 2,
      REGEXMATCH(text,""có nhà tại khu vực đang học|có nhà|ở riên"&amp;"g tại chung cư""), 3,
      REGEXMATCH(text,""ở nhà người quen""), 4
    ),
  -1)
)"),1.0)</f>
        <v>1</v>
      </c>
      <c r="K822" s="19" t="s">
        <v>221</v>
      </c>
      <c r="L822" s="19">
        <f>IFERROR(__xludf.DUMMYFUNCTION("LET(
  t, LOWER(TRIM(K822)),
  IFERROR(
    IFS(
      REGEXMATCH(t,""xuất\s*sắc""), 0,
      REGEXMATCH(t,""^giỏi$""), 1,
      REGEXMATCH(t,""^khá$""), 2,
      REGEXMATCH(t,""trung bình|bình thường|^4$""), 3,
      REGEXMATCH(t,""rớt""), 4,
      REGEX"&amp;"MATCH(t,""năm nhất|tân sinh viên|mới|chưa|không|sắp thi|chuẩn bị thi|kq|kết quả|chưa có|chưa biết""), 5,
      TRUE, 5
    ),
  5)
)"),1.0)</f>
        <v>1</v>
      </c>
      <c r="M822" s="19" t="s">
        <v>222</v>
      </c>
      <c r="N822" s="19">
        <f>IFERROR(__xludf.DUMMYFUNCTION("LET(
  t, LOWER(TRIM(M822)),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22" s="19" t="s">
        <v>185</v>
      </c>
      <c r="P822" s="19">
        <f t="shared" si="3"/>
        <v>0</v>
      </c>
      <c r="Q822" s="20"/>
      <c r="R822" s="20" t="str">
        <f t="shared" si="875"/>
        <v/>
      </c>
      <c r="S822" s="20"/>
      <c r="T822" s="20"/>
      <c r="U822" s="20"/>
      <c r="V822" s="20" t="str">
        <f>IFERROR(__xludf.DUMMYFUNCTION("IFERROR(REGEXEXTRACT(U822,""\d+"")*1, """")"),"")</f>
        <v/>
      </c>
      <c r="W822" s="20">
        <f t="shared" si="5"/>
        <v>0</v>
      </c>
      <c r="X822" s="20"/>
      <c r="Y822" s="20"/>
      <c r="Z822" s="19" t="s">
        <v>186</v>
      </c>
      <c r="AA822" s="19"/>
      <c r="AB822" s="19" t="s">
        <v>185</v>
      </c>
      <c r="AC822" s="19" t="s">
        <v>185</v>
      </c>
      <c r="AD822" s="19" t="s">
        <v>186</v>
      </c>
      <c r="AE822" s="19" t="s">
        <v>186</v>
      </c>
      <c r="AF822" s="19" t="s">
        <v>206</v>
      </c>
      <c r="AG822" s="19" t="s">
        <v>188</v>
      </c>
      <c r="AH822" s="19" t="s">
        <v>188</v>
      </c>
      <c r="AI822" s="19" t="s">
        <v>239</v>
      </c>
      <c r="AJ822" s="19">
        <f t="shared" si="6"/>
        <v>0</v>
      </c>
      <c r="AK822" s="19" t="s">
        <v>302</v>
      </c>
      <c r="AL822" s="19">
        <f t="shared" si="7"/>
        <v>-1</v>
      </c>
      <c r="AM822" s="19" t="s">
        <v>190</v>
      </c>
      <c r="AN822" s="19">
        <f t="shared" si="8"/>
        <v>0</v>
      </c>
      <c r="AO822" s="20"/>
      <c r="AP822" s="19">
        <v>1.0</v>
      </c>
      <c r="AQ822" s="19">
        <v>1.0</v>
      </c>
      <c r="AR822" s="19">
        <v>2.0</v>
      </c>
      <c r="AS822" s="19">
        <v>2.0</v>
      </c>
      <c r="AT822" s="19">
        <v>1.0</v>
      </c>
      <c r="AU822" s="19">
        <v>1.0</v>
      </c>
      <c r="AV822" s="19">
        <v>2.0</v>
      </c>
      <c r="AW822" s="19">
        <v>1.0</v>
      </c>
      <c r="AX822" s="19">
        <v>1.0</v>
      </c>
      <c r="AY822" s="19">
        <f t="shared" si="9"/>
        <v>12</v>
      </c>
      <c r="AZ822" s="19">
        <f t="shared" si="10"/>
        <v>3</v>
      </c>
      <c r="BA822" s="19">
        <f t="shared" si="11"/>
        <v>0</v>
      </c>
      <c r="BB822" s="19">
        <f t="shared" si="12"/>
        <v>0</v>
      </c>
      <c r="BC822" s="19">
        <v>1.0</v>
      </c>
      <c r="BD822" s="19">
        <v>1.0</v>
      </c>
      <c r="BE822" s="19">
        <v>1.0</v>
      </c>
      <c r="BF822" s="19">
        <v>1.0</v>
      </c>
      <c r="BG822" s="19">
        <v>1.0</v>
      </c>
      <c r="BH822" s="19">
        <v>1.0</v>
      </c>
      <c r="BI822" s="19">
        <v>1.0</v>
      </c>
      <c r="BJ822" s="19">
        <f t="shared" si="13"/>
        <v>7</v>
      </c>
      <c r="BK822" s="19">
        <f t="shared" si="14"/>
        <v>0</v>
      </c>
      <c r="BL822" s="19"/>
      <c r="BM822" s="19"/>
      <c r="BN822" s="19">
        <v>1.0</v>
      </c>
      <c r="BO822" s="19" t="s">
        <v>185</v>
      </c>
      <c r="BP822" s="19">
        <f t="shared" si="15"/>
        <v>0</v>
      </c>
      <c r="BQ822" s="19">
        <v>1.0</v>
      </c>
      <c r="BR822" s="19">
        <v>0.0</v>
      </c>
      <c r="BS822" s="19" t="s">
        <v>185</v>
      </c>
      <c r="BT822" s="20">
        <f t="shared" si="16"/>
        <v>0</v>
      </c>
      <c r="BU822" s="20"/>
      <c r="BV822" s="19">
        <v>5.0</v>
      </c>
      <c r="BW822" s="19" t="s">
        <v>185</v>
      </c>
      <c r="BX822" s="19" t="s">
        <v>191</v>
      </c>
      <c r="BY822" s="19" t="s">
        <v>185</v>
      </c>
      <c r="BZ822" s="19" t="s">
        <v>185</v>
      </c>
      <c r="CA822" s="19">
        <f t="shared" si="17"/>
        <v>0</v>
      </c>
      <c r="CB822" s="19" t="s">
        <v>185</v>
      </c>
      <c r="CC822" s="19">
        <f t="shared" si="18"/>
        <v>0</v>
      </c>
      <c r="CD822" s="19" t="s">
        <v>192</v>
      </c>
      <c r="CE822" s="19">
        <f t="shared" si="19"/>
        <v>0</v>
      </c>
      <c r="CF822" s="19" t="s">
        <v>209</v>
      </c>
      <c r="CG822" s="19">
        <f t="shared" si="20"/>
        <v>1</v>
      </c>
      <c r="CH822" s="19" t="s">
        <v>209</v>
      </c>
      <c r="CI822" s="19">
        <f t="shared" si="21"/>
        <v>1</v>
      </c>
      <c r="CJ822" s="19" t="s">
        <v>292</v>
      </c>
      <c r="CK822" s="19" t="s">
        <v>452</v>
      </c>
      <c r="CL822" s="19" t="s">
        <v>194</v>
      </c>
      <c r="CM822" s="19">
        <f t="shared" si="22"/>
        <v>3.5</v>
      </c>
      <c r="CN822" s="19" t="s">
        <v>185</v>
      </c>
      <c r="CO822" s="19">
        <f t="shared" si="23"/>
        <v>0</v>
      </c>
      <c r="CP822" s="19" t="s">
        <v>185</v>
      </c>
      <c r="CQ822" s="19" t="s">
        <v>185</v>
      </c>
      <c r="CR822" s="19" t="s">
        <v>185</v>
      </c>
      <c r="CS822" s="19" t="s">
        <v>195</v>
      </c>
      <c r="CT822" s="19" t="s">
        <v>185</v>
      </c>
      <c r="CU822" s="19">
        <f t="shared" ref="CU822:CY822" si="898">if(CP822="Không",0,1)</f>
        <v>0</v>
      </c>
      <c r="CV822" s="19">
        <f t="shared" si="898"/>
        <v>0</v>
      </c>
      <c r="CW822" s="19">
        <f t="shared" si="898"/>
        <v>0</v>
      </c>
      <c r="CX822" s="19">
        <f t="shared" si="898"/>
        <v>1</v>
      </c>
      <c r="CY822" s="19">
        <f t="shared" si="898"/>
        <v>0</v>
      </c>
      <c r="CZ822" s="19" t="s">
        <v>185</v>
      </c>
      <c r="DA822" s="19">
        <f t="shared" si="25"/>
        <v>0</v>
      </c>
      <c r="DB822" s="19" t="s">
        <v>185</v>
      </c>
      <c r="DC822" s="19">
        <f t="shared" si="26"/>
        <v>0</v>
      </c>
      <c r="DD822" s="20"/>
      <c r="DE822" s="19" t="s">
        <v>185</v>
      </c>
      <c r="DF822" s="19">
        <f t="shared" si="27"/>
        <v>0</v>
      </c>
      <c r="DG822" s="19" t="s">
        <v>196</v>
      </c>
      <c r="DH822" s="19">
        <f t="shared" si="28"/>
        <v>0</v>
      </c>
      <c r="DI822" s="19" t="s">
        <v>185</v>
      </c>
      <c r="DJ822" s="19">
        <f t="shared" si="29"/>
        <v>0</v>
      </c>
      <c r="DK822" s="19" t="s">
        <v>197</v>
      </c>
      <c r="DL822" s="19">
        <f t="shared" si="30"/>
        <v>0</v>
      </c>
      <c r="DM822" s="20"/>
      <c r="DN822" s="19" t="str">
        <f t="shared" si="31"/>
        <v/>
      </c>
      <c r="DO822" s="20"/>
      <c r="DP822" s="19" t="s">
        <v>185</v>
      </c>
      <c r="DQ822" s="20">
        <f t="shared" si="32"/>
        <v>0</v>
      </c>
      <c r="DR822" s="20"/>
      <c r="DS822" s="19" t="s">
        <v>185</v>
      </c>
      <c r="DT822" s="20"/>
      <c r="DU822" s="19" t="s">
        <v>185</v>
      </c>
      <c r="DV822" s="20"/>
      <c r="DW822" s="20"/>
      <c r="DX822" s="20"/>
      <c r="DY822" s="20"/>
    </row>
    <row r="823">
      <c r="A823" s="18">
        <v>46046.901087962964</v>
      </c>
      <c r="B823" s="19" t="s">
        <v>390</v>
      </c>
      <c r="C823" s="19" t="s">
        <v>335</v>
      </c>
      <c r="D823" s="19">
        <f t="shared" si="2"/>
        <v>1</v>
      </c>
      <c r="E823" s="19" t="s">
        <v>180</v>
      </c>
      <c r="F823" s="19">
        <f>IFERROR(__xludf.DUMMYFUNCTION("LET(
  t, LOWER(TRIM(E823)),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23" s="19" t="s">
        <v>185</v>
      </c>
      <c r="H823" s="19">
        <f>IFERROR(__xludf.DUMMYFUNCTION("LET(
  t, LOWER(TRIM(G823)),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23" s="19" t="s">
        <v>276</v>
      </c>
      <c r="J823" s="19">
        <f>IFERROR(__xludf.DUMMYFUNCTION("LET(
  text, LOWER(I823),
  IFERROR(
    IFS(
      REGEXMATCH(text,""ở cùng gia đình|ở trọ cùng gia đình""), 0,
      REGEXMATCH(text,""thuê trọ""), 1,
      REGEXMATCH(text,""ở ktx""), 2,
      REGEXMATCH(text,""có nhà tại khu vực đang học|có nhà|ở riên"&amp;"g tại chung cư""), 3,
      REGEXMATCH(text,""ở nhà người quen""), 4
    ),
  -1)
)"),0.0)</f>
        <v>0</v>
      </c>
      <c r="K823" s="19" t="s">
        <v>512</v>
      </c>
      <c r="L823" s="19">
        <f>IFERROR(__xludf.DUMMYFUNCTION("LET(
  t, LOWER(TRIM(K823)),
  IFERROR(
    IFS(
      REGEXMATCH(t,""xuất\s*sắc""), 0,
      REGEXMATCH(t,""^giỏi$""), 1,
      REGEXMATCH(t,""^khá$""), 2,
      REGEXMATCH(t,""trung bình|bình thường|^4$""), 3,
      REGEXMATCH(t,""rớt""), 4,
      REGEX"&amp;"MATCH(t,""năm nhất|tân sinh viên|mới|chưa|không|sắp thi|chuẩn bị thi|kq|kết quả|chưa có|chưa biết""), 5,
      TRUE, 5
    ),
  5)
)"),0.0)</f>
        <v>0</v>
      </c>
      <c r="M823" s="19" t="s">
        <v>222</v>
      </c>
      <c r="N823" s="19">
        <f>IFERROR(__xludf.DUMMYFUNCTION("LET(
  t, LOWER(TRIM(M823)),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23" s="19" t="s">
        <v>185</v>
      </c>
      <c r="P823" s="19">
        <f t="shared" si="3"/>
        <v>0</v>
      </c>
      <c r="Q823" s="20"/>
      <c r="R823" s="20" t="str">
        <f t="shared" si="875"/>
        <v/>
      </c>
      <c r="S823" s="20"/>
      <c r="T823" s="20"/>
      <c r="U823" s="20"/>
      <c r="V823" s="20" t="str">
        <f>IFERROR(__xludf.DUMMYFUNCTION("IFERROR(REGEXEXTRACT(U823,""\d+"")*1, """")"),"")</f>
        <v/>
      </c>
      <c r="W823" s="20">
        <f t="shared" si="5"/>
        <v>0</v>
      </c>
      <c r="X823" s="20"/>
      <c r="Y823" s="20"/>
      <c r="Z823" s="19" t="s">
        <v>186</v>
      </c>
      <c r="AA823" s="19"/>
      <c r="AB823" s="19" t="s">
        <v>185</v>
      </c>
      <c r="AC823" s="19" t="s">
        <v>185</v>
      </c>
      <c r="AD823" s="19" t="s">
        <v>186</v>
      </c>
      <c r="AE823" s="19" t="s">
        <v>185</v>
      </c>
      <c r="AF823" s="19" t="s">
        <v>206</v>
      </c>
      <c r="AG823" s="19" t="s">
        <v>188</v>
      </c>
      <c r="AH823" s="19" t="s">
        <v>188</v>
      </c>
      <c r="AI823" s="19" t="s">
        <v>239</v>
      </c>
      <c r="AJ823" s="19">
        <f t="shared" si="6"/>
        <v>0</v>
      </c>
      <c r="AK823" s="19" t="s">
        <v>188</v>
      </c>
      <c r="AL823" s="19">
        <f t="shared" si="7"/>
        <v>1</v>
      </c>
      <c r="AM823" s="19" t="s">
        <v>190</v>
      </c>
      <c r="AN823" s="19">
        <f t="shared" si="8"/>
        <v>0</v>
      </c>
      <c r="AO823" s="20"/>
      <c r="AP823" s="19">
        <v>2.0</v>
      </c>
      <c r="AQ823" s="19">
        <v>1.0</v>
      </c>
      <c r="AR823" s="19">
        <v>1.0</v>
      </c>
      <c r="AS823" s="19">
        <v>1.0</v>
      </c>
      <c r="AT823" s="19">
        <v>1.0</v>
      </c>
      <c r="AU823" s="19">
        <v>1.0</v>
      </c>
      <c r="AV823" s="19">
        <v>1.0</v>
      </c>
      <c r="AW823" s="19">
        <v>1.0</v>
      </c>
      <c r="AX823" s="19">
        <v>1.0</v>
      </c>
      <c r="AY823" s="19">
        <f t="shared" si="9"/>
        <v>10</v>
      </c>
      <c r="AZ823" s="19">
        <f t="shared" si="10"/>
        <v>1</v>
      </c>
      <c r="BA823" s="19">
        <f t="shared" si="11"/>
        <v>0</v>
      </c>
      <c r="BB823" s="19">
        <f t="shared" si="12"/>
        <v>0</v>
      </c>
      <c r="BC823" s="19">
        <v>1.0</v>
      </c>
      <c r="BD823" s="19">
        <v>1.0</v>
      </c>
      <c r="BE823" s="19">
        <v>2.0</v>
      </c>
      <c r="BF823" s="19">
        <v>2.0</v>
      </c>
      <c r="BG823" s="19">
        <v>2.0</v>
      </c>
      <c r="BH823" s="19">
        <v>1.0</v>
      </c>
      <c r="BI823" s="19">
        <v>1.0</v>
      </c>
      <c r="BJ823" s="19">
        <f t="shared" si="13"/>
        <v>10</v>
      </c>
      <c r="BK823" s="19">
        <f t="shared" si="14"/>
        <v>3</v>
      </c>
      <c r="BL823" s="19"/>
      <c r="BM823" s="19"/>
      <c r="BN823" s="19">
        <v>3.0</v>
      </c>
      <c r="BO823" s="19" t="s">
        <v>185</v>
      </c>
      <c r="BP823" s="19">
        <f t="shared" si="15"/>
        <v>0</v>
      </c>
      <c r="BQ823" s="19">
        <v>1.0</v>
      </c>
      <c r="BR823" s="19">
        <v>14.0</v>
      </c>
      <c r="BS823" s="19" t="s">
        <v>185</v>
      </c>
      <c r="BT823" s="20">
        <f t="shared" si="16"/>
        <v>0</v>
      </c>
      <c r="BU823" s="20"/>
      <c r="BV823" s="19">
        <v>3.0</v>
      </c>
      <c r="BW823" s="19" t="s">
        <v>185</v>
      </c>
      <c r="BX823" s="19" t="s">
        <v>191</v>
      </c>
      <c r="BY823" s="19" t="s">
        <v>195</v>
      </c>
      <c r="BZ823" s="19" t="s">
        <v>185</v>
      </c>
      <c r="CA823" s="19">
        <f t="shared" si="17"/>
        <v>0</v>
      </c>
      <c r="CB823" s="19" t="s">
        <v>185</v>
      </c>
      <c r="CC823" s="19">
        <f t="shared" si="18"/>
        <v>0</v>
      </c>
      <c r="CD823" s="19" t="s">
        <v>208</v>
      </c>
      <c r="CE823" s="19">
        <f t="shared" si="19"/>
        <v>2</v>
      </c>
      <c r="CF823" s="19" t="s">
        <v>209</v>
      </c>
      <c r="CG823" s="19">
        <f t="shared" si="20"/>
        <v>1</v>
      </c>
      <c r="CH823" s="19" t="s">
        <v>209</v>
      </c>
      <c r="CI823" s="19">
        <f t="shared" si="21"/>
        <v>1</v>
      </c>
      <c r="CJ823" s="19" t="s">
        <v>292</v>
      </c>
      <c r="CK823" s="19" t="s">
        <v>185</v>
      </c>
      <c r="CL823" s="19" t="s">
        <v>194</v>
      </c>
      <c r="CM823" s="19">
        <f t="shared" si="22"/>
        <v>3.5</v>
      </c>
      <c r="CN823" s="19" t="s">
        <v>185</v>
      </c>
      <c r="CO823" s="19">
        <f t="shared" si="23"/>
        <v>0</v>
      </c>
      <c r="CP823" s="19" t="s">
        <v>185</v>
      </c>
      <c r="CQ823" s="19" t="s">
        <v>185</v>
      </c>
      <c r="CR823" s="19" t="s">
        <v>185</v>
      </c>
      <c r="CS823" s="19" t="s">
        <v>185</v>
      </c>
      <c r="CT823" s="19" t="s">
        <v>185</v>
      </c>
      <c r="CU823" s="19">
        <f t="shared" ref="CU823:CY823" si="899">if(CP823="Không",0,1)</f>
        <v>0</v>
      </c>
      <c r="CV823" s="19">
        <f t="shared" si="899"/>
        <v>0</v>
      </c>
      <c r="CW823" s="19">
        <f t="shared" si="899"/>
        <v>0</v>
      </c>
      <c r="CX823" s="19">
        <f t="shared" si="899"/>
        <v>0</v>
      </c>
      <c r="CY823" s="19">
        <f t="shared" si="899"/>
        <v>0</v>
      </c>
      <c r="CZ823" s="19" t="s">
        <v>185</v>
      </c>
      <c r="DA823" s="19">
        <f t="shared" si="25"/>
        <v>0</v>
      </c>
      <c r="DB823" s="19" t="s">
        <v>185</v>
      </c>
      <c r="DC823" s="19">
        <f t="shared" si="26"/>
        <v>0</v>
      </c>
      <c r="DD823" s="20"/>
      <c r="DE823" s="19" t="s">
        <v>195</v>
      </c>
      <c r="DF823" s="19">
        <f t="shared" si="27"/>
        <v>1</v>
      </c>
      <c r="DG823" s="19" t="s">
        <v>196</v>
      </c>
      <c r="DH823" s="19">
        <f t="shared" si="28"/>
        <v>0</v>
      </c>
      <c r="DI823" s="19" t="s">
        <v>185</v>
      </c>
      <c r="DJ823" s="19">
        <f t="shared" si="29"/>
        <v>0</v>
      </c>
      <c r="DK823" s="19" t="s">
        <v>197</v>
      </c>
      <c r="DL823" s="19">
        <f t="shared" si="30"/>
        <v>0</v>
      </c>
      <c r="DM823" s="19" t="s">
        <v>216</v>
      </c>
      <c r="DN823" s="19">
        <f t="shared" si="31"/>
        <v>3.5</v>
      </c>
      <c r="DO823" s="19" t="s">
        <v>602</v>
      </c>
      <c r="DP823" s="19" t="s">
        <v>185</v>
      </c>
      <c r="DQ823" s="20">
        <f t="shared" si="32"/>
        <v>0</v>
      </c>
      <c r="DR823" s="20"/>
      <c r="DS823" s="19" t="s">
        <v>185</v>
      </c>
      <c r="DT823" s="20"/>
      <c r="DU823" s="19" t="s">
        <v>185</v>
      </c>
      <c r="DV823" s="20"/>
      <c r="DW823" s="20"/>
      <c r="DX823" s="20"/>
      <c r="DY823" s="20"/>
    </row>
    <row r="824">
      <c r="A824" s="18">
        <v>46047.52148148148</v>
      </c>
      <c r="B824" s="19" t="s">
        <v>550</v>
      </c>
      <c r="C824" s="19" t="s">
        <v>174</v>
      </c>
      <c r="D824" s="19">
        <f t="shared" si="2"/>
        <v>0</v>
      </c>
      <c r="E824" s="19" t="s">
        <v>180</v>
      </c>
      <c r="F824" s="19">
        <f>IFERROR(__xludf.DUMMYFUNCTION("LET(
  t, LOWER(TRIM(E824)),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24" s="19" t="s">
        <v>185</v>
      </c>
      <c r="H824" s="19">
        <f>IFERROR(__xludf.DUMMYFUNCTION("LET(
  t, LOWER(TRIM(G824)),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24" s="19" t="s">
        <v>182</v>
      </c>
      <c r="J824" s="19">
        <f>IFERROR(__xludf.DUMMYFUNCTION("LET(
  text, LOWER(I824),
  IFERROR(
    IFS(
      REGEXMATCH(text,""ở cùng gia đình|ở trọ cùng gia đình""), 0,
      REGEXMATCH(text,""thuê trọ""), 1,
      REGEXMATCH(text,""ở ktx""), 2,
      REGEXMATCH(text,""có nhà tại khu vực đang học|có nhà|ở riên"&amp;"g tại chung cư""), 3,
      REGEXMATCH(text,""ở nhà người quen""), 4
    ),
  -1)
)"),1.0)</f>
        <v>1</v>
      </c>
      <c r="K824" s="19" t="s">
        <v>221</v>
      </c>
      <c r="L824" s="19">
        <f>IFERROR(__xludf.DUMMYFUNCTION("LET(
  t, LOWER(TRIM(K824)),
  IFERROR(
    IFS(
      REGEXMATCH(t,""xuất\s*sắc""), 0,
      REGEXMATCH(t,""^giỏi$""), 1,
      REGEXMATCH(t,""^khá$""), 2,
      REGEXMATCH(t,""trung bình|bình thường|^4$""), 3,
      REGEXMATCH(t,""rớt""), 4,
      REGEX"&amp;"MATCH(t,""năm nhất|tân sinh viên|mới|chưa|không|sắp thi|chuẩn bị thi|kq|kết quả|chưa có|chưa biết""), 5,
      TRUE, 5
    ),
  5)
)"),1.0)</f>
        <v>1</v>
      </c>
      <c r="M824" s="19" t="s">
        <v>383</v>
      </c>
      <c r="N824" s="19">
        <f>IFERROR(__xludf.DUMMYFUNCTION("LET(
  t, LOWER(TRIM(M824)),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24" s="19" t="s">
        <v>185</v>
      </c>
      <c r="P824" s="19">
        <f t="shared" si="3"/>
        <v>0</v>
      </c>
      <c r="Q824" s="20"/>
      <c r="R824" s="20" t="str">
        <f t="shared" si="875"/>
        <v/>
      </c>
      <c r="S824" s="20"/>
      <c r="T824" s="20"/>
      <c r="U824" s="20"/>
      <c r="V824" s="20" t="str">
        <f>IFERROR(__xludf.DUMMYFUNCTION("IFERROR(REGEXEXTRACT(U824,""\d+"")*1, """")"),"")</f>
        <v/>
      </c>
      <c r="W824" s="20">
        <f t="shared" si="5"/>
        <v>0</v>
      </c>
      <c r="X824" s="20"/>
      <c r="Y824" s="20"/>
      <c r="Z824" s="19" t="s">
        <v>185</v>
      </c>
      <c r="AA824" s="19"/>
      <c r="AB824" s="19" t="s">
        <v>185</v>
      </c>
      <c r="AC824" s="19" t="s">
        <v>353</v>
      </c>
      <c r="AD824" s="19" t="s">
        <v>205</v>
      </c>
      <c r="AE824" s="19" t="s">
        <v>185</v>
      </c>
      <c r="AF824" s="19" t="s">
        <v>250</v>
      </c>
      <c r="AG824" s="19" t="s">
        <v>226</v>
      </c>
      <c r="AH824" s="19" t="s">
        <v>226</v>
      </c>
      <c r="AI824" s="19" t="s">
        <v>277</v>
      </c>
      <c r="AJ824" s="19">
        <f t="shared" si="6"/>
        <v>4</v>
      </c>
      <c r="AK824" s="19" t="s">
        <v>302</v>
      </c>
      <c r="AL824" s="19">
        <f t="shared" si="7"/>
        <v>-1</v>
      </c>
      <c r="AM824" s="19" t="s">
        <v>190</v>
      </c>
      <c r="AN824" s="19">
        <f t="shared" si="8"/>
        <v>0</v>
      </c>
      <c r="AO824" s="20"/>
      <c r="AP824" s="19">
        <v>4.0</v>
      </c>
      <c r="AQ824" s="19">
        <v>3.0</v>
      </c>
      <c r="AR824" s="19">
        <v>4.0</v>
      </c>
      <c r="AS824" s="19">
        <v>4.0</v>
      </c>
      <c r="AT824" s="19">
        <v>4.0</v>
      </c>
      <c r="AU824" s="19">
        <v>4.0</v>
      </c>
      <c r="AV824" s="19">
        <v>4.0</v>
      </c>
      <c r="AW824" s="19">
        <v>1.0</v>
      </c>
      <c r="AX824" s="19">
        <v>1.0</v>
      </c>
      <c r="AY824" s="19">
        <f t="shared" si="9"/>
        <v>29</v>
      </c>
      <c r="AZ824" s="19">
        <f t="shared" si="10"/>
        <v>20</v>
      </c>
      <c r="BA824" s="19">
        <f t="shared" si="11"/>
        <v>1</v>
      </c>
      <c r="BB824" s="19">
        <f t="shared" si="12"/>
        <v>1</v>
      </c>
      <c r="BC824" s="19">
        <v>4.0</v>
      </c>
      <c r="BD824" s="19">
        <v>3.0</v>
      </c>
      <c r="BE824" s="19">
        <v>4.0</v>
      </c>
      <c r="BF824" s="19">
        <v>3.0</v>
      </c>
      <c r="BG824" s="19">
        <v>3.0</v>
      </c>
      <c r="BH824" s="19">
        <v>2.0</v>
      </c>
      <c r="BI824" s="19">
        <v>3.0</v>
      </c>
      <c r="BJ824" s="19">
        <f t="shared" si="13"/>
        <v>22</v>
      </c>
      <c r="BK824" s="19">
        <f t="shared" si="14"/>
        <v>15</v>
      </c>
      <c r="BL824" s="19"/>
      <c r="BM824" s="19"/>
      <c r="BN824" s="19">
        <v>5.0</v>
      </c>
      <c r="BO824" s="19" t="s">
        <v>195</v>
      </c>
      <c r="BP824" s="19">
        <f t="shared" si="15"/>
        <v>1</v>
      </c>
      <c r="BQ824" s="19">
        <v>4.0</v>
      </c>
      <c r="BR824" s="19">
        <v>14.0</v>
      </c>
      <c r="BS824" s="19" t="s">
        <v>195</v>
      </c>
      <c r="BT824" s="20">
        <f t="shared" si="16"/>
        <v>1</v>
      </c>
      <c r="BU824" s="19" t="s">
        <v>207</v>
      </c>
      <c r="BV824" s="19">
        <v>3.0</v>
      </c>
      <c r="BW824" s="19" t="s">
        <v>195</v>
      </c>
      <c r="BX824" s="19" t="s">
        <v>191</v>
      </c>
      <c r="BY824" s="19" t="s">
        <v>195</v>
      </c>
      <c r="BZ824" s="19" t="s">
        <v>208</v>
      </c>
      <c r="CA824" s="19">
        <f t="shared" si="17"/>
        <v>2</v>
      </c>
      <c r="CB824" s="19" t="s">
        <v>208</v>
      </c>
      <c r="CC824" s="19">
        <f t="shared" si="18"/>
        <v>2</v>
      </c>
      <c r="CD824" s="19" t="s">
        <v>208</v>
      </c>
      <c r="CE824" s="19">
        <f t="shared" si="19"/>
        <v>2</v>
      </c>
      <c r="CF824" s="19" t="s">
        <v>208</v>
      </c>
      <c r="CG824" s="19">
        <f t="shared" si="20"/>
        <v>2</v>
      </c>
      <c r="CH824" s="19" t="s">
        <v>208</v>
      </c>
      <c r="CI824" s="19">
        <f t="shared" si="21"/>
        <v>2</v>
      </c>
      <c r="CJ824" s="19" t="s">
        <v>262</v>
      </c>
      <c r="CK824" s="19" t="s">
        <v>319</v>
      </c>
      <c r="CL824" s="19" t="s">
        <v>212</v>
      </c>
      <c r="CM824" s="19">
        <f t="shared" si="22"/>
        <v>6</v>
      </c>
      <c r="CN824" s="19" t="s">
        <v>185</v>
      </c>
      <c r="CO824" s="19">
        <f t="shared" si="23"/>
        <v>0</v>
      </c>
      <c r="CP824" s="19" t="s">
        <v>185</v>
      </c>
      <c r="CQ824" s="19" t="s">
        <v>185</v>
      </c>
      <c r="CR824" s="19" t="s">
        <v>185</v>
      </c>
      <c r="CS824" s="19" t="s">
        <v>185</v>
      </c>
      <c r="CT824" s="19" t="s">
        <v>195</v>
      </c>
      <c r="CU824" s="19">
        <f t="shared" ref="CU824:CY824" si="900">if(CP824="Không",0,1)</f>
        <v>0</v>
      </c>
      <c r="CV824" s="19">
        <f t="shared" si="900"/>
        <v>0</v>
      </c>
      <c r="CW824" s="19">
        <f t="shared" si="900"/>
        <v>0</v>
      </c>
      <c r="CX824" s="19">
        <f t="shared" si="900"/>
        <v>0</v>
      </c>
      <c r="CY824" s="19">
        <f t="shared" si="900"/>
        <v>1</v>
      </c>
      <c r="CZ824" s="19" t="s">
        <v>185</v>
      </c>
      <c r="DA824" s="19">
        <f t="shared" si="25"/>
        <v>0</v>
      </c>
      <c r="DB824" s="19" t="s">
        <v>185</v>
      </c>
      <c r="DC824" s="19">
        <f t="shared" si="26"/>
        <v>0</v>
      </c>
      <c r="DD824" s="20"/>
      <c r="DE824" s="19" t="s">
        <v>185</v>
      </c>
      <c r="DF824" s="19">
        <f t="shared" si="27"/>
        <v>0</v>
      </c>
      <c r="DG824" s="19" t="s">
        <v>1476</v>
      </c>
      <c r="DH824" s="19">
        <f t="shared" si="28"/>
        <v>1</v>
      </c>
      <c r="DI824" s="19" t="s">
        <v>1477</v>
      </c>
      <c r="DJ824" s="19">
        <f t="shared" si="29"/>
        <v>1</v>
      </c>
      <c r="DK824" s="19" t="s">
        <v>197</v>
      </c>
      <c r="DL824" s="19">
        <f t="shared" si="30"/>
        <v>0</v>
      </c>
      <c r="DM824" s="20"/>
      <c r="DN824" s="19" t="str">
        <f t="shared" si="31"/>
        <v/>
      </c>
      <c r="DO824" s="20"/>
      <c r="DP824" s="19" t="s">
        <v>185</v>
      </c>
      <c r="DQ824" s="20">
        <f t="shared" si="32"/>
        <v>0</v>
      </c>
      <c r="DR824" s="20"/>
      <c r="DS824" s="19" t="s">
        <v>185</v>
      </c>
      <c r="DT824" s="20"/>
      <c r="DU824" s="19" t="s">
        <v>185</v>
      </c>
      <c r="DV824" s="20"/>
      <c r="DW824" s="20"/>
      <c r="DX824" s="20"/>
      <c r="DY824" s="20"/>
    </row>
    <row r="825">
      <c r="A825" s="18">
        <v>46047.59502314815</v>
      </c>
      <c r="B825" s="19" t="s">
        <v>234</v>
      </c>
      <c r="C825" s="19" t="s">
        <v>335</v>
      </c>
      <c r="D825" s="19">
        <f t="shared" si="2"/>
        <v>1</v>
      </c>
      <c r="E825" s="19" t="s">
        <v>476</v>
      </c>
      <c r="F825" s="19">
        <f>IFERROR(__xludf.DUMMYFUNCTION("LET(
  t, LOWER(TRIM(E825)),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)"),3.0)</f>
        <v>3</v>
      </c>
      <c r="G825" s="19" t="s">
        <v>181</v>
      </c>
      <c r="H825" s="19">
        <f>IFERROR(__xludf.DUMMYFUNCTION("LET(
  t, LOWER(TRIM(G825)),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825" s="19" t="s">
        <v>347</v>
      </c>
      <c r="J825" s="19">
        <f>IFERROR(__xludf.DUMMYFUNCTION("LET(
  text, LOWER(I825),
  IFERROR(
    IFS(
      REGEXMATCH(text,""ở cùng gia đình|ở trọ cùng gia đình""), 0,
      REGEXMATCH(text,""thuê trọ""), 1,
      REGEXMATCH(text,""ở ktx""), 2,
      REGEXMATCH(text,""có nhà tại khu vực đang học|có nhà|ở riên"&amp;"g tại chung cư""), 3,
      REGEXMATCH(text,""ở nhà người quen""), 4
    ),
  -1)
)"),4.0)</f>
        <v>4</v>
      </c>
      <c r="K825" s="19" t="s">
        <v>183</v>
      </c>
      <c r="L825" s="19">
        <f>IFERROR(__xludf.DUMMYFUNCTION("LET(
  t, LOWER(TRIM(K825)),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25" s="19" t="s">
        <v>222</v>
      </c>
      <c r="N825" s="19">
        <f>IFERROR(__xludf.DUMMYFUNCTION("LET(
  t, LOWER(TRIM(M825)),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25" s="19" t="s">
        <v>185</v>
      </c>
      <c r="P825" s="19">
        <f t="shared" si="3"/>
        <v>0</v>
      </c>
      <c r="Q825" s="20"/>
      <c r="R825" s="20" t="str">
        <f t="shared" si="875"/>
        <v/>
      </c>
      <c r="S825" s="20"/>
      <c r="T825" s="20"/>
      <c r="U825" s="20"/>
      <c r="V825" s="20" t="str">
        <f>IFERROR(__xludf.DUMMYFUNCTION("IFERROR(REGEXEXTRACT(U825,""\d+"")*1, """")"),"")</f>
        <v/>
      </c>
      <c r="W825" s="20">
        <f t="shared" si="5"/>
        <v>0</v>
      </c>
      <c r="X825" s="20"/>
      <c r="Y825" s="20"/>
      <c r="Z825" s="19" t="s">
        <v>208</v>
      </c>
      <c r="AA825" s="19"/>
      <c r="AB825" s="19" t="s">
        <v>195</v>
      </c>
      <c r="AC825" s="19" t="s">
        <v>185</v>
      </c>
      <c r="AD825" s="19" t="s">
        <v>205</v>
      </c>
      <c r="AE825" s="19" t="s">
        <v>225</v>
      </c>
      <c r="AF825" s="19" t="s">
        <v>187</v>
      </c>
      <c r="AG825" s="19" t="s">
        <v>226</v>
      </c>
      <c r="AH825" s="19" t="s">
        <v>251</v>
      </c>
      <c r="AI825" s="19" t="s">
        <v>227</v>
      </c>
      <c r="AJ825" s="19">
        <f t="shared" si="6"/>
        <v>2</v>
      </c>
      <c r="AK825" s="19" t="s">
        <v>251</v>
      </c>
      <c r="AL825" s="19">
        <f t="shared" si="7"/>
        <v>3</v>
      </c>
      <c r="AM825" s="19" t="s">
        <v>190</v>
      </c>
      <c r="AN825" s="19">
        <f t="shared" si="8"/>
        <v>0</v>
      </c>
      <c r="AO825" s="20"/>
      <c r="AP825" s="19">
        <v>3.0</v>
      </c>
      <c r="AQ825" s="19">
        <v>3.0</v>
      </c>
      <c r="AR825" s="19">
        <v>2.0</v>
      </c>
      <c r="AS825" s="19">
        <v>3.0</v>
      </c>
      <c r="AT825" s="19">
        <v>3.0</v>
      </c>
      <c r="AU825" s="19">
        <v>4.0</v>
      </c>
      <c r="AV825" s="19">
        <v>3.0</v>
      </c>
      <c r="AW825" s="19">
        <v>3.0</v>
      </c>
      <c r="AX825" s="19">
        <v>4.0</v>
      </c>
      <c r="AY825" s="19">
        <f t="shared" si="9"/>
        <v>28</v>
      </c>
      <c r="AZ825" s="19">
        <f t="shared" si="10"/>
        <v>19</v>
      </c>
      <c r="BA825" s="19">
        <f t="shared" si="11"/>
        <v>1</v>
      </c>
      <c r="BB825" s="19">
        <f t="shared" si="12"/>
        <v>1</v>
      </c>
      <c r="BC825" s="19">
        <v>3.0</v>
      </c>
      <c r="BD825" s="19">
        <v>3.0</v>
      </c>
      <c r="BE825" s="19">
        <v>4.0</v>
      </c>
      <c r="BF825" s="19">
        <v>3.0</v>
      </c>
      <c r="BG825" s="19">
        <v>2.0</v>
      </c>
      <c r="BH825" s="19">
        <v>3.0</v>
      </c>
      <c r="BI825" s="19">
        <v>2.0</v>
      </c>
      <c r="BJ825" s="19">
        <f t="shared" si="13"/>
        <v>20</v>
      </c>
      <c r="BK825" s="19">
        <f t="shared" si="14"/>
        <v>13</v>
      </c>
      <c r="BL825" s="19"/>
      <c r="BM825" s="19"/>
      <c r="BN825" s="19">
        <v>1.0</v>
      </c>
      <c r="BO825" s="19" t="s">
        <v>185</v>
      </c>
      <c r="BP825" s="19">
        <f t="shared" si="15"/>
        <v>0</v>
      </c>
      <c r="BQ825" s="19">
        <v>1.0</v>
      </c>
      <c r="BR825" s="19" t="s">
        <v>591</v>
      </c>
      <c r="BS825" s="19" t="s">
        <v>195</v>
      </c>
      <c r="BT825" s="20">
        <f t="shared" si="16"/>
        <v>1</v>
      </c>
      <c r="BU825" s="19" t="s">
        <v>1478</v>
      </c>
      <c r="BV825" s="19">
        <v>3.0</v>
      </c>
      <c r="BW825" s="19" t="s">
        <v>185</v>
      </c>
      <c r="BX825" s="19" t="s">
        <v>191</v>
      </c>
      <c r="BY825" s="19" t="s">
        <v>195</v>
      </c>
      <c r="BZ825" s="19" t="s">
        <v>186</v>
      </c>
      <c r="CA825" s="19">
        <f t="shared" si="17"/>
        <v>1</v>
      </c>
      <c r="CB825" s="19" t="s">
        <v>208</v>
      </c>
      <c r="CC825" s="19">
        <f t="shared" si="18"/>
        <v>2</v>
      </c>
      <c r="CD825" s="19" t="s">
        <v>209</v>
      </c>
      <c r="CE825" s="19">
        <f t="shared" si="19"/>
        <v>1</v>
      </c>
      <c r="CF825" s="19" t="s">
        <v>209</v>
      </c>
      <c r="CG825" s="19">
        <f t="shared" si="20"/>
        <v>1</v>
      </c>
      <c r="CH825" s="19" t="s">
        <v>209</v>
      </c>
      <c r="CI825" s="19">
        <f t="shared" si="21"/>
        <v>1</v>
      </c>
      <c r="CJ825" s="19" t="s">
        <v>229</v>
      </c>
      <c r="CK825" s="19" t="s">
        <v>185</v>
      </c>
      <c r="CL825" s="19" t="s">
        <v>212</v>
      </c>
      <c r="CM825" s="19">
        <f t="shared" si="22"/>
        <v>6</v>
      </c>
      <c r="CN825" s="19" t="s">
        <v>213</v>
      </c>
      <c r="CO825" s="19">
        <f t="shared" si="23"/>
        <v>1</v>
      </c>
      <c r="CP825" s="19" t="s">
        <v>195</v>
      </c>
      <c r="CQ825" s="19" t="s">
        <v>195</v>
      </c>
      <c r="CR825" s="19" t="s">
        <v>185</v>
      </c>
      <c r="CS825" s="19" t="s">
        <v>195</v>
      </c>
      <c r="CT825" s="19" t="s">
        <v>195</v>
      </c>
      <c r="CU825" s="19">
        <f t="shared" ref="CU825:CY825" si="901">if(CP825="Không",0,1)</f>
        <v>1</v>
      </c>
      <c r="CV825" s="19">
        <f t="shared" si="901"/>
        <v>1</v>
      </c>
      <c r="CW825" s="19">
        <f t="shared" si="901"/>
        <v>0</v>
      </c>
      <c r="CX825" s="19">
        <f t="shared" si="901"/>
        <v>1</v>
      </c>
      <c r="CY825" s="19">
        <f t="shared" si="901"/>
        <v>1</v>
      </c>
      <c r="CZ825" s="19" t="s">
        <v>185</v>
      </c>
      <c r="DA825" s="19">
        <f t="shared" si="25"/>
        <v>0</v>
      </c>
      <c r="DB825" s="19" t="s">
        <v>195</v>
      </c>
      <c r="DC825" s="19">
        <f t="shared" si="26"/>
        <v>1</v>
      </c>
      <c r="DD825" s="19" t="s">
        <v>1479</v>
      </c>
      <c r="DE825" s="19" t="s">
        <v>185</v>
      </c>
      <c r="DF825" s="19">
        <f t="shared" si="27"/>
        <v>0</v>
      </c>
      <c r="DG825" s="19" t="s">
        <v>196</v>
      </c>
      <c r="DH825" s="19">
        <f t="shared" si="28"/>
        <v>0</v>
      </c>
      <c r="DI825" s="19" t="s">
        <v>185</v>
      </c>
      <c r="DJ825" s="19">
        <f t="shared" si="29"/>
        <v>0</v>
      </c>
      <c r="DK825" s="19" t="s">
        <v>197</v>
      </c>
      <c r="DL825" s="19">
        <f t="shared" si="30"/>
        <v>0</v>
      </c>
      <c r="DM825" s="20"/>
      <c r="DN825" s="19" t="str">
        <f t="shared" si="31"/>
        <v/>
      </c>
      <c r="DO825" s="20"/>
      <c r="DP825" s="19" t="s">
        <v>185</v>
      </c>
      <c r="DQ825" s="20">
        <f t="shared" si="32"/>
        <v>0</v>
      </c>
      <c r="DR825" s="20"/>
      <c r="DS825" s="19" t="s">
        <v>185</v>
      </c>
      <c r="DT825" s="20"/>
      <c r="DU825" s="19" t="s">
        <v>185</v>
      </c>
      <c r="DV825" s="20"/>
      <c r="DW825" s="20"/>
      <c r="DX825" s="20"/>
      <c r="DY825" s="20"/>
    </row>
    <row r="826">
      <c r="A826" s="18">
        <v>46047.61644675926</v>
      </c>
      <c r="B826" s="19" t="s">
        <v>243</v>
      </c>
      <c r="C826" s="19" t="s">
        <v>335</v>
      </c>
      <c r="D826" s="19">
        <f t="shared" si="2"/>
        <v>1</v>
      </c>
      <c r="E826" s="19" t="s">
        <v>180</v>
      </c>
      <c r="F826" s="19">
        <f>IFERROR(__xludf.DUMMYFUNCTION("LET(
  t, LOWER(TRIM(E826)),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26" s="19" t="s">
        <v>220</v>
      </c>
      <c r="H826" s="19">
        <f>IFERROR(__xludf.DUMMYFUNCTION("LET(
  t, LOWER(TRIM(G826)),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826" s="19" t="s">
        <v>201</v>
      </c>
      <c r="J826" s="19">
        <f>IFERROR(__xludf.DUMMYFUNCTION("LET(
  text, LOWER(I826),
  IFERROR(
    IFS(
      REGEXMATCH(text,""ở cùng gia đình|ở trọ cùng gia đình""), 0,
      REGEXMATCH(text,""thuê trọ""), 1,
      REGEXMATCH(text,""ở ktx""), 2,
      REGEXMATCH(text,""có nhà tại khu vực đang học|có nhà|ở riên"&amp;"g tại chung cư""), 3,
      REGEXMATCH(text,""ở nhà người quen""), 4
    ),
  -1)
)"),3.0)</f>
        <v>3</v>
      </c>
      <c r="K826" s="19" t="s">
        <v>221</v>
      </c>
      <c r="L826" s="19">
        <f>IFERROR(__xludf.DUMMYFUNCTION("LET(
  t, LOWER(TRIM(K826)),
  IFERROR(
    IFS(
      REGEXMATCH(t,""xuất\s*sắc""), 0,
      REGEXMATCH(t,""^giỏi$""), 1,
      REGEXMATCH(t,""^khá$""), 2,
      REGEXMATCH(t,""trung bình|bình thường|^4$""), 3,
      REGEXMATCH(t,""rớt""), 4,
      REGEX"&amp;"MATCH(t,""năm nhất|tân sinh viên|mới|chưa|không|sắp thi|chuẩn bị thi|kq|kết quả|chưa có|chưa biết""), 5,
      TRUE, 5
    ),
  5)
)"),1.0)</f>
        <v>1</v>
      </c>
      <c r="M826" s="19" t="s">
        <v>222</v>
      </c>
      <c r="N826" s="19">
        <f>IFERROR(__xludf.DUMMYFUNCTION("LET(
  t, LOWER(TRIM(M826)),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26" s="19" t="s">
        <v>185</v>
      </c>
      <c r="P826" s="19">
        <f t="shared" si="3"/>
        <v>0</v>
      </c>
      <c r="Q826" s="20"/>
      <c r="R826" s="20" t="str">
        <f t="shared" si="875"/>
        <v/>
      </c>
      <c r="S826" s="20"/>
      <c r="T826" s="20"/>
      <c r="U826" s="20"/>
      <c r="V826" s="20" t="str">
        <f>IFERROR(__xludf.DUMMYFUNCTION("IFERROR(REGEXEXTRACT(U826,""\d+"")*1, """")"),"")</f>
        <v/>
      </c>
      <c r="W826" s="20">
        <f t="shared" si="5"/>
        <v>0</v>
      </c>
      <c r="X826" s="20"/>
      <c r="Y826" s="20"/>
      <c r="Z826" s="19" t="s">
        <v>186</v>
      </c>
      <c r="AA826" s="19"/>
      <c r="AB826" s="19" t="s">
        <v>195</v>
      </c>
      <c r="AC826" s="19" t="s">
        <v>185</v>
      </c>
      <c r="AD826" s="19" t="s">
        <v>186</v>
      </c>
      <c r="AE826" s="19" t="s">
        <v>185</v>
      </c>
      <c r="AF826" s="19" t="s">
        <v>206</v>
      </c>
      <c r="AG826" s="19" t="s">
        <v>238</v>
      </c>
      <c r="AH826" s="19" t="s">
        <v>188</v>
      </c>
      <c r="AI826" s="19" t="s">
        <v>239</v>
      </c>
      <c r="AJ826" s="19">
        <f t="shared" si="6"/>
        <v>0</v>
      </c>
      <c r="AK826" s="19" t="s">
        <v>238</v>
      </c>
      <c r="AL826" s="19">
        <f t="shared" si="7"/>
        <v>0</v>
      </c>
      <c r="AM826" s="19" t="s">
        <v>190</v>
      </c>
      <c r="AN826" s="19">
        <f t="shared" si="8"/>
        <v>0</v>
      </c>
      <c r="AO826" s="20"/>
      <c r="AP826" s="19">
        <v>2.0</v>
      </c>
      <c r="AQ826" s="19">
        <v>1.0</v>
      </c>
      <c r="AR826" s="19">
        <v>3.0</v>
      </c>
      <c r="AS826" s="19">
        <v>3.0</v>
      </c>
      <c r="AT826" s="19">
        <v>3.0</v>
      </c>
      <c r="AU826" s="19">
        <v>1.0</v>
      </c>
      <c r="AV826" s="19">
        <v>1.0</v>
      </c>
      <c r="AW826" s="19">
        <v>2.0</v>
      </c>
      <c r="AX826" s="19">
        <v>1.0</v>
      </c>
      <c r="AY826" s="19">
        <f t="shared" si="9"/>
        <v>17</v>
      </c>
      <c r="AZ826" s="19">
        <f t="shared" si="10"/>
        <v>8</v>
      </c>
      <c r="BA826" s="19">
        <f t="shared" si="11"/>
        <v>0</v>
      </c>
      <c r="BB826" s="19">
        <f t="shared" si="12"/>
        <v>0</v>
      </c>
      <c r="BC826" s="19">
        <v>1.0</v>
      </c>
      <c r="BD826" s="19">
        <v>1.0</v>
      </c>
      <c r="BE826" s="19">
        <v>2.0</v>
      </c>
      <c r="BF826" s="19">
        <v>1.0</v>
      </c>
      <c r="BG826" s="19">
        <v>2.0</v>
      </c>
      <c r="BH826" s="19">
        <v>1.0</v>
      </c>
      <c r="BI826" s="19">
        <v>1.0</v>
      </c>
      <c r="BJ826" s="19">
        <f t="shared" si="13"/>
        <v>9</v>
      </c>
      <c r="BK826" s="19">
        <f t="shared" si="14"/>
        <v>2</v>
      </c>
      <c r="BL826" s="19"/>
      <c r="BM826" s="19"/>
      <c r="BN826" s="19">
        <v>2.0</v>
      </c>
      <c r="BO826" s="19" t="s">
        <v>185</v>
      </c>
      <c r="BP826" s="19">
        <f t="shared" si="15"/>
        <v>0</v>
      </c>
      <c r="BQ826" s="19">
        <v>1.0</v>
      </c>
      <c r="BR826" s="19">
        <v>2.0</v>
      </c>
      <c r="BS826" s="19" t="s">
        <v>185</v>
      </c>
      <c r="BT826" s="20">
        <f t="shared" si="16"/>
        <v>0</v>
      </c>
      <c r="BU826" s="20"/>
      <c r="BV826" s="19">
        <v>2.0</v>
      </c>
      <c r="BW826" s="19" t="s">
        <v>195</v>
      </c>
      <c r="BX826" s="19" t="s">
        <v>191</v>
      </c>
      <c r="BY826" s="19" t="s">
        <v>195</v>
      </c>
      <c r="BZ826" s="19" t="s">
        <v>185</v>
      </c>
      <c r="CA826" s="19">
        <f t="shared" si="17"/>
        <v>0</v>
      </c>
      <c r="CB826" s="19" t="s">
        <v>186</v>
      </c>
      <c r="CC826" s="19">
        <f t="shared" si="18"/>
        <v>1</v>
      </c>
      <c r="CD826" s="19" t="s">
        <v>209</v>
      </c>
      <c r="CE826" s="19">
        <f t="shared" si="19"/>
        <v>1</v>
      </c>
      <c r="CF826" s="19" t="s">
        <v>192</v>
      </c>
      <c r="CG826" s="19">
        <f t="shared" si="20"/>
        <v>0</v>
      </c>
      <c r="CH826" s="19" t="s">
        <v>192</v>
      </c>
      <c r="CI826" s="19">
        <f t="shared" si="21"/>
        <v>0</v>
      </c>
      <c r="CJ826" s="19" t="s">
        <v>229</v>
      </c>
      <c r="CK826" s="19" t="s">
        <v>185</v>
      </c>
      <c r="CL826" s="19" t="s">
        <v>212</v>
      </c>
      <c r="CM826" s="19">
        <f t="shared" si="22"/>
        <v>6</v>
      </c>
      <c r="CN826" s="19" t="s">
        <v>185</v>
      </c>
      <c r="CO826" s="19">
        <f t="shared" si="23"/>
        <v>0</v>
      </c>
      <c r="CP826" s="19" t="s">
        <v>185</v>
      </c>
      <c r="CQ826" s="19" t="s">
        <v>185</v>
      </c>
      <c r="CR826" s="19" t="s">
        <v>185</v>
      </c>
      <c r="CS826" s="19" t="s">
        <v>185</v>
      </c>
      <c r="CT826" s="19" t="s">
        <v>185</v>
      </c>
      <c r="CU826" s="19">
        <f t="shared" ref="CU826:CY826" si="902">if(CP826="Không",0,1)</f>
        <v>0</v>
      </c>
      <c r="CV826" s="19">
        <f t="shared" si="902"/>
        <v>0</v>
      </c>
      <c r="CW826" s="19">
        <f t="shared" si="902"/>
        <v>0</v>
      </c>
      <c r="CX826" s="19">
        <f t="shared" si="902"/>
        <v>0</v>
      </c>
      <c r="CY826" s="19">
        <f t="shared" si="902"/>
        <v>0</v>
      </c>
      <c r="CZ826" s="19" t="s">
        <v>185</v>
      </c>
      <c r="DA826" s="19">
        <f t="shared" si="25"/>
        <v>0</v>
      </c>
      <c r="DB826" s="19" t="s">
        <v>185</v>
      </c>
      <c r="DC826" s="19">
        <f t="shared" si="26"/>
        <v>0</v>
      </c>
      <c r="DD826" s="20"/>
      <c r="DE826" s="19" t="s">
        <v>195</v>
      </c>
      <c r="DF826" s="19">
        <f t="shared" si="27"/>
        <v>1</v>
      </c>
      <c r="DG826" s="19" t="s">
        <v>255</v>
      </c>
      <c r="DH826" s="19">
        <f t="shared" si="28"/>
        <v>1</v>
      </c>
      <c r="DI826" s="19" t="s">
        <v>185</v>
      </c>
      <c r="DJ826" s="19">
        <f t="shared" si="29"/>
        <v>0</v>
      </c>
      <c r="DK826" s="19" t="s">
        <v>197</v>
      </c>
      <c r="DL826" s="19">
        <f t="shared" si="30"/>
        <v>0</v>
      </c>
      <c r="DM826" s="19" t="s">
        <v>303</v>
      </c>
      <c r="DN826" s="19">
        <f t="shared" si="31"/>
        <v>0.5</v>
      </c>
      <c r="DO826" s="19" t="s">
        <v>326</v>
      </c>
      <c r="DP826" s="19" t="s">
        <v>185</v>
      </c>
      <c r="DQ826" s="20">
        <f t="shared" si="32"/>
        <v>0</v>
      </c>
      <c r="DR826" s="20"/>
      <c r="DS826" s="19" t="s">
        <v>185</v>
      </c>
      <c r="DT826" s="20"/>
      <c r="DU826" s="19" t="s">
        <v>185</v>
      </c>
      <c r="DV826" s="20"/>
      <c r="DW826" s="20"/>
      <c r="DX826" s="20"/>
      <c r="DY826" s="20"/>
    </row>
    <row r="827">
      <c r="A827" s="18">
        <v>46048.590416666666</v>
      </c>
      <c r="B827" s="19" t="s">
        <v>612</v>
      </c>
      <c r="C827" s="19" t="s">
        <v>174</v>
      </c>
      <c r="D827" s="19">
        <f t="shared" si="2"/>
        <v>0</v>
      </c>
      <c r="E827" s="19" t="s">
        <v>180</v>
      </c>
      <c r="F827" s="19">
        <f>IFERROR(__xludf.DUMMYFUNCTION("LET(
  t, LOWER(TRIM(E827)),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27" s="19" t="s">
        <v>185</v>
      </c>
      <c r="H827" s="19">
        <f>IFERROR(__xludf.DUMMYFUNCTION("LET(
  t, LOWER(TRIM(G827)),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27" s="19" t="s">
        <v>182</v>
      </c>
      <c r="J827" s="19">
        <f>IFERROR(__xludf.DUMMYFUNCTION("LET(
  text, LOWER(I827),
  IFERROR(
    IFS(
      REGEXMATCH(text,""ở cùng gia đình|ở trọ cùng gia đình""), 0,
      REGEXMATCH(text,""thuê trọ""), 1,
      REGEXMATCH(text,""ở ktx""), 2,
      REGEXMATCH(text,""có nhà tại khu vực đang học|có nhà|ở riên"&amp;"g tại chung cư""), 3,
      REGEXMATCH(text,""ở nhà người quen""), 4
    ),
  -1)
)"),1.0)</f>
        <v>1</v>
      </c>
      <c r="K827" s="19" t="s">
        <v>183</v>
      </c>
      <c r="L827" s="19">
        <f>IFERROR(__xludf.DUMMYFUNCTION("LET(
  t, LOWER(TRIM(K827)),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27" s="19" t="s">
        <v>261</v>
      </c>
      <c r="N827" s="19">
        <f>IFERROR(__xludf.DUMMYFUNCTION("LET(
  t, LOWER(TRIM(M827)),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27" s="19" t="s">
        <v>185</v>
      </c>
      <c r="P827" s="19">
        <f t="shared" si="3"/>
        <v>0</v>
      </c>
      <c r="Q827" s="20"/>
      <c r="R827" s="20" t="str">
        <f t="shared" si="875"/>
        <v/>
      </c>
      <c r="S827" s="20"/>
      <c r="T827" s="20"/>
      <c r="U827" s="20"/>
      <c r="V827" s="20" t="str">
        <f>IFERROR(__xludf.DUMMYFUNCTION("IFERROR(REGEXEXTRACT(U827,""\d+"")*1, """")"),"")</f>
        <v/>
      </c>
      <c r="W827" s="20">
        <f t="shared" si="5"/>
        <v>0</v>
      </c>
      <c r="X827" s="20"/>
      <c r="Y827" s="20"/>
      <c r="Z827" s="19" t="s">
        <v>186</v>
      </c>
      <c r="AA827" s="19"/>
      <c r="AB827" s="19" t="s">
        <v>185</v>
      </c>
      <c r="AC827" s="19" t="s">
        <v>864</v>
      </c>
      <c r="AD827" s="19" t="s">
        <v>205</v>
      </c>
      <c r="AE827" s="19" t="s">
        <v>225</v>
      </c>
      <c r="AF827" s="19" t="s">
        <v>250</v>
      </c>
      <c r="AG827" s="19" t="s">
        <v>226</v>
      </c>
      <c r="AH827" s="19" t="s">
        <v>188</v>
      </c>
      <c r="AI827" s="19" t="s">
        <v>227</v>
      </c>
      <c r="AJ827" s="19">
        <f t="shared" si="6"/>
        <v>2</v>
      </c>
      <c r="AK827" s="19" t="s">
        <v>188</v>
      </c>
      <c r="AL827" s="19">
        <f t="shared" si="7"/>
        <v>1</v>
      </c>
      <c r="AM827" s="19" t="s">
        <v>294</v>
      </c>
      <c r="AN827" s="19">
        <f t="shared" si="8"/>
        <v>2</v>
      </c>
      <c r="AO827" s="20"/>
      <c r="AP827" s="19">
        <v>3.0</v>
      </c>
      <c r="AQ827" s="19">
        <v>3.0</v>
      </c>
      <c r="AR827" s="19">
        <v>3.0</v>
      </c>
      <c r="AS827" s="19">
        <v>3.0</v>
      </c>
      <c r="AT827" s="19">
        <v>2.0</v>
      </c>
      <c r="AU827" s="19">
        <v>4.0</v>
      </c>
      <c r="AV827" s="19">
        <v>3.0</v>
      </c>
      <c r="AW827" s="19">
        <v>4.0</v>
      </c>
      <c r="AX827" s="19">
        <v>1.0</v>
      </c>
      <c r="AY827" s="19">
        <f t="shared" si="9"/>
        <v>26</v>
      </c>
      <c r="AZ827" s="19">
        <f t="shared" si="10"/>
        <v>17</v>
      </c>
      <c r="BA827" s="19">
        <f t="shared" si="11"/>
        <v>1</v>
      </c>
      <c r="BB827" s="19">
        <f t="shared" si="12"/>
        <v>1</v>
      </c>
      <c r="BC827" s="19">
        <v>3.0</v>
      </c>
      <c r="BD827" s="19">
        <v>4.0</v>
      </c>
      <c r="BE827" s="19">
        <v>4.0</v>
      </c>
      <c r="BF827" s="19">
        <v>2.0</v>
      </c>
      <c r="BG827" s="19">
        <v>4.0</v>
      </c>
      <c r="BH827" s="19">
        <v>2.0</v>
      </c>
      <c r="BI827" s="19">
        <v>4.0</v>
      </c>
      <c r="BJ827" s="19">
        <f t="shared" si="13"/>
        <v>23</v>
      </c>
      <c r="BK827" s="19">
        <f t="shared" si="14"/>
        <v>16</v>
      </c>
      <c r="BL827" s="19"/>
      <c r="BM827" s="19"/>
      <c r="BN827" s="19">
        <v>1.0</v>
      </c>
      <c r="BO827" s="19" t="s">
        <v>185</v>
      </c>
      <c r="BP827" s="19">
        <f t="shared" si="15"/>
        <v>0</v>
      </c>
      <c r="BQ827" s="19">
        <v>4.0</v>
      </c>
      <c r="BR827" s="19">
        <v>10.0</v>
      </c>
      <c r="BS827" s="19" t="s">
        <v>195</v>
      </c>
      <c r="BT827" s="20">
        <f t="shared" si="16"/>
        <v>1</v>
      </c>
      <c r="BU827" s="19" t="s">
        <v>1480</v>
      </c>
      <c r="BV827" s="19">
        <v>3.0</v>
      </c>
      <c r="BW827" s="19" t="s">
        <v>195</v>
      </c>
      <c r="BX827" s="19" t="s">
        <v>191</v>
      </c>
      <c r="BY827" s="19" t="s">
        <v>195</v>
      </c>
      <c r="BZ827" s="19" t="s">
        <v>208</v>
      </c>
      <c r="CA827" s="19">
        <f t="shared" si="17"/>
        <v>2</v>
      </c>
      <c r="CB827" s="19" t="s">
        <v>208</v>
      </c>
      <c r="CC827" s="19">
        <f t="shared" si="18"/>
        <v>2</v>
      </c>
      <c r="CD827" s="19" t="s">
        <v>209</v>
      </c>
      <c r="CE827" s="19">
        <f t="shared" si="19"/>
        <v>1</v>
      </c>
      <c r="CF827" s="19" t="s">
        <v>209</v>
      </c>
      <c r="CG827" s="19">
        <f t="shared" si="20"/>
        <v>1</v>
      </c>
      <c r="CH827" s="19" t="s">
        <v>209</v>
      </c>
      <c r="CI827" s="19">
        <f t="shared" si="21"/>
        <v>1</v>
      </c>
      <c r="CJ827" s="19" t="s">
        <v>229</v>
      </c>
      <c r="CK827" s="19" t="s">
        <v>611</v>
      </c>
      <c r="CL827" s="19" t="s">
        <v>212</v>
      </c>
      <c r="CM827" s="19">
        <f t="shared" si="22"/>
        <v>6</v>
      </c>
      <c r="CN827" s="19" t="s">
        <v>225</v>
      </c>
      <c r="CO827" s="19">
        <f t="shared" si="23"/>
        <v>2</v>
      </c>
      <c r="CP827" s="19" t="s">
        <v>195</v>
      </c>
      <c r="CQ827" s="19" t="s">
        <v>195</v>
      </c>
      <c r="CR827" s="19" t="s">
        <v>195</v>
      </c>
      <c r="CS827" s="19" t="s">
        <v>195</v>
      </c>
      <c r="CT827" s="19" t="s">
        <v>195</v>
      </c>
      <c r="CU827" s="19">
        <f t="shared" ref="CU827:CY827" si="903">if(CP827="Không",0,1)</f>
        <v>1</v>
      </c>
      <c r="CV827" s="19">
        <f t="shared" si="903"/>
        <v>1</v>
      </c>
      <c r="CW827" s="19">
        <f t="shared" si="903"/>
        <v>1</v>
      </c>
      <c r="CX827" s="19">
        <f t="shared" si="903"/>
        <v>1</v>
      </c>
      <c r="CY827" s="19">
        <f t="shared" si="903"/>
        <v>1</v>
      </c>
      <c r="CZ827" s="19" t="s">
        <v>185</v>
      </c>
      <c r="DA827" s="19">
        <f t="shared" si="25"/>
        <v>0</v>
      </c>
      <c r="DB827" s="19" t="s">
        <v>195</v>
      </c>
      <c r="DC827" s="19">
        <f t="shared" si="26"/>
        <v>1</v>
      </c>
      <c r="DD827" s="19" t="s">
        <v>1481</v>
      </c>
      <c r="DE827" s="19" t="s">
        <v>185</v>
      </c>
      <c r="DF827" s="19">
        <f t="shared" si="27"/>
        <v>0</v>
      </c>
      <c r="DG827" s="19" t="s">
        <v>196</v>
      </c>
      <c r="DH827" s="19">
        <f t="shared" si="28"/>
        <v>0</v>
      </c>
      <c r="DI827" s="19" t="s">
        <v>185</v>
      </c>
      <c r="DJ827" s="19">
        <f t="shared" si="29"/>
        <v>0</v>
      </c>
      <c r="DK827" s="19" t="s">
        <v>197</v>
      </c>
      <c r="DL827" s="19">
        <f t="shared" si="30"/>
        <v>0</v>
      </c>
      <c r="DM827" s="20"/>
      <c r="DN827" s="19" t="str">
        <f t="shared" si="31"/>
        <v/>
      </c>
      <c r="DO827" s="20"/>
      <c r="DP827" s="19" t="s">
        <v>195</v>
      </c>
      <c r="DQ827" s="20">
        <f t="shared" si="32"/>
        <v>1</v>
      </c>
      <c r="DR827" s="19" t="s">
        <v>284</v>
      </c>
      <c r="DS827" s="19" t="s">
        <v>195</v>
      </c>
      <c r="DT827" s="19" t="s">
        <v>285</v>
      </c>
      <c r="DU827" s="19" t="s">
        <v>185</v>
      </c>
      <c r="DV827" s="20"/>
      <c r="DW827" s="20"/>
      <c r="DX827" s="20"/>
      <c r="DY827" s="20"/>
    </row>
    <row r="828">
      <c r="A828" s="18">
        <v>46050.03564814815</v>
      </c>
      <c r="B828" s="19" t="s">
        <v>374</v>
      </c>
      <c r="C828" s="19" t="s">
        <v>335</v>
      </c>
      <c r="D828" s="19">
        <f t="shared" si="2"/>
        <v>1</v>
      </c>
      <c r="E828" s="19" t="s">
        <v>180</v>
      </c>
      <c r="F828" s="19">
        <f>IFERROR(__xludf.DUMMYFUNCTION("LET(
  t, LOWER(TRIM(E828)),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28" s="19" t="s">
        <v>185</v>
      </c>
      <c r="H828" s="19">
        <f>IFERROR(__xludf.DUMMYFUNCTION("LET(
  t, LOWER(TRIM(G828)),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28" s="19" t="s">
        <v>182</v>
      </c>
      <c r="J828" s="19">
        <f>IFERROR(__xludf.DUMMYFUNCTION("LET(
  text, LOWER(I828),
  IFERROR(
    IFS(
      REGEXMATCH(text,""ở cùng gia đình|ở trọ cùng gia đình""), 0,
      REGEXMATCH(text,""thuê trọ""), 1,
      REGEXMATCH(text,""ở ktx""), 2,
      REGEXMATCH(text,""có nhà tại khu vực đang học|có nhà|ở riên"&amp;"g tại chung cư""), 3,
      REGEXMATCH(text,""ở nhà người quen""), 4
    ),
  -1)
)"),1.0)</f>
        <v>1</v>
      </c>
      <c r="K828" s="19" t="s">
        <v>202</v>
      </c>
      <c r="L828" s="19">
        <f>IFERROR(__xludf.DUMMYFUNCTION("LET(
  t, LOWER(TRIM(K828)),
  IFERROR(
    IFS(
      REGEXMATCH(t,""xuất\s*sắc""), 0,
      REGEXMATCH(t,""^giỏi$""), 1,
      REGEXMATCH(t,""^khá$""), 2,
      REGEXMATCH(t,""trung bình|bình thường|^4$""), 3,
      REGEXMATCH(t,""rớt""), 4,
      REGEX"&amp;"MATCH(t,""năm nhất|tân sinh viên|mới|chưa|không|sắp thi|chuẩn bị thi|kq|kết quả|chưa có|chưa biết""), 5,
      TRUE, 5
    ),
  5)
)"),3.0)</f>
        <v>3</v>
      </c>
      <c r="M828" s="19" t="s">
        <v>383</v>
      </c>
      <c r="N828" s="19">
        <f>IFERROR(__xludf.DUMMYFUNCTION("LET(
  t, LOWER(TRIM(M828)),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)"),3.0)</f>
        <v>3</v>
      </c>
      <c r="O828" s="19" t="s">
        <v>195</v>
      </c>
      <c r="P828" s="19">
        <f t="shared" si="3"/>
        <v>1</v>
      </c>
      <c r="Q828" s="19">
        <v>1.0</v>
      </c>
      <c r="R828" s="20">
        <f t="shared" si="875"/>
        <v>1</v>
      </c>
      <c r="S828" s="19" t="s">
        <v>223</v>
      </c>
      <c r="T828" s="19"/>
      <c r="U828" s="19" t="s">
        <v>224</v>
      </c>
      <c r="V828" s="20">
        <f>IFERROR(__xludf.DUMMYFUNCTION("IFERROR(REGEXEXTRACT(U828,""\d+"")*1, """")"),25.0)</f>
        <v>25</v>
      </c>
      <c r="W828" s="20">
        <f t="shared" si="5"/>
        <v>25</v>
      </c>
      <c r="X828" s="19">
        <v>0.0</v>
      </c>
      <c r="Y828" s="19">
        <v>0.0</v>
      </c>
      <c r="Z828" s="19" t="s">
        <v>185</v>
      </c>
      <c r="AA828" s="19"/>
      <c r="AB828" s="19" t="s">
        <v>185</v>
      </c>
      <c r="AC828" s="19" t="s">
        <v>185</v>
      </c>
      <c r="AD828" s="19" t="s">
        <v>205</v>
      </c>
      <c r="AE828" s="19" t="s">
        <v>185</v>
      </c>
      <c r="AF828" s="19" t="s">
        <v>250</v>
      </c>
      <c r="AG828" s="19" t="s">
        <v>238</v>
      </c>
      <c r="AH828" s="19" t="s">
        <v>238</v>
      </c>
      <c r="AI828" s="19" t="s">
        <v>239</v>
      </c>
      <c r="AJ828" s="19">
        <f t="shared" si="6"/>
        <v>0</v>
      </c>
      <c r="AK828" s="19" t="s">
        <v>238</v>
      </c>
      <c r="AL828" s="19">
        <f t="shared" si="7"/>
        <v>0</v>
      </c>
      <c r="AM828" s="19" t="s">
        <v>190</v>
      </c>
      <c r="AN828" s="19">
        <f t="shared" si="8"/>
        <v>0</v>
      </c>
      <c r="AO828" s="20"/>
      <c r="AP828" s="19">
        <v>2.0</v>
      </c>
      <c r="AQ828" s="19">
        <v>1.0</v>
      </c>
      <c r="AR828" s="19">
        <v>2.0</v>
      </c>
      <c r="AS828" s="19">
        <v>3.0</v>
      </c>
      <c r="AT828" s="19">
        <v>1.0</v>
      </c>
      <c r="AU828" s="19">
        <v>1.0</v>
      </c>
      <c r="AV828" s="19">
        <v>1.0</v>
      </c>
      <c r="AW828" s="19">
        <v>1.0</v>
      </c>
      <c r="AX828" s="19">
        <v>1.0</v>
      </c>
      <c r="AY828" s="19">
        <f t="shared" si="9"/>
        <v>13</v>
      </c>
      <c r="AZ828" s="19">
        <f t="shared" si="10"/>
        <v>4</v>
      </c>
      <c r="BA828" s="19">
        <f t="shared" si="11"/>
        <v>0</v>
      </c>
      <c r="BB828" s="19">
        <f t="shared" si="12"/>
        <v>0</v>
      </c>
      <c r="BC828" s="19">
        <v>1.0</v>
      </c>
      <c r="BD828" s="19">
        <v>1.0</v>
      </c>
      <c r="BE828" s="19">
        <v>2.0</v>
      </c>
      <c r="BF828" s="19">
        <v>1.0</v>
      </c>
      <c r="BG828" s="19">
        <v>2.0</v>
      </c>
      <c r="BH828" s="19">
        <v>1.0</v>
      </c>
      <c r="BI828" s="19">
        <v>1.0</v>
      </c>
      <c r="BJ828" s="19">
        <f t="shared" si="13"/>
        <v>9</v>
      </c>
      <c r="BK828" s="19">
        <f t="shared" si="14"/>
        <v>2</v>
      </c>
      <c r="BL828" s="19"/>
      <c r="BM828" s="19"/>
      <c r="BN828" s="19">
        <v>4.0</v>
      </c>
      <c r="BO828" s="19" t="s">
        <v>185</v>
      </c>
      <c r="BP828" s="19">
        <f t="shared" si="15"/>
        <v>0</v>
      </c>
      <c r="BQ828" s="19">
        <v>2.0</v>
      </c>
      <c r="BR828" s="19">
        <v>0.0</v>
      </c>
      <c r="BS828" s="19" t="s">
        <v>195</v>
      </c>
      <c r="BT828" s="20">
        <f t="shared" si="16"/>
        <v>1</v>
      </c>
      <c r="BU828" s="19" t="s">
        <v>207</v>
      </c>
      <c r="BV828" s="19">
        <v>1.0</v>
      </c>
      <c r="BW828" s="19" t="s">
        <v>185</v>
      </c>
      <c r="BX828" s="19" t="s">
        <v>191</v>
      </c>
      <c r="BY828" s="19" t="s">
        <v>185</v>
      </c>
      <c r="BZ828" s="19" t="s">
        <v>185</v>
      </c>
      <c r="CA828" s="19">
        <f t="shared" si="17"/>
        <v>0</v>
      </c>
      <c r="CB828" s="19" t="s">
        <v>185</v>
      </c>
      <c r="CC828" s="19">
        <f t="shared" si="18"/>
        <v>0</v>
      </c>
      <c r="CD828" s="19" t="s">
        <v>192</v>
      </c>
      <c r="CE828" s="19">
        <f t="shared" si="19"/>
        <v>0</v>
      </c>
      <c r="CF828" s="19" t="s">
        <v>192</v>
      </c>
      <c r="CG828" s="19">
        <f t="shared" si="20"/>
        <v>0</v>
      </c>
      <c r="CH828" s="19" t="s">
        <v>192</v>
      </c>
      <c r="CI828" s="19">
        <f t="shared" si="21"/>
        <v>0</v>
      </c>
      <c r="CJ828" s="19" t="s">
        <v>229</v>
      </c>
      <c r="CK828" s="19" t="s">
        <v>185</v>
      </c>
      <c r="CL828" s="19" t="s">
        <v>212</v>
      </c>
      <c r="CM828" s="19">
        <f t="shared" si="22"/>
        <v>6</v>
      </c>
      <c r="CN828" s="19" t="s">
        <v>185</v>
      </c>
      <c r="CO828" s="19">
        <f t="shared" si="23"/>
        <v>0</v>
      </c>
      <c r="CP828" s="19" t="s">
        <v>185</v>
      </c>
      <c r="CQ828" s="19" t="s">
        <v>195</v>
      </c>
      <c r="CR828" s="19" t="s">
        <v>185</v>
      </c>
      <c r="CS828" s="19" t="s">
        <v>195</v>
      </c>
      <c r="CT828" s="19" t="s">
        <v>185</v>
      </c>
      <c r="CU828" s="19">
        <f t="shared" ref="CU828:CY828" si="904">if(CP828="Không",0,1)</f>
        <v>0</v>
      </c>
      <c r="CV828" s="19">
        <f t="shared" si="904"/>
        <v>1</v>
      </c>
      <c r="CW828" s="19">
        <f t="shared" si="904"/>
        <v>0</v>
      </c>
      <c r="CX828" s="19">
        <f t="shared" si="904"/>
        <v>1</v>
      </c>
      <c r="CY828" s="19">
        <f t="shared" si="904"/>
        <v>0</v>
      </c>
      <c r="CZ828" s="19" t="s">
        <v>185</v>
      </c>
      <c r="DA828" s="19">
        <f t="shared" si="25"/>
        <v>0</v>
      </c>
      <c r="DB828" s="19" t="s">
        <v>185</v>
      </c>
      <c r="DC828" s="19">
        <f t="shared" si="26"/>
        <v>0</v>
      </c>
      <c r="DD828" s="20"/>
      <c r="DE828" s="19" t="s">
        <v>185</v>
      </c>
      <c r="DF828" s="19">
        <f t="shared" si="27"/>
        <v>0</v>
      </c>
      <c r="DG828" s="19" t="s">
        <v>1482</v>
      </c>
      <c r="DH828" s="19">
        <f t="shared" si="28"/>
        <v>1</v>
      </c>
      <c r="DI828" s="19" t="s">
        <v>185</v>
      </c>
      <c r="DJ828" s="19">
        <f t="shared" si="29"/>
        <v>0</v>
      </c>
      <c r="DK828" s="19" t="s">
        <v>197</v>
      </c>
      <c r="DL828" s="19">
        <f t="shared" si="30"/>
        <v>0</v>
      </c>
      <c r="DM828" s="20"/>
      <c r="DN828" s="19" t="str">
        <f t="shared" si="31"/>
        <v/>
      </c>
      <c r="DO828" s="20"/>
      <c r="DP828" s="19" t="s">
        <v>185</v>
      </c>
      <c r="DQ828" s="20">
        <f t="shared" si="32"/>
        <v>0</v>
      </c>
      <c r="DR828" s="20"/>
      <c r="DS828" s="19" t="s">
        <v>185</v>
      </c>
      <c r="DT828" s="20"/>
      <c r="DU828" s="19" t="s">
        <v>185</v>
      </c>
      <c r="DV828" s="20"/>
      <c r="DW828" s="20"/>
      <c r="DX828" s="20"/>
      <c r="DY828" s="20"/>
    </row>
    <row r="829">
      <c r="A829" s="18">
        <v>46053.45989583333</v>
      </c>
      <c r="B829" s="19" t="s">
        <v>219</v>
      </c>
      <c r="C829" s="19" t="s">
        <v>174</v>
      </c>
      <c r="D829" s="19">
        <f t="shared" si="2"/>
        <v>0</v>
      </c>
      <c r="E829" s="19" t="s">
        <v>346</v>
      </c>
      <c r="F829" s="19">
        <f>IFERROR(__xludf.DUMMYFUNCTION("LET(
  t, LOWER(TRIM(E829)),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29" s="19" t="s">
        <v>185</v>
      </c>
      <c r="H829" s="19">
        <f>IFERROR(__xludf.DUMMYFUNCTION("LET(
  t, LOWER(TRIM(G829)),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)"),0.0)</f>
        <v>0</v>
      </c>
      <c r="I829" s="19" t="s">
        <v>276</v>
      </c>
      <c r="J829" s="19">
        <f>IFERROR(__xludf.DUMMYFUNCTION("LET(
  text, LOWER(I829),
  IFERROR(
    IFS(
      REGEXMATCH(text,""ở cùng gia đình|ở trọ cùng gia đình""), 0,
      REGEXMATCH(text,""thuê trọ""), 1,
      REGEXMATCH(text,""ở ktx""), 2,
      REGEXMATCH(text,""có nhà tại khu vực đang học|có nhà|ở riên"&amp;"g tại chung cư""), 3,
      REGEXMATCH(text,""ở nhà người quen""), 4
    ),
  -1)
)"),0.0)</f>
        <v>0</v>
      </c>
      <c r="K829" s="19" t="s">
        <v>183</v>
      </c>
      <c r="L829" s="19">
        <f>IFERROR(__xludf.DUMMYFUNCTION("LET(
  t, LOWER(TRIM(K829)),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29" s="19" t="s">
        <v>222</v>
      </c>
      <c r="N829" s="19">
        <f>IFERROR(__xludf.DUMMYFUNCTION("LET(
  t, LOWER(TRIM(M829)),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29" s="19" t="s">
        <v>195</v>
      </c>
      <c r="P829" s="19">
        <f t="shared" si="3"/>
        <v>1</v>
      </c>
      <c r="Q829" s="19">
        <v>1.0</v>
      </c>
      <c r="R829" s="20">
        <f t="shared" si="875"/>
        <v>1</v>
      </c>
      <c r="S829" s="19" t="s">
        <v>203</v>
      </c>
      <c r="T829" s="19"/>
      <c r="U829" s="19" t="s">
        <v>1483</v>
      </c>
      <c r="V829" s="20" t="str">
        <f>IFERROR(__xludf.DUMMYFUNCTION("IFERROR(REGEXEXTRACT(U829,""\d+"")*1, """")"),"")</f>
        <v/>
      </c>
      <c r="W829" s="20">
        <f t="shared" si="5"/>
        <v>0</v>
      </c>
      <c r="X829" s="19">
        <v>0.0</v>
      </c>
      <c r="Y829" s="19">
        <v>100.0</v>
      </c>
      <c r="Z829" s="19" t="s">
        <v>186</v>
      </c>
      <c r="AA829" s="19"/>
      <c r="AB829" s="19" t="s">
        <v>185</v>
      </c>
      <c r="AC829" s="19" t="s">
        <v>185</v>
      </c>
      <c r="AD829" s="19" t="s">
        <v>186</v>
      </c>
      <c r="AE829" s="19" t="s">
        <v>185</v>
      </c>
      <c r="AF829" s="19" t="s">
        <v>187</v>
      </c>
      <c r="AG829" s="19" t="s">
        <v>188</v>
      </c>
      <c r="AH829" s="19" t="s">
        <v>188</v>
      </c>
      <c r="AI829" s="19" t="s">
        <v>239</v>
      </c>
      <c r="AJ829" s="19">
        <f t="shared" si="6"/>
        <v>0</v>
      </c>
      <c r="AK829" s="19" t="s">
        <v>188</v>
      </c>
      <c r="AL829" s="19">
        <f t="shared" si="7"/>
        <v>1</v>
      </c>
      <c r="AM829" s="19" t="s">
        <v>190</v>
      </c>
      <c r="AN829" s="19">
        <f t="shared" si="8"/>
        <v>0</v>
      </c>
      <c r="AO829" s="20"/>
      <c r="AP829" s="19">
        <v>1.0</v>
      </c>
      <c r="AQ829" s="19">
        <v>1.0</v>
      </c>
      <c r="AR829" s="19">
        <v>1.0</v>
      </c>
      <c r="AS829" s="19">
        <v>1.0</v>
      </c>
      <c r="AT829" s="19">
        <v>1.0</v>
      </c>
      <c r="AU829" s="19">
        <v>1.0</v>
      </c>
      <c r="AV829" s="19">
        <v>2.0</v>
      </c>
      <c r="AW829" s="19">
        <v>1.0</v>
      </c>
      <c r="AX829" s="19">
        <v>1.0</v>
      </c>
      <c r="AY829" s="19">
        <f t="shared" si="9"/>
        <v>10</v>
      </c>
      <c r="AZ829" s="19">
        <f t="shared" si="10"/>
        <v>1</v>
      </c>
      <c r="BA829" s="19">
        <f t="shared" si="11"/>
        <v>0</v>
      </c>
      <c r="BB829" s="19">
        <f t="shared" si="12"/>
        <v>0</v>
      </c>
      <c r="BC829" s="19">
        <v>2.0</v>
      </c>
      <c r="BD829" s="19">
        <v>1.0</v>
      </c>
      <c r="BE829" s="19">
        <v>2.0</v>
      </c>
      <c r="BF829" s="19">
        <v>1.0</v>
      </c>
      <c r="BG829" s="19">
        <v>1.0</v>
      </c>
      <c r="BH829" s="19">
        <v>1.0</v>
      </c>
      <c r="BI829" s="19">
        <v>1.0</v>
      </c>
      <c r="BJ829" s="19">
        <f t="shared" si="13"/>
        <v>9</v>
      </c>
      <c r="BK829" s="19">
        <f t="shared" si="14"/>
        <v>2</v>
      </c>
      <c r="BL829" s="19"/>
      <c r="BM829" s="19"/>
      <c r="BN829" s="19">
        <v>3.0</v>
      </c>
      <c r="BO829" s="19" t="s">
        <v>185</v>
      </c>
      <c r="BP829" s="19">
        <f t="shared" si="15"/>
        <v>0</v>
      </c>
      <c r="BQ829" s="19">
        <v>1.0</v>
      </c>
      <c r="BR829" s="19" t="s">
        <v>1484</v>
      </c>
      <c r="BS829" s="19" t="s">
        <v>195</v>
      </c>
      <c r="BT829" s="20">
        <f t="shared" si="16"/>
        <v>1</v>
      </c>
      <c r="BU829" s="19" t="s">
        <v>207</v>
      </c>
      <c r="BV829" s="19">
        <v>3.0</v>
      </c>
      <c r="BW829" s="19" t="s">
        <v>195</v>
      </c>
      <c r="BX829" s="19" t="s">
        <v>191</v>
      </c>
      <c r="BY829" s="19" t="s">
        <v>195</v>
      </c>
      <c r="BZ829" s="19" t="s">
        <v>186</v>
      </c>
      <c r="CA829" s="19">
        <f t="shared" si="17"/>
        <v>1</v>
      </c>
      <c r="CB829" s="19" t="s">
        <v>186</v>
      </c>
      <c r="CC829" s="19">
        <f t="shared" si="18"/>
        <v>1</v>
      </c>
      <c r="CD829" s="19" t="s">
        <v>192</v>
      </c>
      <c r="CE829" s="19">
        <f t="shared" si="19"/>
        <v>0</v>
      </c>
      <c r="CF829" s="19" t="s">
        <v>192</v>
      </c>
      <c r="CG829" s="19">
        <f t="shared" si="20"/>
        <v>0</v>
      </c>
      <c r="CH829" s="19" t="s">
        <v>192</v>
      </c>
      <c r="CI829" s="19">
        <f t="shared" si="21"/>
        <v>0</v>
      </c>
      <c r="CJ829" s="19" t="s">
        <v>210</v>
      </c>
      <c r="CK829" s="19" t="s">
        <v>279</v>
      </c>
      <c r="CL829" s="19" t="s">
        <v>241</v>
      </c>
      <c r="CM829" s="19">
        <f t="shared" si="22"/>
        <v>1.5</v>
      </c>
      <c r="CN829" s="19" t="s">
        <v>213</v>
      </c>
      <c r="CO829" s="19">
        <f t="shared" si="23"/>
        <v>1</v>
      </c>
      <c r="CP829" s="19" t="s">
        <v>185</v>
      </c>
      <c r="CQ829" s="19" t="s">
        <v>195</v>
      </c>
      <c r="CR829" s="19" t="s">
        <v>195</v>
      </c>
      <c r="CS829" s="19" t="s">
        <v>195</v>
      </c>
      <c r="CT829" s="19" t="s">
        <v>195</v>
      </c>
      <c r="CU829" s="19">
        <f t="shared" ref="CU829:CY829" si="905">if(CP829="Không",0,1)</f>
        <v>0</v>
      </c>
      <c r="CV829" s="19">
        <f t="shared" si="905"/>
        <v>1</v>
      </c>
      <c r="CW829" s="19">
        <f t="shared" si="905"/>
        <v>1</v>
      </c>
      <c r="CX829" s="19">
        <f t="shared" si="905"/>
        <v>1</v>
      </c>
      <c r="CY829" s="19">
        <f t="shared" si="905"/>
        <v>1</v>
      </c>
      <c r="CZ829" s="19" t="s">
        <v>185</v>
      </c>
      <c r="DA829" s="19">
        <f t="shared" si="25"/>
        <v>0</v>
      </c>
      <c r="DB829" s="19" t="s">
        <v>185</v>
      </c>
      <c r="DC829" s="19">
        <f t="shared" si="26"/>
        <v>0</v>
      </c>
      <c r="DD829" s="20"/>
      <c r="DE829" s="19" t="s">
        <v>195</v>
      </c>
      <c r="DF829" s="19">
        <f t="shared" si="27"/>
        <v>1</v>
      </c>
      <c r="DG829" s="19" t="s">
        <v>485</v>
      </c>
      <c r="DH829" s="19">
        <f t="shared" si="28"/>
        <v>1</v>
      </c>
      <c r="DI829" s="19" t="s">
        <v>185</v>
      </c>
      <c r="DJ829" s="19">
        <f t="shared" si="29"/>
        <v>0</v>
      </c>
      <c r="DK829" s="19" t="s">
        <v>197</v>
      </c>
      <c r="DL829" s="19">
        <f t="shared" si="30"/>
        <v>0</v>
      </c>
      <c r="DM829" s="19" t="s">
        <v>1485</v>
      </c>
      <c r="DN829" s="19">
        <f t="shared" si="31"/>
        <v>14</v>
      </c>
      <c r="DO829" s="19" t="s">
        <v>274</v>
      </c>
      <c r="DP829" s="19" t="s">
        <v>185</v>
      </c>
      <c r="DQ829" s="20">
        <f t="shared" si="32"/>
        <v>0</v>
      </c>
      <c r="DR829" s="20"/>
      <c r="DS829" s="19" t="s">
        <v>185</v>
      </c>
      <c r="DT829" s="20"/>
      <c r="DU829" s="19" t="s">
        <v>185</v>
      </c>
      <c r="DV829" s="20"/>
      <c r="DW829" s="20"/>
      <c r="DX829" s="20"/>
      <c r="DY829" s="20"/>
    </row>
    <row r="830">
      <c r="A830" s="18">
        <v>46053.46496527778</v>
      </c>
      <c r="B830" s="19" t="s">
        <v>172</v>
      </c>
      <c r="C830" s="19" t="s">
        <v>174</v>
      </c>
      <c r="D830" s="19">
        <f t="shared" si="2"/>
        <v>0</v>
      </c>
      <c r="E830" s="19" t="s">
        <v>247</v>
      </c>
      <c r="F830" s="19">
        <f>IFERROR(__xludf.DUMMYFUNCTION("LET(
  t, LOWER(TRIM(E830)),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30" s="19" t="s">
        <v>181</v>
      </c>
      <c r="H830" s="19">
        <f>IFERROR(__xludf.DUMMYFUNCTION("LET(
  t, LOWER(TRIM(G830)),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)"),1.0)</f>
        <v>1</v>
      </c>
      <c r="I830" s="19" t="s">
        <v>182</v>
      </c>
      <c r="J830" s="19">
        <f>IFERROR(__xludf.DUMMYFUNCTION("LET(
  text, LOWER(I830),
  IFERROR(
    IFS(
      REGEXMATCH(text,""ở cùng gia đình|ở trọ cùng gia đình""), 0,
      REGEXMATCH(text,""thuê trọ""), 1,
      REGEXMATCH(text,""ở ktx""), 2,
      REGEXMATCH(text,""có nhà tại khu vực đang học|có nhà|ở riên"&amp;"g tại chung cư""), 3,
      REGEXMATCH(text,""ở nhà người quen""), 4
    ),
  -1)
)"),1.0)</f>
        <v>1</v>
      </c>
      <c r="K830" s="19" t="s">
        <v>183</v>
      </c>
      <c r="L830" s="19">
        <f>IFERROR(__xludf.DUMMYFUNCTION("LET(
  t, LOWER(TRIM(K830)),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30" s="19" t="s">
        <v>264</v>
      </c>
      <c r="N830" s="19">
        <f>IFERROR(__xludf.DUMMYFUNCTION("LET(
  t, LOWER(TRIM(M830)),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30" s="19" t="s">
        <v>195</v>
      </c>
      <c r="P830" s="19">
        <f t="shared" si="3"/>
        <v>1</v>
      </c>
      <c r="Q830" s="19">
        <v>1.0</v>
      </c>
      <c r="R830" s="20">
        <f t="shared" si="875"/>
        <v>1</v>
      </c>
      <c r="S830" s="19" t="s">
        <v>203</v>
      </c>
      <c r="T830" s="19"/>
      <c r="U830" s="19" t="s">
        <v>204</v>
      </c>
      <c r="V830" s="20">
        <f>IFERROR(__xludf.DUMMYFUNCTION("IFERROR(REGEXEXTRACT(U830,""\d+"")*1, """")"),15.0)</f>
        <v>15</v>
      </c>
      <c r="W830" s="20">
        <f t="shared" si="5"/>
        <v>15</v>
      </c>
      <c r="X830" s="19" t="s">
        <v>1486</v>
      </c>
      <c r="Y830" s="19" t="s">
        <v>1487</v>
      </c>
      <c r="Z830" s="19" t="s">
        <v>185</v>
      </c>
      <c r="AA830" s="19"/>
      <c r="AB830" s="19" t="s">
        <v>185</v>
      </c>
      <c r="AC830" s="19" t="s">
        <v>185</v>
      </c>
      <c r="AD830" s="19" t="s">
        <v>186</v>
      </c>
      <c r="AE830" s="19" t="s">
        <v>185</v>
      </c>
      <c r="AF830" s="19" t="s">
        <v>237</v>
      </c>
      <c r="AG830" s="19" t="s">
        <v>238</v>
      </c>
      <c r="AH830" s="19" t="s">
        <v>238</v>
      </c>
      <c r="AI830" s="19" t="s">
        <v>189</v>
      </c>
      <c r="AJ830" s="19">
        <f t="shared" si="6"/>
        <v>1</v>
      </c>
      <c r="AK830" s="19" t="s">
        <v>226</v>
      </c>
      <c r="AL830" s="19">
        <f t="shared" si="7"/>
        <v>2</v>
      </c>
      <c r="AM830" s="19" t="s">
        <v>190</v>
      </c>
      <c r="AN830" s="19">
        <f t="shared" si="8"/>
        <v>0</v>
      </c>
      <c r="AO830" s="20"/>
      <c r="AP830" s="19">
        <v>2.0</v>
      </c>
      <c r="AQ830" s="19">
        <v>1.0</v>
      </c>
      <c r="AR830" s="19">
        <v>2.0</v>
      </c>
      <c r="AS830" s="19">
        <v>2.0</v>
      </c>
      <c r="AT830" s="19">
        <v>2.0</v>
      </c>
      <c r="AU830" s="19">
        <v>1.0</v>
      </c>
      <c r="AV830" s="19">
        <v>1.0</v>
      </c>
      <c r="AW830" s="19">
        <v>1.0</v>
      </c>
      <c r="AX830" s="19">
        <v>2.0</v>
      </c>
      <c r="AY830" s="19">
        <f t="shared" si="9"/>
        <v>14</v>
      </c>
      <c r="AZ830" s="19">
        <f t="shared" si="10"/>
        <v>5</v>
      </c>
      <c r="BA830" s="19">
        <f t="shared" si="11"/>
        <v>0</v>
      </c>
      <c r="BB830" s="19">
        <f t="shared" si="12"/>
        <v>0</v>
      </c>
      <c r="BC830" s="19">
        <v>2.0</v>
      </c>
      <c r="BD830" s="19">
        <v>1.0</v>
      </c>
      <c r="BE830" s="19">
        <v>1.0</v>
      </c>
      <c r="BF830" s="19">
        <v>1.0</v>
      </c>
      <c r="BG830" s="19">
        <v>1.0</v>
      </c>
      <c r="BH830" s="19">
        <v>1.0</v>
      </c>
      <c r="BI830" s="19">
        <v>1.0</v>
      </c>
      <c r="BJ830" s="19">
        <f t="shared" si="13"/>
        <v>8</v>
      </c>
      <c r="BK830" s="19">
        <f t="shared" si="14"/>
        <v>1</v>
      </c>
      <c r="BL830" s="19"/>
      <c r="BM830" s="19"/>
      <c r="BN830" s="19">
        <v>4.0</v>
      </c>
      <c r="BO830" s="19" t="s">
        <v>195</v>
      </c>
      <c r="BP830" s="19">
        <f t="shared" si="15"/>
        <v>1</v>
      </c>
      <c r="BQ830" s="19">
        <v>5.0</v>
      </c>
      <c r="BR830" s="19" t="s">
        <v>1488</v>
      </c>
      <c r="BS830" s="19" t="s">
        <v>185</v>
      </c>
      <c r="BT830" s="20">
        <f t="shared" si="16"/>
        <v>0</v>
      </c>
      <c r="BU830" s="20"/>
      <c r="BV830" s="19">
        <v>3.0</v>
      </c>
      <c r="BW830" s="19" t="s">
        <v>195</v>
      </c>
      <c r="BX830" s="19" t="s">
        <v>191</v>
      </c>
      <c r="BY830" s="19" t="s">
        <v>185</v>
      </c>
      <c r="BZ830" s="19" t="s">
        <v>185</v>
      </c>
      <c r="CA830" s="19">
        <f t="shared" si="17"/>
        <v>0</v>
      </c>
      <c r="CB830" s="19" t="s">
        <v>185</v>
      </c>
      <c r="CC830" s="19">
        <f t="shared" si="18"/>
        <v>0</v>
      </c>
      <c r="CD830" s="19" t="s">
        <v>192</v>
      </c>
      <c r="CE830" s="19">
        <f t="shared" si="19"/>
        <v>0</v>
      </c>
      <c r="CF830" s="19" t="s">
        <v>192</v>
      </c>
      <c r="CG830" s="19">
        <f t="shared" si="20"/>
        <v>0</v>
      </c>
      <c r="CH830" s="19" t="s">
        <v>192</v>
      </c>
      <c r="CI830" s="19">
        <f t="shared" si="21"/>
        <v>0</v>
      </c>
      <c r="CJ830" s="19" t="s">
        <v>210</v>
      </c>
      <c r="CK830" s="19" t="s">
        <v>185</v>
      </c>
      <c r="CL830" s="19" t="s">
        <v>194</v>
      </c>
      <c r="CM830" s="19">
        <f t="shared" si="22"/>
        <v>3.5</v>
      </c>
      <c r="CN830" s="19" t="s">
        <v>185</v>
      </c>
      <c r="CO830" s="19">
        <f t="shared" si="23"/>
        <v>0</v>
      </c>
      <c r="CP830" s="19" t="s">
        <v>185</v>
      </c>
      <c r="CQ830" s="19" t="s">
        <v>195</v>
      </c>
      <c r="CR830" s="19" t="s">
        <v>185</v>
      </c>
      <c r="CS830" s="19" t="s">
        <v>195</v>
      </c>
      <c r="CT830" s="19" t="s">
        <v>185</v>
      </c>
      <c r="CU830" s="19">
        <f t="shared" ref="CU830:CY830" si="906">if(CP830="Không",0,1)</f>
        <v>0</v>
      </c>
      <c r="CV830" s="19">
        <f t="shared" si="906"/>
        <v>1</v>
      </c>
      <c r="CW830" s="19">
        <f t="shared" si="906"/>
        <v>0</v>
      </c>
      <c r="CX830" s="19">
        <f t="shared" si="906"/>
        <v>1</v>
      </c>
      <c r="CY830" s="19">
        <f t="shared" si="906"/>
        <v>0</v>
      </c>
      <c r="CZ830" s="19" t="s">
        <v>185</v>
      </c>
      <c r="DA830" s="19">
        <f t="shared" si="25"/>
        <v>0</v>
      </c>
      <c r="DB830" s="19" t="s">
        <v>185</v>
      </c>
      <c r="DC830" s="19">
        <f t="shared" si="26"/>
        <v>0</v>
      </c>
      <c r="DD830" s="20"/>
      <c r="DE830" s="19" t="s">
        <v>195</v>
      </c>
      <c r="DF830" s="19">
        <f t="shared" si="27"/>
        <v>1</v>
      </c>
      <c r="DG830" s="19" t="s">
        <v>196</v>
      </c>
      <c r="DH830" s="19">
        <f t="shared" si="28"/>
        <v>0</v>
      </c>
      <c r="DI830" s="19" t="s">
        <v>185</v>
      </c>
      <c r="DJ830" s="19">
        <f t="shared" si="29"/>
        <v>0</v>
      </c>
      <c r="DK830" s="19" t="s">
        <v>197</v>
      </c>
      <c r="DL830" s="19">
        <f t="shared" si="30"/>
        <v>0</v>
      </c>
      <c r="DM830" s="19">
        <v>0.0</v>
      </c>
      <c r="DN830" s="19">
        <f t="shared" si="31"/>
        <v>0</v>
      </c>
      <c r="DO830" s="19" t="s">
        <v>324</v>
      </c>
      <c r="DP830" s="19" t="s">
        <v>185</v>
      </c>
      <c r="DQ830" s="20">
        <f t="shared" si="32"/>
        <v>0</v>
      </c>
      <c r="DR830" s="20"/>
      <c r="DS830" s="19" t="s">
        <v>185</v>
      </c>
      <c r="DT830" s="20"/>
      <c r="DU830" s="19" t="s">
        <v>185</v>
      </c>
      <c r="DV830" s="20"/>
      <c r="DW830" s="20"/>
      <c r="DX830" s="20"/>
      <c r="DY830" s="20"/>
    </row>
    <row r="831">
      <c r="A831" s="18">
        <v>46054.446805555555</v>
      </c>
      <c r="B831" s="19" t="s">
        <v>243</v>
      </c>
      <c r="C831" s="19" t="s">
        <v>335</v>
      </c>
      <c r="D831" s="19">
        <f t="shared" si="2"/>
        <v>1</v>
      </c>
      <c r="E831" s="19" t="s">
        <v>346</v>
      </c>
      <c r="F831" s="19">
        <f>IFERROR(__xludf.DUMMYFUNCTION("LET(
  t, LOWER(TRIM(E831)),
  IFS(
    REGEXMATCH(t,""chuyển giới|transgender""), 6,
    REGEXMATCH(t,""vô tính|asexual|nam nữ.*không có nhu cầu""), 4,
    REGEXMATCH(t,""toàn tính|pansexual""), 5,
    REGEXMATCH(t,""song tính|bisexual|biromantic""), 1,
"&amp;"    AND(REGEXMATCH(t,""đồng tính nam|\bgay\b""), NOT(REGEXMATCH(t,""not gay|không gay|ko gay""))), 2,
    REGEXMATCH(t,""đồng tính nữ|\blesbian\b|em thích nữ|thích nữ|mê nữ|sapphic""), 3,
    REGEXMATCH(t,""^\.$|^(không|ko|k|no)$|^(không có|ko có)$""), 8,"&amp;"
    REGEXMATCH(t,""không biết|chưa rõ|chưa xác định|ko hiểu|huh|strange|\?{3,}|hong có.*không biết|vn chỉ có nam và nữ""), 7,
    REGEXMATCH(t,""dị tính|heterosexual|thẳng|straight|khác giới|thích khác giới|trai gái|quan hệ trai gái|nam\s*-\s*nữ|nam\s*nữ"&amp;"|bình thường|normal|\bbth\b|\bbinh thuong\b|giới tính bình thường|xu hướng tính dục bth""), 0,
    TRUE, 7
  )
)"),0.0)</f>
        <v>0</v>
      </c>
      <c r="G831" s="19" t="s">
        <v>220</v>
      </c>
      <c r="H831" s="19">
        <f>IFERROR(__xludf.DUMMYFUNCTION("LET(
  t, LOWER(TRIM(G831)),
  IFS(
    REGEXMATCH(t,""phật giáo hòa hảo""), 3,
    REGEXMATCH(t,""công giáo""), 1,
    REGEXMATCH(t,""phật giáo""), 2,
    REGEXMATCH(t,""hồi giáo""), 4,
    REGEXMATCH(t,""cao đài|cao dai""), 5,
    REGEXMATCH(t,""bà la m"&amp;"ôn|ba la mon""), 6,
    REGEXMATCH(t,""^kinh$""), 7,
    REGEXMATCH(t,""không tôn giáo|^(không|khong)$|^không có$|^khong co$|^không$|^không\s+$""), 0,
    TRUE, """"
  )
)"),2.0)</f>
        <v>2</v>
      </c>
      <c r="I831" s="19" t="s">
        <v>347</v>
      </c>
      <c r="J831" s="19">
        <f>IFERROR(__xludf.DUMMYFUNCTION("LET(
  text, LOWER(I831),
  IFERROR(
    IFS(
      REGEXMATCH(text,""ở cùng gia đình|ở trọ cùng gia đình""), 0,
      REGEXMATCH(text,""thuê trọ""), 1,
      REGEXMATCH(text,""ở ktx""), 2,
      REGEXMATCH(text,""có nhà tại khu vực đang học|có nhà|ở riên"&amp;"g tại chung cư""), 3,
      REGEXMATCH(text,""ở nhà người quen""), 4
    ),
  -1)
)"),4.0)</f>
        <v>4</v>
      </c>
      <c r="K831" s="19" t="s">
        <v>183</v>
      </c>
      <c r="L831" s="19">
        <f>IFERROR(__xludf.DUMMYFUNCTION("LET(
  t, LOWER(TRIM(K831)),
  IFERROR(
    IFS(
      REGEXMATCH(t,""xuất\s*sắc""), 0,
      REGEXMATCH(t,""^giỏi$""), 1,
      REGEXMATCH(t,""^khá$""), 2,
      REGEXMATCH(t,""trung bình|bình thường|^4$""), 3,
      REGEXMATCH(t,""rớt""), 4,
      REGEX"&amp;"MATCH(t,""năm nhất|tân sinh viên|mới|chưa|không|sắp thi|chuẩn bị thi|kq|kết quả|chưa có|chưa biết""), 5,
      TRUE, 5
    ),
  5)
)"),2.0)</f>
        <v>2</v>
      </c>
      <c r="M831" s="19" t="s">
        <v>222</v>
      </c>
      <c r="N831" s="19">
        <f>IFERROR(__xludf.DUMMYFUNCTION("LET(
  t, LOWER(TRIM(M831)),
  IFERROR(
    IFS(
      REGEXMATCH(t,""ko biết|không biết|hơm bt|hôm bt|khum biết|chưa biết|không rõ|câu không rõ""), 3,
      REGEXMATCH(t,""50/50|bình thường|phân vân|lúc này lúc kia|fomo|đuối|hơi đuối|hơi không chắc""), "&amp;"1,
      REGEXMATCH(t,""không hợp|không phù hợp|hối hận|bất đắc dĩ|bất đắt dĩ|do không còn lựa chọn|không còn đam mê|mất đam mê|học không nổi""), 0,
      REGEXMATCH(t,""^có$|^có\b""), 0,
      REGEXMATCH(t,""^không$|^không\s|^không\.$|^không!$|^không,$"&amp;"|^không\?$|phù hợp|siêu hợp|cảm thấy phù hợp|phù hợp rồi|ổn|ước mơ|tự chọn|năng lực|suy nghĩ""), 2,
      TRUE, 3
    ),
  3)
)"),2.0)</f>
        <v>2</v>
      </c>
      <c r="O831" s="19" t="s">
        <v>195</v>
      </c>
      <c r="P831" s="19">
        <f t="shared" si="3"/>
        <v>1</v>
      </c>
      <c r="Q831" s="19">
        <v>1.0</v>
      </c>
      <c r="R831" s="20">
        <f t="shared" si="875"/>
        <v>1</v>
      </c>
      <c r="S831" s="19" t="s">
        <v>1489</v>
      </c>
      <c r="T831" s="19"/>
      <c r="U831" s="19" t="s">
        <v>204</v>
      </c>
      <c r="V831" s="20">
        <f>IFERROR(__xludf.DUMMYFUNCTION("IFERROR(REGEXEXTRACT(U831,""\d+"")*1, """")"),15.0)</f>
        <v>15</v>
      </c>
      <c r="W831" s="20">
        <f t="shared" si="5"/>
        <v>15</v>
      </c>
      <c r="X831" s="19" t="s">
        <v>1490</v>
      </c>
      <c r="Y831" s="19" t="s">
        <v>1490</v>
      </c>
      <c r="Z831" s="19" t="s">
        <v>186</v>
      </c>
      <c r="AA831" s="19"/>
      <c r="AB831" s="19" t="s">
        <v>185</v>
      </c>
      <c r="AC831" s="19" t="s">
        <v>185</v>
      </c>
      <c r="AD831" s="19" t="s">
        <v>186</v>
      </c>
      <c r="AE831" s="19" t="s">
        <v>185</v>
      </c>
      <c r="AF831" s="19" t="s">
        <v>206</v>
      </c>
      <c r="AG831" s="19" t="s">
        <v>188</v>
      </c>
      <c r="AH831" s="19" t="s">
        <v>251</v>
      </c>
      <c r="AI831" s="19" t="s">
        <v>239</v>
      </c>
      <c r="AJ831" s="19">
        <f t="shared" si="6"/>
        <v>0</v>
      </c>
      <c r="AK831" s="19" t="s">
        <v>238</v>
      </c>
      <c r="AL831" s="19">
        <f t="shared" si="7"/>
        <v>0</v>
      </c>
      <c r="AM831" s="19" t="s">
        <v>190</v>
      </c>
      <c r="AN831" s="19">
        <f t="shared" si="8"/>
        <v>0</v>
      </c>
      <c r="AO831" s="20"/>
      <c r="AP831" s="19">
        <v>2.0</v>
      </c>
      <c r="AQ831" s="19">
        <v>3.0</v>
      </c>
      <c r="AR831" s="19">
        <v>4.0</v>
      </c>
      <c r="AS831" s="19">
        <v>2.0</v>
      </c>
      <c r="AT831" s="19">
        <v>3.0</v>
      </c>
      <c r="AU831" s="19">
        <v>2.0</v>
      </c>
      <c r="AV831" s="19">
        <v>4.0</v>
      </c>
      <c r="AW831" s="19">
        <v>1.0</v>
      </c>
      <c r="AX831" s="19">
        <v>4.0</v>
      </c>
      <c r="AY831" s="19">
        <f t="shared" si="9"/>
        <v>25</v>
      </c>
      <c r="AZ831" s="19">
        <f t="shared" si="10"/>
        <v>16</v>
      </c>
      <c r="BA831" s="19">
        <f t="shared" si="11"/>
        <v>1</v>
      </c>
      <c r="BB831" s="19">
        <f t="shared" si="12"/>
        <v>1</v>
      </c>
      <c r="BC831" s="19">
        <v>1.0</v>
      </c>
      <c r="BD831" s="19">
        <v>1.0</v>
      </c>
      <c r="BE831" s="19">
        <v>3.0</v>
      </c>
      <c r="BF831" s="19">
        <v>3.0</v>
      </c>
      <c r="BG831" s="19">
        <v>2.0</v>
      </c>
      <c r="BH831" s="19">
        <v>1.0</v>
      </c>
      <c r="BI831" s="19">
        <v>3.0</v>
      </c>
      <c r="BJ831" s="19">
        <f t="shared" si="13"/>
        <v>14</v>
      </c>
      <c r="BK831" s="19">
        <f t="shared" si="14"/>
        <v>7</v>
      </c>
      <c r="BL831" s="19"/>
      <c r="BM831" s="19"/>
      <c r="BN831" s="19">
        <v>5.0</v>
      </c>
      <c r="BO831" s="19" t="s">
        <v>185</v>
      </c>
      <c r="BP831" s="19">
        <f t="shared" si="15"/>
        <v>0</v>
      </c>
      <c r="BQ831" s="19">
        <v>4.0</v>
      </c>
      <c r="BR831" s="19">
        <v>20.0</v>
      </c>
      <c r="BS831" s="19" t="s">
        <v>195</v>
      </c>
      <c r="BT831" s="20">
        <f t="shared" si="16"/>
        <v>1</v>
      </c>
      <c r="BU831" s="19" t="s">
        <v>312</v>
      </c>
      <c r="BV831" s="19">
        <v>3.0</v>
      </c>
      <c r="BW831" s="19" t="s">
        <v>185</v>
      </c>
      <c r="BX831" s="19" t="s">
        <v>191</v>
      </c>
      <c r="BY831" s="19" t="s">
        <v>185</v>
      </c>
      <c r="BZ831" s="19" t="s">
        <v>186</v>
      </c>
      <c r="CA831" s="19">
        <f t="shared" si="17"/>
        <v>1</v>
      </c>
      <c r="CB831" s="19" t="s">
        <v>208</v>
      </c>
      <c r="CC831" s="19">
        <f t="shared" si="18"/>
        <v>2</v>
      </c>
      <c r="CD831" s="19" t="s">
        <v>209</v>
      </c>
      <c r="CE831" s="19">
        <f t="shared" si="19"/>
        <v>1</v>
      </c>
      <c r="CF831" s="19" t="s">
        <v>209</v>
      </c>
      <c r="CG831" s="19">
        <f t="shared" si="20"/>
        <v>1</v>
      </c>
      <c r="CH831" s="19" t="s">
        <v>209</v>
      </c>
      <c r="CI831" s="19">
        <f t="shared" si="21"/>
        <v>1</v>
      </c>
      <c r="CJ831" s="19" t="s">
        <v>292</v>
      </c>
      <c r="CK831" s="19" t="s">
        <v>185</v>
      </c>
      <c r="CL831" s="19" t="s">
        <v>212</v>
      </c>
      <c r="CM831" s="19">
        <f t="shared" si="22"/>
        <v>6</v>
      </c>
      <c r="CN831" s="19" t="s">
        <v>213</v>
      </c>
      <c r="CO831" s="19">
        <f t="shared" si="23"/>
        <v>1</v>
      </c>
      <c r="CP831" s="19" t="s">
        <v>185</v>
      </c>
      <c r="CQ831" s="19" t="s">
        <v>195</v>
      </c>
      <c r="CR831" s="19" t="s">
        <v>185</v>
      </c>
      <c r="CS831" s="19" t="s">
        <v>195</v>
      </c>
      <c r="CT831" s="19" t="s">
        <v>195</v>
      </c>
      <c r="CU831" s="19">
        <f t="shared" ref="CU831:CY831" si="907">if(CP831="Không",0,1)</f>
        <v>0</v>
      </c>
      <c r="CV831" s="19">
        <f t="shared" si="907"/>
        <v>1</v>
      </c>
      <c r="CW831" s="19">
        <f t="shared" si="907"/>
        <v>0</v>
      </c>
      <c r="CX831" s="19">
        <f t="shared" si="907"/>
        <v>1</v>
      </c>
      <c r="CY831" s="19">
        <f t="shared" si="907"/>
        <v>1</v>
      </c>
      <c r="CZ831" s="19" t="s">
        <v>195</v>
      </c>
      <c r="DA831" s="19">
        <f t="shared" si="25"/>
        <v>1</v>
      </c>
      <c r="DB831" s="19" t="s">
        <v>195</v>
      </c>
      <c r="DC831" s="19">
        <f t="shared" si="26"/>
        <v>1</v>
      </c>
      <c r="DD831" s="19" t="s">
        <v>1491</v>
      </c>
      <c r="DE831" s="19" t="s">
        <v>195</v>
      </c>
      <c r="DF831" s="19">
        <f t="shared" si="27"/>
        <v>1</v>
      </c>
      <c r="DG831" s="19" t="s">
        <v>196</v>
      </c>
      <c r="DH831" s="19">
        <f t="shared" si="28"/>
        <v>0</v>
      </c>
      <c r="DI831" s="19" t="s">
        <v>185</v>
      </c>
      <c r="DJ831" s="19">
        <f t="shared" si="29"/>
        <v>0</v>
      </c>
      <c r="DK831" s="19" t="s">
        <v>257</v>
      </c>
      <c r="DL831" s="19">
        <f t="shared" si="30"/>
        <v>3</v>
      </c>
      <c r="DM831" s="19" t="s">
        <v>303</v>
      </c>
      <c r="DN831" s="19">
        <f t="shared" si="31"/>
        <v>0.5</v>
      </c>
      <c r="DO831" s="19" t="s">
        <v>304</v>
      </c>
      <c r="DP831" s="19" t="s">
        <v>185</v>
      </c>
      <c r="DQ831" s="20">
        <f t="shared" si="32"/>
        <v>0</v>
      </c>
      <c r="DR831" s="20"/>
      <c r="DS831" s="19" t="s">
        <v>185</v>
      </c>
      <c r="DT831" s="20"/>
      <c r="DU831" s="19" t="s">
        <v>185</v>
      </c>
      <c r="DV831" s="20"/>
      <c r="DW831" s="20"/>
      <c r="DX831" s="20"/>
      <c r="DY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19"/>
      <c r="AK832" s="20"/>
      <c r="AL832" s="19"/>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c r="BR832" s="20"/>
      <c r="BS832" s="20"/>
      <c r="BT832" s="20"/>
      <c r="BU832" s="20"/>
      <c r="BV832" s="20"/>
      <c r="BW832" s="20"/>
      <c r="BX832" s="20"/>
      <c r="BY832" s="20"/>
      <c r="BZ832" s="20"/>
      <c r="CA832" s="20"/>
      <c r="CB832" s="20"/>
      <c r="CC832" s="20"/>
      <c r="CD832" s="20"/>
      <c r="CE832" s="20"/>
      <c r="CF832" s="20"/>
      <c r="CG832" s="20"/>
      <c r="CH832" s="20"/>
      <c r="CI832" s="19"/>
      <c r="CJ832" s="20"/>
      <c r="CK832" s="20"/>
      <c r="CL832" s="20"/>
      <c r="CM832" s="19"/>
      <c r="CN832" s="20"/>
      <c r="CO832" s="20"/>
      <c r="CP832" s="20"/>
      <c r="CQ832" s="20"/>
      <c r="CR832" s="20"/>
      <c r="CS832" s="20"/>
      <c r="CT832" s="20"/>
      <c r="CU832" s="20"/>
      <c r="CV832" s="20"/>
      <c r="CW832" s="20"/>
      <c r="CX832" s="20"/>
      <c r="CY832" s="20"/>
      <c r="CZ832" s="20"/>
      <c r="DA832" s="20"/>
      <c r="DB832" s="20"/>
      <c r="DC832" s="20"/>
      <c r="DD832" s="20"/>
      <c r="DE832" s="20"/>
      <c r="DF832" s="20"/>
      <c r="DG832" s="20"/>
      <c r="DH832" s="20"/>
      <c r="DI832" s="20"/>
      <c r="DJ832" s="20"/>
      <c r="DK832" s="20" t="str">
        <f t="array" ref="DK832:DK841">unique(DK2:DK831)</f>
        <v>Không, không bao giờ</v>
      </c>
      <c r="DL832" s="19">
        <f t="shared" si="30"/>
        <v>0</v>
      </c>
      <c r="DM832" s="20" t="str">
        <f t="array" ref="DM832:DM847">unique(DM2:DM831)</f>
        <v>1-2 giờ</v>
      </c>
      <c r="DN832" s="19">
        <f t="shared" ref="DN832:DN834" si="908">IF(OR(DM832="Không",DM832="không",DM832="0","Hồi đó giờ ko chơi"=DM832),0,
IF(ISNUMBER(SEARCH("Dưới 1",DM832)),0.5,
IF(ISNUMBER(SEARCH("5 giờ trở lên",DM832)),5,
IF(ISNUMBER(SEARCH("mỗi ngày",DM832)),
    VALUE(LEFT(DM832,FIND(" giờ",DM832)-1))*7,
IF(ISNUMBER(SEARCH("-",DM832)),
    (VALUE(LEFT(DM832,FIND("-",DM832)-1))+
     VALUE(MID(DM832,FIND("-",DM832)+1,2)))/2,
IF(ISNUMBER(SEARCH("giờ",DM832)),
    VALUE(LEFT(DM832,FIND(" giờ",DM832)-1)),
""))))))</f>
        <v>1.5</v>
      </c>
      <c r="DO832" s="20"/>
      <c r="DP832" s="20"/>
      <c r="DQ832" s="20"/>
      <c r="DR832" s="20"/>
      <c r="DS832" s="20"/>
      <c r="DT832" s="20"/>
      <c r="DU832" s="20"/>
      <c r="DV832" s="20"/>
      <c r="DW832" s="20"/>
      <c r="DX832" s="20"/>
      <c r="DY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19"/>
      <c r="AK833" s="20"/>
      <c r="AL833" s="19"/>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c r="BR833" s="20"/>
      <c r="BS833" s="20"/>
      <c r="BT833" s="20"/>
      <c r="BU833" s="20"/>
      <c r="BV833" s="20"/>
      <c r="BW833" s="20"/>
      <c r="BX833" s="20"/>
      <c r="BY833" s="20"/>
      <c r="BZ833" s="20"/>
      <c r="CA833" s="20"/>
      <c r="CB833" s="20"/>
      <c r="CC833" s="20"/>
      <c r="CD833" s="20"/>
      <c r="CE833" s="20"/>
      <c r="CF833" s="20"/>
      <c r="CG833" s="20"/>
      <c r="CH833" s="20"/>
      <c r="CI833" s="19"/>
      <c r="CJ833" s="20"/>
      <c r="CK833" s="20"/>
      <c r="CL833" s="20"/>
      <c r="CM833" s="19"/>
      <c r="CN833" s="20"/>
      <c r="CO833" s="20"/>
      <c r="CP833" s="20"/>
      <c r="CQ833" s="20"/>
      <c r="CR833" s="20"/>
      <c r="CS833" s="20"/>
      <c r="CT833" s="20"/>
      <c r="CU833" s="20"/>
      <c r="CV833" s="20"/>
      <c r="CW833" s="20"/>
      <c r="CX833" s="20"/>
      <c r="CY833" s="20"/>
      <c r="CZ833" s="20"/>
      <c r="DA833" s="20"/>
      <c r="DB833" s="20"/>
      <c r="DC833" s="20"/>
      <c r="DD833" s="20"/>
      <c r="DE833" s="20"/>
      <c r="DF833" s="20"/>
      <c r="DG833" s="20"/>
      <c r="DH833" s="20"/>
      <c r="DI833" s="20"/>
      <c r="DJ833" s="20"/>
      <c r="DK833" s="20" t="s">
        <v>257</v>
      </c>
      <c r="DL833" s="19">
        <f t="shared" si="30"/>
        <v>3</v>
      </c>
      <c r="DM833" s="20" t="s">
        <v>216</v>
      </c>
      <c r="DN833" s="19">
        <f t="shared" si="908"/>
        <v>3.5</v>
      </c>
      <c r="DO833" s="20"/>
      <c r="DP833" s="20"/>
      <c r="DQ833" s="20"/>
      <c r="DR833" s="20"/>
      <c r="DS833" s="20"/>
      <c r="DT833" s="20"/>
      <c r="DU833" s="20"/>
      <c r="DV833" s="20"/>
      <c r="DW833" s="20"/>
      <c r="DX833" s="20"/>
      <c r="DY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19"/>
      <c r="AK834" s="20"/>
      <c r="AL834" s="19"/>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c r="BR834" s="20"/>
      <c r="BS834" s="20"/>
      <c r="BT834" s="20"/>
      <c r="BU834" s="20"/>
      <c r="BV834" s="20"/>
      <c r="BW834" s="20"/>
      <c r="BX834" s="20"/>
      <c r="BY834" s="20"/>
      <c r="BZ834" s="20"/>
      <c r="CA834" s="20"/>
      <c r="CB834" s="20"/>
      <c r="CC834" s="20"/>
      <c r="CD834" s="20"/>
      <c r="CE834" s="20"/>
      <c r="CF834" s="20"/>
      <c r="CG834" s="20"/>
      <c r="CH834" s="20"/>
      <c r="CI834" s="19"/>
      <c r="CJ834" s="20"/>
      <c r="CK834" s="20"/>
      <c r="CL834" s="20"/>
      <c r="CM834" s="19"/>
      <c r="CN834" s="20"/>
      <c r="CO834" s="20"/>
      <c r="CP834" s="20"/>
      <c r="CQ834" s="20"/>
      <c r="CR834" s="20"/>
      <c r="CS834" s="20"/>
      <c r="CT834" s="20"/>
      <c r="CU834" s="20"/>
      <c r="CV834" s="20"/>
      <c r="CW834" s="20"/>
      <c r="CX834" s="20"/>
      <c r="CY834" s="20"/>
      <c r="CZ834" s="20"/>
      <c r="DA834" s="20"/>
      <c r="DB834" s="20"/>
      <c r="DC834" s="20"/>
      <c r="DD834" s="20"/>
      <c r="DE834" s="20"/>
      <c r="DF834" s="20"/>
      <c r="DG834" s="20"/>
      <c r="DH834" s="20"/>
      <c r="DI834" s="20"/>
      <c r="DJ834" s="20"/>
      <c r="DK834" s="20" t="s">
        <v>282</v>
      </c>
      <c r="DL834" s="19">
        <f t="shared" si="30"/>
        <v>1</v>
      </c>
      <c r="DM834" s="20" t="s">
        <v>232</v>
      </c>
      <c r="DN834" s="19">
        <f t="shared" si="908"/>
        <v>2.5</v>
      </c>
      <c r="DO834" s="20"/>
      <c r="DP834" s="20"/>
      <c r="DQ834" s="20"/>
      <c r="DR834" s="20"/>
      <c r="DS834" s="20"/>
      <c r="DT834" s="20"/>
      <c r="DU834" s="20"/>
      <c r="DV834" s="20"/>
      <c r="DW834" s="20"/>
      <c r="DX834" s="20"/>
      <c r="DY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19"/>
      <c r="AK835" s="20"/>
      <c r="AL835" s="19"/>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c r="BW835" s="20"/>
      <c r="BX835" s="20"/>
      <c r="BY835" s="20"/>
      <c r="BZ835" s="20"/>
      <c r="CA835" s="20"/>
      <c r="CB835" s="20"/>
      <c r="CC835" s="20"/>
      <c r="CD835" s="20"/>
      <c r="CE835" s="20"/>
      <c r="CF835" s="20"/>
      <c r="CG835" s="20"/>
      <c r="CH835" s="20"/>
      <c r="CI835" s="20"/>
      <c r="CJ835" s="20"/>
      <c r="CK835" s="20"/>
      <c r="CL835" s="20"/>
      <c r="CM835" s="19"/>
      <c r="CN835" s="20"/>
      <c r="CO835" s="20"/>
      <c r="CP835" s="20"/>
      <c r="CQ835" s="20"/>
      <c r="CR835" s="20"/>
      <c r="CS835" s="20"/>
      <c r="CT835" s="20"/>
      <c r="CU835" s="20"/>
      <c r="CV835" s="20"/>
      <c r="CW835" s="20"/>
      <c r="CX835" s="20"/>
      <c r="CY835" s="20"/>
      <c r="CZ835" s="20"/>
      <c r="DA835" s="20"/>
      <c r="DB835" s="20"/>
      <c r="DC835" s="20"/>
      <c r="DD835" s="20"/>
      <c r="DE835" s="20"/>
      <c r="DF835" s="20"/>
      <c r="DG835" s="20"/>
      <c r="DH835" s="20"/>
      <c r="DI835" s="20"/>
      <c r="DJ835" s="20"/>
      <c r="DK835" s="20" t="s">
        <v>445</v>
      </c>
      <c r="DL835" s="19">
        <f t="shared" si="30"/>
        <v>2</v>
      </c>
      <c r="DM835" s="20"/>
      <c r="DN835" s="20"/>
      <c r="DO835" s="20"/>
      <c r="DP835" s="20"/>
      <c r="DQ835" s="20"/>
      <c r="DR835" s="20"/>
      <c r="DS835" s="20"/>
      <c r="DT835" s="20"/>
      <c r="DU835" s="20"/>
      <c r="DV835" s="20"/>
      <c r="DW835" s="20"/>
      <c r="DX835" s="20"/>
      <c r="DY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19"/>
      <c r="AK836" s="20"/>
      <c r="AL836" s="19"/>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c r="BR836" s="20"/>
      <c r="BS836" s="20"/>
      <c r="BT836" s="20"/>
      <c r="BU836" s="20"/>
      <c r="BV836" s="20"/>
      <c r="BW836" s="20"/>
      <c r="BX836" s="20"/>
      <c r="BY836" s="20"/>
      <c r="BZ836" s="20"/>
      <c r="CA836" s="20"/>
      <c r="CB836" s="20"/>
      <c r="CC836" s="20"/>
      <c r="CD836" s="20"/>
      <c r="CE836" s="20"/>
      <c r="CF836" s="20"/>
      <c r="CG836" s="20"/>
      <c r="CH836" s="20"/>
      <c r="CI836" s="20"/>
      <c r="CJ836" s="20"/>
      <c r="CK836" s="20"/>
      <c r="CL836" s="20"/>
      <c r="CM836" s="19"/>
      <c r="CN836" s="20"/>
      <c r="CO836" s="20"/>
      <c r="CP836" s="20"/>
      <c r="CQ836" s="20"/>
      <c r="CR836" s="20"/>
      <c r="CS836" s="20"/>
      <c r="CT836" s="20"/>
      <c r="CU836" s="20"/>
      <c r="CV836" s="20"/>
      <c r="CW836" s="20"/>
      <c r="CX836" s="20"/>
      <c r="CY836" s="20"/>
      <c r="CZ836" s="20"/>
      <c r="DA836" s="20"/>
      <c r="DB836" s="20"/>
      <c r="DC836" s="20"/>
      <c r="DD836" s="20"/>
      <c r="DE836" s="20"/>
      <c r="DF836" s="20"/>
      <c r="DG836" s="20"/>
      <c r="DH836" s="20"/>
      <c r="DI836" s="20"/>
      <c r="DJ836" s="20"/>
      <c r="DK836" s="20" t="s">
        <v>719</v>
      </c>
      <c r="DL836" s="19">
        <f t="shared" si="30"/>
        <v>0</v>
      </c>
      <c r="DM836" s="20" t="s">
        <v>265</v>
      </c>
      <c r="DN836" s="20"/>
      <c r="DO836" s="20"/>
      <c r="DP836" s="20"/>
      <c r="DQ836" s="20"/>
      <c r="DR836" s="20"/>
      <c r="DS836" s="20"/>
      <c r="DT836" s="20"/>
      <c r="DU836" s="20"/>
      <c r="DV836" s="20"/>
      <c r="DW836" s="20"/>
      <c r="DX836" s="20"/>
      <c r="DY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c r="BW837" s="20"/>
      <c r="BX837" s="20"/>
      <c r="BY837" s="20"/>
      <c r="BZ837" s="20"/>
      <c r="CA837" s="20"/>
      <c r="CB837" s="20"/>
      <c r="CC837" s="20"/>
      <c r="CD837" s="20"/>
      <c r="CE837" s="20"/>
      <c r="CF837" s="20"/>
      <c r="CG837" s="20"/>
      <c r="CH837" s="20"/>
      <c r="CI837" s="20"/>
      <c r="CJ837" s="20"/>
      <c r="CK837" s="20"/>
      <c r="CL837" s="20"/>
      <c r="CM837" s="19"/>
      <c r="CN837" s="20"/>
      <c r="CO837" s="20"/>
      <c r="CP837" s="20"/>
      <c r="CQ837" s="20"/>
      <c r="CR837" s="20"/>
      <c r="CS837" s="20"/>
      <c r="CT837" s="20"/>
      <c r="CU837" s="20"/>
      <c r="CV837" s="20"/>
      <c r="CW837" s="20"/>
      <c r="CX837" s="20"/>
      <c r="CY837" s="20"/>
      <c r="CZ837" s="20"/>
      <c r="DA837" s="20"/>
      <c r="DB837" s="20"/>
      <c r="DC837" s="20"/>
      <c r="DD837" s="20"/>
      <c r="DE837" s="20"/>
      <c r="DF837" s="20"/>
      <c r="DG837" s="20"/>
      <c r="DH837" s="20"/>
      <c r="DI837" s="20"/>
      <c r="DJ837" s="20"/>
      <c r="DK837" s="20" t="s">
        <v>732</v>
      </c>
      <c r="DL837" s="19">
        <f t="shared" si="30"/>
        <v>0</v>
      </c>
      <c r="DM837" s="20" t="s">
        <v>303</v>
      </c>
      <c r="DN837" s="20"/>
      <c r="DO837" s="20"/>
      <c r="DP837" s="20"/>
      <c r="DQ837" s="20"/>
      <c r="DR837" s="20"/>
      <c r="DS837" s="20"/>
      <c r="DT837" s="20"/>
      <c r="DU837" s="20"/>
      <c r="DV837" s="20"/>
      <c r="DW837" s="20"/>
      <c r="DX837" s="20"/>
      <c r="DY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c r="BR838" s="20"/>
      <c r="BS838" s="20"/>
      <c r="BT838" s="20"/>
      <c r="BU838" s="20"/>
      <c r="BV838" s="20"/>
      <c r="BW838" s="20"/>
      <c r="BX838" s="20"/>
      <c r="BY838" s="20"/>
      <c r="BZ838" s="20"/>
      <c r="CA838" s="20"/>
      <c r="CB838" s="20"/>
      <c r="CC838" s="20"/>
      <c r="CD838" s="20"/>
      <c r="CE838" s="20"/>
      <c r="CF838" s="20"/>
      <c r="CG838" s="20"/>
      <c r="CH838" s="20"/>
      <c r="CI838" s="20"/>
      <c r="CJ838" s="20"/>
      <c r="CK838" s="20"/>
      <c r="CL838" s="20"/>
      <c r="CM838" s="19"/>
      <c r="CN838" s="20"/>
      <c r="CO838" s="20"/>
      <c r="CP838" s="20"/>
      <c r="CQ838" s="20"/>
      <c r="CR838" s="20"/>
      <c r="CS838" s="20"/>
      <c r="CT838" s="20"/>
      <c r="CU838" s="20"/>
      <c r="CV838" s="20"/>
      <c r="CW838" s="20"/>
      <c r="CX838" s="20"/>
      <c r="CY838" s="20"/>
      <c r="CZ838" s="20"/>
      <c r="DA838" s="20"/>
      <c r="DB838" s="20"/>
      <c r="DC838" s="20"/>
      <c r="DD838" s="20"/>
      <c r="DE838" s="20"/>
      <c r="DF838" s="20"/>
      <c r="DG838" s="20"/>
      <c r="DH838" s="20"/>
      <c r="DI838" s="20"/>
      <c r="DJ838" s="20"/>
      <c r="DK838" s="20" t="s">
        <v>832</v>
      </c>
      <c r="DL838" s="19">
        <f t="shared" si="30"/>
        <v>0</v>
      </c>
      <c r="DM838" s="20" t="s">
        <v>314</v>
      </c>
      <c r="DN838" s="20"/>
      <c r="DO838" s="20"/>
      <c r="DP838" s="20"/>
      <c r="DQ838" s="20"/>
      <c r="DR838" s="20"/>
      <c r="DS838" s="20"/>
      <c r="DT838" s="20"/>
      <c r="DU838" s="20"/>
      <c r="DV838" s="20"/>
      <c r="DW838" s="20"/>
      <c r="DX838" s="20"/>
      <c r="DY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c r="BR839" s="20"/>
      <c r="BS839" s="20"/>
      <c r="BT839" s="20"/>
      <c r="BU839" s="20"/>
      <c r="BV839" s="20"/>
      <c r="BW839" s="20"/>
      <c r="BX839" s="20"/>
      <c r="BY839" s="20"/>
      <c r="BZ839" s="20"/>
      <c r="CA839" s="20"/>
      <c r="CB839" s="20"/>
      <c r="CC839" s="20"/>
      <c r="CD839" s="20"/>
      <c r="CE839" s="20"/>
      <c r="CF839" s="20"/>
      <c r="CG839" s="20"/>
      <c r="CH839" s="20"/>
      <c r="CI839" s="20"/>
      <c r="CJ839" s="20"/>
      <c r="CK839" s="20"/>
      <c r="CL839" s="20"/>
      <c r="CM839" s="19"/>
      <c r="CN839" s="20"/>
      <c r="CO839" s="20"/>
      <c r="CP839" s="20"/>
      <c r="CQ839" s="20"/>
      <c r="CR839" s="20"/>
      <c r="CS839" s="20"/>
      <c r="CT839" s="20"/>
      <c r="CU839" s="20"/>
      <c r="CV839" s="20"/>
      <c r="CW839" s="20"/>
      <c r="CX839" s="20"/>
      <c r="CY839" s="20"/>
      <c r="CZ839" s="20"/>
      <c r="DA839" s="20"/>
      <c r="DB839" s="20"/>
      <c r="DC839" s="20"/>
      <c r="DD839" s="20"/>
      <c r="DE839" s="20"/>
      <c r="DF839" s="20"/>
      <c r="DG839" s="20"/>
      <c r="DH839" s="20"/>
      <c r="DI839" s="20"/>
      <c r="DJ839" s="20"/>
      <c r="DK839" s="20" t="s">
        <v>1102</v>
      </c>
      <c r="DL839" s="19">
        <f t="shared" si="30"/>
        <v>2</v>
      </c>
      <c r="DM839" s="20" t="s">
        <v>185</v>
      </c>
      <c r="DN839" s="20"/>
      <c r="DO839" s="20"/>
      <c r="DP839" s="20"/>
      <c r="DQ839" s="20"/>
      <c r="DR839" s="20"/>
      <c r="DS839" s="20"/>
      <c r="DT839" s="20"/>
      <c r="DU839" s="20"/>
      <c r="DV839" s="20"/>
      <c r="DW839" s="20"/>
      <c r="DX839" s="20"/>
      <c r="DY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c r="BR840" s="20"/>
      <c r="BS840" s="20"/>
      <c r="BT840" s="20"/>
      <c r="BU840" s="20"/>
      <c r="BV840" s="20"/>
      <c r="BW840" s="20"/>
      <c r="BX840" s="20"/>
      <c r="BY840" s="20"/>
      <c r="BZ840" s="20"/>
      <c r="CA840" s="20"/>
      <c r="CB840" s="20"/>
      <c r="CC840" s="20"/>
      <c r="CD840" s="20"/>
      <c r="CE840" s="20"/>
      <c r="CF840" s="20"/>
      <c r="CG840" s="20"/>
      <c r="CH840" s="20"/>
      <c r="CI840" s="20"/>
      <c r="CJ840" s="20"/>
      <c r="CK840" s="20"/>
      <c r="CL840" s="20"/>
      <c r="CM840" s="19"/>
      <c r="CN840" s="20"/>
      <c r="CO840" s="20"/>
      <c r="CP840" s="20"/>
      <c r="CQ840" s="20"/>
      <c r="CR840" s="20"/>
      <c r="CS840" s="20"/>
      <c r="CT840" s="20"/>
      <c r="CU840" s="20"/>
      <c r="CV840" s="20"/>
      <c r="CW840" s="20"/>
      <c r="CX840" s="20"/>
      <c r="CY840" s="20"/>
      <c r="CZ840" s="20"/>
      <c r="DA840" s="20"/>
      <c r="DB840" s="20"/>
      <c r="DC840" s="20"/>
      <c r="DD840" s="20"/>
      <c r="DE840" s="20"/>
      <c r="DF840" s="20"/>
      <c r="DG840" s="20"/>
      <c r="DH840" s="20"/>
      <c r="DI840" s="20"/>
      <c r="DJ840" s="20"/>
      <c r="DK840" s="20" t="s">
        <v>788</v>
      </c>
      <c r="DL840" s="19">
        <f t="shared" si="30"/>
        <v>0</v>
      </c>
      <c r="DM840" s="20" t="s">
        <v>727</v>
      </c>
      <c r="DN840" s="20"/>
      <c r="DO840" s="20"/>
      <c r="DP840" s="20"/>
      <c r="DQ840" s="20"/>
      <c r="DR840" s="20"/>
      <c r="DS840" s="20"/>
      <c r="DT840" s="20"/>
      <c r="DU840" s="20"/>
      <c r="DV840" s="20"/>
      <c r="DW840" s="20"/>
      <c r="DX840" s="20"/>
      <c r="DY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c r="BW841" s="20"/>
      <c r="BX841" s="20"/>
      <c r="BY841" s="20"/>
      <c r="BZ841" s="20"/>
      <c r="CA841" s="20"/>
      <c r="CB841" s="20"/>
      <c r="CC841" s="20"/>
      <c r="CD841" s="20"/>
      <c r="CE841" s="20"/>
      <c r="CF841" s="20"/>
      <c r="CG841" s="20"/>
      <c r="CH841" s="20"/>
      <c r="CI841" s="20"/>
      <c r="CJ841" s="20"/>
      <c r="CK841" s="20"/>
      <c r="CL841" s="20"/>
      <c r="CM841" s="19"/>
      <c r="CN841" s="20"/>
      <c r="CO841" s="20"/>
      <c r="CP841" s="20"/>
      <c r="CQ841" s="20"/>
      <c r="CR841" s="20"/>
      <c r="CS841" s="20"/>
      <c r="CT841" s="20"/>
      <c r="CU841" s="20"/>
      <c r="CV841" s="20"/>
      <c r="CW841" s="20"/>
      <c r="CX841" s="20"/>
      <c r="CY841" s="20"/>
      <c r="CZ841" s="20"/>
      <c r="DA841" s="20"/>
      <c r="DB841" s="20"/>
      <c r="DC841" s="20"/>
      <c r="DD841" s="20"/>
      <c r="DE841" s="20"/>
      <c r="DF841" s="20"/>
      <c r="DG841" s="20"/>
      <c r="DH841" s="20"/>
      <c r="DI841" s="20"/>
      <c r="DJ841" s="20"/>
      <c r="DK841" s="20" t="s">
        <v>1474</v>
      </c>
      <c r="DL841" s="19">
        <f t="shared" si="30"/>
        <v>1</v>
      </c>
      <c r="DM841" s="20" t="s">
        <v>906</v>
      </c>
      <c r="DN841" s="20"/>
      <c r="DO841" s="20"/>
      <c r="DP841" s="20"/>
      <c r="DQ841" s="20"/>
      <c r="DR841" s="20"/>
      <c r="DS841" s="20"/>
      <c r="DT841" s="20"/>
      <c r="DU841" s="20"/>
      <c r="DV841" s="20"/>
      <c r="DW841" s="20"/>
      <c r="DX841" s="20"/>
      <c r="DY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c r="BR842" s="20"/>
      <c r="BS842" s="20"/>
      <c r="BT842" s="20"/>
      <c r="BU842" s="20"/>
      <c r="BV842" s="20"/>
      <c r="BW842" s="20"/>
      <c r="BX842" s="20"/>
      <c r="BY842" s="20"/>
      <c r="BZ842" s="20"/>
      <c r="CA842" s="20"/>
      <c r="CB842" s="20"/>
      <c r="CC842" s="20"/>
      <c r="CD842" s="20"/>
      <c r="CE842" s="20"/>
      <c r="CF842" s="20"/>
      <c r="CG842" s="20"/>
      <c r="CH842" s="20"/>
      <c r="CI842" s="20"/>
      <c r="CJ842" s="20"/>
      <c r="CK842" s="20"/>
      <c r="CL842" s="20"/>
      <c r="CM842" s="19"/>
      <c r="CN842" s="20"/>
      <c r="CO842" s="20"/>
      <c r="CP842" s="20"/>
      <c r="CQ842" s="20"/>
      <c r="CR842" s="20"/>
      <c r="CS842" s="20"/>
      <c r="CT842" s="20"/>
      <c r="CU842" s="20"/>
      <c r="CV842" s="20"/>
      <c r="CW842" s="20"/>
      <c r="CX842" s="20"/>
      <c r="CY842" s="20"/>
      <c r="CZ842" s="20"/>
      <c r="DA842" s="20"/>
      <c r="DB842" s="20"/>
      <c r="DC842" s="20"/>
      <c r="DD842" s="20"/>
      <c r="DE842" s="20"/>
      <c r="DF842" s="20"/>
      <c r="DG842" s="20"/>
      <c r="DH842" s="20"/>
      <c r="DI842" s="20"/>
      <c r="DJ842" s="20"/>
      <c r="DK842" s="20"/>
      <c r="DL842" s="20"/>
      <c r="DM842" s="20" t="s">
        <v>264</v>
      </c>
      <c r="DN842" s="20"/>
      <c r="DO842" s="20"/>
      <c r="DP842" s="20"/>
      <c r="DQ842" s="20"/>
      <c r="DR842" s="20"/>
      <c r="DS842" s="20"/>
      <c r="DT842" s="20"/>
      <c r="DU842" s="20"/>
      <c r="DV842" s="20"/>
      <c r="DW842" s="20"/>
      <c r="DX842" s="20"/>
      <c r="DY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c r="BR843" s="20"/>
      <c r="BS843" s="20"/>
      <c r="BT843" s="20"/>
      <c r="BU843" s="20"/>
      <c r="BV843" s="20"/>
      <c r="BW843" s="20"/>
      <c r="BX843" s="20"/>
      <c r="BY843" s="20"/>
      <c r="BZ843" s="20"/>
      <c r="CA843" s="20"/>
      <c r="CB843" s="20"/>
      <c r="CC843" s="20"/>
      <c r="CD843" s="20"/>
      <c r="CE843" s="20"/>
      <c r="CF843" s="20"/>
      <c r="CG843" s="20"/>
      <c r="CH843" s="20"/>
      <c r="CI843" s="20"/>
      <c r="CJ843" s="20"/>
      <c r="CK843" s="20"/>
      <c r="CL843" s="20"/>
      <c r="CM843" s="19"/>
      <c r="CN843" s="20"/>
      <c r="CO843" s="20"/>
      <c r="CP843" s="20"/>
      <c r="CQ843" s="20"/>
      <c r="CR843" s="20"/>
      <c r="CS843" s="20"/>
      <c r="CT843" s="20"/>
      <c r="CU843" s="20"/>
      <c r="CV843" s="20"/>
      <c r="CW843" s="20"/>
      <c r="CX843" s="20"/>
      <c r="CY843" s="20"/>
      <c r="CZ843" s="20"/>
      <c r="DA843" s="20"/>
      <c r="DB843" s="20"/>
      <c r="DC843" s="20"/>
      <c r="DD843" s="20"/>
      <c r="DE843" s="20"/>
      <c r="DF843" s="20"/>
      <c r="DG843" s="20"/>
      <c r="DH843" s="20"/>
      <c r="DI843" s="20"/>
      <c r="DJ843" s="20"/>
      <c r="DK843" s="20"/>
      <c r="DL843" s="20"/>
      <c r="DM843" s="20" t="s">
        <v>1253</v>
      </c>
      <c r="DN843" s="20"/>
      <c r="DO843" s="20"/>
      <c r="DP843" s="20"/>
      <c r="DQ843" s="20"/>
      <c r="DR843" s="20"/>
      <c r="DS843" s="20"/>
      <c r="DT843" s="20"/>
      <c r="DU843" s="20"/>
      <c r="DV843" s="20"/>
      <c r="DW843" s="20"/>
      <c r="DX843" s="20"/>
      <c r="DY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c r="BR844" s="20"/>
      <c r="BS844" s="20"/>
      <c r="BT844" s="20"/>
      <c r="BU844" s="20"/>
      <c r="BV844" s="20"/>
      <c r="BW844" s="20"/>
      <c r="BX844" s="20"/>
      <c r="BY844" s="20"/>
      <c r="BZ844" s="20"/>
      <c r="CA844" s="20"/>
      <c r="CB844" s="20"/>
      <c r="CC844" s="20"/>
      <c r="CD844" s="20"/>
      <c r="CE844" s="20"/>
      <c r="CF844" s="20"/>
      <c r="CG844" s="20"/>
      <c r="CH844" s="20"/>
      <c r="CI844" s="20"/>
      <c r="CJ844" s="20"/>
      <c r="CK844" s="20"/>
      <c r="CL844" s="20"/>
      <c r="CM844" s="19"/>
      <c r="CN844" s="20"/>
      <c r="CO844" s="20"/>
      <c r="CP844" s="20"/>
      <c r="CQ844" s="20"/>
      <c r="CR844" s="20"/>
      <c r="CS844" s="20"/>
      <c r="CT844" s="20"/>
      <c r="CU844" s="20"/>
      <c r="CV844" s="20"/>
      <c r="CW844" s="20"/>
      <c r="CX844" s="20"/>
      <c r="CY844" s="20"/>
      <c r="CZ844" s="20"/>
      <c r="DA844" s="20"/>
      <c r="DB844" s="20"/>
      <c r="DC844" s="20"/>
      <c r="DD844" s="20"/>
      <c r="DE844" s="20"/>
      <c r="DF844" s="20"/>
      <c r="DG844" s="20"/>
      <c r="DH844" s="20"/>
      <c r="DI844" s="20"/>
      <c r="DJ844" s="20"/>
      <c r="DK844" s="20"/>
      <c r="DL844" s="20"/>
      <c r="DM844" s="20" t="s">
        <v>1317</v>
      </c>
      <c r="DN844" s="20"/>
      <c r="DO844" s="20"/>
      <c r="DP844" s="20"/>
      <c r="DQ844" s="20"/>
      <c r="DR844" s="20"/>
      <c r="DS844" s="20"/>
      <c r="DT844" s="20"/>
      <c r="DU844" s="20"/>
      <c r="DV844" s="20"/>
      <c r="DW844" s="20"/>
      <c r="DX844" s="20"/>
      <c r="DY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c r="BW845" s="20"/>
      <c r="BX845" s="20"/>
      <c r="BY845" s="20"/>
      <c r="BZ845" s="20"/>
      <c r="CA845" s="20"/>
      <c r="CB845" s="20"/>
      <c r="CC845" s="20"/>
      <c r="CD845" s="20"/>
      <c r="CE845" s="20"/>
      <c r="CF845" s="20"/>
      <c r="CG845" s="20"/>
      <c r="CH845" s="20"/>
      <c r="CI845" s="20"/>
      <c r="CJ845" s="20"/>
      <c r="CK845" s="20"/>
      <c r="CL845" s="20"/>
      <c r="CM845" s="19"/>
      <c r="CN845" s="20"/>
      <c r="CO845" s="20"/>
      <c r="CP845" s="20"/>
      <c r="CQ845" s="20"/>
      <c r="CR845" s="20"/>
      <c r="CS845" s="20"/>
      <c r="CT845" s="20"/>
      <c r="CU845" s="20"/>
      <c r="CV845" s="20"/>
      <c r="CW845" s="20"/>
      <c r="CX845" s="20"/>
      <c r="CY845" s="20"/>
      <c r="CZ845" s="20"/>
      <c r="DA845" s="20"/>
      <c r="DB845" s="20"/>
      <c r="DC845" s="20"/>
      <c r="DD845" s="20"/>
      <c r="DE845" s="20"/>
      <c r="DF845" s="20"/>
      <c r="DG845" s="20"/>
      <c r="DH845" s="20"/>
      <c r="DI845" s="20"/>
      <c r="DJ845" s="20"/>
      <c r="DK845" s="20"/>
      <c r="DL845" s="20"/>
      <c r="DM845" s="20" t="s">
        <v>1446</v>
      </c>
      <c r="DN845" s="20"/>
      <c r="DO845" s="20"/>
      <c r="DP845" s="20"/>
      <c r="DQ845" s="20"/>
      <c r="DR845" s="20"/>
      <c r="DS845" s="20"/>
      <c r="DT845" s="20"/>
      <c r="DU845" s="20"/>
      <c r="DV845" s="20"/>
      <c r="DW845" s="20"/>
      <c r="DX845" s="20"/>
      <c r="DY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c r="BW846" s="20"/>
      <c r="BX846" s="20"/>
      <c r="BY846" s="20"/>
      <c r="BZ846" s="20"/>
      <c r="CA846" s="20"/>
      <c r="CB846" s="20"/>
      <c r="CC846" s="20"/>
      <c r="CD846" s="20"/>
      <c r="CE846" s="20"/>
      <c r="CF846" s="20"/>
      <c r="CG846" s="20"/>
      <c r="CH846" s="20"/>
      <c r="CI846" s="20"/>
      <c r="CJ846" s="20"/>
      <c r="CK846" s="20"/>
      <c r="CL846" s="20"/>
      <c r="CM846" s="19"/>
      <c r="CN846" s="20"/>
      <c r="CO846" s="20"/>
      <c r="CP846" s="20"/>
      <c r="CQ846" s="20"/>
      <c r="CR846" s="20"/>
      <c r="CS846" s="20"/>
      <c r="CT846" s="20"/>
      <c r="CU846" s="20"/>
      <c r="CV846" s="20"/>
      <c r="CW846" s="20"/>
      <c r="CX846" s="20"/>
      <c r="CY846" s="20"/>
      <c r="CZ846" s="20"/>
      <c r="DA846" s="20"/>
      <c r="DB846" s="20"/>
      <c r="DC846" s="20"/>
      <c r="DD846" s="20"/>
      <c r="DE846" s="20"/>
      <c r="DF846" s="20"/>
      <c r="DG846" s="20"/>
      <c r="DH846" s="20"/>
      <c r="DI846" s="20"/>
      <c r="DJ846" s="20"/>
      <c r="DK846" s="20"/>
      <c r="DL846" s="20"/>
      <c r="DM846" s="20" t="s">
        <v>1485</v>
      </c>
      <c r="DN846" s="20"/>
      <c r="DO846" s="20"/>
      <c r="DP846" s="20"/>
      <c r="DQ846" s="20"/>
      <c r="DR846" s="20"/>
      <c r="DS846" s="20"/>
      <c r="DT846" s="20"/>
      <c r="DU846" s="20"/>
      <c r="DV846" s="20"/>
      <c r="DW846" s="20"/>
      <c r="DX846" s="20"/>
      <c r="DY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c r="BR847" s="20"/>
      <c r="BS847" s="20"/>
      <c r="BT847" s="20"/>
      <c r="BU847" s="20"/>
      <c r="BV847" s="20"/>
      <c r="BW847" s="20"/>
      <c r="BX847" s="20"/>
      <c r="BY847" s="20"/>
      <c r="BZ847" s="20"/>
      <c r="CA847" s="20"/>
      <c r="CB847" s="20"/>
      <c r="CC847" s="20"/>
      <c r="CD847" s="20"/>
      <c r="CE847" s="20"/>
      <c r="CF847" s="20"/>
      <c r="CG847" s="20"/>
      <c r="CH847" s="20"/>
      <c r="CI847" s="20"/>
      <c r="CJ847" s="20"/>
      <c r="CK847" s="20"/>
      <c r="CL847" s="20"/>
      <c r="CM847" s="20"/>
      <c r="CN847" s="20"/>
      <c r="CO847" s="20"/>
      <c r="CP847" s="20"/>
      <c r="CQ847" s="20"/>
      <c r="CR847" s="20"/>
      <c r="CS847" s="20"/>
      <c r="CT847" s="20"/>
      <c r="CU847" s="20"/>
      <c r="CV847" s="20"/>
      <c r="CW847" s="20"/>
      <c r="CX847" s="20"/>
      <c r="CY847" s="20"/>
      <c r="CZ847" s="20"/>
      <c r="DA847" s="20"/>
      <c r="DB847" s="20"/>
      <c r="DC847" s="20"/>
      <c r="DD847" s="20"/>
      <c r="DE847" s="20"/>
      <c r="DF847" s="20"/>
      <c r="DG847" s="20"/>
      <c r="DH847" s="20"/>
      <c r="DI847" s="20"/>
      <c r="DJ847" s="20"/>
      <c r="DK847" s="20"/>
      <c r="DL847" s="20"/>
      <c r="DM847" s="20">
        <v>0.0</v>
      </c>
      <c r="DN847" s="20"/>
      <c r="DO847" s="20"/>
      <c r="DP847" s="20"/>
      <c r="DQ847" s="20"/>
      <c r="DR847" s="20"/>
      <c r="DS847" s="20"/>
      <c r="DT847" s="20"/>
      <c r="DU847" s="20"/>
      <c r="DV847" s="20"/>
      <c r="DW847" s="20"/>
      <c r="DX847" s="20"/>
      <c r="DY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c r="BR848" s="20"/>
      <c r="BS848" s="20"/>
      <c r="BT848" s="20"/>
      <c r="BU848" s="20"/>
      <c r="BV848" s="20"/>
      <c r="BW848" s="20"/>
      <c r="BX848" s="20"/>
      <c r="BY848" s="20"/>
      <c r="BZ848" s="20"/>
      <c r="CA848" s="20"/>
      <c r="CB848" s="20"/>
      <c r="CC848" s="20"/>
      <c r="CD848" s="20"/>
      <c r="CE848" s="20"/>
      <c r="CF848" s="20"/>
      <c r="CG848" s="20"/>
      <c r="CH848" s="20"/>
      <c r="CI848" s="20"/>
      <c r="CJ848" s="20"/>
      <c r="CK848" s="20"/>
      <c r="CL848" s="20"/>
      <c r="CM848" s="20"/>
      <c r="CN848" s="20"/>
      <c r="CO848" s="20"/>
      <c r="CP848" s="20"/>
      <c r="CQ848" s="20"/>
      <c r="CR848" s="20"/>
      <c r="CS848" s="20"/>
      <c r="CT848" s="20"/>
      <c r="CU848" s="20"/>
      <c r="CV848" s="20"/>
      <c r="CW848" s="20"/>
      <c r="CX848" s="20"/>
      <c r="CY848" s="20"/>
      <c r="CZ848" s="20"/>
      <c r="DA848" s="20"/>
      <c r="DB848" s="20"/>
      <c r="DC848" s="20"/>
      <c r="DD848" s="20"/>
      <c r="DE848" s="20"/>
      <c r="DF848" s="20"/>
      <c r="DG848" s="20"/>
      <c r="DH848" s="20"/>
      <c r="DI848" s="20"/>
      <c r="DJ848" s="20"/>
      <c r="DK848" s="20"/>
      <c r="DL848" s="20"/>
      <c r="DM848" s="20"/>
      <c r="DN848" s="20"/>
      <c r="DO848" s="20"/>
      <c r="DP848" s="20"/>
      <c r="DQ848" s="20"/>
      <c r="DR848" s="20"/>
      <c r="DS848" s="20"/>
      <c r="DT848" s="20"/>
      <c r="DU848" s="20"/>
      <c r="DV848" s="20"/>
      <c r="DW848" s="20"/>
      <c r="DX848" s="20"/>
      <c r="DY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c r="BW849" s="20"/>
      <c r="BX849" s="20"/>
      <c r="BY849" s="20"/>
      <c r="BZ849" s="20"/>
      <c r="CA849" s="20"/>
      <c r="CB849" s="20"/>
      <c r="CC849" s="20"/>
      <c r="CD849" s="20"/>
      <c r="CE849" s="20"/>
      <c r="CF849" s="20"/>
      <c r="CG849" s="20"/>
      <c r="CH849" s="20"/>
      <c r="CI849" s="20"/>
      <c r="CJ849" s="20"/>
      <c r="CK849" s="20"/>
      <c r="CL849" s="20"/>
      <c r="CM849" s="20"/>
      <c r="CN849" s="20"/>
      <c r="CO849" s="20"/>
      <c r="CP849" s="20"/>
      <c r="CQ849" s="20"/>
      <c r="CR849" s="20"/>
      <c r="CS849" s="20"/>
      <c r="CT849" s="20"/>
      <c r="CU849" s="20"/>
      <c r="CV849" s="20"/>
      <c r="CW849" s="20"/>
      <c r="CX849" s="20"/>
      <c r="CY849" s="20"/>
      <c r="CZ849" s="20"/>
      <c r="DA849" s="20"/>
      <c r="DB849" s="20"/>
      <c r="DC849" s="20"/>
      <c r="DD849" s="20"/>
      <c r="DE849" s="20"/>
      <c r="DF849" s="20"/>
      <c r="DG849" s="20"/>
      <c r="DH849" s="20"/>
      <c r="DI849" s="20"/>
      <c r="DJ849" s="20"/>
      <c r="DK849" s="20"/>
      <c r="DL849" s="20"/>
      <c r="DM849" s="20"/>
      <c r="DN849" s="20"/>
      <c r="DO849" s="20"/>
      <c r="DP849" s="20"/>
      <c r="DQ849" s="20"/>
      <c r="DR849" s="20"/>
      <c r="DS849" s="20"/>
      <c r="DT849" s="20"/>
      <c r="DU849" s="20"/>
      <c r="DV849" s="20"/>
      <c r="DW849" s="20"/>
      <c r="DX849" s="20"/>
      <c r="DY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c r="BW850" s="20"/>
      <c r="BX850" s="20"/>
      <c r="BY850" s="20"/>
      <c r="BZ850" s="20"/>
      <c r="CA850" s="20"/>
      <c r="CB850" s="20"/>
      <c r="CC850" s="20"/>
      <c r="CD850" s="20"/>
      <c r="CE850" s="20"/>
      <c r="CF850" s="20"/>
      <c r="CG850" s="20"/>
      <c r="CH850" s="20"/>
      <c r="CI850" s="20"/>
      <c r="CJ850" s="20"/>
      <c r="CK850" s="20"/>
      <c r="CL850" s="20"/>
      <c r="CM850" s="20"/>
      <c r="CN850" s="20"/>
      <c r="CO850" s="20"/>
      <c r="CP850" s="20"/>
      <c r="CQ850" s="20"/>
      <c r="CR850" s="20"/>
      <c r="CS850" s="20"/>
      <c r="CT850" s="20"/>
      <c r="CU850" s="20"/>
      <c r="CV850" s="20"/>
      <c r="CW850" s="20"/>
      <c r="CX850" s="20"/>
      <c r="CY850" s="20"/>
      <c r="CZ850" s="20"/>
      <c r="DA850" s="20"/>
      <c r="DB850" s="20"/>
      <c r="DC850" s="20"/>
      <c r="DD850" s="20"/>
      <c r="DE850" s="20"/>
      <c r="DF850" s="20"/>
      <c r="DG850" s="20"/>
      <c r="DH850" s="20"/>
      <c r="DI850" s="20"/>
      <c r="DJ850" s="20"/>
      <c r="DK850" s="20"/>
      <c r="DL850" s="20"/>
      <c r="DM850" s="20"/>
      <c r="DN850" s="20"/>
      <c r="DO850" s="20"/>
      <c r="DP850" s="20"/>
      <c r="DQ850" s="20"/>
      <c r="DR850" s="20"/>
      <c r="DS850" s="20"/>
      <c r="DT850" s="20"/>
      <c r="DU850" s="20"/>
      <c r="DV850" s="20"/>
      <c r="DW850" s="20"/>
      <c r="DX850" s="20"/>
      <c r="DY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c r="BW851" s="20"/>
      <c r="BX851" s="20"/>
      <c r="BY851" s="20"/>
      <c r="BZ851" s="20"/>
      <c r="CA851" s="20"/>
      <c r="CB851" s="20"/>
      <c r="CC851" s="20"/>
      <c r="CD851" s="20"/>
      <c r="CE851" s="20"/>
      <c r="CF851" s="20"/>
      <c r="CG851" s="20"/>
      <c r="CH851" s="20"/>
      <c r="CI851" s="20"/>
      <c r="CJ851" s="20"/>
      <c r="CK851" s="20"/>
      <c r="CL851" s="20"/>
      <c r="CM851" s="20"/>
      <c r="CN851" s="20"/>
      <c r="CO851" s="20"/>
      <c r="CP851" s="20"/>
      <c r="CQ851" s="20"/>
      <c r="CR851" s="20"/>
      <c r="CS851" s="20"/>
      <c r="CT851" s="20"/>
      <c r="CU851" s="20"/>
      <c r="CV851" s="20"/>
      <c r="CW851" s="20"/>
      <c r="CX851" s="20"/>
      <c r="CY851" s="20"/>
      <c r="CZ851" s="20"/>
      <c r="DA851" s="20"/>
      <c r="DB851" s="20"/>
      <c r="DC851" s="20"/>
      <c r="DD851" s="20"/>
      <c r="DE851" s="20"/>
      <c r="DF851" s="20"/>
      <c r="DG851" s="20"/>
      <c r="DH851" s="20"/>
      <c r="DI851" s="20"/>
      <c r="DJ851" s="20"/>
      <c r="DK851" s="20"/>
      <c r="DL851" s="20"/>
      <c r="DM851" s="20"/>
      <c r="DN851" s="20"/>
      <c r="DO851" s="20"/>
      <c r="DP851" s="20"/>
      <c r="DQ851" s="20"/>
      <c r="DR851" s="20"/>
      <c r="DS851" s="20"/>
      <c r="DT851" s="20"/>
      <c r="DU851" s="20"/>
      <c r="DV851" s="20"/>
      <c r="DW851" s="20"/>
      <c r="DX851" s="20"/>
      <c r="DY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c r="BR852" s="20"/>
      <c r="BS852" s="20"/>
      <c r="BT852" s="20"/>
      <c r="BU852" s="20"/>
      <c r="BV852" s="20"/>
      <c r="BW852" s="20"/>
      <c r="BX852" s="20"/>
      <c r="BY852" s="20"/>
      <c r="BZ852" s="20"/>
      <c r="CA852" s="20"/>
      <c r="CB852" s="20"/>
      <c r="CC852" s="20"/>
      <c r="CD852" s="20"/>
      <c r="CE852" s="20"/>
      <c r="CF852" s="20"/>
      <c r="CG852" s="20"/>
      <c r="CH852" s="20"/>
      <c r="CI852" s="20"/>
      <c r="CJ852" s="20"/>
      <c r="CK852" s="20"/>
      <c r="CL852" s="20"/>
      <c r="CM852" s="20"/>
      <c r="CN852" s="20"/>
      <c r="CO852" s="20"/>
      <c r="CP852" s="20"/>
      <c r="CQ852" s="20"/>
      <c r="CR852" s="20"/>
      <c r="CS852" s="20"/>
      <c r="CT852" s="20"/>
      <c r="CU852" s="20"/>
      <c r="CV852" s="20"/>
      <c r="CW852" s="20"/>
      <c r="CX852" s="20"/>
      <c r="CY852" s="20"/>
      <c r="CZ852" s="20"/>
      <c r="DA852" s="20"/>
      <c r="DB852" s="20"/>
      <c r="DC852" s="20"/>
      <c r="DD852" s="20"/>
      <c r="DE852" s="20"/>
      <c r="DF852" s="20"/>
      <c r="DG852" s="20"/>
      <c r="DH852" s="20"/>
      <c r="DI852" s="20"/>
      <c r="DJ852" s="20"/>
      <c r="DK852" s="20"/>
      <c r="DL852" s="20"/>
      <c r="DM852" s="20"/>
      <c r="DN852" s="20"/>
      <c r="DO852" s="20"/>
      <c r="DP852" s="20"/>
      <c r="DQ852" s="20"/>
      <c r="DR852" s="20"/>
      <c r="DS852" s="20"/>
      <c r="DT852" s="20"/>
      <c r="DU852" s="20"/>
      <c r="DV852" s="20"/>
      <c r="DW852" s="20"/>
      <c r="DX852" s="20"/>
      <c r="DY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c r="BW853" s="20"/>
      <c r="BX853" s="20"/>
      <c r="BY853" s="20"/>
      <c r="BZ853" s="20"/>
      <c r="CA853" s="20"/>
      <c r="CB853" s="20"/>
      <c r="CC853" s="20"/>
      <c r="CD853" s="20"/>
      <c r="CE853" s="20"/>
      <c r="CF853" s="20"/>
      <c r="CG853" s="20"/>
      <c r="CH853" s="20"/>
      <c r="CI853" s="20"/>
      <c r="CJ853" s="20"/>
      <c r="CK853" s="20"/>
      <c r="CL853" s="20"/>
      <c r="CM853" s="20"/>
      <c r="CN853" s="20"/>
      <c r="CO853" s="20"/>
      <c r="CP853" s="20"/>
      <c r="CQ853" s="20"/>
      <c r="CR853" s="20"/>
      <c r="CS853" s="20"/>
      <c r="CT853" s="20"/>
      <c r="CU853" s="20"/>
      <c r="CV853" s="20"/>
      <c r="CW853" s="20"/>
      <c r="CX853" s="20"/>
      <c r="CY853" s="20"/>
      <c r="CZ853" s="20"/>
      <c r="DA853" s="20"/>
      <c r="DB853" s="20"/>
      <c r="DC853" s="20"/>
      <c r="DD853" s="20"/>
      <c r="DE853" s="20"/>
      <c r="DF853" s="20"/>
      <c r="DG853" s="20"/>
      <c r="DH853" s="20"/>
      <c r="DI853" s="20"/>
      <c r="DJ853" s="20"/>
      <c r="DK853" s="20"/>
      <c r="DL853" s="20"/>
      <c r="DM853" s="20"/>
      <c r="DN853" s="20"/>
      <c r="DO853" s="20"/>
      <c r="DP853" s="20"/>
      <c r="DQ853" s="20"/>
      <c r="DR853" s="20"/>
      <c r="DS853" s="20"/>
      <c r="DT853" s="20"/>
      <c r="DU853" s="20"/>
      <c r="DV853" s="20"/>
      <c r="DW853" s="20"/>
      <c r="DX853" s="20"/>
      <c r="DY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c r="BR854" s="20"/>
      <c r="BS854" s="20"/>
      <c r="BT854" s="20"/>
      <c r="BU854" s="20"/>
      <c r="BV854" s="20"/>
      <c r="BW854" s="20"/>
      <c r="BX854" s="20"/>
      <c r="BY854" s="20"/>
      <c r="BZ854" s="20"/>
      <c r="CA854" s="20"/>
      <c r="CB854" s="20"/>
      <c r="CC854" s="20"/>
      <c r="CD854" s="20"/>
      <c r="CE854" s="20"/>
      <c r="CF854" s="20"/>
      <c r="CG854" s="20"/>
      <c r="CH854" s="20"/>
      <c r="CI854" s="20"/>
      <c r="CJ854" s="20"/>
      <c r="CK854" s="20"/>
      <c r="CL854" s="20"/>
      <c r="CM854" s="20"/>
      <c r="CN854" s="20"/>
      <c r="CO854" s="20"/>
      <c r="CP854" s="20"/>
      <c r="CQ854" s="20"/>
      <c r="CR854" s="20"/>
      <c r="CS854" s="20"/>
      <c r="CT854" s="20"/>
      <c r="CU854" s="20"/>
      <c r="CV854" s="20"/>
      <c r="CW854" s="20"/>
      <c r="CX854" s="20"/>
      <c r="CY854" s="20"/>
      <c r="CZ854" s="20"/>
      <c r="DA854" s="20"/>
      <c r="DB854" s="20"/>
      <c r="DC854" s="20"/>
      <c r="DD854" s="20"/>
      <c r="DE854" s="20"/>
      <c r="DF854" s="20"/>
      <c r="DG854" s="20"/>
      <c r="DH854" s="20"/>
      <c r="DI854" s="20"/>
      <c r="DJ854" s="20"/>
      <c r="DK854" s="20"/>
      <c r="DL854" s="20"/>
      <c r="DM854" s="20"/>
      <c r="DN854" s="20"/>
      <c r="DO854" s="20"/>
      <c r="DP854" s="20"/>
      <c r="DQ854" s="20"/>
      <c r="DR854" s="20"/>
      <c r="DS854" s="20"/>
      <c r="DT854" s="20"/>
      <c r="DU854" s="20"/>
      <c r="DV854" s="20"/>
      <c r="DW854" s="20"/>
      <c r="DX854" s="20"/>
      <c r="DY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c r="BR855" s="20"/>
      <c r="BS855" s="20"/>
      <c r="BT855" s="20"/>
      <c r="BU855" s="20"/>
      <c r="BV855" s="20"/>
      <c r="BW855" s="20"/>
      <c r="BX855" s="20"/>
      <c r="BY855" s="20"/>
      <c r="BZ855" s="20"/>
      <c r="CA855" s="20"/>
      <c r="CB855" s="20"/>
      <c r="CC855" s="20"/>
      <c r="CD855" s="20"/>
      <c r="CE855" s="20"/>
      <c r="CF855" s="20"/>
      <c r="CG855" s="20"/>
      <c r="CH855" s="20"/>
      <c r="CI855" s="20"/>
      <c r="CJ855" s="20"/>
      <c r="CK855" s="20"/>
      <c r="CL855" s="20"/>
      <c r="CM855" s="20"/>
      <c r="CN855" s="20"/>
      <c r="CO855" s="20"/>
      <c r="CP855" s="20"/>
      <c r="CQ855" s="20"/>
      <c r="CR855" s="20"/>
      <c r="CS855" s="20"/>
      <c r="CT855" s="20"/>
      <c r="CU855" s="20"/>
      <c r="CV855" s="20"/>
      <c r="CW855" s="20"/>
      <c r="CX855" s="20"/>
      <c r="CY855" s="20"/>
      <c r="CZ855" s="20"/>
      <c r="DA855" s="20"/>
      <c r="DB855" s="20"/>
      <c r="DC855" s="20"/>
      <c r="DD855" s="20"/>
      <c r="DE855" s="20"/>
      <c r="DF855" s="20"/>
      <c r="DG855" s="20"/>
      <c r="DH855" s="20"/>
      <c r="DI855" s="20"/>
      <c r="DJ855" s="20"/>
      <c r="DK855" s="20"/>
      <c r="DL855" s="20"/>
      <c r="DM855" s="20"/>
      <c r="DN855" s="20"/>
      <c r="DO855" s="20"/>
      <c r="DP855" s="20"/>
      <c r="DQ855" s="20"/>
      <c r="DR855" s="20"/>
      <c r="DS855" s="20"/>
      <c r="DT855" s="20"/>
      <c r="DU855" s="20"/>
      <c r="DV855" s="20"/>
      <c r="DW855" s="20"/>
      <c r="DX855" s="20"/>
      <c r="DY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c r="BR856" s="20"/>
      <c r="BS856" s="20"/>
      <c r="BT856" s="20"/>
      <c r="BU856" s="20"/>
      <c r="BV856" s="20"/>
      <c r="BW856" s="20"/>
      <c r="BX856" s="20"/>
      <c r="BY856" s="20"/>
      <c r="BZ856" s="20"/>
      <c r="CA856" s="20"/>
      <c r="CB856" s="20"/>
      <c r="CC856" s="20"/>
      <c r="CD856" s="20"/>
      <c r="CE856" s="20"/>
      <c r="CF856" s="20"/>
      <c r="CG856" s="20"/>
      <c r="CH856" s="20"/>
      <c r="CI856" s="20"/>
      <c r="CJ856" s="20"/>
      <c r="CK856" s="20"/>
      <c r="CL856" s="20"/>
      <c r="CM856" s="20"/>
      <c r="CN856" s="20"/>
      <c r="CO856" s="20"/>
      <c r="CP856" s="20"/>
      <c r="CQ856" s="20"/>
      <c r="CR856" s="20"/>
      <c r="CS856" s="20"/>
      <c r="CT856" s="20"/>
      <c r="CU856" s="20"/>
      <c r="CV856" s="20"/>
      <c r="CW856" s="20"/>
      <c r="CX856" s="20"/>
      <c r="CY856" s="20"/>
      <c r="CZ856" s="20"/>
      <c r="DA856" s="20"/>
      <c r="DB856" s="20"/>
      <c r="DC856" s="20"/>
      <c r="DD856" s="20"/>
      <c r="DE856" s="20"/>
      <c r="DF856" s="20"/>
      <c r="DG856" s="20"/>
      <c r="DH856" s="20"/>
      <c r="DI856" s="20"/>
      <c r="DJ856" s="20"/>
      <c r="DK856" s="20"/>
      <c r="DL856" s="20"/>
      <c r="DM856" s="20"/>
      <c r="DN856" s="20"/>
      <c r="DO856" s="20"/>
      <c r="DP856" s="20"/>
      <c r="DQ856" s="20"/>
      <c r="DR856" s="20"/>
      <c r="DS856" s="20"/>
      <c r="DT856" s="20"/>
      <c r="DU856" s="20"/>
      <c r="DV856" s="20"/>
      <c r="DW856" s="20"/>
      <c r="DX856" s="20"/>
      <c r="DY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c r="BR857" s="20"/>
      <c r="BS857" s="20"/>
      <c r="BT857" s="20"/>
      <c r="BU857" s="20"/>
      <c r="BV857" s="20"/>
      <c r="BW857" s="20"/>
      <c r="BX857" s="20"/>
      <c r="BY857" s="20"/>
      <c r="BZ857" s="20"/>
      <c r="CA857" s="20"/>
      <c r="CB857" s="20"/>
      <c r="CC857" s="20"/>
      <c r="CD857" s="20"/>
      <c r="CE857" s="20"/>
      <c r="CF857" s="20"/>
      <c r="CG857" s="20"/>
      <c r="CH857" s="20"/>
      <c r="CI857" s="20"/>
      <c r="CJ857" s="20"/>
      <c r="CK857" s="20"/>
      <c r="CL857" s="20"/>
      <c r="CM857" s="20"/>
      <c r="CN857" s="20"/>
      <c r="CO857" s="20"/>
      <c r="CP857" s="20"/>
      <c r="CQ857" s="20"/>
      <c r="CR857" s="20"/>
      <c r="CS857" s="20"/>
      <c r="CT857" s="20"/>
      <c r="CU857" s="20"/>
      <c r="CV857" s="20"/>
      <c r="CW857" s="20"/>
      <c r="CX857" s="20"/>
      <c r="CY857" s="20"/>
      <c r="CZ857" s="20"/>
      <c r="DA857" s="20"/>
      <c r="DB857" s="20"/>
      <c r="DC857" s="20"/>
      <c r="DD857" s="20"/>
      <c r="DE857" s="20"/>
      <c r="DF857" s="20"/>
      <c r="DG857" s="20"/>
      <c r="DH857" s="20"/>
      <c r="DI857" s="20"/>
      <c r="DJ857" s="20"/>
      <c r="DK857" s="20"/>
      <c r="DL857" s="20"/>
      <c r="DM857" s="20"/>
      <c r="DN857" s="20"/>
      <c r="DO857" s="20"/>
      <c r="DP857" s="20"/>
      <c r="DQ857" s="20"/>
      <c r="DR857" s="20"/>
      <c r="DS857" s="20"/>
      <c r="DT857" s="20"/>
      <c r="DU857" s="20"/>
      <c r="DV857" s="20"/>
      <c r="DW857" s="20"/>
      <c r="DX857" s="20"/>
      <c r="DY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c r="BR858" s="20"/>
      <c r="BS858" s="20"/>
      <c r="BT858" s="20"/>
      <c r="BU858" s="20"/>
      <c r="BV858" s="20"/>
      <c r="BW858" s="20"/>
      <c r="BX858" s="20"/>
      <c r="BY858" s="20"/>
      <c r="BZ858" s="20"/>
      <c r="CA858" s="20"/>
      <c r="CB858" s="20"/>
      <c r="CC858" s="20"/>
      <c r="CD858" s="20"/>
      <c r="CE858" s="20"/>
      <c r="CF858" s="20"/>
      <c r="CG858" s="20"/>
      <c r="CH858" s="20"/>
      <c r="CI858" s="20"/>
      <c r="CJ858" s="20"/>
      <c r="CK858" s="20"/>
      <c r="CL858" s="20"/>
      <c r="CM858" s="20"/>
      <c r="CN858" s="20"/>
      <c r="CO858" s="20"/>
      <c r="CP858" s="20"/>
      <c r="CQ858" s="20"/>
      <c r="CR858" s="20"/>
      <c r="CS858" s="20"/>
      <c r="CT858" s="20"/>
      <c r="CU858" s="20"/>
      <c r="CV858" s="20"/>
      <c r="CW858" s="20"/>
      <c r="CX858" s="20"/>
      <c r="CY858" s="20"/>
      <c r="CZ858" s="20"/>
      <c r="DA858" s="20"/>
      <c r="DB858" s="20"/>
      <c r="DC858" s="20"/>
      <c r="DD858" s="20"/>
      <c r="DE858" s="20"/>
      <c r="DF858" s="20"/>
      <c r="DG858" s="20"/>
      <c r="DH858" s="20"/>
      <c r="DI858" s="20"/>
      <c r="DJ858" s="20"/>
      <c r="DK858" s="20"/>
      <c r="DL858" s="20"/>
      <c r="DM858" s="20"/>
      <c r="DN858" s="20"/>
      <c r="DO858" s="20"/>
      <c r="DP858" s="20"/>
      <c r="DQ858" s="20"/>
      <c r="DR858" s="20"/>
      <c r="DS858" s="20"/>
      <c r="DT858" s="20"/>
      <c r="DU858" s="20"/>
      <c r="DV858" s="20"/>
      <c r="DW858" s="20"/>
      <c r="DX858" s="20"/>
      <c r="DY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c r="BR859" s="20"/>
      <c r="BS859" s="20"/>
      <c r="BT859" s="20"/>
      <c r="BU859" s="20"/>
      <c r="BV859" s="20"/>
      <c r="BW859" s="20"/>
      <c r="BX859" s="20"/>
      <c r="BY859" s="20"/>
      <c r="BZ859" s="20"/>
      <c r="CA859" s="20"/>
      <c r="CB859" s="20"/>
      <c r="CC859" s="20"/>
      <c r="CD859" s="20"/>
      <c r="CE859" s="20"/>
      <c r="CF859" s="20"/>
      <c r="CG859" s="20"/>
      <c r="CH859" s="20"/>
      <c r="CI859" s="20"/>
      <c r="CJ859" s="20"/>
      <c r="CK859" s="20"/>
      <c r="CL859" s="20"/>
      <c r="CM859" s="20"/>
      <c r="CN859" s="20"/>
      <c r="CO859" s="20"/>
      <c r="CP859" s="20"/>
      <c r="CQ859" s="20"/>
      <c r="CR859" s="20"/>
      <c r="CS859" s="20"/>
      <c r="CT859" s="20"/>
      <c r="CU859" s="20"/>
      <c r="CV859" s="20"/>
      <c r="CW859" s="20"/>
      <c r="CX859" s="20"/>
      <c r="CY859" s="20"/>
      <c r="CZ859" s="20"/>
      <c r="DA859" s="20"/>
      <c r="DB859" s="20"/>
      <c r="DC859" s="20"/>
      <c r="DD859" s="20"/>
      <c r="DE859" s="20"/>
      <c r="DF859" s="20"/>
      <c r="DG859" s="20"/>
      <c r="DH859" s="20"/>
      <c r="DI859" s="20"/>
      <c r="DJ859" s="20"/>
      <c r="DK859" s="20"/>
      <c r="DL859" s="20"/>
      <c r="DM859" s="20"/>
      <c r="DN859" s="20"/>
      <c r="DO859" s="20"/>
      <c r="DP859" s="20"/>
      <c r="DQ859" s="20"/>
      <c r="DR859" s="20"/>
      <c r="DS859" s="20"/>
      <c r="DT859" s="20"/>
      <c r="DU859" s="20"/>
      <c r="DV859" s="20"/>
      <c r="DW859" s="20"/>
      <c r="DX859" s="20"/>
      <c r="DY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c r="BR860" s="20"/>
      <c r="BS860" s="20"/>
      <c r="BT860" s="20"/>
      <c r="BU860" s="20"/>
      <c r="BV860" s="20"/>
      <c r="BW860" s="20"/>
      <c r="BX860" s="20"/>
      <c r="BY860" s="20"/>
      <c r="BZ860" s="20"/>
      <c r="CA860" s="20"/>
      <c r="CB860" s="20"/>
      <c r="CC860" s="20"/>
      <c r="CD860" s="20"/>
      <c r="CE860" s="20"/>
      <c r="CF860" s="20"/>
      <c r="CG860" s="20"/>
      <c r="CH860" s="20"/>
      <c r="CI860" s="20"/>
      <c r="CJ860" s="20"/>
      <c r="CK860" s="20"/>
      <c r="CL860" s="20"/>
      <c r="CM860" s="20"/>
      <c r="CN860" s="20"/>
      <c r="CO860" s="20"/>
      <c r="CP860" s="20"/>
      <c r="CQ860" s="20"/>
      <c r="CR860" s="20"/>
      <c r="CS860" s="20"/>
      <c r="CT860" s="20"/>
      <c r="CU860" s="20"/>
      <c r="CV860" s="20"/>
      <c r="CW860" s="20"/>
      <c r="CX860" s="20"/>
      <c r="CY860" s="20"/>
      <c r="CZ860" s="20"/>
      <c r="DA860" s="20"/>
      <c r="DB860" s="20"/>
      <c r="DC860" s="20"/>
      <c r="DD860" s="20"/>
      <c r="DE860" s="20"/>
      <c r="DF860" s="20"/>
      <c r="DG860" s="20"/>
      <c r="DH860" s="20"/>
      <c r="DI860" s="20"/>
      <c r="DJ860" s="20"/>
      <c r="DK860" s="20"/>
      <c r="DL860" s="20"/>
      <c r="DM860" s="20"/>
      <c r="DN860" s="20"/>
      <c r="DO860" s="20"/>
      <c r="DP860" s="20"/>
      <c r="DQ860" s="20"/>
      <c r="DR860" s="20"/>
      <c r="DS860" s="20"/>
      <c r="DT860" s="20"/>
      <c r="DU860" s="20"/>
      <c r="DV860" s="20"/>
      <c r="DW860" s="20"/>
      <c r="DX860" s="20"/>
      <c r="DY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c r="BR861" s="20"/>
      <c r="BS861" s="20"/>
      <c r="BT861" s="20"/>
      <c r="BU861" s="20"/>
      <c r="BV861" s="20"/>
      <c r="BW861" s="20"/>
      <c r="BX861" s="20"/>
      <c r="BY861" s="20"/>
      <c r="BZ861" s="20"/>
      <c r="CA861" s="20"/>
      <c r="CB861" s="20"/>
      <c r="CC861" s="20"/>
      <c r="CD861" s="20"/>
      <c r="CE861" s="20"/>
      <c r="CF861" s="20"/>
      <c r="CG861" s="20"/>
      <c r="CH861" s="20"/>
      <c r="CI861" s="20"/>
      <c r="CJ861" s="20"/>
      <c r="CK861" s="20"/>
      <c r="CL861" s="20"/>
      <c r="CM861" s="20"/>
      <c r="CN861" s="20"/>
      <c r="CO861" s="20"/>
      <c r="CP861" s="20"/>
      <c r="CQ861" s="20"/>
      <c r="CR861" s="20"/>
      <c r="CS861" s="20"/>
      <c r="CT861" s="20"/>
      <c r="CU861" s="20"/>
      <c r="CV861" s="20"/>
      <c r="CW861" s="20"/>
      <c r="CX861" s="20"/>
      <c r="CY861" s="20"/>
      <c r="CZ861" s="20"/>
      <c r="DA861" s="20"/>
      <c r="DB861" s="20"/>
      <c r="DC861" s="20"/>
      <c r="DD861" s="20"/>
      <c r="DE861" s="20"/>
      <c r="DF861" s="20"/>
      <c r="DG861" s="20"/>
      <c r="DH861" s="20"/>
      <c r="DI861" s="20"/>
      <c r="DJ861" s="20"/>
      <c r="DK861" s="20"/>
      <c r="DL861" s="20"/>
      <c r="DM861" s="20"/>
      <c r="DN861" s="20"/>
      <c r="DO861" s="20"/>
      <c r="DP861" s="20"/>
      <c r="DQ861" s="20"/>
      <c r="DR861" s="20"/>
      <c r="DS861" s="20"/>
      <c r="DT861" s="20"/>
      <c r="DU861" s="20"/>
      <c r="DV861" s="20"/>
      <c r="DW861" s="20"/>
      <c r="DX861" s="20"/>
      <c r="DY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c r="BR862" s="20"/>
      <c r="BS862" s="20"/>
      <c r="BT862" s="20"/>
      <c r="BU862" s="20"/>
      <c r="BV862" s="20"/>
      <c r="BW862" s="20"/>
      <c r="BX862" s="20"/>
      <c r="BY862" s="20"/>
      <c r="BZ862" s="20"/>
      <c r="CA862" s="20"/>
      <c r="CB862" s="20"/>
      <c r="CC862" s="20"/>
      <c r="CD862" s="20"/>
      <c r="CE862" s="20"/>
      <c r="CF862" s="20"/>
      <c r="CG862" s="20"/>
      <c r="CH862" s="20"/>
      <c r="CI862" s="20"/>
      <c r="CJ862" s="20"/>
      <c r="CK862" s="20"/>
      <c r="CL862" s="20"/>
      <c r="CM862" s="20"/>
      <c r="CN862" s="20"/>
      <c r="CO862" s="20"/>
      <c r="CP862" s="20"/>
      <c r="CQ862" s="20"/>
      <c r="CR862" s="20"/>
      <c r="CS862" s="20"/>
      <c r="CT862" s="20"/>
      <c r="CU862" s="20"/>
      <c r="CV862" s="20"/>
      <c r="CW862" s="20"/>
      <c r="CX862" s="20"/>
      <c r="CY862" s="20"/>
      <c r="CZ862" s="20"/>
      <c r="DA862" s="20"/>
      <c r="DB862" s="20"/>
      <c r="DC862" s="20"/>
      <c r="DD862" s="20"/>
      <c r="DE862" s="20"/>
      <c r="DF862" s="20"/>
      <c r="DG862" s="20"/>
      <c r="DH862" s="20"/>
      <c r="DI862" s="20"/>
      <c r="DJ862" s="20"/>
      <c r="DK862" s="20"/>
      <c r="DL862" s="20"/>
      <c r="DM862" s="20"/>
      <c r="DN862" s="20"/>
      <c r="DO862" s="20"/>
      <c r="DP862" s="20"/>
      <c r="DQ862" s="20"/>
      <c r="DR862" s="20"/>
      <c r="DS862" s="20"/>
      <c r="DT862" s="20"/>
      <c r="DU862" s="20"/>
      <c r="DV862" s="20"/>
      <c r="DW862" s="20"/>
      <c r="DX862" s="20"/>
      <c r="DY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c r="BR863" s="20"/>
      <c r="BS863" s="20"/>
      <c r="BT863" s="20"/>
      <c r="BU863" s="20"/>
      <c r="BV863" s="20"/>
      <c r="BW863" s="20"/>
      <c r="BX863" s="20"/>
      <c r="BY863" s="20"/>
      <c r="BZ863" s="20"/>
      <c r="CA863" s="20"/>
      <c r="CB863" s="20"/>
      <c r="CC863" s="20"/>
      <c r="CD863" s="20"/>
      <c r="CE863" s="20"/>
      <c r="CF863" s="20"/>
      <c r="CG863" s="20"/>
      <c r="CH863" s="20"/>
      <c r="CI863" s="20"/>
      <c r="CJ863" s="20"/>
      <c r="CK863" s="20"/>
      <c r="CL863" s="20"/>
      <c r="CM863" s="20"/>
      <c r="CN863" s="20"/>
      <c r="CO863" s="20"/>
      <c r="CP863" s="20"/>
      <c r="CQ863" s="20"/>
      <c r="CR863" s="20"/>
      <c r="CS863" s="20"/>
      <c r="CT863" s="20"/>
      <c r="CU863" s="20"/>
      <c r="CV863" s="20"/>
      <c r="CW863" s="20"/>
      <c r="CX863" s="20"/>
      <c r="CY863" s="20"/>
      <c r="CZ863" s="20"/>
      <c r="DA863" s="20"/>
      <c r="DB863" s="20"/>
      <c r="DC863" s="20"/>
      <c r="DD863" s="20"/>
      <c r="DE863" s="20"/>
      <c r="DF863" s="20"/>
      <c r="DG863" s="20"/>
      <c r="DH863" s="20"/>
      <c r="DI863" s="20"/>
      <c r="DJ863" s="20"/>
      <c r="DK863" s="20"/>
      <c r="DL863" s="20"/>
      <c r="DM863" s="20"/>
      <c r="DN863" s="20"/>
      <c r="DO863" s="20"/>
      <c r="DP863" s="20"/>
      <c r="DQ863" s="20"/>
      <c r="DR863" s="20"/>
      <c r="DS863" s="20"/>
      <c r="DT863" s="20"/>
      <c r="DU863" s="20"/>
      <c r="DV863" s="20"/>
      <c r="DW863" s="20"/>
      <c r="DX863" s="20"/>
      <c r="DY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c r="BR864" s="20"/>
      <c r="BS864" s="20"/>
      <c r="BT864" s="20"/>
      <c r="BU864" s="20"/>
      <c r="BV864" s="20"/>
      <c r="BW864" s="20"/>
      <c r="BX864" s="20"/>
      <c r="BY864" s="20"/>
      <c r="BZ864" s="20"/>
      <c r="CA864" s="20"/>
      <c r="CB864" s="20"/>
      <c r="CC864" s="20"/>
      <c r="CD864" s="20"/>
      <c r="CE864" s="20"/>
      <c r="CF864" s="20"/>
      <c r="CG864" s="20"/>
      <c r="CH864" s="20"/>
      <c r="CI864" s="20"/>
      <c r="CJ864" s="20"/>
      <c r="CK864" s="20"/>
      <c r="CL864" s="20"/>
      <c r="CM864" s="20"/>
      <c r="CN864" s="20"/>
      <c r="CO864" s="20"/>
      <c r="CP864" s="20"/>
      <c r="CQ864" s="20"/>
      <c r="CR864" s="20"/>
      <c r="CS864" s="20"/>
      <c r="CT864" s="20"/>
      <c r="CU864" s="20"/>
      <c r="CV864" s="20"/>
      <c r="CW864" s="20"/>
      <c r="CX864" s="20"/>
      <c r="CY864" s="20"/>
      <c r="CZ864" s="20"/>
      <c r="DA864" s="20"/>
      <c r="DB864" s="20"/>
      <c r="DC864" s="20"/>
      <c r="DD864" s="20"/>
      <c r="DE864" s="20"/>
      <c r="DF864" s="20"/>
      <c r="DG864" s="20"/>
      <c r="DH864" s="20"/>
      <c r="DI864" s="20"/>
      <c r="DJ864" s="20"/>
      <c r="DK864" s="20"/>
      <c r="DL864" s="20"/>
      <c r="DM864" s="20"/>
      <c r="DN864" s="20"/>
      <c r="DO864" s="20"/>
      <c r="DP864" s="20"/>
      <c r="DQ864" s="20"/>
      <c r="DR864" s="20"/>
      <c r="DS864" s="20"/>
      <c r="DT864" s="20"/>
      <c r="DU864" s="20"/>
      <c r="DV864" s="20"/>
      <c r="DW864" s="20"/>
      <c r="DX864" s="20"/>
      <c r="DY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c r="BR865" s="20"/>
      <c r="BS865" s="20"/>
      <c r="BT865" s="20"/>
      <c r="BU865" s="20"/>
      <c r="BV865" s="20"/>
      <c r="BW865" s="20"/>
      <c r="BX865" s="20"/>
      <c r="BY865" s="20"/>
      <c r="BZ865" s="20"/>
      <c r="CA865" s="20"/>
      <c r="CB865" s="20"/>
      <c r="CC865" s="20"/>
      <c r="CD865" s="20"/>
      <c r="CE865" s="20"/>
      <c r="CF865" s="20"/>
      <c r="CG865" s="20"/>
      <c r="CH865" s="20"/>
      <c r="CI865" s="20"/>
      <c r="CJ865" s="20"/>
      <c r="CK865" s="20"/>
      <c r="CL865" s="20"/>
      <c r="CM865" s="20"/>
      <c r="CN865" s="20"/>
      <c r="CO865" s="20"/>
      <c r="CP865" s="20"/>
      <c r="CQ865" s="20"/>
      <c r="CR865" s="20"/>
      <c r="CS865" s="20"/>
      <c r="CT865" s="20"/>
      <c r="CU865" s="20"/>
      <c r="CV865" s="20"/>
      <c r="CW865" s="20"/>
      <c r="CX865" s="20"/>
      <c r="CY865" s="20"/>
      <c r="CZ865" s="20"/>
      <c r="DA865" s="20"/>
      <c r="DB865" s="20"/>
      <c r="DC865" s="20"/>
      <c r="DD865" s="20"/>
      <c r="DE865" s="20"/>
      <c r="DF865" s="20"/>
      <c r="DG865" s="20"/>
      <c r="DH865" s="20"/>
      <c r="DI865" s="20"/>
      <c r="DJ865" s="20"/>
      <c r="DK865" s="20"/>
      <c r="DL865" s="20"/>
      <c r="DM865" s="20"/>
      <c r="DN865" s="20"/>
      <c r="DO865" s="20"/>
      <c r="DP865" s="20"/>
      <c r="DQ865" s="20"/>
      <c r="DR865" s="20"/>
      <c r="DS865" s="20"/>
      <c r="DT865" s="20"/>
      <c r="DU865" s="20"/>
      <c r="DV865" s="20"/>
      <c r="DW865" s="20"/>
      <c r="DX865" s="20"/>
      <c r="DY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c r="BR866" s="20"/>
      <c r="BS866" s="20"/>
      <c r="BT866" s="20"/>
      <c r="BU866" s="20"/>
      <c r="BV866" s="20"/>
      <c r="BW866" s="20"/>
      <c r="BX866" s="20"/>
      <c r="BY866" s="20"/>
      <c r="BZ866" s="20"/>
      <c r="CA866" s="20"/>
      <c r="CB866" s="20"/>
      <c r="CC866" s="20"/>
      <c r="CD866" s="20"/>
      <c r="CE866" s="20"/>
      <c r="CF866" s="20"/>
      <c r="CG866" s="20"/>
      <c r="CH866" s="20"/>
      <c r="CI866" s="20"/>
      <c r="CJ866" s="20"/>
      <c r="CK866" s="20"/>
      <c r="CL866" s="20"/>
      <c r="CM866" s="20"/>
      <c r="CN866" s="20"/>
      <c r="CO866" s="20"/>
      <c r="CP866" s="20"/>
      <c r="CQ866" s="20"/>
      <c r="CR866" s="20"/>
      <c r="CS866" s="20"/>
      <c r="CT866" s="20"/>
      <c r="CU866" s="20"/>
      <c r="CV866" s="20"/>
      <c r="CW866" s="20"/>
      <c r="CX866" s="20"/>
      <c r="CY866" s="20"/>
      <c r="CZ866" s="20"/>
      <c r="DA866" s="20"/>
      <c r="DB866" s="20"/>
      <c r="DC866" s="20"/>
      <c r="DD866" s="20"/>
      <c r="DE866" s="20"/>
      <c r="DF866" s="20"/>
      <c r="DG866" s="20"/>
      <c r="DH866" s="20"/>
      <c r="DI866" s="20"/>
      <c r="DJ866" s="20"/>
      <c r="DK866" s="20"/>
      <c r="DL866" s="20"/>
      <c r="DM866" s="20"/>
      <c r="DN866" s="20"/>
      <c r="DO866" s="20"/>
      <c r="DP866" s="20"/>
      <c r="DQ866" s="20"/>
      <c r="DR866" s="20"/>
      <c r="DS866" s="20"/>
      <c r="DT866" s="20"/>
      <c r="DU866" s="20"/>
      <c r="DV866" s="20"/>
      <c r="DW866" s="20"/>
      <c r="DX866" s="20"/>
      <c r="DY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c r="BR867" s="20"/>
      <c r="BS867" s="20"/>
      <c r="BT867" s="20"/>
      <c r="BU867" s="20"/>
      <c r="BV867" s="20"/>
      <c r="BW867" s="20"/>
      <c r="BX867" s="20"/>
      <c r="BY867" s="20"/>
      <c r="BZ867" s="20"/>
      <c r="CA867" s="20"/>
      <c r="CB867" s="20"/>
      <c r="CC867" s="20"/>
      <c r="CD867" s="20"/>
      <c r="CE867" s="20"/>
      <c r="CF867" s="20"/>
      <c r="CG867" s="20"/>
      <c r="CH867" s="20"/>
      <c r="CI867" s="20"/>
      <c r="CJ867" s="20"/>
      <c r="CK867" s="20"/>
      <c r="CL867" s="20"/>
      <c r="CM867" s="20"/>
      <c r="CN867" s="20"/>
      <c r="CO867" s="20"/>
      <c r="CP867" s="20"/>
      <c r="CQ867" s="20"/>
      <c r="CR867" s="20"/>
      <c r="CS867" s="20"/>
      <c r="CT867" s="20"/>
      <c r="CU867" s="20"/>
      <c r="CV867" s="20"/>
      <c r="CW867" s="20"/>
      <c r="CX867" s="20"/>
      <c r="CY867" s="20"/>
      <c r="CZ867" s="20"/>
      <c r="DA867" s="20"/>
      <c r="DB867" s="20"/>
      <c r="DC867" s="20"/>
      <c r="DD867" s="20"/>
      <c r="DE867" s="20"/>
      <c r="DF867" s="20"/>
      <c r="DG867" s="20"/>
      <c r="DH867" s="20"/>
      <c r="DI867" s="20"/>
      <c r="DJ867" s="20"/>
      <c r="DK867" s="20"/>
      <c r="DL867" s="20"/>
      <c r="DM867" s="20"/>
      <c r="DN867" s="20"/>
      <c r="DO867" s="20"/>
      <c r="DP867" s="20"/>
      <c r="DQ867" s="20"/>
      <c r="DR867" s="20"/>
      <c r="DS867" s="20"/>
      <c r="DT867" s="20"/>
      <c r="DU867" s="20"/>
      <c r="DV867" s="20"/>
      <c r="DW867" s="20"/>
      <c r="DX867" s="20"/>
      <c r="DY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c r="BR868" s="20"/>
      <c r="BS868" s="20"/>
      <c r="BT868" s="20"/>
      <c r="BU868" s="20"/>
      <c r="BV868" s="20"/>
      <c r="BW868" s="20"/>
      <c r="BX868" s="20"/>
      <c r="BY868" s="20"/>
      <c r="BZ868" s="20"/>
      <c r="CA868" s="20"/>
      <c r="CB868" s="20"/>
      <c r="CC868" s="20"/>
      <c r="CD868" s="20"/>
      <c r="CE868" s="20"/>
      <c r="CF868" s="20"/>
      <c r="CG868" s="20"/>
      <c r="CH868" s="20"/>
      <c r="CI868" s="20"/>
      <c r="CJ868" s="20"/>
      <c r="CK868" s="20"/>
      <c r="CL868" s="20"/>
      <c r="CM868" s="20"/>
      <c r="CN868" s="20"/>
      <c r="CO868" s="20"/>
      <c r="CP868" s="20"/>
      <c r="CQ868" s="20"/>
      <c r="CR868" s="20"/>
      <c r="CS868" s="20"/>
      <c r="CT868" s="20"/>
      <c r="CU868" s="20"/>
      <c r="CV868" s="20"/>
      <c r="CW868" s="20"/>
      <c r="CX868" s="20"/>
      <c r="CY868" s="20"/>
      <c r="CZ868" s="20"/>
      <c r="DA868" s="20"/>
      <c r="DB868" s="20"/>
      <c r="DC868" s="20"/>
      <c r="DD868" s="20"/>
      <c r="DE868" s="20"/>
      <c r="DF868" s="20"/>
      <c r="DG868" s="20"/>
      <c r="DH868" s="20"/>
      <c r="DI868" s="20"/>
      <c r="DJ868" s="20"/>
      <c r="DK868" s="20"/>
      <c r="DL868" s="20"/>
      <c r="DM868" s="20"/>
      <c r="DN868" s="20"/>
      <c r="DO868" s="20"/>
      <c r="DP868" s="20"/>
      <c r="DQ868" s="20"/>
      <c r="DR868" s="20"/>
      <c r="DS868" s="20"/>
      <c r="DT868" s="20"/>
      <c r="DU868" s="20"/>
      <c r="DV868" s="20"/>
      <c r="DW868" s="20"/>
      <c r="DX868" s="20"/>
      <c r="DY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c r="BR869" s="20"/>
      <c r="BS869" s="20"/>
      <c r="BT869" s="20"/>
      <c r="BU869" s="20"/>
      <c r="BV869" s="20"/>
      <c r="BW869" s="20"/>
      <c r="BX869" s="20"/>
      <c r="BY869" s="20"/>
      <c r="BZ869" s="20"/>
      <c r="CA869" s="20"/>
      <c r="CB869" s="20"/>
      <c r="CC869" s="20"/>
      <c r="CD869" s="20"/>
      <c r="CE869" s="20"/>
      <c r="CF869" s="20"/>
      <c r="CG869" s="20"/>
      <c r="CH869" s="20"/>
      <c r="CI869" s="20"/>
      <c r="CJ869" s="20"/>
      <c r="CK869" s="20"/>
      <c r="CL869" s="20"/>
      <c r="CM869" s="20"/>
      <c r="CN869" s="20"/>
      <c r="CO869" s="20"/>
      <c r="CP869" s="20"/>
      <c r="CQ869" s="20"/>
      <c r="CR869" s="20"/>
      <c r="CS869" s="20"/>
      <c r="CT869" s="20"/>
      <c r="CU869" s="20"/>
      <c r="CV869" s="20"/>
      <c r="CW869" s="20"/>
      <c r="CX869" s="20"/>
      <c r="CY869" s="20"/>
      <c r="CZ869" s="20"/>
      <c r="DA869" s="20"/>
      <c r="DB869" s="20"/>
      <c r="DC869" s="20"/>
      <c r="DD869" s="20"/>
      <c r="DE869" s="20"/>
      <c r="DF869" s="20"/>
      <c r="DG869" s="20"/>
      <c r="DH869" s="20"/>
      <c r="DI869" s="20"/>
      <c r="DJ869" s="20"/>
      <c r="DK869" s="20"/>
      <c r="DL869" s="20"/>
      <c r="DM869" s="20"/>
      <c r="DN869" s="20"/>
      <c r="DO869" s="20"/>
      <c r="DP869" s="20"/>
      <c r="DQ869" s="20"/>
      <c r="DR869" s="20"/>
      <c r="DS869" s="20"/>
      <c r="DT869" s="20"/>
      <c r="DU869" s="20"/>
      <c r="DV869" s="20"/>
      <c r="DW869" s="20"/>
      <c r="DX869" s="20"/>
      <c r="DY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c r="BR870" s="20"/>
      <c r="BS870" s="20"/>
      <c r="BT870" s="20"/>
      <c r="BU870" s="20"/>
      <c r="BV870" s="20"/>
      <c r="BW870" s="20"/>
      <c r="BX870" s="20"/>
      <c r="BY870" s="20"/>
      <c r="BZ870" s="20"/>
      <c r="CA870" s="20"/>
      <c r="CB870" s="20"/>
      <c r="CC870" s="20"/>
      <c r="CD870" s="20"/>
      <c r="CE870" s="20"/>
      <c r="CF870" s="20"/>
      <c r="CG870" s="20"/>
      <c r="CH870" s="20"/>
      <c r="CI870" s="20"/>
      <c r="CJ870" s="20"/>
      <c r="CK870" s="20"/>
      <c r="CL870" s="20"/>
      <c r="CM870" s="20"/>
      <c r="CN870" s="20"/>
      <c r="CO870" s="20"/>
      <c r="CP870" s="20"/>
      <c r="CQ870" s="20"/>
      <c r="CR870" s="20"/>
      <c r="CS870" s="20"/>
      <c r="CT870" s="20"/>
      <c r="CU870" s="20"/>
      <c r="CV870" s="20"/>
      <c r="CW870" s="20"/>
      <c r="CX870" s="20"/>
      <c r="CY870" s="20"/>
      <c r="CZ870" s="20"/>
      <c r="DA870" s="20"/>
      <c r="DB870" s="20"/>
      <c r="DC870" s="20"/>
      <c r="DD870" s="20"/>
      <c r="DE870" s="20"/>
      <c r="DF870" s="20"/>
      <c r="DG870" s="20"/>
      <c r="DH870" s="20"/>
      <c r="DI870" s="20"/>
      <c r="DJ870" s="20"/>
      <c r="DK870" s="20"/>
      <c r="DL870" s="20"/>
      <c r="DM870" s="20"/>
      <c r="DN870" s="20"/>
      <c r="DO870" s="20"/>
      <c r="DP870" s="20"/>
      <c r="DQ870" s="20"/>
      <c r="DR870" s="20"/>
      <c r="DS870" s="20"/>
      <c r="DT870" s="20"/>
      <c r="DU870" s="20"/>
      <c r="DV870" s="20"/>
      <c r="DW870" s="20"/>
      <c r="DX870" s="20"/>
      <c r="DY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c r="BR871" s="20"/>
      <c r="BS871" s="20"/>
      <c r="BT871" s="20"/>
      <c r="BU871" s="20"/>
      <c r="BV871" s="20"/>
      <c r="BW871" s="20"/>
      <c r="BX871" s="20"/>
      <c r="BY871" s="20"/>
      <c r="BZ871" s="20"/>
      <c r="CA871" s="20"/>
      <c r="CB871" s="20"/>
      <c r="CC871" s="20"/>
      <c r="CD871" s="20"/>
      <c r="CE871" s="20"/>
      <c r="CF871" s="20"/>
      <c r="CG871" s="20"/>
      <c r="CH871" s="20"/>
      <c r="CI871" s="20"/>
      <c r="CJ871" s="20"/>
      <c r="CK871" s="20"/>
      <c r="CL871" s="20"/>
      <c r="CM871" s="20"/>
      <c r="CN871" s="20"/>
      <c r="CO871" s="20"/>
      <c r="CP871" s="20"/>
      <c r="CQ871" s="20"/>
      <c r="CR871" s="20"/>
      <c r="CS871" s="20"/>
      <c r="CT871" s="20"/>
      <c r="CU871" s="20"/>
      <c r="CV871" s="20"/>
      <c r="CW871" s="20"/>
      <c r="CX871" s="20"/>
      <c r="CY871" s="20"/>
      <c r="CZ871" s="20"/>
      <c r="DA871" s="20"/>
      <c r="DB871" s="20"/>
      <c r="DC871" s="20"/>
      <c r="DD871" s="20"/>
      <c r="DE871" s="20"/>
      <c r="DF871" s="20"/>
      <c r="DG871" s="20"/>
      <c r="DH871" s="20"/>
      <c r="DI871" s="20"/>
      <c r="DJ871" s="20"/>
      <c r="DK871" s="20"/>
      <c r="DL871" s="20"/>
      <c r="DM871" s="20"/>
      <c r="DN871" s="20"/>
      <c r="DO871" s="20"/>
      <c r="DP871" s="20"/>
      <c r="DQ871" s="20"/>
      <c r="DR871" s="20"/>
      <c r="DS871" s="20"/>
      <c r="DT871" s="20"/>
      <c r="DU871" s="20"/>
      <c r="DV871" s="20"/>
      <c r="DW871" s="20"/>
      <c r="DX871" s="20"/>
      <c r="DY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c r="BR872" s="20"/>
      <c r="BS872" s="20"/>
      <c r="BT872" s="20"/>
      <c r="BU872" s="20"/>
      <c r="BV872" s="20"/>
      <c r="BW872" s="20"/>
      <c r="BX872" s="20"/>
      <c r="BY872" s="20"/>
      <c r="BZ872" s="20"/>
      <c r="CA872" s="20"/>
      <c r="CB872" s="20"/>
      <c r="CC872" s="20"/>
      <c r="CD872" s="20"/>
      <c r="CE872" s="20"/>
      <c r="CF872" s="20"/>
      <c r="CG872" s="20"/>
      <c r="CH872" s="20"/>
      <c r="CI872" s="20"/>
      <c r="CJ872" s="20"/>
      <c r="CK872" s="20"/>
      <c r="CL872" s="20"/>
      <c r="CM872" s="20"/>
      <c r="CN872" s="20"/>
      <c r="CO872" s="20"/>
      <c r="CP872" s="20"/>
      <c r="CQ872" s="20"/>
      <c r="CR872" s="20"/>
      <c r="CS872" s="20"/>
      <c r="CT872" s="20"/>
      <c r="CU872" s="20"/>
      <c r="CV872" s="20"/>
      <c r="CW872" s="20"/>
      <c r="CX872" s="20"/>
      <c r="CY872" s="20"/>
      <c r="CZ872" s="20"/>
      <c r="DA872" s="20"/>
      <c r="DB872" s="20"/>
      <c r="DC872" s="20"/>
      <c r="DD872" s="20"/>
      <c r="DE872" s="20"/>
      <c r="DF872" s="20"/>
      <c r="DG872" s="20"/>
      <c r="DH872" s="20"/>
      <c r="DI872" s="20"/>
      <c r="DJ872" s="20"/>
      <c r="DK872" s="20"/>
      <c r="DL872" s="20"/>
      <c r="DM872" s="20"/>
      <c r="DN872" s="20"/>
      <c r="DO872" s="20"/>
      <c r="DP872" s="20"/>
      <c r="DQ872" s="20"/>
      <c r="DR872" s="20"/>
      <c r="DS872" s="20"/>
      <c r="DT872" s="20"/>
      <c r="DU872" s="20"/>
      <c r="DV872" s="20"/>
      <c r="DW872" s="20"/>
      <c r="DX872" s="20"/>
      <c r="DY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c r="BR873" s="20"/>
      <c r="BS873" s="20"/>
      <c r="BT873" s="20"/>
      <c r="BU873" s="20"/>
      <c r="BV873" s="20"/>
      <c r="BW873" s="20"/>
      <c r="BX873" s="20"/>
      <c r="BY873" s="20"/>
      <c r="BZ873" s="20"/>
      <c r="CA873" s="20"/>
      <c r="CB873" s="20"/>
      <c r="CC873" s="20"/>
      <c r="CD873" s="20"/>
      <c r="CE873" s="20"/>
      <c r="CF873" s="20"/>
      <c r="CG873" s="20"/>
      <c r="CH873" s="20"/>
      <c r="CI873" s="20"/>
      <c r="CJ873" s="20"/>
      <c r="CK873" s="20"/>
      <c r="CL873" s="20"/>
      <c r="CM873" s="20"/>
      <c r="CN873" s="20"/>
      <c r="CO873" s="20"/>
      <c r="CP873" s="20"/>
      <c r="CQ873" s="20"/>
      <c r="CR873" s="20"/>
      <c r="CS873" s="20"/>
      <c r="CT873" s="20"/>
      <c r="CU873" s="20"/>
      <c r="CV873" s="20"/>
      <c r="CW873" s="20"/>
      <c r="CX873" s="20"/>
      <c r="CY873" s="20"/>
      <c r="CZ873" s="20"/>
      <c r="DA873" s="20"/>
      <c r="DB873" s="20"/>
      <c r="DC873" s="20"/>
      <c r="DD873" s="20"/>
      <c r="DE873" s="20"/>
      <c r="DF873" s="20"/>
      <c r="DG873" s="20"/>
      <c r="DH873" s="20"/>
      <c r="DI873" s="20"/>
      <c r="DJ873" s="20"/>
      <c r="DK873" s="20"/>
      <c r="DL873" s="20"/>
      <c r="DM873" s="20"/>
      <c r="DN873" s="20"/>
      <c r="DO873" s="20"/>
      <c r="DP873" s="20"/>
      <c r="DQ873" s="20"/>
      <c r="DR873" s="20"/>
      <c r="DS873" s="20"/>
      <c r="DT873" s="20"/>
      <c r="DU873" s="20"/>
      <c r="DV873" s="20"/>
      <c r="DW873" s="20"/>
      <c r="DX873" s="20"/>
      <c r="DY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c r="BW874" s="20"/>
      <c r="BX874" s="20"/>
      <c r="BY874" s="20"/>
      <c r="BZ874" s="20"/>
      <c r="CA874" s="20"/>
      <c r="CB874" s="20"/>
      <c r="CC874" s="20"/>
      <c r="CD874" s="20"/>
      <c r="CE874" s="20"/>
      <c r="CF874" s="20"/>
      <c r="CG874" s="20"/>
      <c r="CH874" s="20"/>
      <c r="CI874" s="20"/>
      <c r="CJ874" s="20"/>
      <c r="CK874" s="20"/>
      <c r="CL874" s="20"/>
      <c r="CM874" s="20"/>
      <c r="CN874" s="20"/>
      <c r="CO874" s="20"/>
      <c r="CP874" s="20"/>
      <c r="CQ874" s="20"/>
      <c r="CR874" s="20"/>
      <c r="CS874" s="20"/>
      <c r="CT874" s="20"/>
      <c r="CU874" s="20"/>
      <c r="CV874" s="20"/>
      <c r="CW874" s="20"/>
      <c r="CX874" s="20"/>
      <c r="CY874" s="20"/>
      <c r="CZ874" s="20"/>
      <c r="DA874" s="20"/>
      <c r="DB874" s="20"/>
      <c r="DC874" s="20"/>
      <c r="DD874" s="20"/>
      <c r="DE874" s="20"/>
      <c r="DF874" s="20"/>
      <c r="DG874" s="20"/>
      <c r="DH874" s="20"/>
      <c r="DI874" s="20"/>
      <c r="DJ874" s="20"/>
      <c r="DK874" s="20"/>
      <c r="DL874" s="20"/>
      <c r="DM874" s="20"/>
      <c r="DN874" s="20"/>
      <c r="DO874" s="20"/>
      <c r="DP874" s="20"/>
      <c r="DQ874" s="20"/>
      <c r="DR874" s="20"/>
      <c r="DS874" s="20"/>
      <c r="DT874" s="20"/>
      <c r="DU874" s="20"/>
      <c r="DV874" s="20"/>
      <c r="DW874" s="20"/>
      <c r="DX874" s="20"/>
      <c r="DY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c r="BR875" s="20"/>
      <c r="BS875" s="20"/>
      <c r="BT875" s="20"/>
      <c r="BU875" s="20"/>
      <c r="BV875" s="20"/>
      <c r="BW875" s="20"/>
      <c r="BX875" s="20"/>
      <c r="BY875" s="20"/>
      <c r="BZ875" s="20"/>
      <c r="CA875" s="20"/>
      <c r="CB875" s="20"/>
      <c r="CC875" s="20"/>
      <c r="CD875" s="20"/>
      <c r="CE875" s="20"/>
      <c r="CF875" s="20"/>
      <c r="CG875" s="20"/>
      <c r="CH875" s="20"/>
      <c r="CI875" s="20"/>
      <c r="CJ875" s="20"/>
      <c r="CK875" s="20"/>
      <c r="CL875" s="20"/>
      <c r="CM875" s="20"/>
      <c r="CN875" s="20"/>
      <c r="CO875" s="20"/>
      <c r="CP875" s="20"/>
      <c r="CQ875" s="20"/>
      <c r="CR875" s="20"/>
      <c r="CS875" s="20"/>
      <c r="CT875" s="20"/>
      <c r="CU875" s="20"/>
      <c r="CV875" s="20"/>
      <c r="CW875" s="20"/>
      <c r="CX875" s="20"/>
      <c r="CY875" s="20"/>
      <c r="CZ875" s="20"/>
      <c r="DA875" s="20"/>
      <c r="DB875" s="20"/>
      <c r="DC875" s="20"/>
      <c r="DD875" s="20"/>
      <c r="DE875" s="20"/>
      <c r="DF875" s="20"/>
      <c r="DG875" s="20"/>
      <c r="DH875" s="20"/>
      <c r="DI875" s="20"/>
      <c r="DJ875" s="20"/>
      <c r="DK875" s="20"/>
      <c r="DL875" s="20"/>
      <c r="DM875" s="20"/>
      <c r="DN875" s="20"/>
      <c r="DO875" s="20"/>
      <c r="DP875" s="20"/>
      <c r="DQ875" s="20"/>
      <c r="DR875" s="20"/>
      <c r="DS875" s="20"/>
      <c r="DT875" s="20"/>
      <c r="DU875" s="20"/>
      <c r="DV875" s="20"/>
      <c r="DW875" s="20"/>
      <c r="DX875" s="20"/>
      <c r="DY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c r="BR876" s="20"/>
      <c r="BS876" s="20"/>
      <c r="BT876" s="20"/>
      <c r="BU876" s="20"/>
      <c r="BV876" s="20"/>
      <c r="BW876" s="20"/>
      <c r="BX876" s="20"/>
      <c r="BY876" s="20"/>
      <c r="BZ876" s="20"/>
      <c r="CA876" s="20"/>
      <c r="CB876" s="20"/>
      <c r="CC876" s="20"/>
      <c r="CD876" s="20"/>
      <c r="CE876" s="20"/>
      <c r="CF876" s="20"/>
      <c r="CG876" s="20"/>
      <c r="CH876" s="20"/>
      <c r="CI876" s="20"/>
      <c r="CJ876" s="20"/>
      <c r="CK876" s="20"/>
      <c r="CL876" s="20"/>
      <c r="CM876" s="20"/>
      <c r="CN876" s="20"/>
      <c r="CO876" s="20"/>
      <c r="CP876" s="20"/>
      <c r="CQ876" s="20"/>
      <c r="CR876" s="20"/>
      <c r="CS876" s="20"/>
      <c r="CT876" s="20"/>
      <c r="CU876" s="20"/>
      <c r="CV876" s="20"/>
      <c r="CW876" s="20"/>
      <c r="CX876" s="20"/>
      <c r="CY876" s="20"/>
      <c r="CZ876" s="20"/>
      <c r="DA876" s="20"/>
      <c r="DB876" s="20"/>
      <c r="DC876" s="20"/>
      <c r="DD876" s="20"/>
      <c r="DE876" s="20"/>
      <c r="DF876" s="20"/>
      <c r="DG876" s="20"/>
      <c r="DH876" s="20"/>
      <c r="DI876" s="20"/>
      <c r="DJ876" s="20"/>
      <c r="DK876" s="20"/>
      <c r="DL876" s="20"/>
      <c r="DM876" s="20"/>
      <c r="DN876" s="20"/>
      <c r="DO876" s="20"/>
      <c r="DP876" s="20"/>
      <c r="DQ876" s="20"/>
      <c r="DR876" s="20"/>
      <c r="DS876" s="20"/>
      <c r="DT876" s="20"/>
      <c r="DU876" s="20"/>
      <c r="DV876" s="20"/>
      <c r="DW876" s="20"/>
      <c r="DX876" s="20"/>
      <c r="DY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c r="BR877" s="20"/>
      <c r="BS877" s="20"/>
      <c r="BT877" s="20"/>
      <c r="BU877" s="20"/>
      <c r="BV877" s="20"/>
      <c r="BW877" s="20"/>
      <c r="BX877" s="20"/>
      <c r="BY877" s="20"/>
      <c r="BZ877" s="20"/>
      <c r="CA877" s="20"/>
      <c r="CB877" s="20"/>
      <c r="CC877" s="20"/>
      <c r="CD877" s="20"/>
      <c r="CE877" s="20"/>
      <c r="CF877" s="20"/>
      <c r="CG877" s="20"/>
      <c r="CH877" s="20"/>
      <c r="CI877" s="20"/>
      <c r="CJ877" s="20"/>
      <c r="CK877" s="20"/>
      <c r="CL877" s="20"/>
      <c r="CM877" s="20"/>
      <c r="CN877" s="20"/>
      <c r="CO877" s="20"/>
      <c r="CP877" s="20"/>
      <c r="CQ877" s="20"/>
      <c r="CR877" s="20"/>
      <c r="CS877" s="20"/>
      <c r="CT877" s="20"/>
      <c r="CU877" s="20"/>
      <c r="CV877" s="20"/>
      <c r="CW877" s="20"/>
      <c r="CX877" s="20"/>
      <c r="CY877" s="20"/>
      <c r="CZ877" s="20"/>
      <c r="DA877" s="20"/>
      <c r="DB877" s="20"/>
      <c r="DC877" s="20"/>
      <c r="DD877" s="20"/>
      <c r="DE877" s="20"/>
      <c r="DF877" s="20"/>
      <c r="DG877" s="20"/>
      <c r="DH877" s="20"/>
      <c r="DI877" s="20"/>
      <c r="DJ877" s="20"/>
      <c r="DK877" s="20"/>
      <c r="DL877" s="20"/>
      <c r="DM877" s="20"/>
      <c r="DN877" s="20"/>
      <c r="DO877" s="20"/>
      <c r="DP877" s="20"/>
      <c r="DQ877" s="20"/>
      <c r="DR877" s="20"/>
      <c r="DS877" s="20"/>
      <c r="DT877" s="20"/>
      <c r="DU877" s="20"/>
      <c r="DV877" s="20"/>
      <c r="DW877" s="20"/>
      <c r="DX877" s="20"/>
      <c r="DY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c r="BR878" s="20"/>
      <c r="BS878" s="20"/>
      <c r="BT878" s="20"/>
      <c r="BU878" s="20"/>
      <c r="BV878" s="20"/>
      <c r="BW878" s="20"/>
      <c r="BX878" s="20"/>
      <c r="BY878" s="20"/>
      <c r="BZ878" s="20"/>
      <c r="CA878" s="20"/>
      <c r="CB878" s="20"/>
      <c r="CC878" s="20"/>
      <c r="CD878" s="20"/>
      <c r="CE878" s="20"/>
      <c r="CF878" s="20"/>
      <c r="CG878" s="20"/>
      <c r="CH878" s="20"/>
      <c r="CI878" s="20"/>
      <c r="CJ878" s="20"/>
      <c r="CK878" s="20"/>
      <c r="CL878" s="20"/>
      <c r="CM878" s="20"/>
      <c r="CN878" s="20"/>
      <c r="CO878" s="20"/>
      <c r="CP878" s="20"/>
      <c r="CQ878" s="20"/>
      <c r="CR878" s="20"/>
      <c r="CS878" s="20"/>
      <c r="CT878" s="20"/>
      <c r="CU878" s="20"/>
      <c r="CV878" s="20"/>
      <c r="CW878" s="20"/>
      <c r="CX878" s="20"/>
      <c r="CY878" s="20"/>
      <c r="CZ878" s="20"/>
      <c r="DA878" s="20"/>
      <c r="DB878" s="20"/>
      <c r="DC878" s="20"/>
      <c r="DD878" s="20"/>
      <c r="DE878" s="20"/>
      <c r="DF878" s="20"/>
      <c r="DG878" s="20"/>
      <c r="DH878" s="20"/>
      <c r="DI878" s="20"/>
      <c r="DJ878" s="20"/>
      <c r="DK878" s="20"/>
      <c r="DL878" s="20"/>
      <c r="DM878" s="20"/>
      <c r="DN878" s="20"/>
      <c r="DO878" s="20"/>
      <c r="DP878" s="20"/>
      <c r="DQ878" s="20"/>
      <c r="DR878" s="20"/>
      <c r="DS878" s="20"/>
      <c r="DT878" s="20"/>
      <c r="DU878" s="20"/>
      <c r="DV878" s="20"/>
      <c r="DW878" s="20"/>
      <c r="DX878" s="20"/>
      <c r="DY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c r="CD879" s="20"/>
      <c r="CE879" s="20"/>
      <c r="CF879" s="20"/>
      <c r="CG879" s="20"/>
      <c r="CH879" s="20"/>
      <c r="CI879" s="20"/>
      <c r="CJ879" s="20"/>
      <c r="CK879" s="20"/>
      <c r="CL879" s="20"/>
      <c r="CM879" s="20"/>
      <c r="CN879" s="20"/>
      <c r="CO879" s="20"/>
      <c r="CP879" s="20"/>
      <c r="CQ879" s="20"/>
      <c r="CR879" s="20"/>
      <c r="CS879" s="20"/>
      <c r="CT879" s="20"/>
      <c r="CU879" s="20"/>
      <c r="CV879" s="20"/>
      <c r="CW879" s="20"/>
      <c r="CX879" s="20"/>
      <c r="CY879" s="20"/>
      <c r="CZ879" s="20"/>
      <c r="DA879" s="20"/>
      <c r="DB879" s="20"/>
      <c r="DC879" s="20"/>
      <c r="DD879" s="20"/>
      <c r="DE879" s="20"/>
      <c r="DF879" s="20"/>
      <c r="DG879" s="20"/>
      <c r="DH879" s="20"/>
      <c r="DI879" s="20"/>
      <c r="DJ879" s="20"/>
      <c r="DK879" s="20"/>
      <c r="DL879" s="20"/>
      <c r="DM879" s="20"/>
      <c r="DN879" s="20"/>
      <c r="DO879" s="20"/>
      <c r="DP879" s="20"/>
      <c r="DQ879" s="20"/>
      <c r="DR879" s="20"/>
      <c r="DS879" s="20"/>
      <c r="DT879" s="20"/>
      <c r="DU879" s="20"/>
      <c r="DV879" s="20"/>
      <c r="DW879" s="20"/>
      <c r="DX879" s="20"/>
      <c r="DY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c r="BR880" s="20"/>
      <c r="BS880" s="20"/>
      <c r="BT880" s="20"/>
      <c r="BU880" s="20"/>
      <c r="BV880" s="20"/>
      <c r="BW880" s="20"/>
      <c r="BX880" s="20"/>
      <c r="BY880" s="20"/>
      <c r="BZ880" s="20"/>
      <c r="CA880" s="20"/>
      <c r="CB880" s="20"/>
      <c r="CC880" s="20"/>
      <c r="CD880" s="20"/>
      <c r="CE880" s="20"/>
      <c r="CF880" s="20"/>
      <c r="CG880" s="20"/>
      <c r="CH880" s="20"/>
      <c r="CI880" s="20"/>
      <c r="CJ880" s="20"/>
      <c r="CK880" s="20"/>
      <c r="CL880" s="20"/>
      <c r="CM880" s="20"/>
      <c r="CN880" s="20"/>
      <c r="CO880" s="20"/>
      <c r="CP880" s="20"/>
      <c r="CQ880" s="20"/>
      <c r="CR880" s="20"/>
      <c r="CS880" s="20"/>
      <c r="CT880" s="20"/>
      <c r="CU880" s="20"/>
      <c r="CV880" s="20"/>
      <c r="CW880" s="20"/>
      <c r="CX880" s="20"/>
      <c r="CY880" s="20"/>
      <c r="CZ880" s="20"/>
      <c r="DA880" s="20"/>
      <c r="DB880" s="20"/>
      <c r="DC880" s="20"/>
      <c r="DD880" s="20"/>
      <c r="DE880" s="20"/>
      <c r="DF880" s="20"/>
      <c r="DG880" s="20"/>
      <c r="DH880" s="20"/>
      <c r="DI880" s="20"/>
      <c r="DJ880" s="20"/>
      <c r="DK880" s="20"/>
      <c r="DL880" s="20"/>
      <c r="DM880" s="20"/>
      <c r="DN880" s="20"/>
      <c r="DO880" s="20"/>
      <c r="DP880" s="20"/>
      <c r="DQ880" s="20"/>
      <c r="DR880" s="20"/>
      <c r="DS880" s="20"/>
      <c r="DT880" s="20"/>
      <c r="DU880" s="20"/>
      <c r="DV880" s="20"/>
      <c r="DW880" s="20"/>
      <c r="DX880" s="20"/>
      <c r="DY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c r="BR881" s="20"/>
      <c r="BS881" s="20"/>
      <c r="BT881" s="20"/>
      <c r="BU881" s="20"/>
      <c r="BV881" s="20"/>
      <c r="BW881" s="20"/>
      <c r="BX881" s="20"/>
      <c r="BY881" s="20"/>
      <c r="BZ881" s="20"/>
      <c r="CA881" s="20"/>
      <c r="CB881" s="20"/>
      <c r="CC881" s="20"/>
      <c r="CD881" s="20"/>
      <c r="CE881" s="20"/>
      <c r="CF881" s="20"/>
      <c r="CG881" s="20"/>
      <c r="CH881" s="20"/>
      <c r="CI881" s="20"/>
      <c r="CJ881" s="20"/>
      <c r="CK881" s="20"/>
      <c r="CL881" s="20"/>
      <c r="CM881" s="20"/>
      <c r="CN881" s="20"/>
      <c r="CO881" s="20"/>
      <c r="CP881" s="20"/>
      <c r="CQ881" s="20"/>
      <c r="CR881" s="20"/>
      <c r="CS881" s="20"/>
      <c r="CT881" s="20"/>
      <c r="CU881" s="20"/>
      <c r="CV881" s="20"/>
      <c r="CW881" s="20"/>
      <c r="CX881" s="20"/>
      <c r="CY881" s="20"/>
      <c r="CZ881" s="20"/>
      <c r="DA881" s="20"/>
      <c r="DB881" s="20"/>
      <c r="DC881" s="20"/>
      <c r="DD881" s="20"/>
      <c r="DE881" s="20"/>
      <c r="DF881" s="20"/>
      <c r="DG881" s="20"/>
      <c r="DH881" s="20"/>
      <c r="DI881" s="20"/>
      <c r="DJ881" s="20"/>
      <c r="DK881" s="20"/>
      <c r="DL881" s="20"/>
      <c r="DM881" s="20"/>
      <c r="DN881" s="20"/>
      <c r="DO881" s="20"/>
      <c r="DP881" s="20"/>
      <c r="DQ881" s="20"/>
      <c r="DR881" s="20"/>
      <c r="DS881" s="20"/>
      <c r="DT881" s="20"/>
      <c r="DU881" s="20"/>
      <c r="DV881" s="20"/>
      <c r="DW881" s="20"/>
      <c r="DX881" s="20"/>
      <c r="DY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c r="DA882" s="20"/>
      <c r="DB882" s="20"/>
      <c r="DC882" s="20"/>
      <c r="DD882" s="20"/>
      <c r="DE882" s="20"/>
      <c r="DF882" s="20"/>
      <c r="DG882" s="20"/>
      <c r="DH882" s="20"/>
      <c r="DI882" s="20"/>
      <c r="DJ882" s="20"/>
      <c r="DK882" s="20"/>
      <c r="DL882" s="20"/>
      <c r="DM882" s="20"/>
      <c r="DN882" s="20"/>
      <c r="DO882" s="20"/>
      <c r="DP882" s="20"/>
      <c r="DQ882" s="20"/>
      <c r="DR882" s="20"/>
      <c r="DS882" s="20"/>
      <c r="DT882" s="20"/>
      <c r="DU882" s="20"/>
      <c r="DV882" s="20"/>
      <c r="DW882" s="20"/>
      <c r="DX882" s="20"/>
      <c r="DY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c r="BW883" s="20"/>
      <c r="BX883" s="20"/>
      <c r="BY883" s="20"/>
      <c r="BZ883" s="20"/>
      <c r="CA883" s="20"/>
      <c r="CB883" s="20"/>
      <c r="CC883" s="20"/>
      <c r="CD883" s="20"/>
      <c r="CE883" s="20"/>
      <c r="CF883" s="20"/>
      <c r="CG883" s="20"/>
      <c r="CH883" s="20"/>
      <c r="CI883" s="20"/>
      <c r="CJ883" s="20"/>
      <c r="CK883" s="20"/>
      <c r="CL883" s="20"/>
      <c r="CM883" s="20"/>
      <c r="CN883" s="20"/>
      <c r="CO883" s="20"/>
      <c r="CP883" s="20"/>
      <c r="CQ883" s="20"/>
      <c r="CR883" s="20"/>
      <c r="CS883" s="20"/>
      <c r="CT883" s="20"/>
      <c r="CU883" s="20"/>
      <c r="CV883" s="20"/>
      <c r="CW883" s="20"/>
      <c r="CX883" s="20"/>
      <c r="CY883" s="20"/>
      <c r="CZ883" s="20"/>
      <c r="DA883" s="20"/>
      <c r="DB883" s="20"/>
      <c r="DC883" s="20"/>
      <c r="DD883" s="20"/>
      <c r="DE883" s="20"/>
      <c r="DF883" s="20"/>
      <c r="DG883" s="20"/>
      <c r="DH883" s="20"/>
      <c r="DI883" s="20"/>
      <c r="DJ883" s="20"/>
      <c r="DK883" s="20"/>
      <c r="DL883" s="20"/>
      <c r="DM883" s="20"/>
      <c r="DN883" s="20"/>
      <c r="DO883" s="20"/>
      <c r="DP883" s="20"/>
      <c r="DQ883" s="20"/>
      <c r="DR883" s="20"/>
      <c r="DS883" s="20"/>
      <c r="DT883" s="20"/>
      <c r="DU883" s="20"/>
      <c r="DV883" s="20"/>
      <c r="DW883" s="20"/>
      <c r="DX883" s="20"/>
      <c r="DY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c r="BR884" s="20"/>
      <c r="BS884" s="20"/>
      <c r="BT884" s="20"/>
      <c r="BU884" s="20"/>
      <c r="BV884" s="20"/>
      <c r="BW884" s="20"/>
      <c r="BX884" s="20"/>
      <c r="BY884" s="20"/>
      <c r="BZ884" s="20"/>
      <c r="CA884" s="20"/>
      <c r="CB884" s="20"/>
      <c r="CC884" s="20"/>
      <c r="CD884" s="20"/>
      <c r="CE884" s="20"/>
      <c r="CF884" s="20"/>
      <c r="CG884" s="20"/>
      <c r="CH884" s="20"/>
      <c r="CI884" s="20"/>
      <c r="CJ884" s="20"/>
      <c r="CK884" s="20"/>
      <c r="CL884" s="20"/>
      <c r="CM884" s="20"/>
      <c r="CN884" s="20"/>
      <c r="CO884" s="20"/>
      <c r="CP884" s="20"/>
      <c r="CQ884" s="20"/>
      <c r="CR884" s="20"/>
      <c r="CS884" s="20"/>
      <c r="CT884" s="20"/>
      <c r="CU884" s="20"/>
      <c r="CV884" s="20"/>
      <c r="CW884" s="20"/>
      <c r="CX884" s="20"/>
      <c r="CY884" s="20"/>
      <c r="CZ884" s="20"/>
      <c r="DA884" s="20"/>
      <c r="DB884" s="20"/>
      <c r="DC884" s="20"/>
      <c r="DD884" s="20"/>
      <c r="DE884" s="20"/>
      <c r="DF884" s="20"/>
      <c r="DG884" s="20"/>
      <c r="DH884" s="20"/>
      <c r="DI884" s="20"/>
      <c r="DJ884" s="20"/>
      <c r="DK884" s="20"/>
      <c r="DL884" s="20"/>
      <c r="DM884" s="20"/>
      <c r="DN884" s="20"/>
      <c r="DO884" s="20"/>
      <c r="DP884" s="20"/>
      <c r="DQ884" s="20"/>
      <c r="DR884" s="20"/>
      <c r="DS884" s="20"/>
      <c r="DT884" s="20"/>
      <c r="DU884" s="20"/>
      <c r="DV884" s="20"/>
      <c r="DW884" s="20"/>
      <c r="DX884" s="20"/>
      <c r="DY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c r="BR885" s="20"/>
      <c r="BS885" s="20"/>
      <c r="BT885" s="20"/>
      <c r="BU885" s="20"/>
      <c r="BV885" s="20"/>
      <c r="BW885" s="20"/>
      <c r="BX885" s="20"/>
      <c r="BY885" s="20"/>
      <c r="BZ885" s="20"/>
      <c r="CA885" s="20"/>
      <c r="CB885" s="20"/>
      <c r="CC885" s="20"/>
      <c r="CD885" s="20"/>
      <c r="CE885" s="20"/>
      <c r="CF885" s="20"/>
      <c r="CG885" s="20"/>
      <c r="CH885" s="20"/>
      <c r="CI885" s="20"/>
      <c r="CJ885" s="20"/>
      <c r="CK885" s="20"/>
      <c r="CL885" s="20"/>
      <c r="CM885" s="20"/>
      <c r="CN885" s="20"/>
      <c r="CO885" s="20"/>
      <c r="CP885" s="20"/>
      <c r="CQ885" s="20"/>
      <c r="CR885" s="20"/>
      <c r="CS885" s="20"/>
      <c r="CT885" s="20"/>
      <c r="CU885" s="20"/>
      <c r="CV885" s="20"/>
      <c r="CW885" s="20"/>
      <c r="CX885" s="20"/>
      <c r="CY885" s="20"/>
      <c r="CZ885" s="20"/>
      <c r="DA885" s="20"/>
      <c r="DB885" s="20"/>
      <c r="DC885" s="20"/>
      <c r="DD885" s="20"/>
      <c r="DE885" s="20"/>
      <c r="DF885" s="20"/>
      <c r="DG885" s="20"/>
      <c r="DH885" s="20"/>
      <c r="DI885" s="20"/>
      <c r="DJ885" s="20"/>
      <c r="DK885" s="20"/>
      <c r="DL885" s="20"/>
      <c r="DM885" s="20"/>
      <c r="DN885" s="20"/>
      <c r="DO885" s="20"/>
      <c r="DP885" s="20"/>
      <c r="DQ885" s="20"/>
      <c r="DR885" s="20"/>
      <c r="DS885" s="20"/>
      <c r="DT885" s="20"/>
      <c r="DU885" s="20"/>
      <c r="DV885" s="20"/>
      <c r="DW885" s="20"/>
      <c r="DX885" s="20"/>
      <c r="DY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c r="BW886" s="20"/>
      <c r="BX886" s="20"/>
      <c r="BY886" s="20"/>
      <c r="BZ886" s="20"/>
      <c r="CA886" s="20"/>
      <c r="CB886" s="20"/>
      <c r="CC886" s="20"/>
      <c r="CD886" s="20"/>
      <c r="CE886" s="20"/>
      <c r="CF886" s="20"/>
      <c r="CG886" s="20"/>
      <c r="CH886" s="20"/>
      <c r="CI886" s="20"/>
      <c r="CJ886" s="20"/>
      <c r="CK886" s="20"/>
      <c r="CL886" s="20"/>
      <c r="CM886" s="20"/>
      <c r="CN886" s="20"/>
      <c r="CO886" s="20"/>
      <c r="CP886" s="20"/>
      <c r="CQ886" s="20"/>
      <c r="CR886" s="20"/>
      <c r="CS886" s="20"/>
      <c r="CT886" s="20"/>
      <c r="CU886" s="20"/>
      <c r="CV886" s="20"/>
      <c r="CW886" s="20"/>
      <c r="CX886" s="20"/>
      <c r="CY886" s="20"/>
      <c r="CZ886" s="20"/>
      <c r="DA886" s="20"/>
      <c r="DB886" s="20"/>
      <c r="DC886" s="20"/>
      <c r="DD886" s="20"/>
      <c r="DE886" s="20"/>
      <c r="DF886" s="20"/>
      <c r="DG886" s="20"/>
      <c r="DH886" s="20"/>
      <c r="DI886" s="20"/>
      <c r="DJ886" s="20"/>
      <c r="DK886" s="20"/>
      <c r="DL886" s="20"/>
      <c r="DM886" s="20"/>
      <c r="DN886" s="20"/>
      <c r="DO886" s="20"/>
      <c r="DP886" s="20"/>
      <c r="DQ886" s="20"/>
      <c r="DR886" s="20"/>
      <c r="DS886" s="20"/>
      <c r="DT886" s="20"/>
      <c r="DU886" s="20"/>
      <c r="DV886" s="20"/>
      <c r="DW886" s="20"/>
      <c r="DX886" s="20"/>
      <c r="DY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c r="BR887" s="20"/>
      <c r="BS887" s="20"/>
      <c r="BT887" s="20"/>
      <c r="BU887" s="20"/>
      <c r="BV887" s="20"/>
      <c r="BW887" s="20"/>
      <c r="BX887" s="20"/>
      <c r="BY887" s="20"/>
      <c r="BZ887" s="20"/>
      <c r="CA887" s="20"/>
      <c r="CB887" s="20"/>
      <c r="CC887" s="20"/>
      <c r="CD887" s="20"/>
      <c r="CE887" s="20"/>
      <c r="CF887" s="20"/>
      <c r="CG887" s="20"/>
      <c r="CH887" s="20"/>
      <c r="CI887" s="20"/>
      <c r="CJ887" s="20"/>
      <c r="CK887" s="20"/>
      <c r="CL887" s="20"/>
      <c r="CM887" s="20"/>
      <c r="CN887" s="20"/>
      <c r="CO887" s="20"/>
      <c r="CP887" s="20"/>
      <c r="CQ887" s="20"/>
      <c r="CR887" s="20"/>
      <c r="CS887" s="20"/>
      <c r="CT887" s="20"/>
      <c r="CU887" s="20"/>
      <c r="CV887" s="20"/>
      <c r="CW887" s="20"/>
      <c r="CX887" s="20"/>
      <c r="CY887" s="20"/>
      <c r="CZ887" s="20"/>
      <c r="DA887" s="20"/>
      <c r="DB887" s="20"/>
      <c r="DC887" s="20"/>
      <c r="DD887" s="20"/>
      <c r="DE887" s="20"/>
      <c r="DF887" s="20"/>
      <c r="DG887" s="20"/>
      <c r="DH887" s="20"/>
      <c r="DI887" s="20"/>
      <c r="DJ887" s="20"/>
      <c r="DK887" s="20"/>
      <c r="DL887" s="20"/>
      <c r="DM887" s="20"/>
      <c r="DN887" s="20"/>
      <c r="DO887" s="20"/>
      <c r="DP887" s="20"/>
      <c r="DQ887" s="20"/>
      <c r="DR887" s="20"/>
      <c r="DS887" s="20"/>
      <c r="DT887" s="20"/>
      <c r="DU887" s="20"/>
      <c r="DV887" s="20"/>
      <c r="DW887" s="20"/>
      <c r="DX887" s="20"/>
      <c r="DY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c r="BR888" s="20"/>
      <c r="BS888" s="20"/>
      <c r="BT888" s="20"/>
      <c r="BU888" s="20"/>
      <c r="BV888" s="20"/>
      <c r="BW888" s="20"/>
      <c r="BX888" s="20"/>
      <c r="BY888" s="20"/>
      <c r="BZ888" s="20"/>
      <c r="CA888" s="20"/>
      <c r="CB888" s="20"/>
      <c r="CC888" s="20"/>
      <c r="CD888" s="20"/>
      <c r="CE888" s="20"/>
      <c r="CF888" s="20"/>
      <c r="CG888" s="20"/>
      <c r="CH888" s="20"/>
      <c r="CI888" s="20"/>
      <c r="CJ888" s="20"/>
      <c r="CK888" s="20"/>
      <c r="CL888" s="20"/>
      <c r="CM888" s="20"/>
      <c r="CN888" s="20"/>
      <c r="CO888" s="20"/>
      <c r="CP888" s="20"/>
      <c r="CQ888" s="20"/>
      <c r="CR888" s="20"/>
      <c r="CS888" s="20"/>
      <c r="CT888" s="20"/>
      <c r="CU888" s="20"/>
      <c r="CV888" s="20"/>
      <c r="CW888" s="20"/>
      <c r="CX888" s="20"/>
      <c r="CY888" s="20"/>
      <c r="CZ888" s="20"/>
      <c r="DA888" s="20"/>
      <c r="DB888" s="20"/>
      <c r="DC888" s="20"/>
      <c r="DD888" s="20"/>
      <c r="DE888" s="20"/>
      <c r="DF888" s="20"/>
      <c r="DG888" s="20"/>
      <c r="DH888" s="20"/>
      <c r="DI888" s="20"/>
      <c r="DJ888" s="20"/>
      <c r="DK888" s="20"/>
      <c r="DL888" s="20"/>
      <c r="DM888" s="20"/>
      <c r="DN888" s="20"/>
      <c r="DO888" s="20"/>
      <c r="DP888" s="20"/>
      <c r="DQ888" s="20"/>
      <c r="DR888" s="20"/>
      <c r="DS888" s="20"/>
      <c r="DT888" s="20"/>
      <c r="DU888" s="20"/>
      <c r="DV888" s="20"/>
      <c r="DW888" s="20"/>
      <c r="DX888" s="20"/>
      <c r="DY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c r="BW889" s="20"/>
      <c r="BX889" s="20"/>
      <c r="BY889" s="20"/>
      <c r="BZ889" s="20"/>
      <c r="CA889" s="20"/>
      <c r="CB889" s="20"/>
      <c r="CC889" s="20"/>
      <c r="CD889" s="20"/>
      <c r="CE889" s="20"/>
      <c r="CF889" s="20"/>
      <c r="CG889" s="20"/>
      <c r="CH889" s="20"/>
      <c r="CI889" s="20"/>
      <c r="CJ889" s="20"/>
      <c r="CK889" s="20"/>
      <c r="CL889" s="20"/>
      <c r="CM889" s="20"/>
      <c r="CN889" s="20"/>
      <c r="CO889" s="20"/>
      <c r="CP889" s="20"/>
      <c r="CQ889" s="20"/>
      <c r="CR889" s="20"/>
      <c r="CS889" s="20"/>
      <c r="CT889" s="20"/>
      <c r="CU889" s="20"/>
      <c r="CV889" s="20"/>
      <c r="CW889" s="20"/>
      <c r="CX889" s="20"/>
      <c r="CY889" s="20"/>
      <c r="CZ889" s="20"/>
      <c r="DA889" s="20"/>
      <c r="DB889" s="20"/>
      <c r="DC889" s="20"/>
      <c r="DD889" s="20"/>
      <c r="DE889" s="20"/>
      <c r="DF889" s="20"/>
      <c r="DG889" s="20"/>
      <c r="DH889" s="20"/>
      <c r="DI889" s="20"/>
      <c r="DJ889" s="20"/>
      <c r="DK889" s="20"/>
      <c r="DL889" s="20"/>
      <c r="DM889" s="20"/>
      <c r="DN889" s="20"/>
      <c r="DO889" s="20"/>
      <c r="DP889" s="20"/>
      <c r="DQ889" s="20"/>
      <c r="DR889" s="20"/>
      <c r="DS889" s="20"/>
      <c r="DT889" s="20"/>
      <c r="DU889" s="20"/>
      <c r="DV889" s="20"/>
      <c r="DW889" s="20"/>
      <c r="DX889" s="20"/>
      <c r="DY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c r="BR890" s="20"/>
      <c r="BS890" s="20"/>
      <c r="BT890" s="20"/>
      <c r="BU890" s="20"/>
      <c r="BV890" s="20"/>
      <c r="BW890" s="20"/>
      <c r="BX890" s="20"/>
      <c r="BY890" s="20"/>
      <c r="BZ890" s="20"/>
      <c r="CA890" s="20"/>
      <c r="CB890" s="20"/>
      <c r="CC890" s="20"/>
      <c r="CD890" s="20"/>
      <c r="CE890" s="20"/>
      <c r="CF890" s="20"/>
      <c r="CG890" s="20"/>
      <c r="CH890" s="20"/>
      <c r="CI890" s="20"/>
      <c r="CJ890" s="20"/>
      <c r="CK890" s="20"/>
      <c r="CL890" s="20"/>
      <c r="CM890" s="20"/>
      <c r="CN890" s="20"/>
      <c r="CO890" s="20"/>
      <c r="CP890" s="20"/>
      <c r="CQ890" s="20"/>
      <c r="CR890" s="20"/>
      <c r="CS890" s="20"/>
      <c r="CT890" s="20"/>
      <c r="CU890" s="20"/>
      <c r="CV890" s="20"/>
      <c r="CW890" s="20"/>
      <c r="CX890" s="20"/>
      <c r="CY890" s="20"/>
      <c r="CZ890" s="20"/>
      <c r="DA890" s="20"/>
      <c r="DB890" s="20"/>
      <c r="DC890" s="20"/>
      <c r="DD890" s="20"/>
      <c r="DE890" s="20"/>
      <c r="DF890" s="20"/>
      <c r="DG890" s="20"/>
      <c r="DH890" s="20"/>
      <c r="DI890" s="20"/>
      <c r="DJ890" s="20"/>
      <c r="DK890" s="20"/>
      <c r="DL890" s="20"/>
      <c r="DM890" s="20"/>
      <c r="DN890" s="20"/>
      <c r="DO890" s="20"/>
      <c r="DP890" s="20"/>
      <c r="DQ890" s="20"/>
      <c r="DR890" s="20"/>
      <c r="DS890" s="20"/>
      <c r="DT890" s="20"/>
      <c r="DU890" s="20"/>
      <c r="DV890" s="20"/>
      <c r="DW890" s="20"/>
      <c r="DX890" s="20"/>
      <c r="DY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c r="BW891" s="20"/>
      <c r="BX891" s="20"/>
      <c r="BY891" s="20"/>
      <c r="BZ891" s="20"/>
      <c r="CA891" s="20"/>
      <c r="CB891" s="20"/>
      <c r="CC891" s="20"/>
      <c r="CD891" s="20"/>
      <c r="CE891" s="20"/>
      <c r="CF891" s="20"/>
      <c r="CG891" s="20"/>
      <c r="CH891" s="20"/>
      <c r="CI891" s="20"/>
      <c r="CJ891" s="20"/>
      <c r="CK891" s="20"/>
      <c r="CL891" s="20"/>
      <c r="CM891" s="20"/>
      <c r="CN891" s="20"/>
      <c r="CO891" s="20"/>
      <c r="CP891" s="20"/>
      <c r="CQ891" s="20"/>
      <c r="CR891" s="20"/>
      <c r="CS891" s="20"/>
      <c r="CT891" s="20"/>
      <c r="CU891" s="20"/>
      <c r="CV891" s="20"/>
      <c r="CW891" s="20"/>
      <c r="CX891" s="20"/>
      <c r="CY891" s="20"/>
      <c r="CZ891" s="20"/>
      <c r="DA891" s="20"/>
      <c r="DB891" s="20"/>
      <c r="DC891" s="20"/>
      <c r="DD891" s="20"/>
      <c r="DE891" s="20"/>
      <c r="DF891" s="20"/>
      <c r="DG891" s="20"/>
      <c r="DH891" s="20"/>
      <c r="DI891" s="20"/>
      <c r="DJ891" s="20"/>
      <c r="DK891" s="20"/>
      <c r="DL891" s="20"/>
      <c r="DM891" s="20"/>
      <c r="DN891" s="20"/>
      <c r="DO891" s="20"/>
      <c r="DP891" s="20"/>
      <c r="DQ891" s="20"/>
      <c r="DR891" s="20"/>
      <c r="DS891" s="20"/>
      <c r="DT891" s="20"/>
      <c r="DU891" s="20"/>
      <c r="DV891" s="20"/>
      <c r="DW891" s="20"/>
      <c r="DX891" s="20"/>
      <c r="DY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c r="BR892" s="20"/>
      <c r="BS892" s="20"/>
      <c r="BT892" s="20"/>
      <c r="BU892" s="20"/>
      <c r="BV892" s="20"/>
      <c r="BW892" s="20"/>
      <c r="BX892" s="20"/>
      <c r="BY892" s="20"/>
      <c r="BZ892" s="20"/>
      <c r="CA892" s="20"/>
      <c r="CB892" s="20"/>
      <c r="CC892" s="20"/>
      <c r="CD892" s="20"/>
      <c r="CE892" s="20"/>
      <c r="CF892" s="20"/>
      <c r="CG892" s="20"/>
      <c r="CH892" s="20"/>
      <c r="CI892" s="20"/>
      <c r="CJ892" s="20"/>
      <c r="CK892" s="20"/>
      <c r="CL892" s="20"/>
      <c r="CM892" s="20"/>
      <c r="CN892" s="20"/>
      <c r="CO892" s="20"/>
      <c r="CP892" s="20"/>
      <c r="CQ892" s="20"/>
      <c r="CR892" s="20"/>
      <c r="CS892" s="20"/>
      <c r="CT892" s="20"/>
      <c r="CU892" s="20"/>
      <c r="CV892" s="20"/>
      <c r="CW892" s="20"/>
      <c r="CX892" s="20"/>
      <c r="CY892" s="20"/>
      <c r="CZ892" s="20"/>
      <c r="DA892" s="20"/>
      <c r="DB892" s="20"/>
      <c r="DC892" s="20"/>
      <c r="DD892" s="20"/>
      <c r="DE892" s="20"/>
      <c r="DF892" s="20"/>
      <c r="DG892" s="20"/>
      <c r="DH892" s="20"/>
      <c r="DI892" s="20"/>
      <c r="DJ892" s="20"/>
      <c r="DK892" s="20"/>
      <c r="DL892" s="20"/>
      <c r="DM892" s="20"/>
      <c r="DN892" s="20"/>
      <c r="DO892" s="20"/>
      <c r="DP892" s="20"/>
      <c r="DQ892" s="20"/>
      <c r="DR892" s="20"/>
      <c r="DS892" s="20"/>
      <c r="DT892" s="20"/>
      <c r="DU892" s="20"/>
      <c r="DV892" s="20"/>
      <c r="DW892" s="20"/>
      <c r="DX892" s="20"/>
      <c r="DY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c r="BR893" s="20"/>
      <c r="BS893" s="20"/>
      <c r="BT893" s="20"/>
      <c r="BU893" s="20"/>
      <c r="BV893" s="20"/>
      <c r="BW893" s="20"/>
      <c r="BX893" s="20"/>
      <c r="BY893" s="20"/>
      <c r="BZ893" s="20"/>
      <c r="CA893" s="20"/>
      <c r="CB893" s="20"/>
      <c r="CC893" s="20"/>
      <c r="CD893" s="20"/>
      <c r="CE893" s="20"/>
      <c r="CF893" s="20"/>
      <c r="CG893" s="20"/>
      <c r="CH893" s="20"/>
      <c r="CI893" s="20"/>
      <c r="CJ893" s="20"/>
      <c r="CK893" s="20"/>
      <c r="CL893" s="20"/>
      <c r="CM893" s="20"/>
      <c r="CN893" s="20"/>
      <c r="CO893" s="20"/>
      <c r="CP893" s="20"/>
      <c r="CQ893" s="20"/>
      <c r="CR893" s="20"/>
      <c r="CS893" s="20"/>
      <c r="CT893" s="20"/>
      <c r="CU893" s="20"/>
      <c r="CV893" s="20"/>
      <c r="CW893" s="20"/>
      <c r="CX893" s="20"/>
      <c r="CY893" s="20"/>
      <c r="CZ893" s="20"/>
      <c r="DA893" s="20"/>
      <c r="DB893" s="20"/>
      <c r="DC893" s="20"/>
      <c r="DD893" s="20"/>
      <c r="DE893" s="20"/>
      <c r="DF893" s="20"/>
      <c r="DG893" s="20"/>
      <c r="DH893" s="20"/>
      <c r="DI893" s="20"/>
      <c r="DJ893" s="20"/>
      <c r="DK893" s="20"/>
      <c r="DL893" s="20"/>
      <c r="DM893" s="20"/>
      <c r="DN893" s="20"/>
      <c r="DO893" s="20"/>
      <c r="DP893" s="20"/>
      <c r="DQ893" s="20"/>
      <c r="DR893" s="20"/>
      <c r="DS893" s="20"/>
      <c r="DT893" s="20"/>
      <c r="DU893" s="20"/>
      <c r="DV893" s="20"/>
      <c r="DW893" s="20"/>
      <c r="DX893" s="20"/>
      <c r="DY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c r="BR894" s="20"/>
      <c r="BS894" s="20"/>
      <c r="BT894" s="20"/>
      <c r="BU894" s="20"/>
      <c r="BV894" s="20"/>
      <c r="BW894" s="20"/>
      <c r="BX894" s="20"/>
      <c r="BY894" s="20"/>
      <c r="BZ894" s="20"/>
      <c r="CA894" s="20"/>
      <c r="CB894" s="20"/>
      <c r="CC894" s="20"/>
      <c r="CD894" s="20"/>
      <c r="CE894" s="20"/>
      <c r="CF894" s="20"/>
      <c r="CG894" s="20"/>
      <c r="CH894" s="20"/>
      <c r="CI894" s="20"/>
      <c r="CJ894" s="20"/>
      <c r="CK894" s="20"/>
      <c r="CL894" s="20"/>
      <c r="CM894" s="20"/>
      <c r="CN894" s="20"/>
      <c r="CO894" s="20"/>
      <c r="CP894" s="20"/>
      <c r="CQ894" s="20"/>
      <c r="CR894" s="20"/>
      <c r="CS894" s="20"/>
      <c r="CT894" s="20"/>
      <c r="CU894" s="20"/>
      <c r="CV894" s="20"/>
      <c r="CW894" s="20"/>
      <c r="CX894" s="20"/>
      <c r="CY894" s="20"/>
      <c r="CZ894" s="20"/>
      <c r="DA894" s="20"/>
      <c r="DB894" s="20"/>
      <c r="DC894" s="20"/>
      <c r="DD894" s="20"/>
      <c r="DE894" s="20"/>
      <c r="DF894" s="20"/>
      <c r="DG894" s="20"/>
      <c r="DH894" s="20"/>
      <c r="DI894" s="20"/>
      <c r="DJ894" s="20"/>
      <c r="DK894" s="20"/>
      <c r="DL894" s="20"/>
      <c r="DM894" s="20"/>
      <c r="DN894" s="20"/>
      <c r="DO894" s="20"/>
      <c r="DP894" s="20"/>
      <c r="DQ894" s="20"/>
      <c r="DR894" s="20"/>
      <c r="DS894" s="20"/>
      <c r="DT894" s="20"/>
      <c r="DU894" s="20"/>
      <c r="DV894" s="20"/>
      <c r="DW894" s="20"/>
      <c r="DX894" s="20"/>
      <c r="DY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c r="BW895" s="20"/>
      <c r="BX895" s="20"/>
      <c r="BY895" s="20"/>
      <c r="BZ895" s="20"/>
      <c r="CA895" s="20"/>
      <c r="CB895" s="20"/>
      <c r="CC895" s="20"/>
      <c r="CD895" s="20"/>
      <c r="CE895" s="20"/>
      <c r="CF895" s="20"/>
      <c r="CG895" s="20"/>
      <c r="CH895" s="20"/>
      <c r="CI895" s="20"/>
      <c r="CJ895" s="20"/>
      <c r="CK895" s="20"/>
      <c r="CL895" s="20"/>
      <c r="CM895" s="20"/>
      <c r="CN895" s="20"/>
      <c r="CO895" s="20"/>
      <c r="CP895" s="20"/>
      <c r="CQ895" s="20"/>
      <c r="CR895" s="20"/>
      <c r="CS895" s="20"/>
      <c r="CT895" s="20"/>
      <c r="CU895" s="20"/>
      <c r="CV895" s="20"/>
      <c r="CW895" s="20"/>
      <c r="CX895" s="20"/>
      <c r="CY895" s="20"/>
      <c r="CZ895" s="20"/>
      <c r="DA895" s="20"/>
      <c r="DB895" s="20"/>
      <c r="DC895" s="20"/>
      <c r="DD895" s="20"/>
      <c r="DE895" s="20"/>
      <c r="DF895" s="20"/>
      <c r="DG895" s="20"/>
      <c r="DH895" s="20"/>
      <c r="DI895" s="20"/>
      <c r="DJ895" s="20"/>
      <c r="DK895" s="20"/>
      <c r="DL895" s="20"/>
      <c r="DM895" s="20"/>
      <c r="DN895" s="20"/>
      <c r="DO895" s="20"/>
      <c r="DP895" s="20"/>
      <c r="DQ895" s="20"/>
      <c r="DR895" s="20"/>
      <c r="DS895" s="20"/>
      <c r="DT895" s="20"/>
      <c r="DU895" s="20"/>
      <c r="DV895" s="20"/>
      <c r="DW895" s="20"/>
      <c r="DX895" s="20"/>
      <c r="DY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c r="BW896" s="20"/>
      <c r="BX896" s="20"/>
      <c r="BY896" s="20"/>
      <c r="BZ896" s="20"/>
      <c r="CA896" s="20"/>
      <c r="CB896" s="20"/>
      <c r="CC896" s="20"/>
      <c r="CD896" s="20"/>
      <c r="CE896" s="20"/>
      <c r="CF896" s="20"/>
      <c r="CG896" s="20"/>
      <c r="CH896" s="20"/>
      <c r="CI896" s="20"/>
      <c r="CJ896" s="20"/>
      <c r="CK896" s="20"/>
      <c r="CL896" s="20"/>
      <c r="CM896" s="20"/>
      <c r="CN896" s="20"/>
      <c r="CO896" s="20"/>
      <c r="CP896" s="20"/>
      <c r="CQ896" s="20"/>
      <c r="CR896" s="20"/>
      <c r="CS896" s="20"/>
      <c r="CT896" s="20"/>
      <c r="CU896" s="20"/>
      <c r="CV896" s="20"/>
      <c r="CW896" s="20"/>
      <c r="CX896" s="20"/>
      <c r="CY896" s="20"/>
      <c r="CZ896" s="20"/>
      <c r="DA896" s="20"/>
      <c r="DB896" s="20"/>
      <c r="DC896" s="20"/>
      <c r="DD896" s="20"/>
      <c r="DE896" s="20"/>
      <c r="DF896" s="20"/>
      <c r="DG896" s="20"/>
      <c r="DH896" s="20"/>
      <c r="DI896" s="20"/>
      <c r="DJ896" s="20"/>
      <c r="DK896" s="20"/>
      <c r="DL896" s="20"/>
      <c r="DM896" s="20"/>
      <c r="DN896" s="20"/>
      <c r="DO896" s="20"/>
      <c r="DP896" s="20"/>
      <c r="DQ896" s="20"/>
      <c r="DR896" s="20"/>
      <c r="DS896" s="20"/>
      <c r="DT896" s="20"/>
      <c r="DU896" s="20"/>
      <c r="DV896" s="20"/>
      <c r="DW896" s="20"/>
      <c r="DX896" s="20"/>
      <c r="DY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c r="BW897" s="20"/>
      <c r="BX897" s="20"/>
      <c r="BY897" s="20"/>
      <c r="BZ897" s="20"/>
      <c r="CA897" s="20"/>
      <c r="CB897" s="20"/>
      <c r="CC897" s="20"/>
      <c r="CD897" s="20"/>
      <c r="CE897" s="20"/>
      <c r="CF897" s="20"/>
      <c r="CG897" s="20"/>
      <c r="CH897" s="20"/>
      <c r="CI897" s="20"/>
      <c r="CJ897" s="20"/>
      <c r="CK897" s="20"/>
      <c r="CL897" s="20"/>
      <c r="CM897" s="20"/>
      <c r="CN897" s="20"/>
      <c r="CO897" s="20"/>
      <c r="CP897" s="20"/>
      <c r="CQ897" s="20"/>
      <c r="CR897" s="20"/>
      <c r="CS897" s="20"/>
      <c r="CT897" s="20"/>
      <c r="CU897" s="20"/>
      <c r="CV897" s="20"/>
      <c r="CW897" s="20"/>
      <c r="CX897" s="20"/>
      <c r="CY897" s="20"/>
      <c r="CZ897" s="20"/>
      <c r="DA897" s="20"/>
      <c r="DB897" s="20"/>
      <c r="DC897" s="20"/>
      <c r="DD897" s="20"/>
      <c r="DE897" s="20"/>
      <c r="DF897" s="20"/>
      <c r="DG897" s="20"/>
      <c r="DH897" s="20"/>
      <c r="DI897" s="20"/>
      <c r="DJ897" s="20"/>
      <c r="DK897" s="20"/>
      <c r="DL897" s="20"/>
      <c r="DM897" s="20"/>
      <c r="DN897" s="20"/>
      <c r="DO897" s="20"/>
      <c r="DP897" s="20"/>
      <c r="DQ897" s="20"/>
      <c r="DR897" s="20"/>
      <c r="DS897" s="20"/>
      <c r="DT897" s="20"/>
      <c r="DU897" s="20"/>
      <c r="DV897" s="20"/>
      <c r="DW897" s="20"/>
      <c r="DX897" s="20"/>
      <c r="DY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c r="BW898" s="20"/>
      <c r="BX898" s="20"/>
      <c r="BY898" s="20"/>
      <c r="BZ898" s="20"/>
      <c r="CA898" s="20"/>
      <c r="CB898" s="20"/>
      <c r="CC898" s="20"/>
      <c r="CD898" s="20"/>
      <c r="CE898" s="20"/>
      <c r="CF898" s="20"/>
      <c r="CG898" s="20"/>
      <c r="CH898" s="20"/>
      <c r="CI898" s="20"/>
      <c r="CJ898" s="20"/>
      <c r="CK898" s="20"/>
      <c r="CL898" s="20"/>
      <c r="CM898" s="20"/>
      <c r="CN898" s="20"/>
      <c r="CO898" s="20"/>
      <c r="CP898" s="20"/>
      <c r="CQ898" s="20"/>
      <c r="CR898" s="20"/>
      <c r="CS898" s="20"/>
      <c r="CT898" s="20"/>
      <c r="CU898" s="20"/>
      <c r="CV898" s="20"/>
      <c r="CW898" s="20"/>
      <c r="CX898" s="20"/>
      <c r="CY898" s="20"/>
      <c r="CZ898" s="20"/>
      <c r="DA898" s="20"/>
      <c r="DB898" s="20"/>
      <c r="DC898" s="20"/>
      <c r="DD898" s="20"/>
      <c r="DE898" s="20"/>
      <c r="DF898" s="20"/>
      <c r="DG898" s="20"/>
      <c r="DH898" s="20"/>
      <c r="DI898" s="20"/>
      <c r="DJ898" s="20"/>
      <c r="DK898" s="20"/>
      <c r="DL898" s="20"/>
      <c r="DM898" s="20"/>
      <c r="DN898" s="20"/>
      <c r="DO898" s="20"/>
      <c r="DP898" s="20"/>
      <c r="DQ898" s="20"/>
      <c r="DR898" s="20"/>
      <c r="DS898" s="20"/>
      <c r="DT898" s="20"/>
      <c r="DU898" s="20"/>
      <c r="DV898" s="20"/>
      <c r="DW898" s="20"/>
      <c r="DX898" s="20"/>
      <c r="DY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c r="BR899" s="20"/>
      <c r="BS899" s="20"/>
      <c r="BT899" s="20"/>
      <c r="BU899" s="20"/>
      <c r="BV899" s="20"/>
      <c r="BW899" s="20"/>
      <c r="BX899" s="20"/>
      <c r="BY899" s="20"/>
      <c r="BZ899" s="20"/>
      <c r="CA899" s="20"/>
      <c r="CB899" s="20"/>
      <c r="CC899" s="20"/>
      <c r="CD899" s="20"/>
      <c r="CE899" s="20"/>
      <c r="CF899" s="20"/>
      <c r="CG899" s="20"/>
      <c r="CH899" s="20"/>
      <c r="CI899" s="20"/>
      <c r="CJ899" s="20"/>
      <c r="CK899" s="20"/>
      <c r="CL899" s="20"/>
      <c r="CM899" s="20"/>
      <c r="CN899" s="20"/>
      <c r="CO899" s="20"/>
      <c r="CP899" s="20"/>
      <c r="CQ899" s="20"/>
      <c r="CR899" s="20"/>
      <c r="CS899" s="20"/>
      <c r="CT899" s="20"/>
      <c r="CU899" s="20"/>
      <c r="CV899" s="20"/>
      <c r="CW899" s="20"/>
      <c r="CX899" s="20"/>
      <c r="CY899" s="20"/>
      <c r="CZ899" s="20"/>
      <c r="DA899" s="20"/>
      <c r="DB899" s="20"/>
      <c r="DC899" s="20"/>
      <c r="DD899" s="20"/>
      <c r="DE899" s="20"/>
      <c r="DF899" s="20"/>
      <c r="DG899" s="20"/>
      <c r="DH899" s="20"/>
      <c r="DI899" s="20"/>
      <c r="DJ899" s="20"/>
      <c r="DK899" s="20"/>
      <c r="DL899" s="20"/>
      <c r="DM899" s="20"/>
      <c r="DN899" s="20"/>
      <c r="DO899" s="20"/>
      <c r="DP899" s="20"/>
      <c r="DQ899" s="20"/>
      <c r="DR899" s="20"/>
      <c r="DS899" s="20"/>
      <c r="DT899" s="20"/>
      <c r="DU899" s="20"/>
      <c r="DV899" s="20"/>
      <c r="DW899" s="20"/>
      <c r="DX899" s="20"/>
      <c r="DY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c r="BR900" s="20"/>
      <c r="BS900" s="20"/>
      <c r="BT900" s="20"/>
      <c r="BU900" s="20"/>
      <c r="BV900" s="20"/>
      <c r="BW900" s="20"/>
      <c r="BX900" s="20"/>
      <c r="BY900" s="20"/>
      <c r="BZ900" s="20"/>
      <c r="CA900" s="20"/>
      <c r="CB900" s="20"/>
      <c r="CC900" s="20"/>
      <c r="CD900" s="20"/>
      <c r="CE900" s="20"/>
      <c r="CF900" s="20"/>
      <c r="CG900" s="20"/>
      <c r="CH900" s="20"/>
      <c r="CI900" s="20"/>
      <c r="CJ900" s="20"/>
      <c r="CK900" s="20"/>
      <c r="CL900" s="20"/>
      <c r="CM900" s="20"/>
      <c r="CN900" s="20"/>
      <c r="CO900" s="20"/>
      <c r="CP900" s="20"/>
      <c r="CQ900" s="20"/>
      <c r="CR900" s="20"/>
      <c r="CS900" s="20"/>
      <c r="CT900" s="20"/>
      <c r="CU900" s="20"/>
      <c r="CV900" s="20"/>
      <c r="CW900" s="20"/>
      <c r="CX900" s="20"/>
      <c r="CY900" s="20"/>
      <c r="CZ900" s="20"/>
      <c r="DA900" s="20"/>
      <c r="DB900" s="20"/>
      <c r="DC900" s="20"/>
      <c r="DD900" s="20"/>
      <c r="DE900" s="20"/>
      <c r="DF900" s="20"/>
      <c r="DG900" s="20"/>
      <c r="DH900" s="20"/>
      <c r="DI900" s="20"/>
      <c r="DJ900" s="20"/>
      <c r="DK900" s="20"/>
      <c r="DL900" s="20"/>
      <c r="DM900" s="20"/>
      <c r="DN900" s="20"/>
      <c r="DO900" s="20"/>
      <c r="DP900" s="20"/>
      <c r="DQ900" s="20"/>
      <c r="DR900" s="20"/>
      <c r="DS900" s="20"/>
      <c r="DT900" s="20"/>
      <c r="DU900" s="20"/>
      <c r="DV900" s="20"/>
      <c r="DW900" s="20"/>
      <c r="DX900" s="20"/>
      <c r="DY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c r="BR901" s="20"/>
      <c r="BS901" s="20"/>
      <c r="BT901" s="20"/>
      <c r="BU901" s="20"/>
      <c r="BV901" s="20"/>
      <c r="BW901" s="20"/>
      <c r="BX901" s="20"/>
      <c r="BY901" s="20"/>
      <c r="BZ901" s="20"/>
      <c r="CA901" s="20"/>
      <c r="CB901" s="20"/>
      <c r="CC901" s="20"/>
      <c r="CD901" s="20"/>
      <c r="CE901" s="20"/>
      <c r="CF901" s="20"/>
      <c r="CG901" s="20"/>
      <c r="CH901" s="20"/>
      <c r="CI901" s="20"/>
      <c r="CJ901" s="20"/>
      <c r="CK901" s="20"/>
      <c r="CL901" s="20"/>
      <c r="CM901" s="20"/>
      <c r="CN901" s="20"/>
      <c r="CO901" s="20"/>
      <c r="CP901" s="20"/>
      <c r="CQ901" s="20"/>
      <c r="CR901" s="20"/>
      <c r="CS901" s="20"/>
      <c r="CT901" s="20"/>
      <c r="CU901" s="20"/>
      <c r="CV901" s="20"/>
      <c r="CW901" s="20"/>
      <c r="CX901" s="20"/>
      <c r="CY901" s="20"/>
      <c r="CZ901" s="20"/>
      <c r="DA901" s="20"/>
      <c r="DB901" s="20"/>
      <c r="DC901" s="20"/>
      <c r="DD901" s="20"/>
      <c r="DE901" s="20"/>
      <c r="DF901" s="20"/>
      <c r="DG901" s="20"/>
      <c r="DH901" s="20"/>
      <c r="DI901" s="20"/>
      <c r="DJ901" s="20"/>
      <c r="DK901" s="20"/>
      <c r="DL901" s="20"/>
      <c r="DM901" s="20"/>
      <c r="DN901" s="20"/>
      <c r="DO901" s="20"/>
      <c r="DP901" s="20"/>
      <c r="DQ901" s="20"/>
      <c r="DR901" s="20"/>
      <c r="DS901" s="20"/>
      <c r="DT901" s="20"/>
      <c r="DU901" s="20"/>
      <c r="DV901" s="20"/>
      <c r="DW901" s="20"/>
      <c r="DX901" s="20"/>
      <c r="DY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c r="BW902" s="20"/>
      <c r="BX902" s="20"/>
      <c r="BY902" s="20"/>
      <c r="BZ902" s="20"/>
      <c r="CA902" s="20"/>
      <c r="CB902" s="20"/>
      <c r="CC902" s="20"/>
      <c r="CD902" s="20"/>
      <c r="CE902" s="20"/>
      <c r="CF902" s="20"/>
      <c r="CG902" s="20"/>
      <c r="CH902" s="20"/>
      <c r="CI902" s="20"/>
      <c r="CJ902" s="20"/>
      <c r="CK902" s="20"/>
      <c r="CL902" s="20"/>
      <c r="CM902" s="20"/>
      <c r="CN902" s="20"/>
      <c r="CO902" s="20"/>
      <c r="CP902" s="20"/>
      <c r="CQ902" s="20"/>
      <c r="CR902" s="20"/>
      <c r="CS902" s="20"/>
      <c r="CT902" s="20"/>
      <c r="CU902" s="20"/>
      <c r="CV902" s="20"/>
      <c r="CW902" s="20"/>
      <c r="CX902" s="20"/>
      <c r="CY902" s="20"/>
      <c r="CZ902" s="20"/>
      <c r="DA902" s="20"/>
      <c r="DB902" s="20"/>
      <c r="DC902" s="20"/>
      <c r="DD902" s="20"/>
      <c r="DE902" s="20"/>
      <c r="DF902" s="20"/>
      <c r="DG902" s="20"/>
      <c r="DH902" s="20"/>
      <c r="DI902" s="20"/>
      <c r="DJ902" s="20"/>
      <c r="DK902" s="20"/>
      <c r="DL902" s="20"/>
      <c r="DM902" s="20"/>
      <c r="DN902" s="20"/>
      <c r="DO902" s="20"/>
      <c r="DP902" s="20"/>
      <c r="DQ902" s="20"/>
      <c r="DR902" s="20"/>
      <c r="DS902" s="20"/>
      <c r="DT902" s="20"/>
      <c r="DU902" s="20"/>
      <c r="DV902" s="20"/>
      <c r="DW902" s="20"/>
      <c r="DX902" s="20"/>
      <c r="DY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c r="BR903" s="20"/>
      <c r="BS903" s="20"/>
      <c r="BT903" s="20"/>
      <c r="BU903" s="20"/>
      <c r="BV903" s="20"/>
      <c r="BW903" s="20"/>
      <c r="BX903" s="20"/>
      <c r="BY903" s="20"/>
      <c r="BZ903" s="20"/>
      <c r="CA903" s="20"/>
      <c r="CB903" s="20"/>
      <c r="CC903" s="20"/>
      <c r="CD903" s="20"/>
      <c r="CE903" s="20"/>
      <c r="CF903" s="20"/>
      <c r="CG903" s="20"/>
      <c r="CH903" s="20"/>
      <c r="CI903" s="20"/>
      <c r="CJ903" s="20"/>
      <c r="CK903" s="20"/>
      <c r="CL903" s="20"/>
      <c r="CM903" s="20"/>
      <c r="CN903" s="20"/>
      <c r="CO903" s="20"/>
      <c r="CP903" s="20"/>
      <c r="CQ903" s="20"/>
      <c r="CR903" s="20"/>
      <c r="CS903" s="20"/>
      <c r="CT903" s="20"/>
      <c r="CU903" s="20"/>
      <c r="CV903" s="20"/>
      <c r="CW903" s="20"/>
      <c r="CX903" s="20"/>
      <c r="CY903" s="20"/>
      <c r="CZ903" s="20"/>
      <c r="DA903" s="20"/>
      <c r="DB903" s="20"/>
      <c r="DC903" s="20"/>
      <c r="DD903" s="20"/>
      <c r="DE903" s="20"/>
      <c r="DF903" s="20"/>
      <c r="DG903" s="20"/>
      <c r="DH903" s="20"/>
      <c r="DI903" s="20"/>
      <c r="DJ903" s="20"/>
      <c r="DK903" s="20"/>
      <c r="DL903" s="20"/>
      <c r="DM903" s="20"/>
      <c r="DN903" s="20"/>
      <c r="DO903" s="20"/>
      <c r="DP903" s="20"/>
      <c r="DQ903" s="20"/>
      <c r="DR903" s="20"/>
      <c r="DS903" s="20"/>
      <c r="DT903" s="20"/>
      <c r="DU903" s="20"/>
      <c r="DV903" s="20"/>
      <c r="DW903" s="20"/>
      <c r="DX903" s="20"/>
      <c r="DY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c r="BW904" s="20"/>
      <c r="BX904" s="20"/>
      <c r="BY904" s="20"/>
      <c r="BZ904" s="20"/>
      <c r="CA904" s="20"/>
      <c r="CB904" s="20"/>
      <c r="CC904" s="20"/>
      <c r="CD904" s="20"/>
      <c r="CE904" s="20"/>
      <c r="CF904" s="20"/>
      <c r="CG904" s="20"/>
      <c r="CH904" s="20"/>
      <c r="CI904" s="20"/>
      <c r="CJ904" s="20"/>
      <c r="CK904" s="20"/>
      <c r="CL904" s="20"/>
      <c r="CM904" s="20"/>
      <c r="CN904" s="20"/>
      <c r="CO904" s="20"/>
      <c r="CP904" s="20"/>
      <c r="CQ904" s="20"/>
      <c r="CR904" s="20"/>
      <c r="CS904" s="20"/>
      <c r="CT904" s="20"/>
      <c r="CU904" s="20"/>
      <c r="CV904" s="20"/>
      <c r="CW904" s="20"/>
      <c r="CX904" s="20"/>
      <c r="CY904" s="20"/>
      <c r="CZ904" s="20"/>
      <c r="DA904" s="20"/>
      <c r="DB904" s="20"/>
      <c r="DC904" s="20"/>
      <c r="DD904" s="20"/>
      <c r="DE904" s="20"/>
      <c r="DF904" s="20"/>
      <c r="DG904" s="20"/>
      <c r="DH904" s="20"/>
      <c r="DI904" s="20"/>
      <c r="DJ904" s="20"/>
      <c r="DK904" s="20"/>
      <c r="DL904" s="20"/>
      <c r="DM904" s="20"/>
      <c r="DN904" s="20"/>
      <c r="DO904" s="20"/>
      <c r="DP904" s="20"/>
      <c r="DQ904" s="20"/>
      <c r="DR904" s="20"/>
      <c r="DS904" s="20"/>
      <c r="DT904" s="20"/>
      <c r="DU904" s="20"/>
      <c r="DV904" s="20"/>
      <c r="DW904" s="20"/>
      <c r="DX904" s="20"/>
      <c r="DY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c r="BR905" s="20"/>
      <c r="BS905" s="20"/>
      <c r="BT905" s="20"/>
      <c r="BU905" s="20"/>
      <c r="BV905" s="20"/>
      <c r="BW905" s="20"/>
      <c r="BX905" s="20"/>
      <c r="BY905" s="20"/>
      <c r="BZ905" s="20"/>
      <c r="CA905" s="20"/>
      <c r="CB905" s="20"/>
      <c r="CC905" s="20"/>
      <c r="CD905" s="20"/>
      <c r="CE905" s="20"/>
      <c r="CF905" s="20"/>
      <c r="CG905" s="20"/>
      <c r="CH905" s="20"/>
      <c r="CI905" s="20"/>
      <c r="CJ905" s="20"/>
      <c r="CK905" s="20"/>
      <c r="CL905" s="20"/>
      <c r="CM905" s="20"/>
      <c r="CN905" s="20"/>
      <c r="CO905" s="20"/>
      <c r="CP905" s="20"/>
      <c r="CQ905" s="20"/>
      <c r="CR905" s="20"/>
      <c r="CS905" s="20"/>
      <c r="CT905" s="20"/>
      <c r="CU905" s="20"/>
      <c r="CV905" s="20"/>
      <c r="CW905" s="20"/>
      <c r="CX905" s="20"/>
      <c r="CY905" s="20"/>
      <c r="CZ905" s="20"/>
      <c r="DA905" s="20"/>
      <c r="DB905" s="20"/>
      <c r="DC905" s="20"/>
      <c r="DD905" s="20"/>
      <c r="DE905" s="20"/>
      <c r="DF905" s="20"/>
      <c r="DG905" s="20"/>
      <c r="DH905" s="20"/>
      <c r="DI905" s="20"/>
      <c r="DJ905" s="20"/>
      <c r="DK905" s="20"/>
      <c r="DL905" s="20"/>
      <c r="DM905" s="20"/>
      <c r="DN905" s="20"/>
      <c r="DO905" s="20"/>
      <c r="DP905" s="20"/>
      <c r="DQ905" s="20"/>
      <c r="DR905" s="20"/>
      <c r="DS905" s="20"/>
      <c r="DT905" s="20"/>
      <c r="DU905" s="20"/>
      <c r="DV905" s="20"/>
      <c r="DW905" s="20"/>
      <c r="DX905" s="20"/>
      <c r="DY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c r="BR906" s="20"/>
      <c r="BS906" s="20"/>
      <c r="BT906" s="20"/>
      <c r="BU906" s="20"/>
      <c r="BV906" s="20"/>
      <c r="BW906" s="20"/>
      <c r="BX906" s="20"/>
      <c r="BY906" s="20"/>
      <c r="BZ906" s="20"/>
      <c r="CA906" s="20"/>
      <c r="CB906" s="20"/>
      <c r="CC906" s="20"/>
      <c r="CD906" s="20"/>
      <c r="CE906" s="20"/>
      <c r="CF906" s="20"/>
      <c r="CG906" s="20"/>
      <c r="CH906" s="20"/>
      <c r="CI906" s="20"/>
      <c r="CJ906" s="20"/>
      <c r="CK906" s="20"/>
      <c r="CL906" s="20"/>
      <c r="CM906" s="20"/>
      <c r="CN906" s="20"/>
      <c r="CO906" s="20"/>
      <c r="CP906" s="20"/>
      <c r="CQ906" s="20"/>
      <c r="CR906" s="20"/>
      <c r="CS906" s="20"/>
      <c r="CT906" s="20"/>
      <c r="CU906" s="20"/>
      <c r="CV906" s="20"/>
      <c r="CW906" s="20"/>
      <c r="CX906" s="20"/>
      <c r="CY906" s="20"/>
      <c r="CZ906" s="20"/>
      <c r="DA906" s="20"/>
      <c r="DB906" s="20"/>
      <c r="DC906" s="20"/>
      <c r="DD906" s="20"/>
      <c r="DE906" s="20"/>
      <c r="DF906" s="20"/>
      <c r="DG906" s="20"/>
      <c r="DH906" s="20"/>
      <c r="DI906" s="20"/>
      <c r="DJ906" s="20"/>
      <c r="DK906" s="20"/>
      <c r="DL906" s="20"/>
      <c r="DM906" s="20"/>
      <c r="DN906" s="20"/>
      <c r="DO906" s="20"/>
      <c r="DP906" s="20"/>
      <c r="DQ906" s="20"/>
      <c r="DR906" s="20"/>
      <c r="DS906" s="20"/>
      <c r="DT906" s="20"/>
      <c r="DU906" s="20"/>
      <c r="DV906" s="20"/>
      <c r="DW906" s="20"/>
      <c r="DX906" s="20"/>
      <c r="DY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c r="BR907" s="20"/>
      <c r="BS907" s="20"/>
      <c r="BT907" s="20"/>
      <c r="BU907" s="20"/>
      <c r="BV907" s="20"/>
      <c r="BW907" s="20"/>
      <c r="BX907" s="20"/>
      <c r="BY907" s="20"/>
      <c r="BZ907" s="20"/>
      <c r="CA907" s="20"/>
      <c r="CB907" s="20"/>
      <c r="CC907" s="20"/>
      <c r="CD907" s="20"/>
      <c r="CE907" s="20"/>
      <c r="CF907" s="20"/>
      <c r="CG907" s="20"/>
      <c r="CH907" s="20"/>
      <c r="CI907" s="20"/>
      <c r="CJ907" s="20"/>
      <c r="CK907" s="20"/>
      <c r="CL907" s="20"/>
      <c r="CM907" s="20"/>
      <c r="CN907" s="20"/>
      <c r="CO907" s="20"/>
      <c r="CP907" s="20"/>
      <c r="CQ907" s="20"/>
      <c r="CR907" s="20"/>
      <c r="CS907" s="20"/>
      <c r="CT907" s="20"/>
      <c r="CU907" s="20"/>
      <c r="CV907" s="20"/>
      <c r="CW907" s="20"/>
      <c r="CX907" s="20"/>
      <c r="CY907" s="20"/>
      <c r="CZ907" s="20"/>
      <c r="DA907" s="20"/>
      <c r="DB907" s="20"/>
      <c r="DC907" s="20"/>
      <c r="DD907" s="20"/>
      <c r="DE907" s="20"/>
      <c r="DF907" s="20"/>
      <c r="DG907" s="20"/>
      <c r="DH907" s="20"/>
      <c r="DI907" s="20"/>
      <c r="DJ907" s="20"/>
      <c r="DK907" s="20"/>
      <c r="DL907" s="20"/>
      <c r="DM907" s="20"/>
      <c r="DN907" s="20"/>
      <c r="DO907" s="20"/>
      <c r="DP907" s="20"/>
      <c r="DQ907" s="20"/>
      <c r="DR907" s="20"/>
      <c r="DS907" s="20"/>
      <c r="DT907" s="20"/>
      <c r="DU907" s="20"/>
      <c r="DV907" s="20"/>
      <c r="DW907" s="20"/>
      <c r="DX907" s="20"/>
      <c r="DY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c r="BW908" s="20"/>
      <c r="BX908" s="20"/>
      <c r="BY908" s="20"/>
      <c r="BZ908" s="20"/>
      <c r="CA908" s="20"/>
      <c r="CB908" s="20"/>
      <c r="CC908" s="20"/>
      <c r="CD908" s="20"/>
      <c r="CE908" s="20"/>
      <c r="CF908" s="20"/>
      <c r="CG908" s="20"/>
      <c r="CH908" s="20"/>
      <c r="CI908" s="20"/>
      <c r="CJ908" s="20"/>
      <c r="CK908" s="20"/>
      <c r="CL908" s="20"/>
      <c r="CM908" s="20"/>
      <c r="CN908" s="20"/>
      <c r="CO908" s="20"/>
      <c r="CP908" s="20"/>
      <c r="CQ908" s="20"/>
      <c r="CR908" s="20"/>
      <c r="CS908" s="20"/>
      <c r="CT908" s="20"/>
      <c r="CU908" s="20"/>
      <c r="CV908" s="20"/>
      <c r="CW908" s="20"/>
      <c r="CX908" s="20"/>
      <c r="CY908" s="20"/>
      <c r="CZ908" s="20"/>
      <c r="DA908" s="20"/>
      <c r="DB908" s="20"/>
      <c r="DC908" s="20"/>
      <c r="DD908" s="20"/>
      <c r="DE908" s="20"/>
      <c r="DF908" s="20"/>
      <c r="DG908" s="20"/>
      <c r="DH908" s="20"/>
      <c r="DI908" s="20"/>
      <c r="DJ908" s="20"/>
      <c r="DK908" s="20"/>
      <c r="DL908" s="20"/>
      <c r="DM908" s="20"/>
      <c r="DN908" s="20"/>
      <c r="DO908" s="20"/>
      <c r="DP908" s="20"/>
      <c r="DQ908" s="20"/>
      <c r="DR908" s="20"/>
      <c r="DS908" s="20"/>
      <c r="DT908" s="20"/>
      <c r="DU908" s="20"/>
      <c r="DV908" s="20"/>
      <c r="DW908" s="20"/>
      <c r="DX908" s="20"/>
      <c r="DY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c r="BW909" s="20"/>
      <c r="BX909" s="20"/>
      <c r="BY909" s="20"/>
      <c r="BZ909" s="20"/>
      <c r="CA909" s="20"/>
      <c r="CB909" s="20"/>
      <c r="CC909" s="20"/>
      <c r="CD909" s="20"/>
      <c r="CE909" s="20"/>
      <c r="CF909" s="20"/>
      <c r="CG909" s="20"/>
      <c r="CH909" s="20"/>
      <c r="CI909" s="20"/>
      <c r="CJ909" s="20"/>
      <c r="CK909" s="20"/>
      <c r="CL909" s="20"/>
      <c r="CM909" s="20"/>
      <c r="CN909" s="20"/>
      <c r="CO909" s="20"/>
      <c r="CP909" s="20"/>
      <c r="CQ909" s="20"/>
      <c r="CR909" s="20"/>
      <c r="CS909" s="20"/>
      <c r="CT909" s="20"/>
      <c r="CU909" s="20"/>
      <c r="CV909" s="20"/>
      <c r="CW909" s="20"/>
      <c r="CX909" s="20"/>
      <c r="CY909" s="20"/>
      <c r="CZ909" s="20"/>
      <c r="DA909" s="20"/>
      <c r="DB909" s="20"/>
      <c r="DC909" s="20"/>
      <c r="DD909" s="20"/>
      <c r="DE909" s="20"/>
      <c r="DF909" s="20"/>
      <c r="DG909" s="20"/>
      <c r="DH909" s="20"/>
      <c r="DI909" s="20"/>
      <c r="DJ909" s="20"/>
      <c r="DK909" s="20"/>
      <c r="DL909" s="20"/>
      <c r="DM909" s="20"/>
      <c r="DN909" s="20"/>
      <c r="DO909" s="20"/>
      <c r="DP909" s="20"/>
      <c r="DQ909" s="20"/>
      <c r="DR909" s="20"/>
      <c r="DS909" s="20"/>
      <c r="DT909" s="20"/>
      <c r="DU909" s="20"/>
      <c r="DV909" s="20"/>
      <c r="DW909" s="20"/>
      <c r="DX909" s="20"/>
      <c r="DY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c r="BW910" s="20"/>
      <c r="BX910" s="20"/>
      <c r="BY910" s="20"/>
      <c r="BZ910" s="20"/>
      <c r="CA910" s="20"/>
      <c r="CB910" s="20"/>
      <c r="CC910" s="20"/>
      <c r="CD910" s="20"/>
      <c r="CE910" s="20"/>
      <c r="CF910" s="20"/>
      <c r="CG910" s="20"/>
      <c r="CH910" s="20"/>
      <c r="CI910" s="20"/>
      <c r="CJ910" s="20"/>
      <c r="CK910" s="20"/>
      <c r="CL910" s="20"/>
      <c r="CM910" s="20"/>
      <c r="CN910" s="20"/>
      <c r="CO910" s="20"/>
      <c r="CP910" s="20"/>
      <c r="CQ910" s="20"/>
      <c r="CR910" s="20"/>
      <c r="CS910" s="20"/>
      <c r="CT910" s="20"/>
      <c r="CU910" s="20"/>
      <c r="CV910" s="20"/>
      <c r="CW910" s="20"/>
      <c r="CX910" s="20"/>
      <c r="CY910" s="20"/>
      <c r="CZ910" s="20"/>
      <c r="DA910" s="20"/>
      <c r="DB910" s="20"/>
      <c r="DC910" s="20"/>
      <c r="DD910" s="20"/>
      <c r="DE910" s="20"/>
      <c r="DF910" s="20"/>
      <c r="DG910" s="20"/>
      <c r="DH910" s="20"/>
      <c r="DI910" s="20"/>
      <c r="DJ910" s="20"/>
      <c r="DK910" s="20"/>
      <c r="DL910" s="20"/>
      <c r="DM910" s="20"/>
      <c r="DN910" s="20"/>
      <c r="DO910" s="20"/>
      <c r="DP910" s="20"/>
      <c r="DQ910" s="20"/>
      <c r="DR910" s="20"/>
      <c r="DS910" s="20"/>
      <c r="DT910" s="20"/>
      <c r="DU910" s="20"/>
      <c r="DV910" s="20"/>
      <c r="DW910" s="20"/>
      <c r="DX910" s="20"/>
      <c r="DY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c r="BR911" s="20"/>
      <c r="BS911" s="20"/>
      <c r="BT911" s="20"/>
      <c r="BU911" s="20"/>
      <c r="BV911" s="20"/>
      <c r="BW911" s="20"/>
      <c r="BX911" s="20"/>
      <c r="BY911" s="20"/>
      <c r="BZ911" s="20"/>
      <c r="CA911" s="20"/>
      <c r="CB911" s="20"/>
      <c r="CC911" s="20"/>
      <c r="CD911" s="20"/>
      <c r="CE911" s="20"/>
      <c r="CF911" s="20"/>
      <c r="CG911" s="20"/>
      <c r="CH911" s="20"/>
      <c r="CI911" s="20"/>
      <c r="CJ911" s="20"/>
      <c r="CK911" s="20"/>
      <c r="CL911" s="20"/>
      <c r="CM911" s="20"/>
      <c r="CN911" s="20"/>
      <c r="CO911" s="20"/>
      <c r="CP911" s="20"/>
      <c r="CQ911" s="20"/>
      <c r="CR911" s="20"/>
      <c r="CS911" s="20"/>
      <c r="CT911" s="20"/>
      <c r="CU911" s="20"/>
      <c r="CV911" s="20"/>
      <c r="CW911" s="20"/>
      <c r="CX911" s="20"/>
      <c r="CY911" s="20"/>
      <c r="CZ911" s="20"/>
      <c r="DA911" s="20"/>
      <c r="DB911" s="20"/>
      <c r="DC911" s="20"/>
      <c r="DD911" s="20"/>
      <c r="DE911" s="20"/>
      <c r="DF911" s="20"/>
      <c r="DG911" s="20"/>
      <c r="DH911" s="20"/>
      <c r="DI911" s="20"/>
      <c r="DJ911" s="20"/>
      <c r="DK911" s="20"/>
      <c r="DL911" s="20"/>
      <c r="DM911" s="20"/>
      <c r="DN911" s="20"/>
      <c r="DO911" s="20"/>
      <c r="DP911" s="20"/>
      <c r="DQ911" s="20"/>
      <c r="DR911" s="20"/>
      <c r="DS911" s="20"/>
      <c r="DT911" s="20"/>
      <c r="DU911" s="20"/>
      <c r="DV911" s="20"/>
      <c r="DW911" s="20"/>
      <c r="DX911" s="20"/>
      <c r="DY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c r="BR912" s="20"/>
      <c r="BS912" s="20"/>
      <c r="BT912" s="20"/>
      <c r="BU912" s="20"/>
      <c r="BV912" s="20"/>
      <c r="BW912" s="20"/>
      <c r="BX912" s="20"/>
      <c r="BY912" s="20"/>
      <c r="BZ912" s="20"/>
      <c r="CA912" s="20"/>
      <c r="CB912" s="20"/>
      <c r="CC912" s="20"/>
      <c r="CD912" s="20"/>
      <c r="CE912" s="20"/>
      <c r="CF912" s="20"/>
      <c r="CG912" s="20"/>
      <c r="CH912" s="20"/>
      <c r="CI912" s="20"/>
      <c r="CJ912" s="20"/>
      <c r="CK912" s="20"/>
      <c r="CL912" s="20"/>
      <c r="CM912" s="20"/>
      <c r="CN912" s="20"/>
      <c r="CO912" s="20"/>
      <c r="CP912" s="20"/>
      <c r="CQ912" s="20"/>
      <c r="CR912" s="20"/>
      <c r="CS912" s="20"/>
      <c r="CT912" s="20"/>
      <c r="CU912" s="20"/>
      <c r="CV912" s="20"/>
      <c r="CW912" s="20"/>
      <c r="CX912" s="20"/>
      <c r="CY912" s="20"/>
      <c r="CZ912" s="20"/>
      <c r="DA912" s="20"/>
      <c r="DB912" s="20"/>
      <c r="DC912" s="20"/>
      <c r="DD912" s="20"/>
      <c r="DE912" s="20"/>
      <c r="DF912" s="20"/>
      <c r="DG912" s="20"/>
      <c r="DH912" s="20"/>
      <c r="DI912" s="20"/>
      <c r="DJ912" s="20"/>
      <c r="DK912" s="20"/>
      <c r="DL912" s="20"/>
      <c r="DM912" s="20"/>
      <c r="DN912" s="20"/>
      <c r="DO912" s="20"/>
      <c r="DP912" s="20"/>
      <c r="DQ912" s="20"/>
      <c r="DR912" s="20"/>
      <c r="DS912" s="20"/>
      <c r="DT912" s="20"/>
      <c r="DU912" s="20"/>
      <c r="DV912" s="20"/>
      <c r="DW912" s="20"/>
      <c r="DX912" s="20"/>
      <c r="DY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c r="BW913" s="20"/>
      <c r="BX913" s="20"/>
      <c r="BY913" s="20"/>
      <c r="BZ913" s="20"/>
      <c r="CA913" s="20"/>
      <c r="CB913" s="20"/>
      <c r="CC913" s="20"/>
      <c r="CD913" s="20"/>
      <c r="CE913" s="20"/>
      <c r="CF913" s="20"/>
      <c r="CG913" s="20"/>
      <c r="CH913" s="20"/>
      <c r="CI913" s="20"/>
      <c r="CJ913" s="20"/>
      <c r="CK913" s="20"/>
      <c r="CL913" s="20"/>
      <c r="CM913" s="20"/>
      <c r="CN913" s="20"/>
      <c r="CO913" s="20"/>
      <c r="CP913" s="20"/>
      <c r="CQ913" s="20"/>
      <c r="CR913" s="20"/>
      <c r="CS913" s="20"/>
      <c r="CT913" s="20"/>
      <c r="CU913" s="20"/>
      <c r="CV913" s="20"/>
      <c r="CW913" s="20"/>
      <c r="CX913" s="20"/>
      <c r="CY913" s="20"/>
      <c r="CZ913" s="20"/>
      <c r="DA913" s="20"/>
      <c r="DB913" s="20"/>
      <c r="DC913" s="20"/>
      <c r="DD913" s="20"/>
      <c r="DE913" s="20"/>
      <c r="DF913" s="20"/>
      <c r="DG913" s="20"/>
      <c r="DH913" s="20"/>
      <c r="DI913" s="20"/>
      <c r="DJ913" s="20"/>
      <c r="DK913" s="20"/>
      <c r="DL913" s="20"/>
      <c r="DM913" s="20"/>
      <c r="DN913" s="20"/>
      <c r="DO913" s="20"/>
      <c r="DP913" s="20"/>
      <c r="DQ913" s="20"/>
      <c r="DR913" s="20"/>
      <c r="DS913" s="20"/>
      <c r="DT913" s="20"/>
      <c r="DU913" s="20"/>
      <c r="DV913" s="20"/>
      <c r="DW913" s="20"/>
      <c r="DX913" s="20"/>
      <c r="DY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c r="BR914" s="20"/>
      <c r="BS914" s="20"/>
      <c r="BT914" s="20"/>
      <c r="BU914" s="20"/>
      <c r="BV914" s="20"/>
      <c r="BW914" s="20"/>
      <c r="BX914" s="20"/>
      <c r="BY914" s="20"/>
      <c r="BZ914" s="20"/>
      <c r="CA914" s="20"/>
      <c r="CB914" s="20"/>
      <c r="CC914" s="20"/>
      <c r="CD914" s="20"/>
      <c r="CE914" s="20"/>
      <c r="CF914" s="20"/>
      <c r="CG914" s="20"/>
      <c r="CH914" s="20"/>
      <c r="CI914" s="20"/>
      <c r="CJ914" s="20"/>
      <c r="CK914" s="20"/>
      <c r="CL914" s="20"/>
      <c r="CM914" s="20"/>
      <c r="CN914" s="20"/>
      <c r="CO914" s="20"/>
      <c r="CP914" s="20"/>
      <c r="CQ914" s="20"/>
      <c r="CR914" s="20"/>
      <c r="CS914" s="20"/>
      <c r="CT914" s="20"/>
      <c r="CU914" s="20"/>
      <c r="CV914" s="20"/>
      <c r="CW914" s="20"/>
      <c r="CX914" s="20"/>
      <c r="CY914" s="20"/>
      <c r="CZ914" s="20"/>
      <c r="DA914" s="20"/>
      <c r="DB914" s="20"/>
      <c r="DC914" s="20"/>
      <c r="DD914" s="20"/>
      <c r="DE914" s="20"/>
      <c r="DF914" s="20"/>
      <c r="DG914" s="20"/>
      <c r="DH914" s="20"/>
      <c r="DI914" s="20"/>
      <c r="DJ914" s="20"/>
      <c r="DK914" s="20"/>
      <c r="DL914" s="20"/>
      <c r="DM914" s="20"/>
      <c r="DN914" s="20"/>
      <c r="DO914" s="20"/>
      <c r="DP914" s="20"/>
      <c r="DQ914" s="20"/>
      <c r="DR914" s="20"/>
      <c r="DS914" s="20"/>
      <c r="DT914" s="20"/>
      <c r="DU914" s="20"/>
      <c r="DV914" s="20"/>
      <c r="DW914" s="20"/>
      <c r="DX914" s="20"/>
      <c r="DY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c r="BR915" s="20"/>
      <c r="BS915" s="20"/>
      <c r="BT915" s="20"/>
      <c r="BU915" s="20"/>
      <c r="BV915" s="20"/>
      <c r="BW915" s="20"/>
      <c r="BX915" s="20"/>
      <c r="BY915" s="20"/>
      <c r="BZ915" s="20"/>
      <c r="CA915" s="20"/>
      <c r="CB915" s="20"/>
      <c r="CC915" s="20"/>
      <c r="CD915" s="20"/>
      <c r="CE915" s="20"/>
      <c r="CF915" s="20"/>
      <c r="CG915" s="20"/>
      <c r="CH915" s="20"/>
      <c r="CI915" s="20"/>
      <c r="CJ915" s="20"/>
      <c r="CK915" s="20"/>
      <c r="CL915" s="20"/>
      <c r="CM915" s="20"/>
      <c r="CN915" s="20"/>
      <c r="CO915" s="20"/>
      <c r="CP915" s="20"/>
      <c r="CQ915" s="20"/>
      <c r="CR915" s="20"/>
      <c r="CS915" s="20"/>
      <c r="CT915" s="20"/>
      <c r="CU915" s="20"/>
      <c r="CV915" s="20"/>
      <c r="CW915" s="20"/>
      <c r="CX915" s="20"/>
      <c r="CY915" s="20"/>
      <c r="CZ915" s="20"/>
      <c r="DA915" s="20"/>
      <c r="DB915" s="20"/>
      <c r="DC915" s="20"/>
      <c r="DD915" s="20"/>
      <c r="DE915" s="20"/>
      <c r="DF915" s="20"/>
      <c r="DG915" s="20"/>
      <c r="DH915" s="20"/>
      <c r="DI915" s="20"/>
      <c r="DJ915" s="20"/>
      <c r="DK915" s="20"/>
      <c r="DL915" s="20"/>
      <c r="DM915" s="20"/>
      <c r="DN915" s="20"/>
      <c r="DO915" s="20"/>
      <c r="DP915" s="20"/>
      <c r="DQ915" s="20"/>
      <c r="DR915" s="20"/>
      <c r="DS915" s="20"/>
      <c r="DT915" s="20"/>
      <c r="DU915" s="20"/>
      <c r="DV915" s="20"/>
      <c r="DW915" s="20"/>
      <c r="DX915" s="20"/>
      <c r="DY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c r="BR916" s="20"/>
      <c r="BS916" s="20"/>
      <c r="BT916" s="20"/>
      <c r="BU916" s="20"/>
      <c r="BV916" s="20"/>
      <c r="BW916" s="20"/>
      <c r="BX916" s="20"/>
      <c r="BY916" s="20"/>
      <c r="BZ916" s="20"/>
      <c r="CA916" s="20"/>
      <c r="CB916" s="20"/>
      <c r="CC916" s="20"/>
      <c r="CD916" s="20"/>
      <c r="CE916" s="20"/>
      <c r="CF916" s="20"/>
      <c r="CG916" s="20"/>
      <c r="CH916" s="20"/>
      <c r="CI916" s="20"/>
      <c r="CJ916" s="20"/>
      <c r="CK916" s="20"/>
      <c r="CL916" s="20"/>
      <c r="CM916" s="20"/>
      <c r="CN916" s="20"/>
      <c r="CO916" s="20"/>
      <c r="CP916" s="20"/>
      <c r="CQ916" s="20"/>
      <c r="CR916" s="20"/>
      <c r="CS916" s="20"/>
      <c r="CT916" s="20"/>
      <c r="CU916" s="20"/>
      <c r="CV916" s="20"/>
      <c r="CW916" s="20"/>
      <c r="CX916" s="20"/>
      <c r="CY916" s="20"/>
      <c r="CZ916" s="20"/>
      <c r="DA916" s="20"/>
      <c r="DB916" s="20"/>
      <c r="DC916" s="20"/>
      <c r="DD916" s="20"/>
      <c r="DE916" s="20"/>
      <c r="DF916" s="20"/>
      <c r="DG916" s="20"/>
      <c r="DH916" s="20"/>
      <c r="DI916" s="20"/>
      <c r="DJ916" s="20"/>
      <c r="DK916" s="20"/>
      <c r="DL916" s="20"/>
      <c r="DM916" s="20"/>
      <c r="DN916" s="20"/>
      <c r="DO916" s="20"/>
      <c r="DP916" s="20"/>
      <c r="DQ916" s="20"/>
      <c r="DR916" s="20"/>
      <c r="DS916" s="20"/>
      <c r="DT916" s="20"/>
      <c r="DU916" s="20"/>
      <c r="DV916" s="20"/>
      <c r="DW916" s="20"/>
      <c r="DX916" s="20"/>
      <c r="DY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c r="BR917" s="20"/>
      <c r="BS917" s="20"/>
      <c r="BT917" s="20"/>
      <c r="BU917" s="20"/>
      <c r="BV917" s="20"/>
      <c r="BW917" s="20"/>
      <c r="BX917" s="20"/>
      <c r="BY917" s="20"/>
      <c r="BZ917" s="20"/>
      <c r="CA917" s="20"/>
      <c r="CB917" s="20"/>
      <c r="CC917" s="20"/>
      <c r="CD917" s="20"/>
      <c r="CE917" s="20"/>
      <c r="CF917" s="20"/>
      <c r="CG917" s="20"/>
      <c r="CH917" s="20"/>
      <c r="CI917" s="20"/>
      <c r="CJ917" s="20"/>
      <c r="CK917" s="20"/>
      <c r="CL917" s="20"/>
      <c r="CM917" s="20"/>
      <c r="CN917" s="20"/>
      <c r="CO917" s="20"/>
      <c r="CP917" s="20"/>
      <c r="CQ917" s="20"/>
      <c r="CR917" s="20"/>
      <c r="CS917" s="20"/>
      <c r="CT917" s="20"/>
      <c r="CU917" s="20"/>
      <c r="CV917" s="20"/>
      <c r="CW917" s="20"/>
      <c r="CX917" s="20"/>
      <c r="CY917" s="20"/>
      <c r="CZ917" s="20"/>
      <c r="DA917" s="20"/>
      <c r="DB917" s="20"/>
      <c r="DC917" s="20"/>
      <c r="DD917" s="20"/>
      <c r="DE917" s="20"/>
      <c r="DF917" s="20"/>
      <c r="DG917" s="20"/>
      <c r="DH917" s="20"/>
      <c r="DI917" s="20"/>
      <c r="DJ917" s="20"/>
      <c r="DK917" s="20"/>
      <c r="DL917" s="20"/>
      <c r="DM917" s="20"/>
      <c r="DN917" s="20"/>
      <c r="DO917" s="20"/>
      <c r="DP917" s="20"/>
      <c r="DQ917" s="20"/>
      <c r="DR917" s="20"/>
      <c r="DS917" s="20"/>
      <c r="DT917" s="20"/>
      <c r="DU917" s="20"/>
      <c r="DV917" s="20"/>
      <c r="DW917" s="20"/>
      <c r="DX917" s="20"/>
      <c r="DY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c r="BR918" s="20"/>
      <c r="BS918" s="20"/>
      <c r="BT918" s="20"/>
      <c r="BU918" s="20"/>
      <c r="BV918" s="20"/>
      <c r="BW918" s="20"/>
      <c r="BX918" s="20"/>
      <c r="BY918" s="20"/>
      <c r="BZ918" s="20"/>
      <c r="CA918" s="20"/>
      <c r="CB918" s="20"/>
      <c r="CC918" s="20"/>
      <c r="CD918" s="20"/>
      <c r="CE918" s="20"/>
      <c r="CF918" s="20"/>
      <c r="CG918" s="20"/>
      <c r="CH918" s="20"/>
      <c r="CI918" s="20"/>
      <c r="CJ918" s="20"/>
      <c r="CK918" s="20"/>
      <c r="CL918" s="20"/>
      <c r="CM918" s="20"/>
      <c r="CN918" s="20"/>
      <c r="CO918" s="20"/>
      <c r="CP918" s="20"/>
      <c r="CQ918" s="20"/>
      <c r="CR918" s="20"/>
      <c r="CS918" s="20"/>
      <c r="CT918" s="20"/>
      <c r="CU918" s="20"/>
      <c r="CV918" s="20"/>
      <c r="CW918" s="20"/>
      <c r="CX918" s="20"/>
      <c r="CY918" s="20"/>
      <c r="CZ918" s="20"/>
      <c r="DA918" s="20"/>
      <c r="DB918" s="20"/>
      <c r="DC918" s="20"/>
      <c r="DD918" s="20"/>
      <c r="DE918" s="20"/>
      <c r="DF918" s="20"/>
      <c r="DG918" s="20"/>
      <c r="DH918" s="20"/>
      <c r="DI918" s="20"/>
      <c r="DJ918" s="20"/>
      <c r="DK918" s="20"/>
      <c r="DL918" s="20"/>
      <c r="DM918" s="20"/>
      <c r="DN918" s="20"/>
      <c r="DO918" s="20"/>
      <c r="DP918" s="20"/>
      <c r="DQ918" s="20"/>
      <c r="DR918" s="20"/>
      <c r="DS918" s="20"/>
      <c r="DT918" s="20"/>
      <c r="DU918" s="20"/>
      <c r="DV918" s="20"/>
      <c r="DW918" s="20"/>
      <c r="DX918" s="20"/>
      <c r="DY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c r="BR919" s="20"/>
      <c r="BS919" s="20"/>
      <c r="BT919" s="20"/>
      <c r="BU919" s="20"/>
      <c r="BV919" s="20"/>
      <c r="BW919" s="20"/>
      <c r="BX919" s="20"/>
      <c r="BY919" s="20"/>
      <c r="BZ919" s="20"/>
      <c r="CA919" s="20"/>
      <c r="CB919" s="20"/>
      <c r="CC919" s="20"/>
      <c r="CD919" s="20"/>
      <c r="CE919" s="20"/>
      <c r="CF919" s="20"/>
      <c r="CG919" s="20"/>
      <c r="CH919" s="20"/>
      <c r="CI919" s="20"/>
      <c r="CJ919" s="20"/>
      <c r="CK919" s="20"/>
      <c r="CL919" s="20"/>
      <c r="CM919" s="20"/>
      <c r="CN919" s="20"/>
      <c r="CO919" s="20"/>
      <c r="CP919" s="20"/>
      <c r="CQ919" s="20"/>
      <c r="CR919" s="20"/>
      <c r="CS919" s="20"/>
      <c r="CT919" s="20"/>
      <c r="CU919" s="20"/>
      <c r="CV919" s="20"/>
      <c r="CW919" s="20"/>
      <c r="CX919" s="20"/>
      <c r="CY919" s="20"/>
      <c r="CZ919" s="20"/>
      <c r="DA919" s="20"/>
      <c r="DB919" s="20"/>
      <c r="DC919" s="20"/>
      <c r="DD919" s="20"/>
      <c r="DE919" s="20"/>
      <c r="DF919" s="20"/>
      <c r="DG919" s="20"/>
      <c r="DH919" s="20"/>
      <c r="DI919" s="20"/>
      <c r="DJ919" s="20"/>
      <c r="DK919" s="20"/>
      <c r="DL919" s="20"/>
      <c r="DM919" s="20"/>
      <c r="DN919" s="20"/>
      <c r="DO919" s="20"/>
      <c r="DP919" s="20"/>
      <c r="DQ919" s="20"/>
      <c r="DR919" s="20"/>
      <c r="DS919" s="20"/>
      <c r="DT919" s="20"/>
      <c r="DU919" s="20"/>
      <c r="DV919" s="20"/>
      <c r="DW919" s="20"/>
      <c r="DX919" s="20"/>
      <c r="DY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c r="BR920" s="20"/>
      <c r="BS920" s="20"/>
      <c r="BT920" s="20"/>
      <c r="BU920" s="20"/>
      <c r="BV920" s="20"/>
      <c r="BW920" s="20"/>
      <c r="BX920" s="20"/>
      <c r="BY920" s="20"/>
      <c r="BZ920" s="20"/>
      <c r="CA920" s="20"/>
      <c r="CB920" s="20"/>
      <c r="CC920" s="20"/>
      <c r="CD920" s="20"/>
      <c r="CE920" s="20"/>
      <c r="CF920" s="20"/>
      <c r="CG920" s="20"/>
      <c r="CH920" s="20"/>
      <c r="CI920" s="20"/>
      <c r="CJ920" s="20"/>
      <c r="CK920" s="20"/>
      <c r="CL920" s="20"/>
      <c r="CM920" s="20"/>
      <c r="CN920" s="20"/>
      <c r="CO920" s="20"/>
      <c r="CP920" s="20"/>
      <c r="CQ920" s="20"/>
      <c r="CR920" s="20"/>
      <c r="CS920" s="20"/>
      <c r="CT920" s="20"/>
      <c r="CU920" s="20"/>
      <c r="CV920" s="20"/>
      <c r="CW920" s="20"/>
      <c r="CX920" s="20"/>
      <c r="CY920" s="20"/>
      <c r="CZ920" s="20"/>
      <c r="DA920" s="20"/>
      <c r="DB920" s="20"/>
      <c r="DC920" s="20"/>
      <c r="DD920" s="20"/>
      <c r="DE920" s="20"/>
      <c r="DF920" s="20"/>
      <c r="DG920" s="20"/>
      <c r="DH920" s="20"/>
      <c r="DI920" s="20"/>
      <c r="DJ920" s="20"/>
      <c r="DK920" s="20"/>
      <c r="DL920" s="20"/>
      <c r="DM920" s="20"/>
      <c r="DN920" s="20"/>
      <c r="DO920" s="20"/>
      <c r="DP920" s="20"/>
      <c r="DQ920" s="20"/>
      <c r="DR920" s="20"/>
      <c r="DS920" s="20"/>
      <c r="DT920" s="20"/>
      <c r="DU920" s="20"/>
      <c r="DV920" s="20"/>
      <c r="DW920" s="20"/>
      <c r="DX920" s="20"/>
      <c r="DY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c r="BR921" s="20"/>
      <c r="BS921" s="20"/>
      <c r="BT921" s="20"/>
      <c r="BU921" s="20"/>
      <c r="BV921" s="20"/>
      <c r="BW921" s="20"/>
      <c r="BX921" s="20"/>
      <c r="BY921" s="20"/>
      <c r="BZ921" s="20"/>
      <c r="CA921" s="20"/>
      <c r="CB921" s="20"/>
      <c r="CC921" s="20"/>
      <c r="CD921" s="20"/>
      <c r="CE921" s="20"/>
      <c r="CF921" s="20"/>
      <c r="CG921" s="20"/>
      <c r="CH921" s="20"/>
      <c r="CI921" s="20"/>
      <c r="CJ921" s="20"/>
      <c r="CK921" s="20"/>
      <c r="CL921" s="20"/>
      <c r="CM921" s="20"/>
      <c r="CN921" s="20"/>
      <c r="CO921" s="20"/>
      <c r="CP921" s="20"/>
      <c r="CQ921" s="20"/>
      <c r="CR921" s="20"/>
      <c r="CS921" s="20"/>
      <c r="CT921" s="20"/>
      <c r="CU921" s="20"/>
      <c r="CV921" s="20"/>
      <c r="CW921" s="20"/>
      <c r="CX921" s="20"/>
      <c r="CY921" s="20"/>
      <c r="CZ921" s="20"/>
      <c r="DA921" s="20"/>
      <c r="DB921" s="20"/>
      <c r="DC921" s="20"/>
      <c r="DD921" s="20"/>
      <c r="DE921" s="20"/>
      <c r="DF921" s="20"/>
      <c r="DG921" s="20"/>
      <c r="DH921" s="20"/>
      <c r="DI921" s="20"/>
      <c r="DJ921" s="20"/>
      <c r="DK921" s="20"/>
      <c r="DL921" s="20"/>
      <c r="DM921" s="20"/>
      <c r="DN921" s="20"/>
      <c r="DO921" s="20"/>
      <c r="DP921" s="20"/>
      <c r="DQ921" s="20"/>
      <c r="DR921" s="20"/>
      <c r="DS921" s="20"/>
      <c r="DT921" s="20"/>
      <c r="DU921" s="20"/>
      <c r="DV921" s="20"/>
      <c r="DW921" s="20"/>
      <c r="DX921" s="20"/>
      <c r="DY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c r="BR922" s="20"/>
      <c r="BS922" s="20"/>
      <c r="BT922" s="20"/>
      <c r="BU922" s="20"/>
      <c r="BV922" s="20"/>
      <c r="BW922" s="20"/>
      <c r="BX922" s="20"/>
      <c r="BY922" s="20"/>
      <c r="BZ922" s="20"/>
      <c r="CA922" s="20"/>
      <c r="CB922" s="20"/>
      <c r="CC922" s="20"/>
      <c r="CD922" s="20"/>
      <c r="CE922" s="20"/>
      <c r="CF922" s="20"/>
      <c r="CG922" s="20"/>
      <c r="CH922" s="20"/>
      <c r="CI922" s="20"/>
      <c r="CJ922" s="20"/>
      <c r="CK922" s="20"/>
      <c r="CL922" s="20"/>
      <c r="CM922" s="20"/>
      <c r="CN922" s="20"/>
      <c r="CO922" s="20"/>
      <c r="CP922" s="20"/>
      <c r="CQ922" s="20"/>
      <c r="CR922" s="20"/>
      <c r="CS922" s="20"/>
      <c r="CT922" s="20"/>
      <c r="CU922" s="20"/>
      <c r="CV922" s="20"/>
      <c r="CW922" s="20"/>
      <c r="CX922" s="20"/>
      <c r="CY922" s="20"/>
      <c r="CZ922" s="20"/>
      <c r="DA922" s="20"/>
      <c r="DB922" s="20"/>
      <c r="DC922" s="20"/>
      <c r="DD922" s="20"/>
      <c r="DE922" s="20"/>
      <c r="DF922" s="20"/>
      <c r="DG922" s="20"/>
      <c r="DH922" s="20"/>
      <c r="DI922" s="20"/>
      <c r="DJ922" s="20"/>
      <c r="DK922" s="20"/>
      <c r="DL922" s="20"/>
      <c r="DM922" s="20"/>
      <c r="DN922" s="20"/>
      <c r="DO922" s="20"/>
      <c r="DP922" s="20"/>
      <c r="DQ922" s="20"/>
      <c r="DR922" s="20"/>
      <c r="DS922" s="20"/>
      <c r="DT922" s="20"/>
      <c r="DU922" s="20"/>
      <c r="DV922" s="20"/>
      <c r="DW922" s="20"/>
      <c r="DX922" s="20"/>
      <c r="DY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c r="BR923" s="20"/>
      <c r="BS923" s="20"/>
      <c r="BT923" s="20"/>
      <c r="BU923" s="20"/>
      <c r="BV923" s="20"/>
      <c r="BW923" s="20"/>
      <c r="BX923" s="20"/>
      <c r="BY923" s="20"/>
      <c r="BZ923" s="20"/>
      <c r="CA923" s="20"/>
      <c r="CB923" s="20"/>
      <c r="CC923" s="20"/>
      <c r="CD923" s="20"/>
      <c r="CE923" s="20"/>
      <c r="CF923" s="20"/>
      <c r="CG923" s="20"/>
      <c r="CH923" s="20"/>
      <c r="CI923" s="20"/>
      <c r="CJ923" s="20"/>
      <c r="CK923" s="20"/>
      <c r="CL923" s="20"/>
      <c r="CM923" s="20"/>
      <c r="CN923" s="20"/>
      <c r="CO923" s="20"/>
      <c r="CP923" s="20"/>
      <c r="CQ923" s="20"/>
      <c r="CR923" s="20"/>
      <c r="CS923" s="20"/>
      <c r="CT923" s="20"/>
      <c r="CU923" s="20"/>
      <c r="CV923" s="20"/>
      <c r="CW923" s="20"/>
      <c r="CX923" s="20"/>
      <c r="CY923" s="20"/>
      <c r="CZ923" s="20"/>
      <c r="DA923" s="20"/>
      <c r="DB923" s="20"/>
      <c r="DC923" s="20"/>
      <c r="DD923" s="20"/>
      <c r="DE923" s="20"/>
      <c r="DF923" s="20"/>
      <c r="DG923" s="20"/>
      <c r="DH923" s="20"/>
      <c r="DI923" s="20"/>
      <c r="DJ923" s="20"/>
      <c r="DK923" s="20"/>
      <c r="DL923" s="20"/>
      <c r="DM923" s="20"/>
      <c r="DN923" s="20"/>
      <c r="DO923" s="20"/>
      <c r="DP923" s="20"/>
      <c r="DQ923" s="20"/>
      <c r="DR923" s="20"/>
      <c r="DS923" s="20"/>
      <c r="DT923" s="20"/>
      <c r="DU923" s="20"/>
      <c r="DV923" s="20"/>
      <c r="DW923" s="20"/>
      <c r="DX923" s="20"/>
      <c r="DY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c r="BR924" s="20"/>
      <c r="BS924" s="20"/>
      <c r="BT924" s="20"/>
      <c r="BU924" s="20"/>
      <c r="BV924" s="20"/>
      <c r="BW924" s="20"/>
      <c r="BX924" s="20"/>
      <c r="BY924" s="20"/>
      <c r="BZ924" s="20"/>
      <c r="CA924" s="20"/>
      <c r="CB924" s="20"/>
      <c r="CC924" s="20"/>
      <c r="CD924" s="20"/>
      <c r="CE924" s="20"/>
      <c r="CF924" s="20"/>
      <c r="CG924" s="20"/>
      <c r="CH924" s="20"/>
      <c r="CI924" s="20"/>
      <c r="CJ924" s="20"/>
      <c r="CK924" s="20"/>
      <c r="CL924" s="20"/>
      <c r="CM924" s="20"/>
      <c r="CN924" s="20"/>
      <c r="CO924" s="20"/>
      <c r="CP924" s="20"/>
      <c r="CQ924" s="20"/>
      <c r="CR924" s="20"/>
      <c r="CS924" s="20"/>
      <c r="CT924" s="20"/>
      <c r="CU924" s="20"/>
      <c r="CV924" s="20"/>
      <c r="CW924" s="20"/>
      <c r="CX924" s="20"/>
      <c r="CY924" s="20"/>
      <c r="CZ924" s="20"/>
      <c r="DA924" s="20"/>
      <c r="DB924" s="20"/>
      <c r="DC924" s="20"/>
      <c r="DD924" s="20"/>
      <c r="DE924" s="20"/>
      <c r="DF924" s="20"/>
      <c r="DG924" s="20"/>
      <c r="DH924" s="20"/>
      <c r="DI924" s="20"/>
      <c r="DJ924" s="20"/>
      <c r="DK924" s="20"/>
      <c r="DL924" s="20"/>
      <c r="DM924" s="20"/>
      <c r="DN924" s="20"/>
      <c r="DO924" s="20"/>
      <c r="DP924" s="20"/>
      <c r="DQ924" s="20"/>
      <c r="DR924" s="20"/>
      <c r="DS924" s="20"/>
      <c r="DT924" s="20"/>
      <c r="DU924" s="20"/>
      <c r="DV924" s="20"/>
      <c r="DW924" s="20"/>
      <c r="DX924" s="20"/>
      <c r="DY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c r="BR925" s="20"/>
      <c r="BS925" s="20"/>
      <c r="BT925" s="20"/>
      <c r="BU925" s="20"/>
      <c r="BV925" s="20"/>
      <c r="BW925" s="20"/>
      <c r="BX925" s="20"/>
      <c r="BY925" s="20"/>
      <c r="BZ925" s="20"/>
      <c r="CA925" s="20"/>
      <c r="CB925" s="20"/>
      <c r="CC925" s="20"/>
      <c r="CD925" s="20"/>
      <c r="CE925" s="20"/>
      <c r="CF925" s="20"/>
      <c r="CG925" s="20"/>
      <c r="CH925" s="20"/>
      <c r="CI925" s="20"/>
      <c r="CJ925" s="20"/>
      <c r="CK925" s="20"/>
      <c r="CL925" s="20"/>
      <c r="CM925" s="20"/>
      <c r="CN925" s="20"/>
      <c r="CO925" s="20"/>
      <c r="CP925" s="20"/>
      <c r="CQ925" s="20"/>
      <c r="CR925" s="20"/>
      <c r="CS925" s="20"/>
      <c r="CT925" s="20"/>
      <c r="CU925" s="20"/>
      <c r="CV925" s="20"/>
      <c r="CW925" s="20"/>
      <c r="CX925" s="20"/>
      <c r="CY925" s="20"/>
      <c r="CZ925" s="20"/>
      <c r="DA925" s="20"/>
      <c r="DB925" s="20"/>
      <c r="DC925" s="20"/>
      <c r="DD925" s="20"/>
      <c r="DE925" s="20"/>
      <c r="DF925" s="20"/>
      <c r="DG925" s="20"/>
      <c r="DH925" s="20"/>
      <c r="DI925" s="20"/>
      <c r="DJ925" s="20"/>
      <c r="DK925" s="20"/>
      <c r="DL925" s="20"/>
      <c r="DM925" s="20"/>
      <c r="DN925" s="20"/>
      <c r="DO925" s="20"/>
      <c r="DP925" s="20"/>
      <c r="DQ925" s="20"/>
      <c r="DR925" s="20"/>
      <c r="DS925" s="20"/>
      <c r="DT925" s="20"/>
      <c r="DU925" s="20"/>
      <c r="DV925" s="20"/>
      <c r="DW925" s="20"/>
      <c r="DX925" s="20"/>
      <c r="DY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c r="BR926" s="20"/>
      <c r="BS926" s="20"/>
      <c r="BT926" s="20"/>
      <c r="BU926" s="20"/>
      <c r="BV926" s="20"/>
      <c r="BW926" s="20"/>
      <c r="BX926" s="20"/>
      <c r="BY926" s="20"/>
      <c r="BZ926" s="20"/>
      <c r="CA926" s="20"/>
      <c r="CB926" s="20"/>
      <c r="CC926" s="20"/>
      <c r="CD926" s="20"/>
      <c r="CE926" s="20"/>
      <c r="CF926" s="20"/>
      <c r="CG926" s="20"/>
      <c r="CH926" s="20"/>
      <c r="CI926" s="20"/>
      <c r="CJ926" s="20"/>
      <c r="CK926" s="20"/>
      <c r="CL926" s="20"/>
      <c r="CM926" s="20"/>
      <c r="CN926" s="20"/>
      <c r="CO926" s="20"/>
      <c r="CP926" s="20"/>
      <c r="CQ926" s="20"/>
      <c r="CR926" s="20"/>
      <c r="CS926" s="20"/>
      <c r="CT926" s="20"/>
      <c r="CU926" s="20"/>
      <c r="CV926" s="20"/>
      <c r="CW926" s="20"/>
      <c r="CX926" s="20"/>
      <c r="CY926" s="20"/>
      <c r="CZ926" s="20"/>
      <c r="DA926" s="20"/>
      <c r="DB926" s="20"/>
      <c r="DC926" s="20"/>
      <c r="DD926" s="20"/>
      <c r="DE926" s="20"/>
      <c r="DF926" s="20"/>
      <c r="DG926" s="20"/>
      <c r="DH926" s="20"/>
      <c r="DI926" s="20"/>
      <c r="DJ926" s="20"/>
      <c r="DK926" s="20"/>
      <c r="DL926" s="20"/>
      <c r="DM926" s="20"/>
      <c r="DN926" s="20"/>
      <c r="DO926" s="20"/>
      <c r="DP926" s="20"/>
      <c r="DQ926" s="20"/>
      <c r="DR926" s="20"/>
      <c r="DS926" s="20"/>
      <c r="DT926" s="20"/>
      <c r="DU926" s="20"/>
      <c r="DV926" s="20"/>
      <c r="DW926" s="20"/>
      <c r="DX926" s="20"/>
      <c r="DY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c r="BR927" s="20"/>
      <c r="BS927" s="20"/>
      <c r="BT927" s="20"/>
      <c r="BU927" s="20"/>
      <c r="BV927" s="20"/>
      <c r="BW927" s="20"/>
      <c r="BX927" s="20"/>
      <c r="BY927" s="20"/>
      <c r="BZ927" s="20"/>
      <c r="CA927" s="20"/>
      <c r="CB927" s="20"/>
      <c r="CC927" s="20"/>
      <c r="CD927" s="20"/>
      <c r="CE927" s="20"/>
      <c r="CF927" s="20"/>
      <c r="CG927" s="20"/>
      <c r="CH927" s="20"/>
      <c r="CI927" s="20"/>
      <c r="CJ927" s="20"/>
      <c r="CK927" s="20"/>
      <c r="CL927" s="20"/>
      <c r="CM927" s="20"/>
      <c r="CN927" s="20"/>
      <c r="CO927" s="20"/>
      <c r="CP927" s="20"/>
      <c r="CQ927" s="20"/>
      <c r="CR927" s="20"/>
      <c r="CS927" s="20"/>
      <c r="CT927" s="20"/>
      <c r="CU927" s="20"/>
      <c r="CV927" s="20"/>
      <c r="CW927" s="20"/>
      <c r="CX927" s="20"/>
      <c r="CY927" s="20"/>
      <c r="CZ927" s="20"/>
      <c r="DA927" s="20"/>
      <c r="DB927" s="20"/>
      <c r="DC927" s="20"/>
      <c r="DD927" s="20"/>
      <c r="DE927" s="20"/>
      <c r="DF927" s="20"/>
      <c r="DG927" s="20"/>
      <c r="DH927" s="20"/>
      <c r="DI927" s="20"/>
      <c r="DJ927" s="20"/>
      <c r="DK927" s="20"/>
      <c r="DL927" s="20"/>
      <c r="DM927" s="20"/>
      <c r="DN927" s="20"/>
      <c r="DO927" s="20"/>
      <c r="DP927" s="20"/>
      <c r="DQ927" s="20"/>
      <c r="DR927" s="20"/>
      <c r="DS927" s="20"/>
      <c r="DT927" s="20"/>
      <c r="DU927" s="20"/>
      <c r="DV927" s="20"/>
      <c r="DW927" s="20"/>
      <c r="DX927" s="20"/>
      <c r="DY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c r="BR928" s="20"/>
      <c r="BS928" s="20"/>
      <c r="BT928" s="20"/>
      <c r="BU928" s="20"/>
      <c r="BV928" s="20"/>
      <c r="BW928" s="20"/>
      <c r="BX928" s="20"/>
      <c r="BY928" s="20"/>
      <c r="BZ928" s="20"/>
      <c r="CA928" s="20"/>
      <c r="CB928" s="20"/>
      <c r="CC928" s="20"/>
      <c r="CD928" s="20"/>
      <c r="CE928" s="20"/>
      <c r="CF928" s="20"/>
      <c r="CG928" s="20"/>
      <c r="CH928" s="20"/>
      <c r="CI928" s="20"/>
      <c r="CJ928" s="20"/>
      <c r="CK928" s="20"/>
      <c r="CL928" s="20"/>
      <c r="CM928" s="20"/>
      <c r="CN928" s="20"/>
      <c r="CO928" s="20"/>
      <c r="CP928" s="20"/>
      <c r="CQ928" s="20"/>
      <c r="CR928" s="20"/>
      <c r="CS928" s="20"/>
      <c r="CT928" s="20"/>
      <c r="CU928" s="20"/>
      <c r="CV928" s="20"/>
      <c r="CW928" s="20"/>
      <c r="CX928" s="20"/>
      <c r="CY928" s="20"/>
      <c r="CZ928" s="20"/>
      <c r="DA928" s="20"/>
      <c r="DB928" s="20"/>
      <c r="DC928" s="20"/>
      <c r="DD928" s="20"/>
      <c r="DE928" s="20"/>
      <c r="DF928" s="20"/>
      <c r="DG928" s="20"/>
      <c r="DH928" s="20"/>
      <c r="DI928" s="20"/>
      <c r="DJ928" s="20"/>
      <c r="DK928" s="20"/>
      <c r="DL928" s="20"/>
      <c r="DM928" s="20"/>
      <c r="DN928" s="20"/>
      <c r="DO928" s="20"/>
      <c r="DP928" s="20"/>
      <c r="DQ928" s="20"/>
      <c r="DR928" s="20"/>
      <c r="DS928" s="20"/>
      <c r="DT928" s="20"/>
      <c r="DU928" s="20"/>
      <c r="DV928" s="20"/>
      <c r="DW928" s="20"/>
      <c r="DX928" s="20"/>
      <c r="DY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c r="BR929" s="20"/>
      <c r="BS929" s="20"/>
      <c r="BT929" s="20"/>
      <c r="BU929" s="20"/>
      <c r="BV929" s="20"/>
      <c r="BW929" s="20"/>
      <c r="BX929" s="20"/>
      <c r="BY929" s="20"/>
      <c r="BZ929" s="20"/>
      <c r="CA929" s="20"/>
      <c r="CB929" s="20"/>
      <c r="CC929" s="20"/>
      <c r="CD929" s="20"/>
      <c r="CE929" s="20"/>
      <c r="CF929" s="20"/>
      <c r="CG929" s="20"/>
      <c r="CH929" s="20"/>
      <c r="CI929" s="20"/>
      <c r="CJ929" s="20"/>
      <c r="CK929" s="20"/>
      <c r="CL929" s="20"/>
      <c r="CM929" s="20"/>
      <c r="CN929" s="20"/>
      <c r="CO929" s="20"/>
      <c r="CP929" s="20"/>
      <c r="CQ929" s="20"/>
      <c r="CR929" s="20"/>
      <c r="CS929" s="20"/>
      <c r="CT929" s="20"/>
      <c r="CU929" s="20"/>
      <c r="CV929" s="20"/>
      <c r="CW929" s="20"/>
      <c r="CX929" s="20"/>
      <c r="CY929" s="20"/>
      <c r="CZ929" s="20"/>
      <c r="DA929" s="20"/>
      <c r="DB929" s="20"/>
      <c r="DC929" s="20"/>
      <c r="DD929" s="20"/>
      <c r="DE929" s="20"/>
      <c r="DF929" s="20"/>
      <c r="DG929" s="20"/>
      <c r="DH929" s="20"/>
      <c r="DI929" s="20"/>
      <c r="DJ929" s="20"/>
      <c r="DK929" s="20"/>
      <c r="DL929" s="20"/>
      <c r="DM929" s="20"/>
      <c r="DN929" s="20"/>
      <c r="DO929" s="20"/>
      <c r="DP929" s="20"/>
      <c r="DQ929" s="20"/>
      <c r="DR929" s="20"/>
      <c r="DS929" s="20"/>
      <c r="DT929" s="20"/>
      <c r="DU929" s="20"/>
      <c r="DV929" s="20"/>
      <c r="DW929" s="20"/>
      <c r="DX929" s="20"/>
      <c r="DY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c r="BR930" s="20"/>
      <c r="BS930" s="20"/>
      <c r="BT930" s="20"/>
      <c r="BU930" s="20"/>
      <c r="BV930" s="20"/>
      <c r="BW930" s="20"/>
      <c r="BX930" s="20"/>
      <c r="BY930" s="20"/>
      <c r="BZ930" s="20"/>
      <c r="CA930" s="20"/>
      <c r="CB930" s="20"/>
      <c r="CC930" s="20"/>
      <c r="CD930" s="20"/>
      <c r="CE930" s="20"/>
      <c r="CF930" s="20"/>
      <c r="CG930" s="20"/>
      <c r="CH930" s="20"/>
      <c r="CI930" s="20"/>
      <c r="CJ930" s="20"/>
      <c r="CK930" s="20"/>
      <c r="CL930" s="20"/>
      <c r="CM930" s="20"/>
      <c r="CN930" s="20"/>
      <c r="CO930" s="20"/>
      <c r="CP930" s="20"/>
      <c r="CQ930" s="20"/>
      <c r="CR930" s="20"/>
      <c r="CS930" s="20"/>
      <c r="CT930" s="20"/>
      <c r="CU930" s="20"/>
      <c r="CV930" s="20"/>
      <c r="CW930" s="20"/>
      <c r="CX930" s="20"/>
      <c r="CY930" s="20"/>
      <c r="CZ930" s="20"/>
      <c r="DA930" s="20"/>
      <c r="DB930" s="20"/>
      <c r="DC930" s="20"/>
      <c r="DD930" s="20"/>
      <c r="DE930" s="20"/>
      <c r="DF930" s="20"/>
      <c r="DG930" s="20"/>
      <c r="DH930" s="20"/>
      <c r="DI930" s="20"/>
      <c r="DJ930" s="20"/>
      <c r="DK930" s="20"/>
      <c r="DL930" s="20"/>
      <c r="DM930" s="20"/>
      <c r="DN930" s="20"/>
      <c r="DO930" s="20"/>
      <c r="DP930" s="20"/>
      <c r="DQ930" s="20"/>
      <c r="DR930" s="20"/>
      <c r="DS930" s="20"/>
      <c r="DT930" s="20"/>
      <c r="DU930" s="20"/>
      <c r="DV930" s="20"/>
      <c r="DW930" s="20"/>
      <c r="DX930" s="20"/>
      <c r="DY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c r="BR931" s="20"/>
      <c r="BS931" s="20"/>
      <c r="BT931" s="20"/>
      <c r="BU931" s="20"/>
      <c r="BV931" s="20"/>
      <c r="BW931" s="20"/>
      <c r="BX931" s="20"/>
      <c r="BY931" s="20"/>
      <c r="BZ931" s="20"/>
      <c r="CA931" s="20"/>
      <c r="CB931" s="20"/>
      <c r="CC931" s="20"/>
      <c r="CD931" s="20"/>
      <c r="CE931" s="20"/>
      <c r="CF931" s="20"/>
      <c r="CG931" s="20"/>
      <c r="CH931" s="20"/>
      <c r="CI931" s="20"/>
      <c r="CJ931" s="20"/>
      <c r="CK931" s="20"/>
      <c r="CL931" s="20"/>
      <c r="CM931" s="20"/>
      <c r="CN931" s="20"/>
      <c r="CO931" s="20"/>
      <c r="CP931" s="20"/>
      <c r="CQ931" s="20"/>
      <c r="CR931" s="20"/>
      <c r="CS931" s="20"/>
      <c r="CT931" s="20"/>
      <c r="CU931" s="20"/>
      <c r="CV931" s="20"/>
      <c r="CW931" s="20"/>
      <c r="CX931" s="20"/>
      <c r="CY931" s="20"/>
      <c r="CZ931" s="20"/>
      <c r="DA931" s="20"/>
      <c r="DB931" s="20"/>
      <c r="DC931" s="20"/>
      <c r="DD931" s="20"/>
      <c r="DE931" s="20"/>
      <c r="DF931" s="20"/>
      <c r="DG931" s="20"/>
      <c r="DH931" s="20"/>
      <c r="DI931" s="20"/>
      <c r="DJ931" s="20"/>
      <c r="DK931" s="20"/>
      <c r="DL931" s="20"/>
      <c r="DM931" s="20"/>
      <c r="DN931" s="20"/>
      <c r="DO931" s="20"/>
      <c r="DP931" s="20"/>
      <c r="DQ931" s="20"/>
      <c r="DR931" s="20"/>
      <c r="DS931" s="20"/>
      <c r="DT931" s="20"/>
      <c r="DU931" s="20"/>
      <c r="DV931" s="20"/>
      <c r="DW931" s="20"/>
      <c r="DX931" s="20"/>
      <c r="DY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c r="BR932" s="20"/>
      <c r="BS932" s="20"/>
      <c r="BT932" s="20"/>
      <c r="BU932" s="20"/>
      <c r="BV932" s="20"/>
      <c r="BW932" s="20"/>
      <c r="BX932" s="20"/>
      <c r="BY932" s="20"/>
      <c r="BZ932" s="20"/>
      <c r="CA932" s="20"/>
      <c r="CB932" s="20"/>
      <c r="CC932" s="20"/>
      <c r="CD932" s="20"/>
      <c r="CE932" s="20"/>
      <c r="CF932" s="20"/>
      <c r="CG932" s="20"/>
      <c r="CH932" s="20"/>
      <c r="CI932" s="20"/>
      <c r="CJ932" s="20"/>
      <c r="CK932" s="20"/>
      <c r="CL932" s="20"/>
      <c r="CM932" s="20"/>
      <c r="CN932" s="20"/>
      <c r="CO932" s="20"/>
      <c r="CP932" s="20"/>
      <c r="CQ932" s="20"/>
      <c r="CR932" s="20"/>
      <c r="CS932" s="20"/>
      <c r="CT932" s="20"/>
      <c r="CU932" s="20"/>
      <c r="CV932" s="20"/>
      <c r="CW932" s="20"/>
      <c r="CX932" s="20"/>
      <c r="CY932" s="20"/>
      <c r="CZ932" s="20"/>
      <c r="DA932" s="20"/>
      <c r="DB932" s="20"/>
      <c r="DC932" s="20"/>
      <c r="DD932" s="20"/>
      <c r="DE932" s="20"/>
      <c r="DF932" s="20"/>
      <c r="DG932" s="20"/>
      <c r="DH932" s="20"/>
      <c r="DI932" s="20"/>
      <c r="DJ932" s="20"/>
      <c r="DK932" s="20"/>
      <c r="DL932" s="20"/>
      <c r="DM932" s="20"/>
      <c r="DN932" s="20"/>
      <c r="DO932" s="20"/>
      <c r="DP932" s="20"/>
      <c r="DQ932" s="20"/>
      <c r="DR932" s="20"/>
      <c r="DS932" s="20"/>
      <c r="DT932" s="20"/>
      <c r="DU932" s="20"/>
      <c r="DV932" s="20"/>
      <c r="DW932" s="20"/>
      <c r="DX932" s="20"/>
      <c r="DY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c r="BR933" s="20"/>
      <c r="BS933" s="20"/>
      <c r="BT933" s="20"/>
      <c r="BU933" s="20"/>
      <c r="BV933" s="20"/>
      <c r="BW933" s="20"/>
      <c r="BX933" s="20"/>
      <c r="BY933" s="20"/>
      <c r="BZ933" s="20"/>
      <c r="CA933" s="20"/>
      <c r="CB933" s="20"/>
      <c r="CC933" s="20"/>
      <c r="CD933" s="20"/>
      <c r="CE933" s="20"/>
      <c r="CF933" s="20"/>
      <c r="CG933" s="20"/>
      <c r="CH933" s="20"/>
      <c r="CI933" s="20"/>
      <c r="CJ933" s="20"/>
      <c r="CK933" s="20"/>
      <c r="CL933" s="20"/>
      <c r="CM933" s="20"/>
      <c r="CN933" s="20"/>
      <c r="CO933" s="20"/>
      <c r="CP933" s="20"/>
      <c r="CQ933" s="20"/>
      <c r="CR933" s="20"/>
      <c r="CS933" s="20"/>
      <c r="CT933" s="20"/>
      <c r="CU933" s="20"/>
      <c r="CV933" s="20"/>
      <c r="CW933" s="20"/>
      <c r="CX933" s="20"/>
      <c r="CY933" s="20"/>
      <c r="CZ933" s="20"/>
      <c r="DA933" s="20"/>
      <c r="DB933" s="20"/>
      <c r="DC933" s="20"/>
      <c r="DD933" s="20"/>
      <c r="DE933" s="20"/>
      <c r="DF933" s="20"/>
      <c r="DG933" s="20"/>
      <c r="DH933" s="20"/>
      <c r="DI933" s="20"/>
      <c r="DJ933" s="20"/>
      <c r="DK933" s="20"/>
      <c r="DL933" s="20"/>
      <c r="DM933" s="20"/>
      <c r="DN933" s="20"/>
      <c r="DO933" s="20"/>
      <c r="DP933" s="20"/>
      <c r="DQ933" s="20"/>
      <c r="DR933" s="20"/>
      <c r="DS933" s="20"/>
      <c r="DT933" s="20"/>
      <c r="DU933" s="20"/>
      <c r="DV933" s="20"/>
      <c r="DW933" s="20"/>
      <c r="DX933" s="20"/>
      <c r="DY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c r="BR934" s="20"/>
      <c r="BS934" s="20"/>
      <c r="BT934" s="20"/>
      <c r="BU934" s="20"/>
      <c r="BV934" s="20"/>
      <c r="BW934" s="20"/>
      <c r="BX934" s="20"/>
      <c r="BY934" s="20"/>
      <c r="BZ934" s="20"/>
      <c r="CA934" s="20"/>
      <c r="CB934" s="20"/>
      <c r="CC934" s="20"/>
      <c r="CD934" s="20"/>
      <c r="CE934" s="20"/>
      <c r="CF934" s="20"/>
      <c r="CG934" s="20"/>
      <c r="CH934" s="20"/>
      <c r="CI934" s="20"/>
      <c r="CJ934" s="20"/>
      <c r="CK934" s="20"/>
      <c r="CL934" s="20"/>
      <c r="CM934" s="20"/>
      <c r="CN934" s="20"/>
      <c r="CO934" s="20"/>
      <c r="CP934" s="20"/>
      <c r="CQ934" s="20"/>
      <c r="CR934" s="20"/>
      <c r="CS934" s="20"/>
      <c r="CT934" s="20"/>
      <c r="CU934" s="20"/>
      <c r="CV934" s="20"/>
      <c r="CW934" s="20"/>
      <c r="CX934" s="20"/>
      <c r="CY934" s="20"/>
      <c r="CZ934" s="20"/>
      <c r="DA934" s="20"/>
      <c r="DB934" s="20"/>
      <c r="DC934" s="20"/>
      <c r="DD934" s="20"/>
      <c r="DE934" s="20"/>
      <c r="DF934" s="20"/>
      <c r="DG934" s="20"/>
      <c r="DH934" s="20"/>
      <c r="DI934" s="20"/>
      <c r="DJ934" s="20"/>
      <c r="DK934" s="20"/>
      <c r="DL934" s="20"/>
      <c r="DM934" s="20"/>
      <c r="DN934" s="20"/>
      <c r="DO934" s="20"/>
      <c r="DP934" s="20"/>
      <c r="DQ934" s="20"/>
      <c r="DR934" s="20"/>
      <c r="DS934" s="20"/>
      <c r="DT934" s="20"/>
      <c r="DU934" s="20"/>
      <c r="DV934" s="20"/>
      <c r="DW934" s="20"/>
      <c r="DX934" s="20"/>
      <c r="DY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c r="BR935" s="20"/>
      <c r="BS935" s="20"/>
      <c r="BT935" s="20"/>
      <c r="BU935" s="20"/>
      <c r="BV935" s="20"/>
      <c r="BW935" s="20"/>
      <c r="BX935" s="20"/>
      <c r="BY935" s="20"/>
      <c r="BZ935" s="20"/>
      <c r="CA935" s="20"/>
      <c r="CB935" s="20"/>
      <c r="CC935" s="20"/>
      <c r="CD935" s="20"/>
      <c r="CE935" s="20"/>
      <c r="CF935" s="20"/>
      <c r="CG935" s="20"/>
      <c r="CH935" s="20"/>
      <c r="CI935" s="20"/>
      <c r="CJ935" s="20"/>
      <c r="CK935" s="20"/>
      <c r="CL935" s="20"/>
      <c r="CM935" s="20"/>
      <c r="CN935" s="20"/>
      <c r="CO935" s="20"/>
      <c r="CP935" s="20"/>
      <c r="CQ935" s="20"/>
      <c r="CR935" s="20"/>
      <c r="CS935" s="20"/>
      <c r="CT935" s="20"/>
      <c r="CU935" s="20"/>
      <c r="CV935" s="20"/>
      <c r="CW935" s="20"/>
      <c r="CX935" s="20"/>
      <c r="CY935" s="20"/>
      <c r="CZ935" s="20"/>
      <c r="DA935" s="20"/>
      <c r="DB935" s="20"/>
      <c r="DC935" s="20"/>
      <c r="DD935" s="20"/>
      <c r="DE935" s="20"/>
      <c r="DF935" s="20"/>
      <c r="DG935" s="20"/>
      <c r="DH935" s="20"/>
      <c r="DI935" s="20"/>
      <c r="DJ935" s="20"/>
      <c r="DK935" s="20"/>
      <c r="DL935" s="20"/>
      <c r="DM935" s="20"/>
      <c r="DN935" s="20"/>
      <c r="DO935" s="20"/>
      <c r="DP935" s="20"/>
      <c r="DQ935" s="20"/>
      <c r="DR935" s="20"/>
      <c r="DS935" s="20"/>
      <c r="DT935" s="20"/>
      <c r="DU935" s="20"/>
      <c r="DV935" s="20"/>
      <c r="DW935" s="20"/>
      <c r="DX935" s="20"/>
      <c r="DY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c r="BR936" s="20"/>
      <c r="BS936" s="20"/>
      <c r="BT936" s="20"/>
      <c r="BU936" s="20"/>
      <c r="BV936" s="20"/>
      <c r="BW936" s="20"/>
      <c r="BX936" s="20"/>
      <c r="BY936" s="20"/>
      <c r="BZ936" s="20"/>
      <c r="CA936" s="20"/>
      <c r="CB936" s="20"/>
      <c r="CC936" s="20"/>
      <c r="CD936" s="20"/>
      <c r="CE936" s="20"/>
      <c r="CF936" s="20"/>
      <c r="CG936" s="20"/>
      <c r="CH936" s="20"/>
      <c r="CI936" s="20"/>
      <c r="CJ936" s="20"/>
      <c r="CK936" s="20"/>
      <c r="CL936" s="20"/>
      <c r="CM936" s="20"/>
      <c r="CN936" s="20"/>
      <c r="CO936" s="20"/>
      <c r="CP936" s="20"/>
      <c r="CQ936" s="20"/>
      <c r="CR936" s="20"/>
      <c r="CS936" s="20"/>
      <c r="CT936" s="20"/>
      <c r="CU936" s="20"/>
      <c r="CV936" s="20"/>
      <c r="CW936" s="20"/>
      <c r="CX936" s="20"/>
      <c r="CY936" s="20"/>
      <c r="CZ936" s="20"/>
      <c r="DA936" s="20"/>
      <c r="DB936" s="20"/>
      <c r="DC936" s="20"/>
      <c r="DD936" s="20"/>
      <c r="DE936" s="20"/>
      <c r="DF936" s="20"/>
      <c r="DG936" s="20"/>
      <c r="DH936" s="20"/>
      <c r="DI936" s="20"/>
      <c r="DJ936" s="20"/>
      <c r="DK936" s="20"/>
      <c r="DL936" s="20"/>
      <c r="DM936" s="20"/>
      <c r="DN936" s="20"/>
      <c r="DO936" s="20"/>
      <c r="DP936" s="20"/>
      <c r="DQ936" s="20"/>
      <c r="DR936" s="20"/>
      <c r="DS936" s="20"/>
      <c r="DT936" s="20"/>
      <c r="DU936" s="20"/>
      <c r="DV936" s="20"/>
      <c r="DW936" s="20"/>
      <c r="DX936" s="20"/>
      <c r="DY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c r="BR937" s="20"/>
      <c r="BS937" s="20"/>
      <c r="BT937" s="20"/>
      <c r="BU937" s="20"/>
      <c r="BV937" s="20"/>
      <c r="BW937" s="20"/>
      <c r="BX937" s="20"/>
      <c r="BY937" s="20"/>
      <c r="BZ937" s="20"/>
      <c r="CA937" s="20"/>
      <c r="CB937" s="20"/>
      <c r="CC937" s="20"/>
      <c r="CD937" s="20"/>
      <c r="CE937" s="20"/>
      <c r="CF937" s="20"/>
      <c r="CG937" s="20"/>
      <c r="CH937" s="20"/>
      <c r="CI937" s="20"/>
      <c r="CJ937" s="20"/>
      <c r="CK937" s="20"/>
      <c r="CL937" s="20"/>
      <c r="CM937" s="20"/>
      <c r="CN937" s="20"/>
      <c r="CO937" s="20"/>
      <c r="CP937" s="20"/>
      <c r="CQ937" s="20"/>
      <c r="CR937" s="20"/>
      <c r="CS937" s="20"/>
      <c r="CT937" s="20"/>
      <c r="CU937" s="20"/>
      <c r="CV937" s="20"/>
      <c r="CW937" s="20"/>
      <c r="CX937" s="20"/>
      <c r="CY937" s="20"/>
      <c r="CZ937" s="20"/>
      <c r="DA937" s="20"/>
      <c r="DB937" s="20"/>
      <c r="DC937" s="20"/>
      <c r="DD937" s="20"/>
      <c r="DE937" s="20"/>
      <c r="DF937" s="20"/>
      <c r="DG937" s="20"/>
      <c r="DH937" s="20"/>
      <c r="DI937" s="20"/>
      <c r="DJ937" s="20"/>
      <c r="DK937" s="20"/>
      <c r="DL937" s="20"/>
      <c r="DM937" s="20"/>
      <c r="DN937" s="20"/>
      <c r="DO937" s="20"/>
      <c r="DP937" s="20"/>
      <c r="DQ937" s="20"/>
      <c r="DR937" s="20"/>
      <c r="DS937" s="20"/>
      <c r="DT937" s="20"/>
      <c r="DU937" s="20"/>
      <c r="DV937" s="20"/>
      <c r="DW937" s="20"/>
      <c r="DX937" s="20"/>
      <c r="DY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c r="BR938" s="20"/>
      <c r="BS938" s="20"/>
      <c r="BT938" s="20"/>
      <c r="BU938" s="20"/>
      <c r="BV938" s="20"/>
      <c r="BW938" s="20"/>
      <c r="BX938" s="20"/>
      <c r="BY938" s="20"/>
      <c r="BZ938" s="20"/>
      <c r="CA938" s="20"/>
      <c r="CB938" s="20"/>
      <c r="CC938" s="20"/>
      <c r="CD938" s="20"/>
      <c r="CE938" s="20"/>
      <c r="CF938" s="20"/>
      <c r="CG938" s="20"/>
      <c r="CH938" s="20"/>
      <c r="CI938" s="20"/>
      <c r="CJ938" s="20"/>
      <c r="CK938" s="20"/>
      <c r="CL938" s="20"/>
      <c r="CM938" s="20"/>
      <c r="CN938" s="20"/>
      <c r="CO938" s="20"/>
      <c r="CP938" s="20"/>
      <c r="CQ938" s="20"/>
      <c r="CR938" s="20"/>
      <c r="CS938" s="20"/>
      <c r="CT938" s="20"/>
      <c r="CU938" s="20"/>
      <c r="CV938" s="20"/>
      <c r="CW938" s="20"/>
      <c r="CX938" s="20"/>
      <c r="CY938" s="20"/>
      <c r="CZ938" s="20"/>
      <c r="DA938" s="20"/>
      <c r="DB938" s="20"/>
      <c r="DC938" s="20"/>
      <c r="DD938" s="20"/>
      <c r="DE938" s="20"/>
      <c r="DF938" s="20"/>
      <c r="DG938" s="20"/>
      <c r="DH938" s="20"/>
      <c r="DI938" s="20"/>
      <c r="DJ938" s="20"/>
      <c r="DK938" s="20"/>
      <c r="DL938" s="20"/>
      <c r="DM938" s="20"/>
      <c r="DN938" s="20"/>
      <c r="DO938" s="20"/>
      <c r="DP938" s="20"/>
      <c r="DQ938" s="20"/>
      <c r="DR938" s="20"/>
      <c r="DS938" s="20"/>
      <c r="DT938" s="20"/>
      <c r="DU938" s="20"/>
      <c r="DV938" s="20"/>
      <c r="DW938" s="20"/>
      <c r="DX938" s="20"/>
      <c r="DY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c r="BR939" s="20"/>
      <c r="BS939" s="20"/>
      <c r="BT939" s="20"/>
      <c r="BU939" s="20"/>
      <c r="BV939" s="20"/>
      <c r="BW939" s="20"/>
      <c r="BX939" s="20"/>
      <c r="BY939" s="20"/>
      <c r="BZ939" s="20"/>
      <c r="CA939" s="20"/>
      <c r="CB939" s="20"/>
      <c r="CC939" s="20"/>
      <c r="CD939" s="20"/>
      <c r="CE939" s="20"/>
      <c r="CF939" s="20"/>
      <c r="CG939" s="20"/>
      <c r="CH939" s="20"/>
      <c r="CI939" s="20"/>
      <c r="CJ939" s="20"/>
      <c r="CK939" s="20"/>
      <c r="CL939" s="20"/>
      <c r="CM939" s="20"/>
      <c r="CN939" s="20"/>
      <c r="CO939" s="20"/>
      <c r="CP939" s="20"/>
      <c r="CQ939" s="20"/>
      <c r="CR939" s="20"/>
      <c r="CS939" s="20"/>
      <c r="CT939" s="20"/>
      <c r="CU939" s="20"/>
      <c r="CV939" s="20"/>
      <c r="CW939" s="20"/>
      <c r="CX939" s="20"/>
      <c r="CY939" s="20"/>
      <c r="CZ939" s="20"/>
      <c r="DA939" s="20"/>
      <c r="DB939" s="20"/>
      <c r="DC939" s="20"/>
      <c r="DD939" s="20"/>
      <c r="DE939" s="20"/>
      <c r="DF939" s="20"/>
      <c r="DG939" s="20"/>
      <c r="DH939" s="20"/>
      <c r="DI939" s="20"/>
      <c r="DJ939" s="20"/>
      <c r="DK939" s="20"/>
      <c r="DL939" s="20"/>
      <c r="DM939" s="20"/>
      <c r="DN939" s="20"/>
      <c r="DO939" s="20"/>
      <c r="DP939" s="20"/>
      <c r="DQ939" s="20"/>
      <c r="DR939" s="20"/>
      <c r="DS939" s="20"/>
      <c r="DT939" s="20"/>
      <c r="DU939" s="20"/>
      <c r="DV939" s="20"/>
      <c r="DW939" s="20"/>
      <c r="DX939" s="20"/>
      <c r="DY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c r="BR940" s="20"/>
      <c r="BS940" s="20"/>
      <c r="BT940" s="20"/>
      <c r="BU940" s="20"/>
      <c r="BV940" s="20"/>
      <c r="BW940" s="20"/>
      <c r="BX940" s="20"/>
      <c r="BY940" s="20"/>
      <c r="BZ940" s="20"/>
      <c r="CA940" s="20"/>
      <c r="CB940" s="20"/>
      <c r="CC940" s="20"/>
      <c r="CD940" s="20"/>
      <c r="CE940" s="20"/>
      <c r="CF940" s="20"/>
      <c r="CG940" s="20"/>
      <c r="CH940" s="20"/>
      <c r="CI940" s="20"/>
      <c r="CJ940" s="20"/>
      <c r="CK940" s="20"/>
      <c r="CL940" s="20"/>
      <c r="CM940" s="20"/>
      <c r="CN940" s="20"/>
      <c r="CO940" s="20"/>
      <c r="CP940" s="20"/>
      <c r="CQ940" s="20"/>
      <c r="CR940" s="20"/>
      <c r="CS940" s="20"/>
      <c r="CT940" s="20"/>
      <c r="CU940" s="20"/>
      <c r="CV940" s="20"/>
      <c r="CW940" s="20"/>
      <c r="CX940" s="20"/>
      <c r="CY940" s="20"/>
      <c r="CZ940" s="20"/>
      <c r="DA940" s="20"/>
      <c r="DB940" s="20"/>
      <c r="DC940" s="20"/>
      <c r="DD940" s="20"/>
      <c r="DE940" s="20"/>
      <c r="DF940" s="20"/>
      <c r="DG940" s="20"/>
      <c r="DH940" s="20"/>
      <c r="DI940" s="20"/>
      <c r="DJ940" s="20"/>
      <c r="DK940" s="20"/>
      <c r="DL940" s="20"/>
      <c r="DM940" s="20"/>
      <c r="DN940" s="20"/>
      <c r="DO940" s="20"/>
      <c r="DP940" s="20"/>
      <c r="DQ940" s="20"/>
      <c r="DR940" s="20"/>
      <c r="DS940" s="20"/>
      <c r="DT940" s="20"/>
      <c r="DU940" s="20"/>
      <c r="DV940" s="20"/>
      <c r="DW940" s="20"/>
      <c r="DX940" s="20"/>
      <c r="DY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c r="BR941" s="20"/>
      <c r="BS941" s="20"/>
      <c r="BT941" s="20"/>
      <c r="BU941" s="20"/>
      <c r="BV941" s="20"/>
      <c r="BW941" s="20"/>
      <c r="BX941" s="20"/>
      <c r="BY941" s="20"/>
      <c r="BZ941" s="20"/>
      <c r="CA941" s="20"/>
      <c r="CB941" s="20"/>
      <c r="CC941" s="20"/>
      <c r="CD941" s="20"/>
      <c r="CE941" s="20"/>
      <c r="CF941" s="20"/>
      <c r="CG941" s="20"/>
      <c r="CH941" s="20"/>
      <c r="CI941" s="20"/>
      <c r="CJ941" s="20"/>
      <c r="CK941" s="20"/>
      <c r="CL941" s="20"/>
      <c r="CM941" s="20"/>
      <c r="CN941" s="20"/>
      <c r="CO941" s="20"/>
      <c r="CP941" s="20"/>
      <c r="CQ941" s="20"/>
      <c r="CR941" s="20"/>
      <c r="CS941" s="20"/>
      <c r="CT941" s="20"/>
      <c r="CU941" s="20"/>
      <c r="CV941" s="20"/>
      <c r="CW941" s="20"/>
      <c r="CX941" s="20"/>
      <c r="CY941" s="20"/>
      <c r="CZ941" s="20"/>
      <c r="DA941" s="20"/>
      <c r="DB941" s="20"/>
      <c r="DC941" s="20"/>
      <c r="DD941" s="20"/>
      <c r="DE941" s="20"/>
      <c r="DF941" s="20"/>
      <c r="DG941" s="20"/>
      <c r="DH941" s="20"/>
      <c r="DI941" s="20"/>
      <c r="DJ941" s="20"/>
      <c r="DK941" s="20"/>
      <c r="DL941" s="20"/>
      <c r="DM941" s="20"/>
      <c r="DN941" s="20"/>
      <c r="DO941" s="20"/>
      <c r="DP941" s="20"/>
      <c r="DQ941" s="20"/>
      <c r="DR941" s="20"/>
      <c r="DS941" s="20"/>
      <c r="DT941" s="20"/>
      <c r="DU941" s="20"/>
      <c r="DV941" s="20"/>
      <c r="DW941" s="20"/>
      <c r="DX941" s="20"/>
      <c r="DY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c r="BR942" s="20"/>
      <c r="BS942" s="20"/>
      <c r="BT942" s="20"/>
      <c r="BU942" s="20"/>
      <c r="BV942" s="20"/>
      <c r="BW942" s="20"/>
      <c r="BX942" s="20"/>
      <c r="BY942" s="20"/>
      <c r="BZ942" s="20"/>
      <c r="CA942" s="20"/>
      <c r="CB942" s="20"/>
      <c r="CC942" s="20"/>
      <c r="CD942" s="20"/>
      <c r="CE942" s="20"/>
      <c r="CF942" s="20"/>
      <c r="CG942" s="20"/>
      <c r="CH942" s="20"/>
      <c r="CI942" s="20"/>
      <c r="CJ942" s="20"/>
      <c r="CK942" s="20"/>
      <c r="CL942" s="20"/>
      <c r="CM942" s="20"/>
      <c r="CN942" s="20"/>
      <c r="CO942" s="20"/>
      <c r="CP942" s="20"/>
      <c r="CQ942" s="20"/>
      <c r="CR942" s="20"/>
      <c r="CS942" s="20"/>
      <c r="CT942" s="20"/>
      <c r="CU942" s="20"/>
      <c r="CV942" s="20"/>
      <c r="CW942" s="20"/>
      <c r="CX942" s="20"/>
      <c r="CY942" s="20"/>
      <c r="CZ942" s="20"/>
      <c r="DA942" s="20"/>
      <c r="DB942" s="20"/>
      <c r="DC942" s="20"/>
      <c r="DD942" s="20"/>
      <c r="DE942" s="20"/>
      <c r="DF942" s="20"/>
      <c r="DG942" s="20"/>
      <c r="DH942" s="20"/>
      <c r="DI942" s="20"/>
      <c r="DJ942" s="20"/>
      <c r="DK942" s="20"/>
      <c r="DL942" s="20"/>
      <c r="DM942" s="20"/>
      <c r="DN942" s="20"/>
      <c r="DO942" s="20"/>
      <c r="DP942" s="20"/>
      <c r="DQ942" s="20"/>
      <c r="DR942" s="20"/>
      <c r="DS942" s="20"/>
      <c r="DT942" s="20"/>
      <c r="DU942" s="20"/>
      <c r="DV942" s="20"/>
      <c r="DW942" s="20"/>
      <c r="DX942" s="20"/>
      <c r="DY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c r="BR943" s="20"/>
      <c r="BS943" s="20"/>
      <c r="BT943" s="20"/>
      <c r="BU943" s="20"/>
      <c r="BV943" s="20"/>
      <c r="BW943" s="20"/>
      <c r="BX943" s="20"/>
      <c r="BY943" s="20"/>
      <c r="BZ943" s="20"/>
      <c r="CA943" s="20"/>
      <c r="CB943" s="20"/>
      <c r="CC943" s="20"/>
      <c r="CD943" s="20"/>
      <c r="CE943" s="20"/>
      <c r="CF943" s="20"/>
      <c r="CG943" s="20"/>
      <c r="CH943" s="20"/>
      <c r="CI943" s="20"/>
      <c r="CJ943" s="20"/>
      <c r="CK943" s="20"/>
      <c r="CL943" s="20"/>
      <c r="CM943" s="20"/>
      <c r="CN943" s="20"/>
      <c r="CO943" s="20"/>
      <c r="CP943" s="20"/>
      <c r="CQ943" s="20"/>
      <c r="CR943" s="20"/>
      <c r="CS943" s="20"/>
      <c r="CT943" s="20"/>
      <c r="CU943" s="20"/>
      <c r="CV943" s="20"/>
      <c r="CW943" s="20"/>
      <c r="CX943" s="20"/>
      <c r="CY943" s="20"/>
      <c r="CZ943" s="20"/>
      <c r="DA943" s="20"/>
      <c r="DB943" s="20"/>
      <c r="DC943" s="20"/>
      <c r="DD943" s="20"/>
      <c r="DE943" s="20"/>
      <c r="DF943" s="20"/>
      <c r="DG943" s="20"/>
      <c r="DH943" s="20"/>
      <c r="DI943" s="20"/>
      <c r="DJ943" s="20"/>
      <c r="DK943" s="20"/>
      <c r="DL943" s="20"/>
      <c r="DM943" s="20"/>
      <c r="DN943" s="20"/>
      <c r="DO943" s="20"/>
      <c r="DP943" s="20"/>
      <c r="DQ943" s="20"/>
      <c r="DR943" s="20"/>
      <c r="DS943" s="20"/>
      <c r="DT943" s="20"/>
      <c r="DU943" s="20"/>
      <c r="DV943" s="20"/>
      <c r="DW943" s="20"/>
      <c r="DX943" s="20"/>
      <c r="DY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c r="BR944" s="20"/>
      <c r="BS944" s="20"/>
      <c r="BT944" s="20"/>
      <c r="BU944" s="20"/>
      <c r="BV944" s="20"/>
      <c r="BW944" s="20"/>
      <c r="BX944" s="20"/>
      <c r="BY944" s="20"/>
      <c r="BZ944" s="20"/>
      <c r="CA944" s="20"/>
      <c r="CB944" s="20"/>
      <c r="CC944" s="20"/>
      <c r="CD944" s="20"/>
      <c r="CE944" s="20"/>
      <c r="CF944" s="20"/>
      <c r="CG944" s="20"/>
      <c r="CH944" s="20"/>
      <c r="CI944" s="20"/>
      <c r="CJ944" s="20"/>
      <c r="CK944" s="20"/>
      <c r="CL944" s="20"/>
      <c r="CM944" s="20"/>
      <c r="CN944" s="20"/>
      <c r="CO944" s="20"/>
      <c r="CP944" s="20"/>
      <c r="CQ944" s="20"/>
      <c r="CR944" s="20"/>
      <c r="CS944" s="20"/>
      <c r="CT944" s="20"/>
      <c r="CU944" s="20"/>
      <c r="CV944" s="20"/>
      <c r="CW944" s="20"/>
      <c r="CX944" s="20"/>
      <c r="CY944" s="20"/>
      <c r="CZ944" s="20"/>
      <c r="DA944" s="20"/>
      <c r="DB944" s="20"/>
      <c r="DC944" s="20"/>
      <c r="DD944" s="20"/>
      <c r="DE944" s="20"/>
      <c r="DF944" s="20"/>
      <c r="DG944" s="20"/>
      <c r="DH944" s="20"/>
      <c r="DI944" s="20"/>
      <c r="DJ944" s="20"/>
      <c r="DK944" s="20"/>
      <c r="DL944" s="20"/>
      <c r="DM944" s="20"/>
      <c r="DN944" s="20"/>
      <c r="DO944" s="20"/>
      <c r="DP944" s="20"/>
      <c r="DQ944" s="20"/>
      <c r="DR944" s="20"/>
      <c r="DS944" s="20"/>
      <c r="DT944" s="20"/>
      <c r="DU944" s="20"/>
      <c r="DV944" s="20"/>
      <c r="DW944" s="20"/>
      <c r="DX944" s="20"/>
      <c r="DY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c r="BR945" s="20"/>
      <c r="BS945" s="20"/>
      <c r="BT945" s="20"/>
      <c r="BU945" s="20"/>
      <c r="BV945" s="20"/>
      <c r="BW945" s="20"/>
      <c r="BX945" s="20"/>
      <c r="BY945" s="20"/>
      <c r="BZ945" s="20"/>
      <c r="CA945" s="20"/>
      <c r="CB945" s="20"/>
      <c r="CC945" s="20"/>
      <c r="CD945" s="20"/>
      <c r="CE945" s="20"/>
      <c r="CF945" s="20"/>
      <c r="CG945" s="20"/>
      <c r="CH945" s="20"/>
      <c r="CI945" s="20"/>
      <c r="CJ945" s="20"/>
      <c r="CK945" s="20"/>
      <c r="CL945" s="20"/>
      <c r="CM945" s="20"/>
      <c r="CN945" s="20"/>
      <c r="CO945" s="20"/>
      <c r="CP945" s="20"/>
      <c r="CQ945" s="20"/>
      <c r="CR945" s="20"/>
      <c r="CS945" s="20"/>
      <c r="CT945" s="20"/>
      <c r="CU945" s="20"/>
      <c r="CV945" s="20"/>
      <c r="CW945" s="20"/>
      <c r="CX945" s="20"/>
      <c r="CY945" s="20"/>
      <c r="CZ945" s="20"/>
      <c r="DA945" s="20"/>
      <c r="DB945" s="20"/>
      <c r="DC945" s="20"/>
      <c r="DD945" s="20"/>
      <c r="DE945" s="20"/>
      <c r="DF945" s="20"/>
      <c r="DG945" s="20"/>
      <c r="DH945" s="20"/>
      <c r="DI945" s="20"/>
      <c r="DJ945" s="20"/>
      <c r="DK945" s="20"/>
      <c r="DL945" s="20"/>
      <c r="DM945" s="20"/>
      <c r="DN945" s="20"/>
      <c r="DO945" s="20"/>
      <c r="DP945" s="20"/>
      <c r="DQ945" s="20"/>
      <c r="DR945" s="20"/>
      <c r="DS945" s="20"/>
      <c r="DT945" s="20"/>
      <c r="DU945" s="20"/>
      <c r="DV945" s="20"/>
      <c r="DW945" s="20"/>
      <c r="DX945" s="20"/>
      <c r="DY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c r="BR946" s="20"/>
      <c r="BS946" s="20"/>
      <c r="BT946" s="20"/>
      <c r="BU946" s="20"/>
      <c r="BV946" s="20"/>
      <c r="BW946" s="20"/>
      <c r="BX946" s="20"/>
      <c r="BY946" s="20"/>
      <c r="BZ946" s="20"/>
      <c r="CA946" s="20"/>
      <c r="CB946" s="20"/>
      <c r="CC946" s="20"/>
      <c r="CD946" s="20"/>
      <c r="CE946" s="20"/>
      <c r="CF946" s="20"/>
      <c r="CG946" s="20"/>
      <c r="CH946" s="20"/>
      <c r="CI946" s="20"/>
      <c r="CJ946" s="20"/>
      <c r="CK946" s="20"/>
      <c r="CL946" s="20"/>
      <c r="CM946" s="20"/>
      <c r="CN946" s="20"/>
      <c r="CO946" s="20"/>
      <c r="CP946" s="20"/>
      <c r="CQ946" s="20"/>
      <c r="CR946" s="20"/>
      <c r="CS946" s="20"/>
      <c r="CT946" s="20"/>
      <c r="CU946" s="20"/>
      <c r="CV946" s="20"/>
      <c r="CW946" s="20"/>
      <c r="CX946" s="20"/>
      <c r="CY946" s="20"/>
      <c r="CZ946" s="20"/>
      <c r="DA946" s="20"/>
      <c r="DB946" s="20"/>
      <c r="DC946" s="20"/>
      <c r="DD946" s="20"/>
      <c r="DE946" s="20"/>
      <c r="DF946" s="20"/>
      <c r="DG946" s="20"/>
      <c r="DH946" s="20"/>
      <c r="DI946" s="20"/>
      <c r="DJ946" s="20"/>
      <c r="DK946" s="20"/>
      <c r="DL946" s="20"/>
      <c r="DM946" s="20"/>
      <c r="DN946" s="20"/>
      <c r="DO946" s="20"/>
      <c r="DP946" s="20"/>
      <c r="DQ946" s="20"/>
      <c r="DR946" s="20"/>
      <c r="DS946" s="20"/>
      <c r="DT946" s="20"/>
      <c r="DU946" s="20"/>
      <c r="DV946" s="20"/>
      <c r="DW946" s="20"/>
      <c r="DX946" s="20"/>
      <c r="DY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c r="BR947" s="20"/>
      <c r="BS947" s="20"/>
      <c r="BT947" s="20"/>
      <c r="BU947" s="20"/>
      <c r="BV947" s="20"/>
      <c r="BW947" s="20"/>
      <c r="BX947" s="20"/>
      <c r="BY947" s="20"/>
      <c r="BZ947" s="20"/>
      <c r="CA947" s="20"/>
      <c r="CB947" s="20"/>
      <c r="CC947" s="20"/>
      <c r="CD947" s="20"/>
      <c r="CE947" s="20"/>
      <c r="CF947" s="20"/>
      <c r="CG947" s="20"/>
      <c r="CH947" s="20"/>
      <c r="CI947" s="20"/>
      <c r="CJ947" s="20"/>
      <c r="CK947" s="20"/>
      <c r="CL947" s="20"/>
      <c r="CM947" s="20"/>
      <c r="CN947" s="20"/>
      <c r="CO947" s="20"/>
      <c r="CP947" s="20"/>
      <c r="CQ947" s="20"/>
      <c r="CR947" s="20"/>
      <c r="CS947" s="20"/>
      <c r="CT947" s="20"/>
      <c r="CU947" s="20"/>
      <c r="CV947" s="20"/>
      <c r="CW947" s="20"/>
      <c r="CX947" s="20"/>
      <c r="CY947" s="20"/>
      <c r="CZ947" s="20"/>
      <c r="DA947" s="20"/>
      <c r="DB947" s="20"/>
      <c r="DC947" s="20"/>
      <c r="DD947" s="20"/>
      <c r="DE947" s="20"/>
      <c r="DF947" s="20"/>
      <c r="DG947" s="20"/>
      <c r="DH947" s="20"/>
      <c r="DI947" s="20"/>
      <c r="DJ947" s="20"/>
      <c r="DK947" s="20"/>
      <c r="DL947" s="20"/>
      <c r="DM947" s="20"/>
      <c r="DN947" s="20"/>
      <c r="DO947" s="20"/>
      <c r="DP947" s="20"/>
      <c r="DQ947" s="20"/>
      <c r="DR947" s="20"/>
      <c r="DS947" s="20"/>
      <c r="DT947" s="20"/>
      <c r="DU947" s="20"/>
      <c r="DV947" s="20"/>
      <c r="DW947" s="20"/>
      <c r="DX947" s="20"/>
      <c r="DY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c r="BR948" s="20"/>
      <c r="BS948" s="20"/>
      <c r="BT948" s="20"/>
      <c r="BU948" s="20"/>
      <c r="BV948" s="20"/>
      <c r="BW948" s="20"/>
      <c r="BX948" s="20"/>
      <c r="BY948" s="20"/>
      <c r="BZ948" s="20"/>
      <c r="CA948" s="20"/>
      <c r="CB948" s="20"/>
      <c r="CC948" s="20"/>
      <c r="CD948" s="20"/>
      <c r="CE948" s="20"/>
      <c r="CF948" s="20"/>
      <c r="CG948" s="20"/>
      <c r="CH948" s="20"/>
      <c r="CI948" s="20"/>
      <c r="CJ948" s="20"/>
      <c r="CK948" s="20"/>
      <c r="CL948" s="20"/>
      <c r="CM948" s="20"/>
      <c r="CN948" s="20"/>
      <c r="CO948" s="20"/>
      <c r="CP948" s="20"/>
      <c r="CQ948" s="20"/>
      <c r="CR948" s="20"/>
      <c r="CS948" s="20"/>
      <c r="CT948" s="20"/>
      <c r="CU948" s="20"/>
      <c r="CV948" s="20"/>
      <c r="CW948" s="20"/>
      <c r="CX948" s="20"/>
      <c r="CY948" s="20"/>
      <c r="CZ948" s="20"/>
      <c r="DA948" s="20"/>
      <c r="DB948" s="20"/>
      <c r="DC948" s="20"/>
      <c r="DD948" s="20"/>
      <c r="DE948" s="20"/>
      <c r="DF948" s="20"/>
      <c r="DG948" s="20"/>
      <c r="DH948" s="20"/>
      <c r="DI948" s="20"/>
      <c r="DJ948" s="20"/>
      <c r="DK948" s="20"/>
      <c r="DL948" s="20"/>
      <c r="DM948" s="20"/>
      <c r="DN948" s="20"/>
      <c r="DO948" s="20"/>
      <c r="DP948" s="20"/>
      <c r="DQ948" s="20"/>
      <c r="DR948" s="20"/>
      <c r="DS948" s="20"/>
      <c r="DT948" s="20"/>
      <c r="DU948" s="20"/>
      <c r="DV948" s="20"/>
      <c r="DW948" s="20"/>
      <c r="DX948" s="20"/>
      <c r="DY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c r="BR949" s="20"/>
      <c r="BS949" s="20"/>
      <c r="BT949" s="20"/>
      <c r="BU949" s="20"/>
      <c r="BV949" s="20"/>
      <c r="BW949" s="20"/>
      <c r="BX949" s="20"/>
      <c r="BY949" s="20"/>
      <c r="BZ949" s="20"/>
      <c r="CA949" s="20"/>
      <c r="CB949" s="20"/>
      <c r="CC949" s="20"/>
      <c r="CD949" s="20"/>
      <c r="CE949" s="20"/>
      <c r="CF949" s="20"/>
      <c r="CG949" s="20"/>
      <c r="CH949" s="20"/>
      <c r="CI949" s="20"/>
      <c r="CJ949" s="20"/>
      <c r="CK949" s="20"/>
      <c r="CL949" s="20"/>
      <c r="CM949" s="20"/>
      <c r="CN949" s="20"/>
      <c r="CO949" s="20"/>
      <c r="CP949" s="20"/>
      <c r="CQ949" s="20"/>
      <c r="CR949" s="20"/>
      <c r="CS949" s="20"/>
      <c r="CT949" s="20"/>
      <c r="CU949" s="20"/>
      <c r="CV949" s="20"/>
      <c r="CW949" s="20"/>
      <c r="CX949" s="20"/>
      <c r="CY949" s="20"/>
      <c r="CZ949" s="20"/>
      <c r="DA949" s="20"/>
      <c r="DB949" s="20"/>
      <c r="DC949" s="20"/>
      <c r="DD949" s="20"/>
      <c r="DE949" s="20"/>
      <c r="DF949" s="20"/>
      <c r="DG949" s="20"/>
      <c r="DH949" s="20"/>
      <c r="DI949" s="20"/>
      <c r="DJ949" s="20"/>
      <c r="DK949" s="20"/>
      <c r="DL949" s="20"/>
      <c r="DM949" s="20"/>
      <c r="DN949" s="20"/>
      <c r="DO949" s="20"/>
      <c r="DP949" s="20"/>
      <c r="DQ949" s="20"/>
      <c r="DR949" s="20"/>
      <c r="DS949" s="20"/>
      <c r="DT949" s="20"/>
      <c r="DU949" s="20"/>
      <c r="DV949" s="20"/>
      <c r="DW949" s="20"/>
      <c r="DX949" s="20"/>
      <c r="DY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c r="BR950" s="20"/>
      <c r="BS950" s="20"/>
      <c r="BT950" s="20"/>
      <c r="BU950" s="20"/>
      <c r="BV950" s="20"/>
      <c r="BW950" s="20"/>
      <c r="BX950" s="20"/>
      <c r="BY950" s="20"/>
      <c r="BZ950" s="20"/>
      <c r="CA950" s="20"/>
      <c r="CB950" s="20"/>
      <c r="CC950" s="20"/>
      <c r="CD950" s="20"/>
      <c r="CE950" s="20"/>
      <c r="CF950" s="20"/>
      <c r="CG950" s="20"/>
      <c r="CH950" s="20"/>
      <c r="CI950" s="20"/>
      <c r="CJ950" s="20"/>
      <c r="CK950" s="20"/>
      <c r="CL950" s="20"/>
      <c r="CM950" s="20"/>
      <c r="CN950" s="20"/>
      <c r="CO950" s="20"/>
      <c r="CP950" s="20"/>
      <c r="CQ950" s="20"/>
      <c r="CR950" s="20"/>
      <c r="CS950" s="20"/>
      <c r="CT950" s="20"/>
      <c r="CU950" s="20"/>
      <c r="CV950" s="20"/>
      <c r="CW950" s="20"/>
      <c r="CX950" s="20"/>
      <c r="CY950" s="20"/>
      <c r="CZ950" s="20"/>
      <c r="DA950" s="20"/>
      <c r="DB950" s="20"/>
      <c r="DC950" s="20"/>
      <c r="DD950" s="20"/>
      <c r="DE950" s="20"/>
      <c r="DF950" s="20"/>
      <c r="DG950" s="20"/>
      <c r="DH950" s="20"/>
      <c r="DI950" s="20"/>
      <c r="DJ950" s="20"/>
      <c r="DK950" s="20"/>
      <c r="DL950" s="20"/>
      <c r="DM950" s="20"/>
      <c r="DN950" s="20"/>
      <c r="DO950" s="20"/>
      <c r="DP950" s="20"/>
      <c r="DQ950" s="20"/>
      <c r="DR950" s="20"/>
      <c r="DS950" s="20"/>
      <c r="DT950" s="20"/>
      <c r="DU950" s="20"/>
      <c r="DV950" s="20"/>
      <c r="DW950" s="20"/>
      <c r="DX950" s="20"/>
      <c r="DY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c r="BR951" s="20"/>
      <c r="BS951" s="20"/>
      <c r="BT951" s="20"/>
      <c r="BU951" s="20"/>
      <c r="BV951" s="20"/>
      <c r="BW951" s="20"/>
      <c r="BX951" s="20"/>
      <c r="BY951" s="20"/>
      <c r="BZ951" s="20"/>
      <c r="CA951" s="20"/>
      <c r="CB951" s="20"/>
      <c r="CC951" s="20"/>
      <c r="CD951" s="20"/>
      <c r="CE951" s="20"/>
      <c r="CF951" s="20"/>
      <c r="CG951" s="20"/>
      <c r="CH951" s="20"/>
      <c r="CI951" s="20"/>
      <c r="CJ951" s="20"/>
      <c r="CK951" s="20"/>
      <c r="CL951" s="20"/>
      <c r="CM951" s="20"/>
      <c r="CN951" s="20"/>
      <c r="CO951" s="20"/>
      <c r="CP951" s="20"/>
      <c r="CQ951" s="20"/>
      <c r="CR951" s="20"/>
      <c r="CS951" s="20"/>
      <c r="CT951" s="20"/>
      <c r="CU951" s="20"/>
      <c r="CV951" s="20"/>
      <c r="CW951" s="20"/>
      <c r="CX951" s="20"/>
      <c r="CY951" s="20"/>
      <c r="CZ951" s="20"/>
      <c r="DA951" s="20"/>
      <c r="DB951" s="20"/>
      <c r="DC951" s="20"/>
      <c r="DD951" s="20"/>
      <c r="DE951" s="20"/>
      <c r="DF951" s="20"/>
      <c r="DG951" s="20"/>
      <c r="DH951" s="20"/>
      <c r="DI951" s="20"/>
      <c r="DJ951" s="20"/>
      <c r="DK951" s="20"/>
      <c r="DL951" s="20"/>
      <c r="DM951" s="20"/>
      <c r="DN951" s="20"/>
      <c r="DO951" s="20"/>
      <c r="DP951" s="20"/>
      <c r="DQ951" s="20"/>
      <c r="DR951" s="20"/>
      <c r="DS951" s="20"/>
      <c r="DT951" s="20"/>
      <c r="DU951" s="20"/>
      <c r="DV951" s="20"/>
      <c r="DW951" s="20"/>
      <c r="DX951" s="20"/>
      <c r="DY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c r="BR952" s="20"/>
      <c r="BS952" s="20"/>
      <c r="BT952" s="20"/>
      <c r="BU952" s="20"/>
      <c r="BV952" s="20"/>
      <c r="BW952" s="20"/>
      <c r="BX952" s="20"/>
      <c r="BY952" s="20"/>
      <c r="BZ952" s="20"/>
      <c r="CA952" s="20"/>
      <c r="CB952" s="20"/>
      <c r="CC952" s="20"/>
      <c r="CD952" s="20"/>
      <c r="CE952" s="20"/>
      <c r="CF952" s="20"/>
      <c r="CG952" s="20"/>
      <c r="CH952" s="20"/>
      <c r="CI952" s="20"/>
      <c r="CJ952" s="20"/>
      <c r="CK952" s="20"/>
      <c r="CL952" s="20"/>
      <c r="CM952" s="20"/>
      <c r="CN952" s="20"/>
      <c r="CO952" s="20"/>
      <c r="CP952" s="20"/>
      <c r="CQ952" s="20"/>
      <c r="CR952" s="20"/>
      <c r="CS952" s="20"/>
      <c r="CT952" s="20"/>
      <c r="CU952" s="20"/>
      <c r="CV952" s="20"/>
      <c r="CW952" s="20"/>
      <c r="CX952" s="20"/>
      <c r="CY952" s="20"/>
      <c r="CZ952" s="20"/>
      <c r="DA952" s="20"/>
      <c r="DB952" s="20"/>
      <c r="DC952" s="20"/>
      <c r="DD952" s="20"/>
      <c r="DE952" s="20"/>
      <c r="DF952" s="20"/>
      <c r="DG952" s="20"/>
      <c r="DH952" s="20"/>
      <c r="DI952" s="20"/>
      <c r="DJ952" s="20"/>
      <c r="DK952" s="20"/>
      <c r="DL952" s="20"/>
      <c r="DM952" s="20"/>
      <c r="DN952" s="20"/>
      <c r="DO952" s="20"/>
      <c r="DP952" s="20"/>
      <c r="DQ952" s="20"/>
      <c r="DR952" s="20"/>
      <c r="DS952" s="20"/>
      <c r="DT952" s="20"/>
      <c r="DU952" s="20"/>
      <c r="DV952" s="20"/>
      <c r="DW952" s="20"/>
      <c r="DX952" s="20"/>
      <c r="DY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c r="BR953" s="20"/>
      <c r="BS953" s="20"/>
      <c r="BT953" s="20"/>
      <c r="BU953" s="20"/>
      <c r="BV953" s="20"/>
      <c r="BW953" s="20"/>
      <c r="BX953" s="20"/>
      <c r="BY953" s="20"/>
      <c r="BZ953" s="20"/>
      <c r="CA953" s="20"/>
      <c r="CB953" s="20"/>
      <c r="CC953" s="20"/>
      <c r="CD953" s="20"/>
      <c r="CE953" s="20"/>
      <c r="CF953" s="20"/>
      <c r="CG953" s="20"/>
      <c r="CH953" s="20"/>
      <c r="CI953" s="20"/>
      <c r="CJ953" s="20"/>
      <c r="CK953" s="20"/>
      <c r="CL953" s="20"/>
      <c r="CM953" s="20"/>
      <c r="CN953" s="20"/>
      <c r="CO953" s="20"/>
      <c r="CP953" s="20"/>
      <c r="CQ953" s="20"/>
      <c r="CR953" s="20"/>
      <c r="CS953" s="20"/>
      <c r="CT953" s="20"/>
      <c r="CU953" s="20"/>
      <c r="CV953" s="20"/>
      <c r="CW953" s="20"/>
      <c r="CX953" s="20"/>
      <c r="CY953" s="20"/>
      <c r="CZ953" s="20"/>
      <c r="DA953" s="20"/>
      <c r="DB953" s="20"/>
      <c r="DC953" s="20"/>
      <c r="DD953" s="20"/>
      <c r="DE953" s="20"/>
      <c r="DF953" s="20"/>
      <c r="DG953" s="20"/>
      <c r="DH953" s="20"/>
      <c r="DI953" s="20"/>
      <c r="DJ953" s="20"/>
      <c r="DK953" s="20"/>
      <c r="DL953" s="20"/>
      <c r="DM953" s="20"/>
      <c r="DN953" s="20"/>
      <c r="DO953" s="20"/>
      <c r="DP953" s="20"/>
      <c r="DQ953" s="20"/>
      <c r="DR953" s="20"/>
      <c r="DS953" s="20"/>
      <c r="DT953" s="20"/>
      <c r="DU953" s="20"/>
      <c r="DV953" s="20"/>
      <c r="DW953" s="20"/>
      <c r="DX953" s="20"/>
      <c r="DY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c r="BR954" s="20"/>
      <c r="BS954" s="20"/>
      <c r="BT954" s="20"/>
      <c r="BU954" s="20"/>
      <c r="BV954" s="20"/>
      <c r="BW954" s="20"/>
      <c r="BX954" s="20"/>
      <c r="BY954" s="20"/>
      <c r="BZ954" s="20"/>
      <c r="CA954" s="20"/>
      <c r="CB954" s="20"/>
      <c r="CC954" s="20"/>
      <c r="CD954" s="20"/>
      <c r="CE954" s="20"/>
      <c r="CF954" s="20"/>
      <c r="CG954" s="20"/>
      <c r="CH954" s="20"/>
      <c r="CI954" s="20"/>
      <c r="CJ954" s="20"/>
      <c r="CK954" s="20"/>
      <c r="CL954" s="20"/>
      <c r="CM954" s="20"/>
      <c r="CN954" s="20"/>
      <c r="CO954" s="20"/>
      <c r="CP954" s="20"/>
      <c r="CQ954" s="20"/>
      <c r="CR954" s="20"/>
      <c r="CS954" s="20"/>
      <c r="CT954" s="20"/>
      <c r="CU954" s="20"/>
      <c r="CV954" s="20"/>
      <c r="CW954" s="20"/>
      <c r="CX954" s="20"/>
      <c r="CY954" s="20"/>
      <c r="CZ954" s="20"/>
      <c r="DA954" s="20"/>
      <c r="DB954" s="20"/>
      <c r="DC954" s="20"/>
      <c r="DD954" s="20"/>
      <c r="DE954" s="20"/>
      <c r="DF954" s="20"/>
      <c r="DG954" s="20"/>
      <c r="DH954" s="20"/>
      <c r="DI954" s="20"/>
      <c r="DJ954" s="20"/>
      <c r="DK954" s="20"/>
      <c r="DL954" s="20"/>
      <c r="DM954" s="20"/>
      <c r="DN954" s="20"/>
      <c r="DO954" s="20"/>
      <c r="DP954" s="20"/>
      <c r="DQ954" s="20"/>
      <c r="DR954" s="20"/>
      <c r="DS954" s="20"/>
      <c r="DT954" s="20"/>
      <c r="DU954" s="20"/>
      <c r="DV954" s="20"/>
      <c r="DW954" s="20"/>
      <c r="DX954" s="20"/>
      <c r="DY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c r="BR955" s="20"/>
      <c r="BS955" s="20"/>
      <c r="BT955" s="20"/>
      <c r="BU955" s="20"/>
      <c r="BV955" s="20"/>
      <c r="BW955" s="20"/>
      <c r="BX955" s="20"/>
      <c r="BY955" s="20"/>
      <c r="BZ955" s="20"/>
      <c r="CA955" s="20"/>
      <c r="CB955" s="20"/>
      <c r="CC955" s="20"/>
      <c r="CD955" s="20"/>
      <c r="CE955" s="20"/>
      <c r="CF955" s="20"/>
      <c r="CG955" s="20"/>
      <c r="CH955" s="20"/>
      <c r="CI955" s="20"/>
      <c r="CJ955" s="20"/>
      <c r="CK955" s="20"/>
      <c r="CL955" s="20"/>
      <c r="CM955" s="20"/>
      <c r="CN955" s="20"/>
      <c r="CO955" s="20"/>
      <c r="CP955" s="20"/>
      <c r="CQ955" s="20"/>
      <c r="CR955" s="20"/>
      <c r="CS955" s="20"/>
      <c r="CT955" s="20"/>
      <c r="CU955" s="20"/>
      <c r="CV955" s="20"/>
      <c r="CW955" s="20"/>
      <c r="CX955" s="20"/>
      <c r="CY955" s="20"/>
      <c r="CZ955" s="20"/>
      <c r="DA955" s="20"/>
      <c r="DB955" s="20"/>
      <c r="DC955" s="20"/>
      <c r="DD955" s="20"/>
      <c r="DE955" s="20"/>
      <c r="DF955" s="20"/>
      <c r="DG955" s="20"/>
      <c r="DH955" s="20"/>
      <c r="DI955" s="20"/>
      <c r="DJ955" s="20"/>
      <c r="DK955" s="20"/>
      <c r="DL955" s="20"/>
      <c r="DM955" s="20"/>
      <c r="DN955" s="20"/>
      <c r="DO955" s="20"/>
      <c r="DP955" s="20"/>
      <c r="DQ955" s="20"/>
      <c r="DR955" s="20"/>
      <c r="DS955" s="20"/>
      <c r="DT955" s="20"/>
      <c r="DU955" s="20"/>
      <c r="DV955" s="20"/>
      <c r="DW955" s="20"/>
      <c r="DX955" s="20"/>
      <c r="DY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c r="BR956" s="20"/>
      <c r="BS956" s="20"/>
      <c r="BT956" s="20"/>
      <c r="BU956" s="20"/>
      <c r="BV956" s="20"/>
      <c r="BW956" s="20"/>
      <c r="BX956" s="20"/>
      <c r="BY956" s="20"/>
      <c r="BZ956" s="20"/>
      <c r="CA956" s="20"/>
      <c r="CB956" s="20"/>
      <c r="CC956" s="20"/>
      <c r="CD956" s="20"/>
      <c r="CE956" s="20"/>
      <c r="CF956" s="20"/>
      <c r="CG956" s="20"/>
      <c r="CH956" s="20"/>
      <c r="CI956" s="20"/>
      <c r="CJ956" s="20"/>
      <c r="CK956" s="20"/>
      <c r="CL956" s="20"/>
      <c r="CM956" s="20"/>
      <c r="CN956" s="20"/>
      <c r="CO956" s="20"/>
      <c r="CP956" s="20"/>
      <c r="CQ956" s="20"/>
      <c r="CR956" s="20"/>
      <c r="CS956" s="20"/>
      <c r="CT956" s="20"/>
      <c r="CU956" s="20"/>
      <c r="CV956" s="20"/>
      <c r="CW956" s="20"/>
      <c r="CX956" s="20"/>
      <c r="CY956" s="20"/>
      <c r="CZ956" s="20"/>
      <c r="DA956" s="20"/>
      <c r="DB956" s="20"/>
      <c r="DC956" s="20"/>
      <c r="DD956" s="20"/>
      <c r="DE956" s="20"/>
      <c r="DF956" s="20"/>
      <c r="DG956" s="20"/>
      <c r="DH956" s="20"/>
      <c r="DI956" s="20"/>
      <c r="DJ956" s="20"/>
      <c r="DK956" s="20"/>
      <c r="DL956" s="20"/>
      <c r="DM956" s="20"/>
      <c r="DN956" s="20"/>
      <c r="DO956" s="20"/>
      <c r="DP956" s="20"/>
      <c r="DQ956" s="20"/>
      <c r="DR956" s="20"/>
      <c r="DS956" s="20"/>
      <c r="DT956" s="20"/>
      <c r="DU956" s="20"/>
      <c r="DV956" s="20"/>
      <c r="DW956" s="20"/>
      <c r="DX956" s="20"/>
      <c r="DY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c r="BR957" s="20"/>
      <c r="BS957" s="20"/>
      <c r="BT957" s="20"/>
      <c r="BU957" s="20"/>
      <c r="BV957" s="20"/>
      <c r="BW957" s="20"/>
      <c r="BX957" s="20"/>
      <c r="BY957" s="20"/>
      <c r="BZ957" s="20"/>
      <c r="CA957" s="20"/>
      <c r="CB957" s="20"/>
      <c r="CC957" s="20"/>
      <c r="CD957" s="20"/>
      <c r="CE957" s="20"/>
      <c r="CF957" s="20"/>
      <c r="CG957" s="20"/>
      <c r="CH957" s="20"/>
      <c r="CI957" s="20"/>
      <c r="CJ957" s="20"/>
      <c r="CK957" s="20"/>
      <c r="CL957" s="20"/>
      <c r="CM957" s="20"/>
      <c r="CN957" s="20"/>
      <c r="CO957" s="20"/>
      <c r="CP957" s="20"/>
      <c r="CQ957" s="20"/>
      <c r="CR957" s="20"/>
      <c r="CS957" s="20"/>
      <c r="CT957" s="20"/>
      <c r="CU957" s="20"/>
      <c r="CV957" s="20"/>
      <c r="CW957" s="20"/>
      <c r="CX957" s="20"/>
      <c r="CY957" s="20"/>
      <c r="CZ957" s="20"/>
      <c r="DA957" s="20"/>
      <c r="DB957" s="20"/>
      <c r="DC957" s="20"/>
      <c r="DD957" s="20"/>
      <c r="DE957" s="20"/>
      <c r="DF957" s="20"/>
      <c r="DG957" s="20"/>
      <c r="DH957" s="20"/>
      <c r="DI957" s="20"/>
      <c r="DJ957" s="20"/>
      <c r="DK957" s="20"/>
      <c r="DL957" s="20"/>
      <c r="DM957" s="20"/>
      <c r="DN957" s="20"/>
      <c r="DO957" s="20"/>
      <c r="DP957" s="20"/>
      <c r="DQ957" s="20"/>
      <c r="DR957" s="20"/>
      <c r="DS957" s="20"/>
      <c r="DT957" s="20"/>
      <c r="DU957" s="20"/>
      <c r="DV957" s="20"/>
      <c r="DW957" s="20"/>
      <c r="DX957" s="20"/>
      <c r="DY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c r="BR958" s="20"/>
      <c r="BS958" s="20"/>
      <c r="BT958" s="20"/>
      <c r="BU958" s="20"/>
      <c r="BV958" s="20"/>
      <c r="BW958" s="20"/>
      <c r="BX958" s="20"/>
      <c r="BY958" s="20"/>
      <c r="BZ958" s="20"/>
      <c r="CA958" s="20"/>
      <c r="CB958" s="20"/>
      <c r="CC958" s="20"/>
      <c r="CD958" s="20"/>
      <c r="CE958" s="20"/>
      <c r="CF958" s="20"/>
      <c r="CG958" s="20"/>
      <c r="CH958" s="20"/>
      <c r="CI958" s="20"/>
      <c r="CJ958" s="20"/>
      <c r="CK958" s="20"/>
      <c r="CL958" s="20"/>
      <c r="CM958" s="20"/>
      <c r="CN958" s="20"/>
      <c r="CO958" s="20"/>
      <c r="CP958" s="20"/>
      <c r="CQ958" s="20"/>
      <c r="CR958" s="20"/>
      <c r="CS958" s="20"/>
      <c r="CT958" s="20"/>
      <c r="CU958" s="20"/>
      <c r="CV958" s="20"/>
      <c r="CW958" s="20"/>
      <c r="CX958" s="20"/>
      <c r="CY958" s="20"/>
      <c r="CZ958" s="20"/>
      <c r="DA958" s="20"/>
      <c r="DB958" s="20"/>
      <c r="DC958" s="20"/>
      <c r="DD958" s="20"/>
      <c r="DE958" s="20"/>
      <c r="DF958" s="20"/>
      <c r="DG958" s="20"/>
      <c r="DH958" s="20"/>
      <c r="DI958" s="20"/>
      <c r="DJ958" s="20"/>
      <c r="DK958" s="20"/>
      <c r="DL958" s="20"/>
      <c r="DM958" s="20"/>
      <c r="DN958" s="20"/>
      <c r="DO958" s="20"/>
      <c r="DP958" s="20"/>
      <c r="DQ958" s="20"/>
      <c r="DR958" s="20"/>
      <c r="DS958" s="20"/>
      <c r="DT958" s="20"/>
      <c r="DU958" s="20"/>
      <c r="DV958" s="20"/>
      <c r="DW958" s="20"/>
      <c r="DX958" s="20"/>
      <c r="DY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c r="BR959" s="20"/>
      <c r="BS959" s="20"/>
      <c r="BT959" s="20"/>
      <c r="BU959" s="20"/>
      <c r="BV959" s="20"/>
      <c r="BW959" s="20"/>
      <c r="BX959" s="20"/>
      <c r="BY959" s="20"/>
      <c r="BZ959" s="20"/>
      <c r="CA959" s="20"/>
      <c r="CB959" s="20"/>
      <c r="CC959" s="20"/>
      <c r="CD959" s="20"/>
      <c r="CE959" s="20"/>
      <c r="CF959" s="20"/>
      <c r="CG959" s="20"/>
      <c r="CH959" s="20"/>
      <c r="CI959" s="20"/>
      <c r="CJ959" s="20"/>
      <c r="CK959" s="20"/>
      <c r="CL959" s="20"/>
      <c r="CM959" s="20"/>
      <c r="CN959" s="20"/>
      <c r="CO959" s="20"/>
      <c r="CP959" s="20"/>
      <c r="CQ959" s="20"/>
      <c r="CR959" s="20"/>
      <c r="CS959" s="20"/>
      <c r="CT959" s="20"/>
      <c r="CU959" s="20"/>
      <c r="CV959" s="20"/>
      <c r="CW959" s="20"/>
      <c r="CX959" s="20"/>
      <c r="CY959" s="20"/>
      <c r="CZ959" s="20"/>
      <c r="DA959" s="20"/>
      <c r="DB959" s="20"/>
      <c r="DC959" s="20"/>
      <c r="DD959" s="20"/>
      <c r="DE959" s="20"/>
      <c r="DF959" s="20"/>
      <c r="DG959" s="20"/>
      <c r="DH959" s="20"/>
      <c r="DI959" s="20"/>
      <c r="DJ959" s="20"/>
      <c r="DK959" s="20"/>
      <c r="DL959" s="20"/>
      <c r="DM959" s="20"/>
      <c r="DN959" s="20"/>
      <c r="DO959" s="20"/>
      <c r="DP959" s="20"/>
      <c r="DQ959" s="20"/>
      <c r="DR959" s="20"/>
      <c r="DS959" s="20"/>
      <c r="DT959" s="20"/>
      <c r="DU959" s="20"/>
      <c r="DV959" s="20"/>
      <c r="DW959" s="20"/>
      <c r="DX959" s="20"/>
      <c r="DY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c r="BR960" s="20"/>
      <c r="BS960" s="20"/>
      <c r="BT960" s="20"/>
      <c r="BU960" s="20"/>
      <c r="BV960" s="20"/>
      <c r="BW960" s="20"/>
      <c r="BX960" s="20"/>
      <c r="BY960" s="20"/>
      <c r="BZ960" s="20"/>
      <c r="CA960" s="20"/>
      <c r="CB960" s="20"/>
      <c r="CC960" s="20"/>
      <c r="CD960" s="20"/>
      <c r="CE960" s="20"/>
      <c r="CF960" s="20"/>
      <c r="CG960" s="20"/>
      <c r="CH960" s="20"/>
      <c r="CI960" s="20"/>
      <c r="CJ960" s="20"/>
      <c r="CK960" s="20"/>
      <c r="CL960" s="20"/>
      <c r="CM960" s="20"/>
      <c r="CN960" s="20"/>
      <c r="CO960" s="20"/>
      <c r="CP960" s="20"/>
      <c r="CQ960" s="20"/>
      <c r="CR960" s="20"/>
      <c r="CS960" s="20"/>
      <c r="CT960" s="20"/>
      <c r="CU960" s="20"/>
      <c r="CV960" s="20"/>
      <c r="CW960" s="20"/>
      <c r="CX960" s="20"/>
      <c r="CY960" s="20"/>
      <c r="CZ960" s="20"/>
      <c r="DA960" s="20"/>
      <c r="DB960" s="20"/>
      <c r="DC960" s="20"/>
      <c r="DD960" s="20"/>
      <c r="DE960" s="20"/>
      <c r="DF960" s="20"/>
      <c r="DG960" s="20"/>
      <c r="DH960" s="20"/>
      <c r="DI960" s="20"/>
      <c r="DJ960" s="20"/>
      <c r="DK960" s="20"/>
      <c r="DL960" s="20"/>
      <c r="DM960" s="20"/>
      <c r="DN960" s="20"/>
      <c r="DO960" s="20"/>
      <c r="DP960" s="20"/>
      <c r="DQ960" s="20"/>
      <c r="DR960" s="20"/>
      <c r="DS960" s="20"/>
      <c r="DT960" s="20"/>
      <c r="DU960" s="20"/>
      <c r="DV960" s="20"/>
      <c r="DW960" s="20"/>
      <c r="DX960" s="20"/>
      <c r="DY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c r="BR961" s="20"/>
      <c r="BS961" s="20"/>
      <c r="BT961" s="20"/>
      <c r="BU961" s="20"/>
      <c r="BV961" s="20"/>
      <c r="BW961" s="20"/>
      <c r="BX961" s="20"/>
      <c r="BY961" s="20"/>
      <c r="BZ961" s="20"/>
      <c r="CA961" s="20"/>
      <c r="CB961" s="20"/>
      <c r="CC961" s="20"/>
      <c r="CD961" s="20"/>
      <c r="CE961" s="20"/>
      <c r="CF961" s="20"/>
      <c r="CG961" s="20"/>
      <c r="CH961" s="20"/>
      <c r="CI961" s="20"/>
      <c r="CJ961" s="20"/>
      <c r="CK961" s="20"/>
      <c r="CL961" s="20"/>
      <c r="CM961" s="20"/>
      <c r="CN961" s="20"/>
      <c r="CO961" s="20"/>
      <c r="CP961" s="20"/>
      <c r="CQ961" s="20"/>
      <c r="CR961" s="20"/>
      <c r="CS961" s="20"/>
      <c r="CT961" s="20"/>
      <c r="CU961" s="20"/>
      <c r="CV961" s="20"/>
      <c r="CW961" s="20"/>
      <c r="CX961" s="20"/>
      <c r="CY961" s="20"/>
      <c r="CZ961" s="20"/>
      <c r="DA961" s="20"/>
      <c r="DB961" s="20"/>
      <c r="DC961" s="20"/>
      <c r="DD961" s="20"/>
      <c r="DE961" s="20"/>
      <c r="DF961" s="20"/>
      <c r="DG961" s="20"/>
      <c r="DH961" s="20"/>
      <c r="DI961" s="20"/>
      <c r="DJ961" s="20"/>
      <c r="DK961" s="20"/>
      <c r="DL961" s="20"/>
      <c r="DM961" s="20"/>
      <c r="DN961" s="20"/>
      <c r="DO961" s="20"/>
      <c r="DP961" s="20"/>
      <c r="DQ961" s="20"/>
      <c r="DR961" s="20"/>
      <c r="DS961" s="20"/>
      <c r="DT961" s="20"/>
      <c r="DU961" s="20"/>
      <c r="DV961" s="20"/>
      <c r="DW961" s="20"/>
      <c r="DX961" s="20"/>
      <c r="DY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c r="BR962" s="20"/>
      <c r="BS962" s="20"/>
      <c r="BT962" s="20"/>
      <c r="BU962" s="20"/>
      <c r="BV962" s="20"/>
      <c r="BW962" s="20"/>
      <c r="BX962" s="20"/>
      <c r="BY962" s="20"/>
      <c r="BZ962" s="20"/>
      <c r="CA962" s="20"/>
      <c r="CB962" s="20"/>
      <c r="CC962" s="20"/>
      <c r="CD962" s="20"/>
      <c r="CE962" s="20"/>
      <c r="CF962" s="20"/>
      <c r="CG962" s="20"/>
      <c r="CH962" s="20"/>
      <c r="CI962" s="20"/>
      <c r="CJ962" s="20"/>
      <c r="CK962" s="20"/>
      <c r="CL962" s="20"/>
      <c r="CM962" s="20"/>
      <c r="CN962" s="20"/>
      <c r="CO962" s="20"/>
      <c r="CP962" s="20"/>
      <c r="CQ962" s="20"/>
      <c r="CR962" s="20"/>
      <c r="CS962" s="20"/>
      <c r="CT962" s="20"/>
      <c r="CU962" s="20"/>
      <c r="CV962" s="20"/>
      <c r="CW962" s="20"/>
      <c r="CX962" s="20"/>
      <c r="CY962" s="20"/>
      <c r="CZ962" s="20"/>
      <c r="DA962" s="20"/>
      <c r="DB962" s="20"/>
      <c r="DC962" s="20"/>
      <c r="DD962" s="20"/>
      <c r="DE962" s="20"/>
      <c r="DF962" s="20"/>
      <c r="DG962" s="20"/>
      <c r="DH962" s="20"/>
      <c r="DI962" s="20"/>
      <c r="DJ962" s="20"/>
      <c r="DK962" s="20"/>
      <c r="DL962" s="20"/>
      <c r="DM962" s="20"/>
      <c r="DN962" s="20"/>
      <c r="DO962" s="20"/>
      <c r="DP962" s="20"/>
      <c r="DQ962" s="20"/>
      <c r="DR962" s="20"/>
      <c r="DS962" s="20"/>
      <c r="DT962" s="20"/>
      <c r="DU962" s="20"/>
      <c r="DV962" s="20"/>
      <c r="DW962" s="20"/>
      <c r="DX962" s="20"/>
      <c r="DY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c r="BR963" s="20"/>
      <c r="BS963" s="20"/>
      <c r="BT963" s="20"/>
      <c r="BU963" s="20"/>
      <c r="BV963" s="20"/>
      <c r="BW963" s="20"/>
      <c r="BX963" s="20"/>
      <c r="BY963" s="20"/>
      <c r="BZ963" s="20"/>
      <c r="CA963" s="20"/>
      <c r="CB963" s="20"/>
      <c r="CC963" s="20"/>
      <c r="CD963" s="20"/>
      <c r="CE963" s="20"/>
      <c r="CF963" s="20"/>
      <c r="CG963" s="20"/>
      <c r="CH963" s="20"/>
      <c r="CI963" s="20"/>
      <c r="CJ963" s="20"/>
      <c r="CK963" s="20"/>
      <c r="CL963" s="20"/>
      <c r="CM963" s="20"/>
      <c r="CN963" s="20"/>
      <c r="CO963" s="20"/>
      <c r="CP963" s="20"/>
      <c r="CQ963" s="20"/>
      <c r="CR963" s="20"/>
      <c r="CS963" s="20"/>
      <c r="CT963" s="20"/>
      <c r="CU963" s="20"/>
      <c r="CV963" s="20"/>
      <c r="CW963" s="20"/>
      <c r="CX963" s="20"/>
      <c r="CY963" s="20"/>
      <c r="CZ963" s="20"/>
      <c r="DA963" s="20"/>
      <c r="DB963" s="20"/>
      <c r="DC963" s="20"/>
      <c r="DD963" s="20"/>
      <c r="DE963" s="20"/>
      <c r="DF963" s="20"/>
      <c r="DG963" s="20"/>
      <c r="DH963" s="20"/>
      <c r="DI963" s="20"/>
      <c r="DJ963" s="20"/>
      <c r="DK963" s="20"/>
      <c r="DL963" s="20"/>
      <c r="DM963" s="20"/>
      <c r="DN963" s="20"/>
      <c r="DO963" s="20"/>
      <c r="DP963" s="20"/>
      <c r="DQ963" s="20"/>
      <c r="DR963" s="20"/>
      <c r="DS963" s="20"/>
      <c r="DT963" s="20"/>
      <c r="DU963" s="20"/>
      <c r="DV963" s="20"/>
      <c r="DW963" s="20"/>
      <c r="DX963" s="20"/>
      <c r="DY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c r="BR964" s="20"/>
      <c r="BS964" s="20"/>
      <c r="BT964" s="20"/>
      <c r="BU964" s="20"/>
      <c r="BV964" s="20"/>
      <c r="BW964" s="20"/>
      <c r="BX964" s="20"/>
      <c r="BY964" s="20"/>
      <c r="BZ964" s="20"/>
      <c r="CA964" s="20"/>
      <c r="CB964" s="20"/>
      <c r="CC964" s="20"/>
      <c r="CD964" s="20"/>
      <c r="CE964" s="20"/>
      <c r="CF964" s="20"/>
      <c r="CG964" s="20"/>
      <c r="CH964" s="20"/>
      <c r="CI964" s="20"/>
      <c r="CJ964" s="20"/>
      <c r="CK964" s="20"/>
      <c r="CL964" s="20"/>
      <c r="CM964" s="20"/>
      <c r="CN964" s="20"/>
      <c r="CO964" s="20"/>
      <c r="CP964" s="20"/>
      <c r="CQ964" s="20"/>
      <c r="CR964" s="20"/>
      <c r="CS964" s="20"/>
      <c r="CT964" s="20"/>
      <c r="CU964" s="20"/>
      <c r="CV964" s="20"/>
      <c r="CW964" s="20"/>
      <c r="CX964" s="20"/>
      <c r="CY964" s="20"/>
      <c r="CZ964" s="20"/>
      <c r="DA964" s="20"/>
      <c r="DB964" s="20"/>
      <c r="DC964" s="20"/>
      <c r="DD964" s="20"/>
      <c r="DE964" s="20"/>
      <c r="DF964" s="20"/>
      <c r="DG964" s="20"/>
      <c r="DH964" s="20"/>
      <c r="DI964" s="20"/>
      <c r="DJ964" s="20"/>
      <c r="DK964" s="20"/>
      <c r="DL964" s="20"/>
      <c r="DM964" s="20"/>
      <c r="DN964" s="20"/>
      <c r="DO964" s="20"/>
      <c r="DP964" s="20"/>
      <c r="DQ964" s="20"/>
      <c r="DR964" s="20"/>
      <c r="DS964" s="20"/>
      <c r="DT964" s="20"/>
      <c r="DU964" s="20"/>
      <c r="DV964" s="20"/>
      <c r="DW964" s="20"/>
      <c r="DX964" s="20"/>
      <c r="DY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c r="BR965" s="20"/>
      <c r="BS965" s="20"/>
      <c r="BT965" s="20"/>
      <c r="BU965" s="20"/>
      <c r="BV965" s="20"/>
      <c r="BW965" s="20"/>
      <c r="BX965" s="20"/>
      <c r="BY965" s="20"/>
      <c r="BZ965" s="20"/>
      <c r="CA965" s="20"/>
      <c r="CB965" s="20"/>
      <c r="CC965" s="20"/>
      <c r="CD965" s="20"/>
      <c r="CE965" s="20"/>
      <c r="CF965" s="20"/>
      <c r="CG965" s="20"/>
      <c r="CH965" s="20"/>
      <c r="CI965" s="20"/>
      <c r="CJ965" s="20"/>
      <c r="CK965" s="20"/>
      <c r="CL965" s="20"/>
      <c r="CM965" s="20"/>
      <c r="CN965" s="20"/>
      <c r="CO965" s="20"/>
      <c r="CP965" s="20"/>
      <c r="CQ965" s="20"/>
      <c r="CR965" s="20"/>
      <c r="CS965" s="20"/>
      <c r="CT965" s="20"/>
      <c r="CU965" s="20"/>
      <c r="CV965" s="20"/>
      <c r="CW965" s="20"/>
      <c r="CX965" s="20"/>
      <c r="CY965" s="20"/>
      <c r="CZ965" s="20"/>
      <c r="DA965" s="20"/>
      <c r="DB965" s="20"/>
      <c r="DC965" s="20"/>
      <c r="DD965" s="20"/>
      <c r="DE965" s="20"/>
      <c r="DF965" s="20"/>
      <c r="DG965" s="20"/>
      <c r="DH965" s="20"/>
      <c r="DI965" s="20"/>
      <c r="DJ965" s="20"/>
      <c r="DK965" s="20"/>
      <c r="DL965" s="20"/>
      <c r="DM965" s="20"/>
      <c r="DN965" s="20"/>
      <c r="DO965" s="20"/>
      <c r="DP965" s="20"/>
      <c r="DQ965" s="20"/>
      <c r="DR965" s="20"/>
      <c r="DS965" s="20"/>
      <c r="DT965" s="20"/>
      <c r="DU965" s="20"/>
      <c r="DV965" s="20"/>
      <c r="DW965" s="20"/>
      <c r="DX965" s="20"/>
      <c r="DY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c r="BR966" s="20"/>
      <c r="BS966" s="20"/>
      <c r="BT966" s="20"/>
      <c r="BU966" s="20"/>
      <c r="BV966" s="20"/>
      <c r="BW966" s="20"/>
      <c r="BX966" s="20"/>
      <c r="BY966" s="20"/>
      <c r="BZ966" s="20"/>
      <c r="CA966" s="20"/>
      <c r="CB966" s="20"/>
      <c r="CC966" s="20"/>
      <c r="CD966" s="20"/>
      <c r="CE966" s="20"/>
      <c r="CF966" s="20"/>
      <c r="CG966" s="20"/>
      <c r="CH966" s="20"/>
      <c r="CI966" s="20"/>
      <c r="CJ966" s="20"/>
      <c r="CK966" s="20"/>
      <c r="CL966" s="20"/>
      <c r="CM966" s="20"/>
      <c r="CN966" s="20"/>
      <c r="CO966" s="20"/>
      <c r="CP966" s="20"/>
      <c r="CQ966" s="20"/>
      <c r="CR966" s="20"/>
      <c r="CS966" s="20"/>
      <c r="CT966" s="20"/>
      <c r="CU966" s="20"/>
      <c r="CV966" s="20"/>
      <c r="CW966" s="20"/>
      <c r="CX966" s="20"/>
      <c r="CY966" s="20"/>
      <c r="CZ966" s="20"/>
      <c r="DA966" s="20"/>
      <c r="DB966" s="20"/>
      <c r="DC966" s="20"/>
      <c r="DD966" s="20"/>
      <c r="DE966" s="20"/>
      <c r="DF966" s="20"/>
      <c r="DG966" s="20"/>
      <c r="DH966" s="20"/>
      <c r="DI966" s="20"/>
      <c r="DJ966" s="20"/>
      <c r="DK966" s="20"/>
      <c r="DL966" s="20"/>
      <c r="DM966" s="20"/>
      <c r="DN966" s="20"/>
      <c r="DO966" s="20"/>
      <c r="DP966" s="20"/>
      <c r="DQ966" s="20"/>
      <c r="DR966" s="20"/>
      <c r="DS966" s="20"/>
      <c r="DT966" s="20"/>
      <c r="DU966" s="20"/>
      <c r="DV966" s="20"/>
      <c r="DW966" s="20"/>
      <c r="DX966" s="20"/>
      <c r="DY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c r="DA967" s="20"/>
      <c r="DB967" s="20"/>
      <c r="DC967" s="20"/>
      <c r="DD967" s="20"/>
      <c r="DE967" s="20"/>
      <c r="DF967" s="20"/>
      <c r="DG967" s="20"/>
      <c r="DH967" s="20"/>
      <c r="DI967" s="20"/>
      <c r="DJ967" s="20"/>
      <c r="DK967" s="20"/>
      <c r="DL967" s="20"/>
      <c r="DM967" s="20"/>
      <c r="DN967" s="20"/>
      <c r="DO967" s="20"/>
      <c r="DP967" s="20"/>
      <c r="DQ967" s="20"/>
      <c r="DR967" s="20"/>
      <c r="DS967" s="20"/>
      <c r="DT967" s="20"/>
      <c r="DU967" s="20"/>
      <c r="DV967" s="20"/>
      <c r="DW967" s="20"/>
      <c r="DX967" s="20"/>
      <c r="DY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c r="BR968" s="20"/>
      <c r="BS968" s="20"/>
      <c r="BT968" s="20"/>
      <c r="BU968" s="20"/>
      <c r="BV968" s="20"/>
      <c r="BW968" s="20"/>
      <c r="BX968" s="20"/>
      <c r="BY968" s="20"/>
      <c r="BZ968" s="20"/>
      <c r="CA968" s="20"/>
      <c r="CB968" s="20"/>
      <c r="CC968" s="20"/>
      <c r="CD968" s="20"/>
      <c r="CE968" s="20"/>
      <c r="CF968" s="20"/>
      <c r="CG968" s="20"/>
      <c r="CH968" s="20"/>
      <c r="CI968" s="20"/>
      <c r="CJ968" s="20"/>
      <c r="CK968" s="20"/>
      <c r="CL968" s="20"/>
      <c r="CM968" s="20"/>
      <c r="CN968" s="20"/>
      <c r="CO968" s="20"/>
      <c r="CP968" s="20"/>
      <c r="CQ968" s="20"/>
      <c r="CR968" s="20"/>
      <c r="CS968" s="20"/>
      <c r="CT968" s="20"/>
      <c r="CU968" s="20"/>
      <c r="CV968" s="20"/>
      <c r="CW968" s="20"/>
      <c r="CX968" s="20"/>
      <c r="CY968" s="20"/>
      <c r="CZ968" s="20"/>
      <c r="DA968" s="20"/>
      <c r="DB968" s="20"/>
      <c r="DC968" s="20"/>
      <c r="DD968" s="20"/>
      <c r="DE968" s="20"/>
      <c r="DF968" s="20"/>
      <c r="DG968" s="20"/>
      <c r="DH968" s="20"/>
      <c r="DI968" s="20"/>
      <c r="DJ968" s="20"/>
      <c r="DK968" s="20"/>
      <c r="DL968" s="20"/>
      <c r="DM968" s="20"/>
      <c r="DN968" s="20"/>
      <c r="DO968" s="20"/>
      <c r="DP968" s="20"/>
      <c r="DQ968" s="20"/>
      <c r="DR968" s="20"/>
      <c r="DS968" s="20"/>
      <c r="DT968" s="20"/>
      <c r="DU968" s="20"/>
      <c r="DV968" s="20"/>
      <c r="DW968" s="20"/>
      <c r="DX968" s="20"/>
      <c r="DY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c r="BR969" s="20"/>
      <c r="BS969" s="20"/>
      <c r="BT969" s="20"/>
      <c r="BU969" s="20"/>
      <c r="BV969" s="20"/>
      <c r="BW969" s="20"/>
      <c r="BX969" s="20"/>
      <c r="BY969" s="20"/>
      <c r="BZ969" s="20"/>
      <c r="CA969" s="20"/>
      <c r="CB969" s="20"/>
      <c r="CC969" s="20"/>
      <c r="CD969" s="20"/>
      <c r="CE969" s="20"/>
      <c r="CF969" s="20"/>
      <c r="CG969" s="20"/>
      <c r="CH969" s="20"/>
      <c r="CI969" s="20"/>
      <c r="CJ969" s="20"/>
      <c r="CK969" s="20"/>
      <c r="CL969" s="20"/>
      <c r="CM969" s="20"/>
      <c r="CN969" s="20"/>
      <c r="CO969" s="20"/>
      <c r="CP969" s="20"/>
      <c r="CQ969" s="20"/>
      <c r="CR969" s="20"/>
      <c r="CS969" s="20"/>
      <c r="CT969" s="20"/>
      <c r="CU969" s="20"/>
      <c r="CV969" s="20"/>
      <c r="CW969" s="20"/>
      <c r="CX969" s="20"/>
      <c r="CY969" s="20"/>
      <c r="CZ969" s="20"/>
      <c r="DA969" s="20"/>
      <c r="DB969" s="20"/>
      <c r="DC969" s="20"/>
      <c r="DD969" s="20"/>
      <c r="DE969" s="20"/>
      <c r="DF969" s="20"/>
      <c r="DG969" s="20"/>
      <c r="DH969" s="20"/>
      <c r="DI969" s="20"/>
      <c r="DJ969" s="20"/>
      <c r="DK969" s="20"/>
      <c r="DL969" s="20"/>
      <c r="DM969" s="20"/>
      <c r="DN969" s="20"/>
      <c r="DO969" s="20"/>
      <c r="DP969" s="20"/>
      <c r="DQ969" s="20"/>
      <c r="DR969" s="20"/>
      <c r="DS969" s="20"/>
      <c r="DT969" s="20"/>
      <c r="DU969" s="20"/>
      <c r="DV969" s="20"/>
      <c r="DW969" s="20"/>
      <c r="DX969" s="20"/>
      <c r="DY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c r="BR970" s="20"/>
      <c r="BS970" s="20"/>
      <c r="BT970" s="20"/>
      <c r="BU970" s="20"/>
      <c r="BV970" s="20"/>
      <c r="BW970" s="20"/>
      <c r="BX970" s="20"/>
      <c r="BY970" s="20"/>
      <c r="BZ970" s="20"/>
      <c r="CA970" s="20"/>
      <c r="CB970" s="20"/>
      <c r="CC970" s="20"/>
      <c r="CD970" s="20"/>
      <c r="CE970" s="20"/>
      <c r="CF970" s="20"/>
      <c r="CG970" s="20"/>
      <c r="CH970" s="20"/>
      <c r="CI970" s="20"/>
      <c r="CJ970" s="20"/>
      <c r="CK970" s="20"/>
      <c r="CL970" s="20"/>
      <c r="CM970" s="20"/>
      <c r="CN970" s="20"/>
      <c r="CO970" s="20"/>
      <c r="CP970" s="20"/>
      <c r="CQ970" s="20"/>
      <c r="CR970" s="20"/>
      <c r="CS970" s="20"/>
      <c r="CT970" s="20"/>
      <c r="CU970" s="20"/>
      <c r="CV970" s="20"/>
      <c r="CW970" s="20"/>
      <c r="CX970" s="20"/>
      <c r="CY970" s="20"/>
      <c r="CZ970" s="20"/>
      <c r="DA970" s="20"/>
      <c r="DB970" s="20"/>
      <c r="DC970" s="20"/>
      <c r="DD970" s="20"/>
      <c r="DE970" s="20"/>
      <c r="DF970" s="20"/>
      <c r="DG970" s="20"/>
      <c r="DH970" s="20"/>
      <c r="DI970" s="20"/>
      <c r="DJ970" s="20"/>
      <c r="DK970" s="20"/>
      <c r="DL970" s="20"/>
      <c r="DM970" s="20"/>
      <c r="DN970" s="20"/>
      <c r="DO970" s="20"/>
      <c r="DP970" s="20"/>
      <c r="DQ970" s="20"/>
      <c r="DR970" s="20"/>
      <c r="DS970" s="20"/>
      <c r="DT970" s="20"/>
      <c r="DU970" s="20"/>
      <c r="DV970" s="20"/>
      <c r="DW970" s="20"/>
      <c r="DX970" s="20"/>
      <c r="DY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c r="BR971" s="20"/>
      <c r="BS971" s="20"/>
      <c r="BT971" s="20"/>
      <c r="BU971" s="20"/>
      <c r="BV971" s="20"/>
      <c r="BW971" s="20"/>
      <c r="BX971" s="20"/>
      <c r="BY971" s="20"/>
      <c r="BZ971" s="20"/>
      <c r="CA971" s="20"/>
      <c r="CB971" s="20"/>
      <c r="CC971" s="20"/>
      <c r="CD971" s="20"/>
      <c r="CE971" s="20"/>
      <c r="CF971" s="20"/>
      <c r="CG971" s="20"/>
      <c r="CH971" s="20"/>
      <c r="CI971" s="20"/>
      <c r="CJ971" s="20"/>
      <c r="CK971" s="20"/>
      <c r="CL971" s="20"/>
      <c r="CM971" s="20"/>
      <c r="CN971" s="20"/>
      <c r="CO971" s="20"/>
      <c r="CP971" s="20"/>
      <c r="CQ971" s="20"/>
      <c r="CR971" s="20"/>
      <c r="CS971" s="20"/>
      <c r="CT971" s="20"/>
      <c r="CU971" s="20"/>
      <c r="CV971" s="20"/>
      <c r="CW971" s="20"/>
      <c r="CX971" s="20"/>
      <c r="CY971" s="20"/>
      <c r="CZ971" s="20"/>
      <c r="DA971" s="20"/>
      <c r="DB971" s="20"/>
      <c r="DC971" s="20"/>
      <c r="DD971" s="20"/>
      <c r="DE971" s="20"/>
      <c r="DF971" s="20"/>
      <c r="DG971" s="20"/>
      <c r="DH971" s="20"/>
      <c r="DI971" s="20"/>
      <c r="DJ971" s="20"/>
      <c r="DK971" s="20"/>
      <c r="DL971" s="20"/>
      <c r="DM971" s="20"/>
      <c r="DN971" s="20"/>
      <c r="DO971" s="20"/>
      <c r="DP971" s="20"/>
      <c r="DQ971" s="20"/>
      <c r="DR971" s="20"/>
      <c r="DS971" s="20"/>
      <c r="DT971" s="20"/>
      <c r="DU971" s="20"/>
      <c r="DV971" s="20"/>
      <c r="DW971" s="20"/>
      <c r="DX971" s="20"/>
      <c r="DY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c r="CL972" s="20"/>
      <c r="CM972" s="20"/>
      <c r="CN972" s="20"/>
      <c r="CO972" s="20"/>
      <c r="CP972" s="20"/>
      <c r="CQ972" s="20"/>
      <c r="CR972" s="20"/>
      <c r="CS972" s="20"/>
      <c r="CT972" s="20"/>
      <c r="CU972" s="20"/>
      <c r="CV972" s="20"/>
      <c r="CW972" s="20"/>
      <c r="CX972" s="20"/>
      <c r="CY972" s="20"/>
      <c r="CZ972" s="20"/>
      <c r="DA972" s="20"/>
      <c r="DB972" s="20"/>
      <c r="DC972" s="20"/>
      <c r="DD972" s="20"/>
      <c r="DE972" s="20"/>
      <c r="DF972" s="20"/>
      <c r="DG972" s="20"/>
      <c r="DH972" s="20"/>
      <c r="DI972" s="20"/>
      <c r="DJ972" s="20"/>
      <c r="DK972" s="20"/>
      <c r="DL972" s="20"/>
      <c r="DM972" s="20"/>
      <c r="DN972" s="20"/>
      <c r="DO972" s="20"/>
      <c r="DP972" s="20"/>
      <c r="DQ972" s="20"/>
      <c r="DR972" s="20"/>
      <c r="DS972" s="20"/>
      <c r="DT972" s="20"/>
      <c r="DU972" s="20"/>
      <c r="DV972" s="20"/>
      <c r="DW972" s="20"/>
      <c r="DX972" s="20"/>
      <c r="DY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c r="BR973" s="20"/>
      <c r="BS973" s="20"/>
      <c r="BT973" s="20"/>
      <c r="BU973" s="20"/>
      <c r="BV973" s="20"/>
      <c r="BW973" s="20"/>
      <c r="BX973" s="20"/>
      <c r="BY973" s="20"/>
      <c r="BZ973" s="20"/>
      <c r="CA973" s="20"/>
      <c r="CB973" s="20"/>
      <c r="CC973" s="20"/>
      <c r="CD973" s="20"/>
      <c r="CE973" s="20"/>
      <c r="CF973" s="20"/>
      <c r="CG973" s="20"/>
      <c r="CH973" s="20"/>
      <c r="CI973" s="20"/>
      <c r="CJ973" s="20"/>
      <c r="CK973" s="20"/>
      <c r="CL973" s="20"/>
      <c r="CM973" s="20"/>
      <c r="CN973" s="20"/>
      <c r="CO973" s="20"/>
      <c r="CP973" s="20"/>
      <c r="CQ973" s="20"/>
      <c r="CR973" s="20"/>
      <c r="CS973" s="20"/>
      <c r="CT973" s="20"/>
      <c r="CU973" s="20"/>
      <c r="CV973" s="20"/>
      <c r="CW973" s="20"/>
      <c r="CX973" s="20"/>
      <c r="CY973" s="20"/>
      <c r="CZ973" s="20"/>
      <c r="DA973" s="20"/>
      <c r="DB973" s="20"/>
      <c r="DC973" s="20"/>
      <c r="DD973" s="20"/>
      <c r="DE973" s="20"/>
      <c r="DF973" s="20"/>
      <c r="DG973" s="20"/>
      <c r="DH973" s="20"/>
      <c r="DI973" s="20"/>
      <c r="DJ973" s="20"/>
      <c r="DK973" s="20"/>
      <c r="DL973" s="20"/>
      <c r="DM973" s="20"/>
      <c r="DN973" s="20"/>
      <c r="DO973" s="20"/>
      <c r="DP973" s="20"/>
      <c r="DQ973" s="20"/>
      <c r="DR973" s="20"/>
      <c r="DS973" s="20"/>
      <c r="DT973" s="20"/>
      <c r="DU973" s="20"/>
      <c r="DV973" s="20"/>
      <c r="DW973" s="20"/>
      <c r="DX973" s="20"/>
      <c r="DY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c r="BR974" s="20"/>
      <c r="BS974" s="20"/>
      <c r="BT974" s="20"/>
      <c r="BU974" s="20"/>
      <c r="BV974" s="20"/>
      <c r="BW974" s="20"/>
      <c r="BX974" s="20"/>
      <c r="BY974" s="20"/>
      <c r="BZ974" s="20"/>
      <c r="CA974" s="20"/>
      <c r="CB974" s="20"/>
      <c r="CC974" s="20"/>
      <c r="CD974" s="20"/>
      <c r="CE974" s="20"/>
      <c r="CF974" s="20"/>
      <c r="CG974" s="20"/>
      <c r="CH974" s="20"/>
      <c r="CI974" s="20"/>
      <c r="CJ974" s="20"/>
      <c r="CK974" s="20"/>
      <c r="CL974" s="20"/>
      <c r="CM974" s="20"/>
      <c r="CN974" s="20"/>
      <c r="CO974" s="20"/>
      <c r="CP974" s="20"/>
      <c r="CQ974" s="20"/>
      <c r="CR974" s="20"/>
      <c r="CS974" s="20"/>
      <c r="CT974" s="20"/>
      <c r="CU974" s="20"/>
      <c r="CV974" s="20"/>
      <c r="CW974" s="20"/>
      <c r="CX974" s="20"/>
      <c r="CY974" s="20"/>
      <c r="CZ974" s="20"/>
      <c r="DA974" s="20"/>
      <c r="DB974" s="20"/>
      <c r="DC974" s="20"/>
      <c r="DD974" s="20"/>
      <c r="DE974" s="20"/>
      <c r="DF974" s="20"/>
      <c r="DG974" s="20"/>
      <c r="DH974" s="20"/>
      <c r="DI974" s="20"/>
      <c r="DJ974" s="20"/>
      <c r="DK974" s="20"/>
      <c r="DL974" s="20"/>
      <c r="DM974" s="20"/>
      <c r="DN974" s="20"/>
      <c r="DO974" s="20"/>
      <c r="DP974" s="20"/>
      <c r="DQ974" s="20"/>
      <c r="DR974" s="20"/>
      <c r="DS974" s="20"/>
      <c r="DT974" s="20"/>
      <c r="DU974" s="20"/>
      <c r="DV974" s="20"/>
      <c r="DW974" s="20"/>
      <c r="DX974" s="20"/>
      <c r="DY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c r="BR975" s="20"/>
      <c r="BS975" s="20"/>
      <c r="BT975" s="20"/>
      <c r="BU975" s="20"/>
      <c r="BV975" s="20"/>
      <c r="BW975" s="20"/>
      <c r="BX975" s="20"/>
      <c r="BY975" s="20"/>
      <c r="BZ975" s="20"/>
      <c r="CA975" s="20"/>
      <c r="CB975" s="20"/>
      <c r="CC975" s="20"/>
      <c r="CD975" s="20"/>
      <c r="CE975" s="20"/>
      <c r="CF975" s="20"/>
      <c r="CG975" s="20"/>
      <c r="CH975" s="20"/>
      <c r="CI975" s="20"/>
      <c r="CJ975" s="20"/>
      <c r="CK975" s="20"/>
      <c r="CL975" s="20"/>
      <c r="CM975" s="20"/>
      <c r="CN975" s="20"/>
      <c r="CO975" s="20"/>
      <c r="CP975" s="20"/>
      <c r="CQ975" s="20"/>
      <c r="CR975" s="20"/>
      <c r="CS975" s="20"/>
      <c r="CT975" s="20"/>
      <c r="CU975" s="20"/>
      <c r="CV975" s="20"/>
      <c r="CW975" s="20"/>
      <c r="CX975" s="20"/>
      <c r="CY975" s="20"/>
      <c r="CZ975" s="20"/>
      <c r="DA975" s="20"/>
      <c r="DB975" s="20"/>
      <c r="DC975" s="20"/>
      <c r="DD975" s="20"/>
      <c r="DE975" s="20"/>
      <c r="DF975" s="20"/>
      <c r="DG975" s="20"/>
      <c r="DH975" s="20"/>
      <c r="DI975" s="20"/>
      <c r="DJ975" s="20"/>
      <c r="DK975" s="20"/>
      <c r="DL975" s="20"/>
      <c r="DM975" s="20"/>
      <c r="DN975" s="20"/>
      <c r="DO975" s="20"/>
      <c r="DP975" s="20"/>
      <c r="DQ975" s="20"/>
      <c r="DR975" s="20"/>
      <c r="DS975" s="20"/>
      <c r="DT975" s="20"/>
      <c r="DU975" s="20"/>
      <c r="DV975" s="20"/>
      <c r="DW975" s="20"/>
      <c r="DX975" s="20"/>
      <c r="DY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c r="BR976" s="20"/>
      <c r="BS976" s="20"/>
      <c r="BT976" s="20"/>
      <c r="BU976" s="20"/>
      <c r="BV976" s="20"/>
      <c r="BW976" s="20"/>
      <c r="BX976" s="20"/>
      <c r="BY976" s="20"/>
      <c r="BZ976" s="20"/>
      <c r="CA976" s="20"/>
      <c r="CB976" s="20"/>
      <c r="CC976" s="20"/>
      <c r="CD976" s="20"/>
      <c r="CE976" s="20"/>
      <c r="CF976" s="20"/>
      <c r="CG976" s="20"/>
      <c r="CH976" s="20"/>
      <c r="CI976" s="20"/>
      <c r="CJ976" s="20"/>
      <c r="CK976" s="20"/>
      <c r="CL976" s="20"/>
      <c r="CM976" s="20"/>
      <c r="CN976" s="20"/>
      <c r="CO976" s="20"/>
      <c r="CP976" s="20"/>
      <c r="CQ976" s="20"/>
      <c r="CR976" s="20"/>
      <c r="CS976" s="20"/>
      <c r="CT976" s="20"/>
      <c r="CU976" s="20"/>
      <c r="CV976" s="20"/>
      <c r="CW976" s="20"/>
      <c r="CX976" s="20"/>
      <c r="CY976" s="20"/>
      <c r="CZ976" s="20"/>
      <c r="DA976" s="20"/>
      <c r="DB976" s="20"/>
      <c r="DC976" s="20"/>
      <c r="DD976" s="20"/>
      <c r="DE976" s="20"/>
      <c r="DF976" s="20"/>
      <c r="DG976" s="20"/>
      <c r="DH976" s="20"/>
      <c r="DI976" s="20"/>
      <c r="DJ976" s="20"/>
      <c r="DK976" s="20"/>
      <c r="DL976" s="20"/>
      <c r="DM976" s="20"/>
      <c r="DN976" s="20"/>
      <c r="DO976" s="20"/>
      <c r="DP976" s="20"/>
      <c r="DQ976" s="20"/>
      <c r="DR976" s="20"/>
      <c r="DS976" s="20"/>
      <c r="DT976" s="20"/>
      <c r="DU976" s="20"/>
      <c r="DV976" s="20"/>
      <c r="DW976" s="20"/>
      <c r="DX976" s="20"/>
      <c r="DY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c r="BR977" s="20"/>
      <c r="BS977" s="20"/>
      <c r="BT977" s="20"/>
      <c r="BU977" s="20"/>
      <c r="BV977" s="20"/>
      <c r="BW977" s="20"/>
      <c r="BX977" s="20"/>
      <c r="BY977" s="20"/>
      <c r="BZ977" s="20"/>
      <c r="CA977" s="20"/>
      <c r="CB977" s="20"/>
      <c r="CC977" s="20"/>
      <c r="CD977" s="20"/>
      <c r="CE977" s="20"/>
      <c r="CF977" s="20"/>
      <c r="CG977" s="20"/>
      <c r="CH977" s="20"/>
      <c r="CI977" s="20"/>
      <c r="CJ977" s="20"/>
      <c r="CK977" s="20"/>
      <c r="CL977" s="20"/>
      <c r="CM977" s="20"/>
      <c r="CN977" s="20"/>
      <c r="CO977" s="20"/>
      <c r="CP977" s="20"/>
      <c r="CQ977" s="20"/>
      <c r="CR977" s="20"/>
      <c r="CS977" s="20"/>
      <c r="CT977" s="20"/>
      <c r="CU977" s="20"/>
      <c r="CV977" s="20"/>
      <c r="CW977" s="20"/>
      <c r="CX977" s="20"/>
      <c r="CY977" s="20"/>
      <c r="CZ977" s="20"/>
      <c r="DA977" s="20"/>
      <c r="DB977" s="20"/>
      <c r="DC977" s="20"/>
      <c r="DD977" s="20"/>
      <c r="DE977" s="20"/>
      <c r="DF977" s="20"/>
      <c r="DG977" s="20"/>
      <c r="DH977" s="20"/>
      <c r="DI977" s="20"/>
      <c r="DJ977" s="20"/>
      <c r="DK977" s="20"/>
      <c r="DL977" s="20"/>
      <c r="DM977" s="20"/>
      <c r="DN977" s="20"/>
      <c r="DO977" s="20"/>
      <c r="DP977" s="20"/>
      <c r="DQ977" s="20"/>
      <c r="DR977" s="20"/>
      <c r="DS977" s="20"/>
      <c r="DT977" s="20"/>
      <c r="DU977" s="20"/>
      <c r="DV977" s="20"/>
      <c r="DW977" s="20"/>
      <c r="DX977" s="20"/>
      <c r="DY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c r="BR978" s="20"/>
      <c r="BS978" s="20"/>
      <c r="BT978" s="20"/>
      <c r="BU978" s="20"/>
      <c r="BV978" s="20"/>
      <c r="BW978" s="20"/>
      <c r="BX978" s="20"/>
      <c r="BY978" s="20"/>
      <c r="BZ978" s="20"/>
      <c r="CA978" s="20"/>
      <c r="CB978" s="20"/>
      <c r="CC978" s="20"/>
      <c r="CD978" s="20"/>
      <c r="CE978" s="20"/>
      <c r="CF978" s="20"/>
      <c r="CG978" s="20"/>
      <c r="CH978" s="20"/>
      <c r="CI978" s="20"/>
      <c r="CJ978" s="20"/>
      <c r="CK978" s="20"/>
      <c r="CL978" s="20"/>
      <c r="CM978" s="20"/>
      <c r="CN978" s="20"/>
      <c r="CO978" s="20"/>
      <c r="CP978" s="20"/>
      <c r="CQ978" s="20"/>
      <c r="CR978" s="20"/>
      <c r="CS978" s="20"/>
      <c r="CT978" s="20"/>
      <c r="CU978" s="20"/>
      <c r="CV978" s="20"/>
      <c r="CW978" s="20"/>
      <c r="CX978" s="20"/>
      <c r="CY978" s="20"/>
      <c r="CZ978" s="20"/>
      <c r="DA978" s="20"/>
      <c r="DB978" s="20"/>
      <c r="DC978" s="20"/>
      <c r="DD978" s="20"/>
      <c r="DE978" s="20"/>
      <c r="DF978" s="20"/>
      <c r="DG978" s="20"/>
      <c r="DH978" s="20"/>
      <c r="DI978" s="20"/>
      <c r="DJ978" s="20"/>
      <c r="DK978" s="20"/>
      <c r="DL978" s="20"/>
      <c r="DM978" s="20"/>
      <c r="DN978" s="20"/>
      <c r="DO978" s="20"/>
      <c r="DP978" s="20"/>
      <c r="DQ978" s="20"/>
      <c r="DR978" s="20"/>
      <c r="DS978" s="20"/>
      <c r="DT978" s="20"/>
      <c r="DU978" s="20"/>
      <c r="DV978" s="20"/>
      <c r="DW978" s="20"/>
      <c r="DX978" s="20"/>
      <c r="DY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c r="BR979" s="20"/>
      <c r="BS979" s="20"/>
      <c r="BT979" s="20"/>
      <c r="BU979" s="20"/>
      <c r="BV979" s="20"/>
      <c r="BW979" s="20"/>
      <c r="BX979" s="20"/>
      <c r="BY979" s="20"/>
      <c r="BZ979" s="20"/>
      <c r="CA979" s="20"/>
      <c r="CB979" s="20"/>
      <c r="CC979" s="20"/>
      <c r="CD979" s="20"/>
      <c r="CE979" s="20"/>
      <c r="CF979" s="20"/>
      <c r="CG979" s="20"/>
      <c r="CH979" s="20"/>
      <c r="CI979" s="20"/>
      <c r="CJ979" s="20"/>
      <c r="CK979" s="20"/>
      <c r="CL979" s="20"/>
      <c r="CM979" s="20"/>
      <c r="CN979" s="20"/>
      <c r="CO979" s="20"/>
      <c r="CP979" s="20"/>
      <c r="CQ979" s="20"/>
      <c r="CR979" s="20"/>
      <c r="CS979" s="20"/>
      <c r="CT979" s="20"/>
      <c r="CU979" s="20"/>
      <c r="CV979" s="20"/>
      <c r="CW979" s="20"/>
      <c r="CX979" s="20"/>
      <c r="CY979" s="20"/>
      <c r="CZ979" s="20"/>
      <c r="DA979" s="20"/>
      <c r="DB979" s="20"/>
      <c r="DC979" s="20"/>
      <c r="DD979" s="20"/>
      <c r="DE979" s="20"/>
      <c r="DF979" s="20"/>
      <c r="DG979" s="20"/>
      <c r="DH979" s="20"/>
      <c r="DI979" s="20"/>
      <c r="DJ979" s="20"/>
      <c r="DK979" s="20"/>
      <c r="DL979" s="20"/>
      <c r="DM979" s="20"/>
      <c r="DN979" s="20"/>
      <c r="DO979" s="20"/>
      <c r="DP979" s="20"/>
      <c r="DQ979" s="20"/>
      <c r="DR979" s="20"/>
      <c r="DS979" s="20"/>
      <c r="DT979" s="20"/>
      <c r="DU979" s="20"/>
      <c r="DV979" s="20"/>
      <c r="DW979" s="20"/>
      <c r="DX979" s="20"/>
      <c r="DY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c r="BR980" s="20"/>
      <c r="BS980" s="20"/>
      <c r="BT980" s="20"/>
      <c r="BU980" s="20"/>
      <c r="BV980" s="20"/>
      <c r="BW980" s="20"/>
      <c r="BX980" s="20"/>
      <c r="BY980" s="20"/>
      <c r="BZ980" s="20"/>
      <c r="CA980" s="20"/>
      <c r="CB980" s="20"/>
      <c r="CC980" s="20"/>
      <c r="CD980" s="20"/>
      <c r="CE980" s="20"/>
      <c r="CF980" s="20"/>
      <c r="CG980" s="20"/>
      <c r="CH980" s="20"/>
      <c r="CI980" s="20"/>
      <c r="CJ980" s="20"/>
      <c r="CK980" s="20"/>
      <c r="CL980" s="20"/>
      <c r="CM980" s="20"/>
      <c r="CN980" s="20"/>
      <c r="CO980" s="20"/>
      <c r="CP980" s="20"/>
      <c r="CQ980" s="20"/>
      <c r="CR980" s="20"/>
      <c r="CS980" s="20"/>
      <c r="CT980" s="20"/>
      <c r="CU980" s="20"/>
      <c r="CV980" s="20"/>
      <c r="CW980" s="20"/>
      <c r="CX980" s="20"/>
      <c r="CY980" s="20"/>
      <c r="CZ980" s="20"/>
      <c r="DA980" s="20"/>
      <c r="DB980" s="20"/>
      <c r="DC980" s="20"/>
      <c r="DD980" s="20"/>
      <c r="DE980" s="20"/>
      <c r="DF980" s="20"/>
      <c r="DG980" s="20"/>
      <c r="DH980" s="20"/>
      <c r="DI980" s="20"/>
      <c r="DJ980" s="20"/>
      <c r="DK980" s="20"/>
      <c r="DL980" s="20"/>
      <c r="DM980" s="20"/>
      <c r="DN980" s="20"/>
      <c r="DO980" s="20"/>
      <c r="DP980" s="20"/>
      <c r="DQ980" s="20"/>
      <c r="DR980" s="20"/>
      <c r="DS980" s="20"/>
      <c r="DT980" s="20"/>
      <c r="DU980" s="20"/>
      <c r="DV980" s="20"/>
      <c r="DW980" s="20"/>
      <c r="DX980" s="20"/>
      <c r="DY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c r="BR981" s="20"/>
      <c r="BS981" s="20"/>
      <c r="BT981" s="20"/>
      <c r="BU981" s="20"/>
      <c r="BV981" s="20"/>
      <c r="BW981" s="20"/>
      <c r="BX981" s="20"/>
      <c r="BY981" s="20"/>
      <c r="BZ981" s="20"/>
      <c r="CA981" s="20"/>
      <c r="CB981" s="20"/>
      <c r="CC981" s="20"/>
      <c r="CD981" s="20"/>
      <c r="CE981" s="20"/>
      <c r="CF981" s="20"/>
      <c r="CG981" s="20"/>
      <c r="CH981" s="20"/>
      <c r="CI981" s="20"/>
      <c r="CJ981" s="20"/>
      <c r="CK981" s="20"/>
      <c r="CL981" s="20"/>
      <c r="CM981" s="20"/>
      <c r="CN981" s="20"/>
      <c r="CO981" s="20"/>
      <c r="CP981" s="20"/>
      <c r="CQ981" s="20"/>
      <c r="CR981" s="20"/>
      <c r="CS981" s="20"/>
      <c r="CT981" s="20"/>
      <c r="CU981" s="20"/>
      <c r="CV981" s="20"/>
      <c r="CW981" s="20"/>
      <c r="CX981" s="20"/>
      <c r="CY981" s="20"/>
      <c r="CZ981" s="20"/>
      <c r="DA981" s="20"/>
      <c r="DB981" s="20"/>
      <c r="DC981" s="20"/>
      <c r="DD981" s="20"/>
      <c r="DE981" s="20"/>
      <c r="DF981" s="20"/>
      <c r="DG981" s="20"/>
      <c r="DH981" s="20"/>
      <c r="DI981" s="20"/>
      <c r="DJ981" s="20"/>
      <c r="DK981" s="20"/>
      <c r="DL981" s="20"/>
      <c r="DM981" s="20"/>
      <c r="DN981" s="20"/>
      <c r="DO981" s="20"/>
      <c r="DP981" s="20"/>
      <c r="DQ981" s="20"/>
      <c r="DR981" s="20"/>
      <c r="DS981" s="20"/>
      <c r="DT981" s="20"/>
      <c r="DU981" s="20"/>
      <c r="DV981" s="20"/>
      <c r="DW981" s="20"/>
      <c r="DX981" s="20"/>
      <c r="DY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c r="BR982" s="20"/>
      <c r="BS982" s="20"/>
      <c r="BT982" s="20"/>
      <c r="BU982" s="20"/>
      <c r="BV982" s="20"/>
      <c r="BW982" s="20"/>
      <c r="BX982" s="20"/>
      <c r="BY982" s="20"/>
      <c r="BZ982" s="20"/>
      <c r="CA982" s="20"/>
      <c r="CB982" s="20"/>
      <c r="CC982" s="20"/>
      <c r="CD982" s="20"/>
      <c r="CE982" s="20"/>
      <c r="CF982" s="20"/>
      <c r="CG982" s="20"/>
      <c r="CH982" s="20"/>
      <c r="CI982" s="20"/>
      <c r="CJ982" s="20"/>
      <c r="CK982" s="20"/>
      <c r="CL982" s="20"/>
      <c r="CM982" s="20"/>
      <c r="CN982" s="20"/>
      <c r="CO982" s="20"/>
      <c r="CP982" s="20"/>
      <c r="CQ982" s="20"/>
      <c r="CR982" s="20"/>
      <c r="CS982" s="20"/>
      <c r="CT982" s="20"/>
      <c r="CU982" s="20"/>
      <c r="CV982" s="20"/>
      <c r="CW982" s="20"/>
      <c r="CX982" s="20"/>
      <c r="CY982" s="20"/>
      <c r="CZ982" s="20"/>
      <c r="DA982" s="20"/>
      <c r="DB982" s="20"/>
      <c r="DC982" s="20"/>
      <c r="DD982" s="20"/>
      <c r="DE982" s="20"/>
      <c r="DF982" s="20"/>
      <c r="DG982" s="20"/>
      <c r="DH982" s="20"/>
      <c r="DI982" s="20"/>
      <c r="DJ982" s="20"/>
      <c r="DK982" s="20"/>
      <c r="DL982" s="20"/>
      <c r="DM982" s="20"/>
      <c r="DN982" s="20"/>
      <c r="DO982" s="20"/>
      <c r="DP982" s="20"/>
      <c r="DQ982" s="20"/>
      <c r="DR982" s="20"/>
      <c r="DS982" s="20"/>
      <c r="DT982" s="20"/>
      <c r="DU982" s="20"/>
      <c r="DV982" s="20"/>
      <c r="DW982" s="20"/>
      <c r="DX982" s="20"/>
      <c r="DY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c r="BR983" s="20"/>
      <c r="BS983" s="20"/>
      <c r="BT983" s="20"/>
      <c r="BU983" s="20"/>
      <c r="BV983" s="20"/>
      <c r="BW983" s="20"/>
      <c r="BX983" s="20"/>
      <c r="BY983" s="20"/>
      <c r="BZ983" s="20"/>
      <c r="CA983" s="20"/>
      <c r="CB983" s="20"/>
      <c r="CC983" s="20"/>
      <c r="CD983" s="20"/>
      <c r="CE983" s="20"/>
      <c r="CF983" s="20"/>
      <c r="CG983" s="20"/>
      <c r="CH983" s="20"/>
      <c r="CI983" s="20"/>
      <c r="CJ983" s="20"/>
      <c r="CK983" s="20"/>
      <c r="CL983" s="20"/>
      <c r="CM983" s="20"/>
      <c r="CN983" s="20"/>
      <c r="CO983" s="20"/>
      <c r="CP983" s="20"/>
      <c r="CQ983" s="20"/>
      <c r="CR983" s="20"/>
      <c r="CS983" s="20"/>
      <c r="CT983" s="20"/>
      <c r="CU983" s="20"/>
      <c r="CV983" s="20"/>
      <c r="CW983" s="20"/>
      <c r="CX983" s="20"/>
      <c r="CY983" s="20"/>
      <c r="CZ983" s="20"/>
      <c r="DA983" s="20"/>
      <c r="DB983" s="20"/>
      <c r="DC983" s="20"/>
      <c r="DD983" s="20"/>
      <c r="DE983" s="20"/>
      <c r="DF983" s="20"/>
      <c r="DG983" s="20"/>
      <c r="DH983" s="20"/>
      <c r="DI983" s="20"/>
      <c r="DJ983" s="20"/>
      <c r="DK983" s="20"/>
      <c r="DL983" s="20"/>
      <c r="DM983" s="20"/>
      <c r="DN983" s="20"/>
      <c r="DO983" s="20"/>
      <c r="DP983" s="20"/>
      <c r="DQ983" s="20"/>
      <c r="DR983" s="20"/>
      <c r="DS983" s="20"/>
      <c r="DT983" s="20"/>
      <c r="DU983" s="20"/>
      <c r="DV983" s="20"/>
      <c r="DW983" s="20"/>
      <c r="DX983" s="20"/>
      <c r="DY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c r="BR984" s="20"/>
      <c r="BS984" s="20"/>
      <c r="BT984" s="20"/>
      <c r="BU984" s="20"/>
      <c r="BV984" s="20"/>
      <c r="BW984" s="20"/>
      <c r="BX984" s="20"/>
      <c r="BY984" s="20"/>
      <c r="BZ984" s="20"/>
      <c r="CA984" s="20"/>
      <c r="CB984" s="20"/>
      <c r="CC984" s="20"/>
      <c r="CD984" s="20"/>
      <c r="CE984" s="20"/>
      <c r="CF984" s="20"/>
      <c r="CG984" s="20"/>
      <c r="CH984" s="20"/>
      <c r="CI984" s="20"/>
      <c r="CJ984" s="20"/>
      <c r="CK984" s="20"/>
      <c r="CL984" s="20"/>
      <c r="CM984" s="20"/>
      <c r="CN984" s="20"/>
      <c r="CO984" s="20"/>
      <c r="CP984" s="20"/>
      <c r="CQ984" s="20"/>
      <c r="CR984" s="20"/>
      <c r="CS984" s="20"/>
      <c r="CT984" s="20"/>
      <c r="CU984" s="20"/>
      <c r="CV984" s="20"/>
      <c r="CW984" s="20"/>
      <c r="CX984" s="20"/>
      <c r="CY984" s="20"/>
      <c r="CZ984" s="20"/>
      <c r="DA984" s="20"/>
      <c r="DB984" s="20"/>
      <c r="DC984" s="20"/>
      <c r="DD984" s="20"/>
      <c r="DE984" s="20"/>
      <c r="DF984" s="20"/>
      <c r="DG984" s="20"/>
      <c r="DH984" s="20"/>
      <c r="DI984" s="20"/>
      <c r="DJ984" s="20"/>
      <c r="DK984" s="20"/>
      <c r="DL984" s="20"/>
      <c r="DM984" s="20"/>
      <c r="DN984" s="20"/>
      <c r="DO984" s="20"/>
      <c r="DP984" s="20"/>
      <c r="DQ984" s="20"/>
      <c r="DR984" s="20"/>
      <c r="DS984" s="20"/>
      <c r="DT984" s="20"/>
      <c r="DU984" s="20"/>
      <c r="DV984" s="20"/>
      <c r="DW984" s="20"/>
      <c r="DX984" s="20"/>
      <c r="DY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c r="BR985" s="20"/>
      <c r="BS985" s="20"/>
      <c r="BT985" s="20"/>
      <c r="BU985" s="20"/>
      <c r="BV985" s="20"/>
      <c r="BW985" s="20"/>
      <c r="BX985" s="20"/>
      <c r="BY985" s="20"/>
      <c r="BZ985" s="20"/>
      <c r="CA985" s="20"/>
      <c r="CB985" s="20"/>
      <c r="CC985" s="20"/>
      <c r="CD985" s="20"/>
      <c r="CE985" s="20"/>
      <c r="CF985" s="20"/>
      <c r="CG985" s="20"/>
      <c r="CH985" s="20"/>
      <c r="CI985" s="20"/>
      <c r="CJ985" s="20"/>
      <c r="CK985" s="20"/>
      <c r="CL985" s="20"/>
      <c r="CM985" s="20"/>
      <c r="CN985" s="20"/>
      <c r="CO985" s="20"/>
      <c r="CP985" s="20"/>
      <c r="CQ985" s="20"/>
      <c r="CR985" s="20"/>
      <c r="CS985" s="20"/>
      <c r="CT985" s="20"/>
      <c r="CU985" s="20"/>
      <c r="CV985" s="20"/>
      <c r="CW985" s="20"/>
      <c r="CX985" s="20"/>
      <c r="CY985" s="20"/>
      <c r="CZ985" s="20"/>
      <c r="DA985" s="20"/>
      <c r="DB985" s="20"/>
      <c r="DC985" s="20"/>
      <c r="DD985" s="20"/>
      <c r="DE985" s="20"/>
      <c r="DF985" s="20"/>
      <c r="DG985" s="20"/>
      <c r="DH985" s="20"/>
      <c r="DI985" s="20"/>
      <c r="DJ985" s="20"/>
      <c r="DK985" s="20"/>
      <c r="DL985" s="20"/>
      <c r="DM985" s="20"/>
      <c r="DN985" s="20"/>
      <c r="DO985" s="20"/>
      <c r="DP985" s="20"/>
      <c r="DQ985" s="20"/>
      <c r="DR985" s="20"/>
      <c r="DS985" s="20"/>
      <c r="DT985" s="20"/>
      <c r="DU985" s="20"/>
      <c r="DV985" s="20"/>
      <c r="DW985" s="20"/>
      <c r="DX985" s="20"/>
      <c r="DY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c r="BR986" s="20"/>
      <c r="BS986" s="20"/>
      <c r="BT986" s="20"/>
      <c r="BU986" s="20"/>
      <c r="BV986" s="20"/>
      <c r="BW986" s="20"/>
      <c r="BX986" s="20"/>
      <c r="BY986" s="20"/>
      <c r="BZ986" s="20"/>
      <c r="CA986" s="20"/>
      <c r="CB986" s="20"/>
      <c r="CC986" s="20"/>
      <c r="CD986" s="20"/>
      <c r="CE986" s="20"/>
      <c r="CF986" s="20"/>
      <c r="CG986" s="20"/>
      <c r="CH986" s="20"/>
      <c r="CI986" s="20"/>
      <c r="CJ986" s="20"/>
      <c r="CK986" s="20"/>
      <c r="CL986" s="20"/>
      <c r="CM986" s="20"/>
      <c r="CN986" s="20"/>
      <c r="CO986" s="20"/>
      <c r="CP986" s="20"/>
      <c r="CQ986" s="20"/>
      <c r="CR986" s="20"/>
      <c r="CS986" s="20"/>
      <c r="CT986" s="20"/>
      <c r="CU986" s="20"/>
      <c r="CV986" s="20"/>
      <c r="CW986" s="20"/>
      <c r="CX986" s="20"/>
      <c r="CY986" s="20"/>
      <c r="CZ986" s="20"/>
      <c r="DA986" s="20"/>
      <c r="DB986" s="20"/>
      <c r="DC986" s="20"/>
      <c r="DD986" s="20"/>
      <c r="DE986" s="20"/>
      <c r="DF986" s="20"/>
      <c r="DG986" s="20"/>
      <c r="DH986" s="20"/>
      <c r="DI986" s="20"/>
      <c r="DJ986" s="20"/>
      <c r="DK986" s="20"/>
      <c r="DL986" s="20"/>
      <c r="DM986" s="20"/>
      <c r="DN986" s="20"/>
      <c r="DO986" s="20"/>
      <c r="DP986" s="20"/>
      <c r="DQ986" s="20"/>
      <c r="DR986" s="20"/>
      <c r="DS986" s="20"/>
      <c r="DT986" s="20"/>
      <c r="DU986" s="20"/>
      <c r="DV986" s="20"/>
      <c r="DW986" s="20"/>
      <c r="DX986" s="20"/>
      <c r="DY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c r="BR987" s="20"/>
      <c r="BS987" s="20"/>
      <c r="BT987" s="20"/>
      <c r="BU987" s="20"/>
      <c r="BV987" s="20"/>
      <c r="BW987" s="20"/>
      <c r="BX987" s="20"/>
      <c r="BY987" s="20"/>
      <c r="BZ987" s="20"/>
      <c r="CA987" s="20"/>
      <c r="CB987" s="20"/>
      <c r="CC987" s="20"/>
      <c r="CD987" s="20"/>
      <c r="CE987" s="20"/>
      <c r="CF987" s="20"/>
      <c r="CG987" s="20"/>
      <c r="CH987" s="20"/>
      <c r="CI987" s="20"/>
      <c r="CJ987" s="20"/>
      <c r="CK987" s="20"/>
      <c r="CL987" s="20"/>
      <c r="CM987" s="20"/>
      <c r="CN987" s="20"/>
      <c r="CO987" s="20"/>
      <c r="CP987" s="20"/>
      <c r="CQ987" s="20"/>
      <c r="CR987" s="20"/>
      <c r="CS987" s="20"/>
      <c r="CT987" s="20"/>
      <c r="CU987" s="20"/>
      <c r="CV987" s="20"/>
      <c r="CW987" s="20"/>
      <c r="CX987" s="20"/>
      <c r="CY987" s="20"/>
      <c r="CZ987" s="20"/>
      <c r="DA987" s="20"/>
      <c r="DB987" s="20"/>
      <c r="DC987" s="20"/>
      <c r="DD987" s="20"/>
      <c r="DE987" s="20"/>
      <c r="DF987" s="20"/>
      <c r="DG987" s="20"/>
      <c r="DH987" s="20"/>
      <c r="DI987" s="20"/>
      <c r="DJ987" s="20"/>
      <c r="DK987" s="20"/>
      <c r="DL987" s="20"/>
      <c r="DM987" s="20"/>
      <c r="DN987" s="20"/>
      <c r="DO987" s="20"/>
      <c r="DP987" s="20"/>
      <c r="DQ987" s="20"/>
      <c r="DR987" s="20"/>
      <c r="DS987" s="20"/>
      <c r="DT987" s="20"/>
      <c r="DU987" s="20"/>
      <c r="DV987" s="20"/>
      <c r="DW987" s="20"/>
      <c r="DX987" s="20"/>
      <c r="DY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c r="BR988" s="20"/>
      <c r="BS988" s="20"/>
      <c r="BT988" s="20"/>
      <c r="BU988" s="20"/>
      <c r="BV988" s="20"/>
      <c r="BW988" s="20"/>
      <c r="BX988" s="20"/>
      <c r="BY988" s="20"/>
      <c r="BZ988" s="20"/>
      <c r="CA988" s="20"/>
      <c r="CB988" s="20"/>
      <c r="CC988" s="20"/>
      <c r="CD988" s="20"/>
      <c r="CE988" s="20"/>
      <c r="CF988" s="20"/>
      <c r="CG988" s="20"/>
      <c r="CH988" s="20"/>
      <c r="CI988" s="20"/>
      <c r="CJ988" s="20"/>
      <c r="CK988" s="20"/>
      <c r="CL988" s="20"/>
      <c r="CM988" s="20"/>
      <c r="CN988" s="20"/>
      <c r="CO988" s="20"/>
      <c r="CP988" s="20"/>
      <c r="CQ988" s="20"/>
      <c r="CR988" s="20"/>
      <c r="CS988" s="20"/>
      <c r="CT988" s="20"/>
      <c r="CU988" s="20"/>
      <c r="CV988" s="20"/>
      <c r="CW988" s="20"/>
      <c r="CX988" s="20"/>
      <c r="CY988" s="20"/>
      <c r="CZ988" s="20"/>
      <c r="DA988" s="20"/>
      <c r="DB988" s="20"/>
      <c r="DC988" s="20"/>
      <c r="DD988" s="20"/>
      <c r="DE988" s="20"/>
      <c r="DF988" s="20"/>
      <c r="DG988" s="20"/>
      <c r="DH988" s="20"/>
      <c r="DI988" s="20"/>
      <c r="DJ988" s="20"/>
      <c r="DK988" s="20"/>
      <c r="DL988" s="20"/>
      <c r="DM988" s="20"/>
      <c r="DN988" s="20"/>
      <c r="DO988" s="20"/>
      <c r="DP988" s="20"/>
      <c r="DQ988" s="20"/>
      <c r="DR988" s="20"/>
      <c r="DS988" s="20"/>
      <c r="DT988" s="20"/>
      <c r="DU988" s="20"/>
      <c r="DV988" s="20"/>
      <c r="DW988" s="20"/>
      <c r="DX988" s="20"/>
      <c r="DY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c r="BR989" s="20"/>
      <c r="BS989" s="20"/>
      <c r="BT989" s="20"/>
      <c r="BU989" s="20"/>
      <c r="BV989" s="20"/>
      <c r="BW989" s="20"/>
      <c r="BX989" s="20"/>
      <c r="BY989" s="20"/>
      <c r="BZ989" s="20"/>
      <c r="CA989" s="20"/>
      <c r="CB989" s="20"/>
      <c r="CC989" s="20"/>
      <c r="CD989" s="20"/>
      <c r="CE989" s="20"/>
      <c r="CF989" s="20"/>
      <c r="CG989" s="20"/>
      <c r="CH989" s="20"/>
      <c r="CI989" s="20"/>
      <c r="CJ989" s="20"/>
      <c r="CK989" s="20"/>
      <c r="CL989" s="20"/>
      <c r="CM989" s="20"/>
      <c r="CN989" s="20"/>
      <c r="CO989" s="20"/>
      <c r="CP989" s="20"/>
      <c r="CQ989" s="20"/>
      <c r="CR989" s="20"/>
      <c r="CS989" s="20"/>
      <c r="CT989" s="20"/>
      <c r="CU989" s="20"/>
      <c r="CV989" s="20"/>
      <c r="CW989" s="20"/>
      <c r="CX989" s="20"/>
      <c r="CY989" s="20"/>
      <c r="CZ989" s="20"/>
      <c r="DA989" s="20"/>
      <c r="DB989" s="20"/>
      <c r="DC989" s="20"/>
      <c r="DD989" s="20"/>
      <c r="DE989" s="20"/>
      <c r="DF989" s="20"/>
      <c r="DG989" s="20"/>
      <c r="DH989" s="20"/>
      <c r="DI989" s="20"/>
      <c r="DJ989" s="20"/>
      <c r="DK989" s="20"/>
      <c r="DL989" s="20"/>
      <c r="DM989" s="20"/>
      <c r="DN989" s="20"/>
      <c r="DO989" s="20"/>
      <c r="DP989" s="20"/>
      <c r="DQ989" s="20"/>
      <c r="DR989" s="20"/>
      <c r="DS989" s="20"/>
      <c r="DT989" s="20"/>
      <c r="DU989" s="20"/>
      <c r="DV989" s="20"/>
      <c r="DW989" s="20"/>
      <c r="DX989" s="20"/>
      <c r="DY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c r="BR990" s="20"/>
      <c r="BS990" s="20"/>
      <c r="BT990" s="20"/>
      <c r="BU990" s="20"/>
      <c r="BV990" s="20"/>
      <c r="BW990" s="20"/>
      <c r="BX990" s="20"/>
      <c r="BY990" s="20"/>
      <c r="BZ990" s="20"/>
      <c r="CA990" s="20"/>
      <c r="CB990" s="20"/>
      <c r="CC990" s="20"/>
      <c r="CD990" s="20"/>
      <c r="CE990" s="20"/>
      <c r="CF990" s="20"/>
      <c r="CG990" s="20"/>
      <c r="CH990" s="20"/>
      <c r="CI990" s="20"/>
      <c r="CJ990" s="20"/>
      <c r="CK990" s="20"/>
      <c r="CL990" s="20"/>
      <c r="CM990" s="20"/>
      <c r="CN990" s="20"/>
      <c r="CO990" s="20"/>
      <c r="CP990" s="20"/>
      <c r="CQ990" s="20"/>
      <c r="CR990" s="20"/>
      <c r="CS990" s="20"/>
      <c r="CT990" s="20"/>
      <c r="CU990" s="20"/>
      <c r="CV990" s="20"/>
      <c r="CW990" s="20"/>
      <c r="CX990" s="20"/>
      <c r="CY990" s="20"/>
      <c r="CZ990" s="20"/>
      <c r="DA990" s="20"/>
      <c r="DB990" s="20"/>
      <c r="DC990" s="20"/>
      <c r="DD990" s="20"/>
      <c r="DE990" s="20"/>
      <c r="DF990" s="20"/>
      <c r="DG990" s="20"/>
      <c r="DH990" s="20"/>
      <c r="DI990" s="20"/>
      <c r="DJ990" s="20"/>
      <c r="DK990" s="20"/>
      <c r="DL990" s="20"/>
      <c r="DM990" s="20"/>
      <c r="DN990" s="20"/>
      <c r="DO990" s="20"/>
      <c r="DP990" s="20"/>
      <c r="DQ990" s="20"/>
      <c r="DR990" s="20"/>
      <c r="DS990" s="20"/>
      <c r="DT990" s="20"/>
      <c r="DU990" s="20"/>
      <c r="DV990" s="20"/>
      <c r="DW990" s="20"/>
      <c r="DX990" s="20"/>
      <c r="DY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c r="BR991" s="20"/>
      <c r="BS991" s="20"/>
      <c r="BT991" s="20"/>
      <c r="BU991" s="20"/>
      <c r="BV991" s="20"/>
      <c r="BW991" s="20"/>
      <c r="BX991" s="20"/>
      <c r="BY991" s="20"/>
      <c r="BZ991" s="20"/>
      <c r="CA991" s="20"/>
      <c r="CB991" s="20"/>
      <c r="CC991" s="20"/>
      <c r="CD991" s="20"/>
      <c r="CE991" s="20"/>
      <c r="CF991" s="20"/>
      <c r="CG991" s="20"/>
      <c r="CH991" s="20"/>
      <c r="CI991" s="20"/>
      <c r="CJ991" s="20"/>
      <c r="CK991" s="20"/>
      <c r="CL991" s="20"/>
      <c r="CM991" s="20"/>
      <c r="CN991" s="20"/>
      <c r="CO991" s="20"/>
      <c r="CP991" s="20"/>
      <c r="CQ991" s="20"/>
      <c r="CR991" s="20"/>
      <c r="CS991" s="20"/>
      <c r="CT991" s="20"/>
      <c r="CU991" s="20"/>
      <c r="CV991" s="20"/>
      <c r="CW991" s="20"/>
      <c r="CX991" s="20"/>
      <c r="CY991" s="20"/>
      <c r="CZ991" s="20"/>
      <c r="DA991" s="20"/>
      <c r="DB991" s="20"/>
      <c r="DC991" s="20"/>
      <c r="DD991" s="20"/>
      <c r="DE991" s="20"/>
      <c r="DF991" s="20"/>
      <c r="DG991" s="20"/>
      <c r="DH991" s="20"/>
      <c r="DI991" s="20"/>
      <c r="DJ991" s="20"/>
      <c r="DK991" s="20"/>
      <c r="DL991" s="20"/>
      <c r="DM991" s="20"/>
      <c r="DN991" s="20"/>
      <c r="DO991" s="20"/>
      <c r="DP991" s="20"/>
      <c r="DQ991" s="20"/>
      <c r="DR991" s="20"/>
      <c r="DS991" s="20"/>
      <c r="DT991" s="20"/>
      <c r="DU991" s="20"/>
      <c r="DV991" s="20"/>
      <c r="DW991" s="20"/>
      <c r="DX991" s="20"/>
      <c r="DY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c r="BR992" s="20"/>
      <c r="BS992" s="20"/>
      <c r="BT992" s="20"/>
      <c r="BU992" s="20"/>
      <c r="BV992" s="20"/>
      <c r="BW992" s="20"/>
      <c r="BX992" s="20"/>
      <c r="BY992" s="20"/>
      <c r="BZ992" s="20"/>
      <c r="CA992" s="20"/>
      <c r="CB992" s="20"/>
      <c r="CC992" s="20"/>
      <c r="CD992" s="20"/>
      <c r="CE992" s="20"/>
      <c r="CF992" s="20"/>
      <c r="CG992" s="20"/>
      <c r="CH992" s="20"/>
      <c r="CI992" s="20"/>
      <c r="CJ992" s="20"/>
      <c r="CK992" s="20"/>
      <c r="CL992" s="20"/>
      <c r="CM992" s="20"/>
      <c r="CN992" s="20"/>
      <c r="CO992" s="20"/>
      <c r="CP992" s="20"/>
      <c r="CQ992" s="20"/>
      <c r="CR992" s="20"/>
      <c r="CS992" s="20"/>
      <c r="CT992" s="20"/>
      <c r="CU992" s="20"/>
      <c r="CV992" s="20"/>
      <c r="CW992" s="20"/>
      <c r="CX992" s="20"/>
      <c r="CY992" s="20"/>
      <c r="CZ992" s="20"/>
      <c r="DA992" s="20"/>
      <c r="DB992" s="20"/>
      <c r="DC992" s="20"/>
      <c r="DD992" s="20"/>
      <c r="DE992" s="20"/>
      <c r="DF992" s="20"/>
      <c r="DG992" s="20"/>
      <c r="DH992" s="20"/>
      <c r="DI992" s="20"/>
      <c r="DJ992" s="20"/>
      <c r="DK992" s="20"/>
      <c r="DL992" s="20"/>
      <c r="DM992" s="20"/>
      <c r="DN992" s="20"/>
      <c r="DO992" s="20"/>
      <c r="DP992" s="20"/>
      <c r="DQ992" s="20"/>
      <c r="DR992" s="20"/>
      <c r="DS992" s="20"/>
      <c r="DT992" s="20"/>
      <c r="DU992" s="20"/>
      <c r="DV992" s="20"/>
      <c r="DW992" s="20"/>
      <c r="DX992" s="20"/>
      <c r="DY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c r="BR993" s="20"/>
      <c r="BS993" s="20"/>
      <c r="BT993" s="20"/>
      <c r="BU993" s="20"/>
      <c r="BV993" s="20"/>
      <c r="BW993" s="20"/>
      <c r="BX993" s="20"/>
      <c r="BY993" s="20"/>
      <c r="BZ993" s="20"/>
      <c r="CA993" s="20"/>
      <c r="CB993" s="20"/>
      <c r="CC993" s="20"/>
      <c r="CD993" s="20"/>
      <c r="CE993" s="20"/>
      <c r="CF993" s="20"/>
      <c r="CG993" s="20"/>
      <c r="CH993" s="20"/>
      <c r="CI993" s="20"/>
      <c r="CJ993" s="20"/>
      <c r="CK993" s="20"/>
      <c r="CL993" s="20"/>
      <c r="CM993" s="20"/>
      <c r="CN993" s="20"/>
      <c r="CO993" s="20"/>
      <c r="CP993" s="20"/>
      <c r="CQ993" s="20"/>
      <c r="CR993" s="20"/>
      <c r="CS993" s="20"/>
      <c r="CT993" s="20"/>
      <c r="CU993" s="20"/>
      <c r="CV993" s="20"/>
      <c r="CW993" s="20"/>
      <c r="CX993" s="20"/>
      <c r="CY993" s="20"/>
      <c r="CZ993" s="20"/>
      <c r="DA993" s="20"/>
      <c r="DB993" s="20"/>
      <c r="DC993" s="20"/>
      <c r="DD993" s="20"/>
      <c r="DE993" s="20"/>
      <c r="DF993" s="20"/>
      <c r="DG993" s="20"/>
      <c r="DH993" s="20"/>
      <c r="DI993" s="20"/>
      <c r="DJ993" s="20"/>
      <c r="DK993" s="20"/>
      <c r="DL993" s="20"/>
      <c r="DM993" s="20"/>
      <c r="DN993" s="20"/>
      <c r="DO993" s="20"/>
      <c r="DP993" s="20"/>
      <c r="DQ993" s="20"/>
      <c r="DR993" s="20"/>
      <c r="DS993" s="20"/>
      <c r="DT993" s="20"/>
      <c r="DU993" s="20"/>
      <c r="DV993" s="20"/>
      <c r="DW993" s="20"/>
      <c r="DX993" s="20"/>
      <c r="DY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c r="BR994" s="20"/>
      <c r="BS994" s="20"/>
      <c r="BT994" s="20"/>
      <c r="BU994" s="20"/>
      <c r="BV994" s="20"/>
      <c r="BW994" s="20"/>
      <c r="BX994" s="20"/>
      <c r="BY994" s="20"/>
      <c r="BZ994" s="20"/>
      <c r="CA994" s="20"/>
      <c r="CB994" s="20"/>
      <c r="CC994" s="20"/>
      <c r="CD994" s="20"/>
      <c r="CE994" s="20"/>
      <c r="CF994" s="20"/>
      <c r="CG994" s="20"/>
      <c r="CH994" s="20"/>
      <c r="CI994" s="20"/>
      <c r="CJ994" s="20"/>
      <c r="CK994" s="20"/>
      <c r="CL994" s="20"/>
      <c r="CM994" s="20"/>
      <c r="CN994" s="20"/>
      <c r="CO994" s="20"/>
      <c r="CP994" s="20"/>
      <c r="CQ994" s="20"/>
      <c r="CR994" s="20"/>
      <c r="CS994" s="20"/>
      <c r="CT994" s="20"/>
      <c r="CU994" s="20"/>
      <c r="CV994" s="20"/>
      <c r="CW994" s="20"/>
      <c r="CX994" s="20"/>
      <c r="CY994" s="20"/>
      <c r="CZ994" s="20"/>
      <c r="DA994" s="20"/>
      <c r="DB994" s="20"/>
      <c r="DC994" s="20"/>
      <c r="DD994" s="20"/>
      <c r="DE994" s="20"/>
      <c r="DF994" s="20"/>
      <c r="DG994" s="20"/>
      <c r="DH994" s="20"/>
      <c r="DI994" s="20"/>
      <c r="DJ994" s="20"/>
      <c r="DK994" s="20"/>
      <c r="DL994" s="20"/>
      <c r="DM994" s="20"/>
      <c r="DN994" s="20"/>
      <c r="DO994" s="20"/>
      <c r="DP994" s="20"/>
      <c r="DQ994" s="20"/>
      <c r="DR994" s="20"/>
      <c r="DS994" s="20"/>
      <c r="DT994" s="20"/>
      <c r="DU994" s="20"/>
      <c r="DV994" s="20"/>
      <c r="DW994" s="20"/>
      <c r="DX994" s="20"/>
      <c r="DY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c r="BR995" s="20"/>
      <c r="BS995" s="20"/>
      <c r="BT995" s="20"/>
      <c r="BU995" s="20"/>
      <c r="BV995" s="20"/>
      <c r="BW995" s="20"/>
      <c r="BX995" s="20"/>
      <c r="BY995" s="20"/>
      <c r="BZ995" s="20"/>
      <c r="CA995" s="20"/>
      <c r="CB995" s="20"/>
      <c r="CC995" s="20"/>
      <c r="CD995" s="20"/>
      <c r="CE995" s="20"/>
      <c r="CF995" s="20"/>
      <c r="CG995" s="20"/>
      <c r="CH995" s="20"/>
      <c r="CI995" s="20"/>
      <c r="CJ995" s="20"/>
      <c r="CK995" s="20"/>
      <c r="CL995" s="20"/>
      <c r="CM995" s="20"/>
      <c r="CN995" s="20"/>
      <c r="CO995" s="20"/>
      <c r="CP995" s="20"/>
      <c r="CQ995" s="20"/>
      <c r="CR995" s="20"/>
      <c r="CS995" s="20"/>
      <c r="CT995" s="20"/>
      <c r="CU995" s="20"/>
      <c r="CV995" s="20"/>
      <c r="CW995" s="20"/>
      <c r="CX995" s="20"/>
      <c r="CY995" s="20"/>
      <c r="CZ995" s="20"/>
      <c r="DA995" s="20"/>
      <c r="DB995" s="20"/>
      <c r="DC995" s="20"/>
      <c r="DD995" s="20"/>
      <c r="DE995" s="20"/>
      <c r="DF995" s="20"/>
      <c r="DG995" s="20"/>
      <c r="DH995" s="20"/>
      <c r="DI995" s="20"/>
      <c r="DJ995" s="20"/>
      <c r="DK995" s="20"/>
      <c r="DL995" s="20"/>
      <c r="DM995" s="20"/>
      <c r="DN995" s="20"/>
      <c r="DO995" s="20"/>
      <c r="DP995" s="20"/>
      <c r="DQ995" s="20"/>
      <c r="DR995" s="20"/>
      <c r="DS995" s="20"/>
      <c r="DT995" s="20"/>
      <c r="DU995" s="20"/>
      <c r="DV995" s="20"/>
      <c r="DW995" s="20"/>
      <c r="DX995" s="20"/>
      <c r="DY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c r="BR996" s="20"/>
      <c r="BS996" s="20"/>
      <c r="BT996" s="20"/>
      <c r="BU996" s="20"/>
      <c r="BV996" s="20"/>
      <c r="BW996" s="20"/>
      <c r="BX996" s="20"/>
      <c r="BY996" s="20"/>
      <c r="BZ996" s="20"/>
      <c r="CA996" s="20"/>
      <c r="CB996" s="20"/>
      <c r="CC996" s="20"/>
      <c r="CD996" s="20"/>
      <c r="CE996" s="20"/>
      <c r="CF996" s="20"/>
      <c r="CG996" s="20"/>
      <c r="CH996" s="20"/>
      <c r="CI996" s="20"/>
      <c r="CJ996" s="20"/>
      <c r="CK996" s="20"/>
      <c r="CL996" s="20"/>
      <c r="CM996" s="20"/>
      <c r="CN996" s="20"/>
      <c r="CO996" s="20"/>
      <c r="CP996" s="20"/>
      <c r="CQ996" s="20"/>
      <c r="CR996" s="20"/>
      <c r="CS996" s="20"/>
      <c r="CT996" s="20"/>
      <c r="CU996" s="20"/>
      <c r="CV996" s="20"/>
      <c r="CW996" s="20"/>
      <c r="CX996" s="20"/>
      <c r="CY996" s="20"/>
      <c r="CZ996" s="20"/>
      <c r="DA996" s="20"/>
      <c r="DB996" s="20"/>
      <c r="DC996" s="20"/>
      <c r="DD996" s="20"/>
      <c r="DE996" s="20"/>
      <c r="DF996" s="20"/>
      <c r="DG996" s="20"/>
      <c r="DH996" s="20"/>
      <c r="DI996" s="20"/>
      <c r="DJ996" s="20"/>
      <c r="DK996" s="20"/>
      <c r="DL996" s="20"/>
      <c r="DM996" s="20"/>
      <c r="DN996" s="20"/>
      <c r="DO996" s="20"/>
      <c r="DP996" s="20"/>
      <c r="DQ996" s="20"/>
      <c r="DR996" s="20"/>
      <c r="DS996" s="20"/>
      <c r="DT996" s="20"/>
      <c r="DU996" s="20"/>
      <c r="DV996" s="20"/>
      <c r="DW996" s="20"/>
      <c r="DX996" s="20"/>
      <c r="DY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c r="BR997" s="20"/>
      <c r="BS997" s="20"/>
      <c r="BT997" s="20"/>
      <c r="BU997" s="20"/>
      <c r="BV997" s="20"/>
      <c r="BW997" s="20"/>
      <c r="BX997" s="20"/>
      <c r="BY997" s="20"/>
      <c r="BZ997" s="20"/>
      <c r="CA997" s="20"/>
      <c r="CB997" s="20"/>
      <c r="CC997" s="20"/>
      <c r="CD997" s="20"/>
      <c r="CE997" s="20"/>
      <c r="CF997" s="20"/>
      <c r="CG997" s="20"/>
      <c r="CH997" s="20"/>
      <c r="CI997" s="20"/>
      <c r="CJ997" s="20"/>
      <c r="CK997" s="20"/>
      <c r="CL997" s="20"/>
      <c r="CM997" s="20"/>
      <c r="CN997" s="20"/>
      <c r="CO997" s="20"/>
      <c r="CP997" s="20"/>
      <c r="CQ997" s="20"/>
      <c r="CR997" s="20"/>
      <c r="CS997" s="20"/>
      <c r="CT997" s="20"/>
      <c r="CU997" s="20"/>
      <c r="CV997" s="20"/>
      <c r="CW997" s="20"/>
      <c r="CX997" s="20"/>
      <c r="CY997" s="20"/>
      <c r="CZ997" s="20"/>
      <c r="DA997" s="20"/>
      <c r="DB997" s="20"/>
      <c r="DC997" s="20"/>
      <c r="DD997" s="20"/>
      <c r="DE997" s="20"/>
      <c r="DF997" s="20"/>
      <c r="DG997" s="20"/>
      <c r="DH997" s="20"/>
      <c r="DI997" s="20"/>
      <c r="DJ997" s="20"/>
      <c r="DK997" s="20"/>
      <c r="DL997" s="20"/>
      <c r="DM997" s="20"/>
      <c r="DN997" s="20"/>
      <c r="DO997" s="20"/>
      <c r="DP997" s="20"/>
      <c r="DQ997" s="20"/>
      <c r="DR997" s="20"/>
      <c r="DS997" s="20"/>
      <c r="DT997" s="20"/>
      <c r="DU997" s="20"/>
      <c r="DV997" s="20"/>
      <c r="DW997" s="20"/>
      <c r="DX997" s="20"/>
      <c r="DY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c r="BR998" s="20"/>
      <c r="BS998" s="20"/>
      <c r="BT998" s="20"/>
      <c r="BU998" s="20"/>
      <c r="BV998" s="20"/>
      <c r="BW998" s="20"/>
      <c r="BX998" s="20"/>
      <c r="BY998" s="20"/>
      <c r="BZ998" s="20"/>
      <c r="CA998" s="20"/>
      <c r="CB998" s="20"/>
      <c r="CC998" s="20"/>
      <c r="CD998" s="20"/>
      <c r="CE998" s="20"/>
      <c r="CF998" s="20"/>
      <c r="CG998" s="20"/>
      <c r="CH998" s="20"/>
      <c r="CI998" s="20"/>
      <c r="CJ998" s="20"/>
      <c r="CK998" s="20"/>
      <c r="CL998" s="20"/>
      <c r="CM998" s="20"/>
      <c r="CN998" s="20"/>
      <c r="CO998" s="20"/>
      <c r="CP998" s="20"/>
      <c r="CQ998" s="20"/>
      <c r="CR998" s="20"/>
      <c r="CS998" s="20"/>
      <c r="CT998" s="20"/>
      <c r="CU998" s="20"/>
      <c r="CV998" s="20"/>
      <c r="CW998" s="20"/>
      <c r="CX998" s="20"/>
      <c r="CY998" s="20"/>
      <c r="CZ998" s="20"/>
      <c r="DA998" s="20"/>
      <c r="DB998" s="20"/>
      <c r="DC998" s="20"/>
      <c r="DD998" s="20"/>
      <c r="DE998" s="20"/>
      <c r="DF998" s="20"/>
      <c r="DG998" s="20"/>
      <c r="DH998" s="20"/>
      <c r="DI998" s="20"/>
      <c r="DJ998" s="20"/>
      <c r="DK998" s="20"/>
      <c r="DL998" s="20"/>
      <c r="DM998" s="20"/>
      <c r="DN998" s="20"/>
      <c r="DO998" s="20"/>
      <c r="DP998" s="20"/>
      <c r="DQ998" s="20"/>
      <c r="DR998" s="20"/>
      <c r="DS998" s="20"/>
      <c r="DT998" s="20"/>
      <c r="DU998" s="20"/>
      <c r="DV998" s="20"/>
      <c r="DW998" s="20"/>
      <c r="DX998" s="20"/>
      <c r="DY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c r="BP999" s="20"/>
      <c r="BQ999" s="20"/>
      <c r="BR999" s="20"/>
      <c r="BS999" s="20"/>
      <c r="BT999" s="20"/>
      <c r="BU999" s="20"/>
      <c r="BV999" s="20"/>
      <c r="BW999" s="20"/>
      <c r="BX999" s="20"/>
      <c r="BY999" s="20"/>
      <c r="BZ999" s="20"/>
      <c r="CA999" s="20"/>
      <c r="CB999" s="20"/>
      <c r="CC999" s="20"/>
      <c r="CD999" s="20"/>
      <c r="CE999" s="20"/>
      <c r="CF999" s="20"/>
      <c r="CG999" s="20"/>
      <c r="CH999" s="20"/>
      <c r="CI999" s="20"/>
      <c r="CJ999" s="20"/>
      <c r="CK999" s="20"/>
      <c r="CL999" s="20"/>
      <c r="CM999" s="20"/>
      <c r="CN999" s="20"/>
      <c r="CO999" s="20"/>
      <c r="CP999" s="20"/>
      <c r="CQ999" s="20"/>
      <c r="CR999" s="20"/>
      <c r="CS999" s="20"/>
      <c r="CT999" s="20"/>
      <c r="CU999" s="20"/>
      <c r="CV999" s="20"/>
      <c r="CW999" s="20"/>
      <c r="CX999" s="20"/>
      <c r="CY999" s="20"/>
      <c r="CZ999" s="20"/>
      <c r="DA999" s="20"/>
      <c r="DB999" s="20"/>
      <c r="DC999" s="20"/>
      <c r="DD999" s="20"/>
      <c r="DE999" s="20"/>
      <c r="DF999" s="20"/>
      <c r="DG999" s="20"/>
      <c r="DH999" s="20"/>
      <c r="DI999" s="20"/>
      <c r="DJ999" s="20"/>
      <c r="DK999" s="20"/>
      <c r="DL999" s="20"/>
      <c r="DM999" s="20"/>
      <c r="DN999" s="20"/>
      <c r="DO999" s="20"/>
      <c r="DP999" s="20"/>
      <c r="DQ999" s="20"/>
      <c r="DR999" s="20"/>
      <c r="DS999" s="20"/>
      <c r="DT999" s="20"/>
      <c r="DU999" s="20"/>
      <c r="DV999" s="20"/>
      <c r="DW999" s="20"/>
      <c r="DX999" s="20"/>
      <c r="DY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c r="BO1000" s="20"/>
      <c r="BP1000" s="20"/>
      <c r="BQ1000" s="20"/>
      <c r="BR1000" s="20"/>
      <c r="BS1000" s="20"/>
      <c r="BT1000" s="20"/>
      <c r="BU1000" s="20"/>
      <c r="BV1000" s="20"/>
      <c r="BW1000" s="20"/>
      <c r="BX1000" s="20"/>
      <c r="BY1000" s="20"/>
      <c r="BZ1000" s="20"/>
      <c r="CA1000" s="20"/>
      <c r="CB1000" s="20"/>
      <c r="CC1000" s="20"/>
      <c r="CD1000" s="20"/>
      <c r="CE1000" s="20"/>
      <c r="CF1000" s="20"/>
      <c r="CG1000" s="20"/>
      <c r="CH1000" s="20"/>
      <c r="CI1000" s="20"/>
      <c r="CJ1000" s="20"/>
      <c r="CK1000" s="20"/>
      <c r="CL1000" s="20"/>
      <c r="CM1000" s="20"/>
      <c r="CN1000" s="20"/>
      <c r="CO1000" s="20"/>
      <c r="CP1000" s="20"/>
      <c r="CQ1000" s="20"/>
      <c r="CR1000" s="20"/>
      <c r="CS1000" s="20"/>
      <c r="CT1000" s="20"/>
      <c r="CU1000" s="20"/>
      <c r="CV1000" s="20"/>
      <c r="CW1000" s="20"/>
      <c r="CX1000" s="20"/>
      <c r="CY1000" s="20"/>
      <c r="CZ1000" s="20"/>
      <c r="DA1000" s="20"/>
      <c r="DB1000" s="20"/>
      <c r="DC1000" s="20"/>
      <c r="DD1000" s="20"/>
      <c r="DE1000" s="20"/>
      <c r="DF1000" s="20"/>
      <c r="DG1000" s="20"/>
      <c r="DH1000" s="20"/>
      <c r="DI1000" s="20"/>
      <c r="DJ1000" s="20"/>
      <c r="DK1000" s="20"/>
      <c r="DL1000" s="20"/>
      <c r="DM1000" s="20"/>
      <c r="DN1000" s="20"/>
      <c r="DO1000" s="20"/>
      <c r="DP1000" s="20"/>
      <c r="DQ1000" s="20"/>
      <c r="DR1000" s="20"/>
      <c r="DS1000" s="20"/>
      <c r="DT1000" s="20"/>
      <c r="DU1000" s="20"/>
      <c r="DV1000" s="20"/>
      <c r="DW1000" s="20"/>
      <c r="DX1000" s="20"/>
      <c r="DY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c r="AL1001" s="20"/>
      <c r="AM1001" s="20"/>
      <c r="AN1001" s="20"/>
      <c r="AO1001" s="20"/>
      <c r="AP1001" s="20"/>
      <c r="AQ1001" s="20"/>
      <c r="AR1001" s="20"/>
      <c r="AS1001" s="20"/>
      <c r="AT1001" s="20"/>
      <c r="AU1001" s="20"/>
      <c r="AV1001" s="20"/>
      <c r="AW1001" s="20"/>
      <c r="AX1001" s="20"/>
      <c r="AY1001" s="20"/>
      <c r="AZ1001" s="20"/>
      <c r="BA1001" s="20"/>
      <c r="BB1001" s="20"/>
      <c r="BC1001" s="20"/>
      <c r="BD1001" s="20"/>
      <c r="BE1001" s="20"/>
      <c r="BF1001" s="20"/>
      <c r="BG1001" s="20"/>
      <c r="BH1001" s="20"/>
      <c r="BI1001" s="20"/>
      <c r="BJ1001" s="20"/>
      <c r="BK1001" s="20"/>
      <c r="BL1001" s="20"/>
      <c r="BM1001" s="20"/>
      <c r="BN1001" s="20"/>
      <c r="BO1001" s="20"/>
      <c r="BP1001" s="20"/>
      <c r="BQ1001" s="20"/>
      <c r="BR1001" s="20"/>
      <c r="BS1001" s="20"/>
      <c r="BT1001" s="20"/>
      <c r="BU1001" s="20"/>
      <c r="BV1001" s="20"/>
      <c r="BW1001" s="20"/>
      <c r="BX1001" s="20"/>
      <c r="BY1001" s="20"/>
      <c r="BZ1001" s="20"/>
      <c r="CA1001" s="20"/>
      <c r="CB1001" s="20"/>
      <c r="CC1001" s="20"/>
      <c r="CD1001" s="20"/>
      <c r="CE1001" s="20"/>
      <c r="CF1001" s="20"/>
      <c r="CG1001" s="20"/>
      <c r="CH1001" s="20"/>
      <c r="CI1001" s="20"/>
      <c r="CJ1001" s="20"/>
      <c r="CK1001" s="20"/>
      <c r="CL1001" s="20"/>
      <c r="CM1001" s="20"/>
      <c r="CN1001" s="20"/>
      <c r="CO1001" s="20"/>
      <c r="CP1001" s="20"/>
      <c r="CQ1001" s="20"/>
      <c r="CR1001" s="20"/>
      <c r="CS1001" s="20"/>
      <c r="CT1001" s="20"/>
      <c r="CU1001" s="20"/>
      <c r="CV1001" s="20"/>
      <c r="CW1001" s="20"/>
      <c r="CX1001" s="20"/>
      <c r="CY1001" s="20"/>
      <c r="CZ1001" s="20"/>
      <c r="DA1001" s="20"/>
      <c r="DB1001" s="20"/>
      <c r="DC1001" s="20"/>
      <c r="DD1001" s="20"/>
      <c r="DE1001" s="20"/>
      <c r="DF1001" s="20"/>
      <c r="DG1001" s="20"/>
      <c r="DH1001" s="20"/>
      <c r="DI1001" s="20"/>
      <c r="DJ1001" s="20"/>
      <c r="DK1001" s="20"/>
      <c r="DL1001" s="20"/>
      <c r="DM1001" s="20"/>
      <c r="DN1001" s="20"/>
      <c r="DO1001" s="20"/>
      <c r="DP1001" s="20"/>
      <c r="DQ1001" s="20"/>
      <c r="DR1001" s="20"/>
      <c r="DS1001" s="20"/>
      <c r="DT1001" s="20"/>
      <c r="DU1001" s="20"/>
      <c r="DV1001" s="20"/>
      <c r="DW1001" s="20"/>
      <c r="DX1001" s="20"/>
      <c r="DY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c r="AO1002" s="20"/>
      <c r="AP1002" s="20"/>
      <c r="AQ1002" s="20"/>
      <c r="AR1002" s="20"/>
      <c r="AS1002" s="20"/>
      <c r="AT1002" s="20"/>
      <c r="AU1002" s="20"/>
      <c r="AV1002" s="20"/>
      <c r="AW1002" s="20"/>
      <c r="AX1002" s="20"/>
      <c r="AY1002" s="20"/>
      <c r="AZ1002" s="20"/>
      <c r="BA1002" s="20"/>
      <c r="BB1002" s="20"/>
      <c r="BC1002" s="20"/>
      <c r="BD1002" s="20"/>
      <c r="BE1002" s="20"/>
      <c r="BF1002" s="20"/>
      <c r="BG1002" s="20"/>
      <c r="BH1002" s="20"/>
      <c r="BI1002" s="20"/>
      <c r="BJ1002" s="20"/>
      <c r="BK1002" s="20"/>
      <c r="BL1002" s="20"/>
      <c r="BM1002" s="20"/>
      <c r="BN1002" s="20"/>
      <c r="BO1002" s="20"/>
      <c r="BP1002" s="20"/>
      <c r="BQ1002" s="20"/>
      <c r="BR1002" s="20"/>
      <c r="BS1002" s="20"/>
      <c r="BT1002" s="20"/>
      <c r="BU1002" s="20"/>
      <c r="BV1002" s="20"/>
      <c r="BW1002" s="20"/>
      <c r="BX1002" s="20"/>
      <c r="BY1002" s="20"/>
      <c r="BZ1002" s="20"/>
      <c r="CA1002" s="20"/>
      <c r="CB1002" s="20"/>
      <c r="CC1002" s="20"/>
      <c r="CD1002" s="20"/>
      <c r="CE1002" s="20"/>
      <c r="CF1002" s="20"/>
      <c r="CG1002" s="20"/>
      <c r="CH1002" s="20"/>
      <c r="CI1002" s="20"/>
      <c r="CJ1002" s="20"/>
      <c r="CK1002" s="20"/>
      <c r="CL1002" s="20"/>
      <c r="CM1002" s="20"/>
      <c r="CN1002" s="20"/>
      <c r="CO1002" s="20"/>
      <c r="CP1002" s="20"/>
      <c r="CQ1002" s="20"/>
      <c r="CR1002" s="20"/>
      <c r="CS1002" s="20"/>
      <c r="CT1002" s="20"/>
      <c r="CU1002" s="20"/>
      <c r="CV1002" s="20"/>
      <c r="CW1002" s="20"/>
      <c r="CX1002" s="20"/>
      <c r="CY1002" s="20"/>
      <c r="CZ1002" s="20"/>
      <c r="DA1002" s="20"/>
      <c r="DB1002" s="20"/>
      <c r="DC1002" s="20"/>
      <c r="DD1002" s="20"/>
      <c r="DE1002" s="20"/>
      <c r="DF1002" s="20"/>
      <c r="DG1002" s="20"/>
      <c r="DH1002" s="20"/>
      <c r="DI1002" s="20"/>
      <c r="DJ1002" s="20"/>
      <c r="DK1002" s="20"/>
      <c r="DL1002" s="20"/>
      <c r="DM1002" s="20"/>
      <c r="DN1002" s="20"/>
      <c r="DO1002" s="20"/>
      <c r="DP1002" s="20"/>
      <c r="DQ1002" s="20"/>
      <c r="DR1002" s="20"/>
      <c r="DS1002" s="20"/>
      <c r="DT1002" s="20"/>
      <c r="DU1002" s="20"/>
      <c r="DV1002" s="20"/>
      <c r="DW1002" s="20"/>
      <c r="DX1002" s="20"/>
      <c r="DY1002" s="20"/>
    </row>
    <row r="10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c r="AN1003" s="20"/>
      <c r="AO1003" s="20"/>
      <c r="AP1003" s="20"/>
      <c r="AQ1003" s="20"/>
      <c r="AR1003" s="20"/>
      <c r="AS1003" s="20"/>
      <c r="AT1003" s="20"/>
      <c r="AU1003" s="20"/>
      <c r="AV1003" s="20"/>
      <c r="AW1003" s="20"/>
      <c r="AX1003" s="20"/>
      <c r="AY1003" s="20"/>
      <c r="AZ1003" s="20"/>
      <c r="BA1003" s="20"/>
      <c r="BB1003" s="20"/>
      <c r="BC1003" s="20"/>
      <c r="BD1003" s="20"/>
      <c r="BE1003" s="20"/>
      <c r="BF1003" s="20"/>
      <c r="BG1003" s="20"/>
      <c r="BH1003" s="20"/>
      <c r="BI1003" s="20"/>
      <c r="BJ1003" s="20"/>
      <c r="BK1003" s="20"/>
      <c r="BL1003" s="20"/>
      <c r="BM1003" s="20"/>
      <c r="BN1003" s="20"/>
      <c r="BO1003" s="20"/>
      <c r="BP1003" s="20"/>
      <c r="BQ1003" s="20"/>
      <c r="BR1003" s="20"/>
      <c r="BS1003" s="20"/>
      <c r="BT1003" s="20"/>
      <c r="BU1003" s="20"/>
      <c r="BV1003" s="20"/>
      <c r="BW1003" s="20"/>
      <c r="BX1003" s="20"/>
      <c r="BY1003" s="20"/>
      <c r="BZ1003" s="20"/>
      <c r="CA1003" s="20"/>
      <c r="CB1003" s="20"/>
      <c r="CC1003" s="20"/>
      <c r="CD1003" s="20"/>
      <c r="CE1003" s="20"/>
      <c r="CF1003" s="20"/>
      <c r="CG1003" s="20"/>
      <c r="CH1003" s="20"/>
      <c r="CI1003" s="20"/>
      <c r="CJ1003" s="20"/>
      <c r="CK1003" s="20"/>
      <c r="CL1003" s="20"/>
      <c r="CM1003" s="20"/>
      <c r="CN1003" s="20"/>
      <c r="CO1003" s="20"/>
      <c r="CP1003" s="20"/>
      <c r="CQ1003" s="20"/>
      <c r="CR1003" s="20"/>
      <c r="CS1003" s="20"/>
      <c r="CT1003" s="20"/>
      <c r="CU1003" s="20"/>
      <c r="CV1003" s="20"/>
      <c r="CW1003" s="20"/>
      <c r="CX1003" s="20"/>
      <c r="CY1003" s="20"/>
      <c r="CZ1003" s="20"/>
      <c r="DA1003" s="20"/>
      <c r="DB1003" s="20"/>
      <c r="DC1003" s="20"/>
      <c r="DD1003" s="20"/>
      <c r="DE1003" s="20"/>
      <c r="DF1003" s="20"/>
      <c r="DG1003" s="20"/>
      <c r="DH1003" s="20"/>
      <c r="DI1003" s="20"/>
      <c r="DJ1003" s="20"/>
      <c r="DK1003" s="20"/>
      <c r="DL1003" s="20"/>
      <c r="DM1003" s="20"/>
      <c r="DN1003" s="20"/>
      <c r="DO1003" s="20"/>
      <c r="DP1003" s="20"/>
      <c r="DQ1003" s="20"/>
      <c r="DR1003" s="20"/>
      <c r="DS1003" s="20"/>
      <c r="DT1003" s="20"/>
      <c r="DU1003" s="20"/>
      <c r="DV1003" s="20"/>
      <c r="DW1003" s="20"/>
      <c r="DX1003" s="20"/>
      <c r="DY1003" s="20"/>
    </row>
    <row r="1004">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c r="AN1004" s="20"/>
      <c r="AO1004" s="20"/>
      <c r="AP1004" s="20"/>
      <c r="AQ1004" s="20"/>
      <c r="AR1004" s="20"/>
      <c r="AS1004" s="20"/>
      <c r="AT1004" s="20"/>
      <c r="AU1004" s="20"/>
      <c r="AV1004" s="20"/>
      <c r="AW1004" s="20"/>
      <c r="AX1004" s="20"/>
      <c r="AY1004" s="20"/>
      <c r="AZ1004" s="20"/>
      <c r="BA1004" s="20"/>
      <c r="BB1004" s="20"/>
      <c r="BC1004" s="20"/>
      <c r="BD1004" s="20"/>
      <c r="BE1004" s="20"/>
      <c r="BF1004" s="20"/>
      <c r="BG1004" s="20"/>
      <c r="BH1004" s="20"/>
      <c r="BI1004" s="20"/>
      <c r="BJ1004" s="20"/>
      <c r="BK1004" s="20"/>
      <c r="BL1004" s="20"/>
      <c r="BM1004" s="20"/>
      <c r="BN1004" s="20"/>
      <c r="BO1004" s="20"/>
      <c r="BP1004" s="20"/>
      <c r="BQ1004" s="20"/>
      <c r="BR1004" s="20"/>
      <c r="BS1004" s="20"/>
      <c r="BT1004" s="20"/>
      <c r="BU1004" s="20"/>
      <c r="BV1004" s="20"/>
      <c r="BW1004" s="20"/>
      <c r="BX1004" s="20"/>
      <c r="BY1004" s="20"/>
      <c r="BZ1004" s="20"/>
      <c r="CA1004" s="20"/>
      <c r="CB1004" s="20"/>
      <c r="CC1004" s="20"/>
      <c r="CD1004" s="20"/>
      <c r="CE1004" s="20"/>
      <c r="CF1004" s="20"/>
      <c r="CG1004" s="20"/>
      <c r="CH1004" s="20"/>
      <c r="CI1004" s="20"/>
      <c r="CJ1004" s="20"/>
      <c r="CK1004" s="20"/>
      <c r="CL1004" s="20"/>
      <c r="CM1004" s="20"/>
      <c r="CN1004" s="20"/>
      <c r="CO1004" s="20"/>
      <c r="CP1004" s="20"/>
      <c r="CQ1004" s="20"/>
      <c r="CR1004" s="20"/>
      <c r="CS1004" s="20"/>
      <c r="CT1004" s="20"/>
      <c r="CU1004" s="20"/>
      <c r="CV1004" s="20"/>
      <c r="CW1004" s="20"/>
      <c r="CX1004" s="20"/>
      <c r="CY1004" s="20"/>
      <c r="CZ1004" s="20"/>
      <c r="DA1004" s="20"/>
      <c r="DB1004" s="20"/>
      <c r="DC1004" s="20"/>
      <c r="DD1004" s="20"/>
      <c r="DE1004" s="20"/>
      <c r="DF1004" s="20"/>
      <c r="DG1004" s="20"/>
      <c r="DH1004" s="20"/>
      <c r="DI1004" s="20"/>
      <c r="DJ1004" s="20"/>
      <c r="DK1004" s="20"/>
      <c r="DL1004" s="20"/>
      <c r="DM1004" s="20"/>
      <c r="DN1004" s="20"/>
      <c r="DO1004" s="20"/>
      <c r="DP1004" s="20"/>
      <c r="DQ1004" s="20"/>
      <c r="DR1004" s="20"/>
      <c r="DS1004" s="20"/>
      <c r="DT1004" s="20"/>
      <c r="DU1004" s="20"/>
      <c r="DV1004" s="20"/>
      <c r="DW1004" s="20"/>
      <c r="DX1004" s="20"/>
      <c r="DY1004" s="20"/>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c r="AG1005" s="20"/>
      <c r="AH1005" s="20"/>
      <c r="AI1005" s="20"/>
      <c r="AJ1005" s="20"/>
      <c r="AK1005" s="20"/>
      <c r="AL1005" s="20"/>
      <c r="AM1005" s="20"/>
      <c r="AN1005" s="20"/>
      <c r="AO1005" s="20"/>
      <c r="AP1005" s="20"/>
      <c r="AQ1005" s="20"/>
      <c r="AR1005" s="20"/>
      <c r="AS1005" s="20"/>
      <c r="AT1005" s="20"/>
      <c r="AU1005" s="20"/>
      <c r="AV1005" s="20"/>
      <c r="AW1005" s="20"/>
      <c r="AX1005" s="20"/>
      <c r="AY1005" s="20"/>
      <c r="AZ1005" s="20"/>
      <c r="BA1005" s="20"/>
      <c r="BB1005" s="20"/>
      <c r="BC1005" s="20"/>
      <c r="BD1005" s="20"/>
      <c r="BE1005" s="20"/>
      <c r="BF1005" s="20"/>
      <c r="BG1005" s="20"/>
      <c r="BH1005" s="20"/>
      <c r="BI1005" s="20"/>
      <c r="BJ1005" s="20"/>
      <c r="BK1005" s="20"/>
      <c r="BL1005" s="20"/>
      <c r="BM1005" s="20"/>
      <c r="BN1005" s="20"/>
      <c r="BO1005" s="20"/>
      <c r="BP1005" s="20"/>
      <c r="BQ1005" s="20"/>
      <c r="BR1005" s="20"/>
      <c r="BS1005" s="20"/>
      <c r="BT1005" s="20"/>
      <c r="BU1005" s="20"/>
      <c r="BV1005" s="20"/>
      <c r="BW1005" s="20"/>
      <c r="BX1005" s="20"/>
      <c r="BY1005" s="20"/>
      <c r="BZ1005" s="20"/>
      <c r="CA1005" s="20"/>
      <c r="CB1005" s="20"/>
      <c r="CC1005" s="20"/>
      <c r="CD1005" s="20"/>
      <c r="CE1005" s="20"/>
      <c r="CF1005" s="20"/>
      <c r="CG1005" s="20"/>
      <c r="CH1005" s="20"/>
      <c r="CI1005" s="20"/>
      <c r="CJ1005" s="20"/>
      <c r="CK1005" s="20"/>
      <c r="CL1005" s="20"/>
      <c r="CM1005" s="20"/>
      <c r="CN1005" s="20"/>
      <c r="CO1005" s="20"/>
      <c r="CP1005" s="20"/>
      <c r="CQ1005" s="20"/>
      <c r="CR1005" s="20"/>
      <c r="CS1005" s="20"/>
      <c r="CT1005" s="20"/>
      <c r="CU1005" s="20"/>
      <c r="CV1005" s="20"/>
      <c r="CW1005" s="20"/>
      <c r="CX1005" s="20"/>
      <c r="CY1005" s="20"/>
      <c r="CZ1005" s="20"/>
      <c r="DA1005" s="20"/>
      <c r="DB1005" s="20"/>
      <c r="DC1005" s="20"/>
      <c r="DD1005" s="20"/>
      <c r="DE1005" s="20"/>
      <c r="DF1005" s="20"/>
      <c r="DG1005" s="20"/>
      <c r="DH1005" s="20"/>
      <c r="DI1005" s="20"/>
      <c r="DJ1005" s="20"/>
      <c r="DK1005" s="20"/>
      <c r="DL1005" s="20"/>
      <c r="DM1005" s="20"/>
      <c r="DN1005" s="20"/>
      <c r="DO1005" s="20"/>
      <c r="DP1005" s="20"/>
      <c r="DQ1005" s="20"/>
      <c r="DR1005" s="20"/>
      <c r="DS1005" s="20"/>
      <c r="DT1005" s="20"/>
      <c r="DU1005" s="20"/>
      <c r="DV1005" s="20"/>
      <c r="DW1005" s="20"/>
      <c r="DX1005" s="20"/>
      <c r="DY1005" s="20"/>
    </row>
    <row r="100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c r="AN1006" s="20"/>
      <c r="AO1006" s="20"/>
      <c r="AP1006" s="20"/>
      <c r="AQ1006" s="20"/>
      <c r="AR1006" s="20"/>
      <c r="AS1006" s="20"/>
      <c r="AT1006" s="20"/>
      <c r="AU1006" s="20"/>
      <c r="AV1006" s="20"/>
      <c r="AW1006" s="20"/>
      <c r="AX1006" s="20"/>
      <c r="AY1006" s="20"/>
      <c r="AZ1006" s="20"/>
      <c r="BA1006" s="20"/>
      <c r="BB1006" s="20"/>
      <c r="BC1006" s="20"/>
      <c r="BD1006" s="20"/>
      <c r="BE1006" s="20"/>
      <c r="BF1006" s="20"/>
      <c r="BG1006" s="20"/>
      <c r="BH1006" s="20"/>
      <c r="BI1006" s="20"/>
      <c r="BJ1006" s="20"/>
      <c r="BK1006" s="20"/>
      <c r="BL1006" s="20"/>
      <c r="BM1006" s="20"/>
      <c r="BN1006" s="20"/>
      <c r="BO1006" s="20"/>
      <c r="BP1006" s="20"/>
      <c r="BQ1006" s="20"/>
      <c r="BR1006" s="20"/>
      <c r="BS1006" s="20"/>
      <c r="BT1006" s="20"/>
      <c r="BU1006" s="20"/>
      <c r="BV1006" s="20"/>
      <c r="BW1006" s="20"/>
      <c r="BX1006" s="20"/>
      <c r="BY1006" s="20"/>
      <c r="BZ1006" s="20"/>
      <c r="CA1006" s="20"/>
      <c r="CB1006" s="20"/>
      <c r="CC1006" s="20"/>
      <c r="CD1006" s="20"/>
      <c r="CE1006" s="20"/>
      <c r="CF1006" s="20"/>
      <c r="CG1006" s="20"/>
      <c r="CH1006" s="20"/>
      <c r="CI1006" s="20"/>
      <c r="CJ1006" s="20"/>
      <c r="CK1006" s="20"/>
      <c r="CL1006" s="20"/>
      <c r="CM1006" s="20"/>
      <c r="CN1006" s="20"/>
      <c r="CO1006" s="20"/>
      <c r="CP1006" s="20"/>
      <c r="CQ1006" s="20"/>
      <c r="CR1006" s="20"/>
      <c r="CS1006" s="20"/>
      <c r="CT1006" s="20"/>
      <c r="CU1006" s="20"/>
      <c r="CV1006" s="20"/>
      <c r="CW1006" s="20"/>
      <c r="CX1006" s="20"/>
      <c r="CY1006" s="20"/>
      <c r="CZ1006" s="20"/>
      <c r="DA1006" s="20"/>
      <c r="DB1006" s="20"/>
      <c r="DC1006" s="20"/>
      <c r="DD1006" s="20"/>
      <c r="DE1006" s="20"/>
      <c r="DF1006" s="20"/>
      <c r="DG1006" s="20"/>
      <c r="DH1006" s="20"/>
      <c r="DI1006" s="20"/>
      <c r="DJ1006" s="20"/>
      <c r="DK1006" s="20"/>
      <c r="DL1006" s="20"/>
      <c r="DM1006" s="20"/>
      <c r="DN1006" s="20"/>
      <c r="DO1006" s="20"/>
      <c r="DP1006" s="20"/>
      <c r="DQ1006" s="20"/>
      <c r="DR1006" s="20"/>
      <c r="DS1006" s="20"/>
      <c r="DT1006" s="20"/>
      <c r="DU1006" s="20"/>
      <c r="DV1006" s="20"/>
      <c r="DW1006" s="20"/>
      <c r="DX1006" s="20"/>
      <c r="DY1006" s="20"/>
    </row>
    <row r="1007">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c r="AN1007" s="20"/>
      <c r="AO1007" s="20"/>
      <c r="AP1007" s="20"/>
      <c r="AQ1007" s="20"/>
      <c r="AR1007" s="20"/>
      <c r="AS1007" s="20"/>
      <c r="AT1007" s="20"/>
      <c r="AU1007" s="20"/>
      <c r="AV1007" s="20"/>
      <c r="AW1007" s="20"/>
      <c r="AX1007" s="20"/>
      <c r="AY1007" s="20"/>
      <c r="AZ1007" s="20"/>
      <c r="BA1007" s="20"/>
      <c r="BB1007" s="20"/>
      <c r="BC1007" s="20"/>
      <c r="BD1007" s="20"/>
      <c r="BE1007" s="20"/>
      <c r="BF1007" s="20"/>
      <c r="BG1007" s="20"/>
      <c r="BH1007" s="20"/>
      <c r="BI1007" s="20"/>
      <c r="BJ1007" s="20"/>
      <c r="BK1007" s="20"/>
      <c r="BL1007" s="20"/>
      <c r="BM1007" s="20"/>
      <c r="BN1007" s="20"/>
      <c r="BO1007" s="20"/>
      <c r="BP1007" s="20"/>
      <c r="BQ1007" s="20"/>
      <c r="BR1007" s="20"/>
      <c r="BS1007" s="20"/>
      <c r="BT1007" s="20"/>
      <c r="BU1007" s="20"/>
      <c r="BV1007" s="20"/>
      <c r="BW1007" s="20"/>
      <c r="BX1007" s="20"/>
      <c r="BY1007" s="20"/>
      <c r="BZ1007" s="20"/>
      <c r="CA1007" s="20"/>
      <c r="CB1007" s="20"/>
      <c r="CC1007" s="20"/>
      <c r="CD1007" s="20"/>
      <c r="CE1007" s="20"/>
      <c r="CF1007" s="20"/>
      <c r="CG1007" s="20"/>
      <c r="CH1007" s="20"/>
      <c r="CI1007" s="20"/>
      <c r="CJ1007" s="20"/>
      <c r="CK1007" s="20"/>
      <c r="CL1007" s="20"/>
      <c r="CM1007" s="20"/>
      <c r="CN1007" s="20"/>
      <c r="CO1007" s="20"/>
      <c r="CP1007" s="20"/>
      <c r="CQ1007" s="20"/>
      <c r="CR1007" s="20"/>
      <c r="CS1007" s="20"/>
      <c r="CT1007" s="20"/>
      <c r="CU1007" s="20"/>
      <c r="CV1007" s="20"/>
      <c r="CW1007" s="20"/>
      <c r="CX1007" s="20"/>
      <c r="CY1007" s="20"/>
      <c r="CZ1007" s="20"/>
      <c r="DA1007" s="20"/>
      <c r="DB1007" s="20"/>
      <c r="DC1007" s="20"/>
      <c r="DD1007" s="20"/>
      <c r="DE1007" s="20"/>
      <c r="DF1007" s="20"/>
      <c r="DG1007" s="20"/>
      <c r="DH1007" s="20"/>
      <c r="DI1007" s="20"/>
      <c r="DJ1007" s="20"/>
      <c r="DK1007" s="20"/>
      <c r="DL1007" s="20"/>
      <c r="DM1007" s="20"/>
      <c r="DN1007" s="20"/>
      <c r="DO1007" s="20"/>
      <c r="DP1007" s="20"/>
      <c r="DQ1007" s="20"/>
      <c r="DR1007" s="20"/>
      <c r="DS1007" s="20"/>
      <c r="DT1007" s="20"/>
      <c r="DU1007" s="20"/>
      <c r="DV1007" s="20"/>
      <c r="DW1007" s="20"/>
      <c r="DX1007" s="20"/>
      <c r="DY1007" s="20"/>
    </row>
    <row r="1008">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c r="AL1008" s="20"/>
      <c r="AM1008" s="20"/>
      <c r="AN1008" s="20"/>
      <c r="AO1008" s="20"/>
      <c r="AP1008" s="20"/>
      <c r="AQ1008" s="20"/>
      <c r="AR1008" s="20"/>
      <c r="AS1008" s="20"/>
      <c r="AT1008" s="20"/>
      <c r="AU1008" s="20"/>
      <c r="AV1008" s="20"/>
      <c r="AW1008" s="20"/>
      <c r="AX1008" s="20"/>
      <c r="AY1008" s="20"/>
      <c r="AZ1008" s="20"/>
      <c r="BA1008" s="20"/>
      <c r="BB1008" s="20"/>
      <c r="BC1008" s="20"/>
      <c r="BD1008" s="20"/>
      <c r="BE1008" s="20"/>
      <c r="BF1008" s="20"/>
      <c r="BG1008" s="20"/>
      <c r="BH1008" s="20"/>
      <c r="BI1008" s="20"/>
      <c r="BJ1008" s="20"/>
      <c r="BK1008" s="20"/>
      <c r="BL1008" s="20"/>
      <c r="BM1008" s="20"/>
      <c r="BN1008" s="20"/>
      <c r="BO1008" s="20"/>
      <c r="BP1008" s="20"/>
      <c r="BQ1008" s="20"/>
      <c r="BR1008" s="20"/>
      <c r="BS1008" s="20"/>
      <c r="BT1008" s="20"/>
      <c r="BU1008" s="20"/>
      <c r="BV1008" s="20"/>
      <c r="BW1008" s="20"/>
      <c r="BX1008" s="20"/>
      <c r="BY1008" s="20"/>
      <c r="BZ1008" s="20"/>
      <c r="CA1008" s="20"/>
      <c r="CB1008" s="20"/>
      <c r="CC1008" s="20"/>
      <c r="CD1008" s="20"/>
      <c r="CE1008" s="20"/>
      <c r="CF1008" s="20"/>
      <c r="CG1008" s="20"/>
      <c r="CH1008" s="20"/>
      <c r="CI1008" s="20"/>
      <c r="CJ1008" s="20"/>
      <c r="CK1008" s="20"/>
      <c r="CL1008" s="20"/>
      <c r="CM1008" s="20"/>
      <c r="CN1008" s="20"/>
      <c r="CO1008" s="20"/>
      <c r="CP1008" s="20"/>
      <c r="CQ1008" s="20"/>
      <c r="CR1008" s="20"/>
      <c r="CS1008" s="20"/>
      <c r="CT1008" s="20"/>
      <c r="CU1008" s="20"/>
      <c r="CV1008" s="20"/>
      <c r="CW1008" s="20"/>
      <c r="CX1008" s="20"/>
      <c r="CY1008" s="20"/>
      <c r="CZ1008" s="20"/>
      <c r="DA1008" s="20"/>
      <c r="DB1008" s="20"/>
      <c r="DC1008" s="20"/>
      <c r="DD1008" s="20"/>
      <c r="DE1008" s="20"/>
      <c r="DF1008" s="20"/>
      <c r="DG1008" s="20"/>
      <c r="DH1008" s="20"/>
      <c r="DI1008" s="20"/>
      <c r="DJ1008" s="20"/>
      <c r="DK1008" s="20"/>
      <c r="DL1008" s="20"/>
      <c r="DM1008" s="20"/>
      <c r="DN1008" s="20"/>
      <c r="DO1008" s="20"/>
      <c r="DP1008" s="20"/>
      <c r="DQ1008" s="20"/>
      <c r="DR1008" s="20"/>
      <c r="DS1008" s="20"/>
      <c r="DT1008" s="20"/>
      <c r="DU1008" s="20"/>
      <c r="DV1008" s="20"/>
      <c r="DW1008" s="20"/>
      <c r="DX1008" s="20"/>
      <c r="DY1008" s="20"/>
    </row>
    <row r="1009">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c r="AE1009" s="20"/>
      <c r="AF1009" s="20"/>
      <c r="AG1009" s="20"/>
      <c r="AH1009" s="20"/>
      <c r="AI1009" s="20"/>
      <c r="AJ1009" s="20"/>
      <c r="AK1009" s="20"/>
      <c r="AL1009" s="20"/>
      <c r="AM1009" s="20"/>
      <c r="AN1009" s="20"/>
      <c r="AO1009" s="20"/>
      <c r="AP1009" s="20"/>
      <c r="AQ1009" s="20"/>
      <c r="AR1009" s="20"/>
      <c r="AS1009" s="20"/>
      <c r="AT1009" s="20"/>
      <c r="AU1009" s="20"/>
      <c r="AV1009" s="20"/>
      <c r="AW1009" s="20"/>
      <c r="AX1009" s="20"/>
      <c r="AY1009" s="20"/>
      <c r="AZ1009" s="20"/>
      <c r="BA1009" s="20"/>
      <c r="BB1009" s="20"/>
      <c r="BC1009" s="20"/>
      <c r="BD1009" s="20"/>
      <c r="BE1009" s="20"/>
      <c r="BF1009" s="20"/>
      <c r="BG1009" s="20"/>
      <c r="BH1009" s="20"/>
      <c r="BI1009" s="20"/>
      <c r="BJ1009" s="20"/>
      <c r="BK1009" s="20"/>
      <c r="BL1009" s="20"/>
      <c r="BM1009" s="20"/>
      <c r="BN1009" s="20"/>
      <c r="BO1009" s="20"/>
      <c r="BP1009" s="20"/>
      <c r="BQ1009" s="20"/>
      <c r="BR1009" s="20"/>
      <c r="BS1009" s="20"/>
      <c r="BT1009" s="20"/>
      <c r="BU1009" s="20"/>
      <c r="BV1009" s="20"/>
      <c r="BW1009" s="20"/>
      <c r="BX1009" s="20"/>
      <c r="BY1009" s="20"/>
      <c r="BZ1009" s="20"/>
      <c r="CA1009" s="20"/>
      <c r="CB1009" s="20"/>
      <c r="CC1009" s="20"/>
      <c r="CD1009" s="20"/>
      <c r="CE1009" s="20"/>
      <c r="CF1009" s="20"/>
      <c r="CG1009" s="20"/>
      <c r="CH1009" s="20"/>
      <c r="CI1009" s="20"/>
      <c r="CJ1009" s="20"/>
      <c r="CK1009" s="20"/>
      <c r="CL1009" s="20"/>
      <c r="CM1009" s="20"/>
      <c r="CN1009" s="20"/>
      <c r="CO1009" s="20"/>
      <c r="CP1009" s="20"/>
      <c r="CQ1009" s="20"/>
      <c r="CR1009" s="20"/>
      <c r="CS1009" s="20"/>
      <c r="CT1009" s="20"/>
      <c r="CU1009" s="20"/>
      <c r="CV1009" s="20"/>
      <c r="CW1009" s="20"/>
      <c r="CX1009" s="20"/>
      <c r="CY1009" s="20"/>
      <c r="CZ1009" s="20"/>
      <c r="DA1009" s="20"/>
      <c r="DB1009" s="20"/>
      <c r="DC1009" s="20"/>
      <c r="DD1009" s="20"/>
      <c r="DE1009" s="20"/>
      <c r="DF1009" s="20"/>
      <c r="DG1009" s="20"/>
      <c r="DH1009" s="20"/>
      <c r="DI1009" s="20"/>
      <c r="DJ1009" s="20"/>
      <c r="DK1009" s="20"/>
      <c r="DL1009" s="20"/>
      <c r="DM1009" s="20"/>
      <c r="DN1009" s="20"/>
      <c r="DO1009" s="20"/>
      <c r="DP1009" s="20"/>
      <c r="DQ1009" s="20"/>
      <c r="DR1009" s="20"/>
      <c r="DS1009" s="20"/>
      <c r="DT1009" s="20"/>
      <c r="DU1009" s="20"/>
      <c r="DV1009" s="20"/>
      <c r="DW1009" s="20"/>
      <c r="DX1009" s="20"/>
      <c r="DY1009" s="20"/>
    </row>
    <row r="1010">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c r="AL1010" s="20"/>
      <c r="AM1010" s="20"/>
      <c r="AN1010" s="20"/>
      <c r="AO1010" s="20"/>
      <c r="AP1010" s="20"/>
      <c r="AQ1010" s="20"/>
      <c r="AR1010" s="20"/>
      <c r="AS1010" s="20"/>
      <c r="AT1010" s="20"/>
      <c r="AU1010" s="20"/>
      <c r="AV1010" s="20"/>
      <c r="AW1010" s="20"/>
      <c r="AX1010" s="20"/>
      <c r="AY1010" s="20"/>
      <c r="AZ1010" s="20"/>
      <c r="BA1010" s="20"/>
      <c r="BB1010" s="20"/>
      <c r="BC1010" s="20"/>
      <c r="BD1010" s="20"/>
      <c r="BE1010" s="20"/>
      <c r="BF1010" s="20"/>
      <c r="BG1010" s="20"/>
      <c r="BH1010" s="20"/>
      <c r="BI1010" s="20"/>
      <c r="BJ1010" s="20"/>
      <c r="BK1010" s="20"/>
      <c r="BL1010" s="20"/>
      <c r="BM1010" s="20"/>
      <c r="BN1010" s="20"/>
      <c r="BO1010" s="20"/>
      <c r="BP1010" s="20"/>
      <c r="BQ1010" s="20"/>
      <c r="BR1010" s="20"/>
      <c r="BS1010" s="20"/>
      <c r="BT1010" s="20"/>
      <c r="BU1010" s="20"/>
      <c r="BV1010" s="20"/>
      <c r="BW1010" s="20"/>
      <c r="BX1010" s="20"/>
      <c r="BY1010" s="20"/>
      <c r="BZ1010" s="20"/>
      <c r="CA1010" s="20"/>
      <c r="CB1010" s="20"/>
      <c r="CC1010" s="20"/>
      <c r="CD1010" s="20"/>
      <c r="CE1010" s="20"/>
      <c r="CF1010" s="20"/>
      <c r="CG1010" s="20"/>
      <c r="CH1010" s="20"/>
      <c r="CI1010" s="20"/>
      <c r="CJ1010" s="20"/>
      <c r="CK1010" s="20"/>
      <c r="CL1010" s="20"/>
      <c r="CM1010" s="20"/>
      <c r="CN1010" s="20"/>
      <c r="CO1010" s="20"/>
      <c r="CP1010" s="20"/>
      <c r="CQ1010" s="20"/>
      <c r="CR1010" s="20"/>
      <c r="CS1010" s="20"/>
      <c r="CT1010" s="20"/>
      <c r="CU1010" s="20"/>
      <c r="CV1010" s="20"/>
      <c r="CW1010" s="20"/>
      <c r="CX1010" s="20"/>
      <c r="CY1010" s="20"/>
      <c r="CZ1010" s="20"/>
      <c r="DA1010" s="20"/>
      <c r="DB1010" s="20"/>
      <c r="DC1010" s="20"/>
      <c r="DD1010" s="20"/>
      <c r="DE1010" s="20"/>
      <c r="DF1010" s="20"/>
      <c r="DG1010" s="20"/>
      <c r="DH1010" s="20"/>
      <c r="DI1010" s="20"/>
      <c r="DJ1010" s="20"/>
      <c r="DK1010" s="20"/>
      <c r="DL1010" s="20"/>
      <c r="DM1010" s="20"/>
      <c r="DN1010" s="20"/>
      <c r="DO1010" s="20"/>
      <c r="DP1010" s="20"/>
      <c r="DQ1010" s="20"/>
      <c r="DR1010" s="20"/>
      <c r="DS1010" s="20"/>
      <c r="DT1010" s="20"/>
      <c r="DU1010" s="20"/>
      <c r="DV1010" s="20"/>
      <c r="DW1010" s="20"/>
      <c r="DX1010" s="20"/>
      <c r="DY1010" s="20"/>
    </row>
    <row r="101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c r="AE1011" s="20"/>
      <c r="AF1011" s="20"/>
      <c r="AG1011" s="20"/>
      <c r="AH1011" s="20"/>
      <c r="AI1011" s="20"/>
      <c r="AJ1011" s="20"/>
      <c r="AK1011" s="20"/>
      <c r="AL1011" s="20"/>
      <c r="AM1011" s="20"/>
      <c r="AN1011" s="20"/>
      <c r="AO1011" s="20"/>
      <c r="AP1011" s="20"/>
      <c r="AQ1011" s="20"/>
      <c r="AR1011" s="20"/>
      <c r="AS1011" s="20"/>
      <c r="AT1011" s="20"/>
      <c r="AU1011" s="20"/>
      <c r="AV1011" s="20"/>
      <c r="AW1011" s="20"/>
      <c r="AX1011" s="20"/>
      <c r="AY1011" s="20"/>
      <c r="AZ1011" s="20"/>
      <c r="BA1011" s="20"/>
      <c r="BB1011" s="20"/>
      <c r="BC1011" s="20"/>
      <c r="BD1011" s="20"/>
      <c r="BE1011" s="20"/>
      <c r="BF1011" s="20"/>
      <c r="BG1011" s="20"/>
      <c r="BH1011" s="20"/>
      <c r="BI1011" s="20"/>
      <c r="BJ1011" s="20"/>
      <c r="BK1011" s="20"/>
      <c r="BL1011" s="20"/>
      <c r="BM1011" s="20"/>
      <c r="BN1011" s="20"/>
      <c r="BO1011" s="20"/>
      <c r="BP1011" s="20"/>
      <c r="BQ1011" s="20"/>
      <c r="BR1011" s="20"/>
      <c r="BS1011" s="20"/>
      <c r="BT1011" s="20"/>
      <c r="BU1011" s="20"/>
      <c r="BV1011" s="20"/>
      <c r="BW1011" s="20"/>
      <c r="BX1011" s="20"/>
      <c r="BY1011" s="20"/>
      <c r="BZ1011" s="20"/>
      <c r="CA1011" s="20"/>
      <c r="CB1011" s="20"/>
      <c r="CC1011" s="20"/>
      <c r="CD1011" s="20"/>
      <c r="CE1011" s="20"/>
      <c r="CF1011" s="20"/>
      <c r="CG1011" s="20"/>
      <c r="CH1011" s="20"/>
      <c r="CI1011" s="20"/>
      <c r="CJ1011" s="20"/>
      <c r="CK1011" s="20"/>
      <c r="CL1011" s="20"/>
      <c r="CM1011" s="20"/>
      <c r="CN1011" s="20"/>
      <c r="CO1011" s="20"/>
      <c r="CP1011" s="20"/>
      <c r="CQ1011" s="20"/>
      <c r="CR1011" s="20"/>
      <c r="CS1011" s="20"/>
      <c r="CT1011" s="20"/>
      <c r="CU1011" s="20"/>
      <c r="CV1011" s="20"/>
      <c r="CW1011" s="20"/>
      <c r="CX1011" s="20"/>
      <c r="CY1011" s="20"/>
      <c r="CZ1011" s="20"/>
      <c r="DA1011" s="20"/>
      <c r="DB1011" s="20"/>
      <c r="DC1011" s="20"/>
      <c r="DD1011" s="20"/>
      <c r="DE1011" s="20"/>
      <c r="DF1011" s="20"/>
      <c r="DG1011" s="20"/>
      <c r="DH1011" s="20"/>
      <c r="DI1011" s="20"/>
      <c r="DJ1011" s="20"/>
      <c r="DK1011" s="20"/>
      <c r="DL1011" s="20"/>
      <c r="DM1011" s="20"/>
      <c r="DN1011" s="20"/>
      <c r="DO1011" s="20"/>
      <c r="DP1011" s="20"/>
      <c r="DQ1011" s="20"/>
      <c r="DR1011" s="20"/>
      <c r="DS1011" s="20"/>
      <c r="DT1011" s="20"/>
      <c r="DU1011" s="20"/>
      <c r="DV1011" s="20"/>
      <c r="DW1011" s="20"/>
      <c r="DX1011" s="20"/>
      <c r="DY1011" s="20"/>
    </row>
    <row r="1012">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c r="AL1012" s="20"/>
      <c r="AM1012" s="20"/>
      <c r="AN1012" s="20"/>
      <c r="AO1012" s="20"/>
      <c r="AP1012" s="20"/>
      <c r="AQ1012" s="20"/>
      <c r="AR1012" s="20"/>
      <c r="AS1012" s="20"/>
      <c r="AT1012" s="20"/>
      <c r="AU1012" s="20"/>
      <c r="AV1012" s="20"/>
      <c r="AW1012" s="20"/>
      <c r="AX1012" s="20"/>
      <c r="AY1012" s="20"/>
      <c r="AZ1012" s="20"/>
      <c r="BA1012" s="20"/>
      <c r="BB1012" s="20"/>
      <c r="BC1012" s="20"/>
      <c r="BD1012" s="20"/>
      <c r="BE1012" s="20"/>
      <c r="BF1012" s="20"/>
      <c r="BG1012" s="20"/>
      <c r="BH1012" s="20"/>
      <c r="BI1012" s="20"/>
      <c r="BJ1012" s="20"/>
      <c r="BK1012" s="20"/>
      <c r="BL1012" s="20"/>
      <c r="BM1012" s="20"/>
      <c r="BN1012" s="20"/>
      <c r="BO1012" s="20"/>
      <c r="BP1012" s="20"/>
      <c r="BQ1012" s="20"/>
      <c r="BR1012" s="20"/>
      <c r="BS1012" s="20"/>
      <c r="BT1012" s="20"/>
      <c r="BU1012" s="20"/>
      <c r="BV1012" s="20"/>
      <c r="BW1012" s="20"/>
      <c r="BX1012" s="20"/>
      <c r="BY1012" s="20"/>
      <c r="BZ1012" s="20"/>
      <c r="CA1012" s="20"/>
      <c r="CB1012" s="20"/>
      <c r="CC1012" s="20"/>
      <c r="CD1012" s="20"/>
      <c r="CE1012" s="20"/>
      <c r="CF1012" s="20"/>
      <c r="CG1012" s="20"/>
      <c r="CH1012" s="20"/>
      <c r="CI1012" s="20"/>
      <c r="CJ1012" s="20"/>
      <c r="CK1012" s="20"/>
      <c r="CL1012" s="20"/>
      <c r="CM1012" s="20"/>
      <c r="CN1012" s="20"/>
      <c r="CO1012" s="20"/>
      <c r="CP1012" s="20"/>
      <c r="CQ1012" s="20"/>
      <c r="CR1012" s="20"/>
      <c r="CS1012" s="20"/>
      <c r="CT1012" s="20"/>
      <c r="CU1012" s="20"/>
      <c r="CV1012" s="20"/>
      <c r="CW1012" s="20"/>
      <c r="CX1012" s="20"/>
      <c r="CY1012" s="20"/>
      <c r="CZ1012" s="20"/>
      <c r="DA1012" s="20"/>
      <c r="DB1012" s="20"/>
      <c r="DC1012" s="20"/>
      <c r="DD1012" s="20"/>
      <c r="DE1012" s="20"/>
      <c r="DF1012" s="20"/>
      <c r="DG1012" s="20"/>
      <c r="DH1012" s="20"/>
      <c r="DI1012" s="20"/>
      <c r="DJ1012" s="20"/>
      <c r="DK1012" s="20"/>
      <c r="DL1012" s="20"/>
      <c r="DM1012" s="20"/>
      <c r="DN1012" s="20"/>
      <c r="DO1012" s="20"/>
      <c r="DP1012" s="20"/>
      <c r="DQ1012" s="20"/>
      <c r="DR1012" s="20"/>
      <c r="DS1012" s="20"/>
      <c r="DT1012" s="20"/>
      <c r="DU1012" s="20"/>
      <c r="DV1012" s="20"/>
      <c r="DW1012" s="20"/>
      <c r="DX1012" s="20"/>
      <c r="DY1012" s="20"/>
    </row>
    <row r="1013">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c r="AL1013" s="20"/>
      <c r="AM1013" s="20"/>
      <c r="AN1013" s="20"/>
      <c r="AO1013" s="20"/>
      <c r="AP1013" s="20"/>
      <c r="AQ1013" s="20"/>
      <c r="AR1013" s="20"/>
      <c r="AS1013" s="20"/>
      <c r="AT1013" s="20"/>
      <c r="AU1013" s="20"/>
      <c r="AV1013" s="20"/>
      <c r="AW1013" s="20"/>
      <c r="AX1013" s="20"/>
      <c r="AY1013" s="20"/>
      <c r="AZ1013" s="20"/>
      <c r="BA1013" s="20"/>
      <c r="BB1013" s="20"/>
      <c r="BC1013" s="20"/>
      <c r="BD1013" s="20"/>
      <c r="BE1013" s="20"/>
      <c r="BF1013" s="20"/>
      <c r="BG1013" s="20"/>
      <c r="BH1013" s="20"/>
      <c r="BI1013" s="20"/>
      <c r="BJ1013" s="20"/>
      <c r="BK1013" s="20"/>
      <c r="BL1013" s="20"/>
      <c r="BM1013" s="20"/>
      <c r="BN1013" s="20"/>
      <c r="BO1013" s="20"/>
      <c r="BP1013" s="20"/>
      <c r="BQ1013" s="20"/>
      <c r="BR1013" s="20"/>
      <c r="BS1013" s="20"/>
      <c r="BT1013" s="20"/>
      <c r="BU1013" s="20"/>
      <c r="BV1013" s="20"/>
      <c r="BW1013" s="20"/>
      <c r="BX1013" s="20"/>
      <c r="BY1013" s="20"/>
      <c r="BZ1013" s="20"/>
      <c r="CA1013" s="20"/>
      <c r="CB1013" s="20"/>
      <c r="CC1013" s="20"/>
      <c r="CD1013" s="20"/>
      <c r="CE1013" s="20"/>
      <c r="CF1013" s="20"/>
      <c r="CG1013" s="20"/>
      <c r="CH1013" s="20"/>
      <c r="CI1013" s="20"/>
      <c r="CJ1013" s="20"/>
      <c r="CK1013" s="20"/>
      <c r="CL1013" s="20"/>
      <c r="CM1013" s="20"/>
      <c r="CN1013" s="20"/>
      <c r="CO1013" s="20"/>
      <c r="CP1013" s="20"/>
      <c r="CQ1013" s="20"/>
      <c r="CR1013" s="20"/>
      <c r="CS1013" s="20"/>
      <c r="CT1013" s="20"/>
      <c r="CU1013" s="20"/>
      <c r="CV1013" s="20"/>
      <c r="CW1013" s="20"/>
      <c r="CX1013" s="20"/>
      <c r="CY1013" s="20"/>
      <c r="CZ1013" s="20"/>
      <c r="DA1013" s="20"/>
      <c r="DB1013" s="20"/>
      <c r="DC1013" s="20"/>
      <c r="DD1013" s="20"/>
      <c r="DE1013" s="20"/>
      <c r="DF1013" s="20"/>
      <c r="DG1013" s="20"/>
      <c r="DH1013" s="20"/>
      <c r="DI1013" s="20"/>
      <c r="DJ1013" s="20"/>
      <c r="DK1013" s="20"/>
      <c r="DL1013" s="20"/>
      <c r="DM1013" s="20"/>
      <c r="DN1013" s="20"/>
      <c r="DO1013" s="20"/>
      <c r="DP1013" s="20"/>
      <c r="DQ1013" s="20"/>
      <c r="DR1013" s="20"/>
      <c r="DS1013" s="20"/>
      <c r="DT1013" s="20"/>
      <c r="DU1013" s="20"/>
      <c r="DV1013" s="20"/>
      <c r="DW1013" s="20"/>
      <c r="DX1013" s="20"/>
      <c r="DY1013" s="20"/>
    </row>
    <row r="1014">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c r="AE1014" s="20"/>
      <c r="AF1014" s="20"/>
      <c r="AG1014" s="20"/>
      <c r="AH1014" s="20"/>
      <c r="AI1014" s="20"/>
      <c r="AJ1014" s="20"/>
      <c r="AK1014" s="20"/>
      <c r="AL1014" s="20"/>
      <c r="AM1014" s="20"/>
      <c r="AN1014" s="20"/>
      <c r="AO1014" s="20"/>
      <c r="AP1014" s="20"/>
      <c r="AQ1014" s="20"/>
      <c r="AR1014" s="20"/>
      <c r="AS1014" s="20"/>
      <c r="AT1014" s="20"/>
      <c r="AU1014" s="20"/>
      <c r="AV1014" s="20"/>
      <c r="AW1014" s="20"/>
      <c r="AX1014" s="20"/>
      <c r="AY1014" s="20"/>
      <c r="AZ1014" s="20"/>
      <c r="BA1014" s="20"/>
      <c r="BB1014" s="20"/>
      <c r="BC1014" s="20"/>
      <c r="BD1014" s="20"/>
      <c r="BE1014" s="20"/>
      <c r="BF1014" s="20"/>
      <c r="BG1014" s="20"/>
      <c r="BH1014" s="20"/>
      <c r="BI1014" s="20"/>
      <c r="BJ1014" s="20"/>
      <c r="BK1014" s="20"/>
      <c r="BL1014" s="20"/>
      <c r="BM1014" s="20"/>
      <c r="BN1014" s="20"/>
      <c r="BO1014" s="20"/>
      <c r="BP1014" s="20"/>
      <c r="BQ1014" s="20"/>
      <c r="BR1014" s="20"/>
      <c r="BS1014" s="20"/>
      <c r="BT1014" s="20"/>
      <c r="BU1014" s="20"/>
      <c r="BV1014" s="20"/>
      <c r="BW1014" s="20"/>
      <c r="BX1014" s="20"/>
      <c r="BY1014" s="20"/>
      <c r="BZ1014" s="20"/>
      <c r="CA1014" s="20"/>
      <c r="CB1014" s="20"/>
      <c r="CC1014" s="20"/>
      <c r="CD1014" s="20"/>
      <c r="CE1014" s="20"/>
      <c r="CF1014" s="20"/>
      <c r="CG1014" s="20"/>
      <c r="CH1014" s="20"/>
      <c r="CI1014" s="20"/>
      <c r="CJ1014" s="20"/>
      <c r="CK1014" s="20"/>
      <c r="CL1014" s="20"/>
      <c r="CM1014" s="20"/>
      <c r="CN1014" s="20"/>
      <c r="CO1014" s="20"/>
      <c r="CP1014" s="20"/>
      <c r="CQ1014" s="20"/>
      <c r="CR1014" s="20"/>
      <c r="CS1014" s="20"/>
      <c r="CT1014" s="20"/>
      <c r="CU1014" s="20"/>
      <c r="CV1014" s="20"/>
      <c r="CW1014" s="20"/>
      <c r="CX1014" s="20"/>
      <c r="CY1014" s="20"/>
      <c r="CZ1014" s="20"/>
      <c r="DA1014" s="20"/>
      <c r="DB1014" s="20"/>
      <c r="DC1014" s="20"/>
      <c r="DD1014" s="20"/>
      <c r="DE1014" s="20"/>
      <c r="DF1014" s="20"/>
      <c r="DG1014" s="20"/>
      <c r="DH1014" s="20"/>
      <c r="DI1014" s="20"/>
      <c r="DJ1014" s="20"/>
      <c r="DK1014" s="20"/>
      <c r="DL1014" s="20"/>
      <c r="DM1014" s="20"/>
      <c r="DN1014" s="20"/>
      <c r="DO1014" s="20"/>
      <c r="DP1014" s="20"/>
      <c r="DQ1014" s="20"/>
      <c r="DR1014" s="20"/>
      <c r="DS1014" s="20"/>
      <c r="DT1014" s="20"/>
      <c r="DU1014" s="20"/>
      <c r="DV1014" s="20"/>
      <c r="DW1014" s="20"/>
      <c r="DX1014" s="20"/>
      <c r="DY1014" s="20"/>
    </row>
    <row r="1015">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c r="AE1015" s="20"/>
      <c r="AF1015" s="20"/>
      <c r="AG1015" s="20"/>
      <c r="AH1015" s="20"/>
      <c r="AI1015" s="20"/>
      <c r="AJ1015" s="20"/>
      <c r="AK1015" s="20"/>
      <c r="AL1015" s="20"/>
      <c r="AM1015" s="20"/>
      <c r="AN1015" s="20"/>
      <c r="AO1015" s="20"/>
      <c r="AP1015" s="20"/>
      <c r="AQ1015" s="20"/>
      <c r="AR1015" s="20"/>
      <c r="AS1015" s="20"/>
      <c r="AT1015" s="20"/>
      <c r="AU1015" s="20"/>
      <c r="AV1015" s="20"/>
      <c r="AW1015" s="20"/>
      <c r="AX1015" s="20"/>
      <c r="AY1015" s="20"/>
      <c r="AZ1015" s="20"/>
      <c r="BA1015" s="20"/>
      <c r="BB1015" s="20"/>
      <c r="BC1015" s="20"/>
      <c r="BD1015" s="20"/>
      <c r="BE1015" s="20"/>
      <c r="BF1015" s="20"/>
      <c r="BG1015" s="20"/>
      <c r="BH1015" s="20"/>
      <c r="BI1015" s="20"/>
      <c r="BJ1015" s="20"/>
      <c r="BK1015" s="20"/>
      <c r="BL1015" s="20"/>
      <c r="BM1015" s="20"/>
      <c r="BN1015" s="20"/>
      <c r="BO1015" s="20"/>
      <c r="BP1015" s="20"/>
      <c r="BQ1015" s="20"/>
      <c r="BR1015" s="20"/>
      <c r="BS1015" s="20"/>
      <c r="BT1015" s="20"/>
      <c r="BU1015" s="20"/>
      <c r="BV1015" s="20"/>
      <c r="BW1015" s="20"/>
      <c r="BX1015" s="20"/>
      <c r="BY1015" s="20"/>
      <c r="BZ1015" s="20"/>
      <c r="CA1015" s="20"/>
      <c r="CB1015" s="20"/>
      <c r="CC1015" s="20"/>
      <c r="CD1015" s="20"/>
      <c r="CE1015" s="20"/>
      <c r="CF1015" s="20"/>
      <c r="CG1015" s="20"/>
      <c r="CH1015" s="20"/>
      <c r="CI1015" s="20"/>
      <c r="CJ1015" s="20"/>
      <c r="CK1015" s="20"/>
      <c r="CL1015" s="20"/>
      <c r="CM1015" s="20"/>
      <c r="CN1015" s="20"/>
      <c r="CO1015" s="20"/>
      <c r="CP1015" s="20"/>
      <c r="CQ1015" s="20"/>
      <c r="CR1015" s="20"/>
      <c r="CS1015" s="20"/>
      <c r="CT1015" s="20"/>
      <c r="CU1015" s="20"/>
      <c r="CV1015" s="20"/>
      <c r="CW1015" s="20"/>
      <c r="CX1015" s="20"/>
      <c r="CY1015" s="20"/>
      <c r="CZ1015" s="20"/>
      <c r="DA1015" s="20"/>
      <c r="DB1015" s="20"/>
      <c r="DC1015" s="20"/>
      <c r="DD1015" s="20"/>
      <c r="DE1015" s="20"/>
      <c r="DF1015" s="20"/>
      <c r="DG1015" s="20"/>
      <c r="DH1015" s="20"/>
      <c r="DI1015" s="20"/>
      <c r="DJ1015" s="20"/>
      <c r="DK1015" s="20"/>
      <c r="DL1015" s="20"/>
      <c r="DM1015" s="20"/>
      <c r="DN1015" s="20"/>
      <c r="DO1015" s="20"/>
      <c r="DP1015" s="20"/>
      <c r="DQ1015" s="20"/>
      <c r="DR1015" s="20"/>
      <c r="DS1015" s="20"/>
      <c r="DT1015" s="20"/>
      <c r="DU1015" s="20"/>
      <c r="DV1015" s="20"/>
      <c r="DW1015" s="20"/>
      <c r="DX1015" s="20"/>
      <c r="DY1015" s="20"/>
    </row>
    <row r="1016">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c r="AE1016" s="20"/>
      <c r="AF1016" s="20"/>
      <c r="AG1016" s="20"/>
      <c r="AH1016" s="20"/>
      <c r="AI1016" s="20"/>
      <c r="AJ1016" s="20"/>
      <c r="AK1016" s="20"/>
      <c r="AL1016" s="20"/>
      <c r="AM1016" s="20"/>
      <c r="AN1016" s="20"/>
      <c r="AO1016" s="20"/>
      <c r="AP1016" s="20"/>
      <c r="AQ1016" s="20"/>
      <c r="AR1016" s="20"/>
      <c r="AS1016" s="20"/>
      <c r="AT1016" s="20"/>
      <c r="AU1016" s="20"/>
      <c r="AV1016" s="20"/>
      <c r="AW1016" s="20"/>
      <c r="AX1016" s="20"/>
      <c r="AY1016" s="20"/>
      <c r="AZ1016" s="20"/>
      <c r="BA1016" s="20"/>
      <c r="BB1016" s="20"/>
      <c r="BC1016" s="20"/>
      <c r="BD1016" s="20"/>
      <c r="BE1016" s="20"/>
      <c r="BF1016" s="20"/>
      <c r="BG1016" s="20"/>
      <c r="BH1016" s="20"/>
      <c r="BI1016" s="20"/>
      <c r="BJ1016" s="20"/>
      <c r="BK1016" s="20"/>
      <c r="BL1016" s="20"/>
      <c r="BM1016" s="20"/>
      <c r="BN1016" s="20"/>
      <c r="BO1016" s="20"/>
      <c r="BP1016" s="20"/>
      <c r="BQ1016" s="20"/>
      <c r="BR1016" s="20"/>
      <c r="BS1016" s="20"/>
      <c r="BT1016" s="20"/>
      <c r="BU1016" s="20"/>
      <c r="BV1016" s="20"/>
      <c r="BW1016" s="20"/>
      <c r="BX1016" s="20"/>
      <c r="BY1016" s="20"/>
      <c r="BZ1016" s="20"/>
      <c r="CA1016" s="20"/>
      <c r="CB1016" s="20"/>
      <c r="CC1016" s="20"/>
      <c r="CD1016" s="20"/>
      <c r="CE1016" s="20"/>
      <c r="CF1016" s="20"/>
      <c r="CG1016" s="20"/>
      <c r="CH1016" s="20"/>
      <c r="CI1016" s="20"/>
      <c r="CJ1016" s="20"/>
      <c r="CK1016" s="20"/>
      <c r="CL1016" s="20"/>
      <c r="CM1016" s="20"/>
      <c r="CN1016" s="20"/>
      <c r="CO1016" s="20"/>
      <c r="CP1016" s="20"/>
      <c r="CQ1016" s="20"/>
      <c r="CR1016" s="20"/>
      <c r="CS1016" s="20"/>
      <c r="CT1016" s="20"/>
      <c r="CU1016" s="20"/>
      <c r="CV1016" s="20"/>
      <c r="CW1016" s="20"/>
      <c r="CX1016" s="20"/>
      <c r="CY1016" s="20"/>
      <c r="CZ1016" s="20"/>
      <c r="DA1016" s="20"/>
      <c r="DB1016" s="20"/>
      <c r="DC1016" s="20"/>
      <c r="DD1016" s="20"/>
      <c r="DE1016" s="20"/>
      <c r="DF1016" s="20"/>
      <c r="DG1016" s="20"/>
      <c r="DH1016" s="20"/>
      <c r="DI1016" s="20"/>
      <c r="DJ1016" s="20"/>
      <c r="DK1016" s="20"/>
      <c r="DL1016" s="20"/>
      <c r="DM1016" s="20"/>
      <c r="DN1016" s="20"/>
      <c r="DO1016" s="20"/>
      <c r="DP1016" s="20"/>
      <c r="DQ1016" s="20"/>
      <c r="DR1016" s="20"/>
      <c r="DS1016" s="20"/>
      <c r="DT1016" s="20"/>
      <c r="DU1016" s="20"/>
      <c r="DV1016" s="20"/>
      <c r="DW1016" s="20"/>
      <c r="DX1016" s="20"/>
      <c r="DY1016" s="20"/>
    </row>
    <row r="1017">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c r="AN1017" s="20"/>
      <c r="AO1017" s="20"/>
      <c r="AP1017" s="20"/>
      <c r="AQ1017" s="20"/>
      <c r="AR1017" s="20"/>
      <c r="AS1017" s="20"/>
      <c r="AT1017" s="20"/>
      <c r="AU1017" s="20"/>
      <c r="AV1017" s="20"/>
      <c r="AW1017" s="20"/>
      <c r="AX1017" s="20"/>
      <c r="AY1017" s="20"/>
      <c r="AZ1017" s="20"/>
      <c r="BA1017" s="20"/>
      <c r="BB1017" s="20"/>
      <c r="BC1017" s="20"/>
      <c r="BD1017" s="20"/>
      <c r="BE1017" s="20"/>
      <c r="BF1017" s="20"/>
      <c r="BG1017" s="20"/>
      <c r="BH1017" s="20"/>
      <c r="BI1017" s="20"/>
      <c r="BJ1017" s="20"/>
      <c r="BK1017" s="20"/>
      <c r="BL1017" s="20"/>
      <c r="BM1017" s="20"/>
      <c r="BN1017" s="20"/>
      <c r="BO1017" s="20"/>
      <c r="BP1017" s="20"/>
      <c r="BQ1017" s="20"/>
      <c r="BR1017" s="20"/>
      <c r="BS1017" s="20"/>
      <c r="BT1017" s="20"/>
      <c r="BU1017" s="20"/>
      <c r="BV1017" s="20"/>
      <c r="BW1017" s="20"/>
      <c r="BX1017" s="20"/>
      <c r="BY1017" s="20"/>
      <c r="BZ1017" s="20"/>
      <c r="CA1017" s="20"/>
      <c r="CB1017" s="20"/>
      <c r="CC1017" s="20"/>
      <c r="CD1017" s="20"/>
      <c r="CE1017" s="20"/>
      <c r="CF1017" s="20"/>
      <c r="CG1017" s="20"/>
      <c r="CH1017" s="20"/>
      <c r="CI1017" s="20"/>
      <c r="CJ1017" s="20"/>
      <c r="CK1017" s="20"/>
      <c r="CL1017" s="20"/>
      <c r="CM1017" s="20"/>
      <c r="CN1017" s="20"/>
      <c r="CO1017" s="20"/>
      <c r="CP1017" s="20"/>
      <c r="CQ1017" s="20"/>
      <c r="CR1017" s="20"/>
      <c r="CS1017" s="20"/>
      <c r="CT1017" s="20"/>
      <c r="CU1017" s="20"/>
      <c r="CV1017" s="20"/>
      <c r="CW1017" s="20"/>
      <c r="CX1017" s="20"/>
      <c r="CY1017" s="20"/>
      <c r="CZ1017" s="20"/>
      <c r="DA1017" s="20"/>
      <c r="DB1017" s="20"/>
      <c r="DC1017" s="20"/>
      <c r="DD1017" s="20"/>
      <c r="DE1017" s="20"/>
      <c r="DF1017" s="20"/>
      <c r="DG1017" s="20"/>
      <c r="DH1017" s="20"/>
      <c r="DI1017" s="20"/>
      <c r="DJ1017" s="20"/>
      <c r="DK1017" s="20"/>
      <c r="DL1017" s="20"/>
      <c r="DM1017" s="20"/>
      <c r="DN1017" s="20"/>
      <c r="DO1017" s="20"/>
      <c r="DP1017" s="20"/>
      <c r="DQ1017" s="20"/>
      <c r="DR1017" s="20"/>
      <c r="DS1017" s="20"/>
      <c r="DT1017" s="20"/>
      <c r="DU1017" s="20"/>
      <c r="DV1017" s="20"/>
      <c r="DW1017" s="20"/>
      <c r="DX1017" s="20"/>
      <c r="DY1017" s="20"/>
    </row>
    <row r="1018">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c r="AE1018" s="20"/>
      <c r="AF1018" s="20"/>
      <c r="AG1018" s="20"/>
      <c r="AH1018" s="20"/>
      <c r="AI1018" s="20"/>
      <c r="AJ1018" s="20"/>
      <c r="AK1018" s="20"/>
      <c r="AL1018" s="20"/>
      <c r="AM1018" s="20"/>
      <c r="AN1018" s="20"/>
      <c r="AO1018" s="20"/>
      <c r="AP1018" s="20"/>
      <c r="AQ1018" s="20"/>
      <c r="AR1018" s="20"/>
      <c r="AS1018" s="20"/>
      <c r="AT1018" s="20"/>
      <c r="AU1018" s="20"/>
      <c r="AV1018" s="20"/>
      <c r="AW1018" s="20"/>
      <c r="AX1018" s="20"/>
      <c r="AY1018" s="20"/>
      <c r="AZ1018" s="20"/>
      <c r="BA1018" s="20"/>
      <c r="BB1018" s="20"/>
      <c r="BC1018" s="20"/>
      <c r="BD1018" s="20"/>
      <c r="BE1018" s="20"/>
      <c r="BF1018" s="20"/>
      <c r="BG1018" s="20"/>
      <c r="BH1018" s="20"/>
      <c r="BI1018" s="20"/>
      <c r="BJ1018" s="20"/>
      <c r="BK1018" s="20"/>
      <c r="BL1018" s="20"/>
      <c r="BM1018" s="20"/>
      <c r="BN1018" s="20"/>
      <c r="BO1018" s="20"/>
      <c r="BP1018" s="20"/>
      <c r="BQ1018" s="20"/>
      <c r="BR1018" s="20"/>
      <c r="BS1018" s="20"/>
      <c r="BT1018" s="20"/>
      <c r="BU1018" s="20"/>
      <c r="BV1018" s="20"/>
      <c r="BW1018" s="20"/>
      <c r="BX1018" s="20"/>
      <c r="BY1018" s="20"/>
      <c r="BZ1018" s="20"/>
      <c r="CA1018" s="20"/>
      <c r="CB1018" s="20"/>
      <c r="CC1018" s="20"/>
      <c r="CD1018" s="20"/>
      <c r="CE1018" s="20"/>
      <c r="CF1018" s="20"/>
      <c r="CG1018" s="20"/>
      <c r="CH1018" s="20"/>
      <c r="CI1018" s="20"/>
      <c r="CJ1018" s="20"/>
      <c r="CK1018" s="20"/>
      <c r="CL1018" s="20"/>
      <c r="CM1018" s="20"/>
      <c r="CN1018" s="20"/>
      <c r="CO1018" s="20"/>
      <c r="CP1018" s="20"/>
      <c r="CQ1018" s="20"/>
      <c r="CR1018" s="20"/>
      <c r="CS1018" s="20"/>
      <c r="CT1018" s="20"/>
      <c r="CU1018" s="20"/>
      <c r="CV1018" s="20"/>
      <c r="CW1018" s="20"/>
      <c r="CX1018" s="20"/>
      <c r="CY1018" s="20"/>
      <c r="CZ1018" s="20"/>
      <c r="DA1018" s="20"/>
      <c r="DB1018" s="20"/>
      <c r="DC1018" s="20"/>
      <c r="DD1018" s="20"/>
      <c r="DE1018" s="20"/>
      <c r="DF1018" s="20"/>
      <c r="DG1018" s="20"/>
      <c r="DH1018" s="20"/>
      <c r="DI1018" s="20"/>
      <c r="DJ1018" s="20"/>
      <c r="DK1018" s="20"/>
      <c r="DL1018" s="20"/>
      <c r="DM1018" s="20"/>
      <c r="DN1018" s="20"/>
      <c r="DO1018" s="20"/>
      <c r="DP1018" s="20"/>
      <c r="DQ1018" s="20"/>
      <c r="DR1018" s="20"/>
      <c r="DS1018" s="20"/>
      <c r="DT1018" s="20"/>
      <c r="DU1018" s="20"/>
      <c r="DV1018" s="20"/>
      <c r="DW1018" s="20"/>
      <c r="DX1018" s="20"/>
      <c r="DY1018" s="20"/>
    </row>
    <row r="1019">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c r="AL1019" s="20"/>
      <c r="AM1019" s="20"/>
      <c r="AN1019" s="20"/>
      <c r="AO1019" s="20"/>
      <c r="AP1019" s="20"/>
      <c r="AQ1019" s="20"/>
      <c r="AR1019" s="20"/>
      <c r="AS1019" s="20"/>
      <c r="AT1019" s="20"/>
      <c r="AU1019" s="20"/>
      <c r="AV1019" s="20"/>
      <c r="AW1019" s="20"/>
      <c r="AX1019" s="20"/>
      <c r="AY1019" s="20"/>
      <c r="AZ1019" s="20"/>
      <c r="BA1019" s="20"/>
      <c r="BB1019" s="20"/>
      <c r="BC1019" s="20"/>
      <c r="BD1019" s="20"/>
      <c r="BE1019" s="20"/>
      <c r="BF1019" s="20"/>
      <c r="BG1019" s="20"/>
      <c r="BH1019" s="20"/>
      <c r="BI1019" s="20"/>
      <c r="BJ1019" s="20"/>
      <c r="BK1019" s="20"/>
      <c r="BL1019" s="20"/>
      <c r="BM1019" s="20"/>
      <c r="BN1019" s="20"/>
      <c r="BO1019" s="20"/>
      <c r="BP1019" s="20"/>
      <c r="BQ1019" s="20"/>
      <c r="BR1019" s="20"/>
      <c r="BS1019" s="20"/>
      <c r="BT1019" s="20"/>
      <c r="BU1019" s="20"/>
      <c r="BV1019" s="20"/>
      <c r="BW1019" s="20"/>
      <c r="BX1019" s="20"/>
      <c r="BY1019" s="20"/>
      <c r="BZ1019" s="20"/>
      <c r="CA1019" s="20"/>
      <c r="CB1019" s="20"/>
      <c r="CC1019" s="20"/>
      <c r="CD1019" s="20"/>
      <c r="CE1019" s="20"/>
      <c r="CF1019" s="20"/>
      <c r="CG1019" s="20"/>
      <c r="CH1019" s="20"/>
      <c r="CI1019" s="20"/>
      <c r="CJ1019" s="20"/>
      <c r="CK1019" s="20"/>
      <c r="CL1019" s="20"/>
      <c r="CM1019" s="20"/>
      <c r="CN1019" s="20"/>
      <c r="CO1019" s="20"/>
      <c r="CP1019" s="20"/>
      <c r="CQ1019" s="20"/>
      <c r="CR1019" s="20"/>
      <c r="CS1019" s="20"/>
      <c r="CT1019" s="20"/>
      <c r="CU1019" s="20"/>
      <c r="CV1019" s="20"/>
      <c r="CW1019" s="20"/>
      <c r="CX1019" s="20"/>
      <c r="CY1019" s="20"/>
      <c r="CZ1019" s="20"/>
      <c r="DA1019" s="20"/>
      <c r="DB1019" s="20"/>
      <c r="DC1019" s="20"/>
      <c r="DD1019" s="20"/>
      <c r="DE1019" s="20"/>
      <c r="DF1019" s="20"/>
      <c r="DG1019" s="20"/>
      <c r="DH1019" s="20"/>
      <c r="DI1019" s="20"/>
      <c r="DJ1019" s="20"/>
      <c r="DK1019" s="20"/>
      <c r="DL1019" s="20"/>
      <c r="DM1019" s="20"/>
      <c r="DN1019" s="20"/>
      <c r="DO1019" s="20"/>
      <c r="DP1019" s="20"/>
      <c r="DQ1019" s="20"/>
      <c r="DR1019" s="20"/>
      <c r="DS1019" s="20"/>
      <c r="DT1019" s="20"/>
      <c r="DU1019" s="20"/>
      <c r="DV1019" s="20"/>
      <c r="DW1019" s="20"/>
      <c r="DX1019" s="20"/>
      <c r="DY1019" s="20"/>
    </row>
    <row r="1020">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c r="AN1020" s="20"/>
      <c r="AO1020" s="20"/>
      <c r="AP1020" s="20"/>
      <c r="AQ1020" s="20"/>
      <c r="AR1020" s="20"/>
      <c r="AS1020" s="20"/>
      <c r="AT1020" s="20"/>
      <c r="AU1020" s="20"/>
      <c r="AV1020" s="20"/>
      <c r="AW1020" s="20"/>
      <c r="AX1020" s="20"/>
      <c r="AY1020" s="20"/>
      <c r="AZ1020" s="20"/>
      <c r="BA1020" s="20"/>
      <c r="BB1020" s="20"/>
      <c r="BC1020" s="20"/>
      <c r="BD1020" s="20"/>
      <c r="BE1020" s="20"/>
      <c r="BF1020" s="20"/>
      <c r="BG1020" s="20"/>
      <c r="BH1020" s="20"/>
      <c r="BI1020" s="20"/>
      <c r="BJ1020" s="20"/>
      <c r="BK1020" s="20"/>
      <c r="BL1020" s="20"/>
      <c r="BM1020" s="20"/>
      <c r="BN1020" s="20"/>
      <c r="BO1020" s="20"/>
      <c r="BP1020" s="20"/>
      <c r="BQ1020" s="20"/>
      <c r="BR1020" s="20"/>
      <c r="BS1020" s="20"/>
      <c r="BT1020" s="20"/>
      <c r="BU1020" s="20"/>
      <c r="BV1020" s="20"/>
      <c r="BW1020" s="20"/>
      <c r="BX1020" s="20"/>
      <c r="BY1020" s="20"/>
      <c r="BZ1020" s="20"/>
      <c r="CA1020" s="20"/>
      <c r="CB1020" s="20"/>
      <c r="CC1020" s="20"/>
      <c r="CD1020" s="20"/>
      <c r="CE1020" s="20"/>
      <c r="CF1020" s="20"/>
      <c r="CG1020" s="20"/>
      <c r="CH1020" s="20"/>
      <c r="CI1020" s="20"/>
      <c r="CJ1020" s="20"/>
      <c r="CK1020" s="20"/>
      <c r="CL1020" s="20"/>
      <c r="CM1020" s="20"/>
      <c r="CN1020" s="20"/>
      <c r="CO1020" s="20"/>
      <c r="CP1020" s="20"/>
      <c r="CQ1020" s="20"/>
      <c r="CR1020" s="20"/>
      <c r="CS1020" s="20"/>
      <c r="CT1020" s="20"/>
      <c r="CU1020" s="20"/>
      <c r="CV1020" s="20"/>
      <c r="CW1020" s="20"/>
      <c r="CX1020" s="20"/>
      <c r="CY1020" s="20"/>
      <c r="CZ1020" s="20"/>
      <c r="DA1020" s="20"/>
      <c r="DB1020" s="20"/>
      <c r="DC1020" s="20"/>
      <c r="DD1020" s="20"/>
      <c r="DE1020" s="20"/>
      <c r="DF1020" s="20"/>
      <c r="DG1020" s="20"/>
      <c r="DH1020" s="20"/>
      <c r="DI1020" s="20"/>
      <c r="DJ1020" s="20"/>
      <c r="DK1020" s="20"/>
      <c r="DL1020" s="20"/>
      <c r="DM1020" s="20"/>
      <c r="DN1020" s="20"/>
      <c r="DO1020" s="20"/>
      <c r="DP1020" s="20"/>
      <c r="DQ1020" s="20"/>
      <c r="DR1020" s="20"/>
      <c r="DS1020" s="20"/>
      <c r="DT1020" s="20"/>
      <c r="DU1020" s="20"/>
      <c r="DV1020" s="20"/>
      <c r="DW1020" s="20"/>
      <c r="DX1020" s="20"/>
      <c r="DY1020" s="20"/>
    </row>
    <row r="102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c r="AE1021" s="20"/>
      <c r="AF1021" s="20"/>
      <c r="AG1021" s="20"/>
      <c r="AH1021" s="20"/>
      <c r="AI1021" s="20"/>
      <c r="AJ1021" s="20"/>
      <c r="AK1021" s="20"/>
      <c r="AL1021" s="20"/>
      <c r="AM1021" s="20"/>
      <c r="AN1021" s="20"/>
      <c r="AO1021" s="20"/>
      <c r="AP1021" s="20"/>
      <c r="AQ1021" s="20"/>
      <c r="AR1021" s="20"/>
      <c r="AS1021" s="20"/>
      <c r="AT1021" s="20"/>
      <c r="AU1021" s="20"/>
      <c r="AV1021" s="20"/>
      <c r="AW1021" s="20"/>
      <c r="AX1021" s="20"/>
      <c r="AY1021" s="20"/>
      <c r="AZ1021" s="20"/>
      <c r="BA1021" s="20"/>
      <c r="BB1021" s="20"/>
      <c r="BC1021" s="20"/>
      <c r="BD1021" s="20"/>
      <c r="BE1021" s="20"/>
      <c r="BF1021" s="20"/>
      <c r="BG1021" s="20"/>
      <c r="BH1021" s="20"/>
      <c r="BI1021" s="20"/>
      <c r="BJ1021" s="20"/>
      <c r="BK1021" s="20"/>
      <c r="BL1021" s="20"/>
      <c r="BM1021" s="20"/>
      <c r="BN1021" s="20"/>
      <c r="BO1021" s="20"/>
      <c r="BP1021" s="20"/>
      <c r="BQ1021" s="20"/>
      <c r="BR1021" s="20"/>
      <c r="BS1021" s="20"/>
      <c r="BT1021" s="20"/>
      <c r="BU1021" s="20"/>
      <c r="BV1021" s="20"/>
      <c r="BW1021" s="20"/>
      <c r="BX1021" s="20"/>
      <c r="BY1021" s="20"/>
      <c r="BZ1021" s="20"/>
      <c r="CA1021" s="20"/>
      <c r="CB1021" s="20"/>
      <c r="CC1021" s="20"/>
      <c r="CD1021" s="20"/>
      <c r="CE1021" s="20"/>
      <c r="CF1021" s="20"/>
      <c r="CG1021" s="20"/>
      <c r="CH1021" s="20"/>
      <c r="CI1021" s="20"/>
      <c r="CJ1021" s="20"/>
      <c r="CK1021" s="20"/>
      <c r="CL1021" s="20"/>
      <c r="CM1021" s="20"/>
      <c r="CN1021" s="20"/>
      <c r="CO1021" s="20"/>
      <c r="CP1021" s="20"/>
      <c r="CQ1021" s="20"/>
      <c r="CR1021" s="20"/>
      <c r="CS1021" s="20"/>
      <c r="CT1021" s="20"/>
      <c r="CU1021" s="20"/>
      <c r="CV1021" s="20"/>
      <c r="CW1021" s="20"/>
      <c r="CX1021" s="20"/>
      <c r="CY1021" s="20"/>
      <c r="CZ1021" s="20"/>
      <c r="DA1021" s="20"/>
      <c r="DB1021" s="20"/>
      <c r="DC1021" s="20"/>
      <c r="DD1021" s="20"/>
      <c r="DE1021" s="20"/>
      <c r="DF1021" s="20"/>
      <c r="DG1021" s="20"/>
      <c r="DH1021" s="20"/>
      <c r="DI1021" s="20"/>
      <c r="DJ1021" s="20"/>
      <c r="DK1021" s="20"/>
      <c r="DL1021" s="20"/>
      <c r="DM1021" s="20"/>
      <c r="DN1021" s="20"/>
      <c r="DO1021" s="20"/>
      <c r="DP1021" s="20"/>
      <c r="DQ1021" s="20"/>
      <c r="DR1021" s="20"/>
      <c r="DS1021" s="20"/>
      <c r="DT1021" s="20"/>
      <c r="DU1021" s="20"/>
      <c r="DV1021" s="20"/>
      <c r="DW1021" s="20"/>
      <c r="DX1021" s="20"/>
      <c r="DY1021" s="20"/>
    </row>
    <row r="1022">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c r="AE1022" s="20"/>
      <c r="AF1022" s="20"/>
      <c r="AG1022" s="20"/>
      <c r="AH1022" s="20"/>
      <c r="AI1022" s="20"/>
      <c r="AJ1022" s="20"/>
      <c r="AK1022" s="20"/>
      <c r="AL1022" s="20"/>
      <c r="AM1022" s="20"/>
      <c r="AN1022" s="20"/>
      <c r="AO1022" s="20"/>
      <c r="AP1022" s="20"/>
      <c r="AQ1022" s="20"/>
      <c r="AR1022" s="20"/>
      <c r="AS1022" s="20"/>
      <c r="AT1022" s="20"/>
      <c r="AU1022" s="20"/>
      <c r="AV1022" s="20"/>
      <c r="AW1022" s="20"/>
      <c r="AX1022" s="20"/>
      <c r="AY1022" s="20"/>
      <c r="AZ1022" s="20"/>
      <c r="BA1022" s="20"/>
      <c r="BB1022" s="20"/>
      <c r="BC1022" s="20"/>
      <c r="BD1022" s="20"/>
      <c r="BE1022" s="20"/>
      <c r="BF1022" s="20"/>
      <c r="BG1022" s="20"/>
      <c r="BH1022" s="20"/>
      <c r="BI1022" s="20"/>
      <c r="BJ1022" s="20"/>
      <c r="BK1022" s="20"/>
      <c r="BL1022" s="20"/>
      <c r="BM1022" s="20"/>
      <c r="BN1022" s="20"/>
      <c r="BO1022" s="20"/>
      <c r="BP1022" s="20"/>
      <c r="BQ1022" s="20"/>
      <c r="BR1022" s="20"/>
      <c r="BS1022" s="20"/>
      <c r="BT1022" s="20"/>
      <c r="BU1022" s="20"/>
      <c r="BV1022" s="20"/>
      <c r="BW1022" s="20"/>
      <c r="BX1022" s="20"/>
      <c r="BY1022" s="20"/>
      <c r="BZ1022" s="20"/>
      <c r="CA1022" s="20"/>
      <c r="CB1022" s="20"/>
      <c r="CC1022" s="20"/>
      <c r="CD1022" s="20"/>
      <c r="CE1022" s="20"/>
      <c r="CF1022" s="20"/>
      <c r="CG1022" s="20"/>
      <c r="CH1022" s="20"/>
      <c r="CI1022" s="20"/>
      <c r="CJ1022" s="20"/>
      <c r="CK1022" s="20"/>
      <c r="CL1022" s="20"/>
      <c r="CM1022" s="20"/>
      <c r="CN1022" s="20"/>
      <c r="CO1022" s="20"/>
      <c r="CP1022" s="20"/>
      <c r="CQ1022" s="20"/>
      <c r="CR1022" s="20"/>
      <c r="CS1022" s="20"/>
      <c r="CT1022" s="20"/>
      <c r="CU1022" s="20"/>
      <c r="CV1022" s="20"/>
      <c r="CW1022" s="20"/>
      <c r="CX1022" s="20"/>
      <c r="CY1022" s="20"/>
      <c r="CZ1022" s="20"/>
      <c r="DA1022" s="20"/>
      <c r="DB1022" s="20"/>
      <c r="DC1022" s="20"/>
      <c r="DD1022" s="20"/>
      <c r="DE1022" s="20"/>
      <c r="DF1022" s="20"/>
      <c r="DG1022" s="20"/>
      <c r="DH1022" s="20"/>
      <c r="DI1022" s="20"/>
      <c r="DJ1022" s="20"/>
      <c r="DK1022" s="20"/>
      <c r="DL1022" s="20"/>
      <c r="DM1022" s="20"/>
      <c r="DN1022" s="20"/>
      <c r="DO1022" s="20"/>
      <c r="DP1022" s="20"/>
      <c r="DQ1022" s="20"/>
      <c r="DR1022" s="20"/>
      <c r="DS1022" s="20"/>
      <c r="DT1022" s="20"/>
      <c r="DU1022" s="20"/>
      <c r="DV1022" s="20"/>
      <c r="DW1022" s="20"/>
      <c r="DX1022" s="20"/>
      <c r="DY1022" s="20"/>
    </row>
    <row r="1023">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c r="AL1023" s="20"/>
      <c r="AM1023" s="20"/>
      <c r="AN1023" s="20"/>
      <c r="AO1023" s="20"/>
      <c r="AP1023" s="20"/>
      <c r="AQ1023" s="20"/>
      <c r="AR1023" s="20"/>
      <c r="AS1023" s="20"/>
      <c r="AT1023" s="20"/>
      <c r="AU1023" s="20"/>
      <c r="AV1023" s="20"/>
      <c r="AW1023" s="20"/>
      <c r="AX1023" s="20"/>
      <c r="AY1023" s="20"/>
      <c r="AZ1023" s="20"/>
      <c r="BA1023" s="20"/>
      <c r="BB1023" s="20"/>
      <c r="BC1023" s="20"/>
      <c r="BD1023" s="20"/>
      <c r="BE1023" s="20"/>
      <c r="BF1023" s="20"/>
      <c r="BG1023" s="20"/>
      <c r="BH1023" s="20"/>
      <c r="BI1023" s="20"/>
      <c r="BJ1023" s="20"/>
      <c r="BK1023" s="20"/>
      <c r="BL1023" s="20"/>
      <c r="BM1023" s="20"/>
      <c r="BN1023" s="20"/>
      <c r="BO1023" s="20"/>
      <c r="BP1023" s="20"/>
      <c r="BQ1023" s="20"/>
      <c r="BR1023" s="20"/>
      <c r="BS1023" s="20"/>
      <c r="BT1023" s="20"/>
      <c r="BU1023" s="20"/>
      <c r="BV1023" s="20"/>
      <c r="BW1023" s="20"/>
      <c r="BX1023" s="20"/>
      <c r="BY1023" s="20"/>
      <c r="BZ1023" s="20"/>
      <c r="CA1023" s="20"/>
      <c r="CB1023" s="20"/>
      <c r="CC1023" s="20"/>
      <c r="CD1023" s="20"/>
      <c r="CE1023" s="20"/>
      <c r="CF1023" s="20"/>
      <c r="CG1023" s="20"/>
      <c r="CH1023" s="20"/>
      <c r="CI1023" s="20"/>
      <c r="CJ1023" s="20"/>
      <c r="CK1023" s="20"/>
      <c r="CL1023" s="20"/>
      <c r="CM1023" s="20"/>
      <c r="CN1023" s="20"/>
      <c r="CO1023" s="20"/>
      <c r="CP1023" s="20"/>
      <c r="CQ1023" s="20"/>
      <c r="CR1023" s="20"/>
      <c r="CS1023" s="20"/>
      <c r="CT1023" s="20"/>
      <c r="CU1023" s="20"/>
      <c r="CV1023" s="20"/>
      <c r="CW1023" s="20"/>
      <c r="CX1023" s="20"/>
      <c r="CY1023" s="20"/>
      <c r="CZ1023" s="20"/>
      <c r="DA1023" s="20"/>
      <c r="DB1023" s="20"/>
      <c r="DC1023" s="20"/>
      <c r="DD1023" s="20"/>
      <c r="DE1023" s="20"/>
      <c r="DF1023" s="20"/>
      <c r="DG1023" s="20"/>
      <c r="DH1023" s="20"/>
      <c r="DI1023" s="20"/>
      <c r="DJ1023" s="20"/>
      <c r="DK1023" s="20"/>
      <c r="DL1023" s="20"/>
      <c r="DM1023" s="20"/>
      <c r="DN1023" s="20"/>
      <c r="DO1023" s="20"/>
      <c r="DP1023" s="20"/>
      <c r="DQ1023" s="20"/>
      <c r="DR1023" s="20"/>
      <c r="DS1023" s="20"/>
      <c r="DT1023" s="20"/>
      <c r="DU1023" s="20"/>
      <c r="DV1023" s="20"/>
      <c r="DW1023" s="20"/>
      <c r="DX1023" s="20"/>
      <c r="DY1023" s="20"/>
    </row>
    <row r="1024">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c r="AL1024" s="20"/>
      <c r="AM1024" s="20"/>
      <c r="AN1024" s="20"/>
      <c r="AO1024" s="20"/>
      <c r="AP1024" s="20"/>
      <c r="AQ1024" s="20"/>
      <c r="AR1024" s="20"/>
      <c r="AS1024" s="20"/>
      <c r="AT1024" s="20"/>
      <c r="AU1024" s="20"/>
      <c r="AV1024" s="20"/>
      <c r="AW1024" s="20"/>
      <c r="AX1024" s="20"/>
      <c r="AY1024" s="20"/>
      <c r="AZ1024" s="20"/>
      <c r="BA1024" s="20"/>
      <c r="BB1024" s="20"/>
      <c r="BC1024" s="20"/>
      <c r="BD1024" s="20"/>
      <c r="BE1024" s="20"/>
      <c r="BF1024" s="20"/>
      <c r="BG1024" s="20"/>
      <c r="BH1024" s="20"/>
      <c r="BI1024" s="20"/>
      <c r="BJ1024" s="20"/>
      <c r="BK1024" s="20"/>
      <c r="BL1024" s="20"/>
      <c r="BM1024" s="20"/>
      <c r="BN1024" s="20"/>
      <c r="BO1024" s="20"/>
      <c r="BP1024" s="20"/>
      <c r="BQ1024" s="20"/>
      <c r="BR1024" s="20"/>
      <c r="BS1024" s="20"/>
      <c r="BT1024" s="20"/>
      <c r="BU1024" s="20"/>
      <c r="BV1024" s="20"/>
      <c r="BW1024" s="20"/>
      <c r="BX1024" s="20"/>
      <c r="BY1024" s="20"/>
      <c r="BZ1024" s="20"/>
      <c r="CA1024" s="20"/>
      <c r="CB1024" s="20"/>
      <c r="CC1024" s="20"/>
      <c r="CD1024" s="20"/>
      <c r="CE1024" s="20"/>
      <c r="CF1024" s="20"/>
      <c r="CG1024" s="20"/>
      <c r="CH1024" s="20"/>
      <c r="CI1024" s="20"/>
      <c r="CJ1024" s="20"/>
      <c r="CK1024" s="20"/>
      <c r="CL1024" s="20"/>
      <c r="CM1024" s="20"/>
      <c r="CN1024" s="20"/>
      <c r="CO1024" s="20"/>
      <c r="CP1024" s="20"/>
      <c r="CQ1024" s="20"/>
      <c r="CR1024" s="20"/>
      <c r="CS1024" s="20"/>
      <c r="CT1024" s="20"/>
      <c r="CU1024" s="20"/>
      <c r="CV1024" s="20"/>
      <c r="CW1024" s="20"/>
      <c r="CX1024" s="20"/>
      <c r="CY1024" s="20"/>
      <c r="CZ1024" s="20"/>
      <c r="DA1024" s="20"/>
      <c r="DB1024" s="20"/>
      <c r="DC1024" s="20"/>
      <c r="DD1024" s="20"/>
      <c r="DE1024" s="20"/>
      <c r="DF1024" s="20"/>
      <c r="DG1024" s="20"/>
      <c r="DH1024" s="20"/>
      <c r="DI1024" s="20"/>
      <c r="DJ1024" s="20"/>
      <c r="DK1024" s="20"/>
      <c r="DL1024" s="20"/>
      <c r="DM1024" s="20"/>
      <c r="DN1024" s="20"/>
      <c r="DO1024" s="20"/>
      <c r="DP1024" s="20"/>
      <c r="DQ1024" s="20"/>
      <c r="DR1024" s="20"/>
      <c r="DS1024" s="20"/>
      <c r="DT1024" s="20"/>
      <c r="DU1024" s="20"/>
      <c r="DV1024" s="20"/>
      <c r="DW1024" s="20"/>
      <c r="DX1024" s="20"/>
      <c r="DY1024" s="20"/>
    </row>
    <row r="1025">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c r="AL1025" s="20"/>
      <c r="AM1025" s="20"/>
      <c r="AN1025" s="20"/>
      <c r="AO1025" s="20"/>
      <c r="AP1025" s="20"/>
      <c r="AQ1025" s="20"/>
      <c r="AR1025" s="20"/>
      <c r="AS1025" s="20"/>
      <c r="AT1025" s="20"/>
      <c r="AU1025" s="20"/>
      <c r="AV1025" s="20"/>
      <c r="AW1025" s="20"/>
      <c r="AX1025" s="20"/>
      <c r="AY1025" s="20"/>
      <c r="AZ1025" s="20"/>
      <c r="BA1025" s="20"/>
      <c r="BB1025" s="20"/>
      <c r="BC1025" s="20"/>
      <c r="BD1025" s="20"/>
      <c r="BE1025" s="20"/>
      <c r="BF1025" s="20"/>
      <c r="BG1025" s="20"/>
      <c r="BH1025" s="20"/>
      <c r="BI1025" s="20"/>
      <c r="BJ1025" s="20"/>
      <c r="BK1025" s="20"/>
      <c r="BL1025" s="20"/>
      <c r="BM1025" s="20"/>
      <c r="BN1025" s="20"/>
      <c r="BO1025" s="20"/>
      <c r="BP1025" s="20"/>
      <c r="BQ1025" s="20"/>
      <c r="BR1025" s="20"/>
      <c r="BS1025" s="20"/>
      <c r="BT1025" s="20"/>
      <c r="BU1025" s="20"/>
      <c r="BV1025" s="20"/>
      <c r="BW1025" s="20"/>
      <c r="BX1025" s="20"/>
      <c r="BY1025" s="20"/>
      <c r="BZ1025" s="20"/>
      <c r="CA1025" s="20"/>
      <c r="CB1025" s="20"/>
      <c r="CC1025" s="20"/>
      <c r="CD1025" s="20"/>
      <c r="CE1025" s="20"/>
      <c r="CF1025" s="20"/>
      <c r="CG1025" s="20"/>
      <c r="CH1025" s="20"/>
      <c r="CI1025" s="20"/>
      <c r="CJ1025" s="20"/>
      <c r="CK1025" s="20"/>
      <c r="CL1025" s="20"/>
      <c r="CM1025" s="20"/>
      <c r="CN1025" s="20"/>
      <c r="CO1025" s="20"/>
      <c r="CP1025" s="20"/>
      <c r="CQ1025" s="20"/>
      <c r="CR1025" s="20"/>
      <c r="CS1025" s="20"/>
      <c r="CT1025" s="20"/>
      <c r="CU1025" s="20"/>
      <c r="CV1025" s="20"/>
      <c r="CW1025" s="20"/>
      <c r="CX1025" s="20"/>
      <c r="CY1025" s="20"/>
      <c r="CZ1025" s="20"/>
      <c r="DA1025" s="20"/>
      <c r="DB1025" s="20"/>
      <c r="DC1025" s="20"/>
      <c r="DD1025" s="20"/>
      <c r="DE1025" s="20"/>
      <c r="DF1025" s="20"/>
      <c r="DG1025" s="20"/>
      <c r="DH1025" s="20"/>
      <c r="DI1025" s="20"/>
      <c r="DJ1025" s="20"/>
      <c r="DK1025" s="20"/>
      <c r="DL1025" s="20"/>
      <c r="DM1025" s="20"/>
      <c r="DN1025" s="20"/>
      <c r="DO1025" s="20"/>
      <c r="DP1025" s="20"/>
      <c r="DQ1025" s="20"/>
      <c r="DR1025" s="20"/>
      <c r="DS1025" s="20"/>
      <c r="DT1025" s="20"/>
      <c r="DU1025" s="20"/>
      <c r="DV1025" s="20"/>
      <c r="DW1025" s="20"/>
      <c r="DX1025" s="20"/>
      <c r="DY1025" s="20"/>
    </row>
    <row r="1026">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c r="AN1026" s="20"/>
      <c r="AO1026" s="20"/>
      <c r="AP1026" s="20"/>
      <c r="AQ1026" s="20"/>
      <c r="AR1026" s="20"/>
      <c r="AS1026" s="20"/>
      <c r="AT1026" s="20"/>
      <c r="AU1026" s="20"/>
      <c r="AV1026" s="20"/>
      <c r="AW1026" s="20"/>
      <c r="AX1026" s="20"/>
      <c r="AY1026" s="20"/>
      <c r="AZ1026" s="20"/>
      <c r="BA1026" s="20"/>
      <c r="BB1026" s="20"/>
      <c r="BC1026" s="20"/>
      <c r="BD1026" s="20"/>
      <c r="BE1026" s="20"/>
      <c r="BF1026" s="20"/>
      <c r="BG1026" s="20"/>
      <c r="BH1026" s="20"/>
      <c r="BI1026" s="20"/>
      <c r="BJ1026" s="20"/>
      <c r="BK1026" s="20"/>
      <c r="BL1026" s="20"/>
      <c r="BM1026" s="20"/>
      <c r="BN1026" s="20"/>
      <c r="BO1026" s="20"/>
      <c r="BP1026" s="20"/>
      <c r="BQ1026" s="20"/>
      <c r="BR1026" s="20"/>
      <c r="BS1026" s="20"/>
      <c r="BT1026" s="20"/>
      <c r="BU1026" s="20"/>
      <c r="BV1026" s="20"/>
      <c r="BW1026" s="20"/>
      <c r="BX1026" s="20"/>
      <c r="BY1026" s="20"/>
      <c r="BZ1026" s="20"/>
      <c r="CA1026" s="20"/>
      <c r="CB1026" s="20"/>
      <c r="CC1026" s="20"/>
      <c r="CD1026" s="20"/>
      <c r="CE1026" s="20"/>
      <c r="CF1026" s="20"/>
      <c r="CG1026" s="20"/>
      <c r="CH1026" s="20"/>
      <c r="CI1026" s="20"/>
      <c r="CJ1026" s="20"/>
      <c r="CK1026" s="20"/>
      <c r="CL1026" s="20"/>
      <c r="CM1026" s="20"/>
      <c r="CN1026" s="20"/>
      <c r="CO1026" s="20"/>
      <c r="CP1026" s="20"/>
      <c r="CQ1026" s="20"/>
      <c r="CR1026" s="20"/>
      <c r="CS1026" s="20"/>
      <c r="CT1026" s="20"/>
      <c r="CU1026" s="20"/>
      <c r="CV1026" s="20"/>
      <c r="CW1026" s="20"/>
      <c r="CX1026" s="20"/>
      <c r="CY1026" s="20"/>
      <c r="CZ1026" s="20"/>
      <c r="DA1026" s="20"/>
      <c r="DB1026" s="20"/>
      <c r="DC1026" s="20"/>
      <c r="DD1026" s="20"/>
      <c r="DE1026" s="20"/>
      <c r="DF1026" s="20"/>
      <c r="DG1026" s="20"/>
      <c r="DH1026" s="20"/>
      <c r="DI1026" s="20"/>
      <c r="DJ1026" s="20"/>
      <c r="DK1026" s="20"/>
      <c r="DL1026" s="20"/>
      <c r="DM1026" s="20"/>
      <c r="DN1026" s="20"/>
      <c r="DO1026" s="20"/>
      <c r="DP1026" s="20"/>
      <c r="DQ1026" s="20"/>
      <c r="DR1026" s="20"/>
      <c r="DS1026" s="20"/>
      <c r="DT1026" s="20"/>
      <c r="DU1026" s="20"/>
      <c r="DV1026" s="20"/>
      <c r="DW1026" s="20"/>
      <c r="DX1026" s="20"/>
      <c r="DY1026" s="20"/>
    </row>
    <row r="1027">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c r="AE1027" s="20"/>
      <c r="AF1027" s="20"/>
      <c r="AG1027" s="20"/>
      <c r="AH1027" s="20"/>
      <c r="AI1027" s="20"/>
      <c r="AJ1027" s="20"/>
      <c r="AK1027" s="20"/>
      <c r="AL1027" s="20"/>
      <c r="AM1027" s="20"/>
      <c r="AN1027" s="20"/>
      <c r="AO1027" s="20"/>
      <c r="AP1027" s="20"/>
      <c r="AQ1027" s="20"/>
      <c r="AR1027" s="20"/>
      <c r="AS1027" s="20"/>
      <c r="AT1027" s="20"/>
      <c r="AU1027" s="20"/>
      <c r="AV1027" s="20"/>
      <c r="AW1027" s="20"/>
      <c r="AX1027" s="20"/>
      <c r="AY1027" s="20"/>
      <c r="AZ1027" s="20"/>
      <c r="BA1027" s="20"/>
      <c r="BB1027" s="20"/>
      <c r="BC1027" s="20"/>
      <c r="BD1027" s="20"/>
      <c r="BE1027" s="20"/>
      <c r="BF1027" s="20"/>
      <c r="BG1027" s="20"/>
      <c r="BH1027" s="20"/>
      <c r="BI1027" s="20"/>
      <c r="BJ1027" s="20"/>
      <c r="BK1027" s="20"/>
      <c r="BL1027" s="20"/>
      <c r="BM1027" s="20"/>
      <c r="BN1027" s="20"/>
      <c r="BO1027" s="20"/>
      <c r="BP1027" s="20"/>
      <c r="BQ1027" s="20"/>
      <c r="BR1027" s="20"/>
      <c r="BS1027" s="20"/>
      <c r="BT1027" s="20"/>
      <c r="BU1027" s="20"/>
      <c r="BV1027" s="20"/>
      <c r="BW1027" s="20"/>
      <c r="BX1027" s="20"/>
      <c r="BY1027" s="20"/>
      <c r="BZ1027" s="20"/>
      <c r="CA1027" s="20"/>
      <c r="CB1027" s="20"/>
      <c r="CC1027" s="20"/>
      <c r="CD1027" s="20"/>
      <c r="CE1027" s="20"/>
      <c r="CF1027" s="20"/>
      <c r="CG1027" s="20"/>
      <c r="CH1027" s="20"/>
      <c r="CI1027" s="20"/>
      <c r="CJ1027" s="20"/>
      <c r="CK1027" s="20"/>
      <c r="CL1027" s="20"/>
      <c r="CM1027" s="20"/>
      <c r="CN1027" s="20"/>
      <c r="CO1027" s="20"/>
      <c r="CP1027" s="20"/>
      <c r="CQ1027" s="20"/>
      <c r="CR1027" s="20"/>
      <c r="CS1027" s="20"/>
      <c r="CT1027" s="20"/>
      <c r="CU1027" s="20"/>
      <c r="CV1027" s="20"/>
      <c r="CW1027" s="20"/>
      <c r="CX1027" s="20"/>
      <c r="CY1027" s="20"/>
      <c r="CZ1027" s="20"/>
      <c r="DA1027" s="20"/>
      <c r="DB1027" s="20"/>
      <c r="DC1027" s="20"/>
      <c r="DD1027" s="20"/>
      <c r="DE1027" s="20"/>
      <c r="DF1027" s="20"/>
      <c r="DG1027" s="20"/>
      <c r="DH1027" s="20"/>
      <c r="DI1027" s="20"/>
      <c r="DJ1027" s="20"/>
      <c r="DK1027" s="20"/>
      <c r="DL1027" s="20"/>
      <c r="DM1027" s="20"/>
      <c r="DN1027" s="20"/>
      <c r="DO1027" s="20"/>
      <c r="DP1027" s="20"/>
      <c r="DQ1027" s="20"/>
      <c r="DR1027" s="20"/>
      <c r="DS1027" s="20"/>
      <c r="DT1027" s="20"/>
      <c r="DU1027" s="20"/>
      <c r="DV1027" s="20"/>
      <c r="DW1027" s="20"/>
      <c r="DX1027" s="20"/>
      <c r="DY1027" s="20"/>
    </row>
    <row r="1028">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c r="AE1028" s="20"/>
      <c r="AF1028" s="20"/>
      <c r="AG1028" s="20"/>
      <c r="AH1028" s="20"/>
      <c r="AI1028" s="20"/>
      <c r="AJ1028" s="20"/>
      <c r="AK1028" s="20"/>
      <c r="AL1028" s="20"/>
      <c r="AM1028" s="20"/>
      <c r="AN1028" s="20"/>
      <c r="AO1028" s="20"/>
      <c r="AP1028" s="20"/>
      <c r="AQ1028" s="20"/>
      <c r="AR1028" s="20"/>
      <c r="AS1028" s="20"/>
      <c r="AT1028" s="20"/>
      <c r="AU1028" s="20"/>
      <c r="AV1028" s="20"/>
      <c r="AW1028" s="20"/>
      <c r="AX1028" s="20"/>
      <c r="AY1028" s="20"/>
      <c r="AZ1028" s="20"/>
      <c r="BA1028" s="20"/>
      <c r="BB1028" s="20"/>
      <c r="BC1028" s="20"/>
      <c r="BD1028" s="20"/>
      <c r="BE1028" s="20"/>
      <c r="BF1028" s="20"/>
      <c r="BG1028" s="20"/>
      <c r="BH1028" s="20"/>
      <c r="BI1028" s="20"/>
      <c r="BJ1028" s="20"/>
      <c r="BK1028" s="20"/>
      <c r="BL1028" s="20"/>
      <c r="BM1028" s="20"/>
      <c r="BN1028" s="20"/>
      <c r="BO1028" s="20"/>
      <c r="BP1028" s="20"/>
      <c r="BQ1028" s="20"/>
      <c r="BR1028" s="20"/>
      <c r="BS1028" s="20"/>
      <c r="BT1028" s="20"/>
      <c r="BU1028" s="20"/>
      <c r="BV1028" s="20"/>
      <c r="BW1028" s="20"/>
      <c r="BX1028" s="20"/>
      <c r="BY1028" s="20"/>
      <c r="BZ1028" s="20"/>
      <c r="CA1028" s="20"/>
      <c r="CB1028" s="20"/>
      <c r="CC1028" s="20"/>
      <c r="CD1028" s="20"/>
      <c r="CE1028" s="20"/>
      <c r="CF1028" s="20"/>
      <c r="CG1028" s="20"/>
      <c r="CH1028" s="20"/>
      <c r="CI1028" s="20"/>
      <c r="CJ1028" s="20"/>
      <c r="CK1028" s="20"/>
      <c r="CL1028" s="20"/>
      <c r="CM1028" s="20"/>
      <c r="CN1028" s="20"/>
      <c r="CO1028" s="20"/>
      <c r="CP1028" s="20"/>
      <c r="CQ1028" s="20"/>
      <c r="CR1028" s="20"/>
      <c r="CS1028" s="20"/>
      <c r="CT1028" s="20"/>
      <c r="CU1028" s="20"/>
      <c r="CV1028" s="20"/>
      <c r="CW1028" s="20"/>
      <c r="CX1028" s="20"/>
      <c r="CY1028" s="20"/>
      <c r="CZ1028" s="20"/>
      <c r="DA1028" s="20"/>
      <c r="DB1028" s="20"/>
      <c r="DC1028" s="20"/>
      <c r="DD1028" s="20"/>
      <c r="DE1028" s="20"/>
      <c r="DF1028" s="20"/>
      <c r="DG1028" s="20"/>
      <c r="DH1028" s="20"/>
      <c r="DI1028" s="20"/>
      <c r="DJ1028" s="20"/>
      <c r="DK1028" s="20"/>
      <c r="DL1028" s="20"/>
      <c r="DM1028" s="20"/>
      <c r="DN1028" s="20"/>
      <c r="DO1028" s="20"/>
      <c r="DP1028" s="20"/>
      <c r="DQ1028" s="20"/>
      <c r="DR1028" s="20"/>
      <c r="DS1028" s="20"/>
      <c r="DT1028" s="20"/>
      <c r="DU1028" s="20"/>
      <c r="DV1028" s="20"/>
      <c r="DW1028" s="20"/>
      <c r="DX1028" s="20"/>
      <c r="DY1028" s="20"/>
    </row>
    <row r="1029">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c r="AE1029" s="20"/>
      <c r="AF1029" s="20"/>
      <c r="AG1029" s="20"/>
      <c r="AH1029" s="20"/>
      <c r="AI1029" s="20"/>
      <c r="AJ1029" s="20"/>
      <c r="AK1029" s="20"/>
      <c r="AL1029" s="20"/>
      <c r="AM1029" s="20"/>
      <c r="AN1029" s="20"/>
      <c r="AO1029" s="20"/>
      <c r="AP1029" s="20"/>
      <c r="AQ1029" s="20"/>
      <c r="AR1029" s="20"/>
      <c r="AS1029" s="20"/>
      <c r="AT1029" s="20"/>
      <c r="AU1029" s="20"/>
      <c r="AV1029" s="20"/>
      <c r="AW1029" s="20"/>
      <c r="AX1029" s="20"/>
      <c r="AY1029" s="20"/>
      <c r="AZ1029" s="20"/>
      <c r="BA1029" s="20"/>
      <c r="BB1029" s="20"/>
      <c r="BC1029" s="20"/>
      <c r="BD1029" s="20"/>
      <c r="BE1029" s="20"/>
      <c r="BF1029" s="20"/>
      <c r="BG1029" s="20"/>
      <c r="BH1029" s="20"/>
      <c r="BI1029" s="20"/>
      <c r="BJ1029" s="20"/>
      <c r="BK1029" s="20"/>
      <c r="BL1029" s="20"/>
      <c r="BM1029" s="20"/>
      <c r="BN1029" s="20"/>
      <c r="BO1029" s="20"/>
      <c r="BP1029" s="20"/>
      <c r="BQ1029" s="20"/>
      <c r="BR1029" s="20"/>
      <c r="BS1029" s="20"/>
      <c r="BT1029" s="20"/>
      <c r="BU1029" s="20"/>
      <c r="BV1029" s="20"/>
      <c r="BW1029" s="20"/>
      <c r="BX1029" s="20"/>
      <c r="BY1029" s="20"/>
      <c r="BZ1029" s="20"/>
      <c r="CA1029" s="20"/>
      <c r="CB1029" s="20"/>
      <c r="CC1029" s="20"/>
      <c r="CD1029" s="20"/>
      <c r="CE1029" s="20"/>
      <c r="CF1029" s="20"/>
      <c r="CG1029" s="20"/>
      <c r="CH1029" s="20"/>
      <c r="CI1029" s="20"/>
      <c r="CJ1029" s="20"/>
      <c r="CK1029" s="20"/>
      <c r="CL1029" s="20"/>
      <c r="CM1029" s="20"/>
      <c r="CN1029" s="20"/>
      <c r="CO1029" s="20"/>
      <c r="CP1029" s="20"/>
      <c r="CQ1029" s="20"/>
      <c r="CR1029" s="20"/>
      <c r="CS1029" s="20"/>
      <c r="CT1029" s="20"/>
      <c r="CU1029" s="20"/>
      <c r="CV1029" s="20"/>
      <c r="CW1029" s="20"/>
      <c r="CX1029" s="20"/>
      <c r="CY1029" s="20"/>
      <c r="CZ1029" s="20"/>
      <c r="DA1029" s="20"/>
      <c r="DB1029" s="20"/>
      <c r="DC1029" s="20"/>
      <c r="DD1029" s="20"/>
      <c r="DE1029" s="20"/>
      <c r="DF1029" s="20"/>
      <c r="DG1029" s="20"/>
      <c r="DH1029" s="20"/>
      <c r="DI1029" s="20"/>
      <c r="DJ1029" s="20"/>
      <c r="DK1029" s="20"/>
      <c r="DL1029" s="20"/>
      <c r="DM1029" s="20"/>
      <c r="DN1029" s="20"/>
      <c r="DO1029" s="20"/>
      <c r="DP1029" s="20"/>
      <c r="DQ1029" s="20"/>
      <c r="DR1029" s="20"/>
      <c r="DS1029" s="20"/>
      <c r="DT1029" s="20"/>
      <c r="DU1029" s="20"/>
      <c r="DV1029" s="20"/>
      <c r="DW1029" s="20"/>
      <c r="DX1029" s="20"/>
      <c r="DY1029" s="20"/>
    </row>
    <row r="1030">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c r="AE1030" s="20"/>
      <c r="AF1030" s="20"/>
      <c r="AG1030" s="20"/>
      <c r="AH1030" s="20"/>
      <c r="AI1030" s="20"/>
      <c r="AJ1030" s="20"/>
      <c r="AK1030" s="20"/>
      <c r="AL1030" s="20"/>
      <c r="AM1030" s="20"/>
      <c r="AN1030" s="20"/>
      <c r="AO1030" s="20"/>
      <c r="AP1030" s="20"/>
      <c r="AQ1030" s="20"/>
      <c r="AR1030" s="20"/>
      <c r="AS1030" s="20"/>
      <c r="AT1030" s="20"/>
      <c r="AU1030" s="20"/>
      <c r="AV1030" s="20"/>
      <c r="AW1030" s="20"/>
      <c r="AX1030" s="20"/>
      <c r="AY1030" s="20"/>
      <c r="AZ1030" s="20"/>
      <c r="BA1030" s="20"/>
      <c r="BB1030" s="20"/>
      <c r="BC1030" s="20"/>
      <c r="BD1030" s="20"/>
      <c r="BE1030" s="20"/>
      <c r="BF1030" s="20"/>
      <c r="BG1030" s="20"/>
      <c r="BH1030" s="20"/>
      <c r="BI1030" s="20"/>
      <c r="BJ1030" s="20"/>
      <c r="BK1030" s="20"/>
      <c r="BL1030" s="20"/>
      <c r="BM1030" s="20"/>
      <c r="BN1030" s="20"/>
      <c r="BO1030" s="20"/>
      <c r="BP1030" s="20"/>
      <c r="BQ1030" s="20"/>
      <c r="BR1030" s="20"/>
      <c r="BS1030" s="20"/>
      <c r="BT1030" s="20"/>
      <c r="BU1030" s="20"/>
      <c r="BV1030" s="20"/>
      <c r="BW1030" s="20"/>
      <c r="BX1030" s="20"/>
      <c r="BY1030" s="20"/>
      <c r="BZ1030" s="20"/>
      <c r="CA1030" s="20"/>
      <c r="CB1030" s="20"/>
      <c r="CC1030" s="20"/>
      <c r="CD1030" s="20"/>
      <c r="CE1030" s="20"/>
      <c r="CF1030" s="20"/>
      <c r="CG1030" s="20"/>
      <c r="CH1030" s="20"/>
      <c r="CI1030" s="20"/>
      <c r="CJ1030" s="20"/>
      <c r="CK1030" s="20"/>
      <c r="CL1030" s="20"/>
      <c r="CM1030" s="20"/>
      <c r="CN1030" s="20"/>
      <c r="CO1030" s="20"/>
      <c r="CP1030" s="20"/>
      <c r="CQ1030" s="20"/>
      <c r="CR1030" s="20"/>
      <c r="CS1030" s="20"/>
      <c r="CT1030" s="20"/>
      <c r="CU1030" s="20"/>
      <c r="CV1030" s="20"/>
      <c r="CW1030" s="20"/>
      <c r="CX1030" s="20"/>
      <c r="CY1030" s="20"/>
      <c r="CZ1030" s="20"/>
      <c r="DA1030" s="20"/>
      <c r="DB1030" s="20"/>
      <c r="DC1030" s="20"/>
      <c r="DD1030" s="20"/>
      <c r="DE1030" s="20"/>
      <c r="DF1030" s="20"/>
      <c r="DG1030" s="20"/>
      <c r="DH1030" s="20"/>
      <c r="DI1030" s="20"/>
      <c r="DJ1030" s="20"/>
      <c r="DK1030" s="20"/>
      <c r="DL1030" s="20"/>
      <c r="DM1030" s="20"/>
      <c r="DN1030" s="20"/>
      <c r="DO1030" s="20"/>
      <c r="DP1030" s="20"/>
      <c r="DQ1030" s="20"/>
      <c r="DR1030" s="20"/>
      <c r="DS1030" s="20"/>
      <c r="DT1030" s="20"/>
      <c r="DU1030" s="20"/>
      <c r="DV1030" s="20"/>
      <c r="DW1030" s="20"/>
      <c r="DX1030" s="20"/>
      <c r="DY1030" s="20"/>
    </row>
    <row r="1031">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c r="AE1031" s="20"/>
      <c r="AF1031" s="20"/>
      <c r="AG1031" s="20"/>
      <c r="AH1031" s="20"/>
      <c r="AI1031" s="20"/>
      <c r="AJ1031" s="20"/>
      <c r="AK1031" s="20"/>
      <c r="AL1031" s="20"/>
      <c r="AM1031" s="20"/>
      <c r="AN1031" s="20"/>
      <c r="AO1031" s="20"/>
      <c r="AP1031" s="20"/>
      <c r="AQ1031" s="20"/>
      <c r="AR1031" s="20"/>
      <c r="AS1031" s="20"/>
      <c r="AT1031" s="20"/>
      <c r="AU1031" s="20"/>
      <c r="AV1031" s="20"/>
      <c r="AW1031" s="20"/>
      <c r="AX1031" s="20"/>
      <c r="AY1031" s="20"/>
      <c r="AZ1031" s="20"/>
      <c r="BA1031" s="20"/>
      <c r="BB1031" s="20"/>
      <c r="BC1031" s="20"/>
      <c r="BD1031" s="20"/>
      <c r="BE1031" s="20"/>
      <c r="BF1031" s="20"/>
      <c r="BG1031" s="20"/>
      <c r="BH1031" s="20"/>
      <c r="BI1031" s="20"/>
      <c r="BJ1031" s="20"/>
      <c r="BK1031" s="20"/>
      <c r="BL1031" s="20"/>
      <c r="BM1031" s="20"/>
      <c r="BN1031" s="20"/>
      <c r="BO1031" s="20"/>
      <c r="BP1031" s="20"/>
      <c r="BQ1031" s="20"/>
      <c r="BR1031" s="20"/>
      <c r="BS1031" s="20"/>
      <c r="BT1031" s="20"/>
      <c r="BU1031" s="20"/>
      <c r="BV1031" s="20"/>
      <c r="BW1031" s="20"/>
      <c r="BX1031" s="20"/>
      <c r="BY1031" s="20"/>
      <c r="BZ1031" s="20"/>
      <c r="CA1031" s="20"/>
      <c r="CB1031" s="20"/>
      <c r="CC1031" s="20"/>
      <c r="CD1031" s="20"/>
      <c r="CE1031" s="20"/>
      <c r="CF1031" s="20"/>
      <c r="CG1031" s="20"/>
      <c r="CH1031" s="20"/>
      <c r="CI1031" s="20"/>
      <c r="CJ1031" s="20"/>
      <c r="CK1031" s="20"/>
      <c r="CL1031" s="20"/>
      <c r="CM1031" s="20"/>
      <c r="CN1031" s="20"/>
      <c r="CO1031" s="20"/>
      <c r="CP1031" s="20"/>
      <c r="CQ1031" s="20"/>
      <c r="CR1031" s="20"/>
      <c r="CS1031" s="20"/>
      <c r="CT1031" s="20"/>
      <c r="CU1031" s="20"/>
      <c r="CV1031" s="20"/>
      <c r="CW1031" s="20"/>
      <c r="CX1031" s="20"/>
      <c r="CY1031" s="20"/>
      <c r="CZ1031" s="20"/>
      <c r="DA1031" s="20"/>
      <c r="DB1031" s="20"/>
      <c r="DC1031" s="20"/>
      <c r="DD1031" s="20"/>
      <c r="DE1031" s="20"/>
      <c r="DF1031" s="20"/>
      <c r="DG1031" s="20"/>
      <c r="DH1031" s="20"/>
      <c r="DI1031" s="20"/>
      <c r="DJ1031" s="20"/>
      <c r="DK1031" s="20"/>
      <c r="DL1031" s="20"/>
      <c r="DM1031" s="20"/>
      <c r="DN1031" s="20"/>
      <c r="DO1031" s="20"/>
      <c r="DP1031" s="20"/>
      <c r="DQ1031" s="20"/>
      <c r="DR1031" s="20"/>
      <c r="DS1031" s="20"/>
      <c r="DT1031" s="20"/>
      <c r="DU1031" s="20"/>
      <c r="DV1031" s="20"/>
      <c r="DW1031" s="20"/>
      <c r="DX1031" s="20"/>
      <c r="DY1031" s="20"/>
    </row>
    <row r="1032">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c r="AE1032" s="20"/>
      <c r="AF1032" s="20"/>
      <c r="AG1032" s="20"/>
      <c r="AH1032" s="20"/>
      <c r="AI1032" s="20"/>
      <c r="AJ1032" s="20"/>
      <c r="AK1032" s="20"/>
      <c r="AL1032" s="20"/>
      <c r="AM1032" s="20"/>
      <c r="AN1032" s="20"/>
      <c r="AO1032" s="20"/>
      <c r="AP1032" s="20"/>
      <c r="AQ1032" s="20"/>
      <c r="AR1032" s="20"/>
      <c r="AS1032" s="20"/>
      <c r="AT1032" s="20"/>
      <c r="AU1032" s="20"/>
      <c r="AV1032" s="20"/>
      <c r="AW1032" s="20"/>
      <c r="AX1032" s="20"/>
      <c r="AY1032" s="20"/>
      <c r="AZ1032" s="20"/>
      <c r="BA1032" s="20"/>
      <c r="BB1032" s="20"/>
      <c r="BC1032" s="20"/>
      <c r="BD1032" s="20"/>
      <c r="BE1032" s="20"/>
      <c r="BF1032" s="20"/>
      <c r="BG1032" s="20"/>
      <c r="BH1032" s="20"/>
      <c r="BI1032" s="20"/>
      <c r="BJ1032" s="20"/>
      <c r="BK1032" s="20"/>
      <c r="BL1032" s="20"/>
      <c r="BM1032" s="20"/>
      <c r="BN1032" s="20"/>
      <c r="BO1032" s="20"/>
      <c r="BP1032" s="20"/>
      <c r="BQ1032" s="20"/>
      <c r="BR1032" s="20"/>
      <c r="BS1032" s="20"/>
      <c r="BT1032" s="20"/>
      <c r="BU1032" s="20"/>
      <c r="BV1032" s="20"/>
      <c r="BW1032" s="20"/>
      <c r="BX1032" s="20"/>
      <c r="BY1032" s="20"/>
      <c r="BZ1032" s="20"/>
      <c r="CA1032" s="20"/>
      <c r="CB1032" s="20"/>
      <c r="CC1032" s="20"/>
      <c r="CD1032" s="20"/>
      <c r="CE1032" s="20"/>
      <c r="CF1032" s="20"/>
      <c r="CG1032" s="20"/>
      <c r="CH1032" s="20"/>
      <c r="CI1032" s="20"/>
      <c r="CJ1032" s="20"/>
      <c r="CK1032" s="20"/>
      <c r="CL1032" s="20"/>
      <c r="CM1032" s="20"/>
      <c r="CN1032" s="20"/>
      <c r="CO1032" s="20"/>
      <c r="CP1032" s="20"/>
      <c r="CQ1032" s="20"/>
      <c r="CR1032" s="20"/>
      <c r="CS1032" s="20"/>
      <c r="CT1032" s="20"/>
      <c r="CU1032" s="20"/>
      <c r="CV1032" s="20"/>
      <c r="CW1032" s="20"/>
      <c r="CX1032" s="20"/>
      <c r="CY1032" s="20"/>
      <c r="CZ1032" s="20"/>
      <c r="DA1032" s="20"/>
      <c r="DB1032" s="20"/>
      <c r="DC1032" s="20"/>
      <c r="DD1032" s="20"/>
      <c r="DE1032" s="20"/>
      <c r="DF1032" s="20"/>
      <c r="DG1032" s="20"/>
      <c r="DH1032" s="20"/>
      <c r="DI1032" s="20"/>
      <c r="DJ1032" s="20"/>
      <c r="DK1032" s="20"/>
      <c r="DL1032" s="20"/>
      <c r="DM1032" s="20"/>
      <c r="DN1032" s="20"/>
      <c r="DO1032" s="20"/>
      <c r="DP1032" s="20"/>
      <c r="DQ1032" s="20"/>
      <c r="DR1032" s="20"/>
      <c r="DS1032" s="20"/>
      <c r="DT1032" s="20"/>
      <c r="DU1032" s="20"/>
      <c r="DV1032" s="20"/>
      <c r="DW1032" s="20"/>
      <c r="DX1032" s="20"/>
      <c r="DY1032" s="20"/>
    </row>
    <row r="1033">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c r="AE1033" s="20"/>
      <c r="AF1033" s="20"/>
      <c r="AG1033" s="20"/>
      <c r="AH1033" s="20"/>
      <c r="AI1033" s="20"/>
      <c r="AJ1033" s="20"/>
      <c r="AK1033" s="20"/>
      <c r="AL1033" s="20"/>
      <c r="AM1033" s="20"/>
      <c r="AN1033" s="20"/>
      <c r="AO1033" s="20"/>
      <c r="AP1033" s="20"/>
      <c r="AQ1033" s="20"/>
      <c r="AR1033" s="20"/>
      <c r="AS1033" s="20"/>
      <c r="AT1033" s="20"/>
      <c r="AU1033" s="20"/>
      <c r="AV1033" s="20"/>
      <c r="AW1033" s="20"/>
      <c r="AX1033" s="20"/>
      <c r="AY1033" s="20"/>
      <c r="AZ1033" s="20"/>
      <c r="BA1033" s="20"/>
      <c r="BB1033" s="20"/>
      <c r="BC1033" s="20"/>
      <c r="BD1033" s="20"/>
      <c r="BE1033" s="20"/>
      <c r="BF1033" s="20"/>
      <c r="BG1033" s="20"/>
      <c r="BH1033" s="20"/>
      <c r="BI1033" s="20"/>
      <c r="BJ1033" s="20"/>
      <c r="BK1033" s="20"/>
      <c r="BL1033" s="20"/>
      <c r="BM1033" s="20"/>
      <c r="BN1033" s="20"/>
      <c r="BO1033" s="20"/>
      <c r="BP1033" s="20"/>
      <c r="BQ1033" s="20"/>
      <c r="BR1033" s="20"/>
      <c r="BS1033" s="20"/>
      <c r="BT1033" s="20"/>
      <c r="BU1033" s="20"/>
      <c r="BV1033" s="20"/>
      <c r="BW1033" s="20"/>
      <c r="BX1033" s="20"/>
      <c r="BY1033" s="20"/>
      <c r="BZ1033" s="20"/>
      <c r="CA1033" s="20"/>
      <c r="CB1033" s="20"/>
      <c r="CC1033" s="20"/>
      <c r="CD1033" s="20"/>
      <c r="CE1033" s="20"/>
      <c r="CF1033" s="20"/>
      <c r="CG1033" s="20"/>
      <c r="CH1033" s="20"/>
      <c r="CI1033" s="20"/>
      <c r="CJ1033" s="20"/>
      <c r="CK1033" s="20"/>
      <c r="CL1033" s="20"/>
      <c r="CM1033" s="20"/>
      <c r="CN1033" s="20"/>
      <c r="CO1033" s="20"/>
      <c r="CP1033" s="20"/>
      <c r="CQ1033" s="20"/>
      <c r="CR1033" s="20"/>
      <c r="CS1033" s="20"/>
      <c r="CT1033" s="20"/>
      <c r="CU1033" s="20"/>
      <c r="CV1033" s="20"/>
      <c r="CW1033" s="20"/>
      <c r="CX1033" s="20"/>
      <c r="CY1033" s="20"/>
      <c r="CZ1033" s="20"/>
      <c r="DA1033" s="20"/>
      <c r="DB1033" s="20"/>
      <c r="DC1033" s="20"/>
      <c r="DD1033" s="20"/>
      <c r="DE1033" s="20"/>
      <c r="DF1033" s="20"/>
      <c r="DG1033" s="20"/>
      <c r="DH1033" s="20"/>
      <c r="DI1033" s="20"/>
      <c r="DJ1033" s="20"/>
      <c r="DK1033" s="20"/>
      <c r="DL1033" s="20"/>
      <c r="DM1033" s="20"/>
      <c r="DN1033" s="20"/>
      <c r="DO1033" s="20"/>
      <c r="DP1033" s="20"/>
      <c r="DQ1033" s="20"/>
      <c r="DR1033" s="20"/>
      <c r="DS1033" s="20"/>
      <c r="DT1033" s="20"/>
      <c r="DU1033" s="20"/>
      <c r="DV1033" s="20"/>
      <c r="DW1033" s="20"/>
      <c r="DX1033" s="20"/>
      <c r="DY1033" s="20"/>
    </row>
    <row r="1034">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c r="AE1034" s="20"/>
      <c r="AF1034" s="20"/>
      <c r="AG1034" s="20"/>
      <c r="AH1034" s="20"/>
      <c r="AI1034" s="20"/>
      <c r="AJ1034" s="20"/>
      <c r="AK1034" s="20"/>
      <c r="AL1034" s="20"/>
      <c r="AM1034" s="20"/>
      <c r="AN1034" s="20"/>
      <c r="AO1034" s="20"/>
      <c r="AP1034" s="20"/>
      <c r="AQ1034" s="20"/>
      <c r="AR1034" s="20"/>
      <c r="AS1034" s="20"/>
      <c r="AT1034" s="20"/>
      <c r="AU1034" s="20"/>
      <c r="AV1034" s="20"/>
      <c r="AW1034" s="20"/>
      <c r="AX1034" s="20"/>
      <c r="AY1034" s="20"/>
      <c r="AZ1034" s="20"/>
      <c r="BA1034" s="20"/>
      <c r="BB1034" s="20"/>
      <c r="BC1034" s="20"/>
      <c r="BD1034" s="20"/>
      <c r="BE1034" s="20"/>
      <c r="BF1034" s="20"/>
      <c r="BG1034" s="20"/>
      <c r="BH1034" s="20"/>
      <c r="BI1034" s="20"/>
      <c r="BJ1034" s="20"/>
      <c r="BK1034" s="20"/>
      <c r="BL1034" s="20"/>
      <c r="BM1034" s="20"/>
      <c r="BN1034" s="20"/>
      <c r="BO1034" s="20"/>
      <c r="BP1034" s="20"/>
      <c r="BQ1034" s="20"/>
      <c r="BR1034" s="20"/>
      <c r="BS1034" s="20"/>
      <c r="BT1034" s="20"/>
      <c r="BU1034" s="20"/>
      <c r="BV1034" s="20"/>
      <c r="BW1034" s="20"/>
      <c r="BX1034" s="20"/>
      <c r="BY1034" s="20"/>
      <c r="BZ1034" s="20"/>
      <c r="CA1034" s="20"/>
      <c r="CB1034" s="20"/>
      <c r="CC1034" s="20"/>
      <c r="CD1034" s="20"/>
      <c r="CE1034" s="20"/>
      <c r="CF1034" s="20"/>
      <c r="CG1034" s="20"/>
      <c r="CH1034" s="20"/>
      <c r="CI1034" s="20"/>
      <c r="CJ1034" s="20"/>
      <c r="CK1034" s="20"/>
      <c r="CL1034" s="20"/>
      <c r="CM1034" s="20"/>
      <c r="CN1034" s="20"/>
      <c r="CO1034" s="20"/>
      <c r="CP1034" s="20"/>
      <c r="CQ1034" s="20"/>
      <c r="CR1034" s="20"/>
      <c r="CS1034" s="20"/>
      <c r="CT1034" s="20"/>
      <c r="CU1034" s="20"/>
      <c r="CV1034" s="20"/>
      <c r="CW1034" s="20"/>
      <c r="CX1034" s="20"/>
      <c r="CY1034" s="20"/>
      <c r="CZ1034" s="20"/>
      <c r="DA1034" s="20"/>
      <c r="DB1034" s="20"/>
      <c r="DC1034" s="20"/>
      <c r="DD1034" s="20"/>
      <c r="DE1034" s="20"/>
      <c r="DF1034" s="20"/>
      <c r="DG1034" s="20"/>
      <c r="DH1034" s="20"/>
      <c r="DI1034" s="20"/>
      <c r="DJ1034" s="20"/>
      <c r="DK1034" s="20"/>
      <c r="DL1034" s="20"/>
      <c r="DM1034" s="20"/>
      <c r="DN1034" s="20"/>
      <c r="DO1034" s="20"/>
      <c r="DP1034" s="20"/>
      <c r="DQ1034" s="20"/>
      <c r="DR1034" s="20"/>
      <c r="DS1034" s="20"/>
      <c r="DT1034" s="20"/>
      <c r="DU1034" s="20"/>
      <c r="DV1034" s="20"/>
      <c r="DW1034" s="20"/>
      <c r="DX1034" s="20"/>
      <c r="DY1034" s="20"/>
    </row>
    <row r="1035">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c r="AE1035" s="20"/>
      <c r="AF1035" s="20"/>
      <c r="AG1035" s="20"/>
      <c r="AH1035" s="20"/>
      <c r="AI1035" s="20"/>
      <c r="AJ1035" s="20"/>
      <c r="AK1035" s="20"/>
      <c r="AL1035" s="20"/>
      <c r="AM1035" s="20"/>
      <c r="AN1035" s="20"/>
      <c r="AO1035" s="20"/>
      <c r="AP1035" s="20"/>
      <c r="AQ1035" s="20"/>
      <c r="AR1035" s="20"/>
      <c r="AS1035" s="20"/>
      <c r="AT1035" s="20"/>
      <c r="AU1035" s="20"/>
      <c r="AV1035" s="20"/>
      <c r="AW1035" s="20"/>
      <c r="AX1035" s="20"/>
      <c r="AY1035" s="20"/>
      <c r="AZ1035" s="20"/>
      <c r="BA1035" s="20"/>
      <c r="BB1035" s="20"/>
      <c r="BC1035" s="20"/>
      <c r="BD1035" s="20"/>
      <c r="BE1035" s="20"/>
      <c r="BF1035" s="20"/>
      <c r="BG1035" s="20"/>
      <c r="BH1035" s="20"/>
      <c r="BI1035" s="20"/>
      <c r="BJ1035" s="20"/>
      <c r="BK1035" s="20"/>
      <c r="BL1035" s="20"/>
      <c r="BM1035" s="20"/>
      <c r="BN1035" s="20"/>
      <c r="BO1035" s="20"/>
      <c r="BP1035" s="20"/>
      <c r="BQ1035" s="20"/>
      <c r="BR1035" s="20"/>
      <c r="BS1035" s="20"/>
      <c r="BT1035" s="20"/>
      <c r="BU1035" s="20"/>
      <c r="BV1035" s="20"/>
      <c r="BW1035" s="20"/>
      <c r="BX1035" s="20"/>
      <c r="BY1035" s="20"/>
      <c r="BZ1035" s="20"/>
      <c r="CA1035" s="20"/>
      <c r="CB1035" s="20"/>
      <c r="CC1035" s="20"/>
      <c r="CD1035" s="20"/>
      <c r="CE1035" s="20"/>
      <c r="CF1035" s="20"/>
      <c r="CG1035" s="20"/>
      <c r="CH1035" s="20"/>
      <c r="CI1035" s="20"/>
      <c r="CJ1035" s="20"/>
      <c r="CK1035" s="20"/>
      <c r="CL1035" s="20"/>
      <c r="CM1035" s="20"/>
      <c r="CN1035" s="20"/>
      <c r="CO1035" s="20"/>
      <c r="CP1035" s="20"/>
      <c r="CQ1035" s="20"/>
      <c r="CR1035" s="20"/>
      <c r="CS1035" s="20"/>
      <c r="CT1035" s="20"/>
      <c r="CU1035" s="20"/>
      <c r="CV1035" s="20"/>
      <c r="CW1035" s="20"/>
      <c r="CX1035" s="20"/>
      <c r="CY1035" s="20"/>
      <c r="CZ1035" s="20"/>
      <c r="DA1035" s="20"/>
      <c r="DB1035" s="20"/>
      <c r="DC1035" s="20"/>
      <c r="DD1035" s="20"/>
      <c r="DE1035" s="20"/>
      <c r="DF1035" s="20"/>
      <c r="DG1035" s="20"/>
      <c r="DH1035" s="20"/>
      <c r="DI1035" s="20"/>
      <c r="DJ1035" s="20"/>
      <c r="DK1035" s="20"/>
      <c r="DL1035" s="20"/>
      <c r="DM1035" s="20"/>
      <c r="DN1035" s="20"/>
      <c r="DO1035" s="20"/>
      <c r="DP1035" s="20"/>
      <c r="DQ1035" s="20"/>
      <c r="DR1035" s="20"/>
      <c r="DS1035" s="20"/>
      <c r="DT1035" s="20"/>
      <c r="DU1035" s="20"/>
      <c r="DV1035" s="20"/>
      <c r="DW1035" s="20"/>
      <c r="DX1035" s="20"/>
      <c r="DY1035" s="20"/>
    </row>
    <row r="1036">
      <c r="A1036" s="20"/>
      <c r="B1036" s="20"/>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c r="AE1036" s="20"/>
      <c r="AF1036" s="20"/>
      <c r="AG1036" s="20"/>
      <c r="AH1036" s="20"/>
      <c r="AI1036" s="20"/>
      <c r="AJ1036" s="20"/>
      <c r="AK1036" s="20"/>
      <c r="AL1036" s="20"/>
      <c r="AM1036" s="20"/>
      <c r="AN1036" s="20"/>
      <c r="AO1036" s="20"/>
      <c r="AP1036" s="20"/>
      <c r="AQ1036" s="20"/>
      <c r="AR1036" s="20"/>
      <c r="AS1036" s="20"/>
      <c r="AT1036" s="20"/>
      <c r="AU1036" s="20"/>
      <c r="AV1036" s="20"/>
      <c r="AW1036" s="20"/>
      <c r="AX1036" s="20"/>
      <c r="AY1036" s="20"/>
      <c r="AZ1036" s="20"/>
      <c r="BA1036" s="20"/>
      <c r="BB1036" s="20"/>
      <c r="BC1036" s="20"/>
      <c r="BD1036" s="20"/>
      <c r="BE1036" s="20"/>
      <c r="BF1036" s="20"/>
      <c r="BG1036" s="20"/>
      <c r="BH1036" s="20"/>
      <c r="BI1036" s="20"/>
      <c r="BJ1036" s="20"/>
      <c r="BK1036" s="20"/>
      <c r="BL1036" s="20"/>
      <c r="BM1036" s="20"/>
      <c r="BN1036" s="20"/>
      <c r="BO1036" s="20"/>
      <c r="BP1036" s="20"/>
      <c r="BQ1036" s="20"/>
      <c r="BR1036" s="20"/>
      <c r="BS1036" s="20"/>
      <c r="BT1036" s="20"/>
      <c r="BU1036" s="20"/>
      <c r="BV1036" s="20"/>
      <c r="BW1036" s="20"/>
      <c r="BX1036" s="20"/>
      <c r="BY1036" s="20"/>
      <c r="BZ1036" s="20"/>
      <c r="CA1036" s="20"/>
      <c r="CB1036" s="20"/>
      <c r="CC1036" s="20"/>
      <c r="CD1036" s="20"/>
      <c r="CE1036" s="20"/>
      <c r="CF1036" s="20"/>
      <c r="CG1036" s="20"/>
      <c r="CH1036" s="20"/>
      <c r="CI1036" s="20"/>
      <c r="CJ1036" s="20"/>
      <c r="CK1036" s="20"/>
      <c r="CL1036" s="20"/>
      <c r="CM1036" s="20"/>
      <c r="CN1036" s="20"/>
      <c r="CO1036" s="20"/>
      <c r="CP1036" s="20"/>
      <c r="CQ1036" s="20"/>
      <c r="CR1036" s="20"/>
      <c r="CS1036" s="20"/>
      <c r="CT1036" s="20"/>
      <c r="CU1036" s="20"/>
      <c r="CV1036" s="20"/>
      <c r="CW1036" s="20"/>
      <c r="CX1036" s="20"/>
      <c r="CY1036" s="20"/>
      <c r="CZ1036" s="20"/>
      <c r="DA1036" s="20"/>
      <c r="DB1036" s="20"/>
      <c r="DC1036" s="20"/>
      <c r="DD1036" s="20"/>
      <c r="DE1036" s="20"/>
      <c r="DF1036" s="20"/>
      <c r="DG1036" s="20"/>
      <c r="DH1036" s="20"/>
      <c r="DI1036" s="20"/>
      <c r="DJ1036" s="20"/>
      <c r="DK1036" s="20"/>
      <c r="DL1036" s="20"/>
      <c r="DM1036" s="20"/>
      <c r="DN1036" s="20"/>
      <c r="DO1036" s="20"/>
      <c r="DP1036" s="20"/>
      <c r="DQ1036" s="20"/>
      <c r="DR1036" s="20"/>
      <c r="DS1036" s="20"/>
      <c r="DT1036" s="20"/>
      <c r="DU1036" s="20"/>
      <c r="DV1036" s="20"/>
      <c r="DW1036" s="20"/>
      <c r="DX1036" s="20"/>
      <c r="DY1036" s="20"/>
    </row>
    <row r="1037">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c r="AE1037" s="20"/>
      <c r="AF1037" s="20"/>
      <c r="AG1037" s="20"/>
      <c r="AH1037" s="20"/>
      <c r="AI1037" s="20"/>
      <c r="AJ1037" s="20"/>
      <c r="AK1037" s="20"/>
      <c r="AL1037" s="20"/>
      <c r="AM1037" s="20"/>
      <c r="AN1037" s="20"/>
      <c r="AO1037" s="20"/>
      <c r="AP1037" s="20"/>
      <c r="AQ1037" s="20"/>
      <c r="AR1037" s="20"/>
      <c r="AS1037" s="20"/>
      <c r="AT1037" s="20"/>
      <c r="AU1037" s="20"/>
      <c r="AV1037" s="20"/>
      <c r="AW1037" s="20"/>
      <c r="AX1037" s="20"/>
      <c r="AY1037" s="20"/>
      <c r="AZ1037" s="20"/>
      <c r="BA1037" s="20"/>
      <c r="BB1037" s="20"/>
      <c r="BC1037" s="20"/>
      <c r="BD1037" s="20"/>
      <c r="BE1037" s="20"/>
      <c r="BF1037" s="20"/>
      <c r="BG1037" s="20"/>
      <c r="BH1037" s="20"/>
      <c r="BI1037" s="20"/>
      <c r="BJ1037" s="20"/>
      <c r="BK1037" s="20"/>
      <c r="BL1037" s="20"/>
      <c r="BM1037" s="20"/>
      <c r="BN1037" s="20"/>
      <c r="BO1037" s="20"/>
      <c r="BP1037" s="20"/>
      <c r="BQ1037" s="20"/>
      <c r="BR1037" s="20"/>
      <c r="BS1037" s="20"/>
      <c r="BT1037" s="20"/>
      <c r="BU1037" s="20"/>
      <c r="BV1037" s="20"/>
      <c r="BW1037" s="20"/>
      <c r="BX1037" s="20"/>
      <c r="BY1037" s="20"/>
      <c r="BZ1037" s="20"/>
      <c r="CA1037" s="20"/>
      <c r="CB1037" s="20"/>
      <c r="CC1037" s="20"/>
      <c r="CD1037" s="20"/>
      <c r="CE1037" s="20"/>
      <c r="CF1037" s="20"/>
      <c r="CG1037" s="20"/>
      <c r="CH1037" s="20"/>
      <c r="CI1037" s="20"/>
      <c r="CJ1037" s="20"/>
      <c r="CK1037" s="20"/>
      <c r="CL1037" s="20"/>
      <c r="CM1037" s="20"/>
      <c r="CN1037" s="20"/>
      <c r="CO1037" s="20"/>
      <c r="CP1037" s="20"/>
      <c r="CQ1037" s="20"/>
      <c r="CR1037" s="20"/>
      <c r="CS1037" s="20"/>
      <c r="CT1037" s="20"/>
      <c r="CU1037" s="20"/>
      <c r="CV1037" s="20"/>
      <c r="CW1037" s="20"/>
      <c r="CX1037" s="20"/>
      <c r="CY1037" s="20"/>
      <c r="CZ1037" s="20"/>
      <c r="DA1037" s="20"/>
      <c r="DB1037" s="20"/>
      <c r="DC1037" s="20"/>
      <c r="DD1037" s="20"/>
      <c r="DE1037" s="20"/>
      <c r="DF1037" s="20"/>
      <c r="DG1037" s="20"/>
      <c r="DH1037" s="20"/>
      <c r="DI1037" s="20"/>
      <c r="DJ1037" s="20"/>
      <c r="DK1037" s="20"/>
      <c r="DL1037" s="20"/>
      <c r="DM1037" s="20"/>
      <c r="DN1037" s="20"/>
      <c r="DO1037" s="20"/>
      <c r="DP1037" s="20"/>
      <c r="DQ1037" s="20"/>
      <c r="DR1037" s="20"/>
      <c r="DS1037" s="20"/>
      <c r="DT1037" s="20"/>
      <c r="DU1037" s="20"/>
      <c r="DV1037" s="20"/>
      <c r="DW1037" s="20"/>
      <c r="DX1037" s="20"/>
      <c r="DY1037" s="20"/>
    </row>
    <row r="1038">
      <c r="A1038" s="20"/>
      <c r="B1038" s="20"/>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c r="AE1038" s="20"/>
      <c r="AF1038" s="20"/>
      <c r="AG1038" s="20"/>
      <c r="AH1038" s="20"/>
      <c r="AI1038" s="20"/>
      <c r="AJ1038" s="20"/>
      <c r="AK1038" s="20"/>
      <c r="AL1038" s="20"/>
      <c r="AM1038" s="20"/>
      <c r="AN1038" s="20"/>
      <c r="AO1038" s="20"/>
      <c r="AP1038" s="20"/>
      <c r="AQ1038" s="20"/>
      <c r="AR1038" s="20"/>
      <c r="AS1038" s="20"/>
      <c r="AT1038" s="20"/>
      <c r="AU1038" s="20"/>
      <c r="AV1038" s="20"/>
      <c r="AW1038" s="20"/>
      <c r="AX1038" s="20"/>
      <c r="AY1038" s="20"/>
      <c r="AZ1038" s="20"/>
      <c r="BA1038" s="20"/>
      <c r="BB1038" s="20"/>
      <c r="BC1038" s="20"/>
      <c r="BD1038" s="20"/>
      <c r="BE1038" s="20"/>
      <c r="BF1038" s="20"/>
      <c r="BG1038" s="20"/>
      <c r="BH1038" s="20"/>
      <c r="BI1038" s="20"/>
      <c r="BJ1038" s="20"/>
      <c r="BK1038" s="20"/>
      <c r="BL1038" s="20"/>
      <c r="BM1038" s="20"/>
      <c r="BN1038" s="20"/>
      <c r="BO1038" s="20"/>
      <c r="BP1038" s="20"/>
      <c r="BQ1038" s="20"/>
      <c r="BR1038" s="20"/>
      <c r="BS1038" s="20"/>
      <c r="BT1038" s="20"/>
      <c r="BU1038" s="20"/>
      <c r="BV1038" s="20"/>
      <c r="BW1038" s="20"/>
      <c r="BX1038" s="20"/>
      <c r="BY1038" s="20"/>
      <c r="BZ1038" s="20"/>
      <c r="CA1038" s="20"/>
      <c r="CB1038" s="20"/>
      <c r="CC1038" s="20"/>
      <c r="CD1038" s="20"/>
      <c r="CE1038" s="20"/>
      <c r="CF1038" s="20"/>
      <c r="CG1038" s="20"/>
      <c r="CH1038" s="20"/>
      <c r="CI1038" s="20"/>
      <c r="CJ1038" s="20"/>
      <c r="CK1038" s="20"/>
      <c r="CL1038" s="20"/>
      <c r="CM1038" s="20"/>
      <c r="CN1038" s="20"/>
      <c r="CO1038" s="20"/>
      <c r="CP1038" s="20"/>
      <c r="CQ1038" s="20"/>
      <c r="CR1038" s="20"/>
      <c r="CS1038" s="20"/>
      <c r="CT1038" s="20"/>
      <c r="CU1038" s="20"/>
      <c r="CV1038" s="20"/>
      <c r="CW1038" s="20"/>
      <c r="CX1038" s="20"/>
      <c r="CY1038" s="20"/>
      <c r="CZ1038" s="20"/>
      <c r="DA1038" s="20"/>
      <c r="DB1038" s="20"/>
      <c r="DC1038" s="20"/>
      <c r="DD1038" s="20"/>
      <c r="DE1038" s="20"/>
      <c r="DF1038" s="20"/>
      <c r="DG1038" s="20"/>
      <c r="DH1038" s="20"/>
      <c r="DI1038" s="20"/>
      <c r="DJ1038" s="20"/>
      <c r="DK1038" s="20"/>
      <c r="DL1038" s="20"/>
      <c r="DM1038" s="20"/>
      <c r="DN1038" s="20"/>
      <c r="DO1038" s="20"/>
      <c r="DP1038" s="20"/>
      <c r="DQ1038" s="20"/>
      <c r="DR1038" s="20"/>
      <c r="DS1038" s="20"/>
      <c r="DT1038" s="20"/>
      <c r="DU1038" s="20"/>
      <c r="DV1038" s="20"/>
      <c r="DW1038" s="20"/>
      <c r="DX1038" s="20"/>
      <c r="DY1038" s="20"/>
    </row>
    <row r="1039">
      <c r="A1039" s="20"/>
      <c r="B1039" s="20"/>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c r="AE1039" s="20"/>
      <c r="AF1039" s="20"/>
      <c r="AG1039" s="20"/>
      <c r="AH1039" s="20"/>
      <c r="AI1039" s="20"/>
      <c r="AJ1039" s="20"/>
      <c r="AK1039" s="20"/>
      <c r="AL1039" s="20"/>
      <c r="AM1039" s="20"/>
      <c r="AN1039" s="20"/>
      <c r="AO1039" s="20"/>
      <c r="AP1039" s="20"/>
      <c r="AQ1039" s="20"/>
      <c r="AR1039" s="20"/>
      <c r="AS1039" s="20"/>
      <c r="AT1039" s="20"/>
      <c r="AU1039" s="20"/>
      <c r="AV1039" s="20"/>
      <c r="AW1039" s="20"/>
      <c r="AX1039" s="20"/>
      <c r="AY1039" s="20"/>
      <c r="AZ1039" s="20"/>
      <c r="BA1039" s="20"/>
      <c r="BB1039" s="20"/>
      <c r="BC1039" s="20"/>
      <c r="BD1039" s="20"/>
      <c r="BE1039" s="20"/>
      <c r="BF1039" s="20"/>
      <c r="BG1039" s="20"/>
      <c r="BH1039" s="20"/>
      <c r="BI1039" s="20"/>
      <c r="BJ1039" s="20"/>
      <c r="BK1039" s="20"/>
      <c r="BL1039" s="20"/>
      <c r="BM1039" s="20"/>
      <c r="BN1039" s="20"/>
      <c r="BO1039" s="20"/>
      <c r="BP1039" s="20"/>
      <c r="BQ1039" s="20"/>
      <c r="BR1039" s="20"/>
      <c r="BS1039" s="20"/>
      <c r="BT1039" s="20"/>
      <c r="BU1039" s="20"/>
      <c r="BV1039" s="20"/>
      <c r="BW1039" s="20"/>
      <c r="BX1039" s="20"/>
      <c r="BY1039" s="20"/>
      <c r="BZ1039" s="20"/>
      <c r="CA1039" s="20"/>
      <c r="CB1039" s="20"/>
      <c r="CC1039" s="20"/>
      <c r="CD1039" s="20"/>
      <c r="CE1039" s="20"/>
      <c r="CF1039" s="20"/>
      <c r="CG1039" s="20"/>
      <c r="CH1039" s="20"/>
      <c r="CI1039" s="20"/>
      <c r="CJ1039" s="20"/>
      <c r="CK1039" s="20"/>
      <c r="CL1039" s="20"/>
      <c r="CM1039" s="20"/>
      <c r="CN1039" s="20"/>
      <c r="CO1039" s="20"/>
      <c r="CP1039" s="20"/>
      <c r="CQ1039" s="20"/>
      <c r="CR1039" s="20"/>
      <c r="CS1039" s="20"/>
      <c r="CT1039" s="20"/>
      <c r="CU1039" s="20"/>
      <c r="CV1039" s="20"/>
      <c r="CW1039" s="20"/>
      <c r="CX1039" s="20"/>
      <c r="CY1039" s="20"/>
      <c r="CZ1039" s="20"/>
      <c r="DA1039" s="20"/>
      <c r="DB1039" s="20"/>
      <c r="DC1039" s="20"/>
      <c r="DD1039" s="20"/>
      <c r="DE1039" s="20"/>
      <c r="DF1039" s="20"/>
      <c r="DG1039" s="20"/>
      <c r="DH1039" s="20"/>
      <c r="DI1039" s="20"/>
      <c r="DJ1039" s="20"/>
      <c r="DK1039" s="20"/>
      <c r="DL1039" s="20"/>
      <c r="DM1039" s="20"/>
      <c r="DN1039" s="20"/>
      <c r="DO1039" s="20"/>
      <c r="DP1039" s="20"/>
      <c r="DQ1039" s="20"/>
      <c r="DR1039" s="20"/>
      <c r="DS1039" s="20"/>
      <c r="DT1039" s="20"/>
      <c r="DU1039" s="20"/>
      <c r="DV1039" s="20"/>
      <c r="DW1039" s="20"/>
      <c r="DX1039" s="20"/>
      <c r="DY1039" s="20"/>
    </row>
    <row r="1040">
      <c r="A1040" s="20"/>
      <c r="B1040" s="20"/>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c r="AE1040" s="20"/>
      <c r="AF1040" s="20"/>
      <c r="AG1040" s="20"/>
      <c r="AH1040" s="20"/>
      <c r="AI1040" s="20"/>
      <c r="AJ1040" s="20"/>
      <c r="AK1040" s="20"/>
      <c r="AL1040" s="20"/>
      <c r="AM1040" s="20"/>
      <c r="AN1040" s="20"/>
      <c r="AO1040" s="20"/>
      <c r="AP1040" s="20"/>
      <c r="AQ1040" s="20"/>
      <c r="AR1040" s="20"/>
      <c r="AS1040" s="20"/>
      <c r="AT1040" s="20"/>
      <c r="AU1040" s="20"/>
      <c r="AV1040" s="20"/>
      <c r="AW1040" s="20"/>
      <c r="AX1040" s="20"/>
      <c r="AY1040" s="20"/>
      <c r="AZ1040" s="20"/>
      <c r="BA1040" s="20"/>
      <c r="BB1040" s="20"/>
      <c r="BC1040" s="20"/>
      <c r="BD1040" s="20"/>
      <c r="BE1040" s="20"/>
      <c r="BF1040" s="20"/>
      <c r="BG1040" s="20"/>
      <c r="BH1040" s="20"/>
      <c r="BI1040" s="20"/>
      <c r="BJ1040" s="20"/>
      <c r="BK1040" s="20"/>
      <c r="BL1040" s="20"/>
      <c r="BM1040" s="20"/>
      <c r="BN1040" s="20"/>
      <c r="BO1040" s="20"/>
      <c r="BP1040" s="20"/>
      <c r="BQ1040" s="20"/>
      <c r="BR1040" s="20"/>
      <c r="BS1040" s="20"/>
      <c r="BT1040" s="20"/>
      <c r="BU1040" s="20"/>
      <c r="BV1040" s="20"/>
      <c r="BW1040" s="20"/>
      <c r="BX1040" s="20"/>
      <c r="BY1040" s="20"/>
      <c r="BZ1040" s="20"/>
      <c r="CA1040" s="20"/>
      <c r="CB1040" s="20"/>
      <c r="CC1040" s="20"/>
      <c r="CD1040" s="20"/>
      <c r="CE1040" s="20"/>
      <c r="CF1040" s="20"/>
      <c r="CG1040" s="20"/>
      <c r="CH1040" s="20"/>
      <c r="CI1040" s="20"/>
      <c r="CJ1040" s="20"/>
      <c r="CK1040" s="20"/>
      <c r="CL1040" s="20"/>
      <c r="CM1040" s="20"/>
      <c r="CN1040" s="20"/>
      <c r="CO1040" s="20"/>
      <c r="CP1040" s="20"/>
      <c r="CQ1040" s="20"/>
      <c r="CR1040" s="20"/>
      <c r="CS1040" s="20"/>
      <c r="CT1040" s="20"/>
      <c r="CU1040" s="20"/>
      <c r="CV1040" s="20"/>
      <c r="CW1040" s="20"/>
      <c r="CX1040" s="20"/>
      <c r="CY1040" s="20"/>
      <c r="CZ1040" s="20"/>
      <c r="DA1040" s="20"/>
      <c r="DB1040" s="20"/>
      <c r="DC1040" s="20"/>
      <c r="DD1040" s="20"/>
      <c r="DE1040" s="20"/>
      <c r="DF1040" s="20"/>
      <c r="DG1040" s="20"/>
      <c r="DH1040" s="20"/>
      <c r="DI1040" s="20"/>
      <c r="DJ1040" s="20"/>
      <c r="DK1040" s="20"/>
      <c r="DL1040" s="20"/>
      <c r="DM1040" s="20"/>
      <c r="DN1040" s="20"/>
      <c r="DO1040" s="20"/>
      <c r="DP1040" s="20"/>
      <c r="DQ1040" s="20"/>
      <c r="DR1040" s="20"/>
      <c r="DS1040" s="20"/>
      <c r="DT1040" s="20"/>
      <c r="DU1040" s="20"/>
      <c r="DV1040" s="20"/>
      <c r="DW1040" s="20"/>
      <c r="DX1040" s="20"/>
      <c r="DY1040" s="20"/>
    </row>
    <row r="1041">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c r="AE1041" s="20"/>
      <c r="AF1041" s="20"/>
      <c r="AG1041" s="20"/>
      <c r="AH1041" s="20"/>
      <c r="AI1041" s="20"/>
      <c r="AJ1041" s="20"/>
      <c r="AK1041" s="20"/>
      <c r="AL1041" s="20"/>
      <c r="AM1041" s="20"/>
      <c r="AN1041" s="20"/>
      <c r="AO1041" s="20"/>
      <c r="AP1041" s="20"/>
      <c r="AQ1041" s="20"/>
      <c r="AR1041" s="20"/>
      <c r="AS1041" s="20"/>
      <c r="AT1041" s="20"/>
      <c r="AU1041" s="20"/>
      <c r="AV1041" s="20"/>
      <c r="AW1041" s="20"/>
      <c r="AX1041" s="20"/>
      <c r="AY1041" s="20"/>
      <c r="AZ1041" s="20"/>
      <c r="BA1041" s="20"/>
      <c r="BB1041" s="20"/>
      <c r="BC1041" s="20"/>
      <c r="BD1041" s="20"/>
      <c r="BE1041" s="20"/>
      <c r="BF1041" s="20"/>
      <c r="BG1041" s="20"/>
      <c r="BH1041" s="20"/>
      <c r="BI1041" s="20"/>
      <c r="BJ1041" s="20"/>
      <c r="BK1041" s="20"/>
      <c r="BL1041" s="20"/>
      <c r="BM1041" s="20"/>
      <c r="BN1041" s="20"/>
      <c r="BO1041" s="20"/>
      <c r="BP1041" s="20"/>
      <c r="BQ1041" s="20"/>
      <c r="BR1041" s="20"/>
      <c r="BS1041" s="20"/>
      <c r="BT1041" s="20"/>
      <c r="BU1041" s="20"/>
      <c r="BV1041" s="20"/>
      <c r="BW1041" s="20"/>
      <c r="BX1041" s="20"/>
      <c r="BY1041" s="20"/>
      <c r="BZ1041" s="20"/>
      <c r="CA1041" s="20"/>
      <c r="CB1041" s="20"/>
      <c r="CC1041" s="20"/>
      <c r="CD1041" s="20"/>
      <c r="CE1041" s="20"/>
      <c r="CF1041" s="20"/>
      <c r="CG1041" s="20"/>
      <c r="CH1041" s="20"/>
      <c r="CI1041" s="20"/>
      <c r="CJ1041" s="20"/>
      <c r="CK1041" s="20"/>
      <c r="CL1041" s="20"/>
      <c r="CM1041" s="20"/>
      <c r="CN1041" s="20"/>
      <c r="CO1041" s="20"/>
      <c r="CP1041" s="20"/>
      <c r="CQ1041" s="20"/>
      <c r="CR1041" s="20"/>
      <c r="CS1041" s="20"/>
      <c r="CT1041" s="20"/>
      <c r="CU1041" s="20"/>
      <c r="CV1041" s="20"/>
      <c r="CW1041" s="20"/>
      <c r="CX1041" s="20"/>
      <c r="CY1041" s="20"/>
      <c r="CZ1041" s="20"/>
      <c r="DA1041" s="20"/>
      <c r="DB1041" s="20"/>
      <c r="DC1041" s="20"/>
      <c r="DD1041" s="20"/>
      <c r="DE1041" s="20"/>
      <c r="DF1041" s="20"/>
      <c r="DG1041" s="20"/>
      <c r="DH1041" s="20"/>
      <c r="DI1041" s="20"/>
      <c r="DJ1041" s="20"/>
      <c r="DK1041" s="20"/>
      <c r="DL1041" s="20"/>
      <c r="DM1041" s="20"/>
      <c r="DN1041" s="20"/>
      <c r="DO1041" s="20"/>
      <c r="DP1041" s="20"/>
      <c r="DQ1041" s="20"/>
      <c r="DR1041" s="20"/>
      <c r="DS1041" s="20"/>
      <c r="DT1041" s="20"/>
      <c r="DU1041" s="20"/>
      <c r="DV1041" s="20"/>
      <c r="DW1041" s="20"/>
      <c r="DX1041" s="20"/>
      <c r="DY1041" s="20"/>
    </row>
    <row r="1042">
      <c r="A1042" s="20"/>
      <c r="B1042" s="20"/>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c r="AE1042" s="20"/>
      <c r="AF1042" s="20"/>
      <c r="AG1042" s="20"/>
      <c r="AH1042" s="20"/>
      <c r="AI1042" s="20"/>
      <c r="AJ1042" s="20"/>
      <c r="AK1042" s="20"/>
      <c r="AL1042" s="20"/>
      <c r="AM1042" s="20"/>
      <c r="AN1042" s="20"/>
      <c r="AO1042" s="20"/>
      <c r="AP1042" s="20"/>
      <c r="AQ1042" s="20"/>
      <c r="AR1042" s="20"/>
      <c r="AS1042" s="20"/>
      <c r="AT1042" s="20"/>
      <c r="AU1042" s="20"/>
      <c r="AV1042" s="20"/>
      <c r="AW1042" s="20"/>
      <c r="AX1042" s="20"/>
      <c r="AY1042" s="20"/>
      <c r="AZ1042" s="20"/>
      <c r="BA1042" s="20"/>
      <c r="BB1042" s="20"/>
      <c r="BC1042" s="20"/>
      <c r="BD1042" s="20"/>
      <c r="BE1042" s="20"/>
      <c r="BF1042" s="20"/>
      <c r="BG1042" s="20"/>
      <c r="BH1042" s="20"/>
      <c r="BI1042" s="20"/>
      <c r="BJ1042" s="20"/>
      <c r="BK1042" s="20"/>
      <c r="BL1042" s="20"/>
      <c r="BM1042" s="20"/>
      <c r="BN1042" s="20"/>
      <c r="BO1042" s="20"/>
      <c r="BP1042" s="20"/>
      <c r="BQ1042" s="20"/>
      <c r="BR1042" s="20"/>
      <c r="BS1042" s="20"/>
      <c r="BT1042" s="20"/>
      <c r="BU1042" s="20"/>
      <c r="BV1042" s="20"/>
      <c r="BW1042" s="20"/>
      <c r="BX1042" s="20"/>
      <c r="BY1042" s="20"/>
      <c r="BZ1042" s="20"/>
      <c r="CA1042" s="20"/>
      <c r="CB1042" s="20"/>
      <c r="CC1042" s="20"/>
      <c r="CD1042" s="20"/>
      <c r="CE1042" s="20"/>
      <c r="CF1042" s="20"/>
      <c r="CG1042" s="20"/>
      <c r="CH1042" s="20"/>
      <c r="CI1042" s="20"/>
      <c r="CJ1042" s="20"/>
      <c r="CK1042" s="20"/>
      <c r="CL1042" s="20"/>
      <c r="CM1042" s="20"/>
      <c r="CN1042" s="20"/>
      <c r="CO1042" s="20"/>
      <c r="CP1042" s="20"/>
      <c r="CQ1042" s="20"/>
      <c r="CR1042" s="20"/>
      <c r="CS1042" s="20"/>
      <c r="CT1042" s="20"/>
      <c r="CU1042" s="20"/>
      <c r="CV1042" s="20"/>
      <c r="CW1042" s="20"/>
      <c r="CX1042" s="20"/>
      <c r="CY1042" s="20"/>
      <c r="CZ1042" s="20"/>
      <c r="DA1042" s="20"/>
      <c r="DB1042" s="20"/>
      <c r="DC1042" s="20"/>
      <c r="DD1042" s="20"/>
      <c r="DE1042" s="20"/>
      <c r="DF1042" s="20"/>
      <c r="DG1042" s="20"/>
      <c r="DH1042" s="20"/>
      <c r="DI1042" s="20"/>
      <c r="DJ1042" s="20"/>
      <c r="DK1042" s="20"/>
      <c r="DL1042" s="20"/>
      <c r="DM1042" s="20"/>
      <c r="DN1042" s="20"/>
      <c r="DO1042" s="20"/>
      <c r="DP1042" s="20"/>
      <c r="DQ1042" s="20"/>
      <c r="DR1042" s="20"/>
      <c r="DS1042" s="20"/>
      <c r="DT1042" s="20"/>
      <c r="DU1042" s="20"/>
      <c r="DV1042" s="20"/>
      <c r="DW1042" s="20"/>
      <c r="DX1042" s="20"/>
      <c r="DY1042" s="20"/>
    </row>
    <row r="1043">
      <c r="A1043" s="20"/>
      <c r="B1043" s="20"/>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c r="AE1043" s="20"/>
      <c r="AF1043" s="20"/>
      <c r="AG1043" s="20"/>
      <c r="AH1043" s="20"/>
      <c r="AI1043" s="20"/>
      <c r="AJ1043" s="20"/>
      <c r="AK1043" s="20"/>
      <c r="AL1043" s="20"/>
      <c r="AM1043" s="20"/>
      <c r="AN1043" s="20"/>
      <c r="AO1043" s="20"/>
      <c r="AP1043" s="20"/>
      <c r="AQ1043" s="20"/>
      <c r="AR1043" s="20"/>
      <c r="AS1043" s="20"/>
      <c r="AT1043" s="20"/>
      <c r="AU1043" s="20"/>
      <c r="AV1043" s="20"/>
      <c r="AW1043" s="20"/>
      <c r="AX1043" s="20"/>
      <c r="AY1043" s="20"/>
      <c r="AZ1043" s="20"/>
      <c r="BA1043" s="20"/>
      <c r="BB1043" s="20"/>
      <c r="BC1043" s="20"/>
      <c r="BD1043" s="20"/>
      <c r="BE1043" s="20"/>
      <c r="BF1043" s="20"/>
      <c r="BG1043" s="20"/>
      <c r="BH1043" s="20"/>
      <c r="BI1043" s="20"/>
      <c r="BJ1043" s="20"/>
      <c r="BK1043" s="20"/>
      <c r="BL1043" s="20"/>
      <c r="BM1043" s="20"/>
      <c r="BN1043" s="20"/>
      <c r="BO1043" s="20"/>
      <c r="BP1043" s="20"/>
      <c r="BQ1043" s="20"/>
      <c r="BR1043" s="20"/>
      <c r="BS1043" s="20"/>
      <c r="BT1043" s="20"/>
      <c r="BU1043" s="20"/>
      <c r="BV1043" s="20"/>
      <c r="BW1043" s="20"/>
      <c r="BX1043" s="20"/>
      <c r="BY1043" s="20"/>
      <c r="BZ1043" s="20"/>
      <c r="CA1043" s="20"/>
      <c r="CB1043" s="20"/>
      <c r="CC1043" s="20"/>
      <c r="CD1043" s="20"/>
      <c r="CE1043" s="20"/>
      <c r="CF1043" s="20"/>
      <c r="CG1043" s="20"/>
      <c r="CH1043" s="20"/>
      <c r="CI1043" s="20"/>
      <c r="CJ1043" s="20"/>
      <c r="CK1043" s="20"/>
      <c r="CL1043" s="20"/>
      <c r="CM1043" s="20"/>
      <c r="CN1043" s="20"/>
      <c r="CO1043" s="20"/>
      <c r="CP1043" s="20"/>
      <c r="CQ1043" s="20"/>
      <c r="CR1043" s="20"/>
      <c r="CS1043" s="20"/>
      <c r="CT1043" s="20"/>
      <c r="CU1043" s="20"/>
      <c r="CV1043" s="20"/>
      <c r="CW1043" s="20"/>
      <c r="CX1043" s="20"/>
      <c r="CY1043" s="20"/>
      <c r="CZ1043" s="20"/>
      <c r="DA1043" s="20"/>
      <c r="DB1043" s="20"/>
      <c r="DC1043" s="20"/>
      <c r="DD1043" s="20"/>
      <c r="DE1043" s="20"/>
      <c r="DF1043" s="20"/>
      <c r="DG1043" s="20"/>
      <c r="DH1043" s="20"/>
      <c r="DI1043" s="20"/>
      <c r="DJ1043" s="20"/>
      <c r="DK1043" s="20"/>
      <c r="DL1043" s="20"/>
      <c r="DM1043" s="20"/>
      <c r="DN1043" s="20"/>
      <c r="DO1043" s="20"/>
      <c r="DP1043" s="20"/>
      <c r="DQ1043" s="20"/>
      <c r="DR1043" s="20"/>
      <c r="DS1043" s="20"/>
      <c r="DT1043" s="20"/>
      <c r="DU1043" s="20"/>
      <c r="DV1043" s="20"/>
      <c r="DW1043" s="20"/>
      <c r="DX1043" s="20"/>
      <c r="DY1043" s="20"/>
    </row>
    <row r="1044">
      <c r="A1044" s="20"/>
      <c r="B1044" s="20"/>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c r="AE1044" s="20"/>
      <c r="AF1044" s="20"/>
      <c r="AG1044" s="20"/>
      <c r="AH1044" s="20"/>
      <c r="AI1044" s="20"/>
      <c r="AJ1044" s="20"/>
      <c r="AK1044" s="20"/>
      <c r="AL1044" s="20"/>
      <c r="AM1044" s="20"/>
      <c r="AN1044" s="20"/>
      <c r="AO1044" s="20"/>
      <c r="AP1044" s="20"/>
      <c r="AQ1044" s="20"/>
      <c r="AR1044" s="20"/>
      <c r="AS1044" s="20"/>
      <c r="AT1044" s="20"/>
      <c r="AU1044" s="20"/>
      <c r="AV1044" s="20"/>
      <c r="AW1044" s="20"/>
      <c r="AX1044" s="20"/>
      <c r="AY1044" s="20"/>
      <c r="AZ1044" s="20"/>
      <c r="BA1044" s="20"/>
      <c r="BB1044" s="20"/>
      <c r="BC1044" s="20"/>
      <c r="BD1044" s="20"/>
      <c r="BE1044" s="20"/>
      <c r="BF1044" s="20"/>
      <c r="BG1044" s="20"/>
      <c r="BH1044" s="20"/>
      <c r="BI1044" s="20"/>
      <c r="BJ1044" s="20"/>
      <c r="BK1044" s="20"/>
      <c r="BL1044" s="20"/>
      <c r="BM1044" s="20"/>
      <c r="BN1044" s="20"/>
      <c r="BO1044" s="20"/>
      <c r="BP1044" s="20"/>
      <c r="BQ1044" s="20"/>
      <c r="BR1044" s="20"/>
      <c r="BS1044" s="20"/>
      <c r="BT1044" s="20"/>
      <c r="BU1044" s="20"/>
      <c r="BV1044" s="20"/>
      <c r="BW1044" s="20"/>
      <c r="BX1044" s="20"/>
      <c r="BY1044" s="20"/>
      <c r="BZ1044" s="20"/>
      <c r="CA1044" s="20"/>
      <c r="CB1044" s="20"/>
      <c r="CC1044" s="20"/>
      <c r="CD1044" s="20"/>
      <c r="CE1044" s="20"/>
      <c r="CF1044" s="20"/>
      <c r="CG1044" s="20"/>
      <c r="CH1044" s="20"/>
      <c r="CI1044" s="20"/>
      <c r="CJ1044" s="20"/>
      <c r="CK1044" s="20"/>
      <c r="CL1044" s="20"/>
      <c r="CM1044" s="20"/>
      <c r="CN1044" s="20"/>
      <c r="CO1044" s="20"/>
      <c r="CP1044" s="20"/>
      <c r="CQ1044" s="20"/>
      <c r="CR1044" s="20"/>
      <c r="CS1044" s="20"/>
      <c r="CT1044" s="20"/>
      <c r="CU1044" s="20"/>
      <c r="CV1044" s="20"/>
      <c r="CW1044" s="20"/>
      <c r="CX1044" s="20"/>
      <c r="CY1044" s="20"/>
      <c r="CZ1044" s="20"/>
      <c r="DA1044" s="20"/>
      <c r="DB1044" s="20"/>
      <c r="DC1044" s="20"/>
      <c r="DD1044" s="20"/>
      <c r="DE1044" s="20"/>
      <c r="DF1044" s="20"/>
      <c r="DG1044" s="20"/>
      <c r="DH1044" s="20"/>
      <c r="DI1044" s="20"/>
      <c r="DJ1044" s="20"/>
      <c r="DK1044" s="20"/>
      <c r="DL1044" s="20"/>
      <c r="DM1044" s="20"/>
      <c r="DN1044" s="20"/>
      <c r="DO1044" s="20"/>
      <c r="DP1044" s="20"/>
      <c r="DQ1044" s="20"/>
      <c r="DR1044" s="20"/>
      <c r="DS1044" s="20"/>
      <c r="DT1044" s="20"/>
      <c r="DU1044" s="20"/>
      <c r="DV1044" s="20"/>
      <c r="DW1044" s="20"/>
      <c r="DX1044" s="20"/>
      <c r="DY1044" s="20"/>
    </row>
    <row r="1045">
      <c r="A1045" s="20"/>
      <c r="B1045" s="20"/>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c r="AE1045" s="20"/>
      <c r="AF1045" s="20"/>
      <c r="AG1045" s="20"/>
      <c r="AH1045" s="20"/>
      <c r="AI1045" s="20"/>
      <c r="AJ1045" s="20"/>
      <c r="AK1045" s="20"/>
      <c r="AL1045" s="20"/>
      <c r="AM1045" s="20"/>
      <c r="AN1045" s="20"/>
      <c r="AO1045" s="20"/>
      <c r="AP1045" s="20"/>
      <c r="AQ1045" s="20"/>
      <c r="AR1045" s="20"/>
      <c r="AS1045" s="20"/>
      <c r="AT1045" s="20"/>
      <c r="AU1045" s="20"/>
      <c r="AV1045" s="20"/>
      <c r="AW1045" s="20"/>
      <c r="AX1045" s="20"/>
      <c r="AY1045" s="20"/>
      <c r="AZ1045" s="20"/>
      <c r="BA1045" s="20"/>
      <c r="BB1045" s="20"/>
      <c r="BC1045" s="20"/>
      <c r="BD1045" s="20"/>
      <c r="BE1045" s="20"/>
      <c r="BF1045" s="20"/>
      <c r="BG1045" s="20"/>
      <c r="BH1045" s="20"/>
      <c r="BI1045" s="20"/>
      <c r="BJ1045" s="20"/>
      <c r="BK1045" s="20"/>
      <c r="BL1045" s="20"/>
      <c r="BM1045" s="20"/>
      <c r="BN1045" s="20"/>
      <c r="BO1045" s="20"/>
      <c r="BP1045" s="20"/>
      <c r="BQ1045" s="20"/>
      <c r="BR1045" s="20"/>
      <c r="BS1045" s="20"/>
      <c r="BT1045" s="20"/>
      <c r="BU1045" s="20"/>
      <c r="BV1045" s="20"/>
      <c r="BW1045" s="20"/>
      <c r="BX1045" s="20"/>
      <c r="BY1045" s="20"/>
      <c r="BZ1045" s="20"/>
      <c r="CA1045" s="20"/>
      <c r="CB1045" s="20"/>
      <c r="CC1045" s="20"/>
      <c r="CD1045" s="20"/>
      <c r="CE1045" s="20"/>
      <c r="CF1045" s="20"/>
      <c r="CG1045" s="20"/>
      <c r="CH1045" s="20"/>
      <c r="CI1045" s="20"/>
      <c r="CJ1045" s="20"/>
      <c r="CK1045" s="20"/>
      <c r="CL1045" s="20"/>
      <c r="CM1045" s="20"/>
      <c r="CN1045" s="20"/>
      <c r="CO1045" s="20"/>
      <c r="CP1045" s="20"/>
      <c r="CQ1045" s="20"/>
      <c r="CR1045" s="20"/>
      <c r="CS1045" s="20"/>
      <c r="CT1045" s="20"/>
      <c r="CU1045" s="20"/>
      <c r="CV1045" s="20"/>
      <c r="CW1045" s="20"/>
      <c r="CX1045" s="20"/>
      <c r="CY1045" s="20"/>
      <c r="CZ1045" s="20"/>
      <c r="DA1045" s="20"/>
      <c r="DB1045" s="20"/>
      <c r="DC1045" s="20"/>
      <c r="DD1045" s="20"/>
      <c r="DE1045" s="20"/>
      <c r="DF1045" s="20"/>
      <c r="DG1045" s="20"/>
      <c r="DH1045" s="20"/>
      <c r="DI1045" s="20"/>
      <c r="DJ1045" s="20"/>
      <c r="DK1045" s="20"/>
      <c r="DL1045" s="20"/>
      <c r="DM1045" s="20"/>
      <c r="DN1045" s="20"/>
      <c r="DO1045" s="20"/>
      <c r="DP1045" s="20"/>
      <c r="DQ1045" s="20"/>
      <c r="DR1045" s="20"/>
      <c r="DS1045" s="20"/>
      <c r="DT1045" s="20"/>
      <c r="DU1045" s="20"/>
      <c r="DV1045" s="20"/>
      <c r="DW1045" s="20"/>
      <c r="DX1045" s="20"/>
      <c r="DY1045" s="20"/>
    </row>
    <row r="1046">
      <c r="A1046" s="20"/>
      <c r="B1046" s="20"/>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c r="AE1046" s="20"/>
      <c r="AF1046" s="20"/>
      <c r="AG1046" s="20"/>
      <c r="AH1046" s="20"/>
      <c r="AI1046" s="20"/>
      <c r="AJ1046" s="20"/>
      <c r="AK1046" s="20"/>
      <c r="AL1046" s="20"/>
      <c r="AM1046" s="20"/>
      <c r="AN1046" s="20"/>
      <c r="AO1046" s="20"/>
      <c r="AP1046" s="20"/>
      <c r="AQ1046" s="20"/>
      <c r="AR1046" s="20"/>
      <c r="AS1046" s="20"/>
      <c r="AT1046" s="20"/>
      <c r="AU1046" s="20"/>
      <c r="AV1046" s="20"/>
      <c r="AW1046" s="20"/>
      <c r="AX1046" s="20"/>
      <c r="AY1046" s="20"/>
      <c r="AZ1046" s="20"/>
      <c r="BA1046" s="20"/>
      <c r="BB1046" s="20"/>
      <c r="BC1046" s="20"/>
      <c r="BD1046" s="20"/>
      <c r="BE1046" s="20"/>
      <c r="BF1046" s="20"/>
      <c r="BG1046" s="20"/>
      <c r="BH1046" s="20"/>
      <c r="BI1046" s="20"/>
      <c r="BJ1046" s="20"/>
      <c r="BK1046" s="20"/>
      <c r="BL1046" s="20"/>
      <c r="BM1046" s="20"/>
      <c r="BN1046" s="20"/>
      <c r="BO1046" s="20"/>
      <c r="BP1046" s="20"/>
      <c r="BQ1046" s="20"/>
      <c r="BR1046" s="20"/>
      <c r="BS1046" s="20"/>
      <c r="BT1046" s="20"/>
      <c r="BU1046" s="20"/>
      <c r="BV1046" s="20"/>
      <c r="BW1046" s="20"/>
      <c r="BX1046" s="20"/>
      <c r="BY1046" s="20"/>
      <c r="BZ1046" s="20"/>
      <c r="CA1046" s="20"/>
      <c r="CB1046" s="20"/>
      <c r="CC1046" s="20"/>
      <c r="CD1046" s="20"/>
      <c r="CE1046" s="20"/>
      <c r="CF1046" s="20"/>
      <c r="CG1046" s="20"/>
      <c r="CH1046" s="20"/>
      <c r="CI1046" s="20"/>
      <c r="CJ1046" s="20"/>
      <c r="CK1046" s="20"/>
      <c r="CL1046" s="20"/>
      <c r="CM1046" s="20"/>
      <c r="CN1046" s="20"/>
      <c r="CO1046" s="20"/>
      <c r="CP1046" s="20"/>
      <c r="CQ1046" s="20"/>
      <c r="CR1046" s="20"/>
      <c r="CS1046" s="20"/>
      <c r="CT1046" s="20"/>
      <c r="CU1046" s="20"/>
      <c r="CV1046" s="20"/>
      <c r="CW1046" s="20"/>
      <c r="CX1046" s="20"/>
      <c r="CY1046" s="20"/>
      <c r="CZ1046" s="20"/>
      <c r="DA1046" s="20"/>
      <c r="DB1046" s="20"/>
      <c r="DC1046" s="20"/>
      <c r="DD1046" s="20"/>
      <c r="DE1046" s="20"/>
      <c r="DF1046" s="20"/>
      <c r="DG1046" s="20"/>
      <c r="DH1046" s="20"/>
      <c r="DI1046" s="20"/>
      <c r="DJ1046" s="20"/>
      <c r="DK1046" s="20"/>
      <c r="DL1046" s="20"/>
      <c r="DM1046" s="20"/>
      <c r="DN1046" s="20"/>
      <c r="DO1046" s="20"/>
      <c r="DP1046" s="20"/>
      <c r="DQ1046" s="20"/>
      <c r="DR1046" s="20"/>
      <c r="DS1046" s="20"/>
      <c r="DT1046" s="20"/>
      <c r="DU1046" s="20"/>
      <c r="DV1046" s="20"/>
      <c r="DW1046" s="20"/>
      <c r="DX1046" s="20"/>
      <c r="DY1046" s="20"/>
    </row>
    <row r="1047">
      <c r="A1047" s="20"/>
      <c r="B1047" s="20"/>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c r="AE1047" s="20"/>
      <c r="AF1047" s="20"/>
      <c r="AG1047" s="20"/>
      <c r="AH1047" s="20"/>
      <c r="AI1047" s="20"/>
      <c r="AJ1047" s="20"/>
      <c r="AK1047" s="20"/>
      <c r="AL1047" s="20"/>
      <c r="AM1047" s="20"/>
      <c r="AN1047" s="20"/>
      <c r="AO1047" s="20"/>
      <c r="AP1047" s="20"/>
      <c r="AQ1047" s="20"/>
      <c r="AR1047" s="20"/>
      <c r="AS1047" s="20"/>
      <c r="AT1047" s="20"/>
      <c r="AU1047" s="20"/>
      <c r="AV1047" s="20"/>
      <c r="AW1047" s="20"/>
      <c r="AX1047" s="20"/>
      <c r="AY1047" s="20"/>
      <c r="AZ1047" s="20"/>
      <c r="BA1047" s="20"/>
      <c r="BB1047" s="20"/>
      <c r="BC1047" s="20"/>
      <c r="BD1047" s="20"/>
      <c r="BE1047" s="20"/>
      <c r="BF1047" s="20"/>
      <c r="BG1047" s="20"/>
      <c r="BH1047" s="20"/>
      <c r="BI1047" s="20"/>
      <c r="BJ1047" s="20"/>
      <c r="BK1047" s="20"/>
      <c r="BL1047" s="20"/>
      <c r="BM1047" s="20"/>
      <c r="BN1047" s="20"/>
      <c r="BO1047" s="20"/>
      <c r="BP1047" s="20"/>
      <c r="BQ1047" s="20"/>
      <c r="BR1047" s="20"/>
      <c r="BS1047" s="20"/>
      <c r="BT1047" s="20"/>
      <c r="BU1047" s="20"/>
      <c r="BV1047" s="20"/>
      <c r="BW1047" s="20"/>
      <c r="BX1047" s="20"/>
      <c r="BY1047" s="20"/>
      <c r="BZ1047" s="20"/>
      <c r="CA1047" s="20"/>
      <c r="CB1047" s="20"/>
      <c r="CC1047" s="20"/>
      <c r="CD1047" s="20"/>
      <c r="CE1047" s="20"/>
      <c r="CF1047" s="20"/>
      <c r="CG1047" s="20"/>
      <c r="CH1047" s="20"/>
      <c r="CI1047" s="20"/>
      <c r="CJ1047" s="20"/>
      <c r="CK1047" s="20"/>
      <c r="CL1047" s="20"/>
      <c r="CM1047" s="20"/>
      <c r="CN1047" s="20"/>
      <c r="CO1047" s="20"/>
      <c r="CP1047" s="20"/>
      <c r="CQ1047" s="20"/>
      <c r="CR1047" s="20"/>
      <c r="CS1047" s="20"/>
      <c r="CT1047" s="20"/>
      <c r="CU1047" s="20"/>
      <c r="CV1047" s="20"/>
      <c r="CW1047" s="20"/>
      <c r="CX1047" s="20"/>
      <c r="CY1047" s="20"/>
      <c r="CZ1047" s="20"/>
      <c r="DA1047" s="20"/>
      <c r="DB1047" s="20"/>
      <c r="DC1047" s="20"/>
      <c r="DD1047" s="20"/>
      <c r="DE1047" s="20"/>
      <c r="DF1047" s="20"/>
      <c r="DG1047" s="20"/>
      <c r="DH1047" s="20"/>
      <c r="DI1047" s="20"/>
      <c r="DJ1047" s="20"/>
      <c r="DK1047" s="20"/>
      <c r="DL1047" s="20"/>
      <c r="DM1047" s="20"/>
      <c r="DN1047" s="20"/>
      <c r="DO1047" s="20"/>
      <c r="DP1047" s="20"/>
      <c r="DQ1047" s="20"/>
      <c r="DR1047" s="20"/>
      <c r="DS1047" s="20"/>
      <c r="DT1047" s="20"/>
      <c r="DU1047" s="20"/>
      <c r="DV1047" s="20"/>
      <c r="DW1047" s="20"/>
      <c r="DX1047" s="20"/>
      <c r="DY1047" s="20"/>
    </row>
    <row r="1048">
      <c r="A1048" s="20"/>
      <c r="B1048" s="20"/>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c r="AE1048" s="20"/>
      <c r="AF1048" s="20"/>
      <c r="AG1048" s="20"/>
      <c r="AH1048" s="20"/>
      <c r="AI1048" s="20"/>
      <c r="AJ1048" s="20"/>
      <c r="AK1048" s="20"/>
      <c r="AL1048" s="20"/>
      <c r="AM1048" s="20"/>
      <c r="AN1048" s="20"/>
      <c r="AO1048" s="20"/>
      <c r="AP1048" s="20"/>
      <c r="AQ1048" s="20"/>
      <c r="AR1048" s="20"/>
      <c r="AS1048" s="20"/>
      <c r="AT1048" s="20"/>
      <c r="AU1048" s="20"/>
      <c r="AV1048" s="20"/>
      <c r="AW1048" s="20"/>
      <c r="AX1048" s="20"/>
      <c r="AY1048" s="20"/>
      <c r="AZ1048" s="20"/>
      <c r="BA1048" s="20"/>
      <c r="BB1048" s="20"/>
      <c r="BC1048" s="20"/>
      <c r="BD1048" s="20"/>
      <c r="BE1048" s="20"/>
      <c r="BF1048" s="20"/>
      <c r="BG1048" s="20"/>
      <c r="BH1048" s="20"/>
      <c r="BI1048" s="20"/>
      <c r="BJ1048" s="20"/>
      <c r="BK1048" s="20"/>
      <c r="BL1048" s="20"/>
      <c r="BM1048" s="20"/>
      <c r="BN1048" s="20"/>
      <c r="BO1048" s="20"/>
      <c r="BP1048" s="20"/>
      <c r="BQ1048" s="20"/>
      <c r="BR1048" s="20"/>
      <c r="BS1048" s="20"/>
      <c r="BT1048" s="20"/>
      <c r="BU1048" s="20"/>
      <c r="BV1048" s="20"/>
      <c r="BW1048" s="20"/>
      <c r="BX1048" s="20"/>
      <c r="BY1048" s="20"/>
      <c r="BZ1048" s="20"/>
      <c r="CA1048" s="20"/>
      <c r="CB1048" s="20"/>
      <c r="CC1048" s="20"/>
      <c r="CD1048" s="20"/>
      <c r="CE1048" s="20"/>
      <c r="CF1048" s="20"/>
      <c r="CG1048" s="20"/>
      <c r="CH1048" s="20"/>
      <c r="CI1048" s="20"/>
      <c r="CJ1048" s="20"/>
      <c r="CK1048" s="20"/>
      <c r="CL1048" s="20"/>
      <c r="CM1048" s="20"/>
      <c r="CN1048" s="20"/>
      <c r="CO1048" s="20"/>
      <c r="CP1048" s="20"/>
      <c r="CQ1048" s="20"/>
      <c r="CR1048" s="20"/>
      <c r="CS1048" s="20"/>
      <c r="CT1048" s="20"/>
      <c r="CU1048" s="20"/>
      <c r="CV1048" s="20"/>
      <c r="CW1048" s="20"/>
      <c r="CX1048" s="20"/>
      <c r="CY1048" s="20"/>
      <c r="CZ1048" s="20"/>
      <c r="DA1048" s="20"/>
      <c r="DB1048" s="20"/>
      <c r="DC1048" s="20"/>
      <c r="DD1048" s="20"/>
      <c r="DE1048" s="20"/>
      <c r="DF1048" s="20"/>
      <c r="DG1048" s="20"/>
      <c r="DH1048" s="20"/>
      <c r="DI1048" s="20"/>
      <c r="DJ1048" s="20"/>
      <c r="DK1048" s="20"/>
      <c r="DL1048" s="20"/>
      <c r="DM1048" s="20"/>
      <c r="DN1048" s="20"/>
      <c r="DO1048" s="20"/>
      <c r="DP1048" s="20"/>
      <c r="DQ1048" s="20"/>
      <c r="DR1048" s="20"/>
      <c r="DS1048" s="20"/>
      <c r="DT1048" s="20"/>
      <c r="DU1048" s="20"/>
      <c r="DV1048" s="20"/>
      <c r="DW1048" s="20"/>
      <c r="DX1048" s="20"/>
      <c r="DY1048" s="20"/>
    </row>
    <row r="1049">
      <c r="A1049" s="20"/>
      <c r="B1049" s="20"/>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c r="AE1049" s="20"/>
      <c r="AF1049" s="20"/>
      <c r="AG1049" s="20"/>
      <c r="AH1049" s="20"/>
      <c r="AI1049" s="20"/>
      <c r="AJ1049" s="20"/>
      <c r="AK1049" s="20"/>
      <c r="AL1049" s="20"/>
      <c r="AM1049" s="20"/>
      <c r="AN1049" s="20"/>
      <c r="AO1049" s="20"/>
      <c r="AP1049" s="20"/>
      <c r="AQ1049" s="20"/>
      <c r="AR1049" s="20"/>
      <c r="AS1049" s="20"/>
      <c r="AT1049" s="20"/>
      <c r="AU1049" s="20"/>
      <c r="AV1049" s="20"/>
      <c r="AW1049" s="20"/>
      <c r="AX1049" s="20"/>
      <c r="AY1049" s="20"/>
      <c r="AZ1049" s="20"/>
      <c r="BA1049" s="20"/>
      <c r="BB1049" s="20"/>
      <c r="BC1049" s="20"/>
      <c r="BD1049" s="20"/>
      <c r="BE1049" s="20"/>
      <c r="BF1049" s="20"/>
      <c r="BG1049" s="20"/>
      <c r="BH1049" s="20"/>
      <c r="BI1049" s="20"/>
      <c r="BJ1049" s="20"/>
      <c r="BK1049" s="20"/>
      <c r="BL1049" s="20"/>
      <c r="BM1049" s="20"/>
      <c r="BN1049" s="20"/>
      <c r="BO1049" s="20"/>
      <c r="BP1049" s="20"/>
      <c r="BQ1049" s="20"/>
      <c r="BR1049" s="20"/>
      <c r="BS1049" s="20"/>
      <c r="BT1049" s="20"/>
      <c r="BU1049" s="20"/>
      <c r="BV1049" s="20"/>
      <c r="BW1049" s="20"/>
      <c r="BX1049" s="20"/>
      <c r="BY1049" s="20"/>
      <c r="BZ1049" s="20"/>
      <c r="CA1049" s="20"/>
      <c r="CB1049" s="20"/>
      <c r="CC1049" s="20"/>
      <c r="CD1049" s="20"/>
      <c r="CE1049" s="20"/>
      <c r="CF1049" s="20"/>
      <c r="CG1049" s="20"/>
      <c r="CH1049" s="20"/>
      <c r="CI1049" s="20"/>
      <c r="CJ1049" s="20"/>
      <c r="CK1049" s="20"/>
      <c r="CL1049" s="20"/>
      <c r="CM1049" s="20"/>
      <c r="CN1049" s="20"/>
      <c r="CO1049" s="20"/>
      <c r="CP1049" s="20"/>
      <c r="CQ1049" s="20"/>
      <c r="CR1049" s="20"/>
      <c r="CS1049" s="20"/>
      <c r="CT1049" s="20"/>
      <c r="CU1049" s="20"/>
      <c r="CV1049" s="20"/>
      <c r="CW1049" s="20"/>
      <c r="CX1049" s="20"/>
      <c r="CY1049" s="20"/>
      <c r="CZ1049" s="20"/>
      <c r="DA1049" s="20"/>
      <c r="DB1049" s="20"/>
      <c r="DC1049" s="20"/>
      <c r="DD1049" s="20"/>
      <c r="DE1049" s="20"/>
      <c r="DF1049" s="20"/>
      <c r="DG1049" s="20"/>
      <c r="DH1049" s="20"/>
      <c r="DI1049" s="20"/>
      <c r="DJ1049" s="20"/>
      <c r="DK1049" s="20"/>
      <c r="DL1049" s="20"/>
      <c r="DM1049" s="20"/>
      <c r="DN1049" s="20"/>
      <c r="DO1049" s="20"/>
      <c r="DP1049" s="20"/>
      <c r="DQ1049" s="20"/>
      <c r="DR1049" s="20"/>
      <c r="DS1049" s="20"/>
      <c r="DT1049" s="20"/>
      <c r="DU1049" s="20"/>
      <c r="DV1049" s="20"/>
      <c r="DW1049" s="20"/>
      <c r="DX1049" s="20"/>
      <c r="DY1049" s="20"/>
    </row>
    <row r="1050">
      <c r="A1050" s="20"/>
      <c r="B1050" s="20"/>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c r="AE1050" s="20"/>
      <c r="AF1050" s="20"/>
      <c r="AG1050" s="20"/>
      <c r="AH1050" s="20"/>
      <c r="AI1050" s="20"/>
      <c r="AJ1050" s="20"/>
      <c r="AK1050" s="20"/>
      <c r="AL1050" s="20"/>
      <c r="AM1050" s="20"/>
      <c r="AN1050" s="20"/>
      <c r="AO1050" s="20"/>
      <c r="AP1050" s="20"/>
      <c r="AQ1050" s="20"/>
      <c r="AR1050" s="20"/>
      <c r="AS1050" s="20"/>
      <c r="AT1050" s="20"/>
      <c r="AU1050" s="20"/>
      <c r="AV1050" s="20"/>
      <c r="AW1050" s="20"/>
      <c r="AX1050" s="20"/>
      <c r="AY1050" s="20"/>
      <c r="AZ1050" s="20"/>
      <c r="BA1050" s="20"/>
      <c r="BB1050" s="20"/>
      <c r="BC1050" s="20"/>
      <c r="BD1050" s="20"/>
      <c r="BE1050" s="20"/>
      <c r="BF1050" s="20"/>
      <c r="BG1050" s="20"/>
      <c r="BH1050" s="20"/>
      <c r="BI1050" s="20"/>
      <c r="BJ1050" s="20"/>
      <c r="BK1050" s="20"/>
      <c r="BL1050" s="20"/>
      <c r="BM1050" s="20"/>
      <c r="BN1050" s="20"/>
      <c r="BO1050" s="20"/>
      <c r="BP1050" s="20"/>
      <c r="BQ1050" s="20"/>
      <c r="BR1050" s="20"/>
      <c r="BS1050" s="20"/>
      <c r="BT1050" s="20"/>
      <c r="BU1050" s="20"/>
      <c r="BV1050" s="20"/>
      <c r="BW1050" s="20"/>
      <c r="BX1050" s="20"/>
      <c r="BY1050" s="20"/>
      <c r="BZ1050" s="20"/>
      <c r="CA1050" s="20"/>
      <c r="CB1050" s="20"/>
      <c r="CC1050" s="20"/>
      <c r="CD1050" s="20"/>
      <c r="CE1050" s="20"/>
      <c r="CF1050" s="20"/>
      <c r="CG1050" s="20"/>
      <c r="CH1050" s="20"/>
      <c r="CI1050" s="20"/>
      <c r="CJ1050" s="20"/>
      <c r="CK1050" s="20"/>
      <c r="CL1050" s="20"/>
      <c r="CM1050" s="20"/>
      <c r="CN1050" s="20"/>
      <c r="CO1050" s="20"/>
      <c r="CP1050" s="20"/>
      <c r="CQ1050" s="20"/>
      <c r="CR1050" s="20"/>
      <c r="CS1050" s="20"/>
      <c r="CT1050" s="20"/>
      <c r="CU1050" s="20"/>
      <c r="CV1050" s="20"/>
      <c r="CW1050" s="20"/>
      <c r="CX1050" s="20"/>
      <c r="CY1050" s="20"/>
      <c r="CZ1050" s="20"/>
      <c r="DA1050" s="20"/>
      <c r="DB1050" s="20"/>
      <c r="DC1050" s="20"/>
      <c r="DD1050" s="20"/>
      <c r="DE1050" s="20"/>
      <c r="DF1050" s="20"/>
      <c r="DG1050" s="20"/>
      <c r="DH1050" s="20"/>
      <c r="DI1050" s="20"/>
      <c r="DJ1050" s="20"/>
      <c r="DK1050" s="20"/>
      <c r="DL1050" s="20"/>
      <c r="DM1050" s="20"/>
      <c r="DN1050" s="20"/>
      <c r="DO1050" s="20"/>
      <c r="DP1050" s="20"/>
      <c r="DQ1050" s="20"/>
      <c r="DR1050" s="20"/>
      <c r="DS1050" s="20"/>
      <c r="DT1050" s="20"/>
      <c r="DU1050" s="20"/>
      <c r="DV1050" s="20"/>
      <c r="DW1050" s="20"/>
      <c r="DX1050" s="20"/>
      <c r="DY1050" s="20"/>
    </row>
    <row r="1051">
      <c r="A1051" s="20"/>
      <c r="B1051" s="20"/>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c r="DA1051" s="20"/>
      <c r="DB1051" s="20"/>
      <c r="DC1051" s="20"/>
      <c r="DD1051" s="20"/>
      <c r="DE1051" s="20"/>
      <c r="DF1051" s="20"/>
      <c r="DG1051" s="20"/>
      <c r="DH1051" s="20"/>
      <c r="DI1051" s="20"/>
      <c r="DJ1051" s="20"/>
      <c r="DK1051" s="20"/>
      <c r="DL1051" s="20"/>
      <c r="DM1051" s="20"/>
      <c r="DN1051" s="20"/>
      <c r="DO1051" s="20"/>
      <c r="DP1051" s="20"/>
      <c r="DQ1051" s="20"/>
      <c r="DR1051" s="20"/>
      <c r="DS1051" s="20"/>
      <c r="DT1051" s="20"/>
      <c r="DU1051" s="20"/>
      <c r="DV1051" s="20"/>
      <c r="DW1051" s="20"/>
      <c r="DX1051" s="20"/>
      <c r="DY1051" s="20"/>
    </row>
    <row r="1052">
      <c r="A1052" s="20"/>
      <c r="B1052" s="20"/>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c r="AE1052" s="20"/>
      <c r="AF1052" s="20"/>
      <c r="AG1052" s="20"/>
      <c r="AH1052" s="20"/>
      <c r="AI1052" s="20"/>
      <c r="AJ1052" s="20"/>
      <c r="AK1052" s="20"/>
      <c r="AL1052" s="20"/>
      <c r="AM1052" s="20"/>
      <c r="AN1052" s="20"/>
      <c r="AO1052" s="20"/>
      <c r="AP1052" s="20"/>
      <c r="AQ1052" s="20"/>
      <c r="AR1052" s="20"/>
      <c r="AS1052" s="20"/>
      <c r="AT1052" s="20"/>
      <c r="AU1052" s="20"/>
      <c r="AV1052" s="20"/>
      <c r="AW1052" s="20"/>
      <c r="AX1052" s="20"/>
      <c r="AY1052" s="20"/>
      <c r="AZ1052" s="20"/>
      <c r="BA1052" s="20"/>
      <c r="BB1052" s="20"/>
      <c r="BC1052" s="20"/>
      <c r="BD1052" s="20"/>
      <c r="BE1052" s="20"/>
      <c r="BF1052" s="20"/>
      <c r="BG1052" s="20"/>
      <c r="BH1052" s="20"/>
      <c r="BI1052" s="20"/>
      <c r="BJ1052" s="20"/>
      <c r="BK1052" s="20"/>
      <c r="BL1052" s="20"/>
      <c r="BM1052" s="20"/>
      <c r="BN1052" s="20"/>
      <c r="BO1052" s="20"/>
      <c r="BP1052" s="20"/>
      <c r="BQ1052" s="20"/>
      <c r="BR1052" s="20"/>
      <c r="BS1052" s="20"/>
      <c r="BT1052" s="20"/>
      <c r="BU1052" s="20"/>
      <c r="BV1052" s="20"/>
      <c r="BW1052" s="20"/>
      <c r="BX1052" s="20"/>
      <c r="BY1052" s="20"/>
      <c r="BZ1052" s="20"/>
      <c r="CA1052" s="20"/>
      <c r="CB1052" s="20"/>
      <c r="CC1052" s="20"/>
      <c r="CD1052" s="20"/>
      <c r="CE1052" s="20"/>
      <c r="CF1052" s="20"/>
      <c r="CG1052" s="20"/>
      <c r="CH1052" s="20"/>
      <c r="CI1052" s="20"/>
      <c r="CJ1052" s="20"/>
      <c r="CK1052" s="20"/>
      <c r="CL1052" s="20"/>
      <c r="CM1052" s="20"/>
      <c r="CN1052" s="20"/>
      <c r="CO1052" s="20"/>
      <c r="CP1052" s="20"/>
      <c r="CQ1052" s="20"/>
      <c r="CR1052" s="20"/>
      <c r="CS1052" s="20"/>
      <c r="CT1052" s="20"/>
      <c r="CU1052" s="20"/>
      <c r="CV1052" s="20"/>
      <c r="CW1052" s="20"/>
      <c r="CX1052" s="20"/>
      <c r="CY1052" s="20"/>
      <c r="CZ1052" s="20"/>
      <c r="DA1052" s="20"/>
      <c r="DB1052" s="20"/>
      <c r="DC1052" s="20"/>
      <c r="DD1052" s="20"/>
      <c r="DE1052" s="20"/>
      <c r="DF1052" s="20"/>
      <c r="DG1052" s="20"/>
      <c r="DH1052" s="20"/>
      <c r="DI1052" s="20"/>
      <c r="DJ1052" s="20"/>
      <c r="DK1052" s="20"/>
      <c r="DL1052" s="20"/>
      <c r="DM1052" s="20"/>
      <c r="DN1052" s="20"/>
      <c r="DO1052" s="20"/>
      <c r="DP1052" s="20"/>
      <c r="DQ1052" s="20"/>
      <c r="DR1052" s="20"/>
      <c r="DS1052" s="20"/>
      <c r="DT1052" s="20"/>
      <c r="DU1052" s="20"/>
      <c r="DV1052" s="20"/>
      <c r="DW1052" s="20"/>
      <c r="DX1052" s="20"/>
      <c r="DY1052" s="20"/>
    </row>
    <row r="1053">
      <c r="A1053" s="20"/>
      <c r="B1053" s="20"/>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c r="AE1053" s="20"/>
      <c r="AF1053" s="20"/>
      <c r="AG1053" s="20"/>
      <c r="AH1053" s="20"/>
      <c r="AI1053" s="20"/>
      <c r="AJ1053" s="20"/>
      <c r="AK1053" s="20"/>
      <c r="AL1053" s="20"/>
      <c r="AM1053" s="20"/>
      <c r="AN1053" s="20"/>
      <c r="AO1053" s="20"/>
      <c r="AP1053" s="20"/>
      <c r="AQ1053" s="20"/>
      <c r="AR1053" s="20"/>
      <c r="AS1053" s="20"/>
      <c r="AT1053" s="20"/>
      <c r="AU1053" s="20"/>
      <c r="AV1053" s="20"/>
      <c r="AW1053" s="20"/>
      <c r="AX1053" s="20"/>
      <c r="AY1053" s="20"/>
      <c r="AZ1053" s="20"/>
      <c r="BA1053" s="20"/>
      <c r="BB1053" s="20"/>
      <c r="BC1053" s="20"/>
      <c r="BD1053" s="20"/>
      <c r="BE1053" s="20"/>
      <c r="BF1053" s="20"/>
      <c r="BG1053" s="20"/>
      <c r="BH1053" s="20"/>
      <c r="BI1053" s="20"/>
      <c r="BJ1053" s="20"/>
      <c r="BK1053" s="20"/>
      <c r="BL1053" s="20"/>
      <c r="BM1053" s="20"/>
      <c r="BN1053" s="20"/>
      <c r="BO1053" s="20"/>
      <c r="BP1053" s="20"/>
      <c r="BQ1053" s="20"/>
      <c r="BR1053" s="20"/>
      <c r="BS1053" s="20"/>
      <c r="BT1053" s="20"/>
      <c r="BU1053" s="20"/>
      <c r="BV1053" s="20"/>
      <c r="BW1053" s="20"/>
      <c r="BX1053" s="20"/>
      <c r="BY1053" s="20"/>
      <c r="BZ1053" s="20"/>
      <c r="CA1053" s="20"/>
      <c r="CB1053" s="20"/>
      <c r="CC1053" s="20"/>
      <c r="CD1053" s="20"/>
      <c r="CE1053" s="20"/>
      <c r="CF1053" s="20"/>
      <c r="CG1053" s="20"/>
      <c r="CH1053" s="20"/>
      <c r="CI1053" s="20"/>
      <c r="CJ1053" s="20"/>
      <c r="CK1053" s="20"/>
      <c r="CL1053" s="20"/>
      <c r="CM1053" s="20"/>
      <c r="CN1053" s="20"/>
      <c r="CO1053" s="20"/>
      <c r="CP1053" s="20"/>
      <c r="CQ1053" s="20"/>
      <c r="CR1053" s="20"/>
      <c r="CS1053" s="20"/>
      <c r="CT1053" s="20"/>
      <c r="CU1053" s="20"/>
      <c r="CV1053" s="20"/>
      <c r="CW1053" s="20"/>
      <c r="CX1053" s="20"/>
      <c r="CY1053" s="20"/>
      <c r="CZ1053" s="20"/>
      <c r="DA1053" s="20"/>
      <c r="DB1053" s="20"/>
      <c r="DC1053" s="20"/>
      <c r="DD1053" s="20"/>
      <c r="DE1053" s="20"/>
      <c r="DF1053" s="20"/>
      <c r="DG1053" s="20"/>
      <c r="DH1053" s="20"/>
      <c r="DI1053" s="20"/>
      <c r="DJ1053" s="20"/>
      <c r="DK1053" s="20"/>
      <c r="DL1053" s="20"/>
      <c r="DM1053" s="20"/>
      <c r="DN1053" s="20"/>
      <c r="DO1053" s="20"/>
      <c r="DP1053" s="20"/>
      <c r="DQ1053" s="20"/>
      <c r="DR1053" s="20"/>
      <c r="DS1053" s="20"/>
      <c r="DT1053" s="20"/>
      <c r="DU1053" s="20"/>
      <c r="DV1053" s="20"/>
      <c r="DW1053" s="20"/>
      <c r="DX1053" s="20"/>
      <c r="DY1053" s="20"/>
    </row>
    <row r="1054">
      <c r="A1054" s="20"/>
      <c r="B1054" s="20"/>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c r="AE1054" s="20"/>
      <c r="AF1054" s="20"/>
      <c r="AG1054" s="20"/>
      <c r="AH1054" s="20"/>
      <c r="AI1054" s="20"/>
      <c r="AJ1054" s="20"/>
      <c r="AK1054" s="20"/>
      <c r="AL1054" s="20"/>
      <c r="AM1054" s="20"/>
      <c r="AN1054" s="20"/>
      <c r="AO1054" s="20"/>
      <c r="AP1054" s="20"/>
      <c r="AQ1054" s="20"/>
      <c r="AR1054" s="20"/>
      <c r="AS1054" s="20"/>
      <c r="AT1054" s="20"/>
      <c r="AU1054" s="20"/>
      <c r="AV1054" s="20"/>
      <c r="AW1054" s="20"/>
      <c r="AX1054" s="20"/>
      <c r="AY1054" s="20"/>
      <c r="AZ1054" s="20"/>
      <c r="BA1054" s="20"/>
      <c r="BB1054" s="20"/>
      <c r="BC1054" s="20"/>
      <c r="BD1054" s="20"/>
      <c r="BE1054" s="20"/>
      <c r="BF1054" s="20"/>
      <c r="BG1054" s="20"/>
      <c r="BH1054" s="20"/>
      <c r="BI1054" s="20"/>
      <c r="BJ1054" s="20"/>
      <c r="BK1054" s="20"/>
      <c r="BL1054" s="20"/>
      <c r="BM1054" s="20"/>
      <c r="BN1054" s="20"/>
      <c r="BO1054" s="20"/>
      <c r="BP1054" s="20"/>
      <c r="BQ1054" s="20"/>
      <c r="BR1054" s="20"/>
      <c r="BS1054" s="20"/>
      <c r="BT1054" s="20"/>
      <c r="BU1054" s="20"/>
      <c r="BV1054" s="20"/>
      <c r="BW1054" s="20"/>
      <c r="BX1054" s="20"/>
      <c r="BY1054" s="20"/>
      <c r="BZ1054" s="20"/>
      <c r="CA1054" s="20"/>
      <c r="CB1054" s="20"/>
      <c r="CC1054" s="20"/>
      <c r="CD1054" s="20"/>
      <c r="CE1054" s="20"/>
      <c r="CF1054" s="20"/>
      <c r="CG1054" s="20"/>
      <c r="CH1054" s="20"/>
      <c r="CI1054" s="20"/>
      <c r="CJ1054" s="20"/>
      <c r="CK1054" s="20"/>
      <c r="CL1054" s="20"/>
      <c r="CM1054" s="20"/>
      <c r="CN1054" s="20"/>
      <c r="CO1054" s="20"/>
      <c r="CP1054" s="20"/>
      <c r="CQ1054" s="20"/>
      <c r="CR1054" s="20"/>
      <c r="CS1054" s="20"/>
      <c r="CT1054" s="20"/>
      <c r="CU1054" s="20"/>
      <c r="CV1054" s="20"/>
      <c r="CW1054" s="20"/>
      <c r="CX1054" s="20"/>
      <c r="CY1054" s="20"/>
      <c r="CZ1054" s="20"/>
      <c r="DA1054" s="20"/>
      <c r="DB1054" s="20"/>
      <c r="DC1054" s="20"/>
      <c r="DD1054" s="20"/>
      <c r="DE1054" s="20"/>
      <c r="DF1054" s="20"/>
      <c r="DG1054" s="20"/>
      <c r="DH1054" s="20"/>
      <c r="DI1054" s="20"/>
      <c r="DJ1054" s="20"/>
      <c r="DK1054" s="20"/>
      <c r="DL1054" s="20"/>
      <c r="DM1054" s="20"/>
      <c r="DN1054" s="20"/>
      <c r="DO1054" s="20"/>
      <c r="DP1054" s="20"/>
      <c r="DQ1054" s="20"/>
      <c r="DR1054" s="20"/>
      <c r="DS1054" s="20"/>
      <c r="DT1054" s="20"/>
      <c r="DU1054" s="20"/>
      <c r="DV1054" s="20"/>
      <c r="DW1054" s="20"/>
      <c r="DX1054" s="20"/>
      <c r="DY1054" s="20"/>
    </row>
    <row r="1055">
      <c r="A1055" s="20"/>
      <c r="B1055" s="20"/>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c r="AE1055" s="20"/>
      <c r="AF1055" s="20"/>
      <c r="AG1055" s="20"/>
      <c r="AH1055" s="20"/>
      <c r="AI1055" s="20"/>
      <c r="AJ1055" s="20"/>
      <c r="AK1055" s="20"/>
      <c r="AL1055" s="20"/>
      <c r="AM1055" s="20"/>
      <c r="AN1055" s="20"/>
      <c r="AO1055" s="20"/>
      <c r="AP1055" s="20"/>
      <c r="AQ1055" s="20"/>
      <c r="AR1055" s="20"/>
      <c r="AS1055" s="20"/>
      <c r="AT1055" s="20"/>
      <c r="AU1055" s="20"/>
      <c r="AV1055" s="20"/>
      <c r="AW1055" s="20"/>
      <c r="AX1055" s="20"/>
      <c r="AY1055" s="20"/>
      <c r="AZ1055" s="20"/>
      <c r="BA1055" s="20"/>
      <c r="BB1055" s="20"/>
      <c r="BC1055" s="20"/>
      <c r="BD1055" s="20"/>
      <c r="BE1055" s="20"/>
      <c r="BF1055" s="20"/>
      <c r="BG1055" s="20"/>
      <c r="BH1055" s="20"/>
      <c r="BI1055" s="20"/>
      <c r="BJ1055" s="20"/>
      <c r="BK1055" s="20"/>
      <c r="BL1055" s="20"/>
      <c r="BM1055" s="20"/>
      <c r="BN1055" s="20"/>
      <c r="BO1055" s="20"/>
      <c r="BP1055" s="20"/>
      <c r="BQ1055" s="20"/>
      <c r="BR1055" s="20"/>
      <c r="BS1055" s="20"/>
      <c r="BT1055" s="20"/>
      <c r="BU1055" s="20"/>
      <c r="BV1055" s="20"/>
      <c r="BW1055" s="20"/>
      <c r="BX1055" s="20"/>
      <c r="BY1055" s="20"/>
      <c r="BZ1055" s="20"/>
      <c r="CA1055" s="20"/>
      <c r="CB1055" s="20"/>
      <c r="CC1055" s="20"/>
      <c r="CD1055" s="20"/>
      <c r="CE1055" s="20"/>
      <c r="CF1055" s="20"/>
      <c r="CG1055" s="20"/>
      <c r="CH1055" s="20"/>
      <c r="CI1055" s="20"/>
      <c r="CJ1055" s="20"/>
      <c r="CK1055" s="20"/>
      <c r="CL1055" s="20"/>
      <c r="CM1055" s="20"/>
      <c r="CN1055" s="20"/>
      <c r="CO1055" s="20"/>
      <c r="CP1055" s="20"/>
      <c r="CQ1055" s="20"/>
      <c r="CR1055" s="20"/>
      <c r="CS1055" s="20"/>
      <c r="CT1055" s="20"/>
      <c r="CU1055" s="20"/>
      <c r="CV1055" s="20"/>
      <c r="CW1055" s="20"/>
      <c r="CX1055" s="20"/>
      <c r="CY1055" s="20"/>
      <c r="CZ1055" s="20"/>
      <c r="DA1055" s="20"/>
      <c r="DB1055" s="20"/>
      <c r="DC1055" s="20"/>
      <c r="DD1055" s="20"/>
      <c r="DE1055" s="20"/>
      <c r="DF1055" s="20"/>
      <c r="DG1055" s="20"/>
      <c r="DH1055" s="20"/>
      <c r="DI1055" s="20"/>
      <c r="DJ1055" s="20"/>
      <c r="DK1055" s="20"/>
      <c r="DL1055" s="20"/>
      <c r="DM1055" s="20"/>
      <c r="DN1055" s="20"/>
      <c r="DO1055" s="20"/>
      <c r="DP1055" s="20"/>
      <c r="DQ1055" s="20"/>
      <c r="DR1055" s="20"/>
      <c r="DS1055" s="20"/>
      <c r="DT1055" s="20"/>
      <c r="DU1055" s="20"/>
      <c r="DV1055" s="20"/>
      <c r="DW1055" s="20"/>
      <c r="DX1055" s="20"/>
      <c r="DY1055" s="20"/>
    </row>
    <row r="1056">
      <c r="A1056" s="20"/>
      <c r="B1056" s="20"/>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c r="AE1056" s="20"/>
      <c r="AF1056" s="20"/>
      <c r="AG1056" s="20"/>
      <c r="AH1056" s="20"/>
      <c r="AI1056" s="20"/>
      <c r="AJ1056" s="20"/>
      <c r="AK1056" s="20"/>
      <c r="AL1056" s="20"/>
      <c r="AM1056" s="20"/>
      <c r="AN1056" s="20"/>
      <c r="AO1056" s="20"/>
      <c r="AP1056" s="20"/>
      <c r="AQ1056" s="20"/>
      <c r="AR1056" s="20"/>
      <c r="AS1056" s="20"/>
      <c r="AT1056" s="20"/>
      <c r="AU1056" s="20"/>
      <c r="AV1056" s="20"/>
      <c r="AW1056" s="20"/>
      <c r="AX1056" s="20"/>
      <c r="AY1056" s="20"/>
      <c r="AZ1056" s="20"/>
      <c r="BA1056" s="20"/>
      <c r="BB1056" s="20"/>
      <c r="BC1056" s="20"/>
      <c r="BD1056" s="20"/>
      <c r="BE1056" s="20"/>
      <c r="BF1056" s="20"/>
      <c r="BG1056" s="20"/>
      <c r="BH1056" s="20"/>
      <c r="BI1056" s="20"/>
      <c r="BJ1056" s="20"/>
      <c r="BK1056" s="20"/>
      <c r="BL1056" s="20"/>
      <c r="BM1056" s="20"/>
      <c r="BN1056" s="20"/>
      <c r="BO1056" s="20"/>
      <c r="BP1056" s="20"/>
      <c r="BQ1056" s="20"/>
      <c r="BR1056" s="20"/>
      <c r="BS1056" s="20"/>
      <c r="BT1056" s="20"/>
      <c r="BU1056" s="20"/>
      <c r="BV1056" s="20"/>
      <c r="BW1056" s="20"/>
      <c r="BX1056" s="20"/>
      <c r="BY1056" s="20"/>
      <c r="BZ1056" s="20"/>
      <c r="CA1056" s="20"/>
      <c r="CB1056" s="20"/>
      <c r="CC1056" s="20"/>
      <c r="CD1056" s="20"/>
      <c r="CE1056" s="20"/>
      <c r="CF1056" s="20"/>
      <c r="CG1056" s="20"/>
      <c r="CH1056" s="20"/>
      <c r="CI1056" s="20"/>
      <c r="CJ1056" s="20"/>
      <c r="CK1056" s="20"/>
      <c r="CL1056" s="20"/>
      <c r="CM1056" s="20"/>
      <c r="CN1056" s="20"/>
      <c r="CO1056" s="20"/>
      <c r="CP1056" s="20"/>
      <c r="CQ1056" s="20"/>
      <c r="CR1056" s="20"/>
      <c r="CS1056" s="20"/>
      <c r="CT1056" s="20"/>
      <c r="CU1056" s="20"/>
      <c r="CV1056" s="20"/>
      <c r="CW1056" s="20"/>
      <c r="CX1056" s="20"/>
      <c r="CY1056" s="20"/>
      <c r="CZ1056" s="20"/>
      <c r="DA1056" s="20"/>
      <c r="DB1056" s="20"/>
      <c r="DC1056" s="20"/>
      <c r="DD1056" s="20"/>
      <c r="DE1056" s="20"/>
      <c r="DF1056" s="20"/>
      <c r="DG1056" s="20"/>
      <c r="DH1056" s="20"/>
      <c r="DI1056" s="20"/>
      <c r="DJ1056" s="20"/>
      <c r="DK1056" s="20"/>
      <c r="DL1056" s="20"/>
      <c r="DM1056" s="20"/>
      <c r="DN1056" s="20"/>
      <c r="DO1056" s="20"/>
      <c r="DP1056" s="20"/>
      <c r="DQ1056" s="20"/>
      <c r="DR1056" s="20"/>
      <c r="DS1056" s="20"/>
      <c r="DT1056" s="20"/>
      <c r="DU1056" s="20"/>
      <c r="DV1056" s="20"/>
      <c r="DW1056" s="20"/>
      <c r="DX1056" s="20"/>
      <c r="DY1056" s="20"/>
    </row>
    <row r="1057">
      <c r="A1057" s="20"/>
      <c r="B1057" s="20"/>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c r="AE1057" s="20"/>
      <c r="AF1057" s="20"/>
      <c r="AG1057" s="20"/>
      <c r="AH1057" s="20"/>
      <c r="AI1057" s="20"/>
      <c r="AJ1057" s="20"/>
      <c r="AK1057" s="20"/>
      <c r="AL1057" s="20"/>
      <c r="AM1057" s="20"/>
      <c r="AN1057" s="20"/>
      <c r="AO1057" s="20"/>
      <c r="AP1057" s="20"/>
      <c r="AQ1057" s="20"/>
      <c r="AR1057" s="20"/>
      <c r="AS1057" s="20"/>
      <c r="AT1057" s="20"/>
      <c r="AU1057" s="20"/>
      <c r="AV1057" s="20"/>
      <c r="AW1057" s="20"/>
      <c r="AX1057" s="20"/>
      <c r="AY1057" s="20"/>
      <c r="AZ1057" s="20"/>
      <c r="BA1057" s="20"/>
      <c r="BB1057" s="20"/>
      <c r="BC1057" s="20"/>
      <c r="BD1057" s="20"/>
      <c r="BE1057" s="20"/>
      <c r="BF1057" s="20"/>
      <c r="BG1057" s="20"/>
      <c r="BH1057" s="20"/>
      <c r="BI1057" s="20"/>
      <c r="BJ1057" s="20"/>
      <c r="BK1057" s="20"/>
      <c r="BL1057" s="20"/>
      <c r="BM1057" s="20"/>
      <c r="BN1057" s="20"/>
      <c r="BO1057" s="20"/>
      <c r="BP1057" s="20"/>
      <c r="BQ1057" s="20"/>
      <c r="BR1057" s="20"/>
      <c r="BS1057" s="20"/>
      <c r="BT1057" s="20"/>
      <c r="BU1057" s="20"/>
      <c r="BV1057" s="20"/>
      <c r="BW1057" s="20"/>
      <c r="BX1057" s="20"/>
      <c r="BY1057" s="20"/>
      <c r="BZ1057" s="20"/>
      <c r="CA1057" s="20"/>
      <c r="CB1057" s="20"/>
      <c r="CC1057" s="20"/>
      <c r="CD1057" s="20"/>
      <c r="CE1057" s="20"/>
      <c r="CF1057" s="20"/>
      <c r="CG1057" s="20"/>
      <c r="CH1057" s="20"/>
      <c r="CI1057" s="20"/>
      <c r="CJ1057" s="20"/>
      <c r="CK1057" s="20"/>
      <c r="CL1057" s="20"/>
      <c r="CM1057" s="20"/>
      <c r="CN1057" s="20"/>
      <c r="CO1057" s="20"/>
      <c r="CP1057" s="20"/>
      <c r="CQ1057" s="20"/>
      <c r="CR1057" s="20"/>
      <c r="CS1057" s="20"/>
      <c r="CT1057" s="20"/>
      <c r="CU1057" s="20"/>
      <c r="CV1057" s="20"/>
      <c r="CW1057" s="20"/>
      <c r="CX1057" s="20"/>
      <c r="CY1057" s="20"/>
      <c r="CZ1057" s="20"/>
      <c r="DA1057" s="20"/>
      <c r="DB1057" s="20"/>
      <c r="DC1057" s="20"/>
      <c r="DD1057" s="20"/>
      <c r="DE1057" s="20"/>
      <c r="DF1057" s="20"/>
      <c r="DG1057" s="20"/>
      <c r="DH1057" s="20"/>
      <c r="DI1057" s="20"/>
      <c r="DJ1057" s="20"/>
      <c r="DK1057" s="20"/>
      <c r="DL1057" s="20"/>
      <c r="DM1057" s="20"/>
      <c r="DN1057" s="20"/>
      <c r="DO1057" s="20"/>
      <c r="DP1057" s="20"/>
      <c r="DQ1057" s="20"/>
      <c r="DR1057" s="20"/>
      <c r="DS1057" s="20"/>
      <c r="DT1057" s="20"/>
      <c r="DU1057" s="20"/>
      <c r="DV1057" s="20"/>
      <c r="DW1057" s="20"/>
      <c r="DX1057" s="20"/>
      <c r="DY1057" s="20"/>
    </row>
    <row r="1058">
      <c r="A1058" s="20"/>
      <c r="B1058" s="20"/>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c r="AE1058" s="20"/>
      <c r="AF1058" s="20"/>
      <c r="AG1058" s="20"/>
      <c r="AH1058" s="20"/>
      <c r="AI1058" s="20"/>
      <c r="AJ1058" s="20"/>
      <c r="AK1058" s="20"/>
      <c r="AL1058" s="20"/>
      <c r="AM1058" s="20"/>
      <c r="AN1058" s="20"/>
      <c r="AO1058" s="20"/>
      <c r="AP1058" s="20"/>
      <c r="AQ1058" s="20"/>
      <c r="AR1058" s="20"/>
      <c r="AS1058" s="20"/>
      <c r="AT1058" s="20"/>
      <c r="AU1058" s="20"/>
      <c r="AV1058" s="20"/>
      <c r="AW1058" s="20"/>
      <c r="AX1058" s="20"/>
      <c r="AY1058" s="20"/>
      <c r="AZ1058" s="20"/>
      <c r="BA1058" s="20"/>
      <c r="BB1058" s="20"/>
      <c r="BC1058" s="20"/>
      <c r="BD1058" s="20"/>
      <c r="BE1058" s="20"/>
      <c r="BF1058" s="20"/>
      <c r="BG1058" s="20"/>
      <c r="BH1058" s="20"/>
      <c r="BI1058" s="20"/>
      <c r="BJ1058" s="20"/>
      <c r="BK1058" s="20"/>
      <c r="BL1058" s="20"/>
      <c r="BM1058" s="20"/>
      <c r="BN1058" s="20"/>
      <c r="BO1058" s="20"/>
      <c r="BP1058" s="20"/>
      <c r="BQ1058" s="20"/>
      <c r="BR1058" s="20"/>
      <c r="BS1058" s="20"/>
      <c r="BT1058" s="20"/>
      <c r="BU1058" s="20"/>
      <c r="BV1058" s="20"/>
      <c r="BW1058" s="20"/>
      <c r="BX1058" s="20"/>
      <c r="BY1058" s="20"/>
      <c r="BZ1058" s="20"/>
      <c r="CA1058" s="20"/>
      <c r="CB1058" s="20"/>
      <c r="CC1058" s="20"/>
      <c r="CD1058" s="20"/>
      <c r="CE1058" s="20"/>
      <c r="CF1058" s="20"/>
      <c r="CG1058" s="20"/>
      <c r="CH1058" s="20"/>
      <c r="CI1058" s="20"/>
      <c r="CJ1058" s="20"/>
      <c r="CK1058" s="20"/>
      <c r="CL1058" s="20"/>
      <c r="CM1058" s="20"/>
      <c r="CN1058" s="20"/>
      <c r="CO1058" s="20"/>
      <c r="CP1058" s="20"/>
      <c r="CQ1058" s="20"/>
      <c r="CR1058" s="20"/>
      <c r="CS1058" s="20"/>
      <c r="CT1058" s="20"/>
      <c r="CU1058" s="20"/>
      <c r="CV1058" s="20"/>
      <c r="CW1058" s="20"/>
      <c r="CX1058" s="20"/>
      <c r="CY1058" s="20"/>
      <c r="CZ1058" s="20"/>
      <c r="DA1058" s="20"/>
      <c r="DB1058" s="20"/>
      <c r="DC1058" s="20"/>
      <c r="DD1058" s="20"/>
      <c r="DE1058" s="20"/>
      <c r="DF1058" s="20"/>
      <c r="DG1058" s="20"/>
      <c r="DH1058" s="20"/>
      <c r="DI1058" s="20"/>
      <c r="DJ1058" s="20"/>
      <c r="DK1058" s="20"/>
      <c r="DL1058" s="20"/>
      <c r="DM1058" s="20"/>
      <c r="DN1058" s="20"/>
      <c r="DO1058" s="20"/>
      <c r="DP1058" s="20"/>
      <c r="DQ1058" s="20"/>
      <c r="DR1058" s="20"/>
      <c r="DS1058" s="20"/>
      <c r="DT1058" s="20"/>
      <c r="DU1058" s="20"/>
      <c r="DV1058" s="20"/>
      <c r="DW1058" s="20"/>
      <c r="DX1058" s="20"/>
      <c r="DY1058" s="20"/>
    </row>
    <row r="1059">
      <c r="A1059" s="20"/>
      <c r="B1059" s="20"/>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c r="AE1059" s="20"/>
      <c r="AF1059" s="20"/>
      <c r="AG1059" s="20"/>
      <c r="AH1059" s="20"/>
      <c r="AI1059" s="20"/>
      <c r="AJ1059" s="20"/>
      <c r="AK1059" s="20"/>
      <c r="AL1059" s="20"/>
      <c r="AM1059" s="20"/>
      <c r="AN1059" s="20"/>
      <c r="AO1059" s="20"/>
      <c r="AP1059" s="20"/>
      <c r="AQ1059" s="20"/>
      <c r="AR1059" s="20"/>
      <c r="AS1059" s="20"/>
      <c r="AT1059" s="20"/>
      <c r="AU1059" s="20"/>
      <c r="AV1059" s="20"/>
      <c r="AW1059" s="20"/>
      <c r="AX1059" s="20"/>
      <c r="AY1059" s="20"/>
      <c r="AZ1059" s="20"/>
      <c r="BA1059" s="20"/>
      <c r="BB1059" s="20"/>
      <c r="BC1059" s="20"/>
      <c r="BD1059" s="20"/>
      <c r="BE1059" s="20"/>
      <c r="BF1059" s="20"/>
      <c r="BG1059" s="20"/>
      <c r="BH1059" s="20"/>
      <c r="BI1059" s="20"/>
      <c r="BJ1059" s="20"/>
      <c r="BK1059" s="20"/>
      <c r="BL1059" s="20"/>
      <c r="BM1059" s="20"/>
      <c r="BN1059" s="20"/>
      <c r="BO1059" s="20"/>
      <c r="BP1059" s="20"/>
      <c r="BQ1059" s="20"/>
      <c r="BR1059" s="20"/>
      <c r="BS1059" s="20"/>
      <c r="BT1059" s="20"/>
      <c r="BU1059" s="20"/>
      <c r="BV1059" s="20"/>
      <c r="BW1059" s="20"/>
      <c r="BX1059" s="20"/>
      <c r="BY1059" s="20"/>
      <c r="BZ1059" s="20"/>
      <c r="CA1059" s="20"/>
      <c r="CB1059" s="20"/>
      <c r="CC1059" s="20"/>
      <c r="CD1059" s="20"/>
      <c r="CE1059" s="20"/>
      <c r="CF1059" s="20"/>
      <c r="CG1059" s="20"/>
      <c r="CH1059" s="20"/>
      <c r="CI1059" s="20"/>
      <c r="CJ1059" s="20"/>
      <c r="CK1059" s="20"/>
      <c r="CL1059" s="20"/>
      <c r="CM1059" s="20"/>
      <c r="CN1059" s="20"/>
      <c r="CO1059" s="20"/>
      <c r="CP1059" s="20"/>
      <c r="CQ1059" s="20"/>
      <c r="CR1059" s="20"/>
      <c r="CS1059" s="20"/>
      <c r="CT1059" s="20"/>
      <c r="CU1059" s="20"/>
      <c r="CV1059" s="20"/>
      <c r="CW1059" s="20"/>
      <c r="CX1059" s="20"/>
      <c r="CY1059" s="20"/>
      <c r="CZ1059" s="20"/>
      <c r="DA1059" s="20"/>
      <c r="DB1059" s="20"/>
      <c r="DC1059" s="20"/>
      <c r="DD1059" s="20"/>
      <c r="DE1059" s="20"/>
      <c r="DF1059" s="20"/>
      <c r="DG1059" s="20"/>
      <c r="DH1059" s="20"/>
      <c r="DI1059" s="20"/>
      <c r="DJ1059" s="20"/>
      <c r="DK1059" s="20"/>
      <c r="DL1059" s="20"/>
      <c r="DM1059" s="20"/>
      <c r="DN1059" s="20"/>
      <c r="DO1059" s="20"/>
      <c r="DP1059" s="20"/>
      <c r="DQ1059" s="20"/>
      <c r="DR1059" s="20"/>
      <c r="DS1059" s="20"/>
      <c r="DT1059" s="20"/>
      <c r="DU1059" s="20"/>
      <c r="DV1059" s="20"/>
      <c r="DW1059" s="20"/>
      <c r="DX1059" s="20"/>
      <c r="DY1059" s="20"/>
    </row>
    <row r="1060">
      <c r="A1060" s="20"/>
      <c r="B1060" s="20"/>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c r="AE1060" s="20"/>
      <c r="AF1060" s="20"/>
      <c r="AG1060" s="20"/>
      <c r="AH1060" s="20"/>
      <c r="AI1060" s="20"/>
      <c r="AJ1060" s="20"/>
      <c r="AK1060" s="20"/>
      <c r="AL1060" s="20"/>
      <c r="AM1060" s="20"/>
      <c r="AN1060" s="20"/>
      <c r="AO1060" s="20"/>
      <c r="AP1060" s="20"/>
      <c r="AQ1060" s="20"/>
      <c r="AR1060" s="20"/>
      <c r="AS1060" s="20"/>
      <c r="AT1060" s="20"/>
      <c r="AU1060" s="20"/>
      <c r="AV1060" s="20"/>
      <c r="AW1060" s="20"/>
      <c r="AX1060" s="20"/>
      <c r="AY1060" s="20"/>
      <c r="AZ1060" s="20"/>
      <c r="BA1060" s="20"/>
      <c r="BB1060" s="20"/>
      <c r="BC1060" s="20"/>
      <c r="BD1060" s="20"/>
      <c r="BE1060" s="20"/>
      <c r="BF1060" s="20"/>
      <c r="BG1060" s="20"/>
      <c r="BH1060" s="20"/>
      <c r="BI1060" s="20"/>
      <c r="BJ1060" s="20"/>
      <c r="BK1060" s="20"/>
      <c r="BL1060" s="20"/>
      <c r="BM1060" s="20"/>
      <c r="BN1060" s="20"/>
      <c r="BO1060" s="20"/>
      <c r="BP1060" s="20"/>
      <c r="BQ1060" s="20"/>
      <c r="BR1060" s="20"/>
      <c r="BS1060" s="20"/>
      <c r="BT1060" s="20"/>
      <c r="BU1060" s="20"/>
      <c r="BV1060" s="20"/>
      <c r="BW1060" s="20"/>
      <c r="BX1060" s="20"/>
      <c r="BY1060" s="20"/>
      <c r="BZ1060" s="20"/>
      <c r="CA1060" s="20"/>
      <c r="CB1060" s="20"/>
      <c r="CC1060" s="20"/>
      <c r="CD1060" s="20"/>
      <c r="CE1060" s="20"/>
      <c r="CF1060" s="20"/>
      <c r="CG1060" s="20"/>
      <c r="CH1060" s="20"/>
      <c r="CI1060" s="20"/>
      <c r="CJ1060" s="20"/>
      <c r="CK1060" s="20"/>
      <c r="CL1060" s="20"/>
      <c r="CM1060" s="20"/>
      <c r="CN1060" s="20"/>
      <c r="CO1060" s="20"/>
      <c r="CP1060" s="20"/>
      <c r="CQ1060" s="20"/>
      <c r="CR1060" s="20"/>
      <c r="CS1060" s="20"/>
      <c r="CT1060" s="20"/>
      <c r="CU1060" s="20"/>
      <c r="CV1060" s="20"/>
      <c r="CW1060" s="20"/>
      <c r="CX1060" s="20"/>
      <c r="CY1060" s="20"/>
      <c r="CZ1060" s="20"/>
      <c r="DA1060" s="20"/>
      <c r="DB1060" s="20"/>
      <c r="DC1060" s="20"/>
      <c r="DD1060" s="20"/>
      <c r="DE1060" s="20"/>
      <c r="DF1060" s="20"/>
      <c r="DG1060" s="20"/>
      <c r="DH1060" s="20"/>
      <c r="DI1060" s="20"/>
      <c r="DJ1060" s="20"/>
      <c r="DK1060" s="20"/>
      <c r="DL1060" s="20"/>
      <c r="DM1060" s="20"/>
      <c r="DN1060" s="20"/>
      <c r="DO1060" s="20"/>
      <c r="DP1060" s="20"/>
      <c r="DQ1060" s="20"/>
      <c r="DR1060" s="20"/>
      <c r="DS1060" s="20"/>
      <c r="DT1060" s="20"/>
      <c r="DU1060" s="20"/>
      <c r="DV1060" s="20"/>
      <c r="DW1060" s="20"/>
      <c r="DX1060" s="20"/>
      <c r="DY1060" s="20"/>
    </row>
    <row r="1061">
      <c r="A1061" s="20"/>
      <c r="B1061" s="20"/>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c r="AE1061" s="20"/>
      <c r="AF1061" s="20"/>
      <c r="AG1061" s="20"/>
      <c r="AH1061" s="20"/>
      <c r="AI1061" s="20"/>
      <c r="AJ1061" s="20"/>
      <c r="AK1061" s="20"/>
      <c r="AL1061" s="20"/>
      <c r="AM1061" s="20"/>
      <c r="AN1061" s="20"/>
      <c r="AO1061" s="20"/>
      <c r="AP1061" s="20"/>
      <c r="AQ1061" s="20"/>
      <c r="AR1061" s="20"/>
      <c r="AS1061" s="20"/>
      <c r="AT1061" s="20"/>
      <c r="AU1061" s="20"/>
      <c r="AV1061" s="20"/>
      <c r="AW1061" s="20"/>
      <c r="AX1061" s="20"/>
      <c r="AY1061" s="20"/>
      <c r="AZ1061" s="20"/>
      <c r="BA1061" s="20"/>
      <c r="BB1061" s="20"/>
      <c r="BC1061" s="20"/>
      <c r="BD1061" s="20"/>
      <c r="BE1061" s="20"/>
      <c r="BF1061" s="20"/>
      <c r="BG1061" s="20"/>
      <c r="BH1061" s="20"/>
      <c r="BI1061" s="20"/>
      <c r="BJ1061" s="20"/>
      <c r="BK1061" s="20"/>
      <c r="BL1061" s="20"/>
      <c r="BM1061" s="20"/>
      <c r="BN1061" s="20"/>
      <c r="BO1061" s="20"/>
      <c r="BP1061" s="20"/>
      <c r="BQ1061" s="20"/>
      <c r="BR1061" s="20"/>
      <c r="BS1061" s="20"/>
      <c r="BT1061" s="20"/>
      <c r="BU1061" s="20"/>
      <c r="BV1061" s="20"/>
      <c r="BW1061" s="20"/>
      <c r="BX1061" s="20"/>
      <c r="BY1061" s="20"/>
      <c r="BZ1061" s="20"/>
      <c r="CA1061" s="20"/>
      <c r="CB1061" s="20"/>
      <c r="CC1061" s="20"/>
      <c r="CD1061" s="20"/>
      <c r="CE1061" s="20"/>
      <c r="CF1061" s="20"/>
      <c r="CG1061" s="20"/>
      <c r="CH1061" s="20"/>
      <c r="CI1061" s="20"/>
      <c r="CJ1061" s="20"/>
      <c r="CK1061" s="20"/>
      <c r="CL1061" s="20"/>
      <c r="CM1061" s="20"/>
      <c r="CN1061" s="20"/>
      <c r="CO1061" s="20"/>
      <c r="CP1061" s="20"/>
      <c r="CQ1061" s="20"/>
      <c r="CR1061" s="20"/>
      <c r="CS1061" s="20"/>
      <c r="CT1061" s="20"/>
      <c r="CU1061" s="20"/>
      <c r="CV1061" s="20"/>
      <c r="CW1061" s="20"/>
      <c r="CX1061" s="20"/>
      <c r="CY1061" s="20"/>
      <c r="CZ1061" s="20"/>
      <c r="DA1061" s="20"/>
      <c r="DB1061" s="20"/>
      <c r="DC1061" s="20"/>
      <c r="DD1061" s="20"/>
      <c r="DE1061" s="20"/>
      <c r="DF1061" s="20"/>
      <c r="DG1061" s="20"/>
      <c r="DH1061" s="20"/>
      <c r="DI1061" s="20"/>
      <c r="DJ1061" s="20"/>
      <c r="DK1061" s="20"/>
      <c r="DL1061" s="20"/>
      <c r="DM1061" s="20"/>
      <c r="DN1061" s="20"/>
      <c r="DO1061" s="20"/>
      <c r="DP1061" s="20"/>
      <c r="DQ1061" s="20"/>
      <c r="DR1061" s="20"/>
      <c r="DS1061" s="20"/>
      <c r="DT1061" s="20"/>
      <c r="DU1061" s="20"/>
      <c r="DV1061" s="20"/>
      <c r="DW1061" s="20"/>
      <c r="DX1061" s="20"/>
      <c r="DY1061" s="20"/>
    </row>
    <row r="1062">
      <c r="A1062" s="20"/>
      <c r="B1062" s="20"/>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c r="AE1062" s="20"/>
      <c r="AF1062" s="20"/>
      <c r="AG1062" s="20"/>
      <c r="AH1062" s="20"/>
      <c r="AI1062" s="20"/>
      <c r="AJ1062" s="20"/>
      <c r="AK1062" s="20"/>
      <c r="AL1062" s="20"/>
      <c r="AM1062" s="20"/>
      <c r="AN1062" s="20"/>
      <c r="AO1062" s="20"/>
      <c r="AP1062" s="20"/>
      <c r="AQ1062" s="20"/>
      <c r="AR1062" s="20"/>
      <c r="AS1062" s="20"/>
      <c r="AT1062" s="20"/>
      <c r="AU1062" s="20"/>
      <c r="AV1062" s="20"/>
      <c r="AW1062" s="20"/>
      <c r="AX1062" s="20"/>
      <c r="AY1062" s="20"/>
      <c r="AZ1062" s="20"/>
      <c r="BA1062" s="20"/>
      <c r="BB1062" s="20"/>
      <c r="BC1062" s="20"/>
      <c r="BD1062" s="20"/>
      <c r="BE1062" s="20"/>
      <c r="BF1062" s="20"/>
      <c r="BG1062" s="20"/>
      <c r="BH1062" s="20"/>
      <c r="BI1062" s="20"/>
      <c r="BJ1062" s="20"/>
      <c r="BK1062" s="20"/>
      <c r="BL1062" s="20"/>
      <c r="BM1062" s="20"/>
      <c r="BN1062" s="20"/>
      <c r="BO1062" s="20"/>
      <c r="BP1062" s="20"/>
      <c r="BQ1062" s="20"/>
      <c r="BR1062" s="20"/>
      <c r="BS1062" s="20"/>
      <c r="BT1062" s="20"/>
      <c r="BU1062" s="20"/>
      <c r="BV1062" s="20"/>
      <c r="BW1062" s="20"/>
      <c r="BX1062" s="20"/>
      <c r="BY1062" s="20"/>
      <c r="BZ1062" s="20"/>
      <c r="CA1062" s="20"/>
      <c r="CB1062" s="20"/>
      <c r="CC1062" s="20"/>
      <c r="CD1062" s="20"/>
      <c r="CE1062" s="20"/>
      <c r="CF1062" s="20"/>
      <c r="CG1062" s="20"/>
      <c r="CH1062" s="20"/>
      <c r="CI1062" s="20"/>
      <c r="CJ1062" s="20"/>
      <c r="CK1062" s="20"/>
      <c r="CL1062" s="20"/>
      <c r="CM1062" s="20"/>
      <c r="CN1062" s="20"/>
      <c r="CO1062" s="20"/>
      <c r="CP1062" s="20"/>
      <c r="CQ1062" s="20"/>
      <c r="CR1062" s="20"/>
      <c r="CS1062" s="20"/>
      <c r="CT1062" s="20"/>
      <c r="CU1062" s="20"/>
      <c r="CV1062" s="20"/>
      <c r="CW1062" s="20"/>
      <c r="CX1062" s="20"/>
      <c r="CY1062" s="20"/>
      <c r="CZ1062" s="20"/>
      <c r="DA1062" s="20"/>
      <c r="DB1062" s="20"/>
      <c r="DC1062" s="20"/>
      <c r="DD1062" s="20"/>
      <c r="DE1062" s="20"/>
      <c r="DF1062" s="20"/>
      <c r="DG1062" s="20"/>
      <c r="DH1062" s="20"/>
      <c r="DI1062" s="20"/>
      <c r="DJ1062" s="20"/>
      <c r="DK1062" s="20"/>
      <c r="DL1062" s="20"/>
      <c r="DM1062" s="20"/>
      <c r="DN1062" s="20"/>
      <c r="DO1062" s="20"/>
      <c r="DP1062" s="20"/>
      <c r="DQ1062" s="20"/>
      <c r="DR1062" s="20"/>
      <c r="DS1062" s="20"/>
      <c r="DT1062" s="20"/>
      <c r="DU1062" s="20"/>
      <c r="DV1062" s="20"/>
      <c r="DW1062" s="20"/>
      <c r="DX1062" s="20"/>
      <c r="DY1062" s="20"/>
    </row>
    <row r="1063">
      <c r="A1063" s="20"/>
      <c r="B1063" s="20"/>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c r="AE1063" s="20"/>
      <c r="AF1063" s="20"/>
      <c r="AG1063" s="20"/>
      <c r="AH1063" s="20"/>
      <c r="AI1063" s="20"/>
      <c r="AJ1063" s="20"/>
      <c r="AK1063" s="20"/>
      <c r="AL1063" s="20"/>
      <c r="AM1063" s="20"/>
      <c r="AN1063" s="20"/>
      <c r="AO1063" s="20"/>
      <c r="AP1063" s="20"/>
      <c r="AQ1063" s="20"/>
      <c r="AR1063" s="20"/>
      <c r="AS1063" s="20"/>
      <c r="AT1063" s="20"/>
      <c r="AU1063" s="20"/>
      <c r="AV1063" s="20"/>
      <c r="AW1063" s="20"/>
      <c r="AX1063" s="20"/>
      <c r="AY1063" s="20"/>
      <c r="AZ1063" s="20"/>
      <c r="BA1063" s="20"/>
      <c r="BB1063" s="20"/>
      <c r="BC1063" s="20"/>
      <c r="BD1063" s="20"/>
      <c r="BE1063" s="20"/>
      <c r="BF1063" s="20"/>
      <c r="BG1063" s="20"/>
      <c r="BH1063" s="20"/>
      <c r="BI1063" s="20"/>
      <c r="BJ1063" s="20"/>
      <c r="BK1063" s="20"/>
      <c r="BL1063" s="20"/>
      <c r="BM1063" s="20"/>
      <c r="BN1063" s="20"/>
      <c r="BO1063" s="20"/>
      <c r="BP1063" s="20"/>
      <c r="BQ1063" s="20"/>
      <c r="BR1063" s="20"/>
      <c r="BS1063" s="20"/>
      <c r="BT1063" s="20"/>
      <c r="BU1063" s="20"/>
      <c r="BV1063" s="20"/>
      <c r="BW1063" s="20"/>
      <c r="BX1063" s="20"/>
      <c r="BY1063" s="20"/>
      <c r="BZ1063" s="20"/>
      <c r="CA1063" s="20"/>
      <c r="CB1063" s="20"/>
      <c r="CC1063" s="20"/>
      <c r="CD1063" s="20"/>
      <c r="CE1063" s="20"/>
      <c r="CF1063" s="20"/>
      <c r="CG1063" s="20"/>
      <c r="CH1063" s="20"/>
      <c r="CI1063" s="20"/>
      <c r="CJ1063" s="20"/>
      <c r="CK1063" s="20"/>
      <c r="CL1063" s="20"/>
      <c r="CM1063" s="20"/>
      <c r="CN1063" s="20"/>
      <c r="CO1063" s="20"/>
      <c r="CP1063" s="20"/>
      <c r="CQ1063" s="20"/>
      <c r="CR1063" s="20"/>
      <c r="CS1063" s="20"/>
      <c r="CT1063" s="20"/>
      <c r="CU1063" s="20"/>
      <c r="CV1063" s="20"/>
      <c r="CW1063" s="20"/>
      <c r="CX1063" s="20"/>
      <c r="CY1063" s="20"/>
      <c r="CZ1063" s="20"/>
      <c r="DA1063" s="20"/>
      <c r="DB1063" s="20"/>
      <c r="DC1063" s="20"/>
      <c r="DD1063" s="20"/>
      <c r="DE1063" s="20"/>
      <c r="DF1063" s="20"/>
      <c r="DG1063" s="20"/>
      <c r="DH1063" s="20"/>
      <c r="DI1063" s="20"/>
      <c r="DJ1063" s="20"/>
      <c r="DK1063" s="20"/>
      <c r="DL1063" s="20"/>
      <c r="DM1063" s="20"/>
      <c r="DN1063" s="20"/>
      <c r="DO1063" s="20"/>
      <c r="DP1063" s="20"/>
      <c r="DQ1063" s="20"/>
      <c r="DR1063" s="20"/>
      <c r="DS1063" s="20"/>
      <c r="DT1063" s="20"/>
      <c r="DU1063" s="20"/>
      <c r="DV1063" s="20"/>
      <c r="DW1063" s="20"/>
      <c r="DX1063" s="20"/>
      <c r="DY1063" s="20"/>
    </row>
    <row r="1064">
      <c r="A1064" s="20"/>
      <c r="B1064" s="20"/>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c r="AE1064" s="20"/>
      <c r="AF1064" s="20"/>
      <c r="AG1064" s="20"/>
      <c r="AH1064" s="20"/>
      <c r="AI1064" s="20"/>
      <c r="AJ1064" s="20"/>
      <c r="AK1064" s="20"/>
      <c r="AL1064" s="20"/>
      <c r="AM1064" s="20"/>
      <c r="AN1064" s="20"/>
      <c r="AO1064" s="20"/>
      <c r="AP1064" s="20"/>
      <c r="AQ1064" s="20"/>
      <c r="AR1064" s="20"/>
      <c r="AS1064" s="20"/>
      <c r="AT1064" s="20"/>
      <c r="AU1064" s="20"/>
      <c r="AV1064" s="20"/>
      <c r="AW1064" s="20"/>
      <c r="AX1064" s="20"/>
      <c r="AY1064" s="20"/>
      <c r="AZ1064" s="20"/>
      <c r="BA1064" s="20"/>
      <c r="BB1064" s="20"/>
      <c r="BC1064" s="20"/>
      <c r="BD1064" s="20"/>
      <c r="BE1064" s="20"/>
      <c r="BF1064" s="20"/>
      <c r="BG1064" s="20"/>
      <c r="BH1064" s="20"/>
      <c r="BI1064" s="20"/>
      <c r="BJ1064" s="20"/>
      <c r="BK1064" s="20"/>
      <c r="BL1064" s="20"/>
      <c r="BM1064" s="20"/>
      <c r="BN1064" s="20"/>
      <c r="BO1064" s="20"/>
      <c r="BP1064" s="20"/>
      <c r="BQ1064" s="20"/>
      <c r="BR1064" s="20"/>
      <c r="BS1064" s="20"/>
      <c r="BT1064" s="20"/>
      <c r="BU1064" s="20"/>
      <c r="BV1064" s="20"/>
      <c r="BW1064" s="20"/>
      <c r="BX1064" s="20"/>
      <c r="BY1064" s="20"/>
      <c r="BZ1064" s="20"/>
      <c r="CA1064" s="20"/>
      <c r="CB1064" s="20"/>
      <c r="CC1064" s="20"/>
      <c r="CD1064" s="20"/>
      <c r="CE1064" s="20"/>
      <c r="CF1064" s="20"/>
      <c r="CG1064" s="20"/>
      <c r="CH1064" s="20"/>
      <c r="CI1064" s="20"/>
      <c r="CJ1064" s="20"/>
      <c r="CK1064" s="20"/>
      <c r="CL1064" s="20"/>
      <c r="CM1064" s="20"/>
      <c r="CN1064" s="20"/>
      <c r="CO1064" s="20"/>
      <c r="CP1064" s="20"/>
      <c r="CQ1064" s="20"/>
      <c r="CR1064" s="20"/>
      <c r="CS1064" s="20"/>
      <c r="CT1064" s="20"/>
      <c r="CU1064" s="20"/>
      <c r="CV1064" s="20"/>
      <c r="CW1064" s="20"/>
      <c r="CX1064" s="20"/>
      <c r="CY1064" s="20"/>
      <c r="CZ1064" s="20"/>
      <c r="DA1064" s="20"/>
      <c r="DB1064" s="20"/>
      <c r="DC1064" s="20"/>
      <c r="DD1064" s="20"/>
      <c r="DE1064" s="20"/>
      <c r="DF1064" s="20"/>
      <c r="DG1064" s="20"/>
      <c r="DH1064" s="20"/>
      <c r="DI1064" s="20"/>
      <c r="DJ1064" s="20"/>
      <c r="DK1064" s="20"/>
      <c r="DL1064" s="20"/>
      <c r="DM1064" s="20"/>
      <c r="DN1064" s="20"/>
      <c r="DO1064" s="20"/>
      <c r="DP1064" s="20"/>
      <c r="DQ1064" s="20"/>
      <c r="DR1064" s="20"/>
      <c r="DS1064" s="20"/>
      <c r="DT1064" s="20"/>
      <c r="DU1064" s="20"/>
      <c r="DV1064" s="20"/>
      <c r="DW1064" s="20"/>
      <c r="DX1064" s="20"/>
      <c r="DY1064" s="20"/>
    </row>
    <row r="1065">
      <c r="A1065" s="20"/>
      <c r="B1065" s="20"/>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c r="AE1065" s="20"/>
      <c r="AF1065" s="20"/>
      <c r="AG1065" s="20"/>
      <c r="AH1065" s="20"/>
      <c r="AI1065" s="20"/>
      <c r="AJ1065" s="20"/>
      <c r="AK1065" s="20"/>
      <c r="AL1065" s="20"/>
      <c r="AM1065" s="20"/>
      <c r="AN1065" s="20"/>
      <c r="AO1065" s="20"/>
      <c r="AP1065" s="20"/>
      <c r="AQ1065" s="20"/>
      <c r="AR1065" s="20"/>
      <c r="AS1065" s="20"/>
      <c r="AT1065" s="20"/>
      <c r="AU1065" s="20"/>
      <c r="AV1065" s="20"/>
      <c r="AW1065" s="20"/>
      <c r="AX1065" s="20"/>
      <c r="AY1065" s="20"/>
      <c r="AZ1065" s="20"/>
      <c r="BA1065" s="20"/>
      <c r="BB1065" s="20"/>
      <c r="BC1065" s="20"/>
      <c r="BD1065" s="20"/>
      <c r="BE1065" s="20"/>
      <c r="BF1065" s="20"/>
      <c r="BG1065" s="20"/>
      <c r="BH1065" s="20"/>
      <c r="BI1065" s="20"/>
      <c r="BJ1065" s="20"/>
      <c r="BK1065" s="20"/>
      <c r="BL1065" s="20"/>
      <c r="BM1065" s="20"/>
      <c r="BN1065" s="20"/>
      <c r="BO1065" s="20"/>
      <c r="BP1065" s="20"/>
      <c r="BQ1065" s="20"/>
      <c r="BR1065" s="20"/>
      <c r="BS1065" s="20"/>
      <c r="BT1065" s="20"/>
      <c r="BU1065" s="20"/>
      <c r="BV1065" s="20"/>
      <c r="BW1065" s="20"/>
      <c r="BX1065" s="20"/>
      <c r="BY1065" s="20"/>
      <c r="BZ1065" s="20"/>
      <c r="CA1065" s="20"/>
      <c r="CB1065" s="20"/>
      <c r="CC1065" s="20"/>
      <c r="CD1065" s="20"/>
      <c r="CE1065" s="20"/>
      <c r="CF1065" s="20"/>
      <c r="CG1065" s="20"/>
      <c r="CH1065" s="20"/>
      <c r="CI1065" s="20"/>
      <c r="CJ1065" s="20"/>
      <c r="CK1065" s="20"/>
      <c r="CL1065" s="20"/>
      <c r="CM1065" s="20"/>
      <c r="CN1065" s="20"/>
      <c r="CO1065" s="20"/>
      <c r="CP1065" s="20"/>
      <c r="CQ1065" s="20"/>
      <c r="CR1065" s="20"/>
      <c r="CS1065" s="20"/>
      <c r="CT1065" s="20"/>
      <c r="CU1065" s="20"/>
      <c r="CV1065" s="20"/>
      <c r="CW1065" s="20"/>
      <c r="CX1065" s="20"/>
      <c r="CY1065" s="20"/>
      <c r="CZ1065" s="20"/>
      <c r="DA1065" s="20"/>
      <c r="DB1065" s="20"/>
      <c r="DC1065" s="20"/>
      <c r="DD1065" s="20"/>
      <c r="DE1065" s="20"/>
      <c r="DF1065" s="20"/>
      <c r="DG1065" s="20"/>
      <c r="DH1065" s="20"/>
      <c r="DI1065" s="20"/>
      <c r="DJ1065" s="20"/>
      <c r="DK1065" s="20"/>
      <c r="DL1065" s="20"/>
      <c r="DM1065" s="20"/>
      <c r="DN1065" s="20"/>
      <c r="DO1065" s="20"/>
      <c r="DP1065" s="20"/>
      <c r="DQ1065" s="20"/>
      <c r="DR1065" s="20"/>
      <c r="DS1065" s="20"/>
      <c r="DT1065" s="20"/>
      <c r="DU1065" s="20"/>
      <c r="DV1065" s="20"/>
      <c r="DW1065" s="20"/>
      <c r="DX1065" s="20"/>
      <c r="DY1065" s="20"/>
    </row>
    <row r="1066">
      <c r="A1066" s="20"/>
      <c r="B1066" s="20"/>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c r="AE1066" s="20"/>
      <c r="AF1066" s="20"/>
      <c r="AG1066" s="20"/>
      <c r="AH1066" s="20"/>
      <c r="AI1066" s="20"/>
      <c r="AJ1066" s="20"/>
      <c r="AK1066" s="20"/>
      <c r="AL1066" s="20"/>
      <c r="AM1066" s="20"/>
      <c r="AN1066" s="20"/>
      <c r="AO1066" s="20"/>
      <c r="AP1066" s="20"/>
      <c r="AQ1066" s="20"/>
      <c r="AR1066" s="20"/>
      <c r="AS1066" s="20"/>
      <c r="AT1066" s="20"/>
      <c r="AU1066" s="20"/>
      <c r="AV1066" s="20"/>
      <c r="AW1066" s="20"/>
      <c r="AX1066" s="20"/>
      <c r="AY1066" s="20"/>
      <c r="AZ1066" s="20"/>
      <c r="BA1066" s="20"/>
      <c r="BB1066" s="20"/>
      <c r="BC1066" s="20"/>
      <c r="BD1066" s="20"/>
      <c r="BE1066" s="20"/>
      <c r="BF1066" s="20"/>
      <c r="BG1066" s="20"/>
      <c r="BH1066" s="20"/>
      <c r="BI1066" s="20"/>
      <c r="BJ1066" s="20"/>
      <c r="BK1066" s="20"/>
      <c r="BL1066" s="20"/>
      <c r="BM1066" s="20"/>
      <c r="BN1066" s="20"/>
      <c r="BO1066" s="20"/>
      <c r="BP1066" s="20"/>
      <c r="BQ1066" s="20"/>
      <c r="BR1066" s="20"/>
      <c r="BS1066" s="20"/>
      <c r="BT1066" s="20"/>
      <c r="BU1066" s="20"/>
      <c r="BV1066" s="20"/>
      <c r="BW1066" s="20"/>
      <c r="BX1066" s="20"/>
      <c r="BY1066" s="20"/>
      <c r="BZ1066" s="20"/>
      <c r="CA1066" s="20"/>
      <c r="CB1066" s="20"/>
      <c r="CC1066" s="20"/>
      <c r="CD1066" s="20"/>
      <c r="CE1066" s="20"/>
      <c r="CF1066" s="20"/>
      <c r="CG1066" s="20"/>
      <c r="CH1066" s="20"/>
      <c r="CI1066" s="20"/>
      <c r="CJ1066" s="20"/>
      <c r="CK1066" s="20"/>
      <c r="CL1066" s="20"/>
      <c r="CM1066" s="20"/>
      <c r="CN1066" s="20"/>
      <c r="CO1066" s="20"/>
      <c r="CP1066" s="20"/>
      <c r="CQ1066" s="20"/>
      <c r="CR1066" s="20"/>
      <c r="CS1066" s="20"/>
      <c r="CT1066" s="20"/>
      <c r="CU1066" s="20"/>
      <c r="CV1066" s="20"/>
      <c r="CW1066" s="20"/>
      <c r="CX1066" s="20"/>
      <c r="CY1066" s="20"/>
      <c r="CZ1066" s="20"/>
      <c r="DA1066" s="20"/>
      <c r="DB1066" s="20"/>
      <c r="DC1066" s="20"/>
      <c r="DD1066" s="20"/>
      <c r="DE1066" s="20"/>
      <c r="DF1066" s="20"/>
      <c r="DG1066" s="20"/>
      <c r="DH1066" s="20"/>
      <c r="DI1066" s="20"/>
      <c r="DJ1066" s="20"/>
      <c r="DK1066" s="20"/>
      <c r="DL1066" s="20"/>
      <c r="DM1066" s="20"/>
      <c r="DN1066" s="20"/>
      <c r="DO1066" s="20"/>
      <c r="DP1066" s="20"/>
      <c r="DQ1066" s="20"/>
      <c r="DR1066" s="20"/>
      <c r="DS1066" s="20"/>
      <c r="DT1066" s="20"/>
      <c r="DU1066" s="20"/>
      <c r="DV1066" s="20"/>
      <c r="DW1066" s="20"/>
      <c r="DX1066" s="20"/>
      <c r="DY1066" s="20"/>
    </row>
    <row r="1067">
      <c r="A1067" s="20"/>
      <c r="B1067" s="20"/>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c r="AE1067" s="20"/>
      <c r="AF1067" s="20"/>
      <c r="AG1067" s="20"/>
      <c r="AH1067" s="20"/>
      <c r="AI1067" s="20"/>
      <c r="AJ1067" s="20"/>
      <c r="AK1067" s="20"/>
      <c r="AL1067" s="20"/>
      <c r="AM1067" s="20"/>
      <c r="AN1067" s="20"/>
      <c r="AO1067" s="20"/>
      <c r="AP1067" s="20"/>
      <c r="AQ1067" s="20"/>
      <c r="AR1067" s="20"/>
      <c r="AS1067" s="20"/>
      <c r="AT1067" s="20"/>
      <c r="AU1067" s="20"/>
      <c r="AV1067" s="20"/>
      <c r="AW1067" s="20"/>
      <c r="AX1067" s="20"/>
      <c r="AY1067" s="20"/>
      <c r="AZ1067" s="20"/>
      <c r="BA1067" s="20"/>
      <c r="BB1067" s="20"/>
      <c r="BC1067" s="20"/>
      <c r="BD1067" s="20"/>
      <c r="BE1067" s="20"/>
      <c r="BF1067" s="20"/>
      <c r="BG1067" s="20"/>
      <c r="BH1067" s="20"/>
      <c r="BI1067" s="20"/>
      <c r="BJ1067" s="20"/>
      <c r="BK1067" s="20"/>
      <c r="BL1067" s="20"/>
      <c r="BM1067" s="20"/>
      <c r="BN1067" s="20"/>
      <c r="BO1067" s="20"/>
      <c r="BP1067" s="20"/>
      <c r="BQ1067" s="20"/>
      <c r="BR1067" s="20"/>
      <c r="BS1067" s="20"/>
      <c r="BT1067" s="20"/>
      <c r="BU1067" s="20"/>
      <c r="BV1067" s="20"/>
      <c r="BW1067" s="20"/>
      <c r="BX1067" s="20"/>
      <c r="BY1067" s="20"/>
      <c r="BZ1067" s="20"/>
      <c r="CA1067" s="20"/>
      <c r="CB1067" s="20"/>
      <c r="CC1067" s="20"/>
      <c r="CD1067" s="20"/>
      <c r="CE1067" s="20"/>
      <c r="CF1067" s="20"/>
      <c r="CG1067" s="20"/>
      <c r="CH1067" s="20"/>
      <c r="CI1067" s="20"/>
      <c r="CJ1067" s="20"/>
      <c r="CK1067" s="20"/>
      <c r="CL1067" s="20"/>
      <c r="CM1067" s="20"/>
      <c r="CN1067" s="20"/>
      <c r="CO1067" s="20"/>
      <c r="CP1067" s="20"/>
      <c r="CQ1067" s="20"/>
      <c r="CR1067" s="20"/>
      <c r="CS1067" s="20"/>
      <c r="CT1067" s="20"/>
      <c r="CU1067" s="20"/>
      <c r="CV1067" s="20"/>
      <c r="CW1067" s="20"/>
      <c r="CX1067" s="20"/>
      <c r="CY1067" s="20"/>
      <c r="CZ1067" s="20"/>
      <c r="DA1067" s="20"/>
      <c r="DB1067" s="20"/>
      <c r="DC1067" s="20"/>
      <c r="DD1067" s="20"/>
      <c r="DE1067" s="20"/>
      <c r="DF1067" s="20"/>
      <c r="DG1067" s="20"/>
      <c r="DH1067" s="20"/>
      <c r="DI1067" s="20"/>
      <c r="DJ1067" s="20"/>
      <c r="DK1067" s="20"/>
      <c r="DL1067" s="20"/>
      <c r="DM1067" s="20"/>
      <c r="DN1067" s="20"/>
      <c r="DO1067" s="20"/>
      <c r="DP1067" s="20"/>
      <c r="DQ1067" s="20"/>
      <c r="DR1067" s="20"/>
      <c r="DS1067" s="20"/>
      <c r="DT1067" s="20"/>
      <c r="DU1067" s="20"/>
      <c r="DV1067" s="20"/>
      <c r="DW1067" s="20"/>
      <c r="DX1067" s="20"/>
      <c r="DY1067" s="20"/>
    </row>
    <row r="1068">
      <c r="A1068" s="20"/>
      <c r="B1068" s="20"/>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c r="AE1068" s="20"/>
      <c r="AF1068" s="20"/>
      <c r="AG1068" s="20"/>
      <c r="AH1068" s="20"/>
      <c r="AI1068" s="20"/>
      <c r="AJ1068" s="20"/>
      <c r="AK1068" s="20"/>
      <c r="AL1068" s="20"/>
      <c r="AM1068" s="20"/>
      <c r="AN1068" s="20"/>
      <c r="AO1068" s="20"/>
      <c r="AP1068" s="20"/>
      <c r="AQ1068" s="20"/>
      <c r="AR1068" s="20"/>
      <c r="AS1068" s="20"/>
      <c r="AT1068" s="20"/>
      <c r="AU1068" s="20"/>
      <c r="AV1068" s="20"/>
      <c r="AW1068" s="20"/>
      <c r="AX1068" s="20"/>
      <c r="AY1068" s="20"/>
      <c r="AZ1068" s="20"/>
      <c r="BA1068" s="20"/>
      <c r="BB1068" s="20"/>
      <c r="BC1068" s="20"/>
      <c r="BD1068" s="20"/>
      <c r="BE1068" s="20"/>
      <c r="BF1068" s="20"/>
      <c r="BG1068" s="20"/>
      <c r="BH1068" s="20"/>
      <c r="BI1068" s="20"/>
      <c r="BJ1068" s="20"/>
      <c r="BK1068" s="20"/>
      <c r="BL1068" s="20"/>
      <c r="BM1068" s="20"/>
      <c r="BN1068" s="20"/>
      <c r="BO1068" s="20"/>
      <c r="BP1068" s="20"/>
      <c r="BQ1068" s="20"/>
      <c r="BR1068" s="20"/>
      <c r="BS1068" s="20"/>
      <c r="BT1068" s="20"/>
      <c r="BU1068" s="20"/>
      <c r="BV1068" s="20"/>
      <c r="BW1068" s="20"/>
      <c r="BX1068" s="20"/>
      <c r="BY1068" s="20"/>
      <c r="BZ1068" s="20"/>
      <c r="CA1068" s="20"/>
      <c r="CB1068" s="20"/>
      <c r="CC1068" s="20"/>
      <c r="CD1068" s="20"/>
      <c r="CE1068" s="20"/>
      <c r="CF1068" s="20"/>
      <c r="CG1068" s="20"/>
      <c r="CH1068" s="20"/>
      <c r="CI1068" s="20"/>
      <c r="CJ1068" s="20"/>
      <c r="CK1068" s="20"/>
      <c r="CL1068" s="20"/>
      <c r="CM1068" s="20"/>
      <c r="CN1068" s="20"/>
      <c r="CO1068" s="20"/>
      <c r="CP1068" s="20"/>
      <c r="CQ1068" s="20"/>
      <c r="CR1068" s="20"/>
      <c r="CS1068" s="20"/>
      <c r="CT1068" s="20"/>
      <c r="CU1068" s="20"/>
      <c r="CV1068" s="20"/>
      <c r="CW1068" s="20"/>
      <c r="CX1068" s="20"/>
      <c r="CY1068" s="20"/>
      <c r="CZ1068" s="20"/>
      <c r="DA1068" s="20"/>
      <c r="DB1068" s="20"/>
      <c r="DC1068" s="20"/>
      <c r="DD1068" s="20"/>
      <c r="DE1068" s="20"/>
      <c r="DF1068" s="20"/>
      <c r="DG1068" s="20"/>
      <c r="DH1068" s="20"/>
      <c r="DI1068" s="20"/>
      <c r="DJ1068" s="20"/>
      <c r="DK1068" s="20"/>
      <c r="DL1068" s="20"/>
      <c r="DM1068" s="20"/>
      <c r="DN1068" s="20"/>
      <c r="DO1068" s="20"/>
      <c r="DP1068" s="20"/>
      <c r="DQ1068" s="20"/>
      <c r="DR1068" s="20"/>
      <c r="DS1068" s="20"/>
      <c r="DT1068" s="20"/>
      <c r="DU1068" s="20"/>
      <c r="DV1068" s="20"/>
      <c r="DW1068" s="20"/>
      <c r="DX1068" s="20"/>
      <c r="DY1068" s="20"/>
    </row>
    <row r="1069">
      <c r="A1069" s="20"/>
      <c r="B1069" s="20"/>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c r="AE1069" s="20"/>
      <c r="AF1069" s="20"/>
      <c r="AG1069" s="20"/>
      <c r="AH1069" s="20"/>
      <c r="AI1069" s="20"/>
      <c r="AJ1069" s="20"/>
      <c r="AK1069" s="20"/>
      <c r="AL1069" s="20"/>
      <c r="AM1069" s="20"/>
      <c r="AN1069" s="20"/>
      <c r="AO1069" s="20"/>
      <c r="AP1069" s="20"/>
      <c r="AQ1069" s="20"/>
      <c r="AR1069" s="20"/>
      <c r="AS1069" s="20"/>
      <c r="AT1069" s="20"/>
      <c r="AU1069" s="20"/>
      <c r="AV1069" s="20"/>
      <c r="AW1069" s="20"/>
      <c r="AX1069" s="20"/>
      <c r="AY1069" s="20"/>
      <c r="AZ1069" s="20"/>
      <c r="BA1069" s="20"/>
      <c r="BB1069" s="20"/>
      <c r="BC1069" s="20"/>
      <c r="BD1069" s="20"/>
      <c r="BE1069" s="20"/>
      <c r="BF1069" s="20"/>
      <c r="BG1069" s="20"/>
      <c r="BH1069" s="20"/>
      <c r="BI1069" s="20"/>
      <c r="BJ1069" s="20"/>
      <c r="BK1069" s="20"/>
      <c r="BL1069" s="20"/>
      <c r="BM1069" s="20"/>
      <c r="BN1069" s="20"/>
      <c r="BO1069" s="20"/>
      <c r="BP1069" s="20"/>
      <c r="BQ1069" s="20"/>
      <c r="BR1069" s="20"/>
      <c r="BS1069" s="20"/>
      <c r="BT1069" s="20"/>
      <c r="BU1069" s="20"/>
      <c r="BV1069" s="20"/>
      <c r="BW1069" s="20"/>
      <c r="BX1069" s="20"/>
      <c r="BY1069" s="20"/>
      <c r="BZ1069" s="20"/>
      <c r="CA1069" s="20"/>
      <c r="CB1069" s="20"/>
      <c r="CC1069" s="20"/>
      <c r="CD1069" s="20"/>
      <c r="CE1069" s="20"/>
      <c r="CF1069" s="20"/>
      <c r="CG1069" s="20"/>
      <c r="CH1069" s="20"/>
      <c r="CI1069" s="20"/>
      <c r="CJ1069" s="20"/>
      <c r="CK1069" s="20"/>
      <c r="CL1069" s="20"/>
      <c r="CM1069" s="20"/>
      <c r="CN1069" s="20"/>
      <c r="CO1069" s="20"/>
      <c r="CP1069" s="20"/>
      <c r="CQ1069" s="20"/>
      <c r="CR1069" s="20"/>
      <c r="CS1069" s="20"/>
      <c r="CT1069" s="20"/>
      <c r="CU1069" s="20"/>
      <c r="CV1069" s="20"/>
      <c r="CW1069" s="20"/>
      <c r="CX1069" s="20"/>
      <c r="CY1069" s="20"/>
      <c r="CZ1069" s="20"/>
      <c r="DA1069" s="20"/>
      <c r="DB1069" s="20"/>
      <c r="DC1069" s="20"/>
      <c r="DD1069" s="20"/>
      <c r="DE1069" s="20"/>
      <c r="DF1069" s="20"/>
      <c r="DG1069" s="20"/>
      <c r="DH1069" s="20"/>
      <c r="DI1069" s="20"/>
      <c r="DJ1069" s="20"/>
      <c r="DK1069" s="20"/>
      <c r="DL1069" s="20"/>
      <c r="DM1069" s="20"/>
      <c r="DN1069" s="20"/>
      <c r="DO1069" s="20"/>
      <c r="DP1069" s="20"/>
      <c r="DQ1069" s="20"/>
      <c r="DR1069" s="20"/>
      <c r="DS1069" s="20"/>
      <c r="DT1069" s="20"/>
      <c r="DU1069" s="20"/>
      <c r="DV1069" s="20"/>
      <c r="DW1069" s="20"/>
      <c r="DX1069" s="20"/>
      <c r="DY1069" s="20"/>
    </row>
    <row r="1070">
      <c r="A1070" s="20"/>
      <c r="B1070" s="20"/>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c r="AE1070" s="20"/>
      <c r="AF1070" s="20"/>
      <c r="AG1070" s="20"/>
      <c r="AH1070" s="20"/>
      <c r="AI1070" s="20"/>
      <c r="AJ1070" s="20"/>
      <c r="AK1070" s="20"/>
      <c r="AL1070" s="20"/>
      <c r="AM1070" s="20"/>
      <c r="AN1070" s="20"/>
      <c r="AO1070" s="20"/>
      <c r="AP1070" s="20"/>
      <c r="AQ1070" s="20"/>
      <c r="AR1070" s="20"/>
      <c r="AS1070" s="20"/>
      <c r="AT1070" s="20"/>
      <c r="AU1070" s="20"/>
      <c r="AV1070" s="20"/>
      <c r="AW1070" s="20"/>
      <c r="AX1070" s="20"/>
      <c r="AY1070" s="20"/>
      <c r="AZ1070" s="20"/>
      <c r="BA1070" s="20"/>
      <c r="BB1070" s="20"/>
      <c r="BC1070" s="20"/>
      <c r="BD1070" s="20"/>
      <c r="BE1070" s="20"/>
      <c r="BF1070" s="20"/>
      <c r="BG1070" s="20"/>
      <c r="BH1070" s="20"/>
      <c r="BI1070" s="20"/>
      <c r="BJ1070" s="20"/>
      <c r="BK1070" s="20"/>
      <c r="BL1070" s="20"/>
      <c r="BM1070" s="20"/>
      <c r="BN1070" s="20"/>
      <c r="BO1070" s="20"/>
      <c r="BP1070" s="20"/>
      <c r="BQ1070" s="20"/>
      <c r="BR1070" s="20"/>
      <c r="BS1070" s="20"/>
      <c r="BT1070" s="20"/>
      <c r="BU1070" s="20"/>
      <c r="BV1070" s="20"/>
      <c r="BW1070" s="20"/>
      <c r="BX1070" s="20"/>
      <c r="BY1070" s="20"/>
      <c r="BZ1070" s="20"/>
      <c r="CA1070" s="20"/>
      <c r="CB1070" s="20"/>
      <c r="CC1070" s="20"/>
      <c r="CD1070" s="20"/>
      <c r="CE1070" s="20"/>
      <c r="CF1070" s="20"/>
      <c r="CG1070" s="20"/>
      <c r="CH1070" s="20"/>
      <c r="CI1070" s="20"/>
      <c r="CJ1070" s="20"/>
      <c r="CK1070" s="20"/>
      <c r="CL1070" s="20"/>
      <c r="CM1070" s="20"/>
      <c r="CN1070" s="20"/>
      <c r="CO1070" s="20"/>
      <c r="CP1070" s="20"/>
      <c r="CQ1070" s="20"/>
      <c r="CR1070" s="20"/>
      <c r="CS1070" s="20"/>
      <c r="CT1070" s="20"/>
      <c r="CU1070" s="20"/>
      <c r="CV1070" s="20"/>
      <c r="CW1070" s="20"/>
      <c r="CX1070" s="20"/>
      <c r="CY1070" s="20"/>
      <c r="CZ1070" s="20"/>
      <c r="DA1070" s="20"/>
      <c r="DB1070" s="20"/>
      <c r="DC1070" s="20"/>
      <c r="DD1070" s="20"/>
      <c r="DE1070" s="20"/>
      <c r="DF1070" s="20"/>
      <c r="DG1070" s="20"/>
      <c r="DH1070" s="20"/>
      <c r="DI1070" s="20"/>
      <c r="DJ1070" s="20"/>
      <c r="DK1070" s="20"/>
      <c r="DL1070" s="20"/>
      <c r="DM1070" s="20"/>
      <c r="DN1070" s="20"/>
      <c r="DO1070" s="20"/>
      <c r="DP1070" s="20"/>
      <c r="DQ1070" s="20"/>
      <c r="DR1070" s="20"/>
      <c r="DS1070" s="20"/>
      <c r="DT1070" s="20"/>
      <c r="DU1070" s="20"/>
      <c r="DV1070" s="20"/>
      <c r="DW1070" s="20"/>
      <c r="DX1070" s="20"/>
      <c r="DY1070" s="20"/>
    </row>
    <row r="1071">
      <c r="A1071" s="20"/>
      <c r="B1071" s="20"/>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c r="AE1071" s="20"/>
      <c r="AF1071" s="20"/>
      <c r="AG1071" s="20"/>
      <c r="AH1071" s="20"/>
      <c r="AI1071" s="20"/>
      <c r="AJ1071" s="20"/>
      <c r="AK1071" s="20"/>
      <c r="AL1071" s="20"/>
      <c r="AM1071" s="20"/>
      <c r="AN1071" s="20"/>
      <c r="AO1071" s="20"/>
      <c r="AP1071" s="20"/>
      <c r="AQ1071" s="20"/>
      <c r="AR1071" s="20"/>
      <c r="AS1071" s="20"/>
      <c r="AT1071" s="20"/>
      <c r="AU1071" s="20"/>
      <c r="AV1071" s="20"/>
      <c r="AW1071" s="20"/>
      <c r="AX1071" s="20"/>
      <c r="AY1071" s="20"/>
      <c r="AZ1071" s="20"/>
      <c r="BA1071" s="20"/>
      <c r="BB1071" s="20"/>
      <c r="BC1071" s="20"/>
      <c r="BD1071" s="20"/>
      <c r="BE1071" s="20"/>
      <c r="BF1071" s="20"/>
      <c r="BG1071" s="20"/>
      <c r="BH1071" s="20"/>
      <c r="BI1071" s="20"/>
      <c r="BJ1071" s="20"/>
      <c r="BK1071" s="20"/>
      <c r="BL1071" s="20"/>
      <c r="BM1071" s="20"/>
      <c r="BN1071" s="20"/>
      <c r="BO1071" s="20"/>
      <c r="BP1071" s="20"/>
      <c r="BQ1071" s="20"/>
      <c r="BR1071" s="20"/>
      <c r="BS1071" s="20"/>
      <c r="BT1071" s="20"/>
      <c r="BU1071" s="20"/>
      <c r="BV1071" s="20"/>
      <c r="BW1071" s="20"/>
      <c r="BX1071" s="20"/>
      <c r="BY1071" s="20"/>
      <c r="BZ1071" s="20"/>
      <c r="CA1071" s="20"/>
      <c r="CB1071" s="20"/>
      <c r="CC1071" s="20"/>
      <c r="CD1071" s="20"/>
      <c r="CE1071" s="20"/>
      <c r="CF1071" s="20"/>
      <c r="CG1071" s="20"/>
      <c r="CH1071" s="20"/>
      <c r="CI1071" s="20"/>
      <c r="CJ1071" s="20"/>
      <c r="CK1071" s="20"/>
      <c r="CL1071" s="20"/>
      <c r="CM1071" s="20"/>
      <c r="CN1071" s="20"/>
      <c r="CO1071" s="20"/>
      <c r="CP1071" s="20"/>
      <c r="CQ1071" s="20"/>
      <c r="CR1071" s="20"/>
      <c r="CS1071" s="20"/>
      <c r="CT1071" s="20"/>
      <c r="CU1071" s="20"/>
      <c r="CV1071" s="20"/>
      <c r="CW1071" s="20"/>
      <c r="CX1071" s="20"/>
      <c r="CY1071" s="20"/>
      <c r="CZ1071" s="20"/>
      <c r="DA1071" s="20"/>
      <c r="DB1071" s="20"/>
      <c r="DC1071" s="20"/>
      <c r="DD1071" s="20"/>
      <c r="DE1071" s="20"/>
      <c r="DF1071" s="20"/>
      <c r="DG1071" s="20"/>
      <c r="DH1071" s="20"/>
      <c r="DI1071" s="20"/>
      <c r="DJ1071" s="20"/>
      <c r="DK1071" s="20"/>
      <c r="DL1071" s="20"/>
      <c r="DM1071" s="20"/>
      <c r="DN1071" s="20"/>
      <c r="DO1071" s="20"/>
      <c r="DP1071" s="20"/>
      <c r="DQ1071" s="20"/>
      <c r="DR1071" s="20"/>
      <c r="DS1071" s="20"/>
      <c r="DT1071" s="20"/>
      <c r="DU1071" s="20"/>
      <c r="DV1071" s="20"/>
      <c r="DW1071" s="20"/>
      <c r="DX1071" s="20"/>
      <c r="DY1071" s="20"/>
    </row>
    <row r="1072">
      <c r="A1072" s="20"/>
      <c r="B1072" s="20"/>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c r="AE1072" s="20"/>
      <c r="AF1072" s="20"/>
      <c r="AG1072" s="20"/>
      <c r="AH1072" s="20"/>
      <c r="AI1072" s="20"/>
      <c r="AJ1072" s="20"/>
      <c r="AK1072" s="20"/>
      <c r="AL1072" s="20"/>
      <c r="AM1072" s="20"/>
      <c r="AN1072" s="20"/>
      <c r="AO1072" s="20"/>
      <c r="AP1072" s="20"/>
      <c r="AQ1072" s="20"/>
      <c r="AR1072" s="20"/>
      <c r="AS1072" s="20"/>
      <c r="AT1072" s="20"/>
      <c r="AU1072" s="20"/>
      <c r="AV1072" s="20"/>
      <c r="AW1072" s="20"/>
      <c r="AX1072" s="20"/>
      <c r="AY1072" s="20"/>
      <c r="AZ1072" s="20"/>
      <c r="BA1072" s="20"/>
      <c r="BB1072" s="20"/>
      <c r="BC1072" s="20"/>
      <c r="BD1072" s="20"/>
      <c r="BE1072" s="20"/>
      <c r="BF1072" s="20"/>
      <c r="BG1072" s="20"/>
      <c r="BH1072" s="20"/>
      <c r="BI1072" s="20"/>
      <c r="BJ1072" s="20"/>
      <c r="BK1072" s="20"/>
      <c r="BL1072" s="20"/>
      <c r="BM1072" s="20"/>
      <c r="BN1072" s="20"/>
      <c r="BO1072" s="20"/>
      <c r="BP1072" s="20"/>
      <c r="BQ1072" s="20"/>
      <c r="BR1072" s="20"/>
      <c r="BS1072" s="20"/>
      <c r="BT1072" s="20"/>
      <c r="BU1072" s="20"/>
      <c r="BV1072" s="20"/>
      <c r="BW1072" s="20"/>
      <c r="BX1072" s="20"/>
      <c r="BY1072" s="20"/>
      <c r="BZ1072" s="20"/>
      <c r="CA1072" s="20"/>
      <c r="CB1072" s="20"/>
      <c r="CC1072" s="20"/>
      <c r="CD1072" s="20"/>
      <c r="CE1072" s="20"/>
      <c r="CF1072" s="20"/>
      <c r="CG1072" s="20"/>
      <c r="CH1072" s="20"/>
      <c r="CI1072" s="20"/>
      <c r="CJ1072" s="20"/>
      <c r="CK1072" s="20"/>
      <c r="CL1072" s="20"/>
      <c r="CM1072" s="20"/>
      <c r="CN1072" s="20"/>
      <c r="CO1072" s="20"/>
      <c r="CP1072" s="20"/>
      <c r="CQ1072" s="20"/>
      <c r="CR1072" s="20"/>
      <c r="CS1072" s="20"/>
      <c r="CT1072" s="20"/>
      <c r="CU1072" s="20"/>
      <c r="CV1072" s="20"/>
      <c r="CW1072" s="20"/>
      <c r="CX1072" s="20"/>
      <c r="CY1072" s="20"/>
      <c r="CZ1072" s="20"/>
      <c r="DA1072" s="20"/>
      <c r="DB1072" s="20"/>
      <c r="DC1072" s="20"/>
      <c r="DD1072" s="20"/>
      <c r="DE1072" s="20"/>
      <c r="DF1072" s="20"/>
      <c r="DG1072" s="20"/>
      <c r="DH1072" s="20"/>
      <c r="DI1072" s="20"/>
      <c r="DJ1072" s="20"/>
      <c r="DK1072" s="20"/>
      <c r="DL1072" s="20"/>
      <c r="DM1072" s="20"/>
      <c r="DN1072" s="20"/>
      <c r="DO1072" s="20"/>
      <c r="DP1072" s="20"/>
      <c r="DQ1072" s="20"/>
      <c r="DR1072" s="20"/>
      <c r="DS1072" s="20"/>
      <c r="DT1072" s="20"/>
      <c r="DU1072" s="20"/>
      <c r="DV1072" s="20"/>
      <c r="DW1072" s="20"/>
      <c r="DX1072" s="20"/>
      <c r="DY1072" s="20"/>
    </row>
    <row r="1073">
      <c r="A1073" s="20"/>
      <c r="B1073" s="20"/>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c r="AE1073" s="20"/>
      <c r="AF1073" s="20"/>
      <c r="AG1073" s="20"/>
      <c r="AH1073" s="20"/>
      <c r="AI1073" s="20"/>
      <c r="AJ1073" s="20"/>
      <c r="AK1073" s="20"/>
      <c r="AL1073" s="20"/>
      <c r="AM1073" s="20"/>
      <c r="AN1073" s="20"/>
      <c r="AO1073" s="20"/>
      <c r="AP1073" s="20"/>
      <c r="AQ1073" s="20"/>
      <c r="AR1073" s="20"/>
      <c r="AS1073" s="20"/>
      <c r="AT1073" s="20"/>
      <c r="AU1073" s="20"/>
      <c r="AV1073" s="20"/>
      <c r="AW1073" s="20"/>
      <c r="AX1073" s="20"/>
      <c r="AY1073" s="20"/>
      <c r="AZ1073" s="20"/>
      <c r="BA1073" s="20"/>
      <c r="BB1073" s="20"/>
      <c r="BC1073" s="20"/>
      <c r="BD1073" s="20"/>
      <c r="BE1073" s="20"/>
      <c r="BF1073" s="20"/>
      <c r="BG1073" s="20"/>
      <c r="BH1073" s="20"/>
      <c r="BI1073" s="20"/>
      <c r="BJ1073" s="20"/>
      <c r="BK1073" s="20"/>
      <c r="BL1073" s="20"/>
      <c r="BM1073" s="20"/>
      <c r="BN1073" s="20"/>
      <c r="BO1073" s="20"/>
      <c r="BP1073" s="20"/>
      <c r="BQ1073" s="20"/>
      <c r="BR1073" s="20"/>
      <c r="BS1073" s="20"/>
      <c r="BT1073" s="20"/>
      <c r="BU1073" s="20"/>
      <c r="BV1073" s="20"/>
      <c r="BW1073" s="20"/>
      <c r="BX1073" s="20"/>
      <c r="BY1073" s="20"/>
      <c r="BZ1073" s="20"/>
      <c r="CA1073" s="20"/>
      <c r="CB1073" s="20"/>
      <c r="CC1073" s="20"/>
      <c r="CD1073" s="20"/>
      <c r="CE1073" s="20"/>
      <c r="CF1073" s="20"/>
      <c r="CG1073" s="20"/>
      <c r="CH1073" s="20"/>
      <c r="CI1073" s="20"/>
      <c r="CJ1073" s="20"/>
      <c r="CK1073" s="20"/>
      <c r="CL1073" s="20"/>
      <c r="CM1073" s="20"/>
      <c r="CN1073" s="20"/>
      <c r="CO1073" s="20"/>
      <c r="CP1073" s="20"/>
      <c r="CQ1073" s="20"/>
      <c r="CR1073" s="20"/>
      <c r="CS1073" s="20"/>
      <c r="CT1073" s="20"/>
      <c r="CU1073" s="20"/>
      <c r="CV1073" s="20"/>
      <c r="CW1073" s="20"/>
      <c r="CX1073" s="20"/>
      <c r="CY1073" s="20"/>
      <c r="CZ1073" s="20"/>
      <c r="DA1073" s="20"/>
      <c r="DB1073" s="20"/>
      <c r="DC1073" s="20"/>
      <c r="DD1073" s="20"/>
      <c r="DE1073" s="20"/>
      <c r="DF1073" s="20"/>
      <c r="DG1073" s="20"/>
      <c r="DH1073" s="20"/>
      <c r="DI1073" s="20"/>
      <c r="DJ1073" s="20"/>
      <c r="DK1073" s="20"/>
      <c r="DL1073" s="20"/>
      <c r="DM1073" s="20"/>
      <c r="DN1073" s="20"/>
      <c r="DO1073" s="20"/>
      <c r="DP1073" s="20"/>
      <c r="DQ1073" s="20"/>
      <c r="DR1073" s="20"/>
      <c r="DS1073" s="20"/>
      <c r="DT1073" s="20"/>
      <c r="DU1073" s="20"/>
      <c r="DV1073" s="20"/>
      <c r="DW1073" s="20"/>
      <c r="DX1073" s="20"/>
      <c r="DY1073" s="20"/>
    </row>
    <row r="1074">
      <c r="A1074" s="20"/>
      <c r="B1074" s="20"/>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c r="AE1074" s="20"/>
      <c r="AF1074" s="20"/>
      <c r="AG1074" s="20"/>
      <c r="AH1074" s="20"/>
      <c r="AI1074" s="20"/>
      <c r="AJ1074" s="20"/>
      <c r="AK1074" s="20"/>
      <c r="AL1074" s="20"/>
      <c r="AM1074" s="20"/>
      <c r="AN1074" s="20"/>
      <c r="AO1074" s="20"/>
      <c r="AP1074" s="20"/>
      <c r="AQ1074" s="20"/>
      <c r="AR1074" s="20"/>
      <c r="AS1074" s="20"/>
      <c r="AT1074" s="20"/>
      <c r="AU1074" s="20"/>
      <c r="AV1074" s="20"/>
      <c r="AW1074" s="20"/>
      <c r="AX1074" s="20"/>
      <c r="AY1074" s="20"/>
      <c r="AZ1074" s="20"/>
      <c r="BA1074" s="20"/>
      <c r="BB1074" s="20"/>
      <c r="BC1074" s="20"/>
      <c r="BD1074" s="20"/>
      <c r="BE1074" s="20"/>
      <c r="BF1074" s="20"/>
      <c r="BG1074" s="20"/>
      <c r="BH1074" s="20"/>
      <c r="BI1074" s="20"/>
      <c r="BJ1074" s="20"/>
      <c r="BK1074" s="20"/>
      <c r="BL1074" s="20"/>
      <c r="BM1074" s="20"/>
      <c r="BN1074" s="20"/>
      <c r="BO1074" s="20"/>
      <c r="BP1074" s="20"/>
      <c r="BQ1074" s="20"/>
      <c r="BR1074" s="20"/>
      <c r="BS1074" s="20"/>
      <c r="BT1074" s="20"/>
      <c r="BU1074" s="20"/>
      <c r="BV1074" s="20"/>
      <c r="BW1074" s="20"/>
      <c r="BX1074" s="20"/>
      <c r="BY1074" s="20"/>
      <c r="BZ1074" s="20"/>
      <c r="CA1074" s="20"/>
      <c r="CB1074" s="20"/>
      <c r="CC1074" s="20"/>
      <c r="CD1074" s="20"/>
      <c r="CE1074" s="20"/>
      <c r="CF1074" s="20"/>
      <c r="CG1074" s="20"/>
      <c r="CH1074" s="20"/>
      <c r="CI1074" s="20"/>
      <c r="CJ1074" s="20"/>
      <c r="CK1074" s="20"/>
      <c r="CL1074" s="20"/>
      <c r="CM1074" s="20"/>
      <c r="CN1074" s="20"/>
      <c r="CO1074" s="20"/>
      <c r="CP1074" s="20"/>
      <c r="CQ1074" s="20"/>
      <c r="CR1074" s="20"/>
      <c r="CS1074" s="20"/>
      <c r="CT1074" s="20"/>
      <c r="CU1074" s="20"/>
      <c r="CV1074" s="20"/>
      <c r="CW1074" s="20"/>
      <c r="CX1074" s="20"/>
      <c r="CY1074" s="20"/>
      <c r="CZ1074" s="20"/>
      <c r="DA1074" s="20"/>
      <c r="DB1074" s="20"/>
      <c r="DC1074" s="20"/>
      <c r="DD1074" s="20"/>
      <c r="DE1074" s="20"/>
      <c r="DF1074" s="20"/>
      <c r="DG1074" s="20"/>
      <c r="DH1074" s="20"/>
      <c r="DI1074" s="20"/>
      <c r="DJ1074" s="20"/>
      <c r="DK1074" s="20"/>
      <c r="DL1074" s="20"/>
      <c r="DM1074" s="20"/>
      <c r="DN1074" s="20"/>
      <c r="DO1074" s="20"/>
      <c r="DP1074" s="20"/>
      <c r="DQ1074" s="20"/>
      <c r="DR1074" s="20"/>
      <c r="DS1074" s="20"/>
      <c r="DT1074" s="20"/>
      <c r="DU1074" s="20"/>
      <c r="DV1074" s="20"/>
      <c r="DW1074" s="20"/>
      <c r="DX1074" s="20"/>
      <c r="DY1074" s="20"/>
    </row>
    <row r="1075">
      <c r="A1075" s="20"/>
      <c r="B1075" s="20"/>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c r="AE1075" s="20"/>
      <c r="AF1075" s="20"/>
      <c r="AG1075" s="20"/>
      <c r="AH1075" s="20"/>
      <c r="AI1075" s="20"/>
      <c r="AJ1075" s="20"/>
      <c r="AK1075" s="20"/>
      <c r="AL1075" s="20"/>
      <c r="AM1075" s="20"/>
      <c r="AN1075" s="20"/>
      <c r="AO1075" s="20"/>
      <c r="AP1075" s="20"/>
      <c r="AQ1075" s="20"/>
      <c r="AR1075" s="20"/>
      <c r="AS1075" s="20"/>
      <c r="AT1075" s="20"/>
      <c r="AU1075" s="20"/>
      <c r="AV1075" s="20"/>
      <c r="AW1075" s="20"/>
      <c r="AX1075" s="20"/>
      <c r="AY1075" s="20"/>
      <c r="AZ1075" s="20"/>
      <c r="BA1075" s="20"/>
      <c r="BB1075" s="20"/>
      <c r="BC1075" s="20"/>
      <c r="BD1075" s="20"/>
      <c r="BE1075" s="20"/>
      <c r="BF1075" s="20"/>
      <c r="BG1075" s="20"/>
      <c r="BH1075" s="20"/>
      <c r="BI1075" s="20"/>
      <c r="BJ1075" s="20"/>
      <c r="BK1075" s="20"/>
      <c r="BL1075" s="20"/>
      <c r="BM1075" s="20"/>
      <c r="BN1075" s="20"/>
      <c r="BO1075" s="20"/>
      <c r="BP1075" s="20"/>
      <c r="BQ1075" s="20"/>
      <c r="BR1075" s="20"/>
      <c r="BS1075" s="20"/>
      <c r="BT1075" s="20"/>
      <c r="BU1075" s="20"/>
      <c r="BV1075" s="20"/>
      <c r="BW1075" s="20"/>
      <c r="BX1075" s="20"/>
      <c r="BY1075" s="20"/>
      <c r="BZ1075" s="20"/>
      <c r="CA1075" s="20"/>
      <c r="CB1075" s="20"/>
      <c r="CC1075" s="20"/>
      <c r="CD1075" s="20"/>
      <c r="CE1075" s="20"/>
      <c r="CF1075" s="20"/>
      <c r="CG1075" s="20"/>
      <c r="CH1075" s="20"/>
      <c r="CI1075" s="20"/>
      <c r="CJ1075" s="20"/>
      <c r="CK1075" s="20"/>
      <c r="CL1075" s="20"/>
      <c r="CM1075" s="20"/>
      <c r="CN1075" s="20"/>
      <c r="CO1075" s="20"/>
      <c r="CP1075" s="20"/>
      <c r="CQ1075" s="20"/>
      <c r="CR1075" s="20"/>
      <c r="CS1075" s="20"/>
      <c r="CT1075" s="20"/>
      <c r="CU1075" s="20"/>
      <c r="CV1075" s="20"/>
      <c r="CW1075" s="20"/>
      <c r="CX1075" s="20"/>
      <c r="CY1075" s="20"/>
      <c r="CZ1075" s="20"/>
      <c r="DA1075" s="20"/>
      <c r="DB1075" s="20"/>
      <c r="DC1075" s="20"/>
      <c r="DD1075" s="20"/>
      <c r="DE1075" s="20"/>
      <c r="DF1075" s="20"/>
      <c r="DG1075" s="20"/>
      <c r="DH1075" s="20"/>
      <c r="DI1075" s="20"/>
      <c r="DJ1075" s="20"/>
      <c r="DK1075" s="20"/>
      <c r="DL1075" s="20"/>
      <c r="DM1075" s="20"/>
      <c r="DN1075" s="20"/>
      <c r="DO1075" s="20"/>
      <c r="DP1075" s="20"/>
      <c r="DQ1075" s="20"/>
      <c r="DR1075" s="20"/>
      <c r="DS1075" s="20"/>
      <c r="DT1075" s="20"/>
      <c r="DU1075" s="20"/>
      <c r="DV1075" s="20"/>
      <c r="DW1075" s="20"/>
      <c r="DX1075" s="20"/>
      <c r="DY1075" s="20"/>
    </row>
    <row r="1076">
      <c r="A1076" s="20"/>
      <c r="B1076" s="20"/>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c r="AE1076" s="20"/>
      <c r="AF1076" s="20"/>
      <c r="AG1076" s="20"/>
      <c r="AH1076" s="20"/>
      <c r="AI1076" s="20"/>
      <c r="AJ1076" s="20"/>
      <c r="AK1076" s="20"/>
      <c r="AL1076" s="20"/>
      <c r="AM1076" s="20"/>
      <c r="AN1076" s="20"/>
      <c r="AO1076" s="20"/>
      <c r="AP1076" s="20"/>
      <c r="AQ1076" s="20"/>
      <c r="AR1076" s="20"/>
      <c r="AS1076" s="20"/>
      <c r="AT1076" s="20"/>
      <c r="AU1076" s="20"/>
      <c r="AV1076" s="20"/>
      <c r="AW1076" s="20"/>
      <c r="AX1076" s="20"/>
      <c r="AY1076" s="20"/>
      <c r="AZ1076" s="20"/>
      <c r="BA1076" s="20"/>
      <c r="BB1076" s="20"/>
      <c r="BC1076" s="20"/>
      <c r="BD1076" s="20"/>
      <c r="BE1076" s="20"/>
      <c r="BF1076" s="20"/>
      <c r="BG1076" s="20"/>
      <c r="BH1076" s="20"/>
      <c r="BI1076" s="20"/>
      <c r="BJ1076" s="20"/>
      <c r="BK1076" s="20"/>
      <c r="BL1076" s="20"/>
      <c r="BM1076" s="20"/>
      <c r="BN1076" s="20"/>
      <c r="BO1076" s="20"/>
      <c r="BP1076" s="20"/>
      <c r="BQ1076" s="20"/>
      <c r="BR1076" s="20"/>
      <c r="BS1076" s="20"/>
      <c r="BT1076" s="20"/>
      <c r="BU1076" s="20"/>
      <c r="BV1076" s="20"/>
      <c r="BW1076" s="20"/>
      <c r="BX1076" s="20"/>
      <c r="BY1076" s="20"/>
      <c r="BZ1076" s="20"/>
      <c r="CA1076" s="20"/>
      <c r="CB1076" s="20"/>
      <c r="CC1076" s="20"/>
      <c r="CD1076" s="20"/>
      <c r="CE1076" s="20"/>
      <c r="CF1076" s="20"/>
      <c r="CG1076" s="20"/>
      <c r="CH1076" s="20"/>
      <c r="CI1076" s="20"/>
      <c r="CJ1076" s="20"/>
      <c r="CK1076" s="20"/>
      <c r="CL1076" s="20"/>
      <c r="CM1076" s="20"/>
      <c r="CN1076" s="20"/>
      <c r="CO1076" s="20"/>
      <c r="CP1076" s="20"/>
      <c r="CQ1076" s="20"/>
      <c r="CR1076" s="20"/>
      <c r="CS1076" s="20"/>
      <c r="CT1076" s="20"/>
      <c r="CU1076" s="20"/>
      <c r="CV1076" s="20"/>
      <c r="CW1076" s="20"/>
      <c r="CX1076" s="20"/>
      <c r="CY1076" s="20"/>
      <c r="CZ1076" s="20"/>
      <c r="DA1076" s="20"/>
      <c r="DB1076" s="20"/>
      <c r="DC1076" s="20"/>
      <c r="DD1076" s="20"/>
      <c r="DE1076" s="20"/>
      <c r="DF1076" s="20"/>
      <c r="DG1076" s="20"/>
      <c r="DH1076" s="20"/>
      <c r="DI1076" s="20"/>
      <c r="DJ1076" s="20"/>
      <c r="DK1076" s="20"/>
      <c r="DL1076" s="20"/>
      <c r="DM1076" s="20"/>
      <c r="DN1076" s="20"/>
      <c r="DO1076" s="20"/>
      <c r="DP1076" s="20"/>
      <c r="DQ1076" s="20"/>
      <c r="DR1076" s="20"/>
      <c r="DS1076" s="20"/>
      <c r="DT1076" s="20"/>
      <c r="DU1076" s="20"/>
      <c r="DV1076" s="20"/>
      <c r="DW1076" s="20"/>
      <c r="DX1076" s="20"/>
      <c r="DY1076" s="20"/>
    </row>
    <row r="1077">
      <c r="A1077" s="20"/>
      <c r="B1077" s="20"/>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c r="AE1077" s="20"/>
      <c r="AF1077" s="20"/>
      <c r="AG1077" s="20"/>
      <c r="AH1077" s="20"/>
      <c r="AI1077" s="20"/>
      <c r="AJ1077" s="20"/>
      <c r="AK1077" s="20"/>
      <c r="AL1077" s="20"/>
      <c r="AM1077" s="20"/>
      <c r="AN1077" s="20"/>
      <c r="AO1077" s="20"/>
      <c r="AP1077" s="20"/>
      <c r="AQ1077" s="20"/>
      <c r="AR1077" s="20"/>
      <c r="AS1077" s="20"/>
      <c r="AT1077" s="20"/>
      <c r="AU1077" s="20"/>
      <c r="AV1077" s="20"/>
      <c r="AW1077" s="20"/>
      <c r="AX1077" s="20"/>
      <c r="AY1077" s="20"/>
      <c r="AZ1077" s="20"/>
      <c r="BA1077" s="20"/>
      <c r="BB1077" s="20"/>
      <c r="BC1077" s="20"/>
      <c r="BD1077" s="20"/>
      <c r="BE1077" s="20"/>
      <c r="BF1077" s="20"/>
      <c r="BG1077" s="20"/>
      <c r="BH1077" s="20"/>
      <c r="BI1077" s="20"/>
      <c r="BJ1077" s="20"/>
      <c r="BK1077" s="20"/>
      <c r="BL1077" s="20"/>
      <c r="BM1077" s="20"/>
      <c r="BN1077" s="20"/>
      <c r="BO1077" s="20"/>
      <c r="BP1077" s="20"/>
      <c r="BQ1077" s="20"/>
      <c r="BR1077" s="20"/>
      <c r="BS1077" s="20"/>
      <c r="BT1077" s="20"/>
      <c r="BU1077" s="20"/>
      <c r="BV1077" s="20"/>
      <c r="BW1077" s="20"/>
      <c r="BX1077" s="20"/>
      <c r="BY1077" s="20"/>
      <c r="BZ1077" s="20"/>
      <c r="CA1077" s="20"/>
      <c r="CB1077" s="20"/>
      <c r="CC1077" s="20"/>
      <c r="CD1077" s="20"/>
      <c r="CE1077" s="20"/>
      <c r="CF1077" s="20"/>
      <c r="CG1077" s="20"/>
      <c r="CH1077" s="20"/>
      <c r="CI1077" s="20"/>
      <c r="CJ1077" s="20"/>
      <c r="CK1077" s="20"/>
      <c r="CL1077" s="20"/>
      <c r="CM1077" s="20"/>
      <c r="CN1077" s="20"/>
      <c r="CO1077" s="20"/>
      <c r="CP1077" s="20"/>
      <c r="CQ1077" s="20"/>
      <c r="CR1077" s="20"/>
      <c r="CS1077" s="20"/>
      <c r="CT1077" s="20"/>
      <c r="CU1077" s="20"/>
      <c r="CV1077" s="20"/>
      <c r="CW1077" s="20"/>
      <c r="CX1077" s="20"/>
      <c r="CY1077" s="20"/>
      <c r="CZ1077" s="20"/>
      <c r="DA1077" s="20"/>
      <c r="DB1077" s="20"/>
      <c r="DC1077" s="20"/>
      <c r="DD1077" s="20"/>
      <c r="DE1077" s="20"/>
      <c r="DF1077" s="20"/>
      <c r="DG1077" s="20"/>
      <c r="DH1077" s="20"/>
      <c r="DI1077" s="20"/>
      <c r="DJ1077" s="20"/>
      <c r="DK1077" s="20"/>
      <c r="DL1077" s="20"/>
      <c r="DM1077" s="20"/>
      <c r="DN1077" s="20"/>
      <c r="DO1077" s="20"/>
      <c r="DP1077" s="20"/>
      <c r="DQ1077" s="20"/>
      <c r="DR1077" s="20"/>
      <c r="DS1077" s="20"/>
      <c r="DT1077" s="20"/>
      <c r="DU1077" s="20"/>
      <c r="DV1077" s="20"/>
      <c r="DW1077" s="20"/>
      <c r="DX1077" s="20"/>
      <c r="DY1077" s="20"/>
    </row>
    <row r="1078">
      <c r="A1078" s="20"/>
      <c r="B1078" s="20"/>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c r="AE1078" s="20"/>
      <c r="AF1078" s="20"/>
      <c r="AG1078" s="20"/>
      <c r="AH1078" s="20"/>
      <c r="AI1078" s="20"/>
      <c r="AJ1078" s="20"/>
      <c r="AK1078" s="20"/>
      <c r="AL1078" s="20"/>
      <c r="AM1078" s="20"/>
      <c r="AN1078" s="20"/>
      <c r="AO1078" s="20"/>
      <c r="AP1078" s="20"/>
      <c r="AQ1078" s="20"/>
      <c r="AR1078" s="20"/>
      <c r="AS1078" s="20"/>
      <c r="AT1078" s="20"/>
      <c r="AU1078" s="20"/>
      <c r="AV1078" s="20"/>
      <c r="AW1078" s="20"/>
      <c r="AX1078" s="20"/>
      <c r="AY1078" s="20"/>
      <c r="AZ1078" s="20"/>
      <c r="BA1078" s="20"/>
      <c r="BB1078" s="20"/>
      <c r="BC1078" s="20"/>
      <c r="BD1078" s="20"/>
      <c r="BE1078" s="20"/>
      <c r="BF1078" s="20"/>
      <c r="BG1078" s="20"/>
      <c r="BH1078" s="20"/>
      <c r="BI1078" s="20"/>
      <c r="BJ1078" s="20"/>
      <c r="BK1078" s="20"/>
      <c r="BL1078" s="20"/>
      <c r="BM1078" s="20"/>
      <c r="BN1078" s="20"/>
      <c r="BO1078" s="20"/>
      <c r="BP1078" s="20"/>
      <c r="BQ1078" s="20"/>
      <c r="BR1078" s="20"/>
      <c r="BS1078" s="20"/>
      <c r="BT1078" s="20"/>
      <c r="BU1078" s="20"/>
      <c r="BV1078" s="20"/>
      <c r="BW1078" s="20"/>
      <c r="BX1078" s="20"/>
      <c r="BY1078" s="20"/>
      <c r="BZ1078" s="20"/>
      <c r="CA1078" s="20"/>
      <c r="CB1078" s="20"/>
      <c r="CC1078" s="20"/>
      <c r="CD1078" s="20"/>
      <c r="CE1078" s="20"/>
      <c r="CF1078" s="20"/>
      <c r="CG1078" s="20"/>
      <c r="CH1078" s="20"/>
      <c r="CI1078" s="20"/>
      <c r="CJ1078" s="20"/>
      <c r="CK1078" s="20"/>
      <c r="CL1078" s="20"/>
      <c r="CM1078" s="20"/>
      <c r="CN1078" s="20"/>
      <c r="CO1078" s="20"/>
      <c r="CP1078" s="20"/>
      <c r="CQ1078" s="20"/>
      <c r="CR1078" s="20"/>
      <c r="CS1078" s="20"/>
      <c r="CT1078" s="20"/>
      <c r="CU1078" s="20"/>
      <c r="CV1078" s="20"/>
      <c r="CW1078" s="20"/>
      <c r="CX1078" s="20"/>
      <c r="CY1078" s="20"/>
      <c r="CZ1078" s="20"/>
      <c r="DA1078" s="20"/>
      <c r="DB1078" s="20"/>
      <c r="DC1078" s="20"/>
      <c r="DD1078" s="20"/>
      <c r="DE1078" s="20"/>
      <c r="DF1078" s="20"/>
      <c r="DG1078" s="20"/>
      <c r="DH1078" s="20"/>
      <c r="DI1078" s="20"/>
      <c r="DJ1078" s="20"/>
      <c r="DK1078" s="20"/>
      <c r="DL1078" s="20"/>
      <c r="DM1078" s="20"/>
      <c r="DN1078" s="20"/>
      <c r="DO1078" s="20"/>
      <c r="DP1078" s="20"/>
      <c r="DQ1078" s="20"/>
      <c r="DR1078" s="20"/>
      <c r="DS1078" s="20"/>
      <c r="DT1078" s="20"/>
      <c r="DU1078" s="20"/>
      <c r="DV1078" s="20"/>
      <c r="DW1078" s="20"/>
      <c r="DX1078" s="20"/>
      <c r="DY1078" s="20"/>
    </row>
    <row r="1079">
      <c r="A1079" s="20"/>
      <c r="B1079" s="20"/>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c r="AE1079" s="20"/>
      <c r="AF1079" s="20"/>
      <c r="AG1079" s="20"/>
      <c r="AH1079" s="20"/>
      <c r="AI1079" s="20"/>
      <c r="AJ1079" s="20"/>
      <c r="AK1079" s="20"/>
      <c r="AL1079" s="20"/>
      <c r="AM1079" s="20"/>
      <c r="AN1079" s="20"/>
      <c r="AO1079" s="20"/>
      <c r="AP1079" s="20"/>
      <c r="AQ1079" s="20"/>
      <c r="AR1079" s="20"/>
      <c r="AS1079" s="20"/>
      <c r="AT1079" s="20"/>
      <c r="AU1079" s="20"/>
      <c r="AV1079" s="20"/>
      <c r="AW1079" s="20"/>
      <c r="AX1079" s="20"/>
      <c r="AY1079" s="20"/>
      <c r="AZ1079" s="20"/>
      <c r="BA1079" s="20"/>
      <c r="BB1079" s="20"/>
      <c r="BC1079" s="20"/>
      <c r="BD1079" s="20"/>
      <c r="BE1079" s="20"/>
      <c r="BF1079" s="20"/>
      <c r="BG1079" s="20"/>
      <c r="BH1079" s="20"/>
      <c r="BI1079" s="20"/>
      <c r="BJ1079" s="20"/>
      <c r="BK1079" s="20"/>
      <c r="BL1079" s="20"/>
      <c r="BM1079" s="20"/>
      <c r="BN1079" s="20"/>
      <c r="BO1079" s="20"/>
      <c r="BP1079" s="20"/>
      <c r="BQ1079" s="20"/>
      <c r="BR1079" s="20"/>
      <c r="BS1079" s="20"/>
      <c r="BT1079" s="20"/>
      <c r="BU1079" s="20"/>
      <c r="BV1079" s="20"/>
      <c r="BW1079" s="20"/>
      <c r="BX1079" s="20"/>
      <c r="BY1079" s="20"/>
      <c r="BZ1079" s="20"/>
      <c r="CA1079" s="20"/>
      <c r="CB1079" s="20"/>
      <c r="CC1079" s="20"/>
      <c r="CD1079" s="20"/>
      <c r="CE1079" s="20"/>
      <c r="CF1079" s="20"/>
      <c r="CG1079" s="20"/>
      <c r="CH1079" s="20"/>
      <c r="CI1079" s="20"/>
      <c r="CJ1079" s="20"/>
      <c r="CK1079" s="20"/>
      <c r="CL1079" s="20"/>
      <c r="CM1079" s="20"/>
      <c r="CN1079" s="20"/>
      <c r="CO1079" s="20"/>
      <c r="CP1079" s="20"/>
      <c r="CQ1079" s="20"/>
      <c r="CR1079" s="20"/>
      <c r="CS1079" s="20"/>
      <c r="CT1079" s="20"/>
      <c r="CU1079" s="20"/>
      <c r="CV1079" s="20"/>
      <c r="CW1079" s="20"/>
      <c r="CX1079" s="20"/>
      <c r="CY1079" s="20"/>
      <c r="CZ1079" s="20"/>
      <c r="DA1079" s="20"/>
      <c r="DB1079" s="20"/>
      <c r="DC1079" s="20"/>
      <c r="DD1079" s="20"/>
      <c r="DE1079" s="20"/>
      <c r="DF1079" s="20"/>
      <c r="DG1079" s="20"/>
      <c r="DH1079" s="20"/>
      <c r="DI1079" s="20"/>
      <c r="DJ1079" s="20"/>
      <c r="DK1079" s="20"/>
      <c r="DL1079" s="20"/>
      <c r="DM1079" s="20"/>
      <c r="DN1079" s="20"/>
      <c r="DO1079" s="20"/>
      <c r="DP1079" s="20"/>
      <c r="DQ1079" s="20"/>
      <c r="DR1079" s="20"/>
      <c r="DS1079" s="20"/>
      <c r="DT1079" s="20"/>
      <c r="DU1079" s="20"/>
      <c r="DV1079" s="20"/>
      <c r="DW1079" s="20"/>
      <c r="DX1079" s="20"/>
      <c r="DY1079" s="20"/>
    </row>
    <row r="1080">
      <c r="A1080" s="20"/>
      <c r="B1080" s="20"/>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c r="AE1080" s="20"/>
      <c r="AF1080" s="20"/>
      <c r="AG1080" s="20"/>
      <c r="AH1080" s="20"/>
      <c r="AI1080" s="20"/>
      <c r="AJ1080" s="20"/>
      <c r="AK1080" s="20"/>
      <c r="AL1080" s="20"/>
      <c r="AM1080" s="20"/>
      <c r="AN1080" s="20"/>
      <c r="AO1080" s="20"/>
      <c r="AP1080" s="20"/>
      <c r="AQ1080" s="20"/>
      <c r="AR1080" s="20"/>
      <c r="AS1080" s="20"/>
      <c r="AT1080" s="20"/>
      <c r="AU1080" s="20"/>
      <c r="AV1080" s="20"/>
      <c r="AW1080" s="20"/>
      <c r="AX1080" s="20"/>
      <c r="AY1080" s="20"/>
      <c r="AZ1080" s="20"/>
      <c r="BA1080" s="20"/>
      <c r="BB1080" s="20"/>
      <c r="BC1080" s="20"/>
      <c r="BD1080" s="20"/>
      <c r="BE1080" s="20"/>
      <c r="BF1080" s="20"/>
      <c r="BG1080" s="20"/>
      <c r="BH1080" s="20"/>
      <c r="BI1080" s="20"/>
      <c r="BJ1080" s="20"/>
      <c r="BK1080" s="20"/>
      <c r="BL1080" s="20"/>
      <c r="BM1080" s="20"/>
      <c r="BN1080" s="20"/>
      <c r="BO1080" s="20"/>
      <c r="BP1080" s="20"/>
      <c r="BQ1080" s="20"/>
      <c r="BR1080" s="20"/>
      <c r="BS1080" s="20"/>
      <c r="BT1080" s="20"/>
      <c r="BU1080" s="20"/>
      <c r="BV1080" s="20"/>
      <c r="BW1080" s="20"/>
      <c r="BX1080" s="20"/>
      <c r="BY1080" s="20"/>
      <c r="BZ1080" s="20"/>
      <c r="CA1080" s="20"/>
      <c r="CB1080" s="20"/>
      <c r="CC1080" s="20"/>
      <c r="CD1080" s="20"/>
      <c r="CE1080" s="20"/>
      <c r="CF1080" s="20"/>
      <c r="CG1080" s="20"/>
      <c r="CH1080" s="20"/>
      <c r="CI1080" s="20"/>
      <c r="CJ1080" s="20"/>
      <c r="CK1080" s="20"/>
      <c r="CL1080" s="20"/>
      <c r="CM1080" s="20"/>
      <c r="CN1080" s="20"/>
      <c r="CO1080" s="20"/>
      <c r="CP1080" s="20"/>
      <c r="CQ1080" s="20"/>
      <c r="CR1080" s="20"/>
      <c r="CS1080" s="20"/>
      <c r="CT1080" s="20"/>
      <c r="CU1080" s="20"/>
      <c r="CV1080" s="20"/>
      <c r="CW1080" s="20"/>
      <c r="CX1080" s="20"/>
      <c r="CY1080" s="20"/>
      <c r="CZ1080" s="20"/>
      <c r="DA1080" s="20"/>
      <c r="DB1080" s="20"/>
      <c r="DC1080" s="20"/>
      <c r="DD1080" s="20"/>
      <c r="DE1080" s="20"/>
      <c r="DF1080" s="20"/>
      <c r="DG1080" s="20"/>
      <c r="DH1080" s="20"/>
      <c r="DI1080" s="20"/>
      <c r="DJ1080" s="20"/>
      <c r="DK1080" s="20"/>
      <c r="DL1080" s="20"/>
      <c r="DM1080" s="20"/>
      <c r="DN1080" s="20"/>
      <c r="DO1080" s="20"/>
      <c r="DP1080" s="20"/>
      <c r="DQ1080" s="20"/>
      <c r="DR1080" s="20"/>
      <c r="DS1080" s="20"/>
      <c r="DT1080" s="20"/>
      <c r="DU1080" s="20"/>
      <c r="DV1080" s="20"/>
      <c r="DW1080" s="20"/>
      <c r="DX1080" s="20"/>
      <c r="DY1080" s="20"/>
    </row>
    <row r="1081">
      <c r="A1081" s="20"/>
      <c r="B1081" s="20"/>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c r="AE1081" s="20"/>
      <c r="AF1081" s="20"/>
      <c r="AG1081" s="20"/>
      <c r="AH1081" s="20"/>
      <c r="AI1081" s="20"/>
      <c r="AJ1081" s="20"/>
      <c r="AK1081" s="20"/>
      <c r="AL1081" s="20"/>
      <c r="AM1081" s="20"/>
      <c r="AN1081" s="20"/>
      <c r="AO1081" s="20"/>
      <c r="AP1081" s="20"/>
      <c r="AQ1081" s="20"/>
      <c r="AR1081" s="20"/>
      <c r="AS1081" s="20"/>
      <c r="AT1081" s="20"/>
      <c r="AU1081" s="20"/>
      <c r="AV1081" s="20"/>
      <c r="AW1081" s="20"/>
      <c r="AX1081" s="20"/>
      <c r="AY1081" s="20"/>
      <c r="AZ1081" s="20"/>
      <c r="BA1081" s="20"/>
      <c r="BB1081" s="20"/>
      <c r="BC1081" s="20"/>
      <c r="BD1081" s="20"/>
      <c r="BE1081" s="20"/>
      <c r="BF1081" s="20"/>
      <c r="BG1081" s="20"/>
      <c r="BH1081" s="20"/>
      <c r="BI1081" s="20"/>
      <c r="BJ1081" s="20"/>
      <c r="BK1081" s="20"/>
      <c r="BL1081" s="20"/>
      <c r="BM1081" s="20"/>
      <c r="BN1081" s="20"/>
      <c r="BO1081" s="20"/>
      <c r="BP1081" s="20"/>
      <c r="BQ1081" s="20"/>
      <c r="BR1081" s="20"/>
      <c r="BS1081" s="20"/>
      <c r="BT1081" s="20"/>
      <c r="BU1081" s="20"/>
      <c r="BV1081" s="20"/>
      <c r="BW1081" s="20"/>
      <c r="BX1081" s="20"/>
      <c r="BY1081" s="20"/>
      <c r="BZ1081" s="20"/>
      <c r="CA1081" s="20"/>
      <c r="CB1081" s="20"/>
      <c r="CC1081" s="20"/>
      <c r="CD1081" s="20"/>
      <c r="CE1081" s="20"/>
      <c r="CF1081" s="20"/>
      <c r="CG1081" s="20"/>
      <c r="CH1081" s="20"/>
      <c r="CI1081" s="20"/>
      <c r="CJ1081" s="20"/>
      <c r="CK1081" s="20"/>
      <c r="CL1081" s="20"/>
      <c r="CM1081" s="20"/>
      <c r="CN1081" s="20"/>
      <c r="CO1081" s="20"/>
      <c r="CP1081" s="20"/>
      <c r="CQ1081" s="20"/>
      <c r="CR1081" s="20"/>
      <c r="CS1081" s="20"/>
      <c r="CT1081" s="20"/>
      <c r="CU1081" s="20"/>
      <c r="CV1081" s="20"/>
      <c r="CW1081" s="20"/>
      <c r="CX1081" s="20"/>
      <c r="CY1081" s="20"/>
      <c r="CZ1081" s="20"/>
      <c r="DA1081" s="20"/>
      <c r="DB1081" s="20"/>
      <c r="DC1081" s="20"/>
      <c r="DD1081" s="20"/>
      <c r="DE1081" s="20"/>
      <c r="DF1081" s="20"/>
      <c r="DG1081" s="20"/>
      <c r="DH1081" s="20"/>
      <c r="DI1081" s="20"/>
      <c r="DJ1081" s="20"/>
      <c r="DK1081" s="20"/>
      <c r="DL1081" s="20"/>
      <c r="DM1081" s="20"/>
      <c r="DN1081" s="20"/>
      <c r="DO1081" s="20"/>
      <c r="DP1081" s="20"/>
      <c r="DQ1081" s="20"/>
      <c r="DR1081" s="20"/>
      <c r="DS1081" s="20"/>
      <c r="DT1081" s="20"/>
      <c r="DU1081" s="20"/>
      <c r="DV1081" s="20"/>
      <c r="DW1081" s="20"/>
      <c r="DX1081" s="20"/>
      <c r="DY1081" s="20"/>
    </row>
    <row r="1082">
      <c r="A1082" s="20"/>
      <c r="B1082" s="20"/>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c r="AE1082" s="20"/>
      <c r="AF1082" s="20"/>
      <c r="AG1082" s="20"/>
      <c r="AH1082" s="20"/>
      <c r="AI1082" s="20"/>
      <c r="AJ1082" s="20"/>
      <c r="AK1082" s="20"/>
      <c r="AL1082" s="20"/>
      <c r="AM1082" s="20"/>
      <c r="AN1082" s="20"/>
      <c r="AO1082" s="20"/>
      <c r="AP1082" s="20"/>
      <c r="AQ1082" s="20"/>
      <c r="AR1082" s="20"/>
      <c r="AS1082" s="20"/>
      <c r="AT1082" s="20"/>
      <c r="AU1082" s="20"/>
      <c r="AV1082" s="20"/>
      <c r="AW1082" s="20"/>
      <c r="AX1082" s="20"/>
      <c r="AY1082" s="20"/>
      <c r="AZ1082" s="20"/>
      <c r="BA1082" s="20"/>
      <c r="BB1082" s="20"/>
      <c r="BC1082" s="20"/>
      <c r="BD1082" s="20"/>
      <c r="BE1082" s="20"/>
      <c r="BF1082" s="20"/>
      <c r="BG1082" s="20"/>
      <c r="BH1082" s="20"/>
      <c r="BI1082" s="20"/>
      <c r="BJ1082" s="20"/>
      <c r="BK1082" s="20"/>
      <c r="BL1082" s="20"/>
      <c r="BM1082" s="20"/>
      <c r="BN1082" s="20"/>
      <c r="BO1082" s="20"/>
      <c r="BP1082" s="20"/>
      <c r="BQ1082" s="20"/>
      <c r="BR1082" s="20"/>
      <c r="BS1082" s="20"/>
      <c r="BT1082" s="20"/>
      <c r="BU1082" s="20"/>
      <c r="BV1082" s="20"/>
      <c r="BW1082" s="20"/>
      <c r="BX1082" s="20"/>
      <c r="BY1082" s="20"/>
      <c r="BZ1082" s="20"/>
      <c r="CA1082" s="20"/>
      <c r="CB1082" s="20"/>
      <c r="CC1082" s="20"/>
      <c r="CD1082" s="20"/>
      <c r="CE1082" s="20"/>
      <c r="CF1082" s="20"/>
      <c r="CG1082" s="20"/>
      <c r="CH1082" s="20"/>
      <c r="CI1082" s="20"/>
      <c r="CJ1082" s="20"/>
      <c r="CK1082" s="20"/>
      <c r="CL1082" s="20"/>
      <c r="CM1082" s="20"/>
      <c r="CN1082" s="20"/>
      <c r="CO1082" s="20"/>
      <c r="CP1082" s="20"/>
      <c r="CQ1082" s="20"/>
      <c r="CR1082" s="20"/>
      <c r="CS1082" s="20"/>
      <c r="CT1082" s="20"/>
      <c r="CU1082" s="20"/>
      <c r="CV1082" s="20"/>
      <c r="CW1082" s="20"/>
      <c r="CX1082" s="20"/>
      <c r="CY1082" s="20"/>
      <c r="CZ1082" s="20"/>
      <c r="DA1082" s="20"/>
      <c r="DB1082" s="20"/>
      <c r="DC1082" s="20"/>
      <c r="DD1082" s="20"/>
      <c r="DE1082" s="20"/>
      <c r="DF1082" s="20"/>
      <c r="DG1082" s="20"/>
      <c r="DH1082" s="20"/>
      <c r="DI1082" s="20"/>
      <c r="DJ1082" s="20"/>
      <c r="DK1082" s="20"/>
      <c r="DL1082" s="20"/>
      <c r="DM1082" s="20"/>
      <c r="DN1082" s="20"/>
      <c r="DO1082" s="20"/>
      <c r="DP1082" s="20"/>
      <c r="DQ1082" s="20"/>
      <c r="DR1082" s="20"/>
      <c r="DS1082" s="20"/>
      <c r="DT1082" s="20"/>
      <c r="DU1082" s="20"/>
      <c r="DV1082" s="20"/>
      <c r="DW1082" s="20"/>
      <c r="DX1082" s="20"/>
      <c r="DY1082" s="20"/>
    </row>
    <row r="1083">
      <c r="A1083" s="20"/>
      <c r="B1083" s="20"/>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c r="AE1083" s="20"/>
      <c r="AF1083" s="20"/>
      <c r="AG1083" s="20"/>
      <c r="AH1083" s="20"/>
      <c r="AI1083" s="20"/>
      <c r="AJ1083" s="20"/>
      <c r="AK1083" s="20"/>
      <c r="AL1083" s="20"/>
      <c r="AM1083" s="20"/>
      <c r="AN1083" s="20"/>
      <c r="AO1083" s="20"/>
      <c r="AP1083" s="20"/>
      <c r="AQ1083" s="20"/>
      <c r="AR1083" s="20"/>
      <c r="AS1083" s="20"/>
      <c r="AT1083" s="20"/>
      <c r="AU1083" s="20"/>
      <c r="AV1083" s="20"/>
      <c r="AW1083" s="20"/>
      <c r="AX1083" s="20"/>
      <c r="AY1083" s="20"/>
      <c r="AZ1083" s="20"/>
      <c r="BA1083" s="20"/>
      <c r="BB1083" s="20"/>
      <c r="BC1083" s="20"/>
      <c r="BD1083" s="20"/>
      <c r="BE1083" s="20"/>
      <c r="BF1083" s="20"/>
      <c r="BG1083" s="20"/>
      <c r="BH1083" s="20"/>
      <c r="BI1083" s="20"/>
      <c r="BJ1083" s="20"/>
      <c r="BK1083" s="20"/>
      <c r="BL1083" s="20"/>
      <c r="BM1083" s="20"/>
      <c r="BN1083" s="20"/>
      <c r="BO1083" s="20"/>
      <c r="BP1083" s="20"/>
      <c r="BQ1083" s="20"/>
      <c r="BR1083" s="20"/>
      <c r="BS1083" s="20"/>
      <c r="BT1083" s="20"/>
      <c r="BU1083" s="20"/>
      <c r="BV1083" s="20"/>
      <c r="BW1083" s="20"/>
      <c r="BX1083" s="20"/>
      <c r="BY1083" s="20"/>
      <c r="BZ1083" s="20"/>
      <c r="CA1083" s="20"/>
      <c r="CB1083" s="20"/>
      <c r="CC1083" s="20"/>
      <c r="CD1083" s="20"/>
      <c r="CE1083" s="20"/>
      <c r="CF1083" s="20"/>
      <c r="CG1083" s="20"/>
      <c r="CH1083" s="20"/>
      <c r="CI1083" s="20"/>
      <c r="CJ1083" s="20"/>
      <c r="CK1083" s="20"/>
      <c r="CL1083" s="20"/>
      <c r="CM1083" s="20"/>
      <c r="CN1083" s="20"/>
      <c r="CO1083" s="20"/>
      <c r="CP1083" s="20"/>
      <c r="CQ1083" s="20"/>
      <c r="CR1083" s="20"/>
      <c r="CS1083" s="20"/>
      <c r="CT1083" s="20"/>
      <c r="CU1083" s="20"/>
      <c r="CV1083" s="20"/>
      <c r="CW1083" s="20"/>
      <c r="CX1083" s="20"/>
      <c r="CY1083" s="20"/>
      <c r="CZ1083" s="20"/>
      <c r="DA1083" s="20"/>
      <c r="DB1083" s="20"/>
      <c r="DC1083" s="20"/>
      <c r="DD1083" s="20"/>
      <c r="DE1083" s="20"/>
      <c r="DF1083" s="20"/>
      <c r="DG1083" s="20"/>
      <c r="DH1083" s="20"/>
      <c r="DI1083" s="20"/>
      <c r="DJ1083" s="20"/>
      <c r="DK1083" s="20"/>
      <c r="DL1083" s="20"/>
      <c r="DM1083" s="20"/>
      <c r="DN1083" s="20"/>
      <c r="DO1083" s="20"/>
      <c r="DP1083" s="20"/>
      <c r="DQ1083" s="20"/>
      <c r="DR1083" s="20"/>
      <c r="DS1083" s="20"/>
      <c r="DT1083" s="20"/>
      <c r="DU1083" s="20"/>
      <c r="DV1083" s="20"/>
      <c r="DW1083" s="20"/>
      <c r="DX1083" s="20"/>
      <c r="DY1083" s="20"/>
    </row>
    <row r="1084">
      <c r="A1084" s="20"/>
      <c r="B1084" s="20"/>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c r="AE1084" s="20"/>
      <c r="AF1084" s="20"/>
      <c r="AG1084" s="20"/>
      <c r="AH1084" s="20"/>
      <c r="AI1084" s="20"/>
      <c r="AJ1084" s="20"/>
      <c r="AK1084" s="20"/>
      <c r="AL1084" s="20"/>
      <c r="AM1084" s="20"/>
      <c r="AN1084" s="20"/>
      <c r="AO1084" s="20"/>
      <c r="AP1084" s="20"/>
      <c r="AQ1084" s="20"/>
      <c r="AR1084" s="20"/>
      <c r="AS1084" s="20"/>
      <c r="AT1084" s="20"/>
      <c r="AU1084" s="20"/>
      <c r="AV1084" s="20"/>
      <c r="AW1084" s="20"/>
      <c r="AX1084" s="20"/>
      <c r="AY1084" s="20"/>
      <c r="AZ1084" s="20"/>
      <c r="BA1084" s="20"/>
      <c r="BB1084" s="20"/>
      <c r="BC1084" s="20"/>
      <c r="BD1084" s="20"/>
      <c r="BE1084" s="20"/>
      <c r="BF1084" s="20"/>
      <c r="BG1084" s="20"/>
      <c r="BH1084" s="20"/>
      <c r="BI1084" s="20"/>
      <c r="BJ1084" s="20"/>
      <c r="BK1084" s="20"/>
      <c r="BL1084" s="20"/>
      <c r="BM1084" s="20"/>
      <c r="BN1084" s="20"/>
      <c r="BO1084" s="20"/>
      <c r="BP1084" s="20"/>
      <c r="BQ1084" s="20"/>
      <c r="BR1084" s="20"/>
      <c r="BS1084" s="20"/>
      <c r="BT1084" s="20"/>
      <c r="BU1084" s="20"/>
      <c r="BV1084" s="20"/>
      <c r="BW1084" s="20"/>
      <c r="BX1084" s="20"/>
      <c r="BY1084" s="20"/>
      <c r="BZ1084" s="20"/>
      <c r="CA1084" s="20"/>
      <c r="CB1084" s="20"/>
      <c r="CC1084" s="20"/>
      <c r="CD1084" s="20"/>
      <c r="CE1084" s="20"/>
      <c r="CF1084" s="20"/>
      <c r="CG1084" s="20"/>
      <c r="CH1084" s="20"/>
      <c r="CI1084" s="20"/>
      <c r="CJ1084" s="20"/>
      <c r="CK1084" s="20"/>
      <c r="CL1084" s="20"/>
      <c r="CM1084" s="20"/>
      <c r="CN1084" s="20"/>
      <c r="CO1084" s="20"/>
      <c r="CP1084" s="20"/>
      <c r="CQ1084" s="20"/>
      <c r="CR1084" s="20"/>
      <c r="CS1084" s="20"/>
      <c r="CT1084" s="20"/>
      <c r="CU1084" s="20"/>
      <c r="CV1084" s="20"/>
      <c r="CW1084" s="20"/>
      <c r="CX1084" s="20"/>
      <c r="CY1084" s="20"/>
      <c r="CZ1084" s="20"/>
      <c r="DA1084" s="20"/>
      <c r="DB1084" s="20"/>
      <c r="DC1084" s="20"/>
      <c r="DD1084" s="20"/>
      <c r="DE1084" s="20"/>
      <c r="DF1084" s="20"/>
      <c r="DG1084" s="20"/>
      <c r="DH1084" s="20"/>
      <c r="DI1084" s="20"/>
      <c r="DJ1084" s="20"/>
      <c r="DK1084" s="20"/>
      <c r="DL1084" s="20"/>
      <c r="DM1084" s="20"/>
      <c r="DN1084" s="20"/>
      <c r="DO1084" s="20"/>
      <c r="DP1084" s="20"/>
      <c r="DQ1084" s="20"/>
      <c r="DR1084" s="20"/>
      <c r="DS1084" s="20"/>
      <c r="DT1084" s="20"/>
      <c r="DU1084" s="20"/>
      <c r="DV1084" s="20"/>
      <c r="DW1084" s="20"/>
      <c r="DX1084" s="20"/>
      <c r="DY1084" s="20"/>
    </row>
    <row r="1085">
      <c r="A1085" s="20"/>
      <c r="B1085" s="20"/>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c r="AE1085" s="20"/>
      <c r="AF1085" s="20"/>
      <c r="AG1085" s="20"/>
      <c r="AH1085" s="20"/>
      <c r="AI1085" s="20"/>
      <c r="AJ1085" s="20"/>
      <c r="AK1085" s="20"/>
      <c r="AL1085" s="20"/>
      <c r="AM1085" s="20"/>
      <c r="AN1085" s="20"/>
      <c r="AO1085" s="20"/>
      <c r="AP1085" s="20"/>
      <c r="AQ1085" s="20"/>
      <c r="AR1085" s="20"/>
      <c r="AS1085" s="20"/>
      <c r="AT1085" s="20"/>
      <c r="AU1085" s="20"/>
      <c r="AV1085" s="20"/>
      <c r="AW1085" s="20"/>
      <c r="AX1085" s="20"/>
      <c r="AY1085" s="20"/>
      <c r="AZ1085" s="20"/>
      <c r="BA1085" s="20"/>
      <c r="BB1085" s="20"/>
      <c r="BC1085" s="20"/>
      <c r="BD1085" s="20"/>
      <c r="BE1085" s="20"/>
      <c r="BF1085" s="20"/>
      <c r="BG1085" s="20"/>
      <c r="BH1085" s="20"/>
      <c r="BI1085" s="20"/>
      <c r="BJ1085" s="20"/>
      <c r="BK1085" s="20"/>
      <c r="BL1085" s="20"/>
      <c r="BM1085" s="20"/>
      <c r="BN1085" s="20"/>
      <c r="BO1085" s="20"/>
      <c r="BP1085" s="20"/>
      <c r="BQ1085" s="20"/>
      <c r="BR1085" s="20"/>
      <c r="BS1085" s="20"/>
      <c r="BT1085" s="20"/>
      <c r="BU1085" s="20"/>
      <c r="BV1085" s="20"/>
      <c r="BW1085" s="20"/>
      <c r="BX1085" s="20"/>
      <c r="BY1085" s="20"/>
      <c r="BZ1085" s="20"/>
      <c r="CA1085" s="20"/>
      <c r="CB1085" s="20"/>
      <c r="CC1085" s="20"/>
      <c r="CD1085" s="20"/>
      <c r="CE1085" s="20"/>
      <c r="CF1085" s="20"/>
      <c r="CG1085" s="20"/>
      <c r="CH1085" s="20"/>
      <c r="CI1085" s="20"/>
      <c r="CJ1085" s="20"/>
      <c r="CK1085" s="20"/>
      <c r="CL1085" s="20"/>
      <c r="CM1085" s="20"/>
      <c r="CN1085" s="20"/>
      <c r="CO1085" s="20"/>
      <c r="CP1085" s="20"/>
      <c r="CQ1085" s="20"/>
      <c r="CR1085" s="20"/>
      <c r="CS1085" s="20"/>
      <c r="CT1085" s="20"/>
      <c r="CU1085" s="20"/>
      <c r="CV1085" s="20"/>
      <c r="CW1085" s="20"/>
      <c r="CX1085" s="20"/>
      <c r="CY1085" s="20"/>
      <c r="CZ1085" s="20"/>
      <c r="DA1085" s="20"/>
      <c r="DB1085" s="20"/>
      <c r="DC1085" s="20"/>
      <c r="DD1085" s="20"/>
      <c r="DE1085" s="20"/>
      <c r="DF1085" s="20"/>
      <c r="DG1085" s="20"/>
      <c r="DH1085" s="20"/>
      <c r="DI1085" s="20"/>
      <c r="DJ1085" s="20"/>
      <c r="DK1085" s="20"/>
      <c r="DL1085" s="20"/>
      <c r="DM1085" s="20"/>
      <c r="DN1085" s="20"/>
      <c r="DO1085" s="20"/>
      <c r="DP1085" s="20"/>
      <c r="DQ1085" s="20"/>
      <c r="DR1085" s="20"/>
      <c r="DS1085" s="20"/>
      <c r="DT1085" s="20"/>
      <c r="DU1085" s="20"/>
      <c r="DV1085" s="20"/>
      <c r="DW1085" s="20"/>
      <c r="DX1085" s="20"/>
      <c r="DY1085" s="20"/>
    </row>
    <row r="1086">
      <c r="A1086" s="20"/>
      <c r="B1086" s="20"/>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c r="AE1086" s="20"/>
      <c r="AF1086" s="20"/>
      <c r="AG1086" s="20"/>
      <c r="AH1086" s="20"/>
      <c r="AI1086" s="20"/>
      <c r="AJ1086" s="20"/>
      <c r="AK1086" s="20"/>
      <c r="AL1086" s="20"/>
      <c r="AM1086" s="20"/>
      <c r="AN1086" s="20"/>
      <c r="AO1086" s="20"/>
      <c r="AP1086" s="20"/>
      <c r="AQ1086" s="20"/>
      <c r="AR1086" s="20"/>
      <c r="AS1086" s="20"/>
      <c r="AT1086" s="20"/>
      <c r="AU1086" s="20"/>
      <c r="AV1086" s="20"/>
      <c r="AW1086" s="20"/>
      <c r="AX1086" s="20"/>
      <c r="AY1086" s="20"/>
      <c r="AZ1086" s="20"/>
      <c r="BA1086" s="20"/>
      <c r="BB1086" s="20"/>
      <c r="BC1086" s="20"/>
      <c r="BD1086" s="20"/>
      <c r="BE1086" s="20"/>
      <c r="BF1086" s="20"/>
      <c r="BG1086" s="20"/>
      <c r="BH1086" s="20"/>
      <c r="BI1086" s="20"/>
      <c r="BJ1086" s="20"/>
      <c r="BK1086" s="20"/>
      <c r="BL1086" s="20"/>
      <c r="BM1086" s="20"/>
      <c r="BN1086" s="20"/>
      <c r="BO1086" s="20"/>
      <c r="BP1086" s="20"/>
      <c r="BQ1086" s="20"/>
      <c r="BR1086" s="20"/>
      <c r="BS1086" s="20"/>
      <c r="BT1086" s="20"/>
      <c r="BU1086" s="20"/>
      <c r="BV1086" s="20"/>
      <c r="BW1086" s="20"/>
      <c r="BX1086" s="20"/>
      <c r="BY1086" s="20"/>
      <c r="BZ1086" s="20"/>
      <c r="CA1086" s="20"/>
      <c r="CB1086" s="20"/>
      <c r="CC1086" s="20"/>
      <c r="CD1086" s="20"/>
      <c r="CE1086" s="20"/>
      <c r="CF1086" s="20"/>
      <c r="CG1086" s="20"/>
      <c r="CH1086" s="20"/>
      <c r="CI1086" s="20"/>
      <c r="CJ1086" s="20"/>
      <c r="CK1086" s="20"/>
      <c r="CL1086" s="20"/>
      <c r="CM1086" s="20"/>
      <c r="CN1086" s="20"/>
      <c r="CO1086" s="20"/>
      <c r="CP1086" s="20"/>
      <c r="CQ1086" s="20"/>
      <c r="CR1086" s="20"/>
      <c r="CS1086" s="20"/>
      <c r="CT1086" s="20"/>
      <c r="CU1086" s="20"/>
      <c r="CV1086" s="20"/>
      <c r="CW1086" s="20"/>
      <c r="CX1086" s="20"/>
      <c r="CY1086" s="20"/>
      <c r="CZ1086" s="20"/>
      <c r="DA1086" s="20"/>
      <c r="DB1086" s="20"/>
      <c r="DC1086" s="20"/>
      <c r="DD1086" s="20"/>
      <c r="DE1086" s="20"/>
      <c r="DF1086" s="20"/>
      <c r="DG1086" s="20"/>
      <c r="DH1086" s="20"/>
      <c r="DI1086" s="20"/>
      <c r="DJ1086" s="20"/>
      <c r="DK1086" s="20"/>
      <c r="DL1086" s="20"/>
      <c r="DM1086" s="20"/>
      <c r="DN1086" s="20"/>
      <c r="DO1086" s="20"/>
      <c r="DP1086" s="20"/>
      <c r="DQ1086" s="20"/>
      <c r="DR1086" s="20"/>
      <c r="DS1086" s="20"/>
      <c r="DT1086" s="20"/>
      <c r="DU1086" s="20"/>
      <c r="DV1086" s="20"/>
      <c r="DW1086" s="20"/>
      <c r="DX1086" s="20"/>
      <c r="DY1086" s="20"/>
    </row>
    <row r="1087">
      <c r="A1087" s="20"/>
      <c r="B1087" s="20"/>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c r="AE1087" s="20"/>
      <c r="AF1087" s="20"/>
      <c r="AG1087" s="20"/>
      <c r="AH1087" s="20"/>
      <c r="AI1087" s="20"/>
      <c r="AJ1087" s="20"/>
      <c r="AK1087" s="20"/>
      <c r="AL1087" s="20"/>
      <c r="AM1087" s="20"/>
      <c r="AN1087" s="20"/>
      <c r="AO1087" s="20"/>
      <c r="AP1087" s="20"/>
      <c r="AQ1087" s="20"/>
      <c r="AR1087" s="20"/>
      <c r="AS1087" s="20"/>
      <c r="AT1087" s="20"/>
      <c r="AU1087" s="20"/>
      <c r="AV1087" s="20"/>
      <c r="AW1087" s="20"/>
      <c r="AX1087" s="20"/>
      <c r="AY1087" s="20"/>
      <c r="AZ1087" s="20"/>
      <c r="BA1087" s="20"/>
      <c r="BB1087" s="20"/>
      <c r="BC1087" s="20"/>
      <c r="BD1087" s="20"/>
      <c r="BE1087" s="20"/>
      <c r="BF1087" s="20"/>
      <c r="BG1087" s="20"/>
      <c r="BH1087" s="20"/>
      <c r="BI1087" s="20"/>
      <c r="BJ1087" s="20"/>
      <c r="BK1087" s="20"/>
      <c r="BL1087" s="20"/>
      <c r="BM1087" s="20"/>
      <c r="BN1087" s="20"/>
      <c r="BO1087" s="20"/>
      <c r="BP1087" s="20"/>
      <c r="BQ1087" s="20"/>
      <c r="BR1087" s="20"/>
      <c r="BS1087" s="20"/>
      <c r="BT1087" s="20"/>
      <c r="BU1087" s="20"/>
      <c r="BV1087" s="20"/>
      <c r="BW1087" s="20"/>
      <c r="BX1087" s="20"/>
      <c r="BY1087" s="20"/>
      <c r="BZ1087" s="20"/>
      <c r="CA1087" s="20"/>
      <c r="CB1087" s="20"/>
      <c r="CC1087" s="20"/>
      <c r="CD1087" s="20"/>
      <c r="CE1087" s="20"/>
      <c r="CF1087" s="20"/>
      <c r="CG1087" s="20"/>
      <c r="CH1087" s="20"/>
      <c r="CI1087" s="20"/>
      <c r="CJ1087" s="20"/>
      <c r="CK1087" s="20"/>
      <c r="CL1087" s="20"/>
      <c r="CM1087" s="20"/>
      <c r="CN1087" s="20"/>
      <c r="CO1087" s="20"/>
      <c r="CP1087" s="20"/>
      <c r="CQ1087" s="20"/>
      <c r="CR1087" s="20"/>
      <c r="CS1087" s="20"/>
      <c r="CT1087" s="20"/>
      <c r="CU1087" s="20"/>
      <c r="CV1087" s="20"/>
      <c r="CW1087" s="20"/>
      <c r="CX1087" s="20"/>
      <c r="CY1087" s="20"/>
      <c r="CZ1087" s="20"/>
      <c r="DA1087" s="20"/>
      <c r="DB1087" s="20"/>
      <c r="DC1087" s="20"/>
      <c r="DD1087" s="20"/>
      <c r="DE1087" s="20"/>
      <c r="DF1087" s="20"/>
      <c r="DG1087" s="20"/>
      <c r="DH1087" s="20"/>
      <c r="DI1087" s="20"/>
      <c r="DJ1087" s="20"/>
      <c r="DK1087" s="20"/>
      <c r="DL1087" s="20"/>
      <c r="DM1087" s="20"/>
      <c r="DN1087" s="20"/>
      <c r="DO1087" s="20"/>
      <c r="DP1087" s="20"/>
      <c r="DQ1087" s="20"/>
      <c r="DR1087" s="20"/>
      <c r="DS1087" s="20"/>
      <c r="DT1087" s="20"/>
      <c r="DU1087" s="20"/>
      <c r="DV1087" s="20"/>
      <c r="DW1087" s="20"/>
      <c r="DX1087" s="20"/>
      <c r="DY1087" s="20"/>
    </row>
    <row r="1088">
      <c r="A1088" s="20"/>
      <c r="B1088" s="20"/>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c r="AE1088" s="20"/>
      <c r="AF1088" s="20"/>
      <c r="AG1088" s="20"/>
      <c r="AH1088" s="20"/>
      <c r="AI1088" s="20"/>
      <c r="AJ1088" s="20"/>
      <c r="AK1088" s="20"/>
      <c r="AL1088" s="20"/>
      <c r="AM1088" s="20"/>
      <c r="AN1088" s="20"/>
      <c r="AO1088" s="20"/>
      <c r="AP1088" s="20"/>
      <c r="AQ1088" s="20"/>
      <c r="AR1088" s="20"/>
      <c r="AS1088" s="20"/>
      <c r="AT1088" s="20"/>
      <c r="AU1088" s="20"/>
      <c r="AV1088" s="20"/>
      <c r="AW1088" s="20"/>
      <c r="AX1088" s="20"/>
      <c r="AY1088" s="20"/>
      <c r="AZ1088" s="20"/>
      <c r="BA1088" s="20"/>
      <c r="BB1088" s="20"/>
      <c r="BC1088" s="20"/>
      <c r="BD1088" s="20"/>
      <c r="BE1088" s="20"/>
      <c r="BF1088" s="20"/>
      <c r="BG1088" s="20"/>
      <c r="BH1088" s="20"/>
      <c r="BI1088" s="20"/>
      <c r="BJ1088" s="20"/>
      <c r="BK1088" s="20"/>
      <c r="BL1088" s="20"/>
      <c r="BM1088" s="20"/>
      <c r="BN1088" s="20"/>
      <c r="BO1088" s="20"/>
      <c r="BP1088" s="20"/>
      <c r="BQ1088" s="20"/>
      <c r="BR1088" s="20"/>
      <c r="BS1088" s="20"/>
      <c r="BT1088" s="20"/>
      <c r="BU1088" s="20"/>
      <c r="BV1088" s="20"/>
      <c r="BW1088" s="20"/>
      <c r="BX1088" s="20"/>
      <c r="BY1088" s="20"/>
      <c r="BZ1088" s="20"/>
      <c r="CA1088" s="20"/>
      <c r="CB1088" s="20"/>
      <c r="CC1088" s="20"/>
      <c r="CD1088" s="20"/>
      <c r="CE1088" s="20"/>
      <c r="CF1088" s="20"/>
      <c r="CG1088" s="20"/>
      <c r="CH1088" s="20"/>
      <c r="CI1088" s="20"/>
      <c r="CJ1088" s="20"/>
      <c r="CK1088" s="20"/>
      <c r="CL1088" s="20"/>
      <c r="CM1088" s="20"/>
      <c r="CN1088" s="20"/>
      <c r="CO1088" s="20"/>
      <c r="CP1088" s="20"/>
      <c r="CQ1088" s="20"/>
      <c r="CR1088" s="20"/>
      <c r="CS1088" s="20"/>
      <c r="CT1088" s="20"/>
      <c r="CU1088" s="20"/>
      <c r="CV1088" s="20"/>
      <c r="CW1088" s="20"/>
      <c r="CX1088" s="20"/>
      <c r="CY1088" s="20"/>
      <c r="CZ1088" s="20"/>
      <c r="DA1088" s="20"/>
      <c r="DB1088" s="20"/>
      <c r="DC1088" s="20"/>
      <c r="DD1088" s="20"/>
      <c r="DE1088" s="20"/>
      <c r="DF1088" s="20"/>
      <c r="DG1088" s="20"/>
      <c r="DH1088" s="20"/>
      <c r="DI1088" s="20"/>
      <c r="DJ1088" s="20"/>
      <c r="DK1088" s="20"/>
      <c r="DL1088" s="20"/>
      <c r="DM1088" s="20"/>
      <c r="DN1088" s="20"/>
      <c r="DO1088" s="20"/>
      <c r="DP1088" s="20"/>
      <c r="DQ1088" s="20"/>
      <c r="DR1088" s="20"/>
      <c r="DS1088" s="20"/>
      <c r="DT1088" s="20"/>
      <c r="DU1088" s="20"/>
      <c r="DV1088" s="20"/>
      <c r="DW1088" s="20"/>
      <c r="DX1088" s="20"/>
      <c r="DY1088" s="20"/>
    </row>
    <row r="1089">
      <c r="A1089" s="20"/>
      <c r="B1089" s="20"/>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c r="AE1089" s="20"/>
      <c r="AF1089" s="20"/>
      <c r="AG1089" s="20"/>
      <c r="AH1089" s="20"/>
      <c r="AI1089" s="20"/>
      <c r="AJ1089" s="20"/>
      <c r="AK1089" s="20"/>
      <c r="AL1089" s="20"/>
      <c r="AM1089" s="20"/>
      <c r="AN1089" s="20"/>
      <c r="AO1089" s="20"/>
      <c r="AP1089" s="20"/>
      <c r="AQ1089" s="20"/>
      <c r="AR1089" s="20"/>
      <c r="AS1089" s="20"/>
      <c r="AT1089" s="20"/>
      <c r="AU1089" s="20"/>
      <c r="AV1089" s="20"/>
      <c r="AW1089" s="20"/>
      <c r="AX1089" s="20"/>
      <c r="AY1089" s="20"/>
      <c r="AZ1089" s="20"/>
      <c r="BA1089" s="20"/>
      <c r="BB1089" s="20"/>
      <c r="BC1089" s="20"/>
      <c r="BD1089" s="20"/>
      <c r="BE1089" s="20"/>
      <c r="BF1089" s="20"/>
      <c r="BG1089" s="20"/>
      <c r="BH1089" s="20"/>
      <c r="BI1089" s="20"/>
      <c r="BJ1089" s="20"/>
      <c r="BK1089" s="20"/>
      <c r="BL1089" s="20"/>
      <c r="BM1089" s="20"/>
      <c r="BN1089" s="20"/>
      <c r="BO1089" s="20"/>
      <c r="BP1089" s="20"/>
      <c r="BQ1089" s="20"/>
      <c r="BR1089" s="20"/>
      <c r="BS1089" s="20"/>
      <c r="BT1089" s="20"/>
      <c r="BU1089" s="20"/>
      <c r="BV1089" s="20"/>
      <c r="BW1089" s="20"/>
      <c r="BX1089" s="20"/>
      <c r="BY1089" s="20"/>
      <c r="BZ1089" s="20"/>
      <c r="CA1089" s="20"/>
      <c r="CB1089" s="20"/>
      <c r="CC1089" s="20"/>
      <c r="CD1089" s="20"/>
      <c r="CE1089" s="20"/>
      <c r="CF1089" s="20"/>
      <c r="CG1089" s="20"/>
      <c r="CH1089" s="20"/>
      <c r="CI1089" s="20"/>
      <c r="CJ1089" s="20"/>
      <c r="CK1089" s="20"/>
      <c r="CL1089" s="20"/>
      <c r="CM1089" s="20"/>
      <c r="CN1089" s="20"/>
      <c r="CO1089" s="20"/>
      <c r="CP1089" s="20"/>
      <c r="CQ1089" s="20"/>
      <c r="CR1089" s="20"/>
      <c r="CS1089" s="20"/>
      <c r="CT1089" s="20"/>
      <c r="CU1089" s="20"/>
      <c r="CV1089" s="20"/>
      <c r="CW1089" s="20"/>
      <c r="CX1089" s="20"/>
      <c r="CY1089" s="20"/>
      <c r="CZ1089" s="20"/>
      <c r="DA1089" s="20"/>
      <c r="DB1089" s="20"/>
      <c r="DC1089" s="20"/>
      <c r="DD1089" s="20"/>
      <c r="DE1089" s="20"/>
      <c r="DF1089" s="20"/>
      <c r="DG1089" s="20"/>
      <c r="DH1089" s="20"/>
      <c r="DI1089" s="20"/>
      <c r="DJ1089" s="20"/>
      <c r="DK1089" s="20"/>
      <c r="DL1089" s="20"/>
      <c r="DM1089" s="20"/>
      <c r="DN1089" s="20"/>
      <c r="DO1089" s="20"/>
      <c r="DP1089" s="20"/>
      <c r="DQ1089" s="20"/>
      <c r="DR1089" s="20"/>
      <c r="DS1089" s="20"/>
      <c r="DT1089" s="20"/>
      <c r="DU1089" s="20"/>
      <c r="DV1089" s="20"/>
      <c r="DW1089" s="20"/>
      <c r="DX1089" s="20"/>
      <c r="DY1089" s="20"/>
    </row>
    <row r="1090">
      <c r="A1090" s="20"/>
      <c r="B1090" s="20"/>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c r="AE1090" s="20"/>
      <c r="AF1090" s="20"/>
      <c r="AG1090" s="20"/>
      <c r="AH1090" s="20"/>
      <c r="AI1090" s="20"/>
      <c r="AJ1090" s="20"/>
      <c r="AK1090" s="20"/>
      <c r="AL1090" s="20"/>
      <c r="AM1090" s="20"/>
      <c r="AN1090" s="20"/>
      <c r="AO1090" s="20"/>
      <c r="AP1090" s="20"/>
      <c r="AQ1090" s="20"/>
      <c r="AR1090" s="20"/>
      <c r="AS1090" s="20"/>
      <c r="AT1090" s="20"/>
      <c r="AU1090" s="20"/>
      <c r="AV1090" s="20"/>
      <c r="AW1090" s="20"/>
      <c r="AX1090" s="20"/>
      <c r="AY1090" s="20"/>
      <c r="AZ1090" s="20"/>
      <c r="BA1090" s="20"/>
      <c r="BB1090" s="20"/>
      <c r="BC1090" s="20"/>
      <c r="BD1090" s="20"/>
      <c r="BE1090" s="20"/>
      <c r="BF1090" s="20"/>
      <c r="BG1090" s="20"/>
      <c r="BH1090" s="20"/>
      <c r="BI1090" s="20"/>
      <c r="BJ1090" s="20"/>
      <c r="BK1090" s="20"/>
      <c r="BL1090" s="20"/>
      <c r="BM1090" s="20"/>
      <c r="BN1090" s="20"/>
      <c r="BO1090" s="20"/>
      <c r="BP1090" s="20"/>
      <c r="BQ1090" s="20"/>
      <c r="BR1090" s="20"/>
      <c r="BS1090" s="20"/>
      <c r="BT1090" s="20"/>
      <c r="BU1090" s="20"/>
      <c r="BV1090" s="20"/>
      <c r="BW1090" s="20"/>
      <c r="BX1090" s="20"/>
      <c r="BY1090" s="20"/>
      <c r="BZ1090" s="20"/>
      <c r="CA1090" s="20"/>
      <c r="CB1090" s="20"/>
      <c r="CC1090" s="20"/>
      <c r="CD1090" s="20"/>
      <c r="CE1090" s="20"/>
      <c r="CF1090" s="20"/>
      <c r="CG1090" s="20"/>
      <c r="CH1090" s="20"/>
      <c r="CI1090" s="20"/>
      <c r="CJ1090" s="20"/>
      <c r="CK1090" s="20"/>
      <c r="CL1090" s="20"/>
      <c r="CM1090" s="20"/>
      <c r="CN1090" s="20"/>
      <c r="CO1090" s="20"/>
      <c r="CP1090" s="20"/>
      <c r="CQ1090" s="20"/>
      <c r="CR1090" s="20"/>
      <c r="CS1090" s="20"/>
      <c r="CT1090" s="20"/>
      <c r="CU1090" s="20"/>
      <c r="CV1090" s="20"/>
      <c r="CW1090" s="20"/>
      <c r="CX1090" s="20"/>
      <c r="CY1090" s="20"/>
      <c r="CZ1090" s="20"/>
      <c r="DA1090" s="20"/>
      <c r="DB1090" s="20"/>
      <c r="DC1090" s="20"/>
      <c r="DD1090" s="20"/>
      <c r="DE1090" s="20"/>
      <c r="DF1090" s="20"/>
      <c r="DG1090" s="20"/>
      <c r="DH1090" s="20"/>
      <c r="DI1090" s="20"/>
      <c r="DJ1090" s="20"/>
      <c r="DK1090" s="20"/>
      <c r="DL1090" s="20"/>
      <c r="DM1090" s="20"/>
      <c r="DN1090" s="20"/>
      <c r="DO1090" s="20"/>
      <c r="DP1090" s="20"/>
      <c r="DQ1090" s="20"/>
      <c r="DR1090" s="20"/>
      <c r="DS1090" s="20"/>
      <c r="DT1090" s="20"/>
      <c r="DU1090" s="20"/>
      <c r="DV1090" s="20"/>
      <c r="DW1090" s="20"/>
      <c r="DX1090" s="20"/>
      <c r="DY1090" s="20"/>
    </row>
    <row r="1091">
      <c r="A1091" s="20"/>
      <c r="B1091" s="20"/>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c r="AE1091" s="20"/>
      <c r="AF1091" s="20"/>
      <c r="AG1091" s="20"/>
      <c r="AH1091" s="20"/>
      <c r="AI1091" s="20"/>
      <c r="AJ1091" s="20"/>
      <c r="AK1091" s="20"/>
      <c r="AL1091" s="20"/>
      <c r="AM1091" s="20"/>
      <c r="AN1091" s="20"/>
      <c r="AO1091" s="20"/>
      <c r="AP1091" s="20"/>
      <c r="AQ1091" s="20"/>
      <c r="AR1091" s="20"/>
      <c r="AS1091" s="20"/>
      <c r="AT1091" s="20"/>
      <c r="AU1091" s="20"/>
      <c r="AV1091" s="20"/>
      <c r="AW1091" s="20"/>
      <c r="AX1091" s="20"/>
      <c r="AY1091" s="20"/>
      <c r="AZ1091" s="20"/>
      <c r="BA1091" s="20"/>
      <c r="BB1091" s="20"/>
      <c r="BC1091" s="20"/>
      <c r="BD1091" s="20"/>
      <c r="BE1091" s="20"/>
      <c r="BF1091" s="20"/>
      <c r="BG1091" s="20"/>
      <c r="BH1091" s="20"/>
      <c r="BI1091" s="20"/>
      <c r="BJ1091" s="20"/>
      <c r="BK1091" s="20"/>
      <c r="BL1091" s="20"/>
      <c r="BM1091" s="20"/>
      <c r="BN1091" s="20"/>
      <c r="BO1091" s="20"/>
      <c r="BP1091" s="20"/>
      <c r="BQ1091" s="20"/>
      <c r="BR1091" s="20"/>
      <c r="BS1091" s="20"/>
      <c r="BT1091" s="20"/>
      <c r="BU1091" s="20"/>
      <c r="BV1091" s="20"/>
      <c r="BW1091" s="20"/>
      <c r="BX1091" s="20"/>
      <c r="BY1091" s="20"/>
      <c r="BZ1091" s="20"/>
      <c r="CA1091" s="20"/>
      <c r="CB1091" s="20"/>
      <c r="CC1091" s="20"/>
      <c r="CD1091" s="20"/>
      <c r="CE1091" s="20"/>
      <c r="CF1091" s="20"/>
      <c r="CG1091" s="20"/>
      <c r="CH1091" s="20"/>
      <c r="CI1091" s="20"/>
      <c r="CJ1091" s="20"/>
      <c r="CK1091" s="20"/>
      <c r="CL1091" s="20"/>
      <c r="CM1091" s="20"/>
      <c r="CN1091" s="20"/>
      <c r="CO1091" s="20"/>
      <c r="CP1091" s="20"/>
      <c r="CQ1091" s="20"/>
      <c r="CR1091" s="20"/>
      <c r="CS1091" s="20"/>
      <c r="CT1091" s="20"/>
      <c r="CU1091" s="20"/>
      <c r="CV1091" s="20"/>
      <c r="CW1091" s="20"/>
      <c r="CX1091" s="20"/>
      <c r="CY1091" s="20"/>
      <c r="CZ1091" s="20"/>
      <c r="DA1091" s="20"/>
      <c r="DB1091" s="20"/>
      <c r="DC1091" s="20"/>
      <c r="DD1091" s="20"/>
      <c r="DE1091" s="20"/>
      <c r="DF1091" s="20"/>
      <c r="DG1091" s="20"/>
      <c r="DH1091" s="20"/>
      <c r="DI1091" s="20"/>
      <c r="DJ1091" s="20"/>
      <c r="DK1091" s="20"/>
      <c r="DL1091" s="20"/>
      <c r="DM1091" s="20"/>
      <c r="DN1091" s="20"/>
      <c r="DO1091" s="20"/>
      <c r="DP1091" s="20"/>
      <c r="DQ1091" s="20"/>
      <c r="DR1091" s="20"/>
      <c r="DS1091" s="20"/>
      <c r="DT1091" s="20"/>
      <c r="DU1091" s="20"/>
      <c r="DV1091" s="20"/>
      <c r="DW1091" s="20"/>
      <c r="DX1091" s="20"/>
      <c r="DY1091" s="20"/>
    </row>
    <row r="1092">
      <c r="A1092" s="20"/>
      <c r="B1092" s="20"/>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c r="AE1092" s="20"/>
      <c r="AF1092" s="20"/>
      <c r="AG1092" s="20"/>
      <c r="AH1092" s="20"/>
      <c r="AI1092" s="20"/>
      <c r="AJ1092" s="20"/>
      <c r="AK1092" s="20"/>
      <c r="AL1092" s="20"/>
      <c r="AM1092" s="20"/>
      <c r="AN1092" s="20"/>
      <c r="AO1092" s="20"/>
      <c r="AP1092" s="20"/>
      <c r="AQ1092" s="20"/>
      <c r="AR1092" s="20"/>
      <c r="AS1092" s="20"/>
      <c r="AT1092" s="20"/>
      <c r="AU1092" s="20"/>
      <c r="AV1092" s="20"/>
      <c r="AW1092" s="20"/>
      <c r="AX1092" s="20"/>
      <c r="AY1092" s="20"/>
      <c r="AZ1092" s="20"/>
      <c r="BA1092" s="20"/>
      <c r="BB1092" s="20"/>
      <c r="BC1092" s="20"/>
      <c r="BD1092" s="20"/>
      <c r="BE1092" s="20"/>
      <c r="BF1092" s="20"/>
      <c r="BG1092" s="20"/>
      <c r="BH1092" s="20"/>
      <c r="BI1092" s="20"/>
      <c r="BJ1092" s="20"/>
      <c r="BK1092" s="20"/>
      <c r="BL1092" s="20"/>
      <c r="BM1092" s="20"/>
      <c r="BN1092" s="20"/>
      <c r="BO1092" s="20"/>
      <c r="BP1092" s="20"/>
      <c r="BQ1092" s="20"/>
      <c r="BR1092" s="20"/>
      <c r="BS1092" s="20"/>
      <c r="BT1092" s="20"/>
      <c r="BU1092" s="20"/>
      <c r="BV1092" s="20"/>
      <c r="BW1092" s="20"/>
      <c r="BX1092" s="20"/>
      <c r="BY1092" s="20"/>
      <c r="BZ1092" s="20"/>
      <c r="CA1092" s="20"/>
      <c r="CB1092" s="20"/>
      <c r="CC1092" s="20"/>
      <c r="CD1092" s="20"/>
      <c r="CE1092" s="20"/>
      <c r="CF1092" s="20"/>
      <c r="CG1092" s="20"/>
      <c r="CH1092" s="20"/>
      <c r="CI1092" s="20"/>
      <c r="CJ1092" s="20"/>
      <c r="CK1092" s="20"/>
      <c r="CL1092" s="20"/>
      <c r="CM1092" s="20"/>
      <c r="CN1092" s="20"/>
      <c r="CO1092" s="20"/>
      <c r="CP1092" s="20"/>
      <c r="CQ1092" s="20"/>
      <c r="CR1092" s="20"/>
      <c r="CS1092" s="20"/>
      <c r="CT1092" s="20"/>
      <c r="CU1092" s="20"/>
      <c r="CV1092" s="20"/>
      <c r="CW1092" s="20"/>
      <c r="CX1092" s="20"/>
      <c r="CY1092" s="20"/>
      <c r="CZ1092" s="20"/>
      <c r="DA1092" s="20"/>
      <c r="DB1092" s="20"/>
      <c r="DC1092" s="20"/>
      <c r="DD1092" s="20"/>
      <c r="DE1092" s="20"/>
      <c r="DF1092" s="20"/>
      <c r="DG1092" s="20"/>
      <c r="DH1092" s="20"/>
      <c r="DI1092" s="20"/>
      <c r="DJ1092" s="20"/>
      <c r="DK1092" s="20"/>
      <c r="DL1092" s="20"/>
      <c r="DM1092" s="20"/>
      <c r="DN1092" s="20"/>
      <c r="DO1092" s="20"/>
      <c r="DP1092" s="20"/>
      <c r="DQ1092" s="20"/>
      <c r="DR1092" s="20"/>
      <c r="DS1092" s="20"/>
      <c r="DT1092" s="20"/>
      <c r="DU1092" s="20"/>
      <c r="DV1092" s="20"/>
      <c r="DW1092" s="20"/>
      <c r="DX1092" s="20"/>
      <c r="DY1092" s="20"/>
    </row>
    <row r="1093">
      <c r="A1093" s="20"/>
      <c r="B1093" s="20"/>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c r="AE1093" s="20"/>
      <c r="AF1093" s="20"/>
      <c r="AG1093" s="20"/>
      <c r="AH1093" s="20"/>
      <c r="AI1093" s="20"/>
      <c r="AJ1093" s="20"/>
      <c r="AK1093" s="20"/>
      <c r="AL1093" s="20"/>
      <c r="AM1093" s="20"/>
      <c r="AN1093" s="20"/>
      <c r="AO1093" s="20"/>
      <c r="AP1093" s="20"/>
      <c r="AQ1093" s="20"/>
      <c r="AR1093" s="20"/>
      <c r="AS1093" s="20"/>
      <c r="AT1093" s="20"/>
      <c r="AU1093" s="20"/>
      <c r="AV1093" s="20"/>
      <c r="AW1093" s="20"/>
      <c r="AX1093" s="20"/>
      <c r="AY1093" s="20"/>
      <c r="AZ1093" s="20"/>
      <c r="BA1093" s="20"/>
      <c r="BB1093" s="20"/>
      <c r="BC1093" s="20"/>
      <c r="BD1093" s="20"/>
      <c r="BE1093" s="20"/>
      <c r="BF1093" s="20"/>
      <c r="BG1093" s="20"/>
      <c r="BH1093" s="20"/>
      <c r="BI1093" s="20"/>
      <c r="BJ1093" s="20"/>
      <c r="BK1093" s="20"/>
      <c r="BL1093" s="20"/>
      <c r="BM1093" s="20"/>
      <c r="BN1093" s="20"/>
      <c r="BO1093" s="20"/>
      <c r="BP1093" s="20"/>
      <c r="BQ1093" s="20"/>
      <c r="BR1093" s="20"/>
      <c r="BS1093" s="20"/>
      <c r="BT1093" s="20"/>
      <c r="BU1093" s="20"/>
      <c r="BV1093" s="20"/>
      <c r="BW1093" s="20"/>
      <c r="BX1093" s="20"/>
      <c r="BY1093" s="20"/>
      <c r="BZ1093" s="20"/>
      <c r="CA1093" s="20"/>
      <c r="CB1093" s="20"/>
      <c r="CC1093" s="20"/>
      <c r="CD1093" s="20"/>
      <c r="CE1093" s="20"/>
      <c r="CF1093" s="20"/>
      <c r="CG1093" s="20"/>
      <c r="CH1093" s="20"/>
      <c r="CI1093" s="20"/>
      <c r="CJ1093" s="20"/>
      <c r="CK1093" s="20"/>
      <c r="CL1093" s="20"/>
      <c r="CM1093" s="20"/>
      <c r="CN1093" s="20"/>
      <c r="CO1093" s="20"/>
      <c r="CP1093" s="20"/>
      <c r="CQ1093" s="20"/>
      <c r="CR1093" s="20"/>
      <c r="CS1093" s="20"/>
      <c r="CT1093" s="20"/>
      <c r="CU1093" s="20"/>
      <c r="CV1093" s="20"/>
      <c r="CW1093" s="20"/>
      <c r="CX1093" s="20"/>
      <c r="CY1093" s="20"/>
      <c r="CZ1093" s="20"/>
      <c r="DA1093" s="20"/>
      <c r="DB1093" s="20"/>
      <c r="DC1093" s="20"/>
      <c r="DD1093" s="20"/>
      <c r="DE1093" s="20"/>
      <c r="DF1093" s="20"/>
      <c r="DG1093" s="20"/>
      <c r="DH1093" s="20"/>
      <c r="DI1093" s="20"/>
      <c r="DJ1093" s="20"/>
      <c r="DK1093" s="20"/>
      <c r="DL1093" s="20"/>
      <c r="DM1093" s="20"/>
      <c r="DN1093" s="20"/>
      <c r="DO1093" s="20"/>
      <c r="DP1093" s="20"/>
      <c r="DQ1093" s="20"/>
      <c r="DR1093" s="20"/>
      <c r="DS1093" s="20"/>
      <c r="DT1093" s="20"/>
      <c r="DU1093" s="20"/>
      <c r="DV1093" s="20"/>
      <c r="DW1093" s="20"/>
      <c r="DX1093" s="20"/>
      <c r="DY1093" s="20"/>
    </row>
    <row r="1094">
      <c r="A1094" s="20"/>
      <c r="B1094" s="20"/>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c r="AE1094" s="20"/>
      <c r="AF1094" s="20"/>
      <c r="AG1094" s="20"/>
      <c r="AH1094" s="20"/>
      <c r="AI1094" s="20"/>
      <c r="AJ1094" s="20"/>
      <c r="AK1094" s="20"/>
      <c r="AL1094" s="20"/>
      <c r="AM1094" s="20"/>
      <c r="AN1094" s="20"/>
      <c r="AO1094" s="20"/>
      <c r="AP1094" s="20"/>
      <c r="AQ1094" s="20"/>
      <c r="AR1094" s="20"/>
      <c r="AS1094" s="20"/>
      <c r="AT1094" s="20"/>
      <c r="AU1094" s="20"/>
      <c r="AV1094" s="20"/>
      <c r="AW1094" s="20"/>
      <c r="AX1094" s="20"/>
      <c r="AY1094" s="20"/>
      <c r="AZ1094" s="20"/>
      <c r="BA1094" s="20"/>
      <c r="BB1094" s="20"/>
      <c r="BC1094" s="20"/>
      <c r="BD1094" s="20"/>
      <c r="BE1094" s="20"/>
      <c r="BF1094" s="20"/>
      <c r="BG1094" s="20"/>
      <c r="BH1094" s="20"/>
      <c r="BI1094" s="20"/>
      <c r="BJ1094" s="20"/>
      <c r="BK1094" s="20"/>
      <c r="BL1094" s="20"/>
      <c r="BM1094" s="20"/>
      <c r="BN1094" s="20"/>
      <c r="BO1094" s="20"/>
      <c r="BP1094" s="20"/>
      <c r="BQ1094" s="20"/>
      <c r="BR1094" s="20"/>
      <c r="BS1094" s="20"/>
      <c r="BT1094" s="20"/>
      <c r="BU1094" s="20"/>
      <c r="BV1094" s="20"/>
      <c r="BW1094" s="20"/>
      <c r="BX1094" s="20"/>
      <c r="BY1094" s="20"/>
      <c r="BZ1094" s="20"/>
      <c r="CA1094" s="20"/>
      <c r="CB1094" s="20"/>
      <c r="CC1094" s="20"/>
      <c r="CD1094" s="20"/>
      <c r="CE1094" s="20"/>
      <c r="CF1094" s="20"/>
      <c r="CG1094" s="20"/>
      <c r="CH1094" s="20"/>
      <c r="CI1094" s="20"/>
      <c r="CJ1094" s="20"/>
      <c r="CK1094" s="20"/>
      <c r="CL1094" s="20"/>
      <c r="CM1094" s="20"/>
      <c r="CN1094" s="20"/>
      <c r="CO1094" s="20"/>
      <c r="CP1094" s="20"/>
      <c r="CQ1094" s="20"/>
      <c r="CR1094" s="20"/>
      <c r="CS1094" s="20"/>
      <c r="CT1094" s="20"/>
      <c r="CU1094" s="20"/>
      <c r="CV1094" s="20"/>
      <c r="CW1094" s="20"/>
      <c r="CX1094" s="20"/>
      <c r="CY1094" s="20"/>
      <c r="CZ1094" s="20"/>
      <c r="DA1094" s="20"/>
      <c r="DB1094" s="20"/>
      <c r="DC1094" s="20"/>
      <c r="DD1094" s="20"/>
      <c r="DE1094" s="20"/>
      <c r="DF1094" s="20"/>
      <c r="DG1094" s="20"/>
      <c r="DH1094" s="20"/>
      <c r="DI1094" s="20"/>
      <c r="DJ1094" s="20"/>
      <c r="DK1094" s="20"/>
      <c r="DL1094" s="20"/>
      <c r="DM1094" s="20"/>
      <c r="DN1094" s="20"/>
      <c r="DO1094" s="20"/>
      <c r="DP1094" s="20"/>
      <c r="DQ1094" s="20"/>
      <c r="DR1094" s="20"/>
      <c r="DS1094" s="20"/>
      <c r="DT1094" s="20"/>
      <c r="DU1094" s="20"/>
      <c r="DV1094" s="20"/>
      <c r="DW1094" s="20"/>
      <c r="DX1094" s="20"/>
      <c r="DY1094" s="20"/>
    </row>
    <row r="1095">
      <c r="A1095" s="20"/>
      <c r="B1095" s="20"/>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c r="AE1095" s="20"/>
      <c r="AF1095" s="20"/>
      <c r="AG1095" s="20"/>
      <c r="AH1095" s="20"/>
      <c r="AI1095" s="20"/>
      <c r="AJ1095" s="20"/>
      <c r="AK1095" s="20"/>
      <c r="AL1095" s="20"/>
      <c r="AM1095" s="20"/>
      <c r="AN1095" s="20"/>
      <c r="AO1095" s="20"/>
      <c r="AP1095" s="20"/>
      <c r="AQ1095" s="20"/>
      <c r="AR1095" s="20"/>
      <c r="AS1095" s="20"/>
      <c r="AT1095" s="20"/>
      <c r="AU1095" s="20"/>
      <c r="AV1095" s="20"/>
      <c r="AW1095" s="20"/>
      <c r="AX1095" s="20"/>
      <c r="AY1095" s="20"/>
      <c r="AZ1095" s="20"/>
      <c r="BA1095" s="20"/>
      <c r="BB1095" s="20"/>
      <c r="BC1095" s="20"/>
      <c r="BD1095" s="20"/>
      <c r="BE1095" s="20"/>
      <c r="BF1095" s="20"/>
      <c r="BG1095" s="20"/>
      <c r="BH1095" s="20"/>
      <c r="BI1095" s="20"/>
      <c r="BJ1095" s="20"/>
      <c r="BK1095" s="20"/>
      <c r="BL1095" s="20"/>
      <c r="BM1095" s="20"/>
      <c r="BN1095" s="20"/>
      <c r="BO1095" s="20"/>
      <c r="BP1095" s="20"/>
      <c r="BQ1095" s="20"/>
      <c r="BR1095" s="20"/>
      <c r="BS1095" s="20"/>
      <c r="BT1095" s="20"/>
      <c r="BU1095" s="20"/>
      <c r="BV1095" s="20"/>
      <c r="BW1095" s="20"/>
      <c r="BX1095" s="20"/>
      <c r="BY1095" s="20"/>
      <c r="BZ1095" s="20"/>
      <c r="CA1095" s="20"/>
      <c r="CB1095" s="20"/>
      <c r="CC1095" s="20"/>
      <c r="CD1095" s="20"/>
      <c r="CE1095" s="20"/>
      <c r="CF1095" s="20"/>
      <c r="CG1095" s="20"/>
      <c r="CH1095" s="20"/>
      <c r="CI1095" s="20"/>
      <c r="CJ1095" s="20"/>
      <c r="CK1095" s="20"/>
      <c r="CL1095" s="20"/>
      <c r="CM1095" s="20"/>
      <c r="CN1095" s="20"/>
      <c r="CO1095" s="20"/>
      <c r="CP1095" s="20"/>
      <c r="CQ1095" s="20"/>
      <c r="CR1095" s="20"/>
      <c r="CS1095" s="20"/>
      <c r="CT1095" s="20"/>
      <c r="CU1095" s="20"/>
      <c r="CV1095" s="20"/>
      <c r="CW1095" s="20"/>
      <c r="CX1095" s="20"/>
      <c r="CY1095" s="20"/>
      <c r="CZ1095" s="20"/>
      <c r="DA1095" s="20"/>
      <c r="DB1095" s="20"/>
      <c r="DC1095" s="20"/>
      <c r="DD1095" s="20"/>
      <c r="DE1095" s="20"/>
      <c r="DF1095" s="20"/>
      <c r="DG1095" s="20"/>
      <c r="DH1095" s="20"/>
      <c r="DI1095" s="20"/>
      <c r="DJ1095" s="20"/>
      <c r="DK1095" s="20"/>
      <c r="DL1095" s="20"/>
      <c r="DM1095" s="20"/>
      <c r="DN1095" s="20"/>
      <c r="DO1095" s="20"/>
      <c r="DP1095" s="20"/>
      <c r="DQ1095" s="20"/>
      <c r="DR1095" s="20"/>
      <c r="DS1095" s="20"/>
      <c r="DT1095" s="20"/>
      <c r="DU1095" s="20"/>
      <c r="DV1095" s="20"/>
      <c r="DW1095" s="20"/>
      <c r="DX1095" s="20"/>
      <c r="DY1095" s="20"/>
    </row>
    <row r="1096">
      <c r="A1096" s="20"/>
      <c r="B1096" s="20"/>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c r="AE1096" s="20"/>
      <c r="AF1096" s="20"/>
      <c r="AG1096" s="20"/>
      <c r="AH1096" s="20"/>
      <c r="AI1096" s="20"/>
      <c r="AJ1096" s="20"/>
      <c r="AK1096" s="20"/>
      <c r="AL1096" s="20"/>
      <c r="AM1096" s="20"/>
      <c r="AN1096" s="20"/>
      <c r="AO1096" s="20"/>
      <c r="AP1096" s="20"/>
      <c r="AQ1096" s="20"/>
      <c r="AR1096" s="20"/>
      <c r="AS1096" s="20"/>
      <c r="AT1096" s="20"/>
      <c r="AU1096" s="20"/>
      <c r="AV1096" s="20"/>
      <c r="AW1096" s="20"/>
      <c r="AX1096" s="20"/>
      <c r="AY1096" s="20"/>
      <c r="AZ1096" s="20"/>
      <c r="BA1096" s="20"/>
      <c r="BB1096" s="20"/>
      <c r="BC1096" s="20"/>
      <c r="BD1096" s="20"/>
      <c r="BE1096" s="20"/>
      <c r="BF1096" s="20"/>
      <c r="BG1096" s="20"/>
      <c r="BH1096" s="20"/>
      <c r="BI1096" s="20"/>
      <c r="BJ1096" s="20"/>
      <c r="BK1096" s="20"/>
      <c r="BL1096" s="20"/>
      <c r="BM1096" s="20"/>
      <c r="BN1096" s="20"/>
      <c r="BO1096" s="20"/>
      <c r="BP1096" s="20"/>
      <c r="BQ1096" s="20"/>
      <c r="BR1096" s="20"/>
      <c r="BS1096" s="20"/>
      <c r="BT1096" s="20"/>
      <c r="BU1096" s="20"/>
      <c r="BV1096" s="20"/>
      <c r="BW1096" s="20"/>
      <c r="BX1096" s="20"/>
      <c r="BY1096" s="20"/>
      <c r="BZ1096" s="20"/>
      <c r="CA1096" s="20"/>
      <c r="CB1096" s="20"/>
      <c r="CC1096" s="20"/>
      <c r="CD1096" s="20"/>
      <c r="CE1096" s="20"/>
      <c r="CF1096" s="20"/>
      <c r="CG1096" s="20"/>
      <c r="CH1096" s="20"/>
      <c r="CI1096" s="20"/>
      <c r="CJ1096" s="20"/>
      <c r="CK1096" s="20"/>
      <c r="CL1096" s="20"/>
      <c r="CM1096" s="20"/>
      <c r="CN1096" s="20"/>
      <c r="CO1096" s="20"/>
      <c r="CP1096" s="20"/>
      <c r="CQ1096" s="20"/>
      <c r="CR1096" s="20"/>
      <c r="CS1096" s="20"/>
      <c r="CT1096" s="20"/>
      <c r="CU1096" s="20"/>
      <c r="CV1096" s="20"/>
      <c r="CW1096" s="20"/>
      <c r="CX1096" s="20"/>
      <c r="CY1096" s="20"/>
      <c r="CZ1096" s="20"/>
      <c r="DA1096" s="20"/>
      <c r="DB1096" s="20"/>
      <c r="DC1096" s="20"/>
      <c r="DD1096" s="20"/>
      <c r="DE1096" s="20"/>
      <c r="DF1096" s="20"/>
      <c r="DG1096" s="20"/>
      <c r="DH1096" s="20"/>
      <c r="DI1096" s="20"/>
      <c r="DJ1096" s="20"/>
      <c r="DK1096" s="20"/>
      <c r="DL1096" s="20"/>
      <c r="DM1096" s="20"/>
      <c r="DN1096" s="20"/>
      <c r="DO1096" s="20"/>
      <c r="DP1096" s="20"/>
      <c r="DQ1096" s="20"/>
      <c r="DR1096" s="20"/>
      <c r="DS1096" s="20"/>
      <c r="DT1096" s="20"/>
      <c r="DU1096" s="20"/>
      <c r="DV1096" s="20"/>
      <c r="DW1096" s="20"/>
      <c r="DX1096" s="20"/>
      <c r="DY1096" s="20"/>
    </row>
    <row r="1097">
      <c r="A1097" s="20"/>
      <c r="B1097" s="20"/>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c r="AE1097" s="20"/>
      <c r="AF1097" s="20"/>
      <c r="AG1097" s="20"/>
      <c r="AH1097" s="20"/>
      <c r="AI1097" s="20"/>
      <c r="AJ1097" s="20"/>
      <c r="AK1097" s="20"/>
      <c r="AL1097" s="20"/>
      <c r="AM1097" s="20"/>
      <c r="AN1097" s="20"/>
      <c r="AO1097" s="20"/>
      <c r="AP1097" s="20"/>
      <c r="AQ1097" s="20"/>
      <c r="AR1097" s="20"/>
      <c r="AS1097" s="20"/>
      <c r="AT1097" s="20"/>
      <c r="AU1097" s="20"/>
      <c r="AV1097" s="20"/>
      <c r="AW1097" s="20"/>
      <c r="AX1097" s="20"/>
      <c r="AY1097" s="20"/>
      <c r="AZ1097" s="20"/>
      <c r="BA1097" s="20"/>
      <c r="BB1097" s="20"/>
      <c r="BC1097" s="20"/>
      <c r="BD1097" s="20"/>
      <c r="BE1097" s="20"/>
      <c r="BF1097" s="20"/>
      <c r="BG1097" s="20"/>
      <c r="BH1097" s="20"/>
      <c r="BI1097" s="20"/>
      <c r="BJ1097" s="20"/>
      <c r="BK1097" s="20"/>
      <c r="BL1097" s="20"/>
      <c r="BM1097" s="20"/>
      <c r="BN1097" s="20"/>
      <c r="BO1097" s="20"/>
      <c r="BP1097" s="20"/>
      <c r="BQ1097" s="20"/>
      <c r="BR1097" s="20"/>
      <c r="BS1097" s="20"/>
      <c r="BT1097" s="20"/>
      <c r="BU1097" s="20"/>
      <c r="BV1097" s="20"/>
      <c r="BW1097" s="20"/>
      <c r="BX1097" s="20"/>
      <c r="BY1097" s="20"/>
      <c r="BZ1097" s="20"/>
      <c r="CA1097" s="20"/>
      <c r="CB1097" s="20"/>
      <c r="CC1097" s="20"/>
      <c r="CD1097" s="20"/>
      <c r="CE1097" s="20"/>
      <c r="CF1097" s="20"/>
      <c r="CG1097" s="20"/>
      <c r="CH1097" s="20"/>
      <c r="CI1097" s="20"/>
      <c r="CJ1097" s="20"/>
      <c r="CK1097" s="20"/>
      <c r="CL1097" s="20"/>
      <c r="CM1097" s="20"/>
      <c r="CN1097" s="20"/>
      <c r="CO1097" s="20"/>
      <c r="CP1097" s="20"/>
      <c r="CQ1097" s="20"/>
      <c r="CR1097" s="20"/>
      <c r="CS1097" s="20"/>
      <c r="CT1097" s="20"/>
      <c r="CU1097" s="20"/>
      <c r="CV1097" s="20"/>
      <c r="CW1097" s="20"/>
      <c r="CX1097" s="20"/>
      <c r="CY1097" s="20"/>
      <c r="CZ1097" s="20"/>
      <c r="DA1097" s="20"/>
      <c r="DB1097" s="20"/>
      <c r="DC1097" s="20"/>
      <c r="DD1097" s="20"/>
      <c r="DE1097" s="20"/>
      <c r="DF1097" s="20"/>
      <c r="DG1097" s="20"/>
      <c r="DH1097" s="20"/>
      <c r="DI1097" s="20"/>
      <c r="DJ1097" s="20"/>
      <c r="DK1097" s="20"/>
      <c r="DL1097" s="20"/>
      <c r="DM1097" s="20"/>
      <c r="DN1097" s="20"/>
      <c r="DO1097" s="20"/>
      <c r="DP1097" s="20"/>
      <c r="DQ1097" s="20"/>
      <c r="DR1097" s="20"/>
      <c r="DS1097" s="20"/>
      <c r="DT1097" s="20"/>
      <c r="DU1097" s="20"/>
      <c r="DV1097" s="20"/>
      <c r="DW1097" s="20"/>
      <c r="DX1097" s="20"/>
      <c r="DY1097" s="20"/>
    </row>
    <row r="1098">
      <c r="A1098" s="20"/>
      <c r="B1098" s="20"/>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c r="AE1098" s="20"/>
      <c r="AF1098" s="20"/>
      <c r="AG1098" s="20"/>
      <c r="AH1098" s="20"/>
      <c r="AI1098" s="20"/>
      <c r="AJ1098" s="20"/>
      <c r="AK1098" s="20"/>
      <c r="AL1098" s="20"/>
      <c r="AM1098" s="20"/>
      <c r="AN1098" s="20"/>
      <c r="AO1098" s="20"/>
      <c r="AP1098" s="20"/>
      <c r="AQ1098" s="20"/>
      <c r="AR1098" s="20"/>
      <c r="AS1098" s="20"/>
      <c r="AT1098" s="20"/>
      <c r="AU1098" s="20"/>
      <c r="AV1098" s="20"/>
      <c r="AW1098" s="20"/>
      <c r="AX1098" s="20"/>
      <c r="AY1098" s="20"/>
      <c r="AZ1098" s="20"/>
      <c r="BA1098" s="20"/>
      <c r="BB1098" s="20"/>
      <c r="BC1098" s="20"/>
      <c r="BD1098" s="20"/>
      <c r="BE1098" s="20"/>
      <c r="BF1098" s="20"/>
      <c r="BG1098" s="20"/>
      <c r="BH1098" s="20"/>
      <c r="BI1098" s="20"/>
      <c r="BJ1098" s="20"/>
      <c r="BK1098" s="20"/>
      <c r="BL1098" s="20"/>
      <c r="BM1098" s="20"/>
      <c r="BN1098" s="20"/>
      <c r="BO1098" s="20"/>
      <c r="BP1098" s="20"/>
      <c r="BQ1098" s="20"/>
      <c r="BR1098" s="20"/>
      <c r="BS1098" s="20"/>
      <c r="BT1098" s="20"/>
      <c r="BU1098" s="20"/>
      <c r="BV1098" s="20"/>
      <c r="BW1098" s="20"/>
      <c r="BX1098" s="20"/>
      <c r="BY1098" s="20"/>
      <c r="BZ1098" s="20"/>
      <c r="CA1098" s="20"/>
      <c r="CB1098" s="20"/>
      <c r="CC1098" s="20"/>
      <c r="CD1098" s="20"/>
      <c r="CE1098" s="20"/>
      <c r="CF1098" s="20"/>
      <c r="CG1098" s="20"/>
      <c r="CH1098" s="20"/>
      <c r="CI1098" s="20"/>
      <c r="CJ1098" s="20"/>
      <c r="CK1098" s="20"/>
      <c r="CL1098" s="20"/>
      <c r="CM1098" s="20"/>
      <c r="CN1098" s="20"/>
      <c r="CO1098" s="20"/>
      <c r="CP1098" s="20"/>
      <c r="CQ1098" s="20"/>
      <c r="CR1098" s="20"/>
      <c r="CS1098" s="20"/>
      <c r="CT1098" s="20"/>
      <c r="CU1098" s="20"/>
      <c r="CV1098" s="20"/>
      <c r="CW1098" s="20"/>
      <c r="CX1098" s="20"/>
      <c r="CY1098" s="20"/>
      <c r="CZ1098" s="20"/>
      <c r="DA1098" s="20"/>
      <c r="DB1098" s="20"/>
      <c r="DC1098" s="20"/>
      <c r="DD1098" s="20"/>
      <c r="DE1098" s="20"/>
      <c r="DF1098" s="20"/>
      <c r="DG1098" s="20"/>
      <c r="DH1098" s="20"/>
      <c r="DI1098" s="20"/>
      <c r="DJ1098" s="20"/>
      <c r="DK1098" s="20"/>
      <c r="DL1098" s="20"/>
      <c r="DM1098" s="20"/>
      <c r="DN1098" s="20"/>
      <c r="DO1098" s="20"/>
      <c r="DP1098" s="20"/>
      <c r="DQ1098" s="20"/>
      <c r="DR1098" s="20"/>
      <c r="DS1098" s="20"/>
      <c r="DT1098" s="20"/>
      <c r="DU1098" s="20"/>
      <c r="DV1098" s="20"/>
      <c r="DW1098" s="20"/>
      <c r="DX1098" s="20"/>
      <c r="DY1098" s="20"/>
    </row>
    <row r="1099">
      <c r="A1099" s="20"/>
      <c r="B1099" s="20"/>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c r="AE1099" s="20"/>
      <c r="AF1099" s="20"/>
      <c r="AG1099" s="20"/>
      <c r="AH1099" s="20"/>
      <c r="AI1099" s="20"/>
      <c r="AJ1099" s="20"/>
      <c r="AK1099" s="20"/>
      <c r="AL1099" s="20"/>
      <c r="AM1099" s="20"/>
      <c r="AN1099" s="20"/>
      <c r="AO1099" s="20"/>
      <c r="AP1099" s="20"/>
      <c r="AQ1099" s="20"/>
      <c r="AR1099" s="20"/>
      <c r="AS1099" s="20"/>
      <c r="AT1099" s="20"/>
      <c r="AU1099" s="20"/>
      <c r="AV1099" s="20"/>
      <c r="AW1099" s="20"/>
      <c r="AX1099" s="20"/>
      <c r="AY1099" s="20"/>
      <c r="AZ1099" s="20"/>
      <c r="BA1099" s="20"/>
      <c r="BB1099" s="20"/>
      <c r="BC1099" s="20"/>
      <c r="BD1099" s="20"/>
      <c r="BE1099" s="20"/>
      <c r="BF1099" s="20"/>
      <c r="BG1099" s="20"/>
      <c r="BH1099" s="20"/>
      <c r="BI1099" s="20"/>
      <c r="BJ1099" s="20"/>
      <c r="BK1099" s="20"/>
      <c r="BL1099" s="20"/>
      <c r="BM1099" s="20"/>
      <c r="BN1099" s="20"/>
      <c r="BO1099" s="20"/>
      <c r="BP1099" s="20"/>
      <c r="BQ1099" s="20"/>
      <c r="BR1099" s="20"/>
      <c r="BS1099" s="20"/>
      <c r="BT1099" s="20"/>
      <c r="BU1099" s="20"/>
      <c r="BV1099" s="20"/>
      <c r="BW1099" s="20"/>
      <c r="BX1099" s="20"/>
      <c r="BY1099" s="20"/>
      <c r="BZ1099" s="20"/>
      <c r="CA1099" s="20"/>
      <c r="CB1099" s="20"/>
      <c r="CC1099" s="20"/>
      <c r="CD1099" s="20"/>
      <c r="CE1099" s="20"/>
      <c r="CF1099" s="20"/>
      <c r="CG1099" s="20"/>
      <c r="CH1099" s="20"/>
      <c r="CI1099" s="20"/>
      <c r="CJ1099" s="20"/>
      <c r="CK1099" s="20"/>
      <c r="CL1099" s="20"/>
      <c r="CM1099" s="20"/>
      <c r="CN1099" s="20"/>
      <c r="CO1099" s="20"/>
      <c r="CP1099" s="20"/>
      <c r="CQ1099" s="20"/>
      <c r="CR1099" s="20"/>
      <c r="CS1099" s="20"/>
      <c r="CT1099" s="20"/>
      <c r="CU1099" s="20"/>
      <c r="CV1099" s="20"/>
      <c r="CW1099" s="20"/>
      <c r="CX1099" s="20"/>
      <c r="CY1099" s="20"/>
      <c r="CZ1099" s="20"/>
      <c r="DA1099" s="20"/>
      <c r="DB1099" s="20"/>
      <c r="DC1099" s="20"/>
      <c r="DD1099" s="20"/>
      <c r="DE1099" s="20"/>
      <c r="DF1099" s="20"/>
      <c r="DG1099" s="20"/>
      <c r="DH1099" s="20"/>
      <c r="DI1099" s="20"/>
      <c r="DJ1099" s="20"/>
      <c r="DK1099" s="20"/>
      <c r="DL1099" s="20"/>
      <c r="DM1099" s="20"/>
      <c r="DN1099" s="20"/>
      <c r="DO1099" s="20"/>
      <c r="DP1099" s="20"/>
      <c r="DQ1099" s="20"/>
      <c r="DR1099" s="20"/>
      <c r="DS1099" s="20"/>
      <c r="DT1099" s="20"/>
      <c r="DU1099" s="20"/>
      <c r="DV1099" s="20"/>
      <c r="DW1099" s="20"/>
      <c r="DX1099" s="20"/>
      <c r="DY1099" s="20"/>
    </row>
    <row r="1100">
      <c r="A1100" s="20"/>
      <c r="B1100" s="20"/>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c r="AE1100" s="20"/>
      <c r="AF1100" s="20"/>
      <c r="AG1100" s="20"/>
      <c r="AH1100" s="20"/>
      <c r="AI1100" s="20"/>
      <c r="AJ1100" s="20"/>
      <c r="AK1100" s="20"/>
      <c r="AL1100" s="20"/>
      <c r="AM1100" s="20"/>
      <c r="AN1100" s="20"/>
      <c r="AO1100" s="20"/>
      <c r="AP1100" s="20"/>
      <c r="AQ1100" s="20"/>
      <c r="AR1100" s="20"/>
      <c r="AS1100" s="20"/>
      <c r="AT1100" s="20"/>
      <c r="AU1100" s="20"/>
      <c r="AV1100" s="20"/>
      <c r="AW1100" s="20"/>
      <c r="AX1100" s="20"/>
      <c r="AY1100" s="20"/>
      <c r="AZ1100" s="20"/>
      <c r="BA1100" s="20"/>
      <c r="BB1100" s="20"/>
      <c r="BC1100" s="20"/>
      <c r="BD1100" s="20"/>
      <c r="BE1100" s="20"/>
      <c r="BF1100" s="20"/>
      <c r="BG1100" s="20"/>
      <c r="BH1100" s="20"/>
      <c r="BI1100" s="20"/>
      <c r="BJ1100" s="20"/>
      <c r="BK1100" s="20"/>
      <c r="BL1100" s="20"/>
      <c r="BM1100" s="20"/>
      <c r="BN1100" s="20"/>
      <c r="BO1100" s="20"/>
      <c r="BP1100" s="20"/>
      <c r="BQ1100" s="20"/>
      <c r="BR1100" s="20"/>
      <c r="BS1100" s="20"/>
      <c r="BT1100" s="20"/>
      <c r="BU1100" s="20"/>
      <c r="BV1100" s="20"/>
      <c r="BW1100" s="20"/>
      <c r="BX1100" s="20"/>
      <c r="BY1100" s="20"/>
      <c r="BZ1100" s="20"/>
      <c r="CA1100" s="20"/>
      <c r="CB1100" s="20"/>
      <c r="CC1100" s="20"/>
      <c r="CD1100" s="20"/>
      <c r="CE1100" s="20"/>
      <c r="CF1100" s="20"/>
      <c r="CG1100" s="20"/>
      <c r="CH1100" s="20"/>
      <c r="CI1100" s="20"/>
      <c r="CJ1100" s="20"/>
      <c r="CK1100" s="20"/>
      <c r="CL1100" s="20"/>
      <c r="CM1100" s="20"/>
      <c r="CN1100" s="20"/>
      <c r="CO1100" s="20"/>
      <c r="CP1100" s="20"/>
      <c r="CQ1100" s="20"/>
      <c r="CR1100" s="20"/>
      <c r="CS1100" s="20"/>
      <c r="CT1100" s="20"/>
      <c r="CU1100" s="20"/>
      <c r="CV1100" s="20"/>
      <c r="CW1100" s="20"/>
      <c r="CX1100" s="20"/>
      <c r="CY1100" s="20"/>
      <c r="CZ1100" s="20"/>
      <c r="DA1100" s="20"/>
      <c r="DB1100" s="20"/>
      <c r="DC1100" s="20"/>
      <c r="DD1100" s="20"/>
      <c r="DE1100" s="20"/>
      <c r="DF1100" s="20"/>
      <c r="DG1100" s="20"/>
      <c r="DH1100" s="20"/>
      <c r="DI1100" s="20"/>
      <c r="DJ1100" s="20"/>
      <c r="DK1100" s="20"/>
      <c r="DL1100" s="20"/>
      <c r="DM1100" s="20"/>
      <c r="DN1100" s="20"/>
      <c r="DO1100" s="20"/>
      <c r="DP1100" s="20"/>
      <c r="DQ1100" s="20"/>
      <c r="DR1100" s="20"/>
      <c r="DS1100" s="20"/>
      <c r="DT1100" s="20"/>
      <c r="DU1100" s="20"/>
      <c r="DV1100" s="20"/>
      <c r="DW1100" s="20"/>
      <c r="DX1100" s="20"/>
      <c r="DY1100" s="20"/>
    </row>
    <row r="1101">
      <c r="A1101" s="20"/>
      <c r="B1101" s="20"/>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c r="AE1101" s="20"/>
      <c r="AF1101" s="20"/>
      <c r="AG1101" s="20"/>
      <c r="AH1101" s="20"/>
      <c r="AI1101" s="20"/>
      <c r="AJ1101" s="20"/>
      <c r="AK1101" s="20"/>
      <c r="AL1101" s="20"/>
      <c r="AM1101" s="20"/>
      <c r="AN1101" s="20"/>
      <c r="AO1101" s="20"/>
      <c r="AP1101" s="20"/>
      <c r="AQ1101" s="20"/>
      <c r="AR1101" s="20"/>
      <c r="AS1101" s="20"/>
      <c r="AT1101" s="20"/>
      <c r="AU1101" s="20"/>
      <c r="AV1101" s="20"/>
      <c r="AW1101" s="20"/>
      <c r="AX1101" s="20"/>
      <c r="AY1101" s="20"/>
      <c r="AZ1101" s="20"/>
      <c r="BA1101" s="20"/>
      <c r="BB1101" s="20"/>
      <c r="BC1101" s="20"/>
      <c r="BD1101" s="20"/>
      <c r="BE1101" s="20"/>
      <c r="BF1101" s="20"/>
      <c r="BG1101" s="20"/>
      <c r="BH1101" s="20"/>
      <c r="BI1101" s="20"/>
      <c r="BJ1101" s="20"/>
      <c r="BK1101" s="20"/>
      <c r="BL1101" s="20"/>
      <c r="BM1101" s="20"/>
      <c r="BN1101" s="20"/>
      <c r="BO1101" s="20"/>
      <c r="BP1101" s="20"/>
      <c r="BQ1101" s="20"/>
      <c r="BR1101" s="20"/>
      <c r="BS1101" s="20"/>
      <c r="BT1101" s="20"/>
      <c r="BU1101" s="20"/>
      <c r="BV1101" s="20"/>
      <c r="BW1101" s="20"/>
      <c r="BX1101" s="20"/>
      <c r="BY1101" s="20"/>
      <c r="BZ1101" s="20"/>
      <c r="CA1101" s="20"/>
      <c r="CB1101" s="20"/>
      <c r="CC1101" s="20"/>
      <c r="CD1101" s="20"/>
      <c r="CE1101" s="20"/>
      <c r="CF1101" s="20"/>
      <c r="CG1101" s="20"/>
      <c r="CH1101" s="20"/>
      <c r="CI1101" s="20"/>
      <c r="CJ1101" s="20"/>
      <c r="CK1101" s="20"/>
      <c r="CL1101" s="20"/>
      <c r="CM1101" s="20"/>
      <c r="CN1101" s="20"/>
      <c r="CO1101" s="20"/>
      <c r="CP1101" s="20"/>
      <c r="CQ1101" s="20"/>
      <c r="CR1101" s="20"/>
      <c r="CS1101" s="20"/>
      <c r="CT1101" s="20"/>
      <c r="CU1101" s="20"/>
      <c r="CV1101" s="20"/>
      <c r="CW1101" s="20"/>
      <c r="CX1101" s="20"/>
      <c r="CY1101" s="20"/>
      <c r="CZ1101" s="20"/>
      <c r="DA1101" s="20"/>
      <c r="DB1101" s="20"/>
      <c r="DC1101" s="20"/>
      <c r="DD1101" s="20"/>
      <c r="DE1101" s="20"/>
      <c r="DF1101" s="20"/>
      <c r="DG1101" s="20"/>
      <c r="DH1101" s="20"/>
      <c r="DI1101" s="20"/>
      <c r="DJ1101" s="20"/>
      <c r="DK1101" s="20"/>
      <c r="DL1101" s="20"/>
      <c r="DM1101" s="20"/>
      <c r="DN1101" s="20"/>
      <c r="DO1101" s="20"/>
      <c r="DP1101" s="20"/>
      <c r="DQ1101" s="20"/>
      <c r="DR1101" s="20"/>
      <c r="DS1101" s="20"/>
      <c r="DT1101" s="20"/>
      <c r="DU1101" s="20"/>
      <c r="DV1101" s="20"/>
      <c r="DW1101" s="20"/>
      <c r="DX1101" s="20"/>
      <c r="DY1101" s="20"/>
    </row>
    <row r="1102">
      <c r="A1102" s="20"/>
      <c r="B1102" s="20"/>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c r="AE1102" s="20"/>
      <c r="AF1102" s="20"/>
      <c r="AG1102" s="20"/>
      <c r="AH1102" s="20"/>
      <c r="AI1102" s="20"/>
      <c r="AJ1102" s="20"/>
      <c r="AK1102" s="20"/>
      <c r="AL1102" s="20"/>
      <c r="AM1102" s="20"/>
      <c r="AN1102" s="20"/>
      <c r="AO1102" s="20"/>
      <c r="AP1102" s="20"/>
      <c r="AQ1102" s="20"/>
      <c r="AR1102" s="20"/>
      <c r="AS1102" s="20"/>
      <c r="AT1102" s="20"/>
      <c r="AU1102" s="20"/>
      <c r="AV1102" s="20"/>
      <c r="AW1102" s="20"/>
      <c r="AX1102" s="20"/>
      <c r="AY1102" s="20"/>
      <c r="AZ1102" s="20"/>
      <c r="BA1102" s="20"/>
      <c r="BB1102" s="20"/>
      <c r="BC1102" s="20"/>
      <c r="BD1102" s="20"/>
      <c r="BE1102" s="20"/>
      <c r="BF1102" s="20"/>
      <c r="BG1102" s="20"/>
      <c r="BH1102" s="20"/>
      <c r="BI1102" s="20"/>
      <c r="BJ1102" s="20"/>
      <c r="BK1102" s="20"/>
      <c r="BL1102" s="20"/>
      <c r="BM1102" s="20"/>
      <c r="BN1102" s="20"/>
      <c r="BO1102" s="20"/>
      <c r="BP1102" s="20"/>
      <c r="BQ1102" s="20"/>
      <c r="BR1102" s="20"/>
      <c r="BS1102" s="20"/>
      <c r="BT1102" s="20"/>
      <c r="BU1102" s="20"/>
      <c r="BV1102" s="20"/>
      <c r="BW1102" s="20"/>
      <c r="BX1102" s="20"/>
      <c r="BY1102" s="20"/>
      <c r="BZ1102" s="20"/>
      <c r="CA1102" s="20"/>
      <c r="CB1102" s="20"/>
      <c r="CC1102" s="20"/>
      <c r="CD1102" s="20"/>
      <c r="CE1102" s="20"/>
      <c r="CF1102" s="20"/>
      <c r="CG1102" s="20"/>
      <c r="CH1102" s="20"/>
      <c r="CI1102" s="20"/>
      <c r="CJ1102" s="20"/>
      <c r="CK1102" s="20"/>
      <c r="CL1102" s="20"/>
      <c r="CM1102" s="20"/>
      <c r="CN1102" s="20"/>
      <c r="CO1102" s="20"/>
      <c r="CP1102" s="20"/>
      <c r="CQ1102" s="20"/>
      <c r="CR1102" s="20"/>
      <c r="CS1102" s="20"/>
      <c r="CT1102" s="20"/>
      <c r="CU1102" s="20"/>
      <c r="CV1102" s="20"/>
      <c r="CW1102" s="20"/>
      <c r="CX1102" s="20"/>
      <c r="CY1102" s="20"/>
      <c r="CZ1102" s="20"/>
      <c r="DA1102" s="20"/>
      <c r="DB1102" s="20"/>
      <c r="DC1102" s="20"/>
      <c r="DD1102" s="20"/>
      <c r="DE1102" s="20"/>
      <c r="DF1102" s="20"/>
      <c r="DG1102" s="20"/>
      <c r="DH1102" s="20"/>
      <c r="DI1102" s="20"/>
      <c r="DJ1102" s="20"/>
      <c r="DK1102" s="20"/>
      <c r="DL1102" s="20"/>
      <c r="DM1102" s="20"/>
      <c r="DN1102" s="20"/>
      <c r="DO1102" s="20"/>
      <c r="DP1102" s="20"/>
      <c r="DQ1102" s="20"/>
      <c r="DR1102" s="20"/>
      <c r="DS1102" s="20"/>
      <c r="DT1102" s="20"/>
      <c r="DU1102" s="20"/>
      <c r="DV1102" s="20"/>
      <c r="DW1102" s="20"/>
      <c r="DX1102" s="20"/>
      <c r="DY1102" s="20"/>
    </row>
    <row r="1103">
      <c r="A1103" s="20"/>
      <c r="B1103" s="20"/>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c r="AE1103" s="20"/>
      <c r="AF1103" s="20"/>
      <c r="AG1103" s="20"/>
      <c r="AH1103" s="20"/>
      <c r="AI1103" s="20"/>
      <c r="AJ1103" s="20"/>
      <c r="AK1103" s="20"/>
      <c r="AL1103" s="20"/>
      <c r="AM1103" s="20"/>
      <c r="AN1103" s="20"/>
      <c r="AO1103" s="20"/>
      <c r="AP1103" s="20"/>
      <c r="AQ1103" s="20"/>
      <c r="AR1103" s="20"/>
      <c r="AS1103" s="20"/>
      <c r="AT1103" s="20"/>
      <c r="AU1103" s="20"/>
      <c r="AV1103" s="20"/>
      <c r="AW1103" s="20"/>
      <c r="AX1103" s="20"/>
      <c r="AY1103" s="20"/>
      <c r="AZ1103" s="20"/>
      <c r="BA1103" s="20"/>
      <c r="BB1103" s="20"/>
      <c r="BC1103" s="20"/>
      <c r="BD1103" s="20"/>
      <c r="BE1103" s="20"/>
      <c r="BF1103" s="20"/>
      <c r="BG1103" s="20"/>
      <c r="BH1103" s="20"/>
      <c r="BI1103" s="20"/>
      <c r="BJ1103" s="20"/>
      <c r="BK1103" s="20"/>
      <c r="BL1103" s="20"/>
      <c r="BM1103" s="20"/>
      <c r="BN1103" s="20"/>
      <c r="BO1103" s="20"/>
      <c r="BP1103" s="20"/>
      <c r="BQ1103" s="20"/>
      <c r="BR1103" s="20"/>
      <c r="BS1103" s="20"/>
      <c r="BT1103" s="20"/>
      <c r="BU1103" s="20"/>
      <c r="BV1103" s="20"/>
      <c r="BW1103" s="20"/>
      <c r="BX1103" s="20"/>
      <c r="BY1103" s="20"/>
      <c r="BZ1103" s="20"/>
      <c r="CA1103" s="20"/>
      <c r="CB1103" s="20"/>
      <c r="CC1103" s="20"/>
      <c r="CD1103" s="20"/>
      <c r="CE1103" s="20"/>
      <c r="CF1103" s="20"/>
      <c r="CG1103" s="20"/>
      <c r="CH1103" s="20"/>
      <c r="CI1103" s="20"/>
      <c r="CJ1103" s="20"/>
      <c r="CK1103" s="20"/>
      <c r="CL1103" s="20"/>
      <c r="CM1103" s="20"/>
      <c r="CN1103" s="20"/>
      <c r="CO1103" s="20"/>
      <c r="CP1103" s="20"/>
      <c r="CQ1103" s="20"/>
      <c r="CR1103" s="20"/>
      <c r="CS1103" s="20"/>
      <c r="CT1103" s="20"/>
      <c r="CU1103" s="20"/>
      <c r="CV1103" s="20"/>
      <c r="CW1103" s="20"/>
      <c r="CX1103" s="20"/>
      <c r="CY1103" s="20"/>
      <c r="CZ1103" s="20"/>
      <c r="DA1103" s="20"/>
      <c r="DB1103" s="20"/>
      <c r="DC1103" s="20"/>
      <c r="DD1103" s="20"/>
      <c r="DE1103" s="20"/>
      <c r="DF1103" s="20"/>
      <c r="DG1103" s="20"/>
      <c r="DH1103" s="20"/>
      <c r="DI1103" s="20"/>
      <c r="DJ1103" s="20"/>
      <c r="DK1103" s="20"/>
      <c r="DL1103" s="20"/>
      <c r="DM1103" s="20"/>
      <c r="DN1103" s="20"/>
      <c r="DO1103" s="20"/>
      <c r="DP1103" s="20"/>
      <c r="DQ1103" s="20"/>
      <c r="DR1103" s="20"/>
      <c r="DS1103" s="20"/>
      <c r="DT1103" s="20"/>
      <c r="DU1103" s="20"/>
      <c r="DV1103" s="20"/>
      <c r="DW1103" s="20"/>
      <c r="DX1103" s="20"/>
      <c r="DY1103" s="20"/>
    </row>
    <row r="1104">
      <c r="A1104" s="20"/>
      <c r="B1104" s="20"/>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c r="AE1104" s="20"/>
      <c r="AF1104" s="20"/>
      <c r="AG1104" s="20"/>
      <c r="AH1104" s="20"/>
      <c r="AI1104" s="20"/>
      <c r="AJ1104" s="20"/>
      <c r="AK1104" s="20"/>
      <c r="AL1104" s="20"/>
      <c r="AM1104" s="20"/>
      <c r="AN1104" s="20"/>
      <c r="AO1104" s="20"/>
      <c r="AP1104" s="20"/>
      <c r="AQ1104" s="20"/>
      <c r="AR1104" s="20"/>
      <c r="AS1104" s="20"/>
      <c r="AT1104" s="20"/>
      <c r="AU1104" s="20"/>
      <c r="AV1104" s="20"/>
      <c r="AW1104" s="20"/>
      <c r="AX1104" s="20"/>
      <c r="AY1104" s="20"/>
      <c r="AZ1104" s="20"/>
      <c r="BA1104" s="20"/>
      <c r="BB1104" s="20"/>
      <c r="BC1104" s="20"/>
      <c r="BD1104" s="20"/>
      <c r="BE1104" s="20"/>
      <c r="BF1104" s="20"/>
      <c r="BG1104" s="20"/>
      <c r="BH1104" s="20"/>
      <c r="BI1104" s="20"/>
      <c r="BJ1104" s="20"/>
      <c r="BK1104" s="20"/>
      <c r="BL1104" s="20"/>
      <c r="BM1104" s="20"/>
      <c r="BN1104" s="20"/>
      <c r="BO1104" s="20"/>
      <c r="BP1104" s="20"/>
      <c r="BQ1104" s="20"/>
      <c r="BR1104" s="20"/>
      <c r="BS1104" s="20"/>
      <c r="BT1104" s="20"/>
      <c r="BU1104" s="20"/>
      <c r="BV1104" s="20"/>
      <c r="BW1104" s="20"/>
      <c r="BX1104" s="20"/>
      <c r="BY1104" s="20"/>
      <c r="BZ1104" s="20"/>
      <c r="CA1104" s="20"/>
      <c r="CB1104" s="20"/>
      <c r="CC1104" s="20"/>
      <c r="CD1104" s="20"/>
      <c r="CE1104" s="20"/>
      <c r="CF1104" s="20"/>
      <c r="CG1104" s="20"/>
      <c r="CH1104" s="20"/>
      <c r="CI1104" s="20"/>
      <c r="CJ1104" s="20"/>
      <c r="CK1104" s="20"/>
      <c r="CL1104" s="20"/>
      <c r="CM1104" s="20"/>
      <c r="CN1104" s="20"/>
      <c r="CO1104" s="20"/>
      <c r="CP1104" s="20"/>
      <c r="CQ1104" s="20"/>
      <c r="CR1104" s="20"/>
      <c r="CS1104" s="20"/>
      <c r="CT1104" s="20"/>
      <c r="CU1104" s="20"/>
      <c r="CV1104" s="20"/>
      <c r="CW1104" s="20"/>
      <c r="CX1104" s="20"/>
      <c r="CY1104" s="20"/>
      <c r="CZ1104" s="20"/>
      <c r="DA1104" s="20"/>
      <c r="DB1104" s="20"/>
      <c r="DC1104" s="20"/>
      <c r="DD1104" s="20"/>
      <c r="DE1104" s="20"/>
      <c r="DF1104" s="20"/>
      <c r="DG1104" s="20"/>
      <c r="DH1104" s="20"/>
      <c r="DI1104" s="20"/>
      <c r="DJ1104" s="20"/>
      <c r="DK1104" s="20"/>
      <c r="DL1104" s="20"/>
      <c r="DM1104" s="20"/>
      <c r="DN1104" s="20"/>
      <c r="DO1104" s="20"/>
      <c r="DP1104" s="20"/>
      <c r="DQ1104" s="20"/>
      <c r="DR1104" s="20"/>
      <c r="DS1104" s="20"/>
      <c r="DT1104" s="20"/>
      <c r="DU1104" s="20"/>
      <c r="DV1104" s="20"/>
      <c r="DW1104" s="20"/>
      <c r="DX1104" s="20"/>
      <c r="DY1104" s="20"/>
    </row>
    <row r="1105">
      <c r="A1105" s="20"/>
      <c r="B1105" s="20"/>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c r="AE1105" s="20"/>
      <c r="AF1105" s="20"/>
      <c r="AG1105" s="20"/>
      <c r="AH1105" s="20"/>
      <c r="AI1105" s="20"/>
      <c r="AJ1105" s="20"/>
      <c r="AK1105" s="20"/>
      <c r="AL1105" s="20"/>
      <c r="AM1105" s="20"/>
      <c r="AN1105" s="20"/>
      <c r="AO1105" s="20"/>
      <c r="AP1105" s="20"/>
      <c r="AQ1105" s="20"/>
      <c r="AR1105" s="20"/>
      <c r="AS1105" s="20"/>
      <c r="AT1105" s="20"/>
      <c r="AU1105" s="20"/>
      <c r="AV1105" s="20"/>
      <c r="AW1105" s="20"/>
      <c r="AX1105" s="20"/>
      <c r="AY1105" s="20"/>
      <c r="AZ1105" s="20"/>
      <c r="BA1105" s="20"/>
      <c r="BB1105" s="20"/>
      <c r="BC1105" s="20"/>
      <c r="BD1105" s="20"/>
      <c r="BE1105" s="20"/>
      <c r="BF1105" s="20"/>
      <c r="BG1105" s="20"/>
      <c r="BH1105" s="20"/>
      <c r="BI1105" s="20"/>
      <c r="BJ1105" s="20"/>
      <c r="BK1105" s="20"/>
      <c r="BL1105" s="20"/>
      <c r="BM1105" s="20"/>
      <c r="BN1105" s="20"/>
      <c r="BO1105" s="20"/>
      <c r="BP1105" s="20"/>
      <c r="BQ1105" s="20"/>
      <c r="BR1105" s="20"/>
      <c r="BS1105" s="20"/>
      <c r="BT1105" s="20"/>
      <c r="BU1105" s="20"/>
      <c r="BV1105" s="20"/>
      <c r="BW1105" s="20"/>
      <c r="BX1105" s="20"/>
      <c r="BY1105" s="20"/>
      <c r="BZ1105" s="20"/>
      <c r="CA1105" s="20"/>
      <c r="CB1105" s="20"/>
      <c r="CC1105" s="20"/>
      <c r="CD1105" s="20"/>
      <c r="CE1105" s="20"/>
      <c r="CF1105" s="20"/>
      <c r="CG1105" s="20"/>
      <c r="CH1105" s="20"/>
      <c r="CI1105" s="20"/>
      <c r="CJ1105" s="20"/>
      <c r="CK1105" s="20"/>
      <c r="CL1105" s="20"/>
      <c r="CM1105" s="20"/>
      <c r="CN1105" s="20"/>
      <c r="CO1105" s="20"/>
      <c r="CP1105" s="20"/>
      <c r="CQ1105" s="20"/>
      <c r="CR1105" s="20"/>
      <c r="CS1105" s="20"/>
      <c r="CT1105" s="20"/>
      <c r="CU1105" s="20"/>
      <c r="CV1105" s="20"/>
      <c r="CW1105" s="20"/>
      <c r="CX1105" s="20"/>
      <c r="CY1105" s="20"/>
      <c r="CZ1105" s="20"/>
      <c r="DA1105" s="20"/>
      <c r="DB1105" s="20"/>
      <c r="DC1105" s="20"/>
      <c r="DD1105" s="20"/>
      <c r="DE1105" s="20"/>
      <c r="DF1105" s="20"/>
      <c r="DG1105" s="20"/>
      <c r="DH1105" s="20"/>
      <c r="DI1105" s="20"/>
      <c r="DJ1105" s="20"/>
      <c r="DK1105" s="20"/>
      <c r="DL1105" s="20"/>
      <c r="DM1105" s="20"/>
      <c r="DN1105" s="20"/>
      <c r="DO1105" s="20"/>
      <c r="DP1105" s="20"/>
      <c r="DQ1105" s="20"/>
      <c r="DR1105" s="20"/>
      <c r="DS1105" s="20"/>
      <c r="DT1105" s="20"/>
      <c r="DU1105" s="20"/>
      <c r="DV1105" s="20"/>
      <c r="DW1105" s="20"/>
      <c r="DX1105" s="20"/>
      <c r="DY1105" s="20"/>
    </row>
    <row r="1106">
      <c r="A1106" s="20"/>
      <c r="B1106" s="20"/>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c r="AE1106" s="20"/>
      <c r="AF1106" s="20"/>
      <c r="AG1106" s="20"/>
      <c r="AH1106" s="20"/>
      <c r="AI1106" s="20"/>
      <c r="AJ1106" s="20"/>
      <c r="AK1106" s="20"/>
      <c r="AL1106" s="20"/>
      <c r="AM1106" s="20"/>
      <c r="AN1106" s="20"/>
      <c r="AO1106" s="20"/>
      <c r="AP1106" s="20"/>
      <c r="AQ1106" s="20"/>
      <c r="AR1106" s="20"/>
      <c r="AS1106" s="20"/>
      <c r="AT1106" s="20"/>
      <c r="AU1106" s="20"/>
      <c r="AV1106" s="20"/>
      <c r="AW1106" s="20"/>
      <c r="AX1106" s="20"/>
      <c r="AY1106" s="20"/>
      <c r="AZ1106" s="20"/>
      <c r="BA1106" s="20"/>
      <c r="BB1106" s="20"/>
      <c r="BC1106" s="20"/>
      <c r="BD1106" s="20"/>
      <c r="BE1106" s="20"/>
      <c r="BF1106" s="20"/>
      <c r="BG1106" s="20"/>
      <c r="BH1106" s="20"/>
      <c r="BI1106" s="20"/>
      <c r="BJ1106" s="20"/>
      <c r="BK1106" s="20"/>
      <c r="BL1106" s="20"/>
      <c r="BM1106" s="20"/>
      <c r="BN1106" s="20"/>
      <c r="BO1106" s="20"/>
      <c r="BP1106" s="20"/>
      <c r="BQ1106" s="20"/>
      <c r="BR1106" s="20"/>
      <c r="BS1106" s="20"/>
      <c r="BT1106" s="20"/>
      <c r="BU1106" s="20"/>
      <c r="BV1106" s="20"/>
      <c r="BW1106" s="20"/>
      <c r="BX1106" s="20"/>
      <c r="BY1106" s="20"/>
      <c r="BZ1106" s="20"/>
      <c r="CA1106" s="20"/>
      <c r="CB1106" s="20"/>
      <c r="CC1106" s="20"/>
      <c r="CD1106" s="20"/>
      <c r="CE1106" s="20"/>
      <c r="CF1106" s="20"/>
      <c r="CG1106" s="20"/>
      <c r="CH1106" s="20"/>
      <c r="CI1106" s="20"/>
      <c r="CJ1106" s="20"/>
      <c r="CK1106" s="20"/>
      <c r="CL1106" s="20"/>
      <c r="CM1106" s="20"/>
      <c r="CN1106" s="20"/>
      <c r="CO1106" s="20"/>
      <c r="CP1106" s="20"/>
      <c r="CQ1106" s="20"/>
      <c r="CR1106" s="20"/>
      <c r="CS1106" s="20"/>
      <c r="CT1106" s="20"/>
      <c r="CU1106" s="20"/>
      <c r="CV1106" s="20"/>
      <c r="CW1106" s="20"/>
      <c r="CX1106" s="20"/>
      <c r="CY1106" s="20"/>
      <c r="CZ1106" s="20"/>
      <c r="DA1106" s="20"/>
      <c r="DB1106" s="20"/>
      <c r="DC1106" s="20"/>
      <c r="DD1106" s="20"/>
      <c r="DE1106" s="20"/>
      <c r="DF1106" s="20"/>
      <c r="DG1106" s="20"/>
      <c r="DH1106" s="20"/>
      <c r="DI1106" s="20"/>
      <c r="DJ1106" s="20"/>
      <c r="DK1106" s="20"/>
      <c r="DL1106" s="20"/>
      <c r="DM1106" s="20"/>
      <c r="DN1106" s="20"/>
      <c r="DO1106" s="20"/>
      <c r="DP1106" s="20"/>
      <c r="DQ1106" s="20"/>
      <c r="DR1106" s="20"/>
      <c r="DS1106" s="20"/>
      <c r="DT1106" s="20"/>
      <c r="DU1106" s="20"/>
      <c r="DV1106" s="20"/>
      <c r="DW1106" s="20"/>
      <c r="DX1106" s="20"/>
      <c r="DY1106" s="20"/>
    </row>
    <row r="1107">
      <c r="A1107" s="20"/>
      <c r="B1107" s="20"/>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c r="AE1107" s="20"/>
      <c r="AF1107" s="20"/>
      <c r="AG1107" s="20"/>
      <c r="AH1107" s="20"/>
      <c r="AI1107" s="20"/>
      <c r="AJ1107" s="20"/>
      <c r="AK1107" s="20"/>
      <c r="AL1107" s="20"/>
      <c r="AM1107" s="20"/>
      <c r="AN1107" s="20"/>
      <c r="AO1107" s="20"/>
      <c r="AP1107" s="20"/>
      <c r="AQ1107" s="20"/>
      <c r="AR1107" s="20"/>
      <c r="AS1107" s="20"/>
      <c r="AT1107" s="20"/>
      <c r="AU1107" s="20"/>
      <c r="AV1107" s="20"/>
      <c r="AW1107" s="20"/>
      <c r="AX1107" s="20"/>
      <c r="AY1107" s="20"/>
      <c r="AZ1107" s="20"/>
      <c r="BA1107" s="20"/>
      <c r="BB1107" s="20"/>
      <c r="BC1107" s="20"/>
      <c r="BD1107" s="20"/>
      <c r="BE1107" s="20"/>
      <c r="BF1107" s="20"/>
      <c r="BG1107" s="20"/>
      <c r="BH1107" s="20"/>
      <c r="BI1107" s="20"/>
      <c r="BJ1107" s="20"/>
      <c r="BK1107" s="20"/>
      <c r="BL1107" s="20"/>
      <c r="BM1107" s="20"/>
      <c r="BN1107" s="20"/>
      <c r="BO1107" s="20"/>
      <c r="BP1107" s="20"/>
      <c r="BQ1107" s="20"/>
      <c r="BR1107" s="20"/>
      <c r="BS1107" s="20"/>
      <c r="BT1107" s="20"/>
      <c r="BU1107" s="20"/>
      <c r="BV1107" s="20"/>
      <c r="BW1107" s="20"/>
      <c r="BX1107" s="20"/>
      <c r="BY1107" s="20"/>
      <c r="BZ1107" s="20"/>
      <c r="CA1107" s="20"/>
      <c r="CB1107" s="20"/>
      <c r="CC1107" s="20"/>
      <c r="CD1107" s="20"/>
      <c r="CE1107" s="20"/>
      <c r="CF1107" s="20"/>
      <c r="CG1107" s="20"/>
      <c r="CH1107" s="20"/>
      <c r="CI1107" s="20"/>
      <c r="CJ1107" s="20"/>
      <c r="CK1107" s="20"/>
      <c r="CL1107" s="20"/>
      <c r="CM1107" s="20"/>
      <c r="CN1107" s="20"/>
      <c r="CO1107" s="20"/>
      <c r="CP1107" s="20"/>
      <c r="CQ1107" s="20"/>
      <c r="CR1107" s="20"/>
      <c r="CS1107" s="20"/>
      <c r="CT1107" s="20"/>
      <c r="CU1107" s="20"/>
      <c r="CV1107" s="20"/>
      <c r="CW1107" s="20"/>
      <c r="CX1107" s="20"/>
      <c r="CY1107" s="20"/>
      <c r="CZ1107" s="20"/>
      <c r="DA1107" s="20"/>
      <c r="DB1107" s="20"/>
      <c r="DC1107" s="20"/>
      <c r="DD1107" s="20"/>
      <c r="DE1107" s="20"/>
      <c r="DF1107" s="20"/>
      <c r="DG1107" s="20"/>
      <c r="DH1107" s="20"/>
      <c r="DI1107" s="20"/>
      <c r="DJ1107" s="20"/>
      <c r="DK1107" s="20"/>
      <c r="DL1107" s="20"/>
      <c r="DM1107" s="20"/>
      <c r="DN1107" s="20"/>
      <c r="DO1107" s="20"/>
      <c r="DP1107" s="20"/>
      <c r="DQ1107" s="20"/>
      <c r="DR1107" s="20"/>
      <c r="DS1107" s="20"/>
      <c r="DT1107" s="20"/>
      <c r="DU1107" s="20"/>
      <c r="DV1107" s="20"/>
      <c r="DW1107" s="20"/>
      <c r="DX1107" s="20"/>
      <c r="DY1107" s="20"/>
    </row>
    <row r="1108">
      <c r="A1108" s="20"/>
      <c r="B1108" s="20"/>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c r="AE1108" s="20"/>
      <c r="AF1108" s="20"/>
      <c r="AG1108" s="20"/>
      <c r="AH1108" s="20"/>
      <c r="AI1108" s="20"/>
      <c r="AJ1108" s="20"/>
      <c r="AK1108" s="20"/>
      <c r="AL1108" s="20"/>
      <c r="AM1108" s="20"/>
      <c r="AN1108" s="20"/>
      <c r="AO1108" s="20"/>
      <c r="AP1108" s="20"/>
      <c r="AQ1108" s="20"/>
      <c r="AR1108" s="20"/>
      <c r="AS1108" s="20"/>
      <c r="AT1108" s="20"/>
      <c r="AU1108" s="20"/>
      <c r="AV1108" s="20"/>
      <c r="AW1108" s="20"/>
      <c r="AX1108" s="20"/>
      <c r="AY1108" s="20"/>
      <c r="AZ1108" s="20"/>
      <c r="BA1108" s="20"/>
      <c r="BB1108" s="20"/>
      <c r="BC1108" s="20"/>
      <c r="BD1108" s="20"/>
      <c r="BE1108" s="20"/>
      <c r="BF1108" s="20"/>
      <c r="BG1108" s="20"/>
      <c r="BH1108" s="20"/>
      <c r="BI1108" s="20"/>
      <c r="BJ1108" s="20"/>
      <c r="BK1108" s="20"/>
      <c r="BL1108" s="20"/>
      <c r="BM1108" s="20"/>
      <c r="BN1108" s="20"/>
      <c r="BO1108" s="20"/>
      <c r="BP1108" s="20"/>
      <c r="BQ1108" s="20"/>
      <c r="BR1108" s="20"/>
      <c r="BS1108" s="20"/>
      <c r="BT1108" s="20"/>
      <c r="BU1108" s="20"/>
      <c r="BV1108" s="20"/>
      <c r="BW1108" s="20"/>
      <c r="BX1108" s="20"/>
      <c r="BY1108" s="20"/>
      <c r="BZ1108" s="20"/>
      <c r="CA1108" s="20"/>
      <c r="CB1108" s="20"/>
      <c r="CC1108" s="20"/>
      <c r="CD1108" s="20"/>
      <c r="CE1108" s="20"/>
      <c r="CF1108" s="20"/>
      <c r="CG1108" s="20"/>
      <c r="CH1108" s="20"/>
      <c r="CI1108" s="20"/>
      <c r="CJ1108" s="20"/>
      <c r="CK1108" s="20"/>
      <c r="CL1108" s="20"/>
      <c r="CM1108" s="20"/>
      <c r="CN1108" s="20"/>
      <c r="CO1108" s="20"/>
      <c r="CP1108" s="20"/>
      <c r="CQ1108" s="20"/>
      <c r="CR1108" s="20"/>
      <c r="CS1108" s="20"/>
      <c r="CT1108" s="20"/>
      <c r="CU1108" s="20"/>
      <c r="CV1108" s="20"/>
      <c r="CW1108" s="20"/>
      <c r="CX1108" s="20"/>
      <c r="CY1108" s="20"/>
      <c r="CZ1108" s="20"/>
      <c r="DA1108" s="20"/>
      <c r="DB1108" s="20"/>
      <c r="DC1108" s="20"/>
      <c r="DD1108" s="20"/>
      <c r="DE1108" s="20"/>
      <c r="DF1108" s="20"/>
      <c r="DG1108" s="20"/>
      <c r="DH1108" s="20"/>
      <c r="DI1108" s="20"/>
      <c r="DJ1108" s="20"/>
      <c r="DK1108" s="20"/>
      <c r="DL1108" s="20"/>
      <c r="DM1108" s="20"/>
      <c r="DN1108" s="20"/>
      <c r="DO1108" s="20"/>
      <c r="DP1108" s="20"/>
      <c r="DQ1108" s="20"/>
      <c r="DR1108" s="20"/>
      <c r="DS1108" s="20"/>
      <c r="DT1108" s="20"/>
      <c r="DU1108" s="20"/>
      <c r="DV1108" s="20"/>
      <c r="DW1108" s="20"/>
      <c r="DX1108" s="20"/>
      <c r="DY1108" s="20"/>
    </row>
    <row r="1109">
      <c r="A1109" s="20"/>
      <c r="B1109" s="20"/>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c r="AE1109" s="20"/>
      <c r="AF1109" s="20"/>
      <c r="AG1109" s="20"/>
      <c r="AH1109" s="20"/>
      <c r="AI1109" s="20"/>
      <c r="AJ1109" s="20"/>
      <c r="AK1109" s="20"/>
      <c r="AL1109" s="20"/>
      <c r="AM1109" s="20"/>
      <c r="AN1109" s="20"/>
      <c r="AO1109" s="20"/>
      <c r="AP1109" s="20"/>
      <c r="AQ1109" s="20"/>
      <c r="AR1109" s="20"/>
      <c r="AS1109" s="20"/>
      <c r="AT1109" s="20"/>
      <c r="AU1109" s="20"/>
      <c r="AV1109" s="20"/>
      <c r="AW1109" s="20"/>
      <c r="AX1109" s="20"/>
      <c r="AY1109" s="20"/>
      <c r="AZ1109" s="20"/>
      <c r="BA1109" s="20"/>
      <c r="BB1109" s="20"/>
      <c r="BC1109" s="20"/>
      <c r="BD1109" s="20"/>
      <c r="BE1109" s="20"/>
      <c r="BF1109" s="20"/>
      <c r="BG1109" s="20"/>
      <c r="BH1109" s="20"/>
      <c r="BI1109" s="20"/>
      <c r="BJ1109" s="20"/>
      <c r="BK1109" s="20"/>
      <c r="BL1109" s="20"/>
      <c r="BM1109" s="20"/>
      <c r="BN1109" s="20"/>
      <c r="BO1109" s="20"/>
      <c r="BP1109" s="20"/>
      <c r="BQ1109" s="20"/>
      <c r="BR1109" s="20"/>
      <c r="BS1109" s="20"/>
      <c r="BT1109" s="20"/>
      <c r="BU1109" s="20"/>
      <c r="BV1109" s="20"/>
      <c r="BW1109" s="20"/>
      <c r="BX1109" s="20"/>
      <c r="BY1109" s="20"/>
      <c r="BZ1109" s="20"/>
      <c r="CA1109" s="20"/>
      <c r="CB1109" s="20"/>
      <c r="CC1109" s="20"/>
      <c r="CD1109" s="20"/>
      <c r="CE1109" s="20"/>
      <c r="CF1109" s="20"/>
      <c r="CG1109" s="20"/>
      <c r="CH1109" s="20"/>
      <c r="CI1109" s="20"/>
      <c r="CJ1109" s="20"/>
      <c r="CK1109" s="20"/>
      <c r="CL1109" s="20"/>
      <c r="CM1109" s="20"/>
      <c r="CN1109" s="20"/>
      <c r="CO1109" s="20"/>
      <c r="CP1109" s="20"/>
      <c r="CQ1109" s="20"/>
      <c r="CR1109" s="20"/>
      <c r="CS1109" s="20"/>
      <c r="CT1109" s="20"/>
      <c r="CU1109" s="20"/>
      <c r="CV1109" s="20"/>
      <c r="CW1109" s="20"/>
      <c r="CX1109" s="20"/>
      <c r="CY1109" s="20"/>
      <c r="CZ1109" s="20"/>
      <c r="DA1109" s="20"/>
      <c r="DB1109" s="20"/>
      <c r="DC1109" s="20"/>
      <c r="DD1109" s="20"/>
      <c r="DE1109" s="20"/>
      <c r="DF1109" s="20"/>
      <c r="DG1109" s="20"/>
      <c r="DH1109" s="20"/>
      <c r="DI1109" s="20"/>
      <c r="DJ1109" s="20"/>
      <c r="DK1109" s="20"/>
      <c r="DL1109" s="20"/>
      <c r="DM1109" s="20"/>
      <c r="DN1109" s="20"/>
      <c r="DO1109" s="20"/>
      <c r="DP1109" s="20"/>
      <c r="DQ1109" s="20"/>
      <c r="DR1109" s="20"/>
      <c r="DS1109" s="20"/>
      <c r="DT1109" s="20"/>
      <c r="DU1109" s="20"/>
      <c r="DV1109" s="20"/>
      <c r="DW1109" s="20"/>
      <c r="DX1109" s="20"/>
      <c r="DY1109" s="20"/>
    </row>
    <row r="1110">
      <c r="A1110" s="20"/>
      <c r="B1110" s="20"/>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c r="AE1110" s="20"/>
      <c r="AF1110" s="20"/>
      <c r="AG1110" s="20"/>
      <c r="AH1110" s="20"/>
      <c r="AI1110" s="20"/>
      <c r="AJ1110" s="20"/>
      <c r="AK1110" s="20"/>
      <c r="AL1110" s="20"/>
      <c r="AM1110" s="20"/>
      <c r="AN1110" s="20"/>
      <c r="AO1110" s="20"/>
      <c r="AP1110" s="20"/>
      <c r="AQ1110" s="20"/>
      <c r="AR1110" s="20"/>
      <c r="AS1110" s="20"/>
      <c r="AT1110" s="20"/>
      <c r="AU1110" s="20"/>
      <c r="AV1110" s="20"/>
      <c r="AW1110" s="20"/>
      <c r="AX1110" s="20"/>
      <c r="AY1110" s="20"/>
      <c r="AZ1110" s="20"/>
      <c r="BA1110" s="20"/>
      <c r="BB1110" s="20"/>
      <c r="BC1110" s="20"/>
      <c r="BD1110" s="20"/>
      <c r="BE1110" s="20"/>
      <c r="BF1110" s="20"/>
      <c r="BG1110" s="20"/>
      <c r="BH1110" s="20"/>
      <c r="BI1110" s="20"/>
      <c r="BJ1110" s="20"/>
      <c r="BK1110" s="20"/>
      <c r="BL1110" s="20"/>
      <c r="BM1110" s="20"/>
      <c r="BN1110" s="20"/>
      <c r="BO1110" s="20"/>
      <c r="BP1110" s="20"/>
      <c r="BQ1110" s="20"/>
      <c r="BR1110" s="20"/>
      <c r="BS1110" s="20"/>
      <c r="BT1110" s="20"/>
      <c r="BU1110" s="20"/>
      <c r="BV1110" s="20"/>
      <c r="BW1110" s="20"/>
      <c r="BX1110" s="20"/>
      <c r="BY1110" s="20"/>
      <c r="BZ1110" s="20"/>
      <c r="CA1110" s="20"/>
      <c r="CB1110" s="20"/>
      <c r="CC1110" s="20"/>
      <c r="CD1110" s="20"/>
      <c r="CE1110" s="20"/>
      <c r="CF1110" s="20"/>
      <c r="CG1110" s="20"/>
      <c r="CH1110" s="20"/>
      <c r="CI1110" s="20"/>
      <c r="CJ1110" s="20"/>
      <c r="CK1110" s="20"/>
      <c r="CL1110" s="20"/>
      <c r="CM1110" s="20"/>
      <c r="CN1110" s="20"/>
      <c r="CO1110" s="20"/>
      <c r="CP1110" s="20"/>
      <c r="CQ1110" s="20"/>
      <c r="CR1110" s="20"/>
      <c r="CS1110" s="20"/>
      <c r="CT1110" s="20"/>
      <c r="CU1110" s="20"/>
      <c r="CV1110" s="20"/>
      <c r="CW1110" s="20"/>
      <c r="CX1110" s="20"/>
      <c r="CY1110" s="20"/>
      <c r="CZ1110" s="20"/>
      <c r="DA1110" s="20"/>
      <c r="DB1110" s="20"/>
      <c r="DC1110" s="20"/>
      <c r="DD1110" s="20"/>
      <c r="DE1110" s="20"/>
      <c r="DF1110" s="20"/>
      <c r="DG1110" s="20"/>
      <c r="DH1110" s="20"/>
      <c r="DI1110" s="20"/>
      <c r="DJ1110" s="20"/>
      <c r="DK1110" s="20"/>
      <c r="DL1110" s="20"/>
      <c r="DM1110" s="20"/>
      <c r="DN1110" s="20"/>
      <c r="DO1110" s="20"/>
      <c r="DP1110" s="20"/>
      <c r="DQ1110" s="20"/>
      <c r="DR1110" s="20"/>
      <c r="DS1110" s="20"/>
      <c r="DT1110" s="20"/>
      <c r="DU1110" s="20"/>
      <c r="DV1110" s="20"/>
      <c r="DW1110" s="20"/>
      <c r="DX1110" s="20"/>
      <c r="DY1110" s="20"/>
    </row>
    <row r="1111">
      <c r="A1111" s="20"/>
      <c r="B1111" s="20"/>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c r="AE1111" s="20"/>
      <c r="AF1111" s="20"/>
      <c r="AG1111" s="20"/>
      <c r="AH1111" s="20"/>
      <c r="AI1111" s="20"/>
      <c r="AJ1111" s="20"/>
      <c r="AK1111" s="20"/>
      <c r="AL1111" s="20"/>
      <c r="AM1111" s="20"/>
      <c r="AN1111" s="20"/>
      <c r="AO1111" s="20"/>
      <c r="AP1111" s="20"/>
      <c r="AQ1111" s="20"/>
      <c r="AR1111" s="20"/>
      <c r="AS1111" s="20"/>
      <c r="AT1111" s="20"/>
      <c r="AU1111" s="20"/>
      <c r="AV1111" s="20"/>
      <c r="AW1111" s="20"/>
      <c r="AX1111" s="20"/>
      <c r="AY1111" s="20"/>
      <c r="AZ1111" s="20"/>
      <c r="BA1111" s="20"/>
      <c r="BB1111" s="20"/>
      <c r="BC1111" s="20"/>
      <c r="BD1111" s="20"/>
      <c r="BE1111" s="20"/>
      <c r="BF1111" s="20"/>
      <c r="BG1111" s="20"/>
      <c r="BH1111" s="20"/>
      <c r="BI1111" s="20"/>
      <c r="BJ1111" s="20"/>
      <c r="BK1111" s="20"/>
      <c r="BL1111" s="20"/>
      <c r="BM1111" s="20"/>
      <c r="BN1111" s="20"/>
      <c r="BO1111" s="20"/>
      <c r="BP1111" s="20"/>
      <c r="BQ1111" s="20"/>
      <c r="BR1111" s="20"/>
      <c r="BS1111" s="20"/>
      <c r="BT1111" s="20"/>
      <c r="BU1111" s="20"/>
      <c r="BV1111" s="20"/>
      <c r="BW1111" s="20"/>
      <c r="BX1111" s="20"/>
      <c r="BY1111" s="20"/>
      <c r="BZ1111" s="20"/>
      <c r="CA1111" s="20"/>
      <c r="CB1111" s="20"/>
      <c r="CC1111" s="20"/>
      <c r="CD1111" s="20"/>
      <c r="CE1111" s="20"/>
      <c r="CF1111" s="20"/>
      <c r="CG1111" s="20"/>
      <c r="CH1111" s="20"/>
      <c r="CI1111" s="20"/>
      <c r="CJ1111" s="20"/>
      <c r="CK1111" s="20"/>
      <c r="CL1111" s="20"/>
      <c r="CM1111" s="20"/>
      <c r="CN1111" s="20"/>
      <c r="CO1111" s="20"/>
      <c r="CP1111" s="20"/>
      <c r="CQ1111" s="20"/>
      <c r="CR1111" s="20"/>
      <c r="CS1111" s="20"/>
      <c r="CT1111" s="20"/>
      <c r="CU1111" s="20"/>
      <c r="CV1111" s="20"/>
      <c r="CW1111" s="20"/>
      <c r="CX1111" s="20"/>
      <c r="CY1111" s="20"/>
      <c r="CZ1111" s="20"/>
      <c r="DA1111" s="20"/>
      <c r="DB1111" s="20"/>
      <c r="DC1111" s="20"/>
      <c r="DD1111" s="20"/>
      <c r="DE1111" s="20"/>
      <c r="DF1111" s="20"/>
      <c r="DG1111" s="20"/>
      <c r="DH1111" s="20"/>
      <c r="DI1111" s="20"/>
      <c r="DJ1111" s="20"/>
      <c r="DK1111" s="20"/>
      <c r="DL1111" s="20"/>
      <c r="DM1111" s="20"/>
      <c r="DN1111" s="20"/>
      <c r="DO1111" s="20"/>
      <c r="DP1111" s="20"/>
      <c r="DQ1111" s="20"/>
      <c r="DR1111" s="20"/>
      <c r="DS1111" s="20"/>
      <c r="DT1111" s="20"/>
      <c r="DU1111" s="20"/>
      <c r="DV1111" s="20"/>
      <c r="DW1111" s="20"/>
      <c r="DX1111" s="20"/>
      <c r="DY1111" s="20"/>
    </row>
    <row r="1112">
      <c r="A1112" s="20"/>
      <c r="B1112" s="20"/>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c r="AE1112" s="20"/>
      <c r="AF1112" s="20"/>
      <c r="AG1112" s="20"/>
      <c r="AH1112" s="20"/>
      <c r="AI1112" s="20"/>
      <c r="AJ1112" s="20"/>
      <c r="AK1112" s="20"/>
      <c r="AL1112" s="20"/>
      <c r="AM1112" s="20"/>
      <c r="AN1112" s="20"/>
      <c r="AO1112" s="20"/>
      <c r="AP1112" s="20"/>
      <c r="AQ1112" s="20"/>
      <c r="AR1112" s="20"/>
      <c r="AS1112" s="20"/>
      <c r="AT1112" s="20"/>
      <c r="AU1112" s="20"/>
      <c r="AV1112" s="20"/>
      <c r="AW1112" s="20"/>
      <c r="AX1112" s="20"/>
      <c r="AY1112" s="20"/>
      <c r="AZ1112" s="20"/>
      <c r="BA1112" s="20"/>
      <c r="BB1112" s="20"/>
      <c r="BC1112" s="20"/>
      <c r="BD1112" s="20"/>
      <c r="BE1112" s="20"/>
      <c r="BF1112" s="20"/>
      <c r="BG1112" s="20"/>
      <c r="BH1112" s="20"/>
      <c r="BI1112" s="20"/>
      <c r="BJ1112" s="20"/>
      <c r="BK1112" s="20"/>
      <c r="BL1112" s="20"/>
      <c r="BM1112" s="20"/>
      <c r="BN1112" s="20"/>
      <c r="BO1112" s="20"/>
      <c r="BP1112" s="20"/>
      <c r="BQ1112" s="20"/>
      <c r="BR1112" s="20"/>
      <c r="BS1112" s="20"/>
      <c r="BT1112" s="20"/>
      <c r="BU1112" s="20"/>
      <c r="BV1112" s="20"/>
      <c r="BW1112" s="20"/>
      <c r="BX1112" s="20"/>
      <c r="BY1112" s="20"/>
      <c r="BZ1112" s="20"/>
      <c r="CA1112" s="20"/>
      <c r="CB1112" s="20"/>
      <c r="CC1112" s="20"/>
      <c r="CD1112" s="20"/>
      <c r="CE1112" s="20"/>
      <c r="CF1112" s="20"/>
      <c r="CG1112" s="20"/>
      <c r="CH1112" s="20"/>
      <c r="CI1112" s="20"/>
      <c r="CJ1112" s="20"/>
      <c r="CK1112" s="20"/>
      <c r="CL1112" s="20"/>
      <c r="CM1112" s="20"/>
      <c r="CN1112" s="20"/>
      <c r="CO1112" s="20"/>
      <c r="CP1112" s="20"/>
      <c r="CQ1112" s="20"/>
      <c r="CR1112" s="20"/>
      <c r="CS1112" s="20"/>
      <c r="CT1112" s="20"/>
      <c r="CU1112" s="20"/>
      <c r="CV1112" s="20"/>
      <c r="CW1112" s="20"/>
      <c r="CX1112" s="20"/>
      <c r="CY1112" s="20"/>
      <c r="CZ1112" s="20"/>
      <c r="DA1112" s="20"/>
      <c r="DB1112" s="20"/>
      <c r="DC1112" s="20"/>
      <c r="DD1112" s="20"/>
      <c r="DE1112" s="20"/>
      <c r="DF1112" s="20"/>
      <c r="DG1112" s="20"/>
      <c r="DH1112" s="20"/>
      <c r="DI1112" s="20"/>
      <c r="DJ1112" s="20"/>
      <c r="DK1112" s="20"/>
      <c r="DL1112" s="20"/>
      <c r="DM1112" s="20"/>
      <c r="DN1112" s="20"/>
      <c r="DO1112" s="20"/>
      <c r="DP1112" s="20"/>
      <c r="DQ1112" s="20"/>
      <c r="DR1112" s="20"/>
      <c r="DS1112" s="20"/>
      <c r="DT1112" s="20"/>
      <c r="DU1112" s="20"/>
      <c r="DV1112" s="20"/>
      <c r="DW1112" s="20"/>
      <c r="DX1112" s="20"/>
      <c r="DY1112" s="20"/>
    </row>
    <row r="1113">
      <c r="A1113" s="20"/>
      <c r="B1113" s="20"/>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c r="AE1113" s="20"/>
      <c r="AF1113" s="20"/>
      <c r="AG1113" s="20"/>
      <c r="AH1113" s="20"/>
      <c r="AI1113" s="20"/>
      <c r="AJ1113" s="20"/>
      <c r="AK1113" s="20"/>
      <c r="AL1113" s="20"/>
      <c r="AM1113" s="20"/>
      <c r="AN1113" s="20"/>
      <c r="AO1113" s="20"/>
      <c r="AP1113" s="20"/>
      <c r="AQ1113" s="20"/>
      <c r="AR1113" s="20"/>
      <c r="AS1113" s="20"/>
      <c r="AT1113" s="20"/>
      <c r="AU1113" s="20"/>
      <c r="AV1113" s="20"/>
      <c r="AW1113" s="20"/>
      <c r="AX1113" s="20"/>
      <c r="AY1113" s="20"/>
      <c r="AZ1113" s="20"/>
      <c r="BA1113" s="20"/>
      <c r="BB1113" s="20"/>
      <c r="BC1113" s="20"/>
      <c r="BD1113" s="20"/>
      <c r="BE1113" s="20"/>
      <c r="BF1113" s="20"/>
      <c r="BG1113" s="20"/>
      <c r="BH1113" s="20"/>
      <c r="BI1113" s="20"/>
      <c r="BJ1113" s="20"/>
      <c r="BK1113" s="20"/>
      <c r="BL1113" s="20"/>
      <c r="BM1113" s="20"/>
      <c r="BN1113" s="20"/>
      <c r="BO1113" s="20"/>
      <c r="BP1113" s="20"/>
      <c r="BQ1113" s="20"/>
      <c r="BR1113" s="20"/>
      <c r="BS1113" s="20"/>
      <c r="BT1113" s="20"/>
      <c r="BU1113" s="20"/>
      <c r="BV1113" s="20"/>
      <c r="BW1113" s="20"/>
      <c r="BX1113" s="20"/>
      <c r="BY1113" s="20"/>
      <c r="BZ1113" s="20"/>
      <c r="CA1113" s="20"/>
      <c r="CB1113" s="20"/>
      <c r="CC1113" s="20"/>
      <c r="CD1113" s="20"/>
      <c r="CE1113" s="20"/>
      <c r="CF1113" s="20"/>
      <c r="CG1113" s="20"/>
      <c r="CH1113" s="20"/>
      <c r="CI1113" s="20"/>
      <c r="CJ1113" s="20"/>
      <c r="CK1113" s="20"/>
      <c r="CL1113" s="20"/>
      <c r="CM1113" s="20"/>
      <c r="CN1113" s="20"/>
      <c r="CO1113" s="20"/>
      <c r="CP1113" s="20"/>
      <c r="CQ1113" s="20"/>
      <c r="CR1113" s="20"/>
      <c r="CS1113" s="20"/>
      <c r="CT1113" s="20"/>
      <c r="CU1113" s="20"/>
      <c r="CV1113" s="20"/>
      <c r="CW1113" s="20"/>
      <c r="CX1113" s="20"/>
      <c r="CY1113" s="20"/>
      <c r="CZ1113" s="20"/>
      <c r="DA1113" s="20"/>
      <c r="DB1113" s="20"/>
      <c r="DC1113" s="20"/>
      <c r="DD1113" s="20"/>
      <c r="DE1113" s="20"/>
      <c r="DF1113" s="20"/>
      <c r="DG1113" s="20"/>
      <c r="DH1113" s="20"/>
      <c r="DI1113" s="20"/>
      <c r="DJ1113" s="20"/>
      <c r="DK1113" s="20"/>
      <c r="DL1113" s="20"/>
      <c r="DM1113" s="20"/>
      <c r="DN1113" s="20"/>
      <c r="DO1113" s="20"/>
      <c r="DP1113" s="20"/>
      <c r="DQ1113" s="20"/>
      <c r="DR1113" s="20"/>
      <c r="DS1113" s="20"/>
      <c r="DT1113" s="20"/>
      <c r="DU1113" s="20"/>
      <c r="DV1113" s="20"/>
      <c r="DW1113" s="20"/>
      <c r="DX1113" s="20"/>
      <c r="DY1113" s="20"/>
    </row>
    <row r="1114">
      <c r="A1114" s="20"/>
      <c r="B1114" s="20"/>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c r="AE1114" s="20"/>
      <c r="AF1114" s="20"/>
      <c r="AG1114" s="20"/>
      <c r="AH1114" s="20"/>
      <c r="AI1114" s="20"/>
      <c r="AJ1114" s="20"/>
      <c r="AK1114" s="20"/>
      <c r="AL1114" s="20"/>
      <c r="AM1114" s="20"/>
      <c r="AN1114" s="20"/>
      <c r="AO1114" s="20"/>
      <c r="AP1114" s="20"/>
      <c r="AQ1114" s="20"/>
      <c r="AR1114" s="20"/>
      <c r="AS1114" s="20"/>
      <c r="AT1114" s="20"/>
      <c r="AU1114" s="20"/>
      <c r="AV1114" s="20"/>
      <c r="AW1114" s="20"/>
      <c r="AX1114" s="20"/>
      <c r="AY1114" s="20"/>
      <c r="AZ1114" s="20"/>
      <c r="BA1114" s="20"/>
      <c r="BB1114" s="20"/>
      <c r="BC1114" s="20"/>
      <c r="BD1114" s="20"/>
      <c r="BE1114" s="20"/>
      <c r="BF1114" s="20"/>
      <c r="BG1114" s="20"/>
      <c r="BH1114" s="20"/>
      <c r="BI1114" s="20"/>
      <c r="BJ1114" s="20"/>
      <c r="BK1114" s="20"/>
      <c r="BL1114" s="20"/>
      <c r="BM1114" s="20"/>
      <c r="BN1114" s="20"/>
      <c r="BO1114" s="20"/>
      <c r="BP1114" s="20"/>
      <c r="BQ1114" s="20"/>
      <c r="BR1114" s="20"/>
      <c r="BS1114" s="20"/>
      <c r="BT1114" s="20"/>
      <c r="BU1114" s="20"/>
      <c r="BV1114" s="20"/>
      <c r="BW1114" s="20"/>
      <c r="BX1114" s="20"/>
      <c r="BY1114" s="20"/>
      <c r="BZ1114" s="20"/>
      <c r="CA1114" s="20"/>
      <c r="CB1114" s="20"/>
      <c r="CC1114" s="20"/>
      <c r="CD1114" s="20"/>
      <c r="CE1114" s="20"/>
      <c r="CF1114" s="20"/>
      <c r="CG1114" s="20"/>
      <c r="CH1114" s="20"/>
      <c r="CI1114" s="20"/>
      <c r="CJ1114" s="20"/>
      <c r="CK1114" s="20"/>
      <c r="CL1114" s="20"/>
      <c r="CM1114" s="20"/>
      <c r="CN1114" s="20"/>
      <c r="CO1114" s="20"/>
      <c r="CP1114" s="20"/>
      <c r="CQ1114" s="20"/>
      <c r="CR1114" s="20"/>
      <c r="CS1114" s="20"/>
      <c r="CT1114" s="20"/>
      <c r="CU1114" s="20"/>
      <c r="CV1114" s="20"/>
      <c r="CW1114" s="20"/>
      <c r="CX1114" s="20"/>
      <c r="CY1114" s="20"/>
      <c r="CZ1114" s="20"/>
      <c r="DA1114" s="20"/>
      <c r="DB1114" s="20"/>
      <c r="DC1114" s="20"/>
      <c r="DD1114" s="20"/>
      <c r="DE1114" s="20"/>
      <c r="DF1114" s="20"/>
      <c r="DG1114" s="20"/>
      <c r="DH1114" s="20"/>
      <c r="DI1114" s="20"/>
      <c r="DJ1114" s="20"/>
      <c r="DK1114" s="20"/>
      <c r="DL1114" s="20"/>
      <c r="DM1114" s="20"/>
      <c r="DN1114" s="20"/>
      <c r="DO1114" s="20"/>
      <c r="DP1114" s="20"/>
      <c r="DQ1114" s="20"/>
      <c r="DR1114" s="20"/>
      <c r="DS1114" s="20"/>
      <c r="DT1114" s="20"/>
      <c r="DU1114" s="20"/>
      <c r="DV1114" s="20"/>
      <c r="DW1114" s="20"/>
      <c r="DX1114" s="20"/>
      <c r="DY1114" s="20"/>
    </row>
    <row r="1115">
      <c r="A1115" s="20"/>
      <c r="B1115" s="20"/>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c r="AE1115" s="20"/>
      <c r="AF1115" s="20"/>
      <c r="AG1115" s="20"/>
      <c r="AH1115" s="20"/>
      <c r="AI1115" s="20"/>
      <c r="AJ1115" s="20"/>
      <c r="AK1115" s="20"/>
      <c r="AL1115" s="20"/>
      <c r="AM1115" s="20"/>
      <c r="AN1115" s="20"/>
      <c r="AO1115" s="20"/>
      <c r="AP1115" s="20"/>
      <c r="AQ1115" s="20"/>
      <c r="AR1115" s="20"/>
      <c r="AS1115" s="20"/>
      <c r="AT1115" s="20"/>
      <c r="AU1115" s="20"/>
      <c r="AV1115" s="20"/>
      <c r="AW1115" s="20"/>
      <c r="AX1115" s="20"/>
      <c r="AY1115" s="20"/>
      <c r="AZ1115" s="20"/>
      <c r="BA1115" s="20"/>
      <c r="BB1115" s="20"/>
      <c r="BC1115" s="20"/>
      <c r="BD1115" s="20"/>
      <c r="BE1115" s="20"/>
      <c r="BF1115" s="20"/>
      <c r="BG1115" s="20"/>
      <c r="BH1115" s="20"/>
      <c r="BI1115" s="20"/>
      <c r="BJ1115" s="20"/>
      <c r="BK1115" s="20"/>
      <c r="BL1115" s="20"/>
      <c r="BM1115" s="20"/>
      <c r="BN1115" s="20"/>
      <c r="BO1115" s="20"/>
      <c r="BP1115" s="20"/>
      <c r="BQ1115" s="20"/>
      <c r="BR1115" s="20"/>
      <c r="BS1115" s="20"/>
      <c r="BT1115" s="20"/>
      <c r="BU1115" s="20"/>
      <c r="BV1115" s="20"/>
      <c r="BW1115" s="20"/>
      <c r="BX1115" s="20"/>
      <c r="BY1115" s="20"/>
      <c r="BZ1115" s="20"/>
      <c r="CA1115" s="20"/>
      <c r="CB1115" s="20"/>
      <c r="CC1115" s="20"/>
      <c r="CD1115" s="20"/>
      <c r="CE1115" s="20"/>
      <c r="CF1115" s="20"/>
      <c r="CG1115" s="20"/>
      <c r="CH1115" s="20"/>
      <c r="CI1115" s="20"/>
      <c r="CJ1115" s="20"/>
      <c r="CK1115" s="20"/>
      <c r="CL1115" s="20"/>
      <c r="CM1115" s="20"/>
      <c r="CN1115" s="20"/>
      <c r="CO1115" s="20"/>
      <c r="CP1115" s="20"/>
      <c r="CQ1115" s="20"/>
      <c r="CR1115" s="20"/>
      <c r="CS1115" s="20"/>
      <c r="CT1115" s="20"/>
      <c r="CU1115" s="20"/>
      <c r="CV1115" s="20"/>
      <c r="CW1115" s="20"/>
      <c r="CX1115" s="20"/>
      <c r="CY1115" s="20"/>
      <c r="CZ1115" s="20"/>
      <c r="DA1115" s="20"/>
      <c r="DB1115" s="20"/>
      <c r="DC1115" s="20"/>
      <c r="DD1115" s="20"/>
      <c r="DE1115" s="20"/>
      <c r="DF1115" s="20"/>
      <c r="DG1115" s="20"/>
      <c r="DH1115" s="20"/>
      <c r="DI1115" s="20"/>
      <c r="DJ1115" s="20"/>
      <c r="DK1115" s="20"/>
      <c r="DL1115" s="20"/>
      <c r="DM1115" s="20"/>
      <c r="DN1115" s="20"/>
      <c r="DO1115" s="20"/>
      <c r="DP1115" s="20"/>
      <c r="DQ1115" s="20"/>
      <c r="DR1115" s="20"/>
      <c r="DS1115" s="20"/>
      <c r="DT1115" s="20"/>
      <c r="DU1115" s="20"/>
      <c r="DV1115" s="20"/>
      <c r="DW1115" s="20"/>
      <c r="DX1115" s="20"/>
      <c r="DY1115" s="20"/>
    </row>
    <row r="1116">
      <c r="A1116" s="20"/>
      <c r="B1116" s="20"/>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c r="AE1116" s="20"/>
      <c r="AF1116" s="20"/>
      <c r="AG1116" s="20"/>
      <c r="AH1116" s="20"/>
      <c r="AI1116" s="20"/>
      <c r="AJ1116" s="20"/>
      <c r="AK1116" s="20"/>
      <c r="AL1116" s="20"/>
      <c r="AM1116" s="20"/>
      <c r="AN1116" s="20"/>
      <c r="AO1116" s="20"/>
      <c r="AP1116" s="20"/>
      <c r="AQ1116" s="20"/>
      <c r="AR1116" s="20"/>
      <c r="AS1116" s="20"/>
      <c r="AT1116" s="20"/>
      <c r="AU1116" s="20"/>
      <c r="AV1116" s="20"/>
      <c r="AW1116" s="20"/>
      <c r="AX1116" s="20"/>
      <c r="AY1116" s="20"/>
      <c r="AZ1116" s="20"/>
      <c r="BA1116" s="20"/>
      <c r="BB1116" s="20"/>
      <c r="BC1116" s="20"/>
      <c r="BD1116" s="20"/>
      <c r="BE1116" s="20"/>
      <c r="BF1116" s="20"/>
      <c r="BG1116" s="20"/>
      <c r="BH1116" s="20"/>
      <c r="BI1116" s="20"/>
      <c r="BJ1116" s="20"/>
      <c r="BK1116" s="20"/>
      <c r="BL1116" s="20"/>
      <c r="BM1116" s="20"/>
      <c r="BN1116" s="20"/>
      <c r="BO1116" s="20"/>
      <c r="BP1116" s="20"/>
      <c r="BQ1116" s="20"/>
      <c r="BR1116" s="20"/>
      <c r="BS1116" s="20"/>
      <c r="BT1116" s="20"/>
      <c r="BU1116" s="20"/>
      <c r="BV1116" s="20"/>
      <c r="BW1116" s="20"/>
      <c r="BX1116" s="20"/>
      <c r="BY1116" s="20"/>
      <c r="BZ1116" s="20"/>
      <c r="CA1116" s="20"/>
      <c r="CB1116" s="20"/>
      <c r="CC1116" s="20"/>
      <c r="CD1116" s="20"/>
      <c r="CE1116" s="20"/>
      <c r="CF1116" s="20"/>
      <c r="CG1116" s="20"/>
      <c r="CH1116" s="20"/>
      <c r="CI1116" s="20"/>
      <c r="CJ1116" s="20"/>
      <c r="CK1116" s="20"/>
      <c r="CL1116" s="20"/>
      <c r="CM1116" s="20"/>
      <c r="CN1116" s="20"/>
      <c r="CO1116" s="20"/>
      <c r="CP1116" s="20"/>
      <c r="CQ1116" s="20"/>
      <c r="CR1116" s="20"/>
      <c r="CS1116" s="20"/>
      <c r="CT1116" s="20"/>
      <c r="CU1116" s="20"/>
      <c r="CV1116" s="20"/>
      <c r="CW1116" s="20"/>
      <c r="CX1116" s="20"/>
      <c r="CY1116" s="20"/>
      <c r="CZ1116" s="20"/>
      <c r="DA1116" s="20"/>
      <c r="DB1116" s="20"/>
      <c r="DC1116" s="20"/>
      <c r="DD1116" s="20"/>
      <c r="DE1116" s="20"/>
      <c r="DF1116" s="20"/>
      <c r="DG1116" s="20"/>
      <c r="DH1116" s="20"/>
      <c r="DI1116" s="20"/>
      <c r="DJ1116" s="20"/>
      <c r="DK1116" s="20"/>
      <c r="DL1116" s="20"/>
      <c r="DM1116" s="20"/>
      <c r="DN1116" s="20"/>
      <c r="DO1116" s="20"/>
      <c r="DP1116" s="20"/>
      <c r="DQ1116" s="20"/>
      <c r="DR1116" s="20"/>
      <c r="DS1116" s="20"/>
      <c r="DT1116" s="20"/>
      <c r="DU1116" s="20"/>
      <c r="DV1116" s="20"/>
      <c r="DW1116" s="20"/>
      <c r="DX1116" s="20"/>
      <c r="DY1116" s="20"/>
    </row>
    <row r="1117">
      <c r="A1117" s="20"/>
      <c r="B1117" s="20"/>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c r="AE1117" s="20"/>
      <c r="AF1117" s="20"/>
      <c r="AG1117" s="20"/>
      <c r="AH1117" s="20"/>
      <c r="AI1117" s="20"/>
      <c r="AJ1117" s="20"/>
      <c r="AK1117" s="20"/>
      <c r="AL1117" s="20"/>
      <c r="AM1117" s="20"/>
      <c r="AN1117" s="20"/>
      <c r="AO1117" s="20"/>
      <c r="AP1117" s="20"/>
      <c r="AQ1117" s="20"/>
      <c r="AR1117" s="20"/>
      <c r="AS1117" s="20"/>
      <c r="AT1117" s="20"/>
      <c r="AU1117" s="20"/>
      <c r="AV1117" s="20"/>
      <c r="AW1117" s="20"/>
      <c r="AX1117" s="20"/>
      <c r="AY1117" s="20"/>
      <c r="AZ1117" s="20"/>
      <c r="BA1117" s="20"/>
      <c r="BB1117" s="20"/>
      <c r="BC1117" s="20"/>
      <c r="BD1117" s="20"/>
      <c r="BE1117" s="20"/>
      <c r="BF1117" s="20"/>
      <c r="BG1117" s="20"/>
      <c r="BH1117" s="20"/>
      <c r="BI1117" s="20"/>
      <c r="BJ1117" s="20"/>
      <c r="BK1117" s="20"/>
      <c r="BL1117" s="20"/>
      <c r="BM1117" s="20"/>
      <c r="BN1117" s="20"/>
      <c r="BO1117" s="20"/>
      <c r="BP1117" s="20"/>
      <c r="BQ1117" s="20"/>
      <c r="BR1117" s="20"/>
      <c r="BS1117" s="20"/>
      <c r="BT1117" s="20"/>
      <c r="BU1117" s="20"/>
      <c r="BV1117" s="20"/>
      <c r="BW1117" s="20"/>
      <c r="BX1117" s="20"/>
      <c r="BY1117" s="20"/>
      <c r="BZ1117" s="20"/>
      <c r="CA1117" s="20"/>
      <c r="CB1117" s="20"/>
      <c r="CC1117" s="20"/>
      <c r="CD1117" s="20"/>
      <c r="CE1117" s="20"/>
      <c r="CF1117" s="20"/>
      <c r="CG1117" s="20"/>
      <c r="CH1117" s="20"/>
      <c r="CI1117" s="20"/>
      <c r="CJ1117" s="20"/>
      <c r="CK1117" s="20"/>
      <c r="CL1117" s="20"/>
      <c r="CM1117" s="20"/>
      <c r="CN1117" s="20"/>
      <c r="CO1117" s="20"/>
      <c r="CP1117" s="20"/>
      <c r="CQ1117" s="20"/>
      <c r="CR1117" s="20"/>
      <c r="CS1117" s="20"/>
      <c r="CT1117" s="20"/>
      <c r="CU1117" s="20"/>
      <c r="CV1117" s="20"/>
      <c r="CW1117" s="20"/>
      <c r="CX1117" s="20"/>
      <c r="CY1117" s="20"/>
      <c r="CZ1117" s="20"/>
      <c r="DA1117" s="20"/>
      <c r="DB1117" s="20"/>
      <c r="DC1117" s="20"/>
      <c r="DD1117" s="20"/>
      <c r="DE1117" s="20"/>
      <c r="DF1117" s="20"/>
      <c r="DG1117" s="20"/>
      <c r="DH1117" s="20"/>
      <c r="DI1117" s="20"/>
      <c r="DJ1117" s="20"/>
      <c r="DK1117" s="20"/>
      <c r="DL1117" s="20"/>
      <c r="DM1117" s="20"/>
      <c r="DN1117" s="20"/>
      <c r="DO1117" s="20"/>
      <c r="DP1117" s="20"/>
      <c r="DQ1117" s="20"/>
      <c r="DR1117" s="20"/>
      <c r="DS1117" s="20"/>
      <c r="DT1117" s="20"/>
      <c r="DU1117" s="20"/>
      <c r="DV1117" s="20"/>
      <c r="DW1117" s="20"/>
      <c r="DX1117" s="20"/>
      <c r="DY1117" s="20"/>
    </row>
    <row r="1118">
      <c r="A1118" s="20"/>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c r="AE1118" s="20"/>
      <c r="AF1118" s="20"/>
      <c r="AG1118" s="20"/>
      <c r="AH1118" s="20"/>
      <c r="AI1118" s="20"/>
      <c r="AJ1118" s="20"/>
      <c r="AK1118" s="20"/>
      <c r="AL1118" s="20"/>
      <c r="AM1118" s="20"/>
      <c r="AN1118" s="20"/>
      <c r="AO1118" s="20"/>
      <c r="AP1118" s="20"/>
      <c r="AQ1118" s="20"/>
      <c r="AR1118" s="20"/>
      <c r="AS1118" s="20"/>
      <c r="AT1118" s="20"/>
      <c r="AU1118" s="20"/>
      <c r="AV1118" s="20"/>
      <c r="AW1118" s="20"/>
      <c r="AX1118" s="20"/>
      <c r="AY1118" s="20"/>
      <c r="AZ1118" s="20"/>
      <c r="BA1118" s="20"/>
      <c r="BB1118" s="20"/>
      <c r="BC1118" s="20"/>
      <c r="BD1118" s="20"/>
      <c r="BE1118" s="20"/>
      <c r="BF1118" s="20"/>
      <c r="BG1118" s="20"/>
      <c r="BH1118" s="20"/>
      <c r="BI1118" s="20"/>
      <c r="BJ1118" s="20"/>
      <c r="BK1118" s="20"/>
      <c r="BL1118" s="20"/>
      <c r="BM1118" s="20"/>
      <c r="BN1118" s="20"/>
      <c r="BO1118" s="20"/>
      <c r="BP1118" s="20"/>
      <c r="BQ1118" s="20"/>
      <c r="BR1118" s="20"/>
      <c r="BS1118" s="20"/>
      <c r="BT1118" s="20"/>
      <c r="BU1118" s="20"/>
      <c r="BV1118" s="20"/>
      <c r="BW1118" s="20"/>
      <c r="BX1118" s="20"/>
      <c r="BY1118" s="20"/>
      <c r="BZ1118" s="20"/>
      <c r="CA1118" s="20"/>
      <c r="CB1118" s="20"/>
      <c r="CC1118" s="20"/>
      <c r="CD1118" s="20"/>
      <c r="CE1118" s="20"/>
      <c r="CF1118" s="20"/>
      <c r="CG1118" s="20"/>
      <c r="CH1118" s="20"/>
      <c r="CI1118" s="20"/>
      <c r="CJ1118" s="20"/>
      <c r="CK1118" s="20"/>
      <c r="CL1118" s="20"/>
      <c r="CM1118" s="20"/>
      <c r="CN1118" s="20"/>
      <c r="CO1118" s="20"/>
      <c r="CP1118" s="20"/>
      <c r="CQ1118" s="20"/>
      <c r="CR1118" s="20"/>
      <c r="CS1118" s="20"/>
      <c r="CT1118" s="20"/>
      <c r="CU1118" s="20"/>
      <c r="CV1118" s="20"/>
      <c r="CW1118" s="20"/>
      <c r="CX1118" s="20"/>
      <c r="CY1118" s="20"/>
      <c r="CZ1118" s="20"/>
      <c r="DA1118" s="20"/>
      <c r="DB1118" s="20"/>
      <c r="DC1118" s="20"/>
      <c r="DD1118" s="20"/>
      <c r="DE1118" s="20"/>
      <c r="DF1118" s="20"/>
      <c r="DG1118" s="20"/>
      <c r="DH1118" s="20"/>
      <c r="DI1118" s="20"/>
      <c r="DJ1118" s="20"/>
      <c r="DK1118" s="20"/>
      <c r="DL1118" s="20"/>
      <c r="DM1118" s="20"/>
      <c r="DN1118" s="20"/>
      <c r="DO1118" s="20"/>
      <c r="DP1118" s="20"/>
      <c r="DQ1118" s="20"/>
      <c r="DR1118" s="20"/>
      <c r="DS1118" s="20"/>
      <c r="DT1118" s="20"/>
      <c r="DU1118" s="20"/>
      <c r="DV1118" s="20"/>
      <c r="DW1118" s="20"/>
      <c r="DX1118" s="20"/>
      <c r="DY1118" s="20"/>
    </row>
    <row r="1119">
      <c r="A1119" s="20"/>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c r="AE1119" s="20"/>
      <c r="AF1119" s="20"/>
      <c r="AG1119" s="20"/>
      <c r="AH1119" s="20"/>
      <c r="AI1119" s="20"/>
      <c r="AJ1119" s="20"/>
      <c r="AK1119" s="20"/>
      <c r="AL1119" s="20"/>
      <c r="AM1119" s="20"/>
      <c r="AN1119" s="20"/>
      <c r="AO1119" s="20"/>
      <c r="AP1119" s="20"/>
      <c r="AQ1119" s="20"/>
      <c r="AR1119" s="20"/>
      <c r="AS1119" s="20"/>
      <c r="AT1119" s="20"/>
      <c r="AU1119" s="20"/>
      <c r="AV1119" s="20"/>
      <c r="AW1119" s="20"/>
      <c r="AX1119" s="20"/>
      <c r="AY1119" s="20"/>
      <c r="AZ1119" s="20"/>
      <c r="BA1119" s="20"/>
      <c r="BB1119" s="20"/>
      <c r="BC1119" s="20"/>
      <c r="BD1119" s="20"/>
      <c r="BE1119" s="20"/>
      <c r="BF1119" s="20"/>
      <c r="BG1119" s="20"/>
      <c r="BH1119" s="20"/>
      <c r="BI1119" s="20"/>
      <c r="BJ1119" s="20"/>
      <c r="BK1119" s="20"/>
      <c r="BL1119" s="20"/>
      <c r="BM1119" s="20"/>
      <c r="BN1119" s="20"/>
      <c r="BO1119" s="20"/>
      <c r="BP1119" s="20"/>
      <c r="BQ1119" s="20"/>
      <c r="BR1119" s="20"/>
      <c r="BS1119" s="20"/>
      <c r="BT1119" s="20"/>
      <c r="BU1119" s="20"/>
      <c r="BV1119" s="20"/>
      <c r="BW1119" s="20"/>
      <c r="BX1119" s="20"/>
      <c r="BY1119" s="20"/>
      <c r="BZ1119" s="20"/>
      <c r="CA1119" s="20"/>
      <c r="CB1119" s="20"/>
      <c r="CC1119" s="20"/>
      <c r="CD1119" s="20"/>
      <c r="CE1119" s="20"/>
      <c r="CF1119" s="20"/>
      <c r="CG1119" s="20"/>
      <c r="CH1119" s="20"/>
      <c r="CI1119" s="20"/>
      <c r="CJ1119" s="20"/>
      <c r="CK1119" s="20"/>
      <c r="CL1119" s="20"/>
      <c r="CM1119" s="20"/>
      <c r="CN1119" s="20"/>
      <c r="CO1119" s="20"/>
      <c r="CP1119" s="20"/>
      <c r="CQ1119" s="20"/>
      <c r="CR1119" s="20"/>
      <c r="CS1119" s="20"/>
      <c r="CT1119" s="20"/>
      <c r="CU1119" s="20"/>
      <c r="CV1119" s="20"/>
      <c r="CW1119" s="20"/>
      <c r="CX1119" s="20"/>
      <c r="CY1119" s="20"/>
      <c r="CZ1119" s="20"/>
      <c r="DA1119" s="20"/>
      <c r="DB1119" s="20"/>
      <c r="DC1119" s="20"/>
      <c r="DD1119" s="20"/>
      <c r="DE1119" s="20"/>
      <c r="DF1119" s="20"/>
      <c r="DG1119" s="20"/>
      <c r="DH1119" s="20"/>
      <c r="DI1119" s="20"/>
      <c r="DJ1119" s="20"/>
      <c r="DK1119" s="20"/>
      <c r="DL1119" s="20"/>
      <c r="DM1119" s="20"/>
      <c r="DN1119" s="20"/>
      <c r="DO1119" s="20"/>
      <c r="DP1119" s="20"/>
      <c r="DQ1119" s="20"/>
      <c r="DR1119" s="20"/>
      <c r="DS1119" s="20"/>
      <c r="DT1119" s="20"/>
      <c r="DU1119" s="20"/>
      <c r="DV1119" s="20"/>
      <c r="DW1119" s="20"/>
      <c r="DX1119" s="20"/>
      <c r="DY1119" s="20"/>
    </row>
    <row r="1120">
      <c r="A1120" s="20"/>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c r="AE1120" s="20"/>
      <c r="AF1120" s="20"/>
      <c r="AG1120" s="20"/>
      <c r="AH1120" s="20"/>
      <c r="AI1120" s="20"/>
      <c r="AJ1120" s="20"/>
      <c r="AK1120" s="20"/>
      <c r="AL1120" s="20"/>
      <c r="AM1120" s="20"/>
      <c r="AN1120" s="20"/>
      <c r="AO1120" s="20"/>
      <c r="AP1120" s="20"/>
      <c r="AQ1120" s="20"/>
      <c r="AR1120" s="20"/>
      <c r="AS1120" s="20"/>
      <c r="AT1120" s="20"/>
      <c r="AU1120" s="20"/>
      <c r="AV1120" s="20"/>
      <c r="AW1120" s="20"/>
      <c r="AX1120" s="20"/>
      <c r="AY1120" s="20"/>
      <c r="AZ1120" s="20"/>
      <c r="BA1120" s="20"/>
      <c r="BB1120" s="20"/>
      <c r="BC1120" s="20"/>
      <c r="BD1120" s="20"/>
      <c r="BE1120" s="20"/>
      <c r="BF1120" s="20"/>
      <c r="BG1120" s="20"/>
      <c r="BH1120" s="20"/>
      <c r="BI1120" s="20"/>
      <c r="BJ1120" s="20"/>
      <c r="BK1120" s="20"/>
      <c r="BL1120" s="20"/>
      <c r="BM1120" s="20"/>
      <c r="BN1120" s="20"/>
      <c r="BO1120" s="20"/>
      <c r="BP1120" s="20"/>
      <c r="BQ1120" s="20"/>
      <c r="BR1120" s="20"/>
      <c r="BS1120" s="20"/>
      <c r="BT1120" s="20"/>
      <c r="BU1120" s="20"/>
      <c r="BV1120" s="20"/>
      <c r="BW1120" s="20"/>
      <c r="BX1120" s="20"/>
      <c r="BY1120" s="20"/>
      <c r="BZ1120" s="20"/>
      <c r="CA1120" s="20"/>
      <c r="CB1120" s="20"/>
      <c r="CC1120" s="20"/>
      <c r="CD1120" s="20"/>
      <c r="CE1120" s="20"/>
      <c r="CF1120" s="20"/>
      <c r="CG1120" s="20"/>
      <c r="CH1120" s="20"/>
      <c r="CI1120" s="20"/>
      <c r="CJ1120" s="20"/>
      <c r="CK1120" s="20"/>
      <c r="CL1120" s="20"/>
      <c r="CM1120" s="20"/>
      <c r="CN1120" s="20"/>
      <c r="CO1120" s="20"/>
      <c r="CP1120" s="20"/>
      <c r="CQ1120" s="20"/>
      <c r="CR1120" s="20"/>
      <c r="CS1120" s="20"/>
      <c r="CT1120" s="20"/>
      <c r="CU1120" s="20"/>
      <c r="CV1120" s="20"/>
      <c r="CW1120" s="20"/>
      <c r="CX1120" s="20"/>
      <c r="CY1120" s="20"/>
      <c r="CZ1120" s="20"/>
      <c r="DA1120" s="20"/>
      <c r="DB1120" s="20"/>
      <c r="DC1120" s="20"/>
      <c r="DD1120" s="20"/>
      <c r="DE1120" s="20"/>
      <c r="DF1120" s="20"/>
      <c r="DG1120" s="20"/>
      <c r="DH1120" s="20"/>
      <c r="DI1120" s="20"/>
      <c r="DJ1120" s="20"/>
      <c r="DK1120" s="20"/>
      <c r="DL1120" s="20"/>
      <c r="DM1120" s="20"/>
      <c r="DN1120" s="20"/>
      <c r="DO1120" s="20"/>
      <c r="DP1120" s="20"/>
      <c r="DQ1120" s="20"/>
      <c r="DR1120" s="20"/>
      <c r="DS1120" s="20"/>
      <c r="DT1120" s="20"/>
      <c r="DU1120" s="20"/>
      <c r="DV1120" s="20"/>
      <c r="DW1120" s="20"/>
      <c r="DX1120" s="20"/>
      <c r="DY1120" s="20"/>
    </row>
    <row r="1121">
      <c r="A1121" s="20"/>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c r="AE1121" s="20"/>
      <c r="AF1121" s="20"/>
      <c r="AG1121" s="20"/>
      <c r="AH1121" s="20"/>
      <c r="AI1121" s="20"/>
      <c r="AJ1121" s="20"/>
      <c r="AK1121" s="20"/>
      <c r="AL1121" s="20"/>
      <c r="AM1121" s="20"/>
      <c r="AN1121" s="20"/>
      <c r="AO1121" s="20"/>
      <c r="AP1121" s="20"/>
      <c r="AQ1121" s="20"/>
      <c r="AR1121" s="20"/>
      <c r="AS1121" s="20"/>
      <c r="AT1121" s="20"/>
      <c r="AU1121" s="20"/>
      <c r="AV1121" s="20"/>
      <c r="AW1121" s="20"/>
      <c r="AX1121" s="20"/>
      <c r="AY1121" s="20"/>
      <c r="AZ1121" s="20"/>
      <c r="BA1121" s="20"/>
      <c r="BB1121" s="20"/>
      <c r="BC1121" s="20"/>
      <c r="BD1121" s="20"/>
      <c r="BE1121" s="20"/>
      <c r="BF1121" s="20"/>
      <c r="BG1121" s="20"/>
      <c r="BH1121" s="20"/>
      <c r="BI1121" s="20"/>
      <c r="BJ1121" s="20"/>
      <c r="BK1121" s="20"/>
      <c r="BL1121" s="20"/>
      <c r="BM1121" s="20"/>
      <c r="BN1121" s="20"/>
      <c r="BO1121" s="20"/>
      <c r="BP1121" s="20"/>
      <c r="BQ1121" s="20"/>
      <c r="BR1121" s="20"/>
      <c r="BS1121" s="20"/>
      <c r="BT1121" s="20"/>
      <c r="BU1121" s="20"/>
      <c r="BV1121" s="20"/>
      <c r="BW1121" s="20"/>
      <c r="BX1121" s="20"/>
      <c r="BY1121" s="20"/>
      <c r="BZ1121" s="20"/>
      <c r="CA1121" s="20"/>
      <c r="CB1121" s="20"/>
      <c r="CC1121" s="20"/>
      <c r="CD1121" s="20"/>
      <c r="CE1121" s="20"/>
      <c r="CF1121" s="20"/>
      <c r="CG1121" s="20"/>
      <c r="CH1121" s="20"/>
      <c r="CI1121" s="20"/>
      <c r="CJ1121" s="20"/>
      <c r="CK1121" s="20"/>
      <c r="CL1121" s="20"/>
      <c r="CM1121" s="20"/>
      <c r="CN1121" s="20"/>
      <c r="CO1121" s="20"/>
      <c r="CP1121" s="20"/>
      <c r="CQ1121" s="20"/>
      <c r="CR1121" s="20"/>
      <c r="CS1121" s="20"/>
      <c r="CT1121" s="20"/>
      <c r="CU1121" s="20"/>
      <c r="CV1121" s="20"/>
      <c r="CW1121" s="20"/>
      <c r="CX1121" s="20"/>
      <c r="CY1121" s="20"/>
      <c r="CZ1121" s="20"/>
      <c r="DA1121" s="20"/>
      <c r="DB1121" s="20"/>
      <c r="DC1121" s="20"/>
      <c r="DD1121" s="20"/>
      <c r="DE1121" s="20"/>
      <c r="DF1121" s="20"/>
      <c r="DG1121" s="20"/>
      <c r="DH1121" s="20"/>
      <c r="DI1121" s="20"/>
      <c r="DJ1121" s="20"/>
      <c r="DK1121" s="20"/>
      <c r="DL1121" s="20"/>
      <c r="DM1121" s="20"/>
      <c r="DN1121" s="20"/>
      <c r="DO1121" s="20"/>
      <c r="DP1121" s="20"/>
      <c r="DQ1121" s="20"/>
      <c r="DR1121" s="20"/>
      <c r="DS1121" s="20"/>
      <c r="DT1121" s="20"/>
      <c r="DU1121" s="20"/>
      <c r="DV1121" s="20"/>
      <c r="DW1121" s="20"/>
      <c r="DX1121" s="20"/>
      <c r="DY1121" s="20"/>
    </row>
    <row r="1122">
      <c r="A1122" s="20"/>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c r="AE1122" s="20"/>
      <c r="AF1122" s="20"/>
      <c r="AG1122" s="20"/>
      <c r="AH1122" s="20"/>
      <c r="AI1122" s="20"/>
      <c r="AJ1122" s="20"/>
      <c r="AK1122" s="20"/>
      <c r="AL1122" s="20"/>
      <c r="AM1122" s="20"/>
      <c r="AN1122" s="20"/>
      <c r="AO1122" s="20"/>
      <c r="AP1122" s="20"/>
      <c r="AQ1122" s="20"/>
      <c r="AR1122" s="20"/>
      <c r="AS1122" s="20"/>
      <c r="AT1122" s="20"/>
      <c r="AU1122" s="20"/>
      <c r="AV1122" s="20"/>
      <c r="AW1122" s="20"/>
      <c r="AX1122" s="20"/>
      <c r="AY1122" s="20"/>
      <c r="AZ1122" s="20"/>
      <c r="BA1122" s="20"/>
      <c r="BB1122" s="20"/>
      <c r="BC1122" s="20"/>
      <c r="BD1122" s="20"/>
      <c r="BE1122" s="20"/>
      <c r="BF1122" s="20"/>
      <c r="BG1122" s="20"/>
      <c r="BH1122" s="20"/>
      <c r="BI1122" s="20"/>
      <c r="BJ1122" s="20"/>
      <c r="BK1122" s="20"/>
      <c r="BL1122" s="20"/>
      <c r="BM1122" s="20"/>
      <c r="BN1122" s="20"/>
      <c r="BO1122" s="20"/>
      <c r="BP1122" s="20"/>
      <c r="BQ1122" s="20"/>
      <c r="BR1122" s="20"/>
      <c r="BS1122" s="20"/>
      <c r="BT1122" s="20"/>
      <c r="BU1122" s="20"/>
      <c r="BV1122" s="20"/>
      <c r="BW1122" s="20"/>
      <c r="BX1122" s="20"/>
      <c r="BY1122" s="20"/>
      <c r="BZ1122" s="20"/>
      <c r="CA1122" s="20"/>
      <c r="CB1122" s="20"/>
      <c r="CC1122" s="20"/>
      <c r="CD1122" s="20"/>
      <c r="CE1122" s="20"/>
      <c r="CF1122" s="20"/>
      <c r="CG1122" s="20"/>
      <c r="CH1122" s="20"/>
      <c r="CI1122" s="20"/>
      <c r="CJ1122" s="20"/>
      <c r="CK1122" s="20"/>
      <c r="CL1122" s="20"/>
      <c r="CM1122" s="20"/>
      <c r="CN1122" s="20"/>
      <c r="CO1122" s="20"/>
      <c r="CP1122" s="20"/>
      <c r="CQ1122" s="20"/>
      <c r="CR1122" s="20"/>
      <c r="CS1122" s="20"/>
      <c r="CT1122" s="20"/>
      <c r="CU1122" s="20"/>
      <c r="CV1122" s="20"/>
      <c r="CW1122" s="20"/>
      <c r="CX1122" s="20"/>
      <c r="CY1122" s="20"/>
      <c r="CZ1122" s="20"/>
      <c r="DA1122" s="20"/>
      <c r="DB1122" s="20"/>
      <c r="DC1122" s="20"/>
      <c r="DD1122" s="20"/>
      <c r="DE1122" s="20"/>
      <c r="DF1122" s="20"/>
      <c r="DG1122" s="20"/>
      <c r="DH1122" s="20"/>
      <c r="DI1122" s="20"/>
      <c r="DJ1122" s="20"/>
      <c r="DK1122" s="20"/>
      <c r="DL1122" s="20"/>
      <c r="DM1122" s="20"/>
      <c r="DN1122" s="20"/>
      <c r="DO1122" s="20"/>
      <c r="DP1122" s="20"/>
      <c r="DQ1122" s="20"/>
      <c r="DR1122" s="20"/>
      <c r="DS1122" s="20"/>
      <c r="DT1122" s="20"/>
      <c r="DU1122" s="20"/>
      <c r="DV1122" s="20"/>
      <c r="DW1122" s="20"/>
      <c r="DX1122" s="20"/>
      <c r="DY1122" s="20"/>
    </row>
    <row r="1123">
      <c r="A1123" s="20"/>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c r="AE1123" s="20"/>
      <c r="AF1123" s="20"/>
      <c r="AG1123" s="20"/>
      <c r="AH1123" s="20"/>
      <c r="AI1123" s="20"/>
      <c r="AJ1123" s="20"/>
      <c r="AK1123" s="20"/>
      <c r="AL1123" s="20"/>
      <c r="AM1123" s="20"/>
      <c r="AN1123" s="20"/>
      <c r="AO1123" s="20"/>
      <c r="AP1123" s="20"/>
      <c r="AQ1123" s="20"/>
      <c r="AR1123" s="20"/>
      <c r="AS1123" s="20"/>
      <c r="AT1123" s="20"/>
      <c r="AU1123" s="20"/>
      <c r="AV1123" s="20"/>
      <c r="AW1123" s="20"/>
      <c r="AX1123" s="20"/>
      <c r="AY1123" s="20"/>
      <c r="AZ1123" s="20"/>
      <c r="BA1123" s="20"/>
      <c r="BB1123" s="20"/>
      <c r="BC1123" s="20"/>
      <c r="BD1123" s="20"/>
      <c r="BE1123" s="20"/>
      <c r="BF1123" s="20"/>
      <c r="BG1123" s="20"/>
      <c r="BH1123" s="20"/>
      <c r="BI1123" s="20"/>
      <c r="BJ1123" s="20"/>
      <c r="BK1123" s="20"/>
      <c r="BL1123" s="20"/>
      <c r="BM1123" s="20"/>
      <c r="BN1123" s="20"/>
      <c r="BO1123" s="20"/>
      <c r="BP1123" s="20"/>
      <c r="BQ1123" s="20"/>
      <c r="BR1123" s="20"/>
      <c r="BS1123" s="20"/>
      <c r="BT1123" s="20"/>
      <c r="BU1123" s="20"/>
      <c r="BV1123" s="20"/>
      <c r="BW1123" s="20"/>
      <c r="BX1123" s="20"/>
      <c r="BY1123" s="20"/>
      <c r="BZ1123" s="20"/>
      <c r="CA1123" s="20"/>
      <c r="CB1123" s="20"/>
      <c r="CC1123" s="20"/>
      <c r="CD1123" s="20"/>
      <c r="CE1123" s="20"/>
      <c r="CF1123" s="20"/>
      <c r="CG1123" s="20"/>
      <c r="CH1123" s="20"/>
      <c r="CI1123" s="20"/>
      <c r="CJ1123" s="20"/>
      <c r="CK1123" s="20"/>
      <c r="CL1123" s="20"/>
      <c r="CM1123" s="20"/>
      <c r="CN1123" s="20"/>
      <c r="CO1123" s="20"/>
      <c r="CP1123" s="20"/>
      <c r="CQ1123" s="20"/>
      <c r="CR1123" s="20"/>
      <c r="CS1123" s="20"/>
      <c r="CT1123" s="20"/>
      <c r="CU1123" s="20"/>
      <c r="CV1123" s="20"/>
      <c r="CW1123" s="20"/>
      <c r="CX1123" s="20"/>
      <c r="CY1123" s="20"/>
      <c r="CZ1123" s="20"/>
      <c r="DA1123" s="20"/>
      <c r="DB1123" s="20"/>
      <c r="DC1123" s="20"/>
      <c r="DD1123" s="20"/>
      <c r="DE1123" s="20"/>
      <c r="DF1123" s="20"/>
      <c r="DG1123" s="20"/>
      <c r="DH1123" s="20"/>
      <c r="DI1123" s="20"/>
      <c r="DJ1123" s="20"/>
      <c r="DK1123" s="20"/>
      <c r="DL1123" s="20"/>
      <c r="DM1123" s="20"/>
      <c r="DN1123" s="20"/>
      <c r="DO1123" s="20"/>
      <c r="DP1123" s="20"/>
      <c r="DQ1123" s="20"/>
      <c r="DR1123" s="20"/>
      <c r="DS1123" s="20"/>
      <c r="DT1123" s="20"/>
      <c r="DU1123" s="20"/>
      <c r="DV1123" s="20"/>
      <c r="DW1123" s="20"/>
      <c r="DX1123" s="20"/>
      <c r="DY1123" s="20"/>
    </row>
    <row r="1124">
      <c r="A1124" s="20"/>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c r="AE1124" s="20"/>
      <c r="AF1124" s="20"/>
      <c r="AG1124" s="20"/>
      <c r="AH1124" s="20"/>
      <c r="AI1124" s="20"/>
      <c r="AJ1124" s="20"/>
      <c r="AK1124" s="20"/>
      <c r="AL1124" s="20"/>
      <c r="AM1124" s="20"/>
      <c r="AN1124" s="20"/>
      <c r="AO1124" s="20"/>
      <c r="AP1124" s="20"/>
      <c r="AQ1124" s="20"/>
      <c r="AR1124" s="20"/>
      <c r="AS1124" s="20"/>
      <c r="AT1124" s="20"/>
      <c r="AU1124" s="20"/>
      <c r="AV1124" s="20"/>
      <c r="AW1124" s="20"/>
      <c r="AX1124" s="20"/>
      <c r="AY1124" s="20"/>
      <c r="AZ1124" s="20"/>
      <c r="BA1124" s="20"/>
      <c r="BB1124" s="20"/>
      <c r="BC1124" s="20"/>
      <c r="BD1124" s="20"/>
      <c r="BE1124" s="20"/>
      <c r="BF1124" s="20"/>
      <c r="BG1124" s="20"/>
      <c r="BH1124" s="20"/>
      <c r="BI1124" s="20"/>
      <c r="BJ1124" s="20"/>
      <c r="BK1124" s="20"/>
      <c r="BL1124" s="20"/>
      <c r="BM1124" s="20"/>
      <c r="BN1124" s="20"/>
      <c r="BO1124" s="20"/>
      <c r="BP1124" s="20"/>
      <c r="BQ1124" s="20"/>
      <c r="BR1124" s="20"/>
      <c r="BS1124" s="20"/>
      <c r="BT1124" s="20"/>
      <c r="BU1124" s="20"/>
      <c r="BV1124" s="20"/>
      <c r="BW1124" s="20"/>
      <c r="BX1124" s="20"/>
      <c r="BY1124" s="20"/>
      <c r="BZ1124" s="20"/>
      <c r="CA1124" s="20"/>
      <c r="CB1124" s="20"/>
      <c r="CC1124" s="20"/>
      <c r="CD1124" s="20"/>
      <c r="CE1124" s="20"/>
      <c r="CF1124" s="20"/>
      <c r="CG1124" s="20"/>
      <c r="CH1124" s="20"/>
      <c r="CI1124" s="20"/>
      <c r="CJ1124" s="20"/>
      <c r="CK1124" s="20"/>
      <c r="CL1124" s="20"/>
      <c r="CM1124" s="20"/>
      <c r="CN1124" s="20"/>
      <c r="CO1124" s="20"/>
      <c r="CP1124" s="20"/>
      <c r="CQ1124" s="20"/>
      <c r="CR1124" s="20"/>
      <c r="CS1124" s="20"/>
      <c r="CT1124" s="20"/>
      <c r="CU1124" s="20"/>
      <c r="CV1124" s="20"/>
      <c r="CW1124" s="20"/>
      <c r="CX1124" s="20"/>
      <c r="CY1124" s="20"/>
      <c r="CZ1124" s="20"/>
      <c r="DA1124" s="20"/>
      <c r="DB1124" s="20"/>
      <c r="DC1124" s="20"/>
      <c r="DD1124" s="20"/>
      <c r="DE1124" s="20"/>
      <c r="DF1124" s="20"/>
      <c r="DG1124" s="20"/>
      <c r="DH1124" s="20"/>
      <c r="DI1124" s="20"/>
      <c r="DJ1124" s="20"/>
      <c r="DK1124" s="20"/>
      <c r="DL1124" s="20"/>
      <c r="DM1124" s="20"/>
      <c r="DN1124" s="20"/>
      <c r="DO1124" s="20"/>
      <c r="DP1124" s="20"/>
      <c r="DQ1124" s="20"/>
      <c r="DR1124" s="20"/>
      <c r="DS1124" s="20"/>
      <c r="DT1124" s="20"/>
      <c r="DU1124" s="20"/>
      <c r="DV1124" s="20"/>
      <c r="DW1124" s="20"/>
      <c r="DX1124" s="20"/>
      <c r="DY1124" s="20"/>
    </row>
    <row r="1125">
      <c r="A1125" s="20"/>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c r="AE1125" s="20"/>
      <c r="AF1125" s="20"/>
      <c r="AG1125" s="20"/>
      <c r="AH1125" s="20"/>
      <c r="AI1125" s="20"/>
      <c r="AJ1125" s="20"/>
      <c r="AK1125" s="20"/>
      <c r="AL1125" s="20"/>
      <c r="AM1125" s="20"/>
      <c r="AN1125" s="20"/>
      <c r="AO1125" s="20"/>
      <c r="AP1125" s="20"/>
      <c r="AQ1125" s="20"/>
      <c r="AR1125" s="20"/>
      <c r="AS1125" s="20"/>
      <c r="AT1125" s="20"/>
      <c r="AU1125" s="20"/>
      <c r="AV1125" s="20"/>
      <c r="AW1125" s="20"/>
      <c r="AX1125" s="20"/>
      <c r="AY1125" s="20"/>
      <c r="AZ1125" s="20"/>
      <c r="BA1125" s="20"/>
      <c r="BB1125" s="20"/>
      <c r="BC1125" s="20"/>
      <c r="BD1125" s="20"/>
      <c r="BE1125" s="20"/>
      <c r="BF1125" s="20"/>
      <c r="BG1125" s="20"/>
      <c r="BH1125" s="20"/>
      <c r="BI1125" s="20"/>
      <c r="BJ1125" s="20"/>
      <c r="BK1125" s="20"/>
      <c r="BL1125" s="20"/>
      <c r="BM1125" s="20"/>
      <c r="BN1125" s="20"/>
      <c r="BO1125" s="20"/>
      <c r="BP1125" s="20"/>
      <c r="BQ1125" s="20"/>
      <c r="BR1125" s="20"/>
      <c r="BS1125" s="20"/>
      <c r="BT1125" s="20"/>
      <c r="BU1125" s="20"/>
      <c r="BV1125" s="20"/>
      <c r="BW1125" s="20"/>
      <c r="BX1125" s="20"/>
      <c r="BY1125" s="20"/>
      <c r="BZ1125" s="20"/>
      <c r="CA1125" s="20"/>
      <c r="CB1125" s="20"/>
      <c r="CC1125" s="20"/>
      <c r="CD1125" s="20"/>
      <c r="CE1125" s="20"/>
      <c r="CF1125" s="20"/>
      <c r="CG1125" s="20"/>
      <c r="CH1125" s="20"/>
      <c r="CI1125" s="20"/>
      <c r="CJ1125" s="20"/>
      <c r="CK1125" s="20"/>
      <c r="CL1125" s="20"/>
      <c r="CM1125" s="20"/>
      <c r="CN1125" s="20"/>
      <c r="CO1125" s="20"/>
      <c r="CP1125" s="20"/>
      <c r="CQ1125" s="20"/>
      <c r="CR1125" s="20"/>
      <c r="CS1125" s="20"/>
      <c r="CT1125" s="20"/>
      <c r="CU1125" s="20"/>
      <c r="CV1125" s="20"/>
      <c r="CW1125" s="20"/>
      <c r="CX1125" s="20"/>
      <c r="CY1125" s="20"/>
      <c r="CZ1125" s="20"/>
      <c r="DA1125" s="20"/>
      <c r="DB1125" s="20"/>
      <c r="DC1125" s="20"/>
      <c r="DD1125" s="20"/>
      <c r="DE1125" s="20"/>
      <c r="DF1125" s="20"/>
      <c r="DG1125" s="20"/>
      <c r="DH1125" s="20"/>
      <c r="DI1125" s="20"/>
      <c r="DJ1125" s="20"/>
      <c r="DK1125" s="20"/>
      <c r="DL1125" s="20"/>
      <c r="DM1125" s="20"/>
      <c r="DN1125" s="20"/>
      <c r="DO1125" s="20"/>
      <c r="DP1125" s="20"/>
      <c r="DQ1125" s="20"/>
      <c r="DR1125" s="20"/>
      <c r="DS1125" s="20"/>
      <c r="DT1125" s="20"/>
      <c r="DU1125" s="20"/>
      <c r="DV1125" s="20"/>
      <c r="DW1125" s="20"/>
      <c r="DX1125" s="20"/>
      <c r="DY1125" s="20"/>
    </row>
    <row r="1126">
      <c r="A1126" s="20"/>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c r="AE1126" s="20"/>
      <c r="AF1126" s="20"/>
      <c r="AG1126" s="20"/>
      <c r="AH1126" s="20"/>
      <c r="AI1126" s="20"/>
      <c r="AJ1126" s="20"/>
      <c r="AK1126" s="20"/>
      <c r="AL1126" s="20"/>
      <c r="AM1126" s="20"/>
      <c r="AN1126" s="20"/>
      <c r="AO1126" s="20"/>
      <c r="AP1126" s="20"/>
      <c r="AQ1126" s="20"/>
      <c r="AR1126" s="20"/>
      <c r="AS1126" s="20"/>
      <c r="AT1126" s="20"/>
      <c r="AU1126" s="20"/>
      <c r="AV1126" s="20"/>
      <c r="AW1126" s="20"/>
      <c r="AX1126" s="20"/>
      <c r="AY1126" s="20"/>
      <c r="AZ1126" s="20"/>
      <c r="BA1126" s="20"/>
      <c r="BB1126" s="20"/>
      <c r="BC1126" s="20"/>
      <c r="BD1126" s="20"/>
      <c r="BE1126" s="20"/>
      <c r="BF1126" s="20"/>
      <c r="BG1126" s="20"/>
      <c r="BH1126" s="20"/>
      <c r="BI1126" s="20"/>
      <c r="BJ1126" s="20"/>
      <c r="BK1126" s="20"/>
      <c r="BL1126" s="20"/>
      <c r="BM1126" s="20"/>
      <c r="BN1126" s="20"/>
      <c r="BO1126" s="20"/>
      <c r="BP1126" s="20"/>
      <c r="BQ1126" s="20"/>
      <c r="BR1126" s="20"/>
      <c r="BS1126" s="20"/>
      <c r="BT1126" s="20"/>
      <c r="BU1126" s="20"/>
      <c r="BV1126" s="20"/>
      <c r="BW1126" s="20"/>
      <c r="BX1126" s="20"/>
      <c r="BY1126" s="20"/>
      <c r="BZ1126" s="20"/>
      <c r="CA1126" s="20"/>
      <c r="CB1126" s="20"/>
      <c r="CC1126" s="20"/>
      <c r="CD1126" s="20"/>
      <c r="CE1126" s="20"/>
      <c r="CF1126" s="20"/>
      <c r="CG1126" s="20"/>
      <c r="CH1126" s="20"/>
      <c r="CI1126" s="20"/>
      <c r="CJ1126" s="20"/>
      <c r="CK1126" s="20"/>
      <c r="CL1126" s="20"/>
      <c r="CM1126" s="20"/>
      <c r="CN1126" s="20"/>
      <c r="CO1126" s="20"/>
      <c r="CP1126" s="20"/>
      <c r="CQ1126" s="20"/>
      <c r="CR1126" s="20"/>
      <c r="CS1126" s="20"/>
      <c r="CT1126" s="20"/>
      <c r="CU1126" s="20"/>
      <c r="CV1126" s="20"/>
      <c r="CW1126" s="20"/>
      <c r="CX1126" s="20"/>
      <c r="CY1126" s="20"/>
      <c r="CZ1126" s="20"/>
      <c r="DA1126" s="20"/>
      <c r="DB1126" s="20"/>
      <c r="DC1126" s="20"/>
      <c r="DD1126" s="20"/>
      <c r="DE1126" s="20"/>
      <c r="DF1126" s="20"/>
      <c r="DG1126" s="20"/>
      <c r="DH1126" s="20"/>
      <c r="DI1126" s="20"/>
      <c r="DJ1126" s="20"/>
      <c r="DK1126" s="20"/>
      <c r="DL1126" s="20"/>
      <c r="DM1126" s="20"/>
      <c r="DN1126" s="20"/>
      <c r="DO1126" s="20"/>
      <c r="DP1126" s="20"/>
      <c r="DQ1126" s="20"/>
      <c r="DR1126" s="20"/>
      <c r="DS1126" s="20"/>
      <c r="DT1126" s="20"/>
      <c r="DU1126" s="20"/>
      <c r="DV1126" s="20"/>
      <c r="DW1126" s="20"/>
      <c r="DX1126" s="20"/>
      <c r="DY1126" s="20"/>
    </row>
    <row r="1127">
      <c r="A1127" s="20"/>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c r="AE1127" s="20"/>
      <c r="AF1127" s="20"/>
      <c r="AG1127" s="20"/>
      <c r="AH1127" s="20"/>
      <c r="AI1127" s="20"/>
      <c r="AJ1127" s="20"/>
      <c r="AK1127" s="20"/>
      <c r="AL1127" s="20"/>
      <c r="AM1127" s="20"/>
      <c r="AN1127" s="20"/>
      <c r="AO1127" s="20"/>
      <c r="AP1127" s="20"/>
      <c r="AQ1127" s="20"/>
      <c r="AR1127" s="20"/>
      <c r="AS1127" s="20"/>
      <c r="AT1127" s="20"/>
      <c r="AU1127" s="20"/>
      <c r="AV1127" s="20"/>
      <c r="AW1127" s="20"/>
      <c r="AX1127" s="20"/>
      <c r="AY1127" s="20"/>
      <c r="AZ1127" s="20"/>
      <c r="BA1127" s="20"/>
      <c r="BB1127" s="20"/>
      <c r="BC1127" s="20"/>
      <c r="BD1127" s="20"/>
      <c r="BE1127" s="20"/>
      <c r="BF1127" s="20"/>
      <c r="BG1127" s="20"/>
      <c r="BH1127" s="20"/>
      <c r="BI1127" s="20"/>
      <c r="BJ1127" s="20"/>
      <c r="BK1127" s="20"/>
      <c r="BL1127" s="20"/>
      <c r="BM1127" s="20"/>
      <c r="BN1127" s="20"/>
      <c r="BO1127" s="20"/>
      <c r="BP1127" s="20"/>
      <c r="BQ1127" s="20"/>
      <c r="BR1127" s="20"/>
      <c r="BS1127" s="20"/>
      <c r="BT1127" s="20"/>
      <c r="BU1127" s="20"/>
      <c r="BV1127" s="20"/>
      <c r="BW1127" s="20"/>
      <c r="BX1127" s="20"/>
      <c r="BY1127" s="20"/>
      <c r="BZ1127" s="20"/>
      <c r="CA1127" s="20"/>
      <c r="CB1127" s="20"/>
      <c r="CC1127" s="20"/>
      <c r="CD1127" s="20"/>
      <c r="CE1127" s="20"/>
      <c r="CF1127" s="20"/>
      <c r="CG1127" s="20"/>
      <c r="CH1127" s="20"/>
      <c r="CI1127" s="20"/>
      <c r="CJ1127" s="20"/>
      <c r="CK1127" s="20"/>
      <c r="CL1127" s="20"/>
      <c r="CM1127" s="20"/>
      <c r="CN1127" s="20"/>
      <c r="CO1127" s="20"/>
      <c r="CP1127" s="20"/>
      <c r="CQ1127" s="20"/>
      <c r="CR1127" s="20"/>
      <c r="CS1127" s="20"/>
      <c r="CT1127" s="20"/>
      <c r="CU1127" s="20"/>
      <c r="CV1127" s="20"/>
      <c r="CW1127" s="20"/>
      <c r="CX1127" s="20"/>
      <c r="CY1127" s="20"/>
      <c r="CZ1127" s="20"/>
      <c r="DA1127" s="20"/>
      <c r="DB1127" s="20"/>
      <c r="DC1127" s="20"/>
      <c r="DD1127" s="20"/>
      <c r="DE1127" s="20"/>
      <c r="DF1127" s="20"/>
      <c r="DG1127" s="20"/>
      <c r="DH1127" s="20"/>
      <c r="DI1127" s="20"/>
      <c r="DJ1127" s="20"/>
      <c r="DK1127" s="20"/>
      <c r="DL1127" s="20"/>
      <c r="DM1127" s="20"/>
      <c r="DN1127" s="20"/>
      <c r="DO1127" s="20"/>
      <c r="DP1127" s="20"/>
      <c r="DQ1127" s="20"/>
      <c r="DR1127" s="20"/>
      <c r="DS1127" s="20"/>
      <c r="DT1127" s="20"/>
      <c r="DU1127" s="20"/>
      <c r="DV1127" s="20"/>
      <c r="DW1127" s="20"/>
      <c r="DX1127" s="20"/>
      <c r="DY1127" s="20"/>
    </row>
    <row r="1128">
      <c r="A1128" s="20"/>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c r="AE1128" s="20"/>
      <c r="AF1128" s="20"/>
      <c r="AG1128" s="20"/>
      <c r="AH1128" s="20"/>
      <c r="AI1128" s="20"/>
      <c r="AJ1128" s="20"/>
      <c r="AK1128" s="20"/>
      <c r="AL1128" s="20"/>
      <c r="AM1128" s="20"/>
      <c r="AN1128" s="20"/>
      <c r="AO1128" s="20"/>
      <c r="AP1128" s="20"/>
      <c r="AQ1128" s="20"/>
      <c r="AR1128" s="20"/>
      <c r="AS1128" s="20"/>
      <c r="AT1128" s="20"/>
      <c r="AU1128" s="20"/>
      <c r="AV1128" s="20"/>
      <c r="AW1128" s="20"/>
      <c r="AX1128" s="20"/>
      <c r="AY1128" s="20"/>
      <c r="AZ1128" s="20"/>
      <c r="BA1128" s="20"/>
      <c r="BB1128" s="20"/>
      <c r="BC1128" s="20"/>
      <c r="BD1128" s="20"/>
      <c r="BE1128" s="20"/>
      <c r="BF1128" s="20"/>
      <c r="BG1128" s="20"/>
      <c r="BH1128" s="20"/>
      <c r="BI1128" s="20"/>
      <c r="BJ1128" s="20"/>
      <c r="BK1128" s="20"/>
      <c r="BL1128" s="20"/>
      <c r="BM1128" s="20"/>
      <c r="BN1128" s="20"/>
      <c r="BO1128" s="20"/>
      <c r="BP1128" s="20"/>
      <c r="BQ1128" s="20"/>
      <c r="BR1128" s="20"/>
      <c r="BS1128" s="20"/>
      <c r="BT1128" s="20"/>
      <c r="BU1128" s="20"/>
      <c r="BV1128" s="20"/>
      <c r="BW1128" s="20"/>
      <c r="BX1128" s="20"/>
      <c r="BY1128" s="20"/>
      <c r="BZ1128" s="20"/>
      <c r="CA1128" s="20"/>
      <c r="CB1128" s="20"/>
      <c r="CC1128" s="20"/>
      <c r="CD1128" s="20"/>
      <c r="CE1128" s="20"/>
      <c r="CF1128" s="20"/>
      <c r="CG1128" s="20"/>
      <c r="CH1128" s="20"/>
      <c r="CI1128" s="20"/>
      <c r="CJ1128" s="20"/>
      <c r="CK1128" s="20"/>
      <c r="CL1128" s="20"/>
      <c r="CM1128" s="20"/>
      <c r="CN1128" s="20"/>
      <c r="CO1128" s="20"/>
      <c r="CP1128" s="20"/>
      <c r="CQ1128" s="20"/>
      <c r="CR1128" s="20"/>
      <c r="CS1128" s="20"/>
      <c r="CT1128" s="20"/>
      <c r="CU1128" s="20"/>
      <c r="CV1128" s="20"/>
      <c r="CW1128" s="20"/>
      <c r="CX1128" s="20"/>
      <c r="CY1128" s="20"/>
      <c r="CZ1128" s="20"/>
      <c r="DA1128" s="20"/>
      <c r="DB1128" s="20"/>
      <c r="DC1128" s="20"/>
      <c r="DD1128" s="20"/>
      <c r="DE1128" s="20"/>
      <c r="DF1128" s="20"/>
      <c r="DG1128" s="20"/>
      <c r="DH1128" s="20"/>
      <c r="DI1128" s="20"/>
      <c r="DJ1128" s="20"/>
      <c r="DK1128" s="20"/>
      <c r="DL1128" s="20"/>
      <c r="DM1128" s="20"/>
      <c r="DN1128" s="20"/>
      <c r="DO1128" s="20"/>
      <c r="DP1128" s="20"/>
      <c r="DQ1128" s="20"/>
      <c r="DR1128" s="20"/>
      <c r="DS1128" s="20"/>
      <c r="DT1128" s="20"/>
      <c r="DU1128" s="20"/>
      <c r="DV1128" s="20"/>
      <c r="DW1128" s="20"/>
      <c r="DX1128" s="20"/>
      <c r="DY1128" s="20"/>
    </row>
    <row r="1129">
      <c r="A1129" s="20"/>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c r="AE1129" s="20"/>
      <c r="AF1129" s="20"/>
      <c r="AG1129" s="20"/>
      <c r="AH1129" s="20"/>
      <c r="AI1129" s="20"/>
      <c r="AJ1129" s="20"/>
      <c r="AK1129" s="20"/>
      <c r="AL1129" s="20"/>
      <c r="AM1129" s="20"/>
      <c r="AN1129" s="20"/>
      <c r="AO1129" s="20"/>
      <c r="AP1129" s="20"/>
      <c r="AQ1129" s="20"/>
      <c r="AR1129" s="20"/>
      <c r="AS1129" s="20"/>
      <c r="AT1129" s="20"/>
      <c r="AU1129" s="20"/>
      <c r="AV1129" s="20"/>
      <c r="AW1129" s="20"/>
      <c r="AX1129" s="20"/>
      <c r="AY1129" s="20"/>
      <c r="AZ1129" s="20"/>
      <c r="BA1129" s="20"/>
      <c r="BB1129" s="20"/>
      <c r="BC1129" s="20"/>
      <c r="BD1129" s="20"/>
      <c r="BE1129" s="20"/>
      <c r="BF1129" s="20"/>
      <c r="BG1129" s="20"/>
      <c r="BH1129" s="20"/>
      <c r="BI1129" s="20"/>
      <c r="BJ1129" s="20"/>
      <c r="BK1129" s="20"/>
      <c r="BL1129" s="20"/>
      <c r="BM1129" s="20"/>
      <c r="BN1129" s="20"/>
      <c r="BO1129" s="20"/>
      <c r="BP1129" s="20"/>
      <c r="BQ1129" s="20"/>
      <c r="BR1129" s="20"/>
      <c r="BS1129" s="20"/>
      <c r="BT1129" s="20"/>
      <c r="BU1129" s="20"/>
      <c r="BV1129" s="20"/>
      <c r="BW1129" s="20"/>
      <c r="BX1129" s="20"/>
      <c r="BY1129" s="20"/>
      <c r="BZ1129" s="20"/>
      <c r="CA1129" s="20"/>
      <c r="CB1129" s="20"/>
      <c r="CC1129" s="20"/>
      <c r="CD1129" s="20"/>
      <c r="CE1129" s="20"/>
      <c r="CF1129" s="20"/>
      <c r="CG1129" s="20"/>
      <c r="CH1129" s="20"/>
      <c r="CI1129" s="20"/>
      <c r="CJ1129" s="20"/>
      <c r="CK1129" s="20"/>
      <c r="CL1129" s="20"/>
      <c r="CM1129" s="20"/>
      <c r="CN1129" s="20"/>
      <c r="CO1129" s="20"/>
      <c r="CP1129" s="20"/>
      <c r="CQ1129" s="20"/>
      <c r="CR1129" s="20"/>
      <c r="CS1129" s="20"/>
      <c r="CT1129" s="20"/>
      <c r="CU1129" s="20"/>
      <c r="CV1129" s="20"/>
      <c r="CW1129" s="20"/>
      <c r="CX1129" s="20"/>
      <c r="CY1129" s="20"/>
      <c r="CZ1129" s="20"/>
      <c r="DA1129" s="20"/>
      <c r="DB1129" s="20"/>
      <c r="DC1129" s="20"/>
      <c r="DD1129" s="20"/>
      <c r="DE1129" s="20"/>
      <c r="DF1129" s="20"/>
      <c r="DG1129" s="20"/>
      <c r="DH1129" s="20"/>
      <c r="DI1129" s="20"/>
      <c r="DJ1129" s="20"/>
      <c r="DK1129" s="20"/>
      <c r="DL1129" s="20"/>
      <c r="DM1129" s="20"/>
      <c r="DN1129" s="20"/>
      <c r="DO1129" s="20"/>
      <c r="DP1129" s="20"/>
      <c r="DQ1129" s="20"/>
      <c r="DR1129" s="20"/>
      <c r="DS1129" s="20"/>
      <c r="DT1129" s="20"/>
      <c r="DU1129" s="20"/>
      <c r="DV1129" s="20"/>
      <c r="DW1129" s="20"/>
      <c r="DX1129" s="20"/>
      <c r="DY1129" s="20"/>
    </row>
    <row r="1130">
      <c r="A1130" s="20"/>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c r="AE1130" s="20"/>
      <c r="AF1130" s="20"/>
      <c r="AG1130" s="20"/>
      <c r="AH1130" s="20"/>
      <c r="AI1130" s="20"/>
      <c r="AJ1130" s="20"/>
      <c r="AK1130" s="20"/>
      <c r="AL1130" s="20"/>
      <c r="AM1130" s="20"/>
      <c r="AN1130" s="20"/>
      <c r="AO1130" s="20"/>
      <c r="AP1130" s="20"/>
      <c r="AQ1130" s="20"/>
      <c r="AR1130" s="20"/>
      <c r="AS1130" s="20"/>
      <c r="AT1130" s="20"/>
      <c r="AU1130" s="20"/>
      <c r="AV1130" s="20"/>
      <c r="AW1130" s="20"/>
      <c r="AX1130" s="20"/>
      <c r="AY1130" s="20"/>
      <c r="AZ1130" s="20"/>
      <c r="BA1130" s="20"/>
      <c r="BB1130" s="20"/>
      <c r="BC1130" s="20"/>
      <c r="BD1130" s="20"/>
      <c r="BE1130" s="20"/>
      <c r="BF1130" s="20"/>
      <c r="BG1130" s="20"/>
      <c r="BH1130" s="20"/>
      <c r="BI1130" s="20"/>
      <c r="BJ1130" s="20"/>
      <c r="BK1130" s="20"/>
      <c r="BL1130" s="20"/>
      <c r="BM1130" s="20"/>
      <c r="BN1130" s="20"/>
      <c r="BO1130" s="20"/>
      <c r="BP1130" s="20"/>
      <c r="BQ1130" s="20"/>
      <c r="BR1130" s="20"/>
      <c r="BS1130" s="20"/>
      <c r="BT1130" s="20"/>
      <c r="BU1130" s="20"/>
      <c r="BV1130" s="20"/>
      <c r="BW1130" s="20"/>
      <c r="BX1130" s="20"/>
      <c r="BY1130" s="20"/>
      <c r="BZ1130" s="20"/>
      <c r="CA1130" s="20"/>
      <c r="CB1130" s="20"/>
      <c r="CC1130" s="20"/>
      <c r="CD1130" s="20"/>
      <c r="CE1130" s="20"/>
      <c r="CF1130" s="20"/>
      <c r="CG1130" s="20"/>
      <c r="CH1130" s="20"/>
      <c r="CI1130" s="20"/>
      <c r="CJ1130" s="20"/>
      <c r="CK1130" s="20"/>
      <c r="CL1130" s="20"/>
      <c r="CM1130" s="20"/>
      <c r="CN1130" s="20"/>
      <c r="CO1130" s="20"/>
      <c r="CP1130" s="20"/>
      <c r="CQ1130" s="20"/>
      <c r="CR1130" s="20"/>
      <c r="CS1130" s="20"/>
      <c r="CT1130" s="20"/>
      <c r="CU1130" s="20"/>
      <c r="CV1130" s="20"/>
      <c r="CW1130" s="20"/>
      <c r="CX1130" s="20"/>
      <c r="CY1130" s="20"/>
      <c r="CZ1130" s="20"/>
      <c r="DA1130" s="20"/>
      <c r="DB1130" s="20"/>
      <c r="DC1130" s="20"/>
      <c r="DD1130" s="20"/>
      <c r="DE1130" s="20"/>
      <c r="DF1130" s="20"/>
      <c r="DG1130" s="20"/>
      <c r="DH1130" s="20"/>
      <c r="DI1130" s="20"/>
      <c r="DJ1130" s="20"/>
      <c r="DK1130" s="20"/>
      <c r="DL1130" s="20"/>
      <c r="DM1130" s="20"/>
      <c r="DN1130" s="20"/>
      <c r="DO1130" s="20"/>
      <c r="DP1130" s="20"/>
      <c r="DQ1130" s="20"/>
      <c r="DR1130" s="20"/>
      <c r="DS1130" s="20"/>
      <c r="DT1130" s="20"/>
      <c r="DU1130" s="20"/>
      <c r="DV1130" s="20"/>
      <c r="DW1130" s="20"/>
      <c r="DX1130" s="20"/>
      <c r="DY1130" s="20"/>
    </row>
    <row r="1131">
      <c r="A1131" s="20"/>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c r="AE1131" s="20"/>
      <c r="AF1131" s="20"/>
      <c r="AG1131" s="20"/>
      <c r="AH1131" s="20"/>
      <c r="AI1131" s="20"/>
      <c r="AJ1131" s="20"/>
      <c r="AK1131" s="20"/>
      <c r="AL1131" s="20"/>
      <c r="AM1131" s="20"/>
      <c r="AN1131" s="20"/>
      <c r="AO1131" s="20"/>
      <c r="AP1131" s="20"/>
      <c r="AQ1131" s="20"/>
      <c r="AR1131" s="20"/>
      <c r="AS1131" s="20"/>
      <c r="AT1131" s="20"/>
      <c r="AU1131" s="20"/>
      <c r="AV1131" s="20"/>
      <c r="AW1131" s="20"/>
      <c r="AX1131" s="20"/>
      <c r="AY1131" s="20"/>
      <c r="AZ1131" s="20"/>
      <c r="BA1131" s="20"/>
      <c r="BB1131" s="20"/>
      <c r="BC1131" s="20"/>
      <c r="BD1131" s="20"/>
      <c r="BE1131" s="20"/>
      <c r="BF1131" s="20"/>
      <c r="BG1131" s="20"/>
      <c r="BH1131" s="20"/>
      <c r="BI1131" s="20"/>
      <c r="BJ1131" s="20"/>
      <c r="BK1131" s="20"/>
      <c r="BL1131" s="20"/>
      <c r="BM1131" s="20"/>
      <c r="BN1131" s="20"/>
      <c r="BO1131" s="20"/>
      <c r="BP1131" s="20"/>
      <c r="BQ1131" s="20"/>
      <c r="BR1131" s="20"/>
      <c r="BS1131" s="20"/>
      <c r="BT1131" s="20"/>
      <c r="BU1131" s="20"/>
      <c r="BV1131" s="20"/>
      <c r="BW1131" s="20"/>
      <c r="BX1131" s="20"/>
      <c r="BY1131" s="20"/>
      <c r="BZ1131" s="20"/>
      <c r="CA1131" s="20"/>
      <c r="CB1131" s="20"/>
      <c r="CC1131" s="20"/>
      <c r="CD1131" s="20"/>
      <c r="CE1131" s="20"/>
      <c r="CF1131" s="20"/>
      <c r="CG1131" s="20"/>
      <c r="CH1131" s="20"/>
      <c r="CI1131" s="20"/>
      <c r="CJ1131" s="20"/>
      <c r="CK1131" s="20"/>
      <c r="CL1131" s="20"/>
      <c r="CM1131" s="20"/>
      <c r="CN1131" s="20"/>
      <c r="CO1131" s="20"/>
      <c r="CP1131" s="20"/>
      <c r="CQ1131" s="20"/>
      <c r="CR1131" s="20"/>
      <c r="CS1131" s="20"/>
      <c r="CT1131" s="20"/>
      <c r="CU1131" s="20"/>
      <c r="CV1131" s="20"/>
      <c r="CW1131" s="20"/>
      <c r="CX1131" s="20"/>
      <c r="CY1131" s="20"/>
      <c r="CZ1131" s="20"/>
      <c r="DA1131" s="20"/>
      <c r="DB1131" s="20"/>
      <c r="DC1131" s="20"/>
      <c r="DD1131" s="20"/>
      <c r="DE1131" s="20"/>
      <c r="DF1131" s="20"/>
      <c r="DG1131" s="20"/>
      <c r="DH1131" s="20"/>
      <c r="DI1131" s="20"/>
      <c r="DJ1131" s="20"/>
      <c r="DK1131" s="20"/>
      <c r="DL1131" s="20"/>
      <c r="DM1131" s="20"/>
      <c r="DN1131" s="20"/>
      <c r="DO1131" s="20"/>
      <c r="DP1131" s="20"/>
      <c r="DQ1131" s="20"/>
      <c r="DR1131" s="20"/>
      <c r="DS1131" s="20"/>
      <c r="DT1131" s="20"/>
      <c r="DU1131" s="20"/>
      <c r="DV1131" s="20"/>
      <c r="DW1131" s="20"/>
      <c r="DX1131" s="20"/>
      <c r="DY1131" s="20"/>
    </row>
    <row r="1132">
      <c r="A1132" s="20"/>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c r="AE1132" s="20"/>
      <c r="AF1132" s="20"/>
      <c r="AG1132" s="20"/>
      <c r="AH1132" s="20"/>
      <c r="AI1132" s="20"/>
      <c r="AJ1132" s="20"/>
      <c r="AK1132" s="20"/>
      <c r="AL1132" s="20"/>
      <c r="AM1132" s="20"/>
      <c r="AN1132" s="20"/>
      <c r="AO1132" s="20"/>
      <c r="AP1132" s="20"/>
      <c r="AQ1132" s="20"/>
      <c r="AR1132" s="20"/>
      <c r="AS1132" s="20"/>
      <c r="AT1132" s="20"/>
      <c r="AU1132" s="20"/>
      <c r="AV1132" s="20"/>
      <c r="AW1132" s="20"/>
      <c r="AX1132" s="20"/>
      <c r="AY1132" s="20"/>
      <c r="AZ1132" s="20"/>
      <c r="BA1132" s="20"/>
      <c r="BB1132" s="20"/>
      <c r="BC1132" s="20"/>
      <c r="BD1132" s="20"/>
      <c r="BE1132" s="20"/>
      <c r="BF1132" s="20"/>
      <c r="BG1132" s="20"/>
      <c r="BH1132" s="20"/>
      <c r="BI1132" s="20"/>
      <c r="BJ1132" s="20"/>
      <c r="BK1132" s="20"/>
      <c r="BL1132" s="20"/>
      <c r="BM1132" s="20"/>
      <c r="BN1132" s="20"/>
      <c r="BO1132" s="20"/>
      <c r="BP1132" s="20"/>
      <c r="BQ1132" s="20"/>
      <c r="BR1132" s="20"/>
      <c r="BS1132" s="20"/>
      <c r="BT1132" s="20"/>
      <c r="BU1132" s="20"/>
      <c r="BV1132" s="20"/>
      <c r="BW1132" s="20"/>
      <c r="BX1132" s="20"/>
      <c r="BY1132" s="20"/>
      <c r="BZ1132" s="20"/>
      <c r="CA1132" s="20"/>
      <c r="CB1132" s="20"/>
      <c r="CC1132" s="20"/>
      <c r="CD1132" s="20"/>
      <c r="CE1132" s="20"/>
      <c r="CF1132" s="20"/>
      <c r="CG1132" s="20"/>
      <c r="CH1132" s="20"/>
      <c r="CI1132" s="20"/>
      <c r="CJ1132" s="20"/>
      <c r="CK1132" s="20"/>
      <c r="CL1132" s="20"/>
      <c r="CM1132" s="20"/>
      <c r="CN1132" s="20"/>
      <c r="CO1132" s="20"/>
      <c r="CP1132" s="20"/>
      <c r="CQ1132" s="20"/>
      <c r="CR1132" s="20"/>
      <c r="CS1132" s="20"/>
      <c r="CT1132" s="20"/>
      <c r="CU1132" s="20"/>
      <c r="CV1132" s="20"/>
      <c r="CW1132" s="20"/>
      <c r="CX1132" s="20"/>
      <c r="CY1132" s="20"/>
      <c r="CZ1132" s="20"/>
      <c r="DA1132" s="20"/>
      <c r="DB1132" s="20"/>
      <c r="DC1132" s="20"/>
      <c r="DD1132" s="20"/>
      <c r="DE1132" s="20"/>
      <c r="DF1132" s="20"/>
      <c r="DG1132" s="20"/>
      <c r="DH1132" s="20"/>
      <c r="DI1132" s="20"/>
      <c r="DJ1132" s="20"/>
      <c r="DK1132" s="20"/>
      <c r="DL1132" s="20"/>
      <c r="DM1132" s="20"/>
      <c r="DN1132" s="20"/>
      <c r="DO1132" s="20"/>
      <c r="DP1132" s="20"/>
      <c r="DQ1132" s="20"/>
      <c r="DR1132" s="20"/>
      <c r="DS1132" s="20"/>
      <c r="DT1132" s="20"/>
      <c r="DU1132" s="20"/>
      <c r="DV1132" s="20"/>
      <c r="DW1132" s="20"/>
      <c r="DX1132" s="20"/>
      <c r="DY1132" s="20"/>
    </row>
    <row r="1133">
      <c r="A1133" s="20"/>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c r="AE1133" s="20"/>
      <c r="AF1133" s="20"/>
      <c r="AG1133" s="20"/>
      <c r="AH1133" s="20"/>
      <c r="AI1133" s="20"/>
      <c r="AJ1133" s="20"/>
      <c r="AK1133" s="20"/>
      <c r="AL1133" s="20"/>
      <c r="AM1133" s="20"/>
      <c r="AN1133" s="20"/>
      <c r="AO1133" s="20"/>
      <c r="AP1133" s="20"/>
      <c r="AQ1133" s="20"/>
      <c r="AR1133" s="20"/>
      <c r="AS1133" s="20"/>
      <c r="AT1133" s="20"/>
      <c r="AU1133" s="20"/>
      <c r="AV1133" s="20"/>
      <c r="AW1133" s="20"/>
      <c r="AX1133" s="20"/>
      <c r="AY1133" s="20"/>
      <c r="AZ1133" s="20"/>
      <c r="BA1133" s="20"/>
      <c r="BB1133" s="20"/>
      <c r="BC1133" s="20"/>
      <c r="BD1133" s="20"/>
      <c r="BE1133" s="20"/>
      <c r="BF1133" s="20"/>
      <c r="BG1133" s="20"/>
      <c r="BH1133" s="20"/>
      <c r="BI1133" s="20"/>
      <c r="BJ1133" s="20"/>
      <c r="BK1133" s="20"/>
      <c r="BL1133" s="20"/>
      <c r="BM1133" s="20"/>
      <c r="BN1133" s="20"/>
      <c r="BO1133" s="20"/>
      <c r="BP1133" s="20"/>
      <c r="BQ1133" s="20"/>
      <c r="BR1133" s="20"/>
      <c r="BS1133" s="20"/>
      <c r="BT1133" s="20"/>
      <c r="BU1133" s="20"/>
      <c r="BV1133" s="20"/>
      <c r="BW1133" s="20"/>
      <c r="BX1133" s="20"/>
      <c r="BY1133" s="20"/>
      <c r="BZ1133" s="20"/>
      <c r="CA1133" s="20"/>
      <c r="CB1133" s="20"/>
      <c r="CC1133" s="20"/>
      <c r="CD1133" s="20"/>
      <c r="CE1133" s="20"/>
      <c r="CF1133" s="20"/>
      <c r="CG1133" s="20"/>
      <c r="CH1133" s="20"/>
      <c r="CI1133" s="20"/>
      <c r="CJ1133" s="20"/>
      <c r="CK1133" s="20"/>
      <c r="CL1133" s="20"/>
      <c r="CM1133" s="20"/>
      <c r="CN1133" s="20"/>
      <c r="CO1133" s="20"/>
      <c r="CP1133" s="20"/>
      <c r="CQ1133" s="20"/>
      <c r="CR1133" s="20"/>
      <c r="CS1133" s="20"/>
      <c r="CT1133" s="20"/>
      <c r="CU1133" s="20"/>
      <c r="CV1133" s="20"/>
      <c r="CW1133" s="20"/>
      <c r="CX1133" s="20"/>
      <c r="CY1133" s="20"/>
      <c r="CZ1133" s="20"/>
      <c r="DA1133" s="20"/>
      <c r="DB1133" s="20"/>
      <c r="DC1133" s="20"/>
      <c r="DD1133" s="20"/>
      <c r="DE1133" s="20"/>
      <c r="DF1133" s="20"/>
      <c r="DG1133" s="20"/>
      <c r="DH1133" s="20"/>
      <c r="DI1133" s="20"/>
      <c r="DJ1133" s="20"/>
      <c r="DK1133" s="20"/>
      <c r="DL1133" s="20"/>
      <c r="DM1133" s="20"/>
      <c r="DN1133" s="20"/>
      <c r="DO1133" s="20"/>
      <c r="DP1133" s="20"/>
      <c r="DQ1133" s="20"/>
      <c r="DR1133" s="20"/>
      <c r="DS1133" s="20"/>
      <c r="DT1133" s="20"/>
      <c r="DU1133" s="20"/>
      <c r="DV1133" s="20"/>
      <c r="DW1133" s="20"/>
      <c r="DX1133" s="20"/>
      <c r="DY1133" s="20"/>
    </row>
    <row r="1134">
      <c r="A1134" s="20"/>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c r="AE1134" s="20"/>
      <c r="AF1134" s="20"/>
      <c r="AG1134" s="20"/>
      <c r="AH1134" s="20"/>
      <c r="AI1134" s="20"/>
      <c r="AJ1134" s="20"/>
      <c r="AK1134" s="20"/>
      <c r="AL1134" s="20"/>
      <c r="AM1134" s="20"/>
      <c r="AN1134" s="20"/>
      <c r="AO1134" s="20"/>
      <c r="AP1134" s="20"/>
      <c r="AQ1134" s="20"/>
      <c r="AR1134" s="20"/>
      <c r="AS1134" s="20"/>
      <c r="AT1134" s="20"/>
      <c r="AU1134" s="20"/>
      <c r="AV1134" s="20"/>
      <c r="AW1134" s="20"/>
      <c r="AX1134" s="20"/>
      <c r="AY1134" s="20"/>
      <c r="AZ1134" s="20"/>
      <c r="BA1134" s="20"/>
      <c r="BB1134" s="20"/>
      <c r="BC1134" s="20"/>
      <c r="BD1134" s="20"/>
      <c r="BE1134" s="20"/>
      <c r="BF1134" s="20"/>
      <c r="BG1134" s="20"/>
      <c r="BH1134" s="20"/>
      <c r="BI1134" s="20"/>
      <c r="BJ1134" s="20"/>
      <c r="BK1134" s="20"/>
      <c r="BL1134" s="20"/>
      <c r="BM1134" s="20"/>
      <c r="BN1134" s="20"/>
      <c r="BO1134" s="20"/>
      <c r="BP1134" s="20"/>
      <c r="BQ1134" s="20"/>
      <c r="BR1134" s="20"/>
      <c r="BS1134" s="20"/>
      <c r="BT1134" s="20"/>
      <c r="BU1134" s="20"/>
      <c r="BV1134" s="20"/>
      <c r="BW1134" s="20"/>
      <c r="BX1134" s="20"/>
      <c r="BY1134" s="20"/>
      <c r="BZ1134" s="20"/>
      <c r="CA1134" s="20"/>
      <c r="CB1134" s="20"/>
      <c r="CC1134" s="20"/>
      <c r="CD1134" s="20"/>
      <c r="CE1134" s="20"/>
      <c r="CF1134" s="20"/>
      <c r="CG1134" s="20"/>
      <c r="CH1134" s="20"/>
      <c r="CI1134" s="20"/>
      <c r="CJ1134" s="20"/>
      <c r="CK1134" s="20"/>
      <c r="CL1134" s="20"/>
      <c r="CM1134" s="20"/>
      <c r="CN1134" s="20"/>
      <c r="CO1134" s="20"/>
      <c r="CP1134" s="20"/>
      <c r="CQ1134" s="20"/>
      <c r="CR1134" s="20"/>
      <c r="CS1134" s="20"/>
      <c r="CT1134" s="20"/>
      <c r="CU1134" s="20"/>
      <c r="CV1134" s="20"/>
      <c r="CW1134" s="20"/>
      <c r="CX1134" s="20"/>
      <c r="CY1134" s="20"/>
      <c r="CZ1134" s="20"/>
      <c r="DA1134" s="20"/>
      <c r="DB1134" s="20"/>
      <c r="DC1134" s="20"/>
      <c r="DD1134" s="20"/>
      <c r="DE1134" s="20"/>
      <c r="DF1134" s="20"/>
      <c r="DG1134" s="20"/>
      <c r="DH1134" s="20"/>
      <c r="DI1134" s="20"/>
      <c r="DJ1134" s="20"/>
      <c r="DK1134" s="20"/>
      <c r="DL1134" s="20"/>
      <c r="DM1134" s="20"/>
      <c r="DN1134" s="20"/>
      <c r="DO1134" s="20"/>
      <c r="DP1134" s="20"/>
      <c r="DQ1134" s="20"/>
      <c r="DR1134" s="20"/>
      <c r="DS1134" s="20"/>
      <c r="DT1134" s="20"/>
      <c r="DU1134" s="20"/>
      <c r="DV1134" s="20"/>
      <c r="DW1134" s="20"/>
      <c r="DX1134" s="20"/>
      <c r="DY1134" s="20"/>
    </row>
    <row r="1135">
      <c r="A1135" s="20"/>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c r="DA1135" s="20"/>
      <c r="DB1135" s="20"/>
      <c r="DC1135" s="20"/>
      <c r="DD1135" s="20"/>
      <c r="DE1135" s="20"/>
      <c r="DF1135" s="20"/>
      <c r="DG1135" s="20"/>
      <c r="DH1135" s="20"/>
      <c r="DI1135" s="20"/>
      <c r="DJ1135" s="20"/>
      <c r="DK1135" s="20"/>
      <c r="DL1135" s="20"/>
      <c r="DM1135" s="20"/>
      <c r="DN1135" s="20"/>
      <c r="DO1135" s="20"/>
      <c r="DP1135" s="20"/>
      <c r="DQ1135" s="20"/>
      <c r="DR1135" s="20"/>
      <c r="DS1135" s="20"/>
      <c r="DT1135" s="20"/>
      <c r="DU1135" s="20"/>
      <c r="DV1135" s="20"/>
      <c r="DW1135" s="20"/>
      <c r="DX1135" s="20"/>
      <c r="DY1135" s="20"/>
    </row>
    <row r="1136">
      <c r="A1136" s="20"/>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c r="AE1136" s="20"/>
      <c r="AF1136" s="20"/>
      <c r="AG1136" s="20"/>
      <c r="AH1136" s="20"/>
      <c r="AI1136" s="20"/>
      <c r="AJ1136" s="20"/>
      <c r="AK1136" s="20"/>
      <c r="AL1136" s="20"/>
      <c r="AM1136" s="20"/>
      <c r="AN1136" s="20"/>
      <c r="AO1136" s="20"/>
      <c r="AP1136" s="20"/>
      <c r="AQ1136" s="20"/>
      <c r="AR1136" s="20"/>
      <c r="AS1136" s="20"/>
      <c r="AT1136" s="20"/>
      <c r="AU1136" s="20"/>
      <c r="AV1136" s="20"/>
      <c r="AW1136" s="20"/>
      <c r="AX1136" s="20"/>
      <c r="AY1136" s="20"/>
      <c r="AZ1136" s="20"/>
      <c r="BA1136" s="20"/>
      <c r="BB1136" s="20"/>
      <c r="BC1136" s="20"/>
      <c r="BD1136" s="20"/>
      <c r="BE1136" s="20"/>
      <c r="BF1136" s="20"/>
      <c r="BG1136" s="20"/>
      <c r="BH1136" s="20"/>
      <c r="BI1136" s="20"/>
      <c r="BJ1136" s="20"/>
      <c r="BK1136" s="20"/>
      <c r="BL1136" s="20"/>
      <c r="BM1136" s="20"/>
      <c r="BN1136" s="20"/>
      <c r="BO1136" s="20"/>
      <c r="BP1136" s="20"/>
      <c r="BQ1136" s="20"/>
      <c r="BR1136" s="20"/>
      <c r="BS1136" s="20"/>
      <c r="BT1136" s="20"/>
      <c r="BU1136" s="20"/>
      <c r="BV1136" s="20"/>
      <c r="BW1136" s="20"/>
      <c r="BX1136" s="20"/>
      <c r="BY1136" s="20"/>
      <c r="BZ1136" s="20"/>
      <c r="CA1136" s="20"/>
      <c r="CB1136" s="20"/>
      <c r="CC1136" s="20"/>
      <c r="CD1136" s="20"/>
      <c r="CE1136" s="20"/>
      <c r="CF1136" s="20"/>
      <c r="CG1136" s="20"/>
      <c r="CH1136" s="20"/>
      <c r="CI1136" s="20"/>
      <c r="CJ1136" s="20"/>
      <c r="CK1136" s="20"/>
      <c r="CL1136" s="20"/>
      <c r="CM1136" s="20"/>
      <c r="CN1136" s="20"/>
      <c r="CO1136" s="20"/>
      <c r="CP1136" s="20"/>
      <c r="CQ1136" s="20"/>
      <c r="CR1136" s="20"/>
      <c r="CS1136" s="20"/>
      <c r="CT1136" s="20"/>
      <c r="CU1136" s="20"/>
      <c r="CV1136" s="20"/>
      <c r="CW1136" s="20"/>
      <c r="CX1136" s="20"/>
      <c r="CY1136" s="20"/>
      <c r="CZ1136" s="20"/>
      <c r="DA1136" s="20"/>
      <c r="DB1136" s="20"/>
      <c r="DC1136" s="20"/>
      <c r="DD1136" s="20"/>
      <c r="DE1136" s="20"/>
      <c r="DF1136" s="20"/>
      <c r="DG1136" s="20"/>
      <c r="DH1136" s="20"/>
      <c r="DI1136" s="20"/>
      <c r="DJ1136" s="20"/>
      <c r="DK1136" s="20"/>
      <c r="DL1136" s="20"/>
      <c r="DM1136" s="20"/>
      <c r="DN1136" s="20"/>
      <c r="DO1136" s="20"/>
      <c r="DP1136" s="20"/>
      <c r="DQ1136" s="20"/>
      <c r="DR1136" s="20"/>
      <c r="DS1136" s="20"/>
      <c r="DT1136" s="20"/>
      <c r="DU1136" s="20"/>
      <c r="DV1136" s="20"/>
      <c r="DW1136" s="20"/>
      <c r="DX1136" s="20"/>
      <c r="DY1136" s="20"/>
    </row>
    <row r="1137">
      <c r="A1137" s="20"/>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c r="AE1137" s="20"/>
      <c r="AF1137" s="20"/>
      <c r="AG1137" s="20"/>
      <c r="AH1137" s="20"/>
      <c r="AI1137" s="20"/>
      <c r="AJ1137" s="20"/>
      <c r="AK1137" s="20"/>
      <c r="AL1137" s="20"/>
      <c r="AM1137" s="20"/>
      <c r="AN1137" s="20"/>
      <c r="AO1137" s="20"/>
      <c r="AP1137" s="20"/>
      <c r="AQ1137" s="20"/>
      <c r="AR1137" s="20"/>
      <c r="AS1137" s="20"/>
      <c r="AT1137" s="20"/>
      <c r="AU1137" s="20"/>
      <c r="AV1137" s="20"/>
      <c r="AW1137" s="20"/>
      <c r="AX1137" s="20"/>
      <c r="AY1137" s="20"/>
      <c r="AZ1137" s="20"/>
      <c r="BA1137" s="20"/>
      <c r="BB1137" s="20"/>
      <c r="BC1137" s="20"/>
      <c r="BD1137" s="20"/>
      <c r="BE1137" s="20"/>
      <c r="BF1137" s="20"/>
      <c r="BG1137" s="20"/>
      <c r="BH1137" s="20"/>
      <c r="BI1137" s="20"/>
      <c r="BJ1137" s="20"/>
      <c r="BK1137" s="20"/>
      <c r="BL1137" s="20"/>
      <c r="BM1137" s="20"/>
      <c r="BN1137" s="20"/>
      <c r="BO1137" s="20"/>
      <c r="BP1137" s="20"/>
      <c r="BQ1137" s="20"/>
      <c r="BR1137" s="20"/>
      <c r="BS1137" s="20"/>
      <c r="BT1137" s="20"/>
      <c r="BU1137" s="20"/>
      <c r="BV1137" s="20"/>
      <c r="BW1137" s="20"/>
      <c r="BX1137" s="20"/>
      <c r="BY1137" s="20"/>
      <c r="BZ1137" s="20"/>
      <c r="CA1137" s="20"/>
      <c r="CB1137" s="20"/>
      <c r="CC1137" s="20"/>
      <c r="CD1137" s="20"/>
      <c r="CE1137" s="20"/>
      <c r="CF1137" s="20"/>
      <c r="CG1137" s="20"/>
      <c r="CH1137" s="20"/>
      <c r="CI1137" s="20"/>
      <c r="CJ1137" s="20"/>
      <c r="CK1137" s="20"/>
      <c r="CL1137" s="20"/>
      <c r="CM1137" s="20"/>
      <c r="CN1137" s="20"/>
      <c r="CO1137" s="20"/>
      <c r="CP1137" s="20"/>
      <c r="CQ1137" s="20"/>
      <c r="CR1137" s="20"/>
      <c r="CS1137" s="20"/>
      <c r="CT1137" s="20"/>
      <c r="CU1137" s="20"/>
      <c r="CV1137" s="20"/>
      <c r="CW1137" s="20"/>
      <c r="CX1137" s="20"/>
      <c r="CY1137" s="20"/>
      <c r="CZ1137" s="20"/>
      <c r="DA1137" s="20"/>
      <c r="DB1137" s="20"/>
      <c r="DC1137" s="20"/>
      <c r="DD1137" s="20"/>
      <c r="DE1137" s="20"/>
      <c r="DF1137" s="20"/>
      <c r="DG1137" s="20"/>
      <c r="DH1137" s="20"/>
      <c r="DI1137" s="20"/>
      <c r="DJ1137" s="20"/>
      <c r="DK1137" s="20"/>
      <c r="DL1137" s="20"/>
      <c r="DM1137" s="20"/>
      <c r="DN1137" s="20"/>
      <c r="DO1137" s="20"/>
      <c r="DP1137" s="20"/>
      <c r="DQ1137" s="20"/>
      <c r="DR1137" s="20"/>
      <c r="DS1137" s="20"/>
      <c r="DT1137" s="20"/>
      <c r="DU1137" s="20"/>
      <c r="DV1137" s="20"/>
      <c r="DW1137" s="20"/>
      <c r="DX1137" s="20"/>
      <c r="DY1137" s="20"/>
    </row>
    <row r="1138">
      <c r="A1138" s="20"/>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c r="AE1138" s="20"/>
      <c r="AF1138" s="20"/>
      <c r="AG1138" s="20"/>
      <c r="AH1138" s="20"/>
      <c r="AI1138" s="20"/>
      <c r="AJ1138" s="20"/>
      <c r="AK1138" s="20"/>
      <c r="AL1138" s="20"/>
      <c r="AM1138" s="20"/>
      <c r="AN1138" s="20"/>
      <c r="AO1138" s="20"/>
      <c r="AP1138" s="20"/>
      <c r="AQ1138" s="20"/>
      <c r="AR1138" s="20"/>
      <c r="AS1138" s="20"/>
      <c r="AT1138" s="20"/>
      <c r="AU1138" s="20"/>
      <c r="AV1138" s="20"/>
      <c r="AW1138" s="20"/>
      <c r="AX1138" s="20"/>
      <c r="AY1138" s="20"/>
      <c r="AZ1138" s="20"/>
      <c r="BA1138" s="20"/>
      <c r="BB1138" s="20"/>
      <c r="BC1138" s="20"/>
      <c r="BD1138" s="20"/>
      <c r="BE1138" s="20"/>
      <c r="BF1138" s="20"/>
      <c r="BG1138" s="20"/>
      <c r="BH1138" s="20"/>
      <c r="BI1138" s="20"/>
      <c r="BJ1138" s="20"/>
      <c r="BK1138" s="20"/>
      <c r="BL1138" s="20"/>
      <c r="BM1138" s="20"/>
      <c r="BN1138" s="20"/>
      <c r="BO1138" s="20"/>
      <c r="BP1138" s="20"/>
      <c r="BQ1138" s="20"/>
      <c r="BR1138" s="20"/>
      <c r="BS1138" s="20"/>
      <c r="BT1138" s="20"/>
      <c r="BU1138" s="20"/>
      <c r="BV1138" s="20"/>
      <c r="BW1138" s="20"/>
      <c r="BX1138" s="20"/>
      <c r="BY1138" s="20"/>
      <c r="BZ1138" s="20"/>
      <c r="CA1138" s="20"/>
      <c r="CB1138" s="20"/>
      <c r="CC1138" s="20"/>
      <c r="CD1138" s="20"/>
      <c r="CE1138" s="20"/>
      <c r="CF1138" s="20"/>
      <c r="CG1138" s="20"/>
      <c r="CH1138" s="20"/>
      <c r="CI1138" s="20"/>
      <c r="CJ1138" s="20"/>
      <c r="CK1138" s="20"/>
      <c r="CL1138" s="20"/>
      <c r="CM1138" s="20"/>
      <c r="CN1138" s="20"/>
      <c r="CO1138" s="20"/>
      <c r="CP1138" s="20"/>
      <c r="CQ1138" s="20"/>
      <c r="CR1138" s="20"/>
      <c r="CS1138" s="20"/>
      <c r="CT1138" s="20"/>
      <c r="CU1138" s="20"/>
      <c r="CV1138" s="20"/>
      <c r="CW1138" s="20"/>
      <c r="CX1138" s="20"/>
      <c r="CY1138" s="20"/>
      <c r="CZ1138" s="20"/>
      <c r="DA1138" s="20"/>
      <c r="DB1138" s="20"/>
      <c r="DC1138" s="20"/>
      <c r="DD1138" s="20"/>
      <c r="DE1138" s="20"/>
      <c r="DF1138" s="20"/>
      <c r="DG1138" s="20"/>
      <c r="DH1138" s="20"/>
      <c r="DI1138" s="20"/>
      <c r="DJ1138" s="20"/>
      <c r="DK1138" s="20"/>
      <c r="DL1138" s="20"/>
      <c r="DM1138" s="20"/>
      <c r="DN1138" s="20"/>
      <c r="DO1138" s="20"/>
      <c r="DP1138" s="20"/>
      <c r="DQ1138" s="20"/>
      <c r="DR1138" s="20"/>
      <c r="DS1138" s="20"/>
      <c r="DT1138" s="20"/>
      <c r="DU1138" s="20"/>
      <c r="DV1138" s="20"/>
      <c r="DW1138" s="20"/>
      <c r="DX1138" s="20"/>
      <c r="DY1138" s="20"/>
    </row>
    <row r="1139">
      <c r="A1139" s="20"/>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c r="AE1139" s="20"/>
      <c r="AF1139" s="20"/>
      <c r="AG1139" s="20"/>
      <c r="AH1139" s="20"/>
      <c r="AI1139" s="20"/>
      <c r="AJ1139" s="20"/>
      <c r="AK1139" s="20"/>
      <c r="AL1139" s="20"/>
      <c r="AM1139" s="20"/>
      <c r="AN1139" s="20"/>
      <c r="AO1139" s="20"/>
      <c r="AP1139" s="20"/>
      <c r="AQ1139" s="20"/>
      <c r="AR1139" s="20"/>
      <c r="AS1139" s="20"/>
      <c r="AT1139" s="20"/>
      <c r="AU1139" s="20"/>
      <c r="AV1139" s="20"/>
      <c r="AW1139" s="20"/>
      <c r="AX1139" s="20"/>
      <c r="AY1139" s="20"/>
      <c r="AZ1139" s="20"/>
      <c r="BA1139" s="20"/>
      <c r="BB1139" s="20"/>
      <c r="BC1139" s="20"/>
      <c r="BD1139" s="20"/>
      <c r="BE1139" s="20"/>
      <c r="BF1139" s="20"/>
      <c r="BG1139" s="20"/>
      <c r="BH1139" s="20"/>
      <c r="BI1139" s="20"/>
      <c r="BJ1139" s="20"/>
      <c r="BK1139" s="20"/>
      <c r="BL1139" s="20"/>
      <c r="BM1139" s="20"/>
      <c r="BN1139" s="20"/>
      <c r="BO1139" s="20"/>
      <c r="BP1139" s="20"/>
      <c r="BQ1139" s="20"/>
      <c r="BR1139" s="20"/>
      <c r="BS1139" s="20"/>
      <c r="BT1139" s="20"/>
      <c r="BU1139" s="20"/>
      <c r="BV1139" s="20"/>
      <c r="BW1139" s="20"/>
      <c r="BX1139" s="20"/>
      <c r="BY1139" s="20"/>
      <c r="BZ1139" s="20"/>
      <c r="CA1139" s="20"/>
      <c r="CB1139" s="20"/>
      <c r="CC1139" s="20"/>
      <c r="CD1139" s="20"/>
      <c r="CE1139" s="20"/>
      <c r="CF1139" s="20"/>
      <c r="CG1139" s="20"/>
      <c r="CH1139" s="20"/>
      <c r="CI1139" s="20"/>
      <c r="CJ1139" s="20"/>
      <c r="CK1139" s="20"/>
      <c r="CL1139" s="20"/>
      <c r="CM1139" s="20"/>
      <c r="CN1139" s="20"/>
      <c r="CO1139" s="20"/>
      <c r="CP1139" s="20"/>
      <c r="CQ1139" s="20"/>
      <c r="CR1139" s="20"/>
      <c r="CS1139" s="20"/>
      <c r="CT1139" s="20"/>
      <c r="CU1139" s="20"/>
      <c r="CV1139" s="20"/>
      <c r="CW1139" s="20"/>
      <c r="CX1139" s="20"/>
      <c r="CY1139" s="20"/>
      <c r="CZ1139" s="20"/>
      <c r="DA1139" s="20"/>
      <c r="DB1139" s="20"/>
      <c r="DC1139" s="20"/>
      <c r="DD1139" s="20"/>
      <c r="DE1139" s="20"/>
      <c r="DF1139" s="20"/>
      <c r="DG1139" s="20"/>
      <c r="DH1139" s="20"/>
      <c r="DI1139" s="20"/>
      <c r="DJ1139" s="20"/>
      <c r="DK1139" s="20"/>
      <c r="DL1139" s="20"/>
      <c r="DM1139" s="20"/>
      <c r="DN1139" s="20"/>
      <c r="DO1139" s="20"/>
      <c r="DP1139" s="20"/>
      <c r="DQ1139" s="20"/>
      <c r="DR1139" s="20"/>
      <c r="DS1139" s="20"/>
      <c r="DT1139" s="20"/>
      <c r="DU1139" s="20"/>
      <c r="DV1139" s="20"/>
      <c r="DW1139" s="20"/>
      <c r="DX1139" s="20"/>
      <c r="DY1139" s="20"/>
    </row>
    <row r="1140">
      <c r="A1140" s="20"/>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c r="AE1140" s="20"/>
      <c r="AF1140" s="20"/>
      <c r="AG1140" s="20"/>
      <c r="AH1140" s="20"/>
      <c r="AI1140" s="20"/>
      <c r="AJ1140" s="20"/>
      <c r="AK1140" s="20"/>
      <c r="AL1140" s="20"/>
      <c r="AM1140" s="20"/>
      <c r="AN1140" s="20"/>
      <c r="AO1140" s="20"/>
      <c r="AP1140" s="20"/>
      <c r="AQ1140" s="20"/>
      <c r="AR1140" s="20"/>
      <c r="AS1140" s="20"/>
      <c r="AT1140" s="20"/>
      <c r="AU1140" s="20"/>
      <c r="AV1140" s="20"/>
      <c r="AW1140" s="20"/>
      <c r="AX1140" s="20"/>
      <c r="AY1140" s="20"/>
      <c r="AZ1140" s="20"/>
      <c r="BA1140" s="20"/>
      <c r="BB1140" s="20"/>
      <c r="BC1140" s="20"/>
      <c r="BD1140" s="20"/>
      <c r="BE1140" s="20"/>
      <c r="BF1140" s="20"/>
      <c r="BG1140" s="20"/>
      <c r="BH1140" s="20"/>
      <c r="BI1140" s="20"/>
      <c r="BJ1140" s="20"/>
      <c r="BK1140" s="20"/>
      <c r="BL1140" s="20"/>
      <c r="BM1140" s="20"/>
      <c r="BN1140" s="20"/>
      <c r="BO1140" s="20"/>
      <c r="BP1140" s="20"/>
      <c r="BQ1140" s="20"/>
      <c r="BR1140" s="20"/>
      <c r="BS1140" s="20"/>
      <c r="BT1140" s="20"/>
      <c r="BU1140" s="20"/>
      <c r="BV1140" s="20"/>
      <c r="BW1140" s="20"/>
      <c r="BX1140" s="20"/>
      <c r="BY1140" s="20"/>
      <c r="BZ1140" s="20"/>
      <c r="CA1140" s="20"/>
      <c r="CB1140" s="20"/>
      <c r="CC1140" s="20"/>
      <c r="CD1140" s="20"/>
      <c r="CE1140" s="20"/>
      <c r="CF1140" s="20"/>
      <c r="CG1140" s="20"/>
      <c r="CH1140" s="20"/>
      <c r="CI1140" s="20"/>
      <c r="CJ1140" s="20"/>
      <c r="CK1140" s="20"/>
      <c r="CL1140" s="20"/>
      <c r="CM1140" s="20"/>
      <c r="CN1140" s="20"/>
      <c r="CO1140" s="20"/>
      <c r="CP1140" s="20"/>
      <c r="CQ1140" s="20"/>
      <c r="CR1140" s="20"/>
      <c r="CS1140" s="20"/>
      <c r="CT1140" s="20"/>
      <c r="CU1140" s="20"/>
      <c r="CV1140" s="20"/>
      <c r="CW1140" s="20"/>
      <c r="CX1140" s="20"/>
      <c r="CY1140" s="20"/>
      <c r="CZ1140" s="20"/>
      <c r="DA1140" s="20"/>
      <c r="DB1140" s="20"/>
      <c r="DC1140" s="20"/>
      <c r="DD1140" s="20"/>
      <c r="DE1140" s="20"/>
      <c r="DF1140" s="20"/>
      <c r="DG1140" s="20"/>
      <c r="DH1140" s="20"/>
      <c r="DI1140" s="20"/>
      <c r="DJ1140" s="20"/>
      <c r="DK1140" s="20"/>
      <c r="DL1140" s="20"/>
      <c r="DM1140" s="20"/>
      <c r="DN1140" s="20"/>
      <c r="DO1140" s="20"/>
      <c r="DP1140" s="20"/>
      <c r="DQ1140" s="20"/>
      <c r="DR1140" s="20"/>
      <c r="DS1140" s="20"/>
      <c r="DT1140" s="20"/>
      <c r="DU1140" s="20"/>
      <c r="DV1140" s="20"/>
      <c r="DW1140" s="20"/>
      <c r="DX1140" s="20"/>
      <c r="DY1140" s="20"/>
    </row>
    <row r="1141">
      <c r="A1141" s="20"/>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c r="AE1141" s="20"/>
      <c r="AF1141" s="20"/>
      <c r="AG1141" s="20"/>
      <c r="AH1141" s="20"/>
      <c r="AI1141" s="20"/>
      <c r="AJ1141" s="20"/>
      <c r="AK1141" s="20"/>
      <c r="AL1141" s="20"/>
      <c r="AM1141" s="20"/>
      <c r="AN1141" s="20"/>
      <c r="AO1141" s="20"/>
      <c r="AP1141" s="20"/>
      <c r="AQ1141" s="20"/>
      <c r="AR1141" s="20"/>
      <c r="AS1141" s="20"/>
      <c r="AT1141" s="20"/>
      <c r="AU1141" s="20"/>
      <c r="AV1141" s="20"/>
      <c r="AW1141" s="20"/>
      <c r="AX1141" s="20"/>
      <c r="AY1141" s="20"/>
      <c r="AZ1141" s="20"/>
      <c r="BA1141" s="20"/>
      <c r="BB1141" s="20"/>
      <c r="BC1141" s="20"/>
      <c r="BD1141" s="20"/>
      <c r="BE1141" s="20"/>
      <c r="BF1141" s="20"/>
      <c r="BG1141" s="20"/>
      <c r="BH1141" s="20"/>
      <c r="BI1141" s="20"/>
      <c r="BJ1141" s="20"/>
      <c r="BK1141" s="20"/>
      <c r="BL1141" s="20"/>
      <c r="BM1141" s="20"/>
      <c r="BN1141" s="20"/>
      <c r="BO1141" s="20"/>
      <c r="BP1141" s="20"/>
      <c r="BQ1141" s="20"/>
      <c r="BR1141" s="20"/>
      <c r="BS1141" s="20"/>
      <c r="BT1141" s="20"/>
      <c r="BU1141" s="20"/>
      <c r="BV1141" s="20"/>
      <c r="BW1141" s="20"/>
      <c r="BX1141" s="20"/>
      <c r="BY1141" s="20"/>
      <c r="BZ1141" s="20"/>
      <c r="CA1141" s="20"/>
      <c r="CB1141" s="20"/>
      <c r="CC1141" s="20"/>
      <c r="CD1141" s="20"/>
      <c r="CE1141" s="20"/>
      <c r="CF1141" s="20"/>
      <c r="CG1141" s="20"/>
      <c r="CH1141" s="20"/>
      <c r="CI1141" s="20"/>
      <c r="CJ1141" s="20"/>
      <c r="CK1141" s="20"/>
      <c r="CL1141" s="20"/>
      <c r="CM1141" s="20"/>
      <c r="CN1141" s="20"/>
      <c r="CO1141" s="20"/>
      <c r="CP1141" s="20"/>
      <c r="CQ1141" s="20"/>
      <c r="CR1141" s="20"/>
      <c r="CS1141" s="20"/>
      <c r="CT1141" s="20"/>
      <c r="CU1141" s="20"/>
      <c r="CV1141" s="20"/>
      <c r="CW1141" s="20"/>
      <c r="CX1141" s="20"/>
      <c r="CY1141" s="20"/>
      <c r="CZ1141" s="20"/>
      <c r="DA1141" s="20"/>
      <c r="DB1141" s="20"/>
      <c r="DC1141" s="20"/>
      <c r="DD1141" s="20"/>
      <c r="DE1141" s="20"/>
      <c r="DF1141" s="20"/>
      <c r="DG1141" s="20"/>
      <c r="DH1141" s="20"/>
      <c r="DI1141" s="20"/>
      <c r="DJ1141" s="20"/>
      <c r="DK1141" s="20"/>
      <c r="DL1141" s="20"/>
      <c r="DM1141" s="20"/>
      <c r="DN1141" s="20"/>
      <c r="DO1141" s="20"/>
      <c r="DP1141" s="20"/>
      <c r="DQ1141" s="20"/>
      <c r="DR1141" s="20"/>
      <c r="DS1141" s="20"/>
      <c r="DT1141" s="20"/>
      <c r="DU1141" s="20"/>
      <c r="DV1141" s="20"/>
      <c r="DW1141" s="20"/>
      <c r="DX1141" s="20"/>
      <c r="DY1141" s="20"/>
    </row>
    <row r="1142">
      <c r="A1142" s="20"/>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c r="AE1142" s="20"/>
      <c r="AF1142" s="20"/>
      <c r="AG1142" s="20"/>
      <c r="AH1142" s="20"/>
      <c r="AI1142" s="20"/>
      <c r="AJ1142" s="20"/>
      <c r="AK1142" s="20"/>
      <c r="AL1142" s="20"/>
      <c r="AM1142" s="20"/>
      <c r="AN1142" s="20"/>
      <c r="AO1142" s="20"/>
      <c r="AP1142" s="20"/>
      <c r="AQ1142" s="20"/>
      <c r="AR1142" s="20"/>
      <c r="AS1142" s="20"/>
      <c r="AT1142" s="20"/>
      <c r="AU1142" s="20"/>
      <c r="AV1142" s="20"/>
      <c r="AW1142" s="20"/>
      <c r="AX1142" s="20"/>
      <c r="AY1142" s="20"/>
      <c r="AZ1142" s="20"/>
      <c r="BA1142" s="20"/>
      <c r="BB1142" s="20"/>
      <c r="BC1142" s="20"/>
      <c r="BD1142" s="20"/>
      <c r="BE1142" s="20"/>
      <c r="BF1142" s="20"/>
      <c r="BG1142" s="20"/>
      <c r="BH1142" s="20"/>
      <c r="BI1142" s="20"/>
      <c r="BJ1142" s="20"/>
      <c r="BK1142" s="20"/>
      <c r="BL1142" s="20"/>
      <c r="BM1142" s="20"/>
      <c r="BN1142" s="20"/>
      <c r="BO1142" s="20"/>
      <c r="BP1142" s="20"/>
      <c r="BQ1142" s="20"/>
      <c r="BR1142" s="20"/>
      <c r="BS1142" s="20"/>
      <c r="BT1142" s="20"/>
      <c r="BU1142" s="20"/>
      <c r="BV1142" s="20"/>
      <c r="BW1142" s="20"/>
      <c r="BX1142" s="20"/>
      <c r="BY1142" s="20"/>
      <c r="BZ1142" s="20"/>
      <c r="CA1142" s="20"/>
      <c r="CB1142" s="20"/>
      <c r="CC1142" s="20"/>
      <c r="CD1142" s="20"/>
      <c r="CE1142" s="20"/>
      <c r="CF1142" s="20"/>
      <c r="CG1142" s="20"/>
      <c r="CH1142" s="20"/>
      <c r="CI1142" s="20"/>
      <c r="CJ1142" s="20"/>
      <c r="CK1142" s="20"/>
      <c r="CL1142" s="20"/>
      <c r="CM1142" s="20"/>
      <c r="CN1142" s="20"/>
      <c r="CO1142" s="20"/>
      <c r="CP1142" s="20"/>
      <c r="CQ1142" s="20"/>
      <c r="CR1142" s="20"/>
      <c r="CS1142" s="20"/>
      <c r="CT1142" s="20"/>
      <c r="CU1142" s="20"/>
      <c r="CV1142" s="20"/>
      <c r="CW1142" s="20"/>
      <c r="CX1142" s="20"/>
      <c r="CY1142" s="20"/>
      <c r="CZ1142" s="20"/>
      <c r="DA1142" s="20"/>
      <c r="DB1142" s="20"/>
      <c r="DC1142" s="20"/>
      <c r="DD1142" s="20"/>
      <c r="DE1142" s="20"/>
      <c r="DF1142" s="20"/>
      <c r="DG1142" s="20"/>
      <c r="DH1142" s="20"/>
      <c r="DI1142" s="20"/>
      <c r="DJ1142" s="20"/>
      <c r="DK1142" s="20"/>
      <c r="DL1142" s="20"/>
      <c r="DM1142" s="20"/>
      <c r="DN1142" s="20"/>
      <c r="DO1142" s="20"/>
      <c r="DP1142" s="20"/>
      <c r="DQ1142" s="20"/>
      <c r="DR1142" s="20"/>
      <c r="DS1142" s="20"/>
      <c r="DT1142" s="20"/>
      <c r="DU1142" s="20"/>
      <c r="DV1142" s="20"/>
      <c r="DW1142" s="20"/>
      <c r="DX1142" s="20"/>
      <c r="DY1142" s="20"/>
    </row>
    <row r="1143">
      <c r="A1143" s="20"/>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c r="AE1143" s="20"/>
      <c r="AF1143" s="20"/>
      <c r="AG1143" s="20"/>
      <c r="AH1143" s="20"/>
      <c r="AI1143" s="20"/>
      <c r="AJ1143" s="20"/>
      <c r="AK1143" s="20"/>
      <c r="AL1143" s="20"/>
      <c r="AM1143" s="20"/>
      <c r="AN1143" s="20"/>
      <c r="AO1143" s="20"/>
      <c r="AP1143" s="20"/>
      <c r="AQ1143" s="20"/>
      <c r="AR1143" s="20"/>
      <c r="AS1143" s="20"/>
      <c r="AT1143" s="20"/>
      <c r="AU1143" s="20"/>
      <c r="AV1143" s="20"/>
      <c r="AW1143" s="20"/>
      <c r="AX1143" s="20"/>
      <c r="AY1143" s="20"/>
      <c r="AZ1143" s="20"/>
      <c r="BA1143" s="20"/>
      <c r="BB1143" s="20"/>
      <c r="BC1143" s="20"/>
      <c r="BD1143" s="20"/>
      <c r="BE1143" s="20"/>
      <c r="BF1143" s="20"/>
      <c r="BG1143" s="20"/>
      <c r="BH1143" s="20"/>
      <c r="BI1143" s="20"/>
      <c r="BJ1143" s="20"/>
      <c r="BK1143" s="20"/>
      <c r="BL1143" s="20"/>
      <c r="BM1143" s="20"/>
      <c r="BN1143" s="20"/>
      <c r="BO1143" s="20"/>
      <c r="BP1143" s="20"/>
      <c r="BQ1143" s="20"/>
      <c r="BR1143" s="20"/>
      <c r="BS1143" s="20"/>
      <c r="BT1143" s="20"/>
      <c r="BU1143" s="20"/>
      <c r="BV1143" s="20"/>
      <c r="BW1143" s="20"/>
      <c r="BX1143" s="20"/>
      <c r="BY1143" s="20"/>
      <c r="BZ1143" s="20"/>
      <c r="CA1143" s="20"/>
      <c r="CB1143" s="20"/>
      <c r="CC1143" s="20"/>
      <c r="CD1143" s="20"/>
      <c r="CE1143" s="20"/>
      <c r="CF1143" s="20"/>
      <c r="CG1143" s="20"/>
      <c r="CH1143" s="20"/>
      <c r="CI1143" s="20"/>
      <c r="CJ1143" s="20"/>
      <c r="CK1143" s="20"/>
      <c r="CL1143" s="20"/>
      <c r="CM1143" s="20"/>
      <c r="CN1143" s="20"/>
      <c r="CO1143" s="20"/>
      <c r="CP1143" s="20"/>
      <c r="CQ1143" s="20"/>
      <c r="CR1143" s="20"/>
      <c r="CS1143" s="20"/>
      <c r="CT1143" s="20"/>
      <c r="CU1143" s="20"/>
      <c r="CV1143" s="20"/>
      <c r="CW1143" s="20"/>
      <c r="CX1143" s="20"/>
      <c r="CY1143" s="20"/>
      <c r="CZ1143" s="20"/>
      <c r="DA1143" s="20"/>
      <c r="DB1143" s="20"/>
      <c r="DC1143" s="20"/>
      <c r="DD1143" s="20"/>
      <c r="DE1143" s="20"/>
      <c r="DF1143" s="20"/>
      <c r="DG1143" s="20"/>
      <c r="DH1143" s="20"/>
      <c r="DI1143" s="20"/>
      <c r="DJ1143" s="20"/>
      <c r="DK1143" s="20"/>
      <c r="DL1143" s="20"/>
      <c r="DM1143" s="20"/>
      <c r="DN1143" s="20"/>
      <c r="DO1143" s="20"/>
      <c r="DP1143" s="20"/>
      <c r="DQ1143" s="20"/>
      <c r="DR1143" s="20"/>
      <c r="DS1143" s="20"/>
      <c r="DT1143" s="20"/>
      <c r="DU1143" s="20"/>
      <c r="DV1143" s="20"/>
      <c r="DW1143" s="20"/>
      <c r="DX1143" s="20"/>
      <c r="DY1143" s="20"/>
    </row>
    <row r="1144">
      <c r="A1144" s="20"/>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c r="AE1144" s="20"/>
      <c r="AF1144" s="20"/>
      <c r="AG1144" s="20"/>
      <c r="AH1144" s="20"/>
      <c r="AI1144" s="20"/>
      <c r="AJ1144" s="20"/>
      <c r="AK1144" s="20"/>
      <c r="AL1144" s="20"/>
      <c r="AM1144" s="20"/>
      <c r="AN1144" s="20"/>
      <c r="AO1144" s="20"/>
      <c r="AP1144" s="20"/>
      <c r="AQ1144" s="20"/>
      <c r="AR1144" s="20"/>
      <c r="AS1144" s="20"/>
      <c r="AT1144" s="20"/>
      <c r="AU1144" s="20"/>
      <c r="AV1144" s="20"/>
      <c r="AW1144" s="20"/>
      <c r="AX1144" s="20"/>
      <c r="AY1144" s="20"/>
      <c r="AZ1144" s="20"/>
      <c r="BA1144" s="20"/>
      <c r="BB1144" s="20"/>
      <c r="BC1144" s="20"/>
      <c r="BD1144" s="20"/>
      <c r="BE1144" s="20"/>
      <c r="BF1144" s="20"/>
      <c r="BG1144" s="20"/>
      <c r="BH1144" s="20"/>
      <c r="BI1144" s="20"/>
      <c r="BJ1144" s="20"/>
      <c r="BK1144" s="20"/>
      <c r="BL1144" s="20"/>
      <c r="BM1144" s="20"/>
      <c r="BN1144" s="20"/>
      <c r="BO1144" s="20"/>
      <c r="BP1144" s="20"/>
      <c r="BQ1144" s="20"/>
      <c r="BR1144" s="20"/>
      <c r="BS1144" s="20"/>
      <c r="BT1144" s="20"/>
      <c r="BU1144" s="20"/>
      <c r="BV1144" s="20"/>
      <c r="BW1144" s="20"/>
      <c r="BX1144" s="20"/>
      <c r="BY1144" s="20"/>
      <c r="BZ1144" s="20"/>
      <c r="CA1144" s="20"/>
      <c r="CB1144" s="20"/>
      <c r="CC1144" s="20"/>
      <c r="CD1144" s="20"/>
      <c r="CE1144" s="20"/>
      <c r="CF1144" s="20"/>
      <c r="CG1144" s="20"/>
      <c r="CH1144" s="20"/>
      <c r="CI1144" s="20"/>
      <c r="CJ1144" s="20"/>
      <c r="CK1144" s="20"/>
      <c r="CL1144" s="20"/>
      <c r="CM1144" s="20"/>
      <c r="CN1144" s="20"/>
      <c r="CO1144" s="20"/>
      <c r="CP1144" s="20"/>
      <c r="CQ1144" s="20"/>
      <c r="CR1144" s="20"/>
      <c r="CS1144" s="20"/>
      <c r="CT1144" s="20"/>
      <c r="CU1144" s="20"/>
      <c r="CV1144" s="20"/>
      <c r="CW1144" s="20"/>
      <c r="CX1144" s="20"/>
      <c r="CY1144" s="20"/>
      <c r="CZ1144" s="20"/>
      <c r="DA1144" s="20"/>
      <c r="DB1144" s="20"/>
      <c r="DC1144" s="20"/>
      <c r="DD1144" s="20"/>
      <c r="DE1144" s="20"/>
      <c r="DF1144" s="20"/>
      <c r="DG1144" s="20"/>
      <c r="DH1144" s="20"/>
      <c r="DI1144" s="20"/>
      <c r="DJ1144" s="20"/>
      <c r="DK1144" s="20"/>
      <c r="DL1144" s="20"/>
      <c r="DM1144" s="20"/>
      <c r="DN1144" s="20"/>
      <c r="DO1144" s="20"/>
      <c r="DP1144" s="20"/>
      <c r="DQ1144" s="20"/>
      <c r="DR1144" s="20"/>
      <c r="DS1144" s="20"/>
      <c r="DT1144" s="20"/>
      <c r="DU1144" s="20"/>
      <c r="DV1144" s="20"/>
      <c r="DW1144" s="20"/>
      <c r="DX1144" s="20"/>
      <c r="DY1144" s="20"/>
    </row>
    <row r="1145">
      <c r="A1145" s="20"/>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c r="AE1145" s="20"/>
      <c r="AF1145" s="20"/>
      <c r="AG1145" s="20"/>
      <c r="AH1145" s="20"/>
      <c r="AI1145" s="20"/>
      <c r="AJ1145" s="20"/>
      <c r="AK1145" s="20"/>
      <c r="AL1145" s="20"/>
      <c r="AM1145" s="20"/>
      <c r="AN1145" s="20"/>
      <c r="AO1145" s="20"/>
      <c r="AP1145" s="20"/>
      <c r="AQ1145" s="20"/>
      <c r="AR1145" s="20"/>
      <c r="AS1145" s="20"/>
      <c r="AT1145" s="20"/>
      <c r="AU1145" s="20"/>
      <c r="AV1145" s="20"/>
      <c r="AW1145" s="20"/>
      <c r="AX1145" s="20"/>
      <c r="AY1145" s="20"/>
      <c r="AZ1145" s="20"/>
      <c r="BA1145" s="20"/>
      <c r="BB1145" s="20"/>
      <c r="BC1145" s="20"/>
      <c r="BD1145" s="20"/>
      <c r="BE1145" s="20"/>
      <c r="BF1145" s="20"/>
      <c r="BG1145" s="20"/>
      <c r="BH1145" s="20"/>
      <c r="BI1145" s="20"/>
      <c r="BJ1145" s="20"/>
      <c r="BK1145" s="20"/>
      <c r="BL1145" s="20"/>
      <c r="BM1145" s="20"/>
      <c r="BN1145" s="20"/>
      <c r="BO1145" s="20"/>
      <c r="BP1145" s="20"/>
      <c r="BQ1145" s="20"/>
      <c r="BR1145" s="20"/>
      <c r="BS1145" s="20"/>
      <c r="BT1145" s="20"/>
      <c r="BU1145" s="20"/>
      <c r="BV1145" s="20"/>
      <c r="BW1145" s="20"/>
      <c r="BX1145" s="20"/>
      <c r="BY1145" s="20"/>
      <c r="BZ1145" s="20"/>
      <c r="CA1145" s="20"/>
      <c r="CB1145" s="20"/>
      <c r="CC1145" s="20"/>
      <c r="CD1145" s="20"/>
      <c r="CE1145" s="20"/>
      <c r="CF1145" s="20"/>
      <c r="CG1145" s="20"/>
      <c r="CH1145" s="20"/>
      <c r="CI1145" s="20"/>
      <c r="CJ1145" s="20"/>
      <c r="CK1145" s="20"/>
      <c r="CL1145" s="20"/>
      <c r="CM1145" s="20"/>
      <c r="CN1145" s="20"/>
      <c r="CO1145" s="20"/>
      <c r="CP1145" s="20"/>
      <c r="CQ1145" s="20"/>
      <c r="CR1145" s="20"/>
      <c r="CS1145" s="20"/>
      <c r="CT1145" s="20"/>
      <c r="CU1145" s="20"/>
      <c r="CV1145" s="20"/>
      <c r="CW1145" s="20"/>
      <c r="CX1145" s="20"/>
      <c r="CY1145" s="20"/>
      <c r="CZ1145" s="20"/>
      <c r="DA1145" s="20"/>
      <c r="DB1145" s="20"/>
      <c r="DC1145" s="20"/>
      <c r="DD1145" s="20"/>
      <c r="DE1145" s="20"/>
      <c r="DF1145" s="20"/>
      <c r="DG1145" s="20"/>
      <c r="DH1145" s="20"/>
      <c r="DI1145" s="20"/>
      <c r="DJ1145" s="20"/>
      <c r="DK1145" s="20"/>
      <c r="DL1145" s="20"/>
      <c r="DM1145" s="20"/>
      <c r="DN1145" s="20"/>
      <c r="DO1145" s="20"/>
      <c r="DP1145" s="20"/>
      <c r="DQ1145" s="20"/>
      <c r="DR1145" s="20"/>
      <c r="DS1145" s="20"/>
      <c r="DT1145" s="20"/>
      <c r="DU1145" s="20"/>
      <c r="DV1145" s="20"/>
      <c r="DW1145" s="20"/>
      <c r="DX1145" s="20"/>
      <c r="DY1145" s="20"/>
    </row>
    <row r="1146">
      <c r="A1146" s="20"/>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c r="AE1146" s="20"/>
      <c r="AF1146" s="20"/>
      <c r="AG1146" s="20"/>
      <c r="AH1146" s="20"/>
      <c r="AI1146" s="20"/>
      <c r="AJ1146" s="20"/>
      <c r="AK1146" s="20"/>
      <c r="AL1146" s="20"/>
      <c r="AM1146" s="20"/>
      <c r="AN1146" s="20"/>
      <c r="AO1146" s="20"/>
      <c r="AP1146" s="20"/>
      <c r="AQ1146" s="20"/>
      <c r="AR1146" s="20"/>
      <c r="AS1146" s="20"/>
      <c r="AT1146" s="20"/>
      <c r="AU1146" s="20"/>
      <c r="AV1146" s="20"/>
      <c r="AW1146" s="20"/>
      <c r="AX1146" s="20"/>
      <c r="AY1146" s="20"/>
      <c r="AZ1146" s="20"/>
      <c r="BA1146" s="20"/>
      <c r="BB1146" s="20"/>
      <c r="BC1146" s="20"/>
      <c r="BD1146" s="20"/>
      <c r="BE1146" s="20"/>
      <c r="BF1146" s="20"/>
      <c r="BG1146" s="20"/>
      <c r="BH1146" s="20"/>
      <c r="BI1146" s="20"/>
      <c r="BJ1146" s="20"/>
      <c r="BK1146" s="20"/>
      <c r="BL1146" s="20"/>
      <c r="BM1146" s="20"/>
      <c r="BN1146" s="20"/>
      <c r="BO1146" s="20"/>
      <c r="BP1146" s="20"/>
      <c r="BQ1146" s="20"/>
      <c r="BR1146" s="20"/>
      <c r="BS1146" s="20"/>
      <c r="BT1146" s="20"/>
      <c r="BU1146" s="20"/>
      <c r="BV1146" s="20"/>
      <c r="BW1146" s="20"/>
      <c r="BX1146" s="20"/>
      <c r="BY1146" s="20"/>
      <c r="BZ1146" s="20"/>
      <c r="CA1146" s="20"/>
      <c r="CB1146" s="20"/>
      <c r="CC1146" s="20"/>
      <c r="CD1146" s="20"/>
      <c r="CE1146" s="20"/>
      <c r="CF1146" s="20"/>
      <c r="CG1146" s="20"/>
      <c r="CH1146" s="20"/>
      <c r="CI1146" s="20"/>
      <c r="CJ1146" s="20"/>
      <c r="CK1146" s="20"/>
      <c r="CL1146" s="20"/>
      <c r="CM1146" s="20"/>
      <c r="CN1146" s="20"/>
      <c r="CO1146" s="20"/>
      <c r="CP1146" s="20"/>
      <c r="CQ1146" s="20"/>
      <c r="CR1146" s="20"/>
      <c r="CS1146" s="20"/>
      <c r="CT1146" s="20"/>
      <c r="CU1146" s="20"/>
      <c r="CV1146" s="20"/>
      <c r="CW1146" s="20"/>
      <c r="CX1146" s="20"/>
      <c r="CY1146" s="20"/>
      <c r="CZ1146" s="20"/>
      <c r="DA1146" s="20"/>
      <c r="DB1146" s="20"/>
      <c r="DC1146" s="20"/>
      <c r="DD1146" s="20"/>
      <c r="DE1146" s="20"/>
      <c r="DF1146" s="20"/>
      <c r="DG1146" s="20"/>
      <c r="DH1146" s="20"/>
      <c r="DI1146" s="20"/>
      <c r="DJ1146" s="20"/>
      <c r="DK1146" s="20"/>
      <c r="DL1146" s="20"/>
      <c r="DM1146" s="20"/>
      <c r="DN1146" s="20"/>
      <c r="DO1146" s="20"/>
      <c r="DP1146" s="20"/>
      <c r="DQ1146" s="20"/>
      <c r="DR1146" s="20"/>
      <c r="DS1146" s="20"/>
      <c r="DT1146" s="20"/>
      <c r="DU1146" s="20"/>
      <c r="DV1146" s="20"/>
      <c r="DW1146" s="20"/>
      <c r="DX1146" s="20"/>
      <c r="DY1146" s="20"/>
    </row>
    <row r="1147">
      <c r="A1147" s="20"/>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c r="AE1147" s="20"/>
      <c r="AF1147" s="20"/>
      <c r="AG1147" s="20"/>
      <c r="AH1147" s="20"/>
      <c r="AI1147" s="20"/>
      <c r="AJ1147" s="20"/>
      <c r="AK1147" s="20"/>
      <c r="AL1147" s="20"/>
      <c r="AM1147" s="20"/>
      <c r="AN1147" s="20"/>
      <c r="AO1147" s="20"/>
      <c r="AP1147" s="20"/>
      <c r="AQ1147" s="20"/>
      <c r="AR1147" s="20"/>
      <c r="AS1147" s="20"/>
      <c r="AT1147" s="20"/>
      <c r="AU1147" s="20"/>
      <c r="AV1147" s="20"/>
      <c r="AW1147" s="20"/>
      <c r="AX1147" s="20"/>
      <c r="AY1147" s="20"/>
      <c r="AZ1147" s="20"/>
      <c r="BA1147" s="20"/>
      <c r="BB1147" s="20"/>
      <c r="BC1147" s="20"/>
      <c r="BD1147" s="20"/>
      <c r="BE1147" s="20"/>
      <c r="BF1147" s="20"/>
      <c r="BG1147" s="20"/>
      <c r="BH1147" s="20"/>
      <c r="BI1147" s="20"/>
      <c r="BJ1147" s="20"/>
      <c r="BK1147" s="20"/>
      <c r="BL1147" s="20"/>
      <c r="BM1147" s="20"/>
      <c r="BN1147" s="20"/>
      <c r="BO1147" s="20"/>
      <c r="BP1147" s="20"/>
      <c r="BQ1147" s="20"/>
      <c r="BR1147" s="20"/>
      <c r="BS1147" s="20"/>
      <c r="BT1147" s="20"/>
      <c r="BU1147" s="20"/>
      <c r="BV1147" s="20"/>
      <c r="BW1147" s="20"/>
      <c r="BX1147" s="20"/>
      <c r="BY1147" s="20"/>
      <c r="BZ1147" s="20"/>
      <c r="CA1147" s="20"/>
      <c r="CB1147" s="20"/>
      <c r="CC1147" s="20"/>
      <c r="CD1147" s="20"/>
      <c r="CE1147" s="20"/>
      <c r="CF1147" s="20"/>
      <c r="CG1147" s="20"/>
      <c r="CH1147" s="20"/>
      <c r="CI1147" s="20"/>
      <c r="CJ1147" s="20"/>
      <c r="CK1147" s="20"/>
      <c r="CL1147" s="20"/>
      <c r="CM1147" s="20"/>
      <c r="CN1147" s="20"/>
      <c r="CO1147" s="20"/>
      <c r="CP1147" s="20"/>
      <c r="CQ1147" s="20"/>
      <c r="CR1147" s="20"/>
      <c r="CS1147" s="20"/>
      <c r="CT1147" s="20"/>
      <c r="CU1147" s="20"/>
      <c r="CV1147" s="20"/>
      <c r="CW1147" s="20"/>
      <c r="CX1147" s="20"/>
      <c r="CY1147" s="20"/>
      <c r="CZ1147" s="20"/>
      <c r="DA1147" s="20"/>
      <c r="DB1147" s="20"/>
      <c r="DC1147" s="20"/>
      <c r="DD1147" s="20"/>
      <c r="DE1147" s="20"/>
      <c r="DF1147" s="20"/>
      <c r="DG1147" s="20"/>
      <c r="DH1147" s="20"/>
      <c r="DI1147" s="20"/>
      <c r="DJ1147" s="20"/>
      <c r="DK1147" s="20"/>
      <c r="DL1147" s="20"/>
      <c r="DM1147" s="20"/>
      <c r="DN1147" s="20"/>
      <c r="DO1147" s="20"/>
      <c r="DP1147" s="20"/>
      <c r="DQ1147" s="20"/>
      <c r="DR1147" s="20"/>
      <c r="DS1147" s="20"/>
      <c r="DT1147" s="20"/>
      <c r="DU1147" s="20"/>
      <c r="DV1147" s="20"/>
      <c r="DW1147" s="20"/>
      <c r="DX1147" s="20"/>
      <c r="DY1147" s="20"/>
    </row>
    <row r="1148">
      <c r="A1148" s="20"/>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c r="AE1148" s="20"/>
      <c r="AF1148" s="20"/>
      <c r="AG1148" s="20"/>
      <c r="AH1148" s="20"/>
      <c r="AI1148" s="20"/>
      <c r="AJ1148" s="20"/>
      <c r="AK1148" s="20"/>
      <c r="AL1148" s="20"/>
      <c r="AM1148" s="20"/>
      <c r="AN1148" s="20"/>
      <c r="AO1148" s="20"/>
      <c r="AP1148" s="20"/>
      <c r="AQ1148" s="20"/>
      <c r="AR1148" s="20"/>
      <c r="AS1148" s="20"/>
      <c r="AT1148" s="20"/>
      <c r="AU1148" s="20"/>
      <c r="AV1148" s="20"/>
      <c r="AW1148" s="20"/>
      <c r="AX1148" s="20"/>
      <c r="AY1148" s="20"/>
      <c r="AZ1148" s="20"/>
      <c r="BA1148" s="20"/>
      <c r="BB1148" s="20"/>
      <c r="BC1148" s="20"/>
      <c r="BD1148" s="20"/>
      <c r="BE1148" s="20"/>
      <c r="BF1148" s="20"/>
      <c r="BG1148" s="20"/>
      <c r="BH1148" s="20"/>
      <c r="BI1148" s="20"/>
      <c r="BJ1148" s="20"/>
      <c r="BK1148" s="20"/>
      <c r="BL1148" s="20"/>
      <c r="BM1148" s="20"/>
      <c r="BN1148" s="20"/>
      <c r="BO1148" s="20"/>
      <c r="BP1148" s="20"/>
      <c r="BQ1148" s="20"/>
      <c r="BR1148" s="20"/>
      <c r="BS1148" s="20"/>
      <c r="BT1148" s="20"/>
      <c r="BU1148" s="20"/>
      <c r="BV1148" s="20"/>
      <c r="BW1148" s="20"/>
      <c r="BX1148" s="20"/>
      <c r="BY1148" s="20"/>
      <c r="BZ1148" s="20"/>
      <c r="CA1148" s="20"/>
      <c r="CB1148" s="20"/>
      <c r="CC1148" s="20"/>
      <c r="CD1148" s="20"/>
      <c r="CE1148" s="20"/>
      <c r="CF1148" s="20"/>
      <c r="CG1148" s="20"/>
      <c r="CH1148" s="20"/>
      <c r="CI1148" s="20"/>
      <c r="CJ1148" s="20"/>
      <c r="CK1148" s="20"/>
      <c r="CL1148" s="20"/>
      <c r="CM1148" s="20"/>
      <c r="CN1148" s="20"/>
      <c r="CO1148" s="20"/>
      <c r="CP1148" s="20"/>
      <c r="CQ1148" s="20"/>
      <c r="CR1148" s="20"/>
      <c r="CS1148" s="20"/>
      <c r="CT1148" s="20"/>
      <c r="CU1148" s="20"/>
      <c r="CV1148" s="20"/>
      <c r="CW1148" s="20"/>
      <c r="CX1148" s="20"/>
      <c r="CY1148" s="20"/>
      <c r="CZ1148" s="20"/>
      <c r="DA1148" s="20"/>
      <c r="DB1148" s="20"/>
      <c r="DC1148" s="20"/>
      <c r="DD1148" s="20"/>
      <c r="DE1148" s="20"/>
      <c r="DF1148" s="20"/>
      <c r="DG1148" s="20"/>
      <c r="DH1148" s="20"/>
      <c r="DI1148" s="20"/>
      <c r="DJ1148" s="20"/>
      <c r="DK1148" s="20"/>
      <c r="DL1148" s="20"/>
      <c r="DM1148" s="20"/>
      <c r="DN1148" s="20"/>
      <c r="DO1148" s="20"/>
      <c r="DP1148" s="20"/>
      <c r="DQ1148" s="20"/>
      <c r="DR1148" s="20"/>
      <c r="DS1148" s="20"/>
      <c r="DT1148" s="20"/>
      <c r="DU1148" s="20"/>
      <c r="DV1148" s="20"/>
      <c r="DW1148" s="20"/>
      <c r="DX1148" s="20"/>
      <c r="DY1148" s="20"/>
    </row>
    <row r="1149">
      <c r="A1149" s="20"/>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c r="AE1149" s="20"/>
      <c r="AF1149" s="20"/>
      <c r="AG1149" s="20"/>
      <c r="AH1149" s="20"/>
      <c r="AI1149" s="20"/>
      <c r="AJ1149" s="20"/>
      <c r="AK1149" s="20"/>
      <c r="AL1149" s="20"/>
      <c r="AM1149" s="20"/>
      <c r="AN1149" s="20"/>
      <c r="AO1149" s="20"/>
      <c r="AP1149" s="20"/>
      <c r="AQ1149" s="20"/>
      <c r="AR1149" s="20"/>
      <c r="AS1149" s="20"/>
      <c r="AT1149" s="20"/>
      <c r="AU1149" s="20"/>
      <c r="AV1149" s="20"/>
      <c r="AW1149" s="20"/>
      <c r="AX1149" s="20"/>
      <c r="AY1149" s="20"/>
      <c r="AZ1149" s="20"/>
      <c r="BA1149" s="20"/>
      <c r="BB1149" s="20"/>
      <c r="BC1149" s="20"/>
      <c r="BD1149" s="20"/>
      <c r="BE1149" s="20"/>
      <c r="BF1149" s="20"/>
      <c r="BG1149" s="20"/>
      <c r="BH1149" s="20"/>
      <c r="BI1149" s="20"/>
      <c r="BJ1149" s="20"/>
      <c r="BK1149" s="20"/>
      <c r="BL1149" s="20"/>
      <c r="BM1149" s="20"/>
      <c r="BN1149" s="20"/>
      <c r="BO1149" s="20"/>
      <c r="BP1149" s="20"/>
      <c r="BQ1149" s="20"/>
      <c r="BR1149" s="20"/>
      <c r="BS1149" s="20"/>
      <c r="BT1149" s="20"/>
      <c r="BU1149" s="20"/>
      <c r="BV1149" s="20"/>
      <c r="BW1149" s="20"/>
      <c r="BX1149" s="20"/>
      <c r="BY1149" s="20"/>
      <c r="BZ1149" s="20"/>
      <c r="CA1149" s="20"/>
      <c r="CB1149" s="20"/>
      <c r="CC1149" s="20"/>
      <c r="CD1149" s="20"/>
      <c r="CE1149" s="20"/>
      <c r="CF1149" s="20"/>
      <c r="CG1149" s="20"/>
      <c r="CH1149" s="20"/>
      <c r="CI1149" s="20"/>
      <c r="CJ1149" s="20"/>
      <c r="CK1149" s="20"/>
      <c r="CL1149" s="20"/>
      <c r="CM1149" s="20"/>
      <c r="CN1149" s="20"/>
      <c r="CO1149" s="20"/>
      <c r="CP1149" s="20"/>
      <c r="CQ1149" s="20"/>
      <c r="CR1149" s="20"/>
      <c r="CS1149" s="20"/>
      <c r="CT1149" s="20"/>
      <c r="CU1149" s="20"/>
      <c r="CV1149" s="20"/>
      <c r="CW1149" s="20"/>
      <c r="CX1149" s="20"/>
      <c r="CY1149" s="20"/>
      <c r="CZ1149" s="20"/>
      <c r="DA1149" s="20"/>
      <c r="DB1149" s="20"/>
      <c r="DC1149" s="20"/>
      <c r="DD1149" s="20"/>
      <c r="DE1149" s="20"/>
      <c r="DF1149" s="20"/>
      <c r="DG1149" s="20"/>
      <c r="DH1149" s="20"/>
      <c r="DI1149" s="20"/>
      <c r="DJ1149" s="20"/>
      <c r="DK1149" s="20"/>
      <c r="DL1149" s="20"/>
      <c r="DM1149" s="20"/>
      <c r="DN1149" s="20"/>
      <c r="DO1149" s="20"/>
      <c r="DP1149" s="20"/>
      <c r="DQ1149" s="20"/>
      <c r="DR1149" s="20"/>
      <c r="DS1149" s="20"/>
      <c r="DT1149" s="20"/>
      <c r="DU1149" s="20"/>
      <c r="DV1149" s="20"/>
      <c r="DW1149" s="20"/>
      <c r="DX1149" s="20"/>
      <c r="DY1149" s="20"/>
    </row>
    <row r="1150">
      <c r="A1150" s="20"/>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c r="AE1150" s="20"/>
      <c r="AF1150" s="20"/>
      <c r="AG1150" s="20"/>
      <c r="AH1150" s="20"/>
      <c r="AI1150" s="20"/>
      <c r="AJ1150" s="20"/>
      <c r="AK1150" s="20"/>
      <c r="AL1150" s="20"/>
      <c r="AM1150" s="20"/>
      <c r="AN1150" s="20"/>
      <c r="AO1150" s="20"/>
      <c r="AP1150" s="20"/>
      <c r="AQ1150" s="20"/>
      <c r="AR1150" s="20"/>
      <c r="AS1150" s="20"/>
      <c r="AT1150" s="20"/>
      <c r="AU1150" s="20"/>
      <c r="AV1150" s="20"/>
      <c r="AW1150" s="20"/>
      <c r="AX1150" s="20"/>
      <c r="AY1150" s="20"/>
      <c r="AZ1150" s="20"/>
      <c r="BA1150" s="20"/>
      <c r="BB1150" s="20"/>
      <c r="BC1150" s="20"/>
      <c r="BD1150" s="20"/>
      <c r="BE1150" s="20"/>
      <c r="BF1150" s="20"/>
      <c r="BG1150" s="20"/>
      <c r="BH1150" s="20"/>
      <c r="BI1150" s="20"/>
      <c r="BJ1150" s="20"/>
      <c r="BK1150" s="20"/>
      <c r="BL1150" s="20"/>
      <c r="BM1150" s="20"/>
      <c r="BN1150" s="20"/>
      <c r="BO1150" s="20"/>
      <c r="BP1150" s="20"/>
      <c r="BQ1150" s="20"/>
      <c r="BR1150" s="20"/>
      <c r="BS1150" s="20"/>
      <c r="BT1150" s="20"/>
      <c r="BU1150" s="20"/>
      <c r="BV1150" s="20"/>
      <c r="BW1150" s="20"/>
      <c r="BX1150" s="20"/>
      <c r="BY1150" s="20"/>
      <c r="BZ1150" s="20"/>
      <c r="CA1150" s="20"/>
      <c r="CB1150" s="20"/>
      <c r="CC1150" s="20"/>
      <c r="CD1150" s="20"/>
      <c r="CE1150" s="20"/>
      <c r="CF1150" s="20"/>
      <c r="CG1150" s="20"/>
      <c r="CH1150" s="20"/>
      <c r="CI1150" s="20"/>
      <c r="CJ1150" s="20"/>
      <c r="CK1150" s="20"/>
      <c r="CL1150" s="20"/>
      <c r="CM1150" s="20"/>
      <c r="CN1150" s="20"/>
      <c r="CO1150" s="20"/>
      <c r="CP1150" s="20"/>
      <c r="CQ1150" s="20"/>
      <c r="CR1150" s="20"/>
      <c r="CS1150" s="20"/>
      <c r="CT1150" s="20"/>
      <c r="CU1150" s="20"/>
      <c r="CV1150" s="20"/>
      <c r="CW1150" s="20"/>
      <c r="CX1150" s="20"/>
      <c r="CY1150" s="20"/>
      <c r="CZ1150" s="20"/>
      <c r="DA1150" s="20"/>
      <c r="DB1150" s="20"/>
      <c r="DC1150" s="20"/>
      <c r="DD1150" s="20"/>
      <c r="DE1150" s="20"/>
      <c r="DF1150" s="20"/>
      <c r="DG1150" s="20"/>
      <c r="DH1150" s="20"/>
      <c r="DI1150" s="20"/>
      <c r="DJ1150" s="20"/>
      <c r="DK1150" s="20"/>
      <c r="DL1150" s="20"/>
      <c r="DM1150" s="20"/>
      <c r="DN1150" s="20"/>
      <c r="DO1150" s="20"/>
      <c r="DP1150" s="20"/>
      <c r="DQ1150" s="20"/>
      <c r="DR1150" s="20"/>
      <c r="DS1150" s="20"/>
      <c r="DT1150" s="20"/>
      <c r="DU1150" s="20"/>
      <c r="DV1150" s="20"/>
      <c r="DW1150" s="20"/>
      <c r="DX1150" s="20"/>
      <c r="DY1150" s="20"/>
    </row>
    <row r="1151">
      <c r="A1151" s="20"/>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c r="AE1151" s="20"/>
      <c r="AF1151" s="20"/>
      <c r="AG1151" s="20"/>
      <c r="AH1151" s="20"/>
      <c r="AI1151" s="20"/>
      <c r="AJ1151" s="20"/>
      <c r="AK1151" s="20"/>
      <c r="AL1151" s="20"/>
      <c r="AM1151" s="20"/>
      <c r="AN1151" s="20"/>
      <c r="AO1151" s="20"/>
      <c r="AP1151" s="20"/>
      <c r="AQ1151" s="20"/>
      <c r="AR1151" s="20"/>
      <c r="AS1151" s="20"/>
      <c r="AT1151" s="20"/>
      <c r="AU1151" s="20"/>
      <c r="AV1151" s="20"/>
      <c r="AW1151" s="20"/>
      <c r="AX1151" s="20"/>
      <c r="AY1151" s="20"/>
      <c r="AZ1151" s="20"/>
      <c r="BA1151" s="20"/>
      <c r="BB1151" s="20"/>
      <c r="BC1151" s="20"/>
      <c r="BD1151" s="20"/>
      <c r="BE1151" s="20"/>
      <c r="BF1151" s="20"/>
      <c r="BG1151" s="20"/>
      <c r="BH1151" s="20"/>
      <c r="BI1151" s="20"/>
      <c r="BJ1151" s="20"/>
      <c r="BK1151" s="20"/>
      <c r="BL1151" s="20"/>
      <c r="BM1151" s="20"/>
      <c r="BN1151" s="20"/>
      <c r="BO1151" s="20"/>
      <c r="BP1151" s="20"/>
      <c r="BQ1151" s="20"/>
      <c r="BR1151" s="20"/>
      <c r="BS1151" s="20"/>
      <c r="BT1151" s="20"/>
      <c r="BU1151" s="20"/>
      <c r="BV1151" s="20"/>
      <c r="BW1151" s="20"/>
      <c r="BX1151" s="20"/>
      <c r="BY1151" s="20"/>
      <c r="BZ1151" s="20"/>
      <c r="CA1151" s="20"/>
      <c r="CB1151" s="20"/>
      <c r="CC1151" s="20"/>
      <c r="CD1151" s="20"/>
      <c r="CE1151" s="20"/>
      <c r="CF1151" s="20"/>
      <c r="CG1151" s="20"/>
      <c r="CH1151" s="20"/>
      <c r="CI1151" s="20"/>
      <c r="CJ1151" s="20"/>
      <c r="CK1151" s="20"/>
      <c r="CL1151" s="20"/>
      <c r="CM1151" s="20"/>
      <c r="CN1151" s="20"/>
      <c r="CO1151" s="20"/>
      <c r="CP1151" s="20"/>
      <c r="CQ1151" s="20"/>
      <c r="CR1151" s="20"/>
      <c r="CS1151" s="20"/>
      <c r="CT1151" s="20"/>
      <c r="CU1151" s="20"/>
      <c r="CV1151" s="20"/>
      <c r="CW1151" s="20"/>
      <c r="CX1151" s="20"/>
      <c r="CY1151" s="20"/>
      <c r="CZ1151" s="20"/>
      <c r="DA1151" s="20"/>
      <c r="DB1151" s="20"/>
      <c r="DC1151" s="20"/>
      <c r="DD1151" s="20"/>
      <c r="DE1151" s="20"/>
      <c r="DF1151" s="20"/>
      <c r="DG1151" s="20"/>
      <c r="DH1151" s="20"/>
      <c r="DI1151" s="20"/>
      <c r="DJ1151" s="20"/>
      <c r="DK1151" s="20"/>
      <c r="DL1151" s="20"/>
      <c r="DM1151" s="20"/>
      <c r="DN1151" s="20"/>
      <c r="DO1151" s="20"/>
      <c r="DP1151" s="20"/>
      <c r="DQ1151" s="20"/>
      <c r="DR1151" s="20"/>
      <c r="DS1151" s="20"/>
      <c r="DT1151" s="20"/>
      <c r="DU1151" s="20"/>
      <c r="DV1151" s="20"/>
      <c r="DW1151" s="20"/>
      <c r="DX1151" s="20"/>
      <c r="DY1151" s="20"/>
    </row>
    <row r="1152">
      <c r="A1152" s="20"/>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c r="AE1152" s="20"/>
      <c r="AF1152" s="20"/>
      <c r="AG1152" s="20"/>
      <c r="AH1152" s="20"/>
      <c r="AI1152" s="20"/>
      <c r="AJ1152" s="20"/>
      <c r="AK1152" s="20"/>
      <c r="AL1152" s="20"/>
      <c r="AM1152" s="20"/>
      <c r="AN1152" s="20"/>
      <c r="AO1152" s="20"/>
      <c r="AP1152" s="20"/>
      <c r="AQ1152" s="20"/>
      <c r="AR1152" s="20"/>
      <c r="AS1152" s="20"/>
      <c r="AT1152" s="20"/>
      <c r="AU1152" s="20"/>
      <c r="AV1152" s="20"/>
      <c r="AW1152" s="20"/>
      <c r="AX1152" s="20"/>
      <c r="AY1152" s="20"/>
      <c r="AZ1152" s="20"/>
      <c r="BA1152" s="20"/>
      <c r="BB1152" s="20"/>
      <c r="BC1152" s="20"/>
      <c r="BD1152" s="20"/>
      <c r="BE1152" s="20"/>
      <c r="BF1152" s="20"/>
      <c r="BG1152" s="20"/>
      <c r="BH1152" s="20"/>
      <c r="BI1152" s="20"/>
      <c r="BJ1152" s="20"/>
      <c r="BK1152" s="20"/>
      <c r="BL1152" s="20"/>
      <c r="BM1152" s="20"/>
      <c r="BN1152" s="20"/>
      <c r="BO1152" s="20"/>
      <c r="BP1152" s="20"/>
      <c r="BQ1152" s="20"/>
      <c r="BR1152" s="20"/>
      <c r="BS1152" s="20"/>
      <c r="BT1152" s="20"/>
      <c r="BU1152" s="20"/>
      <c r="BV1152" s="20"/>
      <c r="BW1152" s="20"/>
      <c r="BX1152" s="20"/>
      <c r="BY1152" s="20"/>
      <c r="BZ1152" s="20"/>
      <c r="CA1152" s="20"/>
      <c r="CB1152" s="20"/>
      <c r="CC1152" s="20"/>
      <c r="CD1152" s="20"/>
      <c r="CE1152" s="20"/>
      <c r="CF1152" s="20"/>
      <c r="CG1152" s="20"/>
      <c r="CH1152" s="20"/>
      <c r="CI1152" s="20"/>
      <c r="CJ1152" s="20"/>
      <c r="CK1152" s="20"/>
      <c r="CL1152" s="20"/>
      <c r="CM1152" s="20"/>
      <c r="CN1152" s="20"/>
      <c r="CO1152" s="20"/>
      <c r="CP1152" s="20"/>
      <c r="CQ1152" s="20"/>
      <c r="CR1152" s="20"/>
      <c r="CS1152" s="20"/>
      <c r="CT1152" s="20"/>
      <c r="CU1152" s="20"/>
      <c r="CV1152" s="20"/>
      <c r="CW1152" s="20"/>
      <c r="CX1152" s="20"/>
      <c r="CY1152" s="20"/>
      <c r="CZ1152" s="20"/>
      <c r="DA1152" s="20"/>
      <c r="DB1152" s="20"/>
      <c r="DC1152" s="20"/>
      <c r="DD1152" s="20"/>
      <c r="DE1152" s="20"/>
      <c r="DF1152" s="20"/>
      <c r="DG1152" s="20"/>
      <c r="DH1152" s="20"/>
      <c r="DI1152" s="20"/>
      <c r="DJ1152" s="20"/>
      <c r="DK1152" s="20"/>
      <c r="DL1152" s="20"/>
      <c r="DM1152" s="20"/>
      <c r="DN1152" s="20"/>
      <c r="DO1152" s="20"/>
      <c r="DP1152" s="20"/>
      <c r="DQ1152" s="20"/>
      <c r="DR1152" s="20"/>
      <c r="DS1152" s="20"/>
      <c r="DT1152" s="20"/>
      <c r="DU1152" s="20"/>
      <c r="DV1152" s="20"/>
      <c r="DW1152" s="20"/>
      <c r="DX1152" s="20"/>
      <c r="DY1152" s="20"/>
    </row>
    <row r="1153">
      <c r="A1153" s="20"/>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c r="AE1153" s="20"/>
      <c r="AF1153" s="20"/>
      <c r="AG1153" s="20"/>
      <c r="AH1153" s="20"/>
      <c r="AI1153" s="20"/>
      <c r="AJ1153" s="20"/>
      <c r="AK1153" s="20"/>
      <c r="AL1153" s="20"/>
      <c r="AM1153" s="20"/>
      <c r="AN1153" s="20"/>
      <c r="AO1153" s="20"/>
      <c r="AP1153" s="20"/>
      <c r="AQ1153" s="20"/>
      <c r="AR1153" s="20"/>
      <c r="AS1153" s="20"/>
      <c r="AT1153" s="20"/>
      <c r="AU1153" s="20"/>
      <c r="AV1153" s="20"/>
      <c r="AW1153" s="20"/>
      <c r="AX1153" s="20"/>
      <c r="AY1153" s="20"/>
      <c r="AZ1153" s="20"/>
      <c r="BA1153" s="20"/>
      <c r="BB1153" s="20"/>
      <c r="BC1153" s="20"/>
      <c r="BD1153" s="20"/>
      <c r="BE1153" s="20"/>
      <c r="BF1153" s="20"/>
      <c r="BG1153" s="20"/>
      <c r="BH1153" s="20"/>
      <c r="BI1153" s="20"/>
      <c r="BJ1153" s="20"/>
      <c r="BK1153" s="20"/>
      <c r="BL1153" s="20"/>
      <c r="BM1153" s="20"/>
      <c r="BN1153" s="20"/>
      <c r="BO1153" s="20"/>
      <c r="BP1153" s="20"/>
      <c r="BQ1153" s="20"/>
      <c r="BR1153" s="20"/>
      <c r="BS1153" s="20"/>
      <c r="BT1153" s="20"/>
      <c r="BU1153" s="20"/>
      <c r="BV1153" s="20"/>
      <c r="BW1153" s="20"/>
      <c r="BX1153" s="20"/>
      <c r="BY1153" s="20"/>
      <c r="BZ1153" s="20"/>
      <c r="CA1153" s="20"/>
      <c r="CB1153" s="20"/>
      <c r="CC1153" s="20"/>
      <c r="CD1153" s="20"/>
      <c r="CE1153" s="20"/>
      <c r="CF1153" s="20"/>
      <c r="CG1153" s="20"/>
      <c r="CH1153" s="20"/>
      <c r="CI1153" s="20"/>
      <c r="CJ1153" s="20"/>
      <c r="CK1153" s="20"/>
      <c r="CL1153" s="20"/>
      <c r="CM1153" s="20"/>
      <c r="CN1153" s="20"/>
      <c r="CO1153" s="20"/>
      <c r="CP1153" s="20"/>
      <c r="CQ1153" s="20"/>
      <c r="CR1153" s="20"/>
      <c r="CS1153" s="20"/>
      <c r="CT1153" s="20"/>
      <c r="CU1153" s="20"/>
      <c r="CV1153" s="20"/>
      <c r="CW1153" s="20"/>
      <c r="CX1153" s="20"/>
      <c r="CY1153" s="20"/>
      <c r="CZ1153" s="20"/>
      <c r="DA1153" s="20"/>
      <c r="DB1153" s="20"/>
      <c r="DC1153" s="20"/>
      <c r="DD1153" s="20"/>
      <c r="DE1153" s="20"/>
      <c r="DF1153" s="20"/>
      <c r="DG1153" s="20"/>
      <c r="DH1153" s="20"/>
      <c r="DI1153" s="20"/>
      <c r="DJ1153" s="20"/>
      <c r="DK1153" s="20"/>
      <c r="DL1153" s="20"/>
      <c r="DM1153" s="20"/>
      <c r="DN1153" s="20"/>
      <c r="DO1153" s="20"/>
      <c r="DP1153" s="20"/>
      <c r="DQ1153" s="20"/>
      <c r="DR1153" s="20"/>
      <c r="DS1153" s="20"/>
      <c r="DT1153" s="20"/>
      <c r="DU1153" s="20"/>
      <c r="DV1153" s="20"/>
      <c r="DW1153" s="20"/>
      <c r="DX1153" s="20"/>
      <c r="DY1153" s="20"/>
    </row>
    <row r="1154">
      <c r="A1154" s="20"/>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c r="AE1154" s="20"/>
      <c r="AF1154" s="20"/>
      <c r="AG1154" s="20"/>
      <c r="AH1154" s="20"/>
      <c r="AI1154" s="20"/>
      <c r="AJ1154" s="20"/>
      <c r="AK1154" s="20"/>
      <c r="AL1154" s="20"/>
      <c r="AM1154" s="20"/>
      <c r="AN1154" s="20"/>
      <c r="AO1154" s="20"/>
      <c r="AP1154" s="20"/>
      <c r="AQ1154" s="20"/>
      <c r="AR1154" s="20"/>
      <c r="AS1154" s="20"/>
      <c r="AT1154" s="20"/>
      <c r="AU1154" s="20"/>
      <c r="AV1154" s="20"/>
      <c r="AW1154" s="20"/>
      <c r="AX1154" s="20"/>
      <c r="AY1154" s="20"/>
      <c r="AZ1154" s="20"/>
      <c r="BA1154" s="20"/>
      <c r="BB1154" s="20"/>
      <c r="BC1154" s="20"/>
      <c r="BD1154" s="20"/>
      <c r="BE1154" s="20"/>
      <c r="BF1154" s="20"/>
      <c r="BG1154" s="20"/>
      <c r="BH1154" s="20"/>
      <c r="BI1154" s="20"/>
      <c r="BJ1154" s="20"/>
      <c r="BK1154" s="20"/>
      <c r="BL1154" s="20"/>
      <c r="BM1154" s="20"/>
      <c r="BN1154" s="20"/>
      <c r="BO1154" s="20"/>
      <c r="BP1154" s="20"/>
      <c r="BQ1154" s="20"/>
      <c r="BR1154" s="20"/>
      <c r="BS1154" s="20"/>
      <c r="BT1154" s="20"/>
      <c r="BU1154" s="20"/>
      <c r="BV1154" s="20"/>
      <c r="BW1154" s="20"/>
      <c r="BX1154" s="20"/>
      <c r="BY1154" s="20"/>
      <c r="BZ1154" s="20"/>
      <c r="CA1154" s="20"/>
      <c r="CB1154" s="20"/>
      <c r="CC1154" s="20"/>
      <c r="CD1154" s="20"/>
      <c r="CE1154" s="20"/>
      <c r="CF1154" s="20"/>
      <c r="CG1154" s="20"/>
      <c r="CH1154" s="20"/>
      <c r="CI1154" s="20"/>
      <c r="CJ1154" s="20"/>
      <c r="CK1154" s="20"/>
      <c r="CL1154" s="20"/>
      <c r="CM1154" s="20"/>
      <c r="CN1154" s="20"/>
      <c r="CO1154" s="20"/>
      <c r="CP1154" s="20"/>
      <c r="CQ1154" s="20"/>
      <c r="CR1154" s="20"/>
      <c r="CS1154" s="20"/>
      <c r="CT1154" s="20"/>
      <c r="CU1154" s="20"/>
      <c r="CV1154" s="20"/>
      <c r="CW1154" s="20"/>
      <c r="CX1154" s="20"/>
      <c r="CY1154" s="20"/>
      <c r="CZ1154" s="20"/>
      <c r="DA1154" s="20"/>
      <c r="DB1154" s="20"/>
      <c r="DC1154" s="20"/>
      <c r="DD1154" s="20"/>
      <c r="DE1154" s="20"/>
      <c r="DF1154" s="20"/>
      <c r="DG1154" s="20"/>
      <c r="DH1154" s="20"/>
      <c r="DI1154" s="20"/>
      <c r="DJ1154" s="20"/>
      <c r="DK1154" s="20"/>
      <c r="DL1154" s="20"/>
      <c r="DM1154" s="20"/>
      <c r="DN1154" s="20"/>
      <c r="DO1154" s="20"/>
      <c r="DP1154" s="20"/>
      <c r="DQ1154" s="20"/>
      <c r="DR1154" s="20"/>
      <c r="DS1154" s="20"/>
      <c r="DT1154" s="20"/>
      <c r="DU1154" s="20"/>
      <c r="DV1154" s="20"/>
      <c r="DW1154" s="20"/>
      <c r="DX1154" s="20"/>
      <c r="DY1154" s="20"/>
    </row>
    <row r="1155">
      <c r="A1155" s="20"/>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c r="AE1155" s="20"/>
      <c r="AF1155" s="20"/>
      <c r="AG1155" s="20"/>
      <c r="AH1155" s="20"/>
      <c r="AI1155" s="20"/>
      <c r="AJ1155" s="20"/>
      <c r="AK1155" s="20"/>
      <c r="AL1155" s="20"/>
      <c r="AM1155" s="20"/>
      <c r="AN1155" s="20"/>
      <c r="AO1155" s="20"/>
      <c r="AP1155" s="20"/>
      <c r="AQ1155" s="20"/>
      <c r="AR1155" s="20"/>
      <c r="AS1155" s="20"/>
      <c r="AT1155" s="20"/>
      <c r="AU1155" s="20"/>
      <c r="AV1155" s="20"/>
      <c r="AW1155" s="20"/>
      <c r="AX1155" s="20"/>
      <c r="AY1155" s="20"/>
      <c r="AZ1155" s="20"/>
      <c r="BA1155" s="20"/>
      <c r="BB1155" s="20"/>
      <c r="BC1155" s="20"/>
      <c r="BD1155" s="20"/>
      <c r="BE1155" s="20"/>
      <c r="BF1155" s="20"/>
      <c r="BG1155" s="20"/>
      <c r="BH1155" s="20"/>
      <c r="BI1155" s="20"/>
      <c r="BJ1155" s="20"/>
      <c r="BK1155" s="20"/>
      <c r="BL1155" s="20"/>
      <c r="BM1155" s="20"/>
      <c r="BN1155" s="20"/>
      <c r="BO1155" s="20"/>
      <c r="BP1155" s="20"/>
      <c r="BQ1155" s="20"/>
      <c r="BR1155" s="20"/>
      <c r="BS1155" s="20"/>
      <c r="BT1155" s="20"/>
      <c r="BU1155" s="20"/>
      <c r="BV1155" s="20"/>
      <c r="BW1155" s="20"/>
      <c r="BX1155" s="20"/>
      <c r="BY1155" s="20"/>
      <c r="BZ1155" s="20"/>
      <c r="CA1155" s="20"/>
      <c r="CB1155" s="20"/>
      <c r="CC1155" s="20"/>
      <c r="CD1155" s="20"/>
      <c r="CE1155" s="20"/>
      <c r="CF1155" s="20"/>
      <c r="CG1155" s="20"/>
      <c r="CH1155" s="20"/>
      <c r="CI1155" s="20"/>
      <c r="CJ1155" s="20"/>
      <c r="CK1155" s="20"/>
      <c r="CL1155" s="20"/>
      <c r="CM1155" s="20"/>
      <c r="CN1155" s="20"/>
      <c r="CO1155" s="20"/>
      <c r="CP1155" s="20"/>
      <c r="CQ1155" s="20"/>
      <c r="CR1155" s="20"/>
      <c r="CS1155" s="20"/>
      <c r="CT1155" s="20"/>
      <c r="CU1155" s="20"/>
      <c r="CV1155" s="20"/>
      <c r="CW1155" s="20"/>
      <c r="CX1155" s="20"/>
      <c r="CY1155" s="20"/>
      <c r="CZ1155" s="20"/>
      <c r="DA1155" s="20"/>
      <c r="DB1155" s="20"/>
      <c r="DC1155" s="20"/>
      <c r="DD1155" s="20"/>
      <c r="DE1155" s="20"/>
      <c r="DF1155" s="20"/>
      <c r="DG1155" s="20"/>
      <c r="DH1155" s="20"/>
      <c r="DI1155" s="20"/>
      <c r="DJ1155" s="20"/>
      <c r="DK1155" s="20"/>
      <c r="DL1155" s="20"/>
      <c r="DM1155" s="20"/>
      <c r="DN1155" s="20"/>
      <c r="DO1155" s="20"/>
      <c r="DP1155" s="20"/>
      <c r="DQ1155" s="20"/>
      <c r="DR1155" s="20"/>
      <c r="DS1155" s="20"/>
      <c r="DT1155" s="20"/>
      <c r="DU1155" s="20"/>
      <c r="DV1155" s="20"/>
      <c r="DW1155" s="20"/>
      <c r="DX1155" s="20"/>
      <c r="DY1155" s="20"/>
    </row>
    <row r="1156">
      <c r="A1156" s="20"/>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c r="AE1156" s="20"/>
      <c r="AF1156" s="20"/>
      <c r="AG1156" s="20"/>
      <c r="AH1156" s="20"/>
      <c r="AI1156" s="20"/>
      <c r="AJ1156" s="20"/>
      <c r="AK1156" s="20"/>
      <c r="AL1156" s="20"/>
      <c r="AM1156" s="20"/>
      <c r="AN1156" s="20"/>
      <c r="AO1156" s="20"/>
      <c r="AP1156" s="20"/>
      <c r="AQ1156" s="20"/>
      <c r="AR1156" s="20"/>
      <c r="AS1156" s="20"/>
      <c r="AT1156" s="20"/>
      <c r="AU1156" s="20"/>
      <c r="AV1156" s="20"/>
      <c r="AW1156" s="20"/>
      <c r="AX1156" s="20"/>
      <c r="AY1156" s="20"/>
      <c r="AZ1156" s="20"/>
      <c r="BA1156" s="20"/>
      <c r="BB1156" s="20"/>
      <c r="BC1156" s="20"/>
      <c r="BD1156" s="20"/>
      <c r="BE1156" s="20"/>
      <c r="BF1156" s="20"/>
      <c r="BG1156" s="20"/>
      <c r="BH1156" s="20"/>
      <c r="BI1156" s="20"/>
      <c r="BJ1156" s="20"/>
      <c r="BK1156" s="20"/>
      <c r="BL1156" s="20"/>
      <c r="BM1156" s="20"/>
      <c r="BN1156" s="20"/>
      <c r="BO1156" s="20"/>
      <c r="BP1156" s="20"/>
      <c r="BQ1156" s="20"/>
      <c r="BR1156" s="20"/>
      <c r="BS1156" s="20"/>
      <c r="BT1156" s="20"/>
      <c r="BU1156" s="20"/>
      <c r="BV1156" s="20"/>
      <c r="BW1156" s="20"/>
      <c r="BX1156" s="20"/>
      <c r="BY1156" s="20"/>
      <c r="BZ1156" s="20"/>
      <c r="CA1156" s="20"/>
      <c r="CB1156" s="20"/>
      <c r="CC1156" s="20"/>
      <c r="CD1156" s="20"/>
      <c r="CE1156" s="20"/>
      <c r="CF1156" s="20"/>
      <c r="CG1156" s="20"/>
      <c r="CH1156" s="20"/>
      <c r="CI1156" s="20"/>
      <c r="CJ1156" s="20"/>
      <c r="CK1156" s="20"/>
      <c r="CL1156" s="20"/>
      <c r="CM1156" s="20"/>
      <c r="CN1156" s="20"/>
      <c r="CO1156" s="20"/>
      <c r="CP1156" s="20"/>
      <c r="CQ1156" s="20"/>
      <c r="CR1156" s="20"/>
      <c r="CS1156" s="20"/>
      <c r="CT1156" s="20"/>
      <c r="CU1156" s="20"/>
      <c r="CV1156" s="20"/>
      <c r="CW1156" s="20"/>
      <c r="CX1156" s="20"/>
      <c r="CY1156" s="20"/>
      <c r="CZ1156" s="20"/>
      <c r="DA1156" s="20"/>
      <c r="DB1156" s="20"/>
      <c r="DC1156" s="20"/>
      <c r="DD1156" s="20"/>
      <c r="DE1156" s="20"/>
      <c r="DF1156" s="20"/>
      <c r="DG1156" s="20"/>
      <c r="DH1156" s="20"/>
      <c r="DI1156" s="20"/>
      <c r="DJ1156" s="20"/>
      <c r="DK1156" s="20"/>
      <c r="DL1156" s="20"/>
      <c r="DM1156" s="20"/>
      <c r="DN1156" s="20"/>
      <c r="DO1156" s="20"/>
      <c r="DP1156" s="20"/>
      <c r="DQ1156" s="20"/>
      <c r="DR1156" s="20"/>
      <c r="DS1156" s="20"/>
      <c r="DT1156" s="20"/>
      <c r="DU1156" s="20"/>
      <c r="DV1156" s="20"/>
      <c r="DW1156" s="20"/>
      <c r="DX1156" s="20"/>
      <c r="DY1156" s="20"/>
    </row>
    <row r="1157">
      <c r="A1157" s="20"/>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c r="AE1157" s="20"/>
      <c r="AF1157" s="20"/>
      <c r="AG1157" s="20"/>
      <c r="AH1157" s="20"/>
      <c r="AI1157" s="20"/>
      <c r="AJ1157" s="20"/>
      <c r="AK1157" s="20"/>
      <c r="AL1157" s="20"/>
      <c r="AM1157" s="20"/>
      <c r="AN1157" s="20"/>
      <c r="AO1157" s="20"/>
      <c r="AP1157" s="20"/>
      <c r="AQ1157" s="20"/>
      <c r="AR1157" s="20"/>
      <c r="AS1157" s="20"/>
      <c r="AT1157" s="20"/>
      <c r="AU1157" s="20"/>
      <c r="AV1157" s="20"/>
      <c r="AW1157" s="20"/>
      <c r="AX1157" s="20"/>
      <c r="AY1157" s="20"/>
      <c r="AZ1157" s="20"/>
      <c r="BA1157" s="20"/>
      <c r="BB1157" s="20"/>
      <c r="BC1157" s="20"/>
      <c r="BD1157" s="20"/>
      <c r="BE1157" s="20"/>
      <c r="BF1157" s="20"/>
      <c r="BG1157" s="20"/>
      <c r="BH1157" s="20"/>
      <c r="BI1157" s="20"/>
      <c r="BJ1157" s="20"/>
      <c r="BK1157" s="20"/>
      <c r="BL1157" s="20"/>
      <c r="BM1157" s="20"/>
      <c r="BN1157" s="20"/>
      <c r="BO1157" s="20"/>
      <c r="BP1157" s="20"/>
      <c r="BQ1157" s="20"/>
      <c r="BR1157" s="20"/>
      <c r="BS1157" s="20"/>
      <c r="BT1157" s="20"/>
      <c r="BU1157" s="20"/>
      <c r="BV1157" s="20"/>
      <c r="BW1157" s="20"/>
      <c r="BX1157" s="20"/>
      <c r="BY1157" s="20"/>
      <c r="BZ1157" s="20"/>
      <c r="CA1157" s="20"/>
      <c r="CB1157" s="20"/>
      <c r="CC1157" s="20"/>
      <c r="CD1157" s="20"/>
      <c r="CE1157" s="20"/>
      <c r="CF1157" s="20"/>
      <c r="CG1157" s="20"/>
      <c r="CH1157" s="20"/>
      <c r="CI1157" s="20"/>
      <c r="CJ1157" s="20"/>
      <c r="CK1157" s="20"/>
      <c r="CL1157" s="20"/>
      <c r="CM1157" s="20"/>
      <c r="CN1157" s="20"/>
      <c r="CO1157" s="20"/>
      <c r="CP1157" s="20"/>
      <c r="CQ1157" s="20"/>
      <c r="CR1157" s="20"/>
      <c r="CS1157" s="20"/>
      <c r="CT1157" s="20"/>
      <c r="CU1157" s="20"/>
      <c r="CV1157" s="20"/>
      <c r="CW1157" s="20"/>
      <c r="CX1157" s="20"/>
      <c r="CY1157" s="20"/>
      <c r="CZ1157" s="20"/>
      <c r="DA1157" s="20"/>
      <c r="DB1157" s="20"/>
      <c r="DC1157" s="20"/>
      <c r="DD1157" s="20"/>
      <c r="DE1157" s="20"/>
      <c r="DF1157" s="20"/>
      <c r="DG1157" s="20"/>
      <c r="DH1157" s="20"/>
      <c r="DI1157" s="20"/>
      <c r="DJ1157" s="20"/>
      <c r="DK1157" s="20"/>
      <c r="DL1157" s="20"/>
      <c r="DM1157" s="20"/>
      <c r="DN1157" s="20"/>
      <c r="DO1157" s="20"/>
      <c r="DP1157" s="20"/>
      <c r="DQ1157" s="20"/>
      <c r="DR1157" s="20"/>
      <c r="DS1157" s="20"/>
      <c r="DT1157" s="20"/>
      <c r="DU1157" s="20"/>
      <c r="DV1157" s="20"/>
      <c r="DW1157" s="20"/>
      <c r="DX1157" s="20"/>
      <c r="DY1157" s="20"/>
    </row>
    <row r="1158">
      <c r="A1158" s="20"/>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c r="AE1158" s="20"/>
      <c r="AF1158" s="20"/>
      <c r="AG1158" s="20"/>
      <c r="AH1158" s="20"/>
      <c r="AI1158" s="20"/>
      <c r="AJ1158" s="20"/>
      <c r="AK1158" s="20"/>
      <c r="AL1158" s="20"/>
      <c r="AM1158" s="20"/>
      <c r="AN1158" s="20"/>
      <c r="AO1158" s="20"/>
      <c r="AP1158" s="20"/>
      <c r="AQ1158" s="20"/>
      <c r="AR1158" s="20"/>
      <c r="AS1158" s="20"/>
      <c r="AT1158" s="20"/>
      <c r="AU1158" s="20"/>
      <c r="AV1158" s="20"/>
      <c r="AW1158" s="20"/>
      <c r="AX1158" s="20"/>
      <c r="AY1158" s="20"/>
      <c r="AZ1158" s="20"/>
      <c r="BA1158" s="20"/>
      <c r="BB1158" s="20"/>
      <c r="BC1158" s="20"/>
      <c r="BD1158" s="20"/>
      <c r="BE1158" s="20"/>
      <c r="BF1158" s="20"/>
      <c r="BG1158" s="20"/>
      <c r="BH1158" s="20"/>
      <c r="BI1158" s="20"/>
      <c r="BJ1158" s="20"/>
      <c r="BK1158" s="20"/>
      <c r="BL1158" s="20"/>
      <c r="BM1158" s="20"/>
      <c r="BN1158" s="20"/>
      <c r="BO1158" s="20"/>
      <c r="BP1158" s="20"/>
      <c r="BQ1158" s="20"/>
      <c r="BR1158" s="20"/>
      <c r="BS1158" s="20"/>
      <c r="BT1158" s="20"/>
      <c r="BU1158" s="20"/>
      <c r="BV1158" s="20"/>
      <c r="BW1158" s="20"/>
      <c r="BX1158" s="20"/>
      <c r="BY1158" s="20"/>
      <c r="BZ1158" s="20"/>
      <c r="CA1158" s="20"/>
      <c r="CB1158" s="20"/>
      <c r="CC1158" s="20"/>
      <c r="CD1158" s="20"/>
      <c r="CE1158" s="20"/>
      <c r="CF1158" s="20"/>
      <c r="CG1158" s="20"/>
      <c r="CH1158" s="20"/>
      <c r="CI1158" s="20"/>
      <c r="CJ1158" s="20"/>
      <c r="CK1158" s="20"/>
      <c r="CL1158" s="20"/>
      <c r="CM1158" s="20"/>
      <c r="CN1158" s="20"/>
      <c r="CO1158" s="20"/>
      <c r="CP1158" s="20"/>
      <c r="CQ1158" s="20"/>
      <c r="CR1158" s="20"/>
      <c r="CS1158" s="20"/>
      <c r="CT1158" s="20"/>
      <c r="CU1158" s="20"/>
      <c r="CV1158" s="20"/>
      <c r="CW1158" s="20"/>
      <c r="CX1158" s="20"/>
      <c r="CY1158" s="20"/>
      <c r="CZ1158" s="20"/>
      <c r="DA1158" s="20"/>
      <c r="DB1158" s="20"/>
      <c r="DC1158" s="20"/>
      <c r="DD1158" s="20"/>
      <c r="DE1158" s="20"/>
      <c r="DF1158" s="20"/>
      <c r="DG1158" s="20"/>
      <c r="DH1158" s="20"/>
      <c r="DI1158" s="20"/>
      <c r="DJ1158" s="20"/>
      <c r="DK1158" s="20"/>
      <c r="DL1158" s="20"/>
      <c r="DM1158" s="20"/>
      <c r="DN1158" s="20"/>
      <c r="DO1158" s="20"/>
      <c r="DP1158" s="20"/>
      <c r="DQ1158" s="20"/>
      <c r="DR1158" s="20"/>
      <c r="DS1158" s="20"/>
      <c r="DT1158" s="20"/>
      <c r="DU1158" s="20"/>
      <c r="DV1158" s="20"/>
      <c r="DW1158" s="20"/>
      <c r="DX1158" s="20"/>
      <c r="DY1158" s="20"/>
    </row>
    <row r="1159">
      <c r="A1159" s="20"/>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c r="AE1159" s="20"/>
      <c r="AF1159" s="20"/>
      <c r="AG1159" s="20"/>
      <c r="AH1159" s="20"/>
      <c r="AI1159" s="20"/>
      <c r="AJ1159" s="20"/>
      <c r="AK1159" s="20"/>
      <c r="AL1159" s="20"/>
      <c r="AM1159" s="20"/>
      <c r="AN1159" s="20"/>
      <c r="AO1159" s="20"/>
      <c r="AP1159" s="20"/>
      <c r="AQ1159" s="20"/>
      <c r="AR1159" s="20"/>
      <c r="AS1159" s="20"/>
      <c r="AT1159" s="20"/>
      <c r="AU1159" s="20"/>
      <c r="AV1159" s="20"/>
      <c r="AW1159" s="20"/>
      <c r="AX1159" s="20"/>
      <c r="AY1159" s="20"/>
      <c r="AZ1159" s="20"/>
      <c r="BA1159" s="20"/>
      <c r="BB1159" s="20"/>
      <c r="BC1159" s="20"/>
      <c r="BD1159" s="20"/>
      <c r="BE1159" s="20"/>
      <c r="BF1159" s="20"/>
      <c r="BG1159" s="20"/>
      <c r="BH1159" s="20"/>
      <c r="BI1159" s="20"/>
      <c r="BJ1159" s="20"/>
      <c r="BK1159" s="20"/>
      <c r="BL1159" s="20"/>
      <c r="BM1159" s="20"/>
      <c r="BN1159" s="20"/>
      <c r="BO1159" s="20"/>
      <c r="BP1159" s="20"/>
      <c r="BQ1159" s="20"/>
      <c r="BR1159" s="20"/>
      <c r="BS1159" s="20"/>
      <c r="BT1159" s="20"/>
      <c r="BU1159" s="20"/>
      <c r="BV1159" s="20"/>
      <c r="BW1159" s="20"/>
      <c r="BX1159" s="20"/>
      <c r="BY1159" s="20"/>
      <c r="BZ1159" s="20"/>
      <c r="CA1159" s="20"/>
      <c r="CB1159" s="20"/>
      <c r="CC1159" s="20"/>
      <c r="CD1159" s="20"/>
      <c r="CE1159" s="20"/>
      <c r="CF1159" s="20"/>
      <c r="CG1159" s="20"/>
      <c r="CH1159" s="20"/>
      <c r="CI1159" s="20"/>
      <c r="CJ1159" s="20"/>
      <c r="CK1159" s="20"/>
      <c r="CL1159" s="20"/>
      <c r="CM1159" s="20"/>
      <c r="CN1159" s="20"/>
      <c r="CO1159" s="20"/>
      <c r="CP1159" s="20"/>
      <c r="CQ1159" s="20"/>
      <c r="CR1159" s="20"/>
      <c r="CS1159" s="20"/>
      <c r="CT1159" s="20"/>
      <c r="CU1159" s="20"/>
      <c r="CV1159" s="20"/>
      <c r="CW1159" s="20"/>
      <c r="CX1159" s="20"/>
      <c r="CY1159" s="20"/>
      <c r="CZ1159" s="20"/>
      <c r="DA1159" s="20"/>
      <c r="DB1159" s="20"/>
      <c r="DC1159" s="20"/>
      <c r="DD1159" s="20"/>
      <c r="DE1159" s="20"/>
      <c r="DF1159" s="20"/>
      <c r="DG1159" s="20"/>
      <c r="DH1159" s="20"/>
      <c r="DI1159" s="20"/>
      <c r="DJ1159" s="20"/>
      <c r="DK1159" s="20"/>
      <c r="DL1159" s="20"/>
      <c r="DM1159" s="20"/>
      <c r="DN1159" s="20"/>
      <c r="DO1159" s="20"/>
      <c r="DP1159" s="20"/>
      <c r="DQ1159" s="20"/>
      <c r="DR1159" s="20"/>
      <c r="DS1159" s="20"/>
      <c r="DT1159" s="20"/>
      <c r="DU1159" s="20"/>
      <c r="DV1159" s="20"/>
      <c r="DW1159" s="20"/>
      <c r="DX1159" s="20"/>
      <c r="DY1159" s="20"/>
    </row>
    <row r="1160">
      <c r="A1160" s="20"/>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c r="AE1160" s="20"/>
      <c r="AF1160" s="20"/>
      <c r="AG1160" s="20"/>
      <c r="AH1160" s="20"/>
      <c r="AI1160" s="20"/>
      <c r="AJ1160" s="20"/>
      <c r="AK1160" s="20"/>
      <c r="AL1160" s="20"/>
      <c r="AM1160" s="20"/>
      <c r="AN1160" s="20"/>
      <c r="AO1160" s="20"/>
      <c r="AP1160" s="20"/>
      <c r="AQ1160" s="20"/>
      <c r="AR1160" s="20"/>
      <c r="AS1160" s="20"/>
      <c r="AT1160" s="20"/>
      <c r="AU1160" s="20"/>
      <c r="AV1160" s="20"/>
      <c r="AW1160" s="20"/>
      <c r="AX1160" s="20"/>
      <c r="AY1160" s="20"/>
      <c r="AZ1160" s="20"/>
      <c r="BA1160" s="20"/>
      <c r="BB1160" s="20"/>
      <c r="BC1160" s="20"/>
      <c r="BD1160" s="20"/>
      <c r="BE1160" s="20"/>
      <c r="BF1160" s="20"/>
      <c r="BG1160" s="20"/>
      <c r="BH1160" s="20"/>
      <c r="BI1160" s="20"/>
      <c r="BJ1160" s="20"/>
      <c r="BK1160" s="20"/>
      <c r="BL1160" s="20"/>
      <c r="BM1160" s="20"/>
      <c r="BN1160" s="20"/>
      <c r="BO1160" s="20"/>
      <c r="BP1160" s="20"/>
      <c r="BQ1160" s="20"/>
      <c r="BR1160" s="20"/>
      <c r="BS1160" s="20"/>
      <c r="BT1160" s="20"/>
      <c r="BU1160" s="20"/>
      <c r="BV1160" s="20"/>
      <c r="BW1160" s="20"/>
      <c r="BX1160" s="20"/>
      <c r="BY1160" s="20"/>
      <c r="BZ1160" s="20"/>
      <c r="CA1160" s="20"/>
      <c r="CB1160" s="20"/>
      <c r="CC1160" s="20"/>
      <c r="CD1160" s="20"/>
      <c r="CE1160" s="20"/>
      <c r="CF1160" s="20"/>
      <c r="CG1160" s="20"/>
      <c r="CH1160" s="20"/>
      <c r="CI1160" s="20"/>
      <c r="CJ1160" s="20"/>
      <c r="CK1160" s="20"/>
      <c r="CL1160" s="20"/>
      <c r="CM1160" s="20"/>
      <c r="CN1160" s="20"/>
      <c r="CO1160" s="20"/>
      <c r="CP1160" s="20"/>
      <c r="CQ1160" s="20"/>
      <c r="CR1160" s="20"/>
      <c r="CS1160" s="20"/>
      <c r="CT1160" s="20"/>
      <c r="CU1160" s="20"/>
      <c r="CV1160" s="20"/>
      <c r="CW1160" s="20"/>
      <c r="CX1160" s="20"/>
      <c r="CY1160" s="20"/>
      <c r="CZ1160" s="20"/>
      <c r="DA1160" s="20"/>
      <c r="DB1160" s="20"/>
      <c r="DC1160" s="20"/>
      <c r="DD1160" s="20"/>
      <c r="DE1160" s="20"/>
      <c r="DF1160" s="20"/>
      <c r="DG1160" s="20"/>
      <c r="DH1160" s="20"/>
      <c r="DI1160" s="20"/>
      <c r="DJ1160" s="20"/>
      <c r="DK1160" s="20"/>
      <c r="DL1160" s="20"/>
      <c r="DM1160" s="20"/>
      <c r="DN1160" s="20"/>
      <c r="DO1160" s="20"/>
      <c r="DP1160" s="20"/>
      <c r="DQ1160" s="20"/>
      <c r="DR1160" s="20"/>
      <c r="DS1160" s="20"/>
      <c r="DT1160" s="20"/>
      <c r="DU1160" s="20"/>
      <c r="DV1160" s="20"/>
      <c r="DW1160" s="20"/>
      <c r="DX1160" s="20"/>
      <c r="DY1160" s="20"/>
    </row>
    <row r="1161">
      <c r="A1161" s="20"/>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c r="AE1161" s="20"/>
      <c r="AF1161" s="20"/>
      <c r="AG1161" s="20"/>
      <c r="AH1161" s="20"/>
      <c r="AI1161" s="20"/>
      <c r="AJ1161" s="20"/>
      <c r="AK1161" s="20"/>
      <c r="AL1161" s="20"/>
      <c r="AM1161" s="20"/>
      <c r="AN1161" s="20"/>
      <c r="AO1161" s="20"/>
      <c r="AP1161" s="20"/>
      <c r="AQ1161" s="20"/>
      <c r="AR1161" s="20"/>
      <c r="AS1161" s="20"/>
      <c r="AT1161" s="20"/>
      <c r="AU1161" s="20"/>
      <c r="AV1161" s="20"/>
      <c r="AW1161" s="20"/>
      <c r="AX1161" s="20"/>
      <c r="AY1161" s="20"/>
      <c r="AZ1161" s="20"/>
      <c r="BA1161" s="20"/>
      <c r="BB1161" s="20"/>
      <c r="BC1161" s="20"/>
      <c r="BD1161" s="20"/>
      <c r="BE1161" s="20"/>
      <c r="BF1161" s="20"/>
      <c r="BG1161" s="20"/>
      <c r="BH1161" s="20"/>
      <c r="BI1161" s="20"/>
      <c r="BJ1161" s="20"/>
      <c r="BK1161" s="20"/>
      <c r="BL1161" s="20"/>
      <c r="BM1161" s="20"/>
      <c r="BN1161" s="20"/>
      <c r="BO1161" s="20"/>
      <c r="BP1161" s="20"/>
      <c r="BQ1161" s="20"/>
      <c r="BR1161" s="20"/>
      <c r="BS1161" s="20"/>
      <c r="BT1161" s="20"/>
      <c r="BU1161" s="20"/>
      <c r="BV1161" s="20"/>
      <c r="BW1161" s="20"/>
      <c r="BX1161" s="20"/>
      <c r="BY1161" s="20"/>
      <c r="BZ1161" s="20"/>
      <c r="CA1161" s="20"/>
      <c r="CB1161" s="20"/>
      <c r="CC1161" s="20"/>
      <c r="CD1161" s="20"/>
      <c r="CE1161" s="20"/>
      <c r="CF1161" s="20"/>
      <c r="CG1161" s="20"/>
      <c r="CH1161" s="20"/>
      <c r="CI1161" s="20"/>
      <c r="CJ1161" s="20"/>
      <c r="CK1161" s="20"/>
      <c r="CL1161" s="20"/>
      <c r="CM1161" s="20"/>
      <c r="CN1161" s="20"/>
      <c r="CO1161" s="20"/>
      <c r="CP1161" s="20"/>
      <c r="CQ1161" s="20"/>
      <c r="CR1161" s="20"/>
      <c r="CS1161" s="20"/>
      <c r="CT1161" s="20"/>
      <c r="CU1161" s="20"/>
      <c r="CV1161" s="20"/>
      <c r="CW1161" s="20"/>
      <c r="CX1161" s="20"/>
      <c r="CY1161" s="20"/>
      <c r="CZ1161" s="20"/>
      <c r="DA1161" s="20"/>
      <c r="DB1161" s="20"/>
      <c r="DC1161" s="20"/>
      <c r="DD1161" s="20"/>
      <c r="DE1161" s="20"/>
      <c r="DF1161" s="20"/>
      <c r="DG1161" s="20"/>
      <c r="DH1161" s="20"/>
      <c r="DI1161" s="20"/>
      <c r="DJ1161" s="20"/>
      <c r="DK1161" s="20"/>
      <c r="DL1161" s="20"/>
      <c r="DM1161" s="20"/>
      <c r="DN1161" s="20"/>
      <c r="DO1161" s="20"/>
      <c r="DP1161" s="20"/>
      <c r="DQ1161" s="20"/>
      <c r="DR1161" s="20"/>
      <c r="DS1161" s="20"/>
      <c r="DT1161" s="20"/>
      <c r="DU1161" s="20"/>
      <c r="DV1161" s="20"/>
      <c r="DW1161" s="20"/>
      <c r="DX1161" s="20"/>
      <c r="DY1161" s="20"/>
    </row>
    <row r="1162">
      <c r="A1162" s="20"/>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c r="AE1162" s="20"/>
      <c r="AF1162" s="20"/>
      <c r="AG1162" s="20"/>
      <c r="AH1162" s="20"/>
      <c r="AI1162" s="20"/>
      <c r="AJ1162" s="20"/>
      <c r="AK1162" s="20"/>
      <c r="AL1162" s="20"/>
      <c r="AM1162" s="20"/>
      <c r="AN1162" s="20"/>
      <c r="AO1162" s="20"/>
      <c r="AP1162" s="20"/>
      <c r="AQ1162" s="20"/>
      <c r="AR1162" s="20"/>
      <c r="AS1162" s="20"/>
      <c r="AT1162" s="20"/>
      <c r="AU1162" s="20"/>
      <c r="AV1162" s="20"/>
      <c r="AW1162" s="20"/>
      <c r="AX1162" s="20"/>
      <c r="AY1162" s="20"/>
      <c r="AZ1162" s="20"/>
      <c r="BA1162" s="20"/>
      <c r="BB1162" s="20"/>
      <c r="BC1162" s="20"/>
      <c r="BD1162" s="20"/>
      <c r="BE1162" s="20"/>
      <c r="BF1162" s="20"/>
      <c r="BG1162" s="20"/>
      <c r="BH1162" s="20"/>
      <c r="BI1162" s="20"/>
      <c r="BJ1162" s="20"/>
      <c r="BK1162" s="20"/>
      <c r="BL1162" s="20"/>
      <c r="BM1162" s="20"/>
      <c r="BN1162" s="20"/>
      <c r="BO1162" s="20"/>
      <c r="BP1162" s="20"/>
      <c r="BQ1162" s="20"/>
      <c r="BR1162" s="20"/>
      <c r="BS1162" s="20"/>
      <c r="BT1162" s="20"/>
      <c r="BU1162" s="20"/>
      <c r="BV1162" s="20"/>
      <c r="BW1162" s="20"/>
      <c r="BX1162" s="20"/>
      <c r="BY1162" s="20"/>
      <c r="BZ1162" s="20"/>
      <c r="CA1162" s="20"/>
      <c r="CB1162" s="20"/>
      <c r="CC1162" s="20"/>
      <c r="CD1162" s="20"/>
      <c r="CE1162" s="20"/>
      <c r="CF1162" s="20"/>
      <c r="CG1162" s="20"/>
      <c r="CH1162" s="20"/>
      <c r="CI1162" s="20"/>
      <c r="CJ1162" s="20"/>
      <c r="CK1162" s="20"/>
      <c r="CL1162" s="20"/>
      <c r="CM1162" s="20"/>
      <c r="CN1162" s="20"/>
      <c r="CO1162" s="20"/>
      <c r="CP1162" s="20"/>
      <c r="CQ1162" s="20"/>
      <c r="CR1162" s="20"/>
      <c r="CS1162" s="20"/>
      <c r="CT1162" s="20"/>
      <c r="CU1162" s="20"/>
      <c r="CV1162" s="20"/>
      <c r="CW1162" s="20"/>
      <c r="CX1162" s="20"/>
      <c r="CY1162" s="20"/>
      <c r="CZ1162" s="20"/>
      <c r="DA1162" s="20"/>
      <c r="DB1162" s="20"/>
      <c r="DC1162" s="20"/>
      <c r="DD1162" s="20"/>
      <c r="DE1162" s="20"/>
      <c r="DF1162" s="20"/>
      <c r="DG1162" s="20"/>
      <c r="DH1162" s="20"/>
      <c r="DI1162" s="20"/>
      <c r="DJ1162" s="20"/>
      <c r="DK1162" s="20"/>
      <c r="DL1162" s="20"/>
      <c r="DM1162" s="20"/>
      <c r="DN1162" s="20"/>
      <c r="DO1162" s="20"/>
      <c r="DP1162" s="20"/>
      <c r="DQ1162" s="20"/>
      <c r="DR1162" s="20"/>
      <c r="DS1162" s="20"/>
      <c r="DT1162" s="20"/>
      <c r="DU1162" s="20"/>
      <c r="DV1162" s="20"/>
      <c r="DW1162" s="20"/>
      <c r="DX1162" s="20"/>
      <c r="DY1162" s="20"/>
    </row>
    <row r="1163">
      <c r="A1163" s="20"/>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c r="AE1163" s="20"/>
      <c r="AF1163" s="20"/>
      <c r="AG1163" s="20"/>
      <c r="AH1163" s="20"/>
      <c r="AI1163" s="20"/>
      <c r="AJ1163" s="20"/>
      <c r="AK1163" s="20"/>
      <c r="AL1163" s="20"/>
      <c r="AM1163" s="20"/>
      <c r="AN1163" s="20"/>
      <c r="AO1163" s="20"/>
      <c r="AP1163" s="20"/>
      <c r="AQ1163" s="20"/>
      <c r="AR1163" s="20"/>
      <c r="AS1163" s="20"/>
      <c r="AT1163" s="20"/>
      <c r="AU1163" s="20"/>
      <c r="AV1163" s="20"/>
      <c r="AW1163" s="20"/>
      <c r="AX1163" s="20"/>
      <c r="AY1163" s="20"/>
      <c r="AZ1163" s="20"/>
      <c r="BA1163" s="20"/>
      <c r="BB1163" s="20"/>
      <c r="BC1163" s="20"/>
      <c r="BD1163" s="20"/>
      <c r="BE1163" s="20"/>
      <c r="BF1163" s="20"/>
      <c r="BG1163" s="20"/>
      <c r="BH1163" s="20"/>
      <c r="BI1163" s="20"/>
      <c r="BJ1163" s="20"/>
      <c r="BK1163" s="20"/>
      <c r="BL1163" s="20"/>
      <c r="BM1163" s="20"/>
      <c r="BN1163" s="20"/>
      <c r="BO1163" s="20"/>
      <c r="BP1163" s="20"/>
      <c r="BQ1163" s="20"/>
      <c r="BR1163" s="20"/>
      <c r="BS1163" s="20"/>
      <c r="BT1163" s="20"/>
      <c r="BU1163" s="20"/>
      <c r="BV1163" s="20"/>
      <c r="BW1163" s="20"/>
      <c r="BX1163" s="20"/>
      <c r="BY1163" s="20"/>
      <c r="BZ1163" s="20"/>
      <c r="CA1163" s="20"/>
      <c r="CB1163" s="20"/>
      <c r="CC1163" s="20"/>
      <c r="CD1163" s="20"/>
      <c r="CE1163" s="20"/>
      <c r="CF1163" s="20"/>
      <c r="CG1163" s="20"/>
      <c r="CH1163" s="20"/>
      <c r="CI1163" s="20"/>
      <c r="CJ1163" s="20"/>
      <c r="CK1163" s="20"/>
      <c r="CL1163" s="20"/>
      <c r="CM1163" s="20"/>
      <c r="CN1163" s="20"/>
      <c r="CO1163" s="20"/>
      <c r="CP1163" s="20"/>
      <c r="CQ1163" s="20"/>
      <c r="CR1163" s="20"/>
      <c r="CS1163" s="20"/>
      <c r="CT1163" s="20"/>
      <c r="CU1163" s="20"/>
      <c r="CV1163" s="20"/>
      <c r="CW1163" s="20"/>
      <c r="CX1163" s="20"/>
      <c r="CY1163" s="20"/>
      <c r="CZ1163" s="20"/>
      <c r="DA1163" s="20"/>
      <c r="DB1163" s="20"/>
      <c r="DC1163" s="20"/>
      <c r="DD1163" s="20"/>
      <c r="DE1163" s="20"/>
      <c r="DF1163" s="20"/>
      <c r="DG1163" s="20"/>
      <c r="DH1163" s="20"/>
      <c r="DI1163" s="20"/>
      <c r="DJ1163" s="20"/>
      <c r="DK1163" s="20"/>
      <c r="DL1163" s="20"/>
      <c r="DM1163" s="20"/>
      <c r="DN1163" s="20"/>
      <c r="DO1163" s="20"/>
      <c r="DP1163" s="20"/>
      <c r="DQ1163" s="20"/>
      <c r="DR1163" s="20"/>
      <c r="DS1163" s="20"/>
      <c r="DT1163" s="20"/>
      <c r="DU1163" s="20"/>
      <c r="DV1163" s="20"/>
      <c r="DW1163" s="20"/>
      <c r="DX1163" s="20"/>
      <c r="DY1163" s="20"/>
    </row>
    <row r="1164">
      <c r="A1164" s="20"/>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c r="AE1164" s="20"/>
      <c r="AF1164" s="20"/>
      <c r="AG1164" s="20"/>
      <c r="AH1164" s="20"/>
      <c r="AI1164" s="20"/>
      <c r="AJ1164" s="20"/>
      <c r="AK1164" s="20"/>
      <c r="AL1164" s="20"/>
      <c r="AM1164" s="20"/>
      <c r="AN1164" s="20"/>
      <c r="AO1164" s="20"/>
      <c r="AP1164" s="20"/>
      <c r="AQ1164" s="20"/>
      <c r="AR1164" s="20"/>
      <c r="AS1164" s="20"/>
      <c r="AT1164" s="20"/>
      <c r="AU1164" s="20"/>
      <c r="AV1164" s="20"/>
      <c r="AW1164" s="20"/>
      <c r="AX1164" s="20"/>
      <c r="AY1164" s="20"/>
      <c r="AZ1164" s="20"/>
      <c r="BA1164" s="20"/>
      <c r="BB1164" s="20"/>
      <c r="BC1164" s="20"/>
      <c r="BD1164" s="20"/>
      <c r="BE1164" s="20"/>
      <c r="BF1164" s="20"/>
      <c r="BG1164" s="20"/>
      <c r="BH1164" s="20"/>
      <c r="BI1164" s="20"/>
      <c r="BJ1164" s="20"/>
      <c r="BK1164" s="20"/>
      <c r="BL1164" s="20"/>
      <c r="BM1164" s="20"/>
      <c r="BN1164" s="20"/>
      <c r="BO1164" s="20"/>
      <c r="BP1164" s="20"/>
      <c r="BQ1164" s="20"/>
      <c r="BR1164" s="20"/>
      <c r="BS1164" s="20"/>
      <c r="BT1164" s="20"/>
      <c r="BU1164" s="20"/>
      <c r="BV1164" s="20"/>
      <c r="BW1164" s="20"/>
      <c r="BX1164" s="20"/>
      <c r="BY1164" s="20"/>
      <c r="BZ1164" s="20"/>
      <c r="CA1164" s="20"/>
      <c r="CB1164" s="20"/>
      <c r="CC1164" s="20"/>
      <c r="CD1164" s="20"/>
      <c r="CE1164" s="20"/>
      <c r="CF1164" s="20"/>
      <c r="CG1164" s="20"/>
      <c r="CH1164" s="20"/>
      <c r="CI1164" s="20"/>
      <c r="CJ1164" s="20"/>
      <c r="CK1164" s="20"/>
      <c r="CL1164" s="20"/>
      <c r="CM1164" s="20"/>
      <c r="CN1164" s="20"/>
      <c r="CO1164" s="20"/>
      <c r="CP1164" s="20"/>
      <c r="CQ1164" s="20"/>
      <c r="CR1164" s="20"/>
      <c r="CS1164" s="20"/>
      <c r="CT1164" s="20"/>
      <c r="CU1164" s="20"/>
      <c r="CV1164" s="20"/>
      <c r="CW1164" s="20"/>
      <c r="CX1164" s="20"/>
      <c r="CY1164" s="20"/>
      <c r="CZ1164" s="20"/>
      <c r="DA1164" s="20"/>
      <c r="DB1164" s="20"/>
      <c r="DC1164" s="20"/>
      <c r="DD1164" s="20"/>
      <c r="DE1164" s="20"/>
      <c r="DF1164" s="20"/>
      <c r="DG1164" s="20"/>
      <c r="DH1164" s="20"/>
      <c r="DI1164" s="20"/>
      <c r="DJ1164" s="20"/>
      <c r="DK1164" s="20"/>
      <c r="DL1164" s="20"/>
      <c r="DM1164" s="20"/>
      <c r="DN1164" s="20"/>
      <c r="DO1164" s="20"/>
      <c r="DP1164" s="20"/>
      <c r="DQ1164" s="20"/>
      <c r="DR1164" s="20"/>
      <c r="DS1164" s="20"/>
      <c r="DT1164" s="20"/>
      <c r="DU1164" s="20"/>
      <c r="DV1164" s="20"/>
      <c r="DW1164" s="20"/>
      <c r="DX1164" s="20"/>
      <c r="DY1164" s="20"/>
    </row>
    <row r="1165">
      <c r="A1165" s="20"/>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c r="AE1165" s="20"/>
      <c r="AF1165" s="20"/>
      <c r="AG1165" s="20"/>
      <c r="AH1165" s="20"/>
      <c r="AI1165" s="20"/>
      <c r="AJ1165" s="20"/>
      <c r="AK1165" s="20"/>
      <c r="AL1165" s="20"/>
      <c r="AM1165" s="20"/>
      <c r="AN1165" s="20"/>
      <c r="AO1165" s="20"/>
      <c r="AP1165" s="20"/>
      <c r="AQ1165" s="20"/>
      <c r="AR1165" s="20"/>
      <c r="AS1165" s="20"/>
      <c r="AT1165" s="20"/>
      <c r="AU1165" s="20"/>
      <c r="AV1165" s="20"/>
      <c r="AW1165" s="20"/>
      <c r="AX1165" s="20"/>
      <c r="AY1165" s="20"/>
      <c r="AZ1165" s="20"/>
      <c r="BA1165" s="20"/>
      <c r="BB1165" s="20"/>
      <c r="BC1165" s="20"/>
      <c r="BD1165" s="20"/>
      <c r="BE1165" s="20"/>
      <c r="BF1165" s="20"/>
      <c r="BG1165" s="20"/>
      <c r="BH1165" s="20"/>
      <c r="BI1165" s="20"/>
      <c r="BJ1165" s="20"/>
      <c r="BK1165" s="20"/>
      <c r="BL1165" s="20"/>
      <c r="BM1165" s="20"/>
      <c r="BN1165" s="20"/>
      <c r="BO1165" s="20"/>
      <c r="BP1165" s="20"/>
      <c r="BQ1165" s="20"/>
      <c r="BR1165" s="20"/>
      <c r="BS1165" s="20"/>
      <c r="BT1165" s="20"/>
      <c r="BU1165" s="20"/>
      <c r="BV1165" s="20"/>
      <c r="BW1165" s="20"/>
      <c r="BX1165" s="20"/>
      <c r="BY1165" s="20"/>
      <c r="BZ1165" s="20"/>
      <c r="CA1165" s="20"/>
      <c r="CB1165" s="20"/>
      <c r="CC1165" s="20"/>
      <c r="CD1165" s="20"/>
      <c r="CE1165" s="20"/>
      <c r="CF1165" s="20"/>
      <c r="CG1165" s="20"/>
      <c r="CH1165" s="20"/>
      <c r="CI1165" s="20"/>
      <c r="CJ1165" s="20"/>
      <c r="CK1165" s="20"/>
      <c r="CL1165" s="20"/>
      <c r="CM1165" s="20"/>
      <c r="CN1165" s="20"/>
      <c r="CO1165" s="20"/>
      <c r="CP1165" s="20"/>
      <c r="CQ1165" s="20"/>
      <c r="CR1165" s="20"/>
      <c r="CS1165" s="20"/>
      <c r="CT1165" s="20"/>
      <c r="CU1165" s="20"/>
      <c r="CV1165" s="20"/>
      <c r="CW1165" s="20"/>
      <c r="CX1165" s="20"/>
      <c r="CY1165" s="20"/>
      <c r="CZ1165" s="20"/>
      <c r="DA1165" s="20"/>
      <c r="DB1165" s="20"/>
      <c r="DC1165" s="20"/>
      <c r="DD1165" s="20"/>
      <c r="DE1165" s="20"/>
      <c r="DF1165" s="20"/>
      <c r="DG1165" s="20"/>
      <c r="DH1165" s="20"/>
      <c r="DI1165" s="20"/>
      <c r="DJ1165" s="20"/>
      <c r="DK1165" s="20"/>
      <c r="DL1165" s="20"/>
      <c r="DM1165" s="20"/>
      <c r="DN1165" s="20"/>
      <c r="DO1165" s="20"/>
      <c r="DP1165" s="20"/>
      <c r="DQ1165" s="20"/>
      <c r="DR1165" s="20"/>
      <c r="DS1165" s="20"/>
      <c r="DT1165" s="20"/>
      <c r="DU1165" s="20"/>
      <c r="DV1165" s="20"/>
      <c r="DW1165" s="20"/>
      <c r="DX1165" s="20"/>
      <c r="DY1165" s="20"/>
    </row>
    <row r="1166">
      <c r="A1166" s="20"/>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c r="AE1166" s="20"/>
      <c r="AF1166" s="20"/>
      <c r="AG1166" s="20"/>
      <c r="AH1166" s="20"/>
      <c r="AI1166" s="20"/>
      <c r="AJ1166" s="20"/>
      <c r="AK1166" s="20"/>
      <c r="AL1166" s="20"/>
      <c r="AM1166" s="20"/>
      <c r="AN1166" s="20"/>
      <c r="AO1166" s="20"/>
      <c r="AP1166" s="20"/>
      <c r="AQ1166" s="20"/>
      <c r="AR1166" s="20"/>
      <c r="AS1166" s="20"/>
      <c r="AT1166" s="20"/>
      <c r="AU1166" s="20"/>
      <c r="AV1166" s="20"/>
      <c r="AW1166" s="20"/>
      <c r="AX1166" s="20"/>
      <c r="AY1166" s="20"/>
      <c r="AZ1166" s="20"/>
      <c r="BA1166" s="20"/>
      <c r="BB1166" s="20"/>
      <c r="BC1166" s="20"/>
      <c r="BD1166" s="20"/>
      <c r="BE1166" s="20"/>
      <c r="BF1166" s="20"/>
      <c r="BG1166" s="20"/>
      <c r="BH1166" s="20"/>
      <c r="BI1166" s="20"/>
      <c r="BJ1166" s="20"/>
      <c r="BK1166" s="20"/>
      <c r="BL1166" s="20"/>
      <c r="BM1166" s="20"/>
      <c r="BN1166" s="20"/>
      <c r="BO1166" s="20"/>
      <c r="BP1166" s="20"/>
      <c r="BQ1166" s="20"/>
      <c r="BR1166" s="20"/>
      <c r="BS1166" s="20"/>
      <c r="BT1166" s="20"/>
      <c r="BU1166" s="20"/>
      <c r="BV1166" s="20"/>
      <c r="BW1166" s="20"/>
      <c r="BX1166" s="20"/>
      <c r="BY1166" s="20"/>
      <c r="BZ1166" s="20"/>
      <c r="CA1166" s="20"/>
      <c r="CB1166" s="20"/>
      <c r="CC1166" s="20"/>
      <c r="CD1166" s="20"/>
      <c r="CE1166" s="20"/>
      <c r="CF1166" s="20"/>
      <c r="CG1166" s="20"/>
      <c r="CH1166" s="20"/>
      <c r="CI1166" s="20"/>
      <c r="CJ1166" s="20"/>
      <c r="CK1166" s="20"/>
      <c r="CL1166" s="20"/>
      <c r="CM1166" s="20"/>
      <c r="CN1166" s="20"/>
      <c r="CO1166" s="20"/>
      <c r="CP1166" s="20"/>
      <c r="CQ1166" s="20"/>
      <c r="CR1166" s="20"/>
      <c r="CS1166" s="20"/>
      <c r="CT1166" s="20"/>
      <c r="CU1166" s="20"/>
      <c r="CV1166" s="20"/>
      <c r="CW1166" s="20"/>
      <c r="CX1166" s="20"/>
      <c r="CY1166" s="20"/>
      <c r="CZ1166" s="20"/>
      <c r="DA1166" s="20"/>
      <c r="DB1166" s="20"/>
      <c r="DC1166" s="20"/>
      <c r="DD1166" s="20"/>
      <c r="DE1166" s="20"/>
      <c r="DF1166" s="20"/>
      <c r="DG1166" s="20"/>
      <c r="DH1166" s="20"/>
      <c r="DI1166" s="20"/>
      <c r="DJ1166" s="20"/>
      <c r="DK1166" s="20"/>
      <c r="DL1166" s="20"/>
      <c r="DM1166" s="20"/>
      <c r="DN1166" s="20"/>
      <c r="DO1166" s="20"/>
      <c r="DP1166" s="20"/>
      <c r="DQ1166" s="20"/>
      <c r="DR1166" s="20"/>
      <c r="DS1166" s="20"/>
      <c r="DT1166" s="20"/>
      <c r="DU1166" s="20"/>
      <c r="DV1166" s="20"/>
      <c r="DW1166" s="20"/>
      <c r="DX1166" s="20"/>
      <c r="DY1166" s="20"/>
    </row>
    <row r="1167">
      <c r="A1167" s="20"/>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c r="AE1167" s="20"/>
      <c r="AF1167" s="20"/>
      <c r="AG1167" s="20"/>
      <c r="AH1167" s="20"/>
      <c r="AI1167" s="20"/>
      <c r="AJ1167" s="20"/>
      <c r="AK1167" s="20"/>
      <c r="AL1167" s="20"/>
      <c r="AM1167" s="20"/>
      <c r="AN1167" s="20"/>
      <c r="AO1167" s="20"/>
      <c r="AP1167" s="20"/>
      <c r="AQ1167" s="20"/>
      <c r="AR1167" s="20"/>
      <c r="AS1167" s="20"/>
      <c r="AT1167" s="20"/>
      <c r="AU1167" s="20"/>
      <c r="AV1167" s="20"/>
      <c r="AW1167" s="20"/>
      <c r="AX1167" s="20"/>
      <c r="AY1167" s="20"/>
      <c r="AZ1167" s="20"/>
      <c r="BA1167" s="20"/>
      <c r="BB1167" s="20"/>
      <c r="BC1167" s="20"/>
      <c r="BD1167" s="20"/>
      <c r="BE1167" s="20"/>
      <c r="BF1167" s="20"/>
      <c r="BG1167" s="20"/>
      <c r="BH1167" s="20"/>
      <c r="BI1167" s="20"/>
      <c r="BJ1167" s="20"/>
      <c r="BK1167" s="20"/>
      <c r="BL1167" s="20"/>
      <c r="BM1167" s="20"/>
      <c r="BN1167" s="20"/>
      <c r="BO1167" s="20"/>
      <c r="BP1167" s="20"/>
      <c r="BQ1167" s="20"/>
      <c r="BR1167" s="20"/>
      <c r="BS1167" s="20"/>
      <c r="BT1167" s="20"/>
      <c r="BU1167" s="20"/>
      <c r="BV1167" s="20"/>
      <c r="BW1167" s="20"/>
      <c r="BX1167" s="20"/>
      <c r="BY1167" s="20"/>
      <c r="BZ1167" s="20"/>
      <c r="CA1167" s="20"/>
      <c r="CB1167" s="20"/>
      <c r="CC1167" s="20"/>
      <c r="CD1167" s="20"/>
      <c r="CE1167" s="20"/>
      <c r="CF1167" s="20"/>
      <c r="CG1167" s="20"/>
      <c r="CH1167" s="20"/>
      <c r="CI1167" s="20"/>
      <c r="CJ1167" s="20"/>
      <c r="CK1167" s="20"/>
      <c r="CL1167" s="20"/>
      <c r="CM1167" s="20"/>
      <c r="CN1167" s="20"/>
      <c r="CO1167" s="20"/>
      <c r="CP1167" s="20"/>
      <c r="CQ1167" s="20"/>
      <c r="CR1167" s="20"/>
      <c r="CS1167" s="20"/>
      <c r="CT1167" s="20"/>
      <c r="CU1167" s="20"/>
      <c r="CV1167" s="20"/>
      <c r="CW1167" s="20"/>
      <c r="CX1167" s="20"/>
      <c r="CY1167" s="20"/>
      <c r="CZ1167" s="20"/>
      <c r="DA1167" s="20"/>
      <c r="DB1167" s="20"/>
      <c r="DC1167" s="20"/>
      <c r="DD1167" s="20"/>
      <c r="DE1167" s="20"/>
      <c r="DF1167" s="20"/>
      <c r="DG1167" s="20"/>
      <c r="DH1167" s="20"/>
      <c r="DI1167" s="20"/>
      <c r="DJ1167" s="20"/>
      <c r="DK1167" s="20"/>
      <c r="DL1167" s="20"/>
      <c r="DM1167" s="20"/>
      <c r="DN1167" s="20"/>
      <c r="DO1167" s="20"/>
      <c r="DP1167" s="20"/>
      <c r="DQ1167" s="20"/>
      <c r="DR1167" s="20"/>
      <c r="DS1167" s="20"/>
      <c r="DT1167" s="20"/>
      <c r="DU1167" s="20"/>
      <c r="DV1167" s="20"/>
      <c r="DW1167" s="20"/>
      <c r="DX1167" s="20"/>
      <c r="DY1167" s="20"/>
    </row>
    <row r="1168">
      <c r="A1168" s="20"/>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c r="AE1168" s="20"/>
      <c r="AF1168" s="20"/>
      <c r="AG1168" s="20"/>
      <c r="AH1168" s="20"/>
      <c r="AI1168" s="20"/>
      <c r="AJ1168" s="20"/>
      <c r="AK1168" s="20"/>
      <c r="AL1168" s="20"/>
      <c r="AM1168" s="20"/>
      <c r="AN1168" s="20"/>
      <c r="AO1168" s="20"/>
      <c r="AP1168" s="20"/>
      <c r="AQ1168" s="20"/>
      <c r="AR1168" s="20"/>
      <c r="AS1168" s="20"/>
      <c r="AT1168" s="20"/>
      <c r="AU1168" s="20"/>
      <c r="AV1168" s="20"/>
      <c r="AW1168" s="20"/>
      <c r="AX1168" s="20"/>
      <c r="AY1168" s="20"/>
      <c r="AZ1168" s="20"/>
      <c r="BA1168" s="20"/>
      <c r="BB1168" s="20"/>
      <c r="BC1168" s="20"/>
      <c r="BD1168" s="20"/>
      <c r="BE1168" s="20"/>
      <c r="BF1168" s="20"/>
      <c r="BG1168" s="20"/>
      <c r="BH1168" s="20"/>
      <c r="BI1168" s="20"/>
      <c r="BJ1168" s="20"/>
      <c r="BK1168" s="20"/>
      <c r="BL1168" s="20"/>
      <c r="BM1168" s="20"/>
      <c r="BN1168" s="20"/>
      <c r="BO1168" s="20"/>
      <c r="BP1168" s="20"/>
      <c r="BQ1168" s="20"/>
      <c r="BR1168" s="20"/>
      <c r="BS1168" s="20"/>
      <c r="BT1168" s="20"/>
      <c r="BU1168" s="20"/>
      <c r="BV1168" s="20"/>
      <c r="BW1168" s="20"/>
      <c r="BX1168" s="20"/>
      <c r="BY1168" s="20"/>
      <c r="BZ1168" s="20"/>
      <c r="CA1168" s="20"/>
      <c r="CB1168" s="20"/>
      <c r="CC1168" s="20"/>
      <c r="CD1168" s="20"/>
      <c r="CE1168" s="20"/>
      <c r="CF1168" s="20"/>
      <c r="CG1168" s="20"/>
      <c r="CH1168" s="20"/>
      <c r="CI1168" s="20"/>
      <c r="CJ1168" s="20"/>
      <c r="CK1168" s="20"/>
      <c r="CL1168" s="20"/>
      <c r="CM1168" s="20"/>
      <c r="CN1168" s="20"/>
      <c r="CO1168" s="20"/>
      <c r="CP1168" s="20"/>
      <c r="CQ1168" s="20"/>
      <c r="CR1168" s="20"/>
      <c r="CS1168" s="20"/>
      <c r="CT1168" s="20"/>
      <c r="CU1168" s="20"/>
      <c r="CV1168" s="20"/>
      <c r="CW1168" s="20"/>
      <c r="CX1168" s="20"/>
      <c r="CY1168" s="20"/>
      <c r="CZ1168" s="20"/>
      <c r="DA1168" s="20"/>
      <c r="DB1168" s="20"/>
      <c r="DC1168" s="20"/>
      <c r="DD1168" s="20"/>
      <c r="DE1168" s="20"/>
      <c r="DF1168" s="20"/>
      <c r="DG1168" s="20"/>
      <c r="DH1168" s="20"/>
      <c r="DI1168" s="20"/>
      <c r="DJ1168" s="20"/>
      <c r="DK1168" s="20"/>
      <c r="DL1168" s="20"/>
      <c r="DM1168" s="20"/>
      <c r="DN1168" s="20"/>
      <c r="DO1168" s="20"/>
      <c r="DP1168" s="20"/>
      <c r="DQ1168" s="20"/>
      <c r="DR1168" s="20"/>
      <c r="DS1168" s="20"/>
      <c r="DT1168" s="20"/>
      <c r="DU1168" s="20"/>
      <c r="DV1168" s="20"/>
      <c r="DW1168" s="20"/>
      <c r="DX1168" s="20"/>
      <c r="DY1168" s="20"/>
    </row>
    <row r="1169">
      <c r="A1169" s="20"/>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c r="AE1169" s="20"/>
      <c r="AF1169" s="20"/>
      <c r="AG1169" s="20"/>
      <c r="AH1169" s="20"/>
      <c r="AI1169" s="20"/>
      <c r="AJ1169" s="20"/>
      <c r="AK1169" s="20"/>
      <c r="AL1169" s="20"/>
      <c r="AM1169" s="20"/>
      <c r="AN1169" s="20"/>
      <c r="AO1169" s="20"/>
      <c r="AP1169" s="20"/>
      <c r="AQ1169" s="20"/>
      <c r="AR1169" s="20"/>
      <c r="AS1169" s="20"/>
      <c r="AT1169" s="20"/>
      <c r="AU1169" s="20"/>
      <c r="AV1169" s="20"/>
      <c r="AW1169" s="20"/>
      <c r="AX1169" s="20"/>
      <c r="AY1169" s="20"/>
      <c r="AZ1169" s="20"/>
      <c r="BA1169" s="20"/>
      <c r="BB1169" s="20"/>
      <c r="BC1169" s="20"/>
      <c r="BD1169" s="20"/>
      <c r="BE1169" s="20"/>
      <c r="BF1169" s="20"/>
      <c r="BG1169" s="20"/>
      <c r="BH1169" s="20"/>
      <c r="BI1169" s="20"/>
      <c r="BJ1169" s="20"/>
      <c r="BK1169" s="20"/>
      <c r="BL1169" s="20"/>
      <c r="BM1169" s="20"/>
      <c r="BN1169" s="20"/>
      <c r="BO1169" s="20"/>
      <c r="BP1169" s="20"/>
      <c r="BQ1169" s="20"/>
      <c r="BR1169" s="20"/>
      <c r="BS1169" s="20"/>
      <c r="BT1169" s="20"/>
      <c r="BU1169" s="20"/>
      <c r="BV1169" s="20"/>
      <c r="BW1169" s="20"/>
      <c r="BX1169" s="20"/>
      <c r="BY1169" s="20"/>
      <c r="BZ1169" s="20"/>
      <c r="CA1169" s="20"/>
      <c r="CB1169" s="20"/>
      <c r="CC1169" s="20"/>
      <c r="CD1169" s="20"/>
      <c r="CE1169" s="20"/>
      <c r="CF1169" s="20"/>
      <c r="CG1169" s="20"/>
      <c r="CH1169" s="20"/>
      <c r="CI1169" s="20"/>
      <c r="CJ1169" s="20"/>
      <c r="CK1169" s="20"/>
      <c r="CL1169" s="20"/>
      <c r="CM1169" s="20"/>
      <c r="CN1169" s="20"/>
      <c r="CO1169" s="20"/>
      <c r="CP1169" s="20"/>
      <c r="CQ1169" s="20"/>
      <c r="CR1169" s="20"/>
      <c r="CS1169" s="20"/>
      <c r="CT1169" s="20"/>
      <c r="CU1169" s="20"/>
      <c r="CV1169" s="20"/>
      <c r="CW1169" s="20"/>
      <c r="CX1169" s="20"/>
      <c r="CY1169" s="20"/>
      <c r="CZ1169" s="20"/>
      <c r="DA1169" s="20"/>
      <c r="DB1169" s="20"/>
      <c r="DC1169" s="20"/>
      <c r="DD1169" s="20"/>
      <c r="DE1169" s="20"/>
      <c r="DF1169" s="20"/>
      <c r="DG1169" s="20"/>
      <c r="DH1169" s="20"/>
      <c r="DI1169" s="20"/>
      <c r="DJ1169" s="20"/>
      <c r="DK1169" s="20"/>
      <c r="DL1169" s="20"/>
      <c r="DM1169" s="20"/>
      <c r="DN1169" s="20"/>
      <c r="DO1169" s="20"/>
      <c r="DP1169" s="20"/>
      <c r="DQ1169" s="20"/>
      <c r="DR1169" s="20"/>
      <c r="DS1169" s="20"/>
      <c r="DT1169" s="20"/>
      <c r="DU1169" s="20"/>
      <c r="DV1169" s="20"/>
      <c r="DW1169" s="20"/>
      <c r="DX1169" s="20"/>
      <c r="DY1169" s="20"/>
    </row>
    <row r="1170">
      <c r="A1170" s="20"/>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c r="AE1170" s="20"/>
      <c r="AF1170" s="20"/>
      <c r="AG1170" s="20"/>
      <c r="AH1170" s="20"/>
      <c r="AI1170" s="20"/>
      <c r="AJ1170" s="20"/>
      <c r="AK1170" s="20"/>
      <c r="AL1170" s="20"/>
      <c r="AM1170" s="20"/>
      <c r="AN1170" s="20"/>
      <c r="AO1170" s="20"/>
      <c r="AP1170" s="20"/>
      <c r="AQ1170" s="20"/>
      <c r="AR1170" s="20"/>
      <c r="AS1170" s="20"/>
      <c r="AT1170" s="20"/>
      <c r="AU1170" s="20"/>
      <c r="AV1170" s="20"/>
      <c r="AW1170" s="20"/>
      <c r="AX1170" s="20"/>
      <c r="AY1170" s="20"/>
      <c r="AZ1170" s="20"/>
      <c r="BA1170" s="20"/>
      <c r="BB1170" s="20"/>
      <c r="BC1170" s="20"/>
      <c r="BD1170" s="20"/>
      <c r="BE1170" s="20"/>
      <c r="BF1170" s="20"/>
      <c r="BG1170" s="20"/>
      <c r="BH1170" s="20"/>
      <c r="BI1170" s="20"/>
      <c r="BJ1170" s="20"/>
      <c r="BK1170" s="20"/>
      <c r="BL1170" s="20"/>
      <c r="BM1170" s="20"/>
      <c r="BN1170" s="20"/>
      <c r="BO1170" s="20"/>
      <c r="BP1170" s="20"/>
      <c r="BQ1170" s="20"/>
      <c r="BR1170" s="20"/>
      <c r="BS1170" s="20"/>
      <c r="BT1170" s="20"/>
      <c r="BU1170" s="20"/>
      <c r="BV1170" s="20"/>
      <c r="BW1170" s="20"/>
      <c r="BX1170" s="20"/>
      <c r="BY1170" s="20"/>
      <c r="BZ1170" s="20"/>
      <c r="CA1170" s="20"/>
      <c r="CB1170" s="20"/>
      <c r="CC1170" s="20"/>
      <c r="CD1170" s="20"/>
      <c r="CE1170" s="20"/>
      <c r="CF1170" s="20"/>
      <c r="CG1170" s="20"/>
      <c r="CH1170" s="20"/>
      <c r="CI1170" s="20"/>
      <c r="CJ1170" s="20"/>
      <c r="CK1170" s="20"/>
      <c r="CL1170" s="20"/>
      <c r="CM1170" s="20"/>
      <c r="CN1170" s="20"/>
      <c r="CO1170" s="20"/>
      <c r="CP1170" s="20"/>
      <c r="CQ1170" s="20"/>
      <c r="CR1170" s="20"/>
      <c r="CS1170" s="20"/>
      <c r="CT1170" s="20"/>
      <c r="CU1170" s="20"/>
      <c r="CV1170" s="20"/>
      <c r="CW1170" s="20"/>
      <c r="CX1170" s="20"/>
      <c r="CY1170" s="20"/>
      <c r="CZ1170" s="20"/>
      <c r="DA1170" s="20"/>
      <c r="DB1170" s="20"/>
      <c r="DC1170" s="20"/>
      <c r="DD1170" s="20"/>
      <c r="DE1170" s="20"/>
      <c r="DF1170" s="20"/>
      <c r="DG1170" s="20"/>
      <c r="DH1170" s="20"/>
      <c r="DI1170" s="20"/>
      <c r="DJ1170" s="20"/>
      <c r="DK1170" s="20"/>
      <c r="DL1170" s="20"/>
      <c r="DM1170" s="20"/>
      <c r="DN1170" s="20"/>
      <c r="DO1170" s="20"/>
      <c r="DP1170" s="20"/>
      <c r="DQ1170" s="20"/>
      <c r="DR1170" s="20"/>
      <c r="DS1170" s="20"/>
      <c r="DT1170" s="20"/>
      <c r="DU1170" s="20"/>
      <c r="DV1170" s="20"/>
      <c r="DW1170" s="20"/>
      <c r="DX1170" s="20"/>
      <c r="DY1170" s="20"/>
    </row>
    <row r="1171">
      <c r="A1171" s="20"/>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c r="AE1171" s="20"/>
      <c r="AF1171" s="20"/>
      <c r="AG1171" s="20"/>
      <c r="AH1171" s="20"/>
      <c r="AI1171" s="20"/>
      <c r="AJ1171" s="20"/>
      <c r="AK1171" s="20"/>
      <c r="AL1171" s="20"/>
      <c r="AM1171" s="20"/>
      <c r="AN1171" s="20"/>
      <c r="AO1171" s="20"/>
      <c r="AP1171" s="20"/>
      <c r="AQ1171" s="20"/>
      <c r="AR1171" s="20"/>
      <c r="AS1171" s="20"/>
      <c r="AT1171" s="20"/>
      <c r="AU1171" s="20"/>
      <c r="AV1171" s="20"/>
      <c r="AW1171" s="20"/>
      <c r="AX1171" s="20"/>
      <c r="AY1171" s="20"/>
      <c r="AZ1171" s="20"/>
      <c r="BA1171" s="20"/>
      <c r="BB1171" s="20"/>
      <c r="BC1171" s="20"/>
      <c r="BD1171" s="20"/>
      <c r="BE1171" s="20"/>
      <c r="BF1171" s="20"/>
      <c r="BG1171" s="20"/>
      <c r="BH1171" s="20"/>
      <c r="BI1171" s="20"/>
      <c r="BJ1171" s="20"/>
      <c r="BK1171" s="20"/>
      <c r="BL1171" s="20"/>
      <c r="BM1171" s="20"/>
      <c r="BN1171" s="20"/>
      <c r="BO1171" s="20"/>
      <c r="BP1171" s="20"/>
      <c r="BQ1171" s="20"/>
      <c r="BR1171" s="20"/>
      <c r="BS1171" s="20"/>
      <c r="BT1171" s="20"/>
      <c r="BU1171" s="20"/>
      <c r="BV1171" s="20"/>
      <c r="BW1171" s="20"/>
      <c r="BX1171" s="20"/>
      <c r="BY1171" s="20"/>
      <c r="BZ1171" s="20"/>
      <c r="CA1171" s="20"/>
      <c r="CB1171" s="20"/>
      <c r="CC1171" s="20"/>
      <c r="CD1171" s="20"/>
      <c r="CE1171" s="20"/>
      <c r="CF1171" s="20"/>
      <c r="CG1171" s="20"/>
      <c r="CH1171" s="20"/>
      <c r="CI1171" s="20"/>
      <c r="CJ1171" s="20"/>
      <c r="CK1171" s="20"/>
      <c r="CL1171" s="20"/>
      <c r="CM1171" s="20"/>
      <c r="CN1171" s="20"/>
      <c r="CO1171" s="20"/>
      <c r="CP1171" s="20"/>
      <c r="CQ1171" s="20"/>
      <c r="CR1171" s="20"/>
      <c r="CS1171" s="20"/>
      <c r="CT1171" s="20"/>
      <c r="CU1171" s="20"/>
      <c r="CV1171" s="20"/>
      <c r="CW1171" s="20"/>
      <c r="CX1171" s="20"/>
      <c r="CY1171" s="20"/>
      <c r="CZ1171" s="20"/>
      <c r="DA1171" s="20"/>
      <c r="DB1171" s="20"/>
      <c r="DC1171" s="20"/>
      <c r="DD1171" s="20"/>
      <c r="DE1171" s="20"/>
      <c r="DF1171" s="20"/>
      <c r="DG1171" s="20"/>
      <c r="DH1171" s="20"/>
      <c r="DI1171" s="20"/>
      <c r="DJ1171" s="20"/>
      <c r="DK1171" s="20"/>
      <c r="DL1171" s="20"/>
      <c r="DM1171" s="20"/>
      <c r="DN1171" s="20"/>
      <c r="DO1171" s="20"/>
      <c r="DP1171" s="20"/>
      <c r="DQ1171" s="20"/>
      <c r="DR1171" s="20"/>
      <c r="DS1171" s="20"/>
      <c r="DT1171" s="20"/>
      <c r="DU1171" s="20"/>
      <c r="DV1171" s="20"/>
      <c r="DW1171" s="20"/>
      <c r="DX1171" s="20"/>
      <c r="DY1171" s="20"/>
    </row>
    <row r="1172">
      <c r="A1172" s="20"/>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c r="AE1172" s="20"/>
      <c r="AF1172" s="20"/>
      <c r="AG1172" s="20"/>
      <c r="AH1172" s="20"/>
      <c r="AI1172" s="20"/>
      <c r="AJ1172" s="20"/>
      <c r="AK1172" s="20"/>
      <c r="AL1172" s="20"/>
      <c r="AM1172" s="20"/>
      <c r="AN1172" s="20"/>
      <c r="AO1172" s="20"/>
      <c r="AP1172" s="20"/>
      <c r="AQ1172" s="20"/>
      <c r="AR1172" s="20"/>
      <c r="AS1172" s="20"/>
      <c r="AT1172" s="20"/>
      <c r="AU1172" s="20"/>
      <c r="AV1172" s="20"/>
      <c r="AW1172" s="20"/>
      <c r="AX1172" s="20"/>
      <c r="AY1172" s="20"/>
      <c r="AZ1172" s="20"/>
      <c r="BA1172" s="20"/>
      <c r="BB1172" s="20"/>
      <c r="BC1172" s="20"/>
      <c r="BD1172" s="20"/>
      <c r="BE1172" s="20"/>
      <c r="BF1172" s="20"/>
      <c r="BG1172" s="20"/>
      <c r="BH1172" s="20"/>
      <c r="BI1172" s="20"/>
      <c r="BJ1172" s="20"/>
      <c r="BK1172" s="20"/>
      <c r="BL1172" s="20"/>
      <c r="BM1172" s="20"/>
      <c r="BN1172" s="20"/>
      <c r="BO1172" s="20"/>
      <c r="BP1172" s="20"/>
      <c r="BQ1172" s="20"/>
      <c r="BR1172" s="20"/>
      <c r="BS1172" s="20"/>
      <c r="BT1172" s="20"/>
      <c r="BU1172" s="20"/>
      <c r="BV1172" s="20"/>
      <c r="BW1172" s="20"/>
      <c r="BX1172" s="20"/>
      <c r="BY1172" s="20"/>
      <c r="BZ1172" s="20"/>
      <c r="CA1172" s="20"/>
      <c r="CB1172" s="20"/>
      <c r="CC1172" s="20"/>
      <c r="CD1172" s="20"/>
      <c r="CE1172" s="20"/>
      <c r="CF1172" s="20"/>
      <c r="CG1172" s="20"/>
      <c r="CH1172" s="20"/>
      <c r="CI1172" s="20"/>
      <c r="CJ1172" s="20"/>
      <c r="CK1172" s="20"/>
      <c r="CL1172" s="20"/>
      <c r="CM1172" s="20"/>
      <c r="CN1172" s="20"/>
      <c r="CO1172" s="20"/>
      <c r="CP1172" s="20"/>
      <c r="CQ1172" s="20"/>
      <c r="CR1172" s="20"/>
      <c r="CS1172" s="20"/>
      <c r="CT1172" s="20"/>
      <c r="CU1172" s="20"/>
      <c r="CV1172" s="20"/>
      <c r="CW1172" s="20"/>
      <c r="CX1172" s="20"/>
      <c r="CY1172" s="20"/>
      <c r="CZ1172" s="20"/>
      <c r="DA1172" s="20"/>
      <c r="DB1172" s="20"/>
      <c r="DC1172" s="20"/>
      <c r="DD1172" s="20"/>
      <c r="DE1172" s="20"/>
      <c r="DF1172" s="20"/>
      <c r="DG1172" s="20"/>
      <c r="DH1172" s="20"/>
      <c r="DI1172" s="20"/>
      <c r="DJ1172" s="20"/>
      <c r="DK1172" s="20"/>
      <c r="DL1172" s="20"/>
      <c r="DM1172" s="20"/>
      <c r="DN1172" s="20"/>
      <c r="DO1172" s="20"/>
      <c r="DP1172" s="20"/>
      <c r="DQ1172" s="20"/>
      <c r="DR1172" s="20"/>
      <c r="DS1172" s="20"/>
      <c r="DT1172" s="20"/>
      <c r="DU1172" s="20"/>
      <c r="DV1172" s="20"/>
      <c r="DW1172" s="20"/>
      <c r="DX1172" s="20"/>
      <c r="DY1172" s="20"/>
    </row>
    <row r="1173">
      <c r="A1173" s="20"/>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c r="AE1173" s="20"/>
      <c r="AF1173" s="20"/>
      <c r="AG1173" s="20"/>
      <c r="AH1173" s="20"/>
      <c r="AI1173" s="20"/>
      <c r="AJ1173" s="20"/>
      <c r="AK1173" s="20"/>
      <c r="AL1173" s="20"/>
      <c r="AM1173" s="20"/>
      <c r="AN1173" s="20"/>
      <c r="AO1173" s="20"/>
      <c r="AP1173" s="20"/>
      <c r="AQ1173" s="20"/>
      <c r="AR1173" s="20"/>
      <c r="AS1173" s="20"/>
      <c r="AT1173" s="20"/>
      <c r="AU1173" s="20"/>
      <c r="AV1173" s="20"/>
      <c r="AW1173" s="20"/>
      <c r="AX1173" s="20"/>
      <c r="AY1173" s="20"/>
      <c r="AZ1173" s="20"/>
      <c r="BA1173" s="20"/>
      <c r="BB1173" s="20"/>
      <c r="BC1173" s="20"/>
      <c r="BD1173" s="20"/>
      <c r="BE1173" s="20"/>
      <c r="BF1173" s="20"/>
      <c r="BG1173" s="20"/>
      <c r="BH1173" s="20"/>
      <c r="BI1173" s="20"/>
      <c r="BJ1173" s="20"/>
      <c r="BK1173" s="20"/>
      <c r="BL1173" s="20"/>
      <c r="BM1173" s="20"/>
      <c r="BN1173" s="20"/>
      <c r="BO1173" s="20"/>
      <c r="BP1173" s="20"/>
      <c r="BQ1173" s="20"/>
      <c r="BR1173" s="20"/>
      <c r="BS1173" s="20"/>
      <c r="BT1173" s="20"/>
      <c r="BU1173" s="20"/>
      <c r="BV1173" s="20"/>
      <c r="BW1173" s="20"/>
      <c r="BX1173" s="20"/>
      <c r="BY1173" s="20"/>
      <c r="BZ1173" s="20"/>
      <c r="CA1173" s="20"/>
      <c r="CB1173" s="20"/>
      <c r="CC1173" s="20"/>
      <c r="CD1173" s="20"/>
      <c r="CE1173" s="20"/>
      <c r="CF1173" s="20"/>
      <c r="CG1173" s="20"/>
      <c r="CH1173" s="20"/>
      <c r="CI1173" s="20"/>
      <c r="CJ1173" s="20"/>
      <c r="CK1173" s="20"/>
      <c r="CL1173" s="20"/>
      <c r="CM1173" s="20"/>
      <c r="CN1173" s="20"/>
      <c r="CO1173" s="20"/>
      <c r="CP1173" s="20"/>
      <c r="CQ1173" s="20"/>
      <c r="CR1173" s="20"/>
      <c r="CS1173" s="20"/>
      <c r="CT1173" s="20"/>
      <c r="CU1173" s="20"/>
      <c r="CV1173" s="20"/>
      <c r="CW1173" s="20"/>
      <c r="CX1173" s="20"/>
      <c r="CY1173" s="20"/>
      <c r="CZ1173" s="20"/>
      <c r="DA1173" s="20"/>
      <c r="DB1173" s="20"/>
      <c r="DC1173" s="20"/>
      <c r="DD1173" s="20"/>
      <c r="DE1173" s="20"/>
      <c r="DF1173" s="20"/>
      <c r="DG1173" s="20"/>
      <c r="DH1173" s="20"/>
      <c r="DI1173" s="20"/>
      <c r="DJ1173" s="20"/>
      <c r="DK1173" s="20"/>
      <c r="DL1173" s="20"/>
      <c r="DM1173" s="20"/>
      <c r="DN1173" s="20"/>
      <c r="DO1173" s="20"/>
      <c r="DP1173" s="20"/>
      <c r="DQ1173" s="20"/>
      <c r="DR1173" s="20"/>
      <c r="DS1173" s="20"/>
      <c r="DT1173" s="20"/>
      <c r="DU1173" s="20"/>
      <c r="DV1173" s="20"/>
      <c r="DW1173" s="20"/>
      <c r="DX1173" s="20"/>
      <c r="DY1173" s="20"/>
    </row>
    <row r="1174">
      <c r="A1174" s="20"/>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c r="AE1174" s="20"/>
      <c r="AF1174" s="20"/>
      <c r="AG1174" s="20"/>
      <c r="AH1174" s="20"/>
      <c r="AI1174" s="20"/>
      <c r="AJ1174" s="20"/>
      <c r="AK1174" s="20"/>
      <c r="AL1174" s="20"/>
      <c r="AM1174" s="20"/>
      <c r="AN1174" s="20"/>
      <c r="AO1174" s="20"/>
      <c r="AP1174" s="20"/>
      <c r="AQ1174" s="20"/>
      <c r="AR1174" s="20"/>
      <c r="AS1174" s="20"/>
      <c r="AT1174" s="20"/>
      <c r="AU1174" s="20"/>
      <c r="AV1174" s="20"/>
      <c r="AW1174" s="20"/>
      <c r="AX1174" s="20"/>
      <c r="AY1174" s="20"/>
      <c r="AZ1174" s="20"/>
      <c r="BA1174" s="20"/>
      <c r="BB1174" s="20"/>
      <c r="BC1174" s="20"/>
      <c r="BD1174" s="20"/>
      <c r="BE1174" s="20"/>
      <c r="BF1174" s="20"/>
      <c r="BG1174" s="20"/>
      <c r="BH1174" s="20"/>
      <c r="BI1174" s="20"/>
      <c r="BJ1174" s="20"/>
      <c r="BK1174" s="20"/>
      <c r="BL1174" s="20"/>
      <c r="BM1174" s="20"/>
      <c r="BN1174" s="20"/>
      <c r="BO1174" s="20"/>
      <c r="BP1174" s="20"/>
      <c r="BQ1174" s="20"/>
      <c r="BR1174" s="20"/>
      <c r="BS1174" s="20"/>
      <c r="BT1174" s="20"/>
      <c r="BU1174" s="20"/>
      <c r="BV1174" s="20"/>
      <c r="BW1174" s="20"/>
      <c r="BX1174" s="20"/>
      <c r="BY1174" s="20"/>
      <c r="BZ1174" s="20"/>
      <c r="CA1174" s="20"/>
      <c r="CB1174" s="20"/>
      <c r="CC1174" s="20"/>
      <c r="CD1174" s="20"/>
      <c r="CE1174" s="20"/>
      <c r="CF1174" s="20"/>
      <c r="CG1174" s="20"/>
      <c r="CH1174" s="20"/>
      <c r="CI1174" s="20"/>
      <c r="CJ1174" s="20"/>
      <c r="CK1174" s="20"/>
      <c r="CL1174" s="20"/>
      <c r="CM1174" s="20"/>
      <c r="CN1174" s="20"/>
      <c r="CO1174" s="20"/>
      <c r="CP1174" s="20"/>
      <c r="CQ1174" s="20"/>
      <c r="CR1174" s="20"/>
      <c r="CS1174" s="20"/>
      <c r="CT1174" s="20"/>
      <c r="CU1174" s="20"/>
      <c r="CV1174" s="20"/>
      <c r="CW1174" s="20"/>
      <c r="CX1174" s="20"/>
      <c r="CY1174" s="20"/>
      <c r="CZ1174" s="20"/>
      <c r="DA1174" s="20"/>
      <c r="DB1174" s="20"/>
      <c r="DC1174" s="20"/>
      <c r="DD1174" s="20"/>
      <c r="DE1174" s="20"/>
      <c r="DF1174" s="20"/>
      <c r="DG1174" s="20"/>
      <c r="DH1174" s="20"/>
      <c r="DI1174" s="20"/>
      <c r="DJ1174" s="20"/>
      <c r="DK1174" s="20"/>
      <c r="DL1174" s="20"/>
      <c r="DM1174" s="20"/>
      <c r="DN1174" s="20"/>
      <c r="DO1174" s="20"/>
      <c r="DP1174" s="20"/>
      <c r="DQ1174" s="20"/>
      <c r="DR1174" s="20"/>
      <c r="DS1174" s="20"/>
      <c r="DT1174" s="20"/>
      <c r="DU1174" s="20"/>
      <c r="DV1174" s="20"/>
      <c r="DW1174" s="20"/>
      <c r="DX1174" s="20"/>
      <c r="DY1174" s="20"/>
    </row>
    <row r="1175">
      <c r="A1175" s="20"/>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c r="AE1175" s="20"/>
      <c r="AF1175" s="20"/>
      <c r="AG1175" s="20"/>
      <c r="AH1175" s="20"/>
      <c r="AI1175" s="20"/>
      <c r="AJ1175" s="20"/>
      <c r="AK1175" s="20"/>
      <c r="AL1175" s="20"/>
      <c r="AM1175" s="20"/>
      <c r="AN1175" s="20"/>
      <c r="AO1175" s="20"/>
      <c r="AP1175" s="20"/>
      <c r="AQ1175" s="20"/>
      <c r="AR1175" s="20"/>
      <c r="AS1175" s="20"/>
      <c r="AT1175" s="20"/>
      <c r="AU1175" s="20"/>
      <c r="AV1175" s="20"/>
      <c r="AW1175" s="20"/>
      <c r="AX1175" s="20"/>
      <c r="AY1175" s="20"/>
      <c r="AZ1175" s="20"/>
      <c r="BA1175" s="20"/>
      <c r="BB1175" s="20"/>
      <c r="BC1175" s="20"/>
      <c r="BD1175" s="20"/>
      <c r="BE1175" s="20"/>
      <c r="BF1175" s="20"/>
      <c r="BG1175" s="20"/>
      <c r="BH1175" s="20"/>
      <c r="BI1175" s="20"/>
      <c r="BJ1175" s="20"/>
      <c r="BK1175" s="20"/>
      <c r="BL1175" s="20"/>
      <c r="BM1175" s="20"/>
      <c r="BN1175" s="20"/>
      <c r="BO1175" s="20"/>
      <c r="BP1175" s="20"/>
      <c r="BQ1175" s="20"/>
      <c r="BR1175" s="20"/>
      <c r="BS1175" s="20"/>
      <c r="BT1175" s="20"/>
      <c r="BU1175" s="20"/>
      <c r="BV1175" s="20"/>
      <c r="BW1175" s="20"/>
      <c r="BX1175" s="20"/>
      <c r="BY1175" s="20"/>
      <c r="BZ1175" s="20"/>
      <c r="CA1175" s="20"/>
      <c r="CB1175" s="20"/>
      <c r="CC1175" s="20"/>
      <c r="CD1175" s="20"/>
      <c r="CE1175" s="20"/>
      <c r="CF1175" s="20"/>
      <c r="CG1175" s="20"/>
      <c r="CH1175" s="20"/>
      <c r="CI1175" s="20"/>
      <c r="CJ1175" s="20"/>
      <c r="CK1175" s="20"/>
      <c r="CL1175" s="20"/>
      <c r="CM1175" s="20"/>
      <c r="CN1175" s="20"/>
      <c r="CO1175" s="20"/>
      <c r="CP1175" s="20"/>
      <c r="CQ1175" s="20"/>
      <c r="CR1175" s="20"/>
      <c r="CS1175" s="20"/>
      <c r="CT1175" s="20"/>
      <c r="CU1175" s="20"/>
      <c r="CV1175" s="20"/>
      <c r="CW1175" s="20"/>
      <c r="CX1175" s="20"/>
      <c r="CY1175" s="20"/>
      <c r="CZ1175" s="20"/>
      <c r="DA1175" s="20"/>
      <c r="DB1175" s="20"/>
      <c r="DC1175" s="20"/>
      <c r="DD1175" s="20"/>
      <c r="DE1175" s="20"/>
      <c r="DF1175" s="20"/>
      <c r="DG1175" s="20"/>
      <c r="DH1175" s="20"/>
      <c r="DI1175" s="20"/>
      <c r="DJ1175" s="20"/>
      <c r="DK1175" s="20"/>
      <c r="DL1175" s="20"/>
      <c r="DM1175" s="20"/>
      <c r="DN1175" s="20"/>
      <c r="DO1175" s="20"/>
      <c r="DP1175" s="20"/>
      <c r="DQ1175" s="20"/>
      <c r="DR1175" s="20"/>
      <c r="DS1175" s="20"/>
      <c r="DT1175" s="20"/>
      <c r="DU1175" s="20"/>
      <c r="DV1175" s="20"/>
      <c r="DW1175" s="20"/>
      <c r="DX1175" s="20"/>
      <c r="DY1175" s="20"/>
    </row>
    <row r="1176">
      <c r="A1176" s="20"/>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c r="AE1176" s="20"/>
      <c r="AF1176" s="20"/>
      <c r="AG1176" s="20"/>
      <c r="AH1176" s="20"/>
      <c r="AI1176" s="20"/>
      <c r="AJ1176" s="20"/>
      <c r="AK1176" s="20"/>
      <c r="AL1176" s="20"/>
      <c r="AM1176" s="20"/>
      <c r="AN1176" s="20"/>
      <c r="AO1176" s="20"/>
      <c r="AP1176" s="20"/>
      <c r="AQ1176" s="20"/>
      <c r="AR1176" s="20"/>
      <c r="AS1176" s="20"/>
      <c r="AT1176" s="20"/>
      <c r="AU1176" s="20"/>
      <c r="AV1176" s="20"/>
      <c r="AW1176" s="20"/>
      <c r="AX1176" s="20"/>
      <c r="AY1176" s="20"/>
      <c r="AZ1176" s="20"/>
      <c r="BA1176" s="20"/>
      <c r="BB1176" s="20"/>
      <c r="BC1176" s="20"/>
      <c r="BD1176" s="20"/>
      <c r="BE1176" s="20"/>
      <c r="BF1176" s="20"/>
      <c r="BG1176" s="20"/>
      <c r="BH1176" s="20"/>
      <c r="BI1176" s="20"/>
      <c r="BJ1176" s="20"/>
      <c r="BK1176" s="20"/>
      <c r="BL1176" s="20"/>
      <c r="BM1176" s="20"/>
      <c r="BN1176" s="20"/>
      <c r="BO1176" s="20"/>
      <c r="BP1176" s="20"/>
      <c r="BQ1176" s="20"/>
      <c r="BR1176" s="20"/>
      <c r="BS1176" s="20"/>
      <c r="BT1176" s="20"/>
      <c r="BU1176" s="20"/>
      <c r="BV1176" s="20"/>
      <c r="BW1176" s="20"/>
      <c r="BX1176" s="20"/>
      <c r="BY1176" s="20"/>
      <c r="BZ1176" s="20"/>
      <c r="CA1176" s="20"/>
      <c r="CB1176" s="20"/>
      <c r="CC1176" s="20"/>
      <c r="CD1176" s="20"/>
      <c r="CE1176" s="20"/>
      <c r="CF1176" s="20"/>
      <c r="CG1176" s="20"/>
      <c r="CH1176" s="20"/>
      <c r="CI1176" s="20"/>
      <c r="CJ1176" s="20"/>
      <c r="CK1176" s="20"/>
      <c r="CL1176" s="20"/>
      <c r="CM1176" s="20"/>
      <c r="CN1176" s="20"/>
      <c r="CO1176" s="20"/>
      <c r="CP1176" s="20"/>
      <c r="CQ1176" s="20"/>
      <c r="CR1176" s="20"/>
      <c r="CS1176" s="20"/>
      <c r="CT1176" s="20"/>
      <c r="CU1176" s="20"/>
      <c r="CV1176" s="20"/>
      <c r="CW1176" s="20"/>
      <c r="CX1176" s="20"/>
      <c r="CY1176" s="20"/>
      <c r="CZ1176" s="20"/>
      <c r="DA1176" s="20"/>
      <c r="DB1176" s="20"/>
      <c r="DC1176" s="20"/>
      <c r="DD1176" s="20"/>
      <c r="DE1176" s="20"/>
      <c r="DF1176" s="20"/>
      <c r="DG1176" s="20"/>
      <c r="DH1176" s="20"/>
      <c r="DI1176" s="20"/>
      <c r="DJ1176" s="20"/>
      <c r="DK1176" s="20"/>
      <c r="DL1176" s="20"/>
      <c r="DM1176" s="20"/>
      <c r="DN1176" s="20"/>
      <c r="DO1176" s="20"/>
      <c r="DP1176" s="20"/>
      <c r="DQ1176" s="20"/>
      <c r="DR1176" s="20"/>
      <c r="DS1176" s="20"/>
      <c r="DT1176" s="20"/>
      <c r="DU1176" s="20"/>
      <c r="DV1176" s="20"/>
      <c r="DW1176" s="20"/>
      <c r="DX1176" s="20"/>
      <c r="DY1176" s="20"/>
    </row>
    <row r="1177">
      <c r="A1177" s="20"/>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c r="AE1177" s="20"/>
      <c r="AF1177" s="20"/>
      <c r="AG1177" s="20"/>
      <c r="AH1177" s="20"/>
      <c r="AI1177" s="20"/>
      <c r="AJ1177" s="20"/>
      <c r="AK1177" s="20"/>
      <c r="AL1177" s="20"/>
      <c r="AM1177" s="20"/>
      <c r="AN1177" s="20"/>
      <c r="AO1177" s="20"/>
      <c r="AP1177" s="20"/>
      <c r="AQ1177" s="20"/>
      <c r="AR1177" s="20"/>
      <c r="AS1177" s="20"/>
      <c r="AT1177" s="20"/>
      <c r="AU1177" s="20"/>
      <c r="AV1177" s="20"/>
      <c r="AW1177" s="20"/>
      <c r="AX1177" s="20"/>
      <c r="AY1177" s="20"/>
      <c r="AZ1177" s="20"/>
      <c r="BA1177" s="20"/>
      <c r="BB1177" s="20"/>
      <c r="BC1177" s="20"/>
      <c r="BD1177" s="20"/>
      <c r="BE1177" s="20"/>
      <c r="BF1177" s="20"/>
      <c r="BG1177" s="20"/>
      <c r="BH1177" s="20"/>
      <c r="BI1177" s="20"/>
      <c r="BJ1177" s="20"/>
      <c r="BK1177" s="20"/>
      <c r="BL1177" s="20"/>
      <c r="BM1177" s="20"/>
      <c r="BN1177" s="20"/>
      <c r="BO1177" s="20"/>
      <c r="BP1177" s="20"/>
      <c r="BQ1177" s="20"/>
      <c r="BR1177" s="20"/>
      <c r="BS1177" s="20"/>
      <c r="BT1177" s="20"/>
      <c r="BU1177" s="20"/>
      <c r="BV1177" s="20"/>
      <c r="BW1177" s="20"/>
      <c r="BX1177" s="20"/>
      <c r="BY1177" s="20"/>
      <c r="BZ1177" s="20"/>
      <c r="CA1177" s="20"/>
      <c r="CB1177" s="20"/>
      <c r="CC1177" s="20"/>
      <c r="CD1177" s="20"/>
      <c r="CE1177" s="20"/>
      <c r="CF1177" s="20"/>
      <c r="CG1177" s="20"/>
      <c r="CH1177" s="20"/>
      <c r="CI1177" s="20"/>
      <c r="CJ1177" s="20"/>
      <c r="CK1177" s="20"/>
      <c r="CL1177" s="20"/>
      <c r="CM1177" s="20"/>
      <c r="CN1177" s="20"/>
      <c r="CO1177" s="20"/>
      <c r="CP1177" s="20"/>
      <c r="CQ1177" s="20"/>
      <c r="CR1177" s="20"/>
      <c r="CS1177" s="20"/>
      <c r="CT1177" s="20"/>
      <c r="CU1177" s="20"/>
      <c r="CV1177" s="20"/>
      <c r="CW1177" s="20"/>
      <c r="CX1177" s="20"/>
      <c r="CY1177" s="20"/>
      <c r="CZ1177" s="20"/>
      <c r="DA1177" s="20"/>
      <c r="DB1177" s="20"/>
      <c r="DC1177" s="20"/>
      <c r="DD1177" s="20"/>
      <c r="DE1177" s="20"/>
      <c r="DF1177" s="20"/>
      <c r="DG1177" s="20"/>
      <c r="DH1177" s="20"/>
      <c r="DI1177" s="20"/>
      <c r="DJ1177" s="20"/>
      <c r="DK1177" s="20"/>
      <c r="DL1177" s="20"/>
      <c r="DM1177" s="20"/>
      <c r="DN1177" s="20"/>
      <c r="DO1177" s="20"/>
      <c r="DP1177" s="20"/>
      <c r="DQ1177" s="20"/>
      <c r="DR1177" s="20"/>
      <c r="DS1177" s="20"/>
      <c r="DT1177" s="20"/>
      <c r="DU1177" s="20"/>
      <c r="DV1177" s="20"/>
      <c r="DW1177" s="20"/>
      <c r="DX1177" s="20"/>
      <c r="DY1177" s="20"/>
    </row>
    <row r="1178">
      <c r="A1178" s="20"/>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c r="AE1178" s="20"/>
      <c r="AF1178" s="20"/>
      <c r="AG1178" s="20"/>
      <c r="AH1178" s="20"/>
      <c r="AI1178" s="20"/>
      <c r="AJ1178" s="20"/>
      <c r="AK1178" s="20"/>
      <c r="AL1178" s="20"/>
      <c r="AM1178" s="20"/>
      <c r="AN1178" s="20"/>
      <c r="AO1178" s="20"/>
      <c r="AP1178" s="20"/>
      <c r="AQ1178" s="20"/>
      <c r="AR1178" s="20"/>
      <c r="AS1178" s="20"/>
      <c r="AT1178" s="20"/>
      <c r="AU1178" s="20"/>
      <c r="AV1178" s="20"/>
      <c r="AW1178" s="20"/>
      <c r="AX1178" s="20"/>
      <c r="AY1178" s="20"/>
      <c r="AZ1178" s="20"/>
      <c r="BA1178" s="20"/>
      <c r="BB1178" s="20"/>
      <c r="BC1178" s="20"/>
      <c r="BD1178" s="20"/>
      <c r="BE1178" s="20"/>
      <c r="BF1178" s="20"/>
      <c r="BG1178" s="20"/>
      <c r="BH1178" s="20"/>
      <c r="BI1178" s="20"/>
      <c r="BJ1178" s="20"/>
      <c r="BK1178" s="20"/>
      <c r="BL1178" s="20"/>
      <c r="BM1178" s="20"/>
      <c r="BN1178" s="20"/>
      <c r="BO1178" s="20"/>
      <c r="BP1178" s="20"/>
      <c r="BQ1178" s="20"/>
      <c r="BR1178" s="20"/>
      <c r="BS1178" s="20"/>
      <c r="BT1178" s="20"/>
      <c r="BU1178" s="20"/>
      <c r="BV1178" s="20"/>
      <c r="BW1178" s="20"/>
      <c r="BX1178" s="20"/>
      <c r="BY1178" s="20"/>
      <c r="BZ1178" s="20"/>
      <c r="CA1178" s="20"/>
      <c r="CB1178" s="20"/>
      <c r="CC1178" s="20"/>
      <c r="CD1178" s="20"/>
      <c r="CE1178" s="20"/>
      <c r="CF1178" s="20"/>
      <c r="CG1178" s="20"/>
      <c r="CH1178" s="20"/>
      <c r="CI1178" s="20"/>
      <c r="CJ1178" s="20"/>
      <c r="CK1178" s="20"/>
      <c r="CL1178" s="20"/>
      <c r="CM1178" s="20"/>
      <c r="CN1178" s="20"/>
      <c r="CO1178" s="20"/>
      <c r="CP1178" s="20"/>
      <c r="CQ1178" s="20"/>
      <c r="CR1178" s="20"/>
      <c r="CS1178" s="20"/>
      <c r="CT1178" s="20"/>
      <c r="CU1178" s="20"/>
      <c r="CV1178" s="20"/>
      <c r="CW1178" s="20"/>
      <c r="CX1178" s="20"/>
      <c r="CY1178" s="20"/>
      <c r="CZ1178" s="20"/>
      <c r="DA1178" s="20"/>
      <c r="DB1178" s="20"/>
      <c r="DC1178" s="20"/>
      <c r="DD1178" s="20"/>
      <c r="DE1178" s="20"/>
      <c r="DF1178" s="20"/>
      <c r="DG1178" s="20"/>
      <c r="DH1178" s="20"/>
      <c r="DI1178" s="20"/>
      <c r="DJ1178" s="20"/>
      <c r="DK1178" s="20"/>
      <c r="DL1178" s="20"/>
      <c r="DM1178" s="20"/>
      <c r="DN1178" s="20"/>
      <c r="DO1178" s="20"/>
      <c r="DP1178" s="20"/>
      <c r="DQ1178" s="20"/>
      <c r="DR1178" s="20"/>
      <c r="DS1178" s="20"/>
      <c r="DT1178" s="20"/>
      <c r="DU1178" s="20"/>
      <c r="DV1178" s="20"/>
      <c r="DW1178" s="20"/>
      <c r="DX1178" s="20"/>
      <c r="DY1178" s="20"/>
    </row>
    <row r="1179">
      <c r="A1179" s="20"/>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c r="AE1179" s="20"/>
      <c r="AF1179" s="20"/>
      <c r="AG1179" s="20"/>
      <c r="AH1179" s="20"/>
      <c r="AI1179" s="20"/>
      <c r="AJ1179" s="20"/>
      <c r="AK1179" s="20"/>
      <c r="AL1179" s="20"/>
      <c r="AM1179" s="20"/>
      <c r="AN1179" s="20"/>
      <c r="AO1179" s="20"/>
      <c r="AP1179" s="20"/>
      <c r="AQ1179" s="20"/>
      <c r="AR1179" s="20"/>
      <c r="AS1179" s="20"/>
      <c r="AT1179" s="20"/>
      <c r="AU1179" s="20"/>
      <c r="AV1179" s="20"/>
      <c r="AW1179" s="20"/>
      <c r="AX1179" s="20"/>
      <c r="AY1179" s="20"/>
      <c r="AZ1179" s="20"/>
      <c r="BA1179" s="20"/>
      <c r="BB1179" s="20"/>
      <c r="BC1179" s="20"/>
      <c r="BD1179" s="20"/>
      <c r="BE1179" s="20"/>
      <c r="BF1179" s="20"/>
      <c r="BG1179" s="20"/>
      <c r="BH1179" s="20"/>
      <c r="BI1179" s="20"/>
      <c r="BJ1179" s="20"/>
      <c r="BK1179" s="20"/>
      <c r="BL1179" s="20"/>
      <c r="BM1179" s="20"/>
      <c r="BN1179" s="20"/>
      <c r="BO1179" s="20"/>
      <c r="BP1179" s="20"/>
      <c r="BQ1179" s="20"/>
      <c r="BR1179" s="20"/>
      <c r="BS1179" s="20"/>
      <c r="BT1179" s="20"/>
      <c r="BU1179" s="20"/>
      <c r="BV1179" s="20"/>
      <c r="BW1179" s="20"/>
      <c r="BX1179" s="20"/>
      <c r="BY1179" s="20"/>
      <c r="BZ1179" s="20"/>
      <c r="CA1179" s="20"/>
      <c r="CB1179" s="20"/>
      <c r="CC1179" s="20"/>
      <c r="CD1179" s="20"/>
      <c r="CE1179" s="20"/>
      <c r="CF1179" s="20"/>
      <c r="CG1179" s="20"/>
      <c r="CH1179" s="20"/>
      <c r="CI1179" s="20"/>
      <c r="CJ1179" s="20"/>
      <c r="CK1179" s="20"/>
      <c r="CL1179" s="20"/>
      <c r="CM1179" s="20"/>
      <c r="CN1179" s="20"/>
      <c r="CO1179" s="20"/>
      <c r="CP1179" s="20"/>
      <c r="CQ1179" s="20"/>
      <c r="CR1179" s="20"/>
      <c r="CS1179" s="20"/>
      <c r="CT1179" s="20"/>
      <c r="CU1179" s="20"/>
      <c r="CV1179" s="20"/>
      <c r="CW1179" s="20"/>
      <c r="CX1179" s="20"/>
      <c r="CY1179" s="20"/>
      <c r="CZ1179" s="20"/>
      <c r="DA1179" s="20"/>
      <c r="DB1179" s="20"/>
      <c r="DC1179" s="20"/>
      <c r="DD1179" s="20"/>
      <c r="DE1179" s="20"/>
      <c r="DF1179" s="20"/>
      <c r="DG1179" s="20"/>
      <c r="DH1179" s="20"/>
      <c r="DI1179" s="20"/>
      <c r="DJ1179" s="20"/>
      <c r="DK1179" s="20"/>
      <c r="DL1179" s="20"/>
      <c r="DM1179" s="20"/>
      <c r="DN1179" s="20"/>
      <c r="DO1179" s="20"/>
      <c r="DP1179" s="20"/>
      <c r="DQ1179" s="20"/>
      <c r="DR1179" s="20"/>
      <c r="DS1179" s="20"/>
      <c r="DT1179" s="20"/>
      <c r="DU1179" s="20"/>
      <c r="DV1179" s="20"/>
      <c r="DW1179" s="20"/>
      <c r="DX1179" s="20"/>
      <c r="DY1179" s="20"/>
    </row>
    <row r="1180">
      <c r="A1180" s="20"/>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c r="AE1180" s="20"/>
      <c r="AF1180" s="20"/>
      <c r="AG1180" s="20"/>
      <c r="AH1180" s="20"/>
      <c r="AI1180" s="20"/>
      <c r="AJ1180" s="20"/>
      <c r="AK1180" s="20"/>
      <c r="AL1180" s="20"/>
      <c r="AM1180" s="20"/>
      <c r="AN1180" s="20"/>
      <c r="AO1180" s="20"/>
      <c r="AP1180" s="20"/>
      <c r="AQ1180" s="20"/>
      <c r="AR1180" s="20"/>
      <c r="AS1180" s="20"/>
      <c r="AT1180" s="20"/>
      <c r="AU1180" s="20"/>
      <c r="AV1180" s="20"/>
      <c r="AW1180" s="20"/>
      <c r="AX1180" s="20"/>
      <c r="AY1180" s="20"/>
      <c r="AZ1180" s="20"/>
      <c r="BA1180" s="20"/>
      <c r="BB1180" s="20"/>
      <c r="BC1180" s="20"/>
      <c r="BD1180" s="20"/>
      <c r="BE1180" s="20"/>
      <c r="BF1180" s="20"/>
      <c r="BG1180" s="20"/>
      <c r="BH1180" s="20"/>
      <c r="BI1180" s="20"/>
      <c r="BJ1180" s="20"/>
      <c r="BK1180" s="20"/>
      <c r="BL1180" s="20"/>
      <c r="BM1180" s="20"/>
      <c r="BN1180" s="20"/>
      <c r="BO1180" s="20"/>
      <c r="BP1180" s="20"/>
      <c r="BQ1180" s="20"/>
      <c r="BR1180" s="20"/>
      <c r="BS1180" s="20"/>
      <c r="BT1180" s="20"/>
      <c r="BU1180" s="20"/>
      <c r="BV1180" s="20"/>
      <c r="BW1180" s="20"/>
      <c r="BX1180" s="20"/>
      <c r="BY1180" s="20"/>
      <c r="BZ1180" s="20"/>
      <c r="CA1180" s="20"/>
      <c r="CB1180" s="20"/>
      <c r="CC1180" s="20"/>
      <c r="CD1180" s="20"/>
      <c r="CE1180" s="20"/>
      <c r="CF1180" s="20"/>
      <c r="CG1180" s="20"/>
      <c r="CH1180" s="20"/>
      <c r="CI1180" s="20"/>
      <c r="CJ1180" s="20"/>
      <c r="CK1180" s="20"/>
      <c r="CL1180" s="20"/>
      <c r="CM1180" s="20"/>
      <c r="CN1180" s="20"/>
      <c r="CO1180" s="20"/>
      <c r="CP1180" s="20"/>
      <c r="CQ1180" s="20"/>
      <c r="CR1180" s="20"/>
      <c r="CS1180" s="20"/>
      <c r="CT1180" s="20"/>
      <c r="CU1180" s="20"/>
      <c r="CV1180" s="20"/>
      <c r="CW1180" s="20"/>
      <c r="CX1180" s="20"/>
      <c r="CY1180" s="20"/>
      <c r="CZ1180" s="20"/>
      <c r="DA1180" s="20"/>
      <c r="DB1180" s="20"/>
      <c r="DC1180" s="20"/>
      <c r="DD1180" s="20"/>
      <c r="DE1180" s="20"/>
      <c r="DF1180" s="20"/>
      <c r="DG1180" s="20"/>
      <c r="DH1180" s="20"/>
      <c r="DI1180" s="20"/>
      <c r="DJ1180" s="20"/>
      <c r="DK1180" s="20"/>
      <c r="DL1180" s="20"/>
      <c r="DM1180" s="20"/>
      <c r="DN1180" s="20"/>
      <c r="DO1180" s="20"/>
      <c r="DP1180" s="20"/>
      <c r="DQ1180" s="20"/>
      <c r="DR1180" s="20"/>
      <c r="DS1180" s="20"/>
      <c r="DT1180" s="20"/>
      <c r="DU1180" s="20"/>
      <c r="DV1180" s="20"/>
      <c r="DW1180" s="20"/>
      <c r="DX1180" s="20"/>
      <c r="DY1180" s="20"/>
    </row>
    <row r="1181">
      <c r="A1181" s="20"/>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c r="AE1181" s="20"/>
      <c r="AF1181" s="20"/>
      <c r="AG1181" s="20"/>
      <c r="AH1181" s="20"/>
      <c r="AI1181" s="20"/>
      <c r="AJ1181" s="20"/>
      <c r="AK1181" s="20"/>
      <c r="AL1181" s="20"/>
      <c r="AM1181" s="20"/>
      <c r="AN1181" s="20"/>
      <c r="AO1181" s="20"/>
      <c r="AP1181" s="20"/>
      <c r="AQ1181" s="20"/>
      <c r="AR1181" s="20"/>
      <c r="AS1181" s="20"/>
      <c r="AT1181" s="20"/>
      <c r="AU1181" s="20"/>
      <c r="AV1181" s="20"/>
      <c r="AW1181" s="20"/>
      <c r="AX1181" s="20"/>
      <c r="AY1181" s="20"/>
      <c r="AZ1181" s="20"/>
      <c r="BA1181" s="20"/>
      <c r="BB1181" s="20"/>
      <c r="BC1181" s="20"/>
      <c r="BD1181" s="20"/>
      <c r="BE1181" s="20"/>
      <c r="BF1181" s="20"/>
      <c r="BG1181" s="20"/>
      <c r="BH1181" s="20"/>
      <c r="BI1181" s="20"/>
      <c r="BJ1181" s="20"/>
      <c r="BK1181" s="20"/>
      <c r="BL1181" s="20"/>
      <c r="BM1181" s="20"/>
      <c r="BN1181" s="20"/>
      <c r="BO1181" s="20"/>
      <c r="BP1181" s="20"/>
      <c r="BQ1181" s="20"/>
      <c r="BR1181" s="20"/>
      <c r="BS1181" s="20"/>
      <c r="BT1181" s="20"/>
      <c r="BU1181" s="20"/>
      <c r="BV1181" s="20"/>
      <c r="BW1181" s="20"/>
      <c r="BX1181" s="20"/>
      <c r="BY1181" s="20"/>
      <c r="BZ1181" s="20"/>
      <c r="CA1181" s="20"/>
      <c r="CB1181" s="20"/>
      <c r="CC1181" s="20"/>
      <c r="CD1181" s="20"/>
      <c r="CE1181" s="20"/>
      <c r="CF1181" s="20"/>
      <c r="CG1181" s="20"/>
      <c r="CH1181" s="20"/>
      <c r="CI1181" s="20"/>
      <c r="CJ1181" s="20"/>
      <c r="CK1181" s="20"/>
      <c r="CL1181" s="20"/>
      <c r="CM1181" s="20"/>
      <c r="CN1181" s="20"/>
      <c r="CO1181" s="20"/>
      <c r="CP1181" s="20"/>
      <c r="CQ1181" s="20"/>
      <c r="CR1181" s="20"/>
      <c r="CS1181" s="20"/>
      <c r="CT1181" s="20"/>
      <c r="CU1181" s="20"/>
      <c r="CV1181" s="20"/>
      <c r="CW1181" s="20"/>
      <c r="CX1181" s="20"/>
      <c r="CY1181" s="20"/>
      <c r="CZ1181" s="20"/>
      <c r="DA1181" s="20"/>
      <c r="DB1181" s="20"/>
      <c r="DC1181" s="20"/>
      <c r="DD1181" s="20"/>
      <c r="DE1181" s="20"/>
      <c r="DF1181" s="20"/>
      <c r="DG1181" s="20"/>
      <c r="DH1181" s="20"/>
      <c r="DI1181" s="20"/>
      <c r="DJ1181" s="20"/>
      <c r="DK1181" s="20"/>
      <c r="DL1181" s="20"/>
      <c r="DM1181" s="20"/>
      <c r="DN1181" s="20"/>
      <c r="DO1181" s="20"/>
      <c r="DP1181" s="20"/>
      <c r="DQ1181" s="20"/>
      <c r="DR1181" s="20"/>
      <c r="DS1181" s="20"/>
      <c r="DT1181" s="20"/>
      <c r="DU1181" s="20"/>
      <c r="DV1181" s="20"/>
      <c r="DW1181" s="20"/>
      <c r="DX1181" s="20"/>
      <c r="DY1181" s="20"/>
    </row>
    <row r="1182">
      <c r="A1182" s="20"/>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c r="AE1182" s="20"/>
      <c r="AF1182" s="20"/>
      <c r="AG1182" s="20"/>
      <c r="AH1182" s="20"/>
      <c r="AI1182" s="20"/>
      <c r="AJ1182" s="20"/>
      <c r="AK1182" s="20"/>
      <c r="AL1182" s="20"/>
      <c r="AM1182" s="20"/>
      <c r="AN1182" s="20"/>
      <c r="AO1182" s="20"/>
      <c r="AP1182" s="20"/>
      <c r="AQ1182" s="20"/>
      <c r="AR1182" s="20"/>
      <c r="AS1182" s="20"/>
      <c r="AT1182" s="20"/>
      <c r="AU1182" s="20"/>
      <c r="AV1182" s="20"/>
      <c r="AW1182" s="20"/>
      <c r="AX1182" s="20"/>
      <c r="AY1182" s="20"/>
      <c r="AZ1182" s="20"/>
      <c r="BA1182" s="20"/>
      <c r="BB1182" s="20"/>
      <c r="BC1182" s="20"/>
      <c r="BD1182" s="20"/>
      <c r="BE1182" s="20"/>
      <c r="BF1182" s="20"/>
      <c r="BG1182" s="20"/>
      <c r="BH1182" s="20"/>
      <c r="BI1182" s="20"/>
      <c r="BJ1182" s="20"/>
      <c r="BK1182" s="20"/>
      <c r="BL1182" s="20"/>
      <c r="BM1182" s="20"/>
      <c r="BN1182" s="20"/>
      <c r="BO1182" s="20"/>
      <c r="BP1182" s="20"/>
      <c r="BQ1182" s="20"/>
      <c r="BR1182" s="20"/>
      <c r="BS1182" s="20"/>
      <c r="BT1182" s="20"/>
      <c r="BU1182" s="20"/>
      <c r="BV1182" s="20"/>
      <c r="BW1182" s="20"/>
      <c r="BX1182" s="20"/>
      <c r="BY1182" s="20"/>
      <c r="BZ1182" s="20"/>
      <c r="CA1182" s="20"/>
      <c r="CB1182" s="20"/>
      <c r="CC1182" s="20"/>
      <c r="CD1182" s="20"/>
      <c r="CE1182" s="20"/>
      <c r="CF1182" s="20"/>
      <c r="CG1182" s="20"/>
      <c r="CH1182" s="20"/>
      <c r="CI1182" s="20"/>
      <c r="CJ1182" s="20"/>
      <c r="CK1182" s="20"/>
      <c r="CL1182" s="20"/>
      <c r="CM1182" s="20"/>
      <c r="CN1182" s="20"/>
      <c r="CO1182" s="20"/>
      <c r="CP1182" s="20"/>
      <c r="CQ1182" s="20"/>
      <c r="CR1182" s="20"/>
      <c r="CS1182" s="20"/>
      <c r="CT1182" s="20"/>
      <c r="CU1182" s="20"/>
      <c r="CV1182" s="20"/>
      <c r="CW1182" s="20"/>
      <c r="CX1182" s="20"/>
      <c r="CY1182" s="20"/>
      <c r="CZ1182" s="20"/>
      <c r="DA1182" s="20"/>
      <c r="DB1182" s="20"/>
      <c r="DC1182" s="20"/>
      <c r="DD1182" s="20"/>
      <c r="DE1182" s="20"/>
      <c r="DF1182" s="20"/>
      <c r="DG1182" s="20"/>
      <c r="DH1182" s="20"/>
      <c r="DI1182" s="20"/>
      <c r="DJ1182" s="20"/>
      <c r="DK1182" s="20"/>
      <c r="DL1182" s="20"/>
      <c r="DM1182" s="20"/>
      <c r="DN1182" s="20"/>
      <c r="DO1182" s="20"/>
      <c r="DP1182" s="20"/>
      <c r="DQ1182" s="20"/>
      <c r="DR1182" s="20"/>
      <c r="DS1182" s="20"/>
      <c r="DT1182" s="20"/>
      <c r="DU1182" s="20"/>
      <c r="DV1182" s="20"/>
      <c r="DW1182" s="20"/>
      <c r="DX1182" s="20"/>
      <c r="DY1182" s="20"/>
    </row>
    <row r="1183">
      <c r="A1183" s="20"/>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c r="AE1183" s="20"/>
      <c r="AF1183" s="20"/>
      <c r="AG1183" s="20"/>
      <c r="AH1183" s="20"/>
      <c r="AI1183" s="20"/>
      <c r="AJ1183" s="20"/>
      <c r="AK1183" s="20"/>
      <c r="AL1183" s="20"/>
      <c r="AM1183" s="20"/>
      <c r="AN1183" s="20"/>
      <c r="AO1183" s="20"/>
      <c r="AP1183" s="20"/>
      <c r="AQ1183" s="20"/>
      <c r="AR1183" s="20"/>
      <c r="AS1183" s="20"/>
      <c r="AT1183" s="20"/>
      <c r="AU1183" s="20"/>
      <c r="AV1183" s="20"/>
      <c r="AW1183" s="20"/>
      <c r="AX1183" s="20"/>
      <c r="AY1183" s="20"/>
      <c r="AZ1183" s="20"/>
      <c r="BA1183" s="20"/>
      <c r="BB1183" s="20"/>
      <c r="BC1183" s="20"/>
      <c r="BD1183" s="20"/>
      <c r="BE1183" s="20"/>
      <c r="BF1183" s="20"/>
      <c r="BG1183" s="20"/>
      <c r="BH1183" s="20"/>
      <c r="BI1183" s="20"/>
      <c r="BJ1183" s="20"/>
      <c r="BK1183" s="20"/>
      <c r="BL1183" s="20"/>
      <c r="BM1183" s="20"/>
      <c r="BN1183" s="20"/>
      <c r="BO1183" s="20"/>
      <c r="BP1183" s="20"/>
      <c r="BQ1183" s="20"/>
      <c r="BR1183" s="20"/>
      <c r="BS1183" s="20"/>
      <c r="BT1183" s="20"/>
      <c r="BU1183" s="20"/>
      <c r="BV1183" s="20"/>
      <c r="BW1183" s="20"/>
      <c r="BX1183" s="20"/>
      <c r="BY1183" s="20"/>
      <c r="BZ1183" s="20"/>
      <c r="CA1183" s="20"/>
      <c r="CB1183" s="20"/>
      <c r="CC1183" s="20"/>
      <c r="CD1183" s="20"/>
      <c r="CE1183" s="20"/>
      <c r="CF1183" s="20"/>
      <c r="CG1183" s="20"/>
      <c r="CH1183" s="20"/>
      <c r="CI1183" s="20"/>
      <c r="CJ1183" s="20"/>
      <c r="CK1183" s="20"/>
      <c r="CL1183" s="20"/>
      <c r="CM1183" s="20"/>
      <c r="CN1183" s="20"/>
      <c r="CO1183" s="20"/>
      <c r="CP1183" s="20"/>
      <c r="CQ1183" s="20"/>
      <c r="CR1183" s="20"/>
      <c r="CS1183" s="20"/>
      <c r="CT1183" s="20"/>
      <c r="CU1183" s="20"/>
      <c r="CV1183" s="20"/>
      <c r="CW1183" s="20"/>
      <c r="CX1183" s="20"/>
      <c r="CY1183" s="20"/>
      <c r="CZ1183" s="20"/>
      <c r="DA1183" s="20"/>
      <c r="DB1183" s="20"/>
      <c r="DC1183" s="20"/>
      <c r="DD1183" s="20"/>
      <c r="DE1183" s="20"/>
      <c r="DF1183" s="20"/>
      <c r="DG1183" s="20"/>
      <c r="DH1183" s="20"/>
      <c r="DI1183" s="20"/>
      <c r="DJ1183" s="20"/>
      <c r="DK1183" s="20"/>
      <c r="DL1183" s="20"/>
      <c r="DM1183" s="20"/>
      <c r="DN1183" s="20"/>
      <c r="DO1183" s="20"/>
      <c r="DP1183" s="20"/>
      <c r="DQ1183" s="20"/>
      <c r="DR1183" s="20"/>
      <c r="DS1183" s="20"/>
      <c r="DT1183" s="20"/>
      <c r="DU1183" s="20"/>
      <c r="DV1183" s="20"/>
      <c r="DW1183" s="20"/>
      <c r="DX1183" s="20"/>
      <c r="DY1183" s="20"/>
    </row>
    <row r="1184">
      <c r="A1184" s="20"/>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c r="AE1184" s="20"/>
      <c r="AF1184" s="20"/>
      <c r="AG1184" s="20"/>
      <c r="AH1184" s="20"/>
      <c r="AI1184" s="20"/>
      <c r="AJ1184" s="20"/>
      <c r="AK1184" s="20"/>
      <c r="AL1184" s="20"/>
      <c r="AM1184" s="20"/>
      <c r="AN1184" s="20"/>
      <c r="AO1184" s="20"/>
      <c r="AP1184" s="20"/>
      <c r="AQ1184" s="20"/>
      <c r="AR1184" s="20"/>
      <c r="AS1184" s="20"/>
      <c r="AT1184" s="20"/>
      <c r="AU1184" s="20"/>
      <c r="AV1184" s="20"/>
      <c r="AW1184" s="20"/>
      <c r="AX1184" s="20"/>
      <c r="AY1184" s="20"/>
      <c r="AZ1184" s="20"/>
      <c r="BA1184" s="20"/>
      <c r="BB1184" s="20"/>
      <c r="BC1184" s="20"/>
      <c r="BD1184" s="20"/>
      <c r="BE1184" s="20"/>
      <c r="BF1184" s="20"/>
      <c r="BG1184" s="20"/>
      <c r="BH1184" s="20"/>
      <c r="BI1184" s="20"/>
      <c r="BJ1184" s="20"/>
      <c r="BK1184" s="20"/>
      <c r="BL1184" s="20"/>
      <c r="BM1184" s="20"/>
      <c r="BN1184" s="20"/>
      <c r="BO1184" s="20"/>
      <c r="BP1184" s="20"/>
      <c r="BQ1184" s="20"/>
      <c r="BR1184" s="20"/>
      <c r="BS1184" s="20"/>
      <c r="BT1184" s="20"/>
      <c r="BU1184" s="20"/>
      <c r="BV1184" s="20"/>
      <c r="BW1184" s="20"/>
      <c r="BX1184" s="20"/>
      <c r="BY1184" s="20"/>
      <c r="BZ1184" s="20"/>
      <c r="CA1184" s="20"/>
      <c r="CB1184" s="20"/>
      <c r="CC1184" s="20"/>
      <c r="CD1184" s="20"/>
      <c r="CE1184" s="20"/>
      <c r="CF1184" s="20"/>
      <c r="CG1184" s="20"/>
      <c r="CH1184" s="20"/>
      <c r="CI1184" s="20"/>
      <c r="CJ1184" s="20"/>
      <c r="CK1184" s="20"/>
      <c r="CL1184" s="20"/>
      <c r="CM1184" s="20"/>
      <c r="CN1184" s="20"/>
      <c r="CO1184" s="20"/>
      <c r="CP1184" s="20"/>
      <c r="CQ1184" s="20"/>
      <c r="CR1184" s="20"/>
      <c r="CS1184" s="20"/>
      <c r="CT1184" s="20"/>
      <c r="CU1184" s="20"/>
      <c r="CV1184" s="20"/>
      <c r="CW1184" s="20"/>
      <c r="CX1184" s="20"/>
      <c r="CY1184" s="20"/>
      <c r="CZ1184" s="20"/>
      <c r="DA1184" s="20"/>
      <c r="DB1184" s="20"/>
      <c r="DC1184" s="20"/>
      <c r="DD1184" s="20"/>
      <c r="DE1184" s="20"/>
      <c r="DF1184" s="20"/>
      <c r="DG1184" s="20"/>
      <c r="DH1184" s="20"/>
      <c r="DI1184" s="20"/>
      <c r="DJ1184" s="20"/>
      <c r="DK1184" s="20"/>
      <c r="DL1184" s="20"/>
      <c r="DM1184" s="20"/>
      <c r="DN1184" s="20"/>
      <c r="DO1184" s="20"/>
      <c r="DP1184" s="20"/>
      <c r="DQ1184" s="20"/>
      <c r="DR1184" s="20"/>
      <c r="DS1184" s="20"/>
      <c r="DT1184" s="20"/>
      <c r="DU1184" s="20"/>
      <c r="DV1184" s="20"/>
      <c r="DW1184" s="20"/>
      <c r="DX1184" s="20"/>
      <c r="DY1184" s="20"/>
    </row>
    <row r="1185">
      <c r="A1185" s="20"/>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c r="AE1185" s="20"/>
      <c r="AF1185" s="20"/>
      <c r="AG1185" s="20"/>
      <c r="AH1185" s="20"/>
      <c r="AI1185" s="20"/>
      <c r="AJ1185" s="20"/>
      <c r="AK1185" s="20"/>
      <c r="AL1185" s="20"/>
      <c r="AM1185" s="20"/>
      <c r="AN1185" s="20"/>
      <c r="AO1185" s="20"/>
      <c r="AP1185" s="20"/>
      <c r="AQ1185" s="20"/>
      <c r="AR1185" s="20"/>
      <c r="AS1185" s="20"/>
      <c r="AT1185" s="20"/>
      <c r="AU1185" s="20"/>
      <c r="AV1185" s="20"/>
      <c r="AW1185" s="20"/>
      <c r="AX1185" s="20"/>
      <c r="AY1185" s="20"/>
      <c r="AZ1185" s="20"/>
      <c r="BA1185" s="20"/>
      <c r="BB1185" s="20"/>
      <c r="BC1185" s="20"/>
      <c r="BD1185" s="20"/>
      <c r="BE1185" s="20"/>
      <c r="BF1185" s="20"/>
      <c r="BG1185" s="20"/>
      <c r="BH1185" s="20"/>
      <c r="BI1185" s="20"/>
      <c r="BJ1185" s="20"/>
      <c r="BK1185" s="20"/>
      <c r="BL1185" s="20"/>
      <c r="BM1185" s="20"/>
      <c r="BN1185" s="20"/>
      <c r="BO1185" s="20"/>
      <c r="BP1185" s="20"/>
      <c r="BQ1185" s="20"/>
      <c r="BR1185" s="20"/>
      <c r="BS1185" s="20"/>
      <c r="BT1185" s="20"/>
      <c r="BU1185" s="20"/>
      <c r="BV1185" s="20"/>
      <c r="BW1185" s="20"/>
      <c r="BX1185" s="20"/>
      <c r="BY1185" s="20"/>
      <c r="BZ1185" s="20"/>
      <c r="CA1185" s="20"/>
      <c r="CB1185" s="20"/>
      <c r="CC1185" s="20"/>
      <c r="CD1185" s="20"/>
      <c r="CE1185" s="20"/>
      <c r="CF1185" s="20"/>
      <c r="CG1185" s="20"/>
      <c r="CH1185" s="20"/>
      <c r="CI1185" s="20"/>
      <c r="CJ1185" s="20"/>
      <c r="CK1185" s="20"/>
      <c r="CL1185" s="20"/>
      <c r="CM1185" s="20"/>
      <c r="CN1185" s="20"/>
      <c r="CO1185" s="20"/>
      <c r="CP1185" s="20"/>
      <c r="CQ1185" s="20"/>
      <c r="CR1185" s="20"/>
      <c r="CS1185" s="20"/>
      <c r="CT1185" s="20"/>
      <c r="CU1185" s="20"/>
      <c r="CV1185" s="20"/>
      <c r="CW1185" s="20"/>
      <c r="CX1185" s="20"/>
      <c r="CY1185" s="20"/>
      <c r="CZ1185" s="20"/>
      <c r="DA1185" s="20"/>
      <c r="DB1185" s="20"/>
      <c r="DC1185" s="20"/>
      <c r="DD1185" s="20"/>
      <c r="DE1185" s="20"/>
      <c r="DF1185" s="20"/>
      <c r="DG1185" s="20"/>
      <c r="DH1185" s="20"/>
      <c r="DI1185" s="20"/>
      <c r="DJ1185" s="20"/>
      <c r="DK1185" s="20"/>
      <c r="DL1185" s="20"/>
      <c r="DM1185" s="20"/>
      <c r="DN1185" s="20"/>
      <c r="DO1185" s="20"/>
      <c r="DP1185" s="20"/>
      <c r="DQ1185" s="20"/>
      <c r="DR1185" s="20"/>
      <c r="DS1185" s="20"/>
      <c r="DT1185" s="20"/>
      <c r="DU1185" s="20"/>
      <c r="DV1185" s="20"/>
      <c r="DW1185" s="20"/>
      <c r="DX1185" s="20"/>
      <c r="DY1185" s="20"/>
    </row>
    <row r="1186">
      <c r="A1186" s="20"/>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c r="AE1186" s="20"/>
      <c r="AF1186" s="20"/>
      <c r="AG1186" s="20"/>
      <c r="AH1186" s="20"/>
      <c r="AI1186" s="20"/>
      <c r="AJ1186" s="20"/>
      <c r="AK1186" s="20"/>
      <c r="AL1186" s="20"/>
      <c r="AM1186" s="20"/>
      <c r="AN1186" s="20"/>
      <c r="AO1186" s="20"/>
      <c r="AP1186" s="20"/>
      <c r="AQ1186" s="20"/>
      <c r="AR1186" s="20"/>
      <c r="AS1186" s="20"/>
      <c r="AT1186" s="20"/>
      <c r="AU1186" s="20"/>
      <c r="AV1186" s="20"/>
      <c r="AW1186" s="20"/>
      <c r="AX1186" s="20"/>
      <c r="AY1186" s="20"/>
      <c r="AZ1186" s="20"/>
      <c r="BA1186" s="20"/>
      <c r="BB1186" s="20"/>
      <c r="BC1186" s="20"/>
      <c r="BD1186" s="20"/>
      <c r="BE1186" s="20"/>
      <c r="BF1186" s="20"/>
      <c r="BG1186" s="20"/>
      <c r="BH1186" s="20"/>
      <c r="BI1186" s="20"/>
      <c r="BJ1186" s="20"/>
      <c r="BK1186" s="20"/>
      <c r="BL1186" s="20"/>
      <c r="BM1186" s="20"/>
      <c r="BN1186" s="20"/>
      <c r="BO1186" s="20"/>
      <c r="BP1186" s="20"/>
      <c r="BQ1186" s="20"/>
      <c r="BR1186" s="20"/>
      <c r="BS1186" s="20"/>
      <c r="BT1186" s="20"/>
      <c r="BU1186" s="20"/>
      <c r="BV1186" s="20"/>
      <c r="BW1186" s="20"/>
      <c r="BX1186" s="20"/>
      <c r="BY1186" s="20"/>
      <c r="BZ1186" s="20"/>
      <c r="CA1186" s="20"/>
      <c r="CB1186" s="20"/>
      <c r="CC1186" s="20"/>
      <c r="CD1186" s="20"/>
      <c r="CE1186" s="20"/>
      <c r="CF1186" s="20"/>
      <c r="CG1186" s="20"/>
      <c r="CH1186" s="20"/>
      <c r="CI1186" s="20"/>
      <c r="CJ1186" s="20"/>
      <c r="CK1186" s="20"/>
      <c r="CL1186" s="20"/>
      <c r="CM1186" s="20"/>
      <c r="CN1186" s="20"/>
      <c r="CO1186" s="20"/>
      <c r="CP1186" s="20"/>
      <c r="CQ1186" s="20"/>
      <c r="CR1186" s="20"/>
      <c r="CS1186" s="20"/>
      <c r="CT1186" s="20"/>
      <c r="CU1186" s="20"/>
      <c r="CV1186" s="20"/>
      <c r="CW1186" s="20"/>
      <c r="CX1186" s="20"/>
      <c r="CY1186" s="20"/>
      <c r="CZ1186" s="20"/>
      <c r="DA1186" s="20"/>
      <c r="DB1186" s="20"/>
      <c r="DC1186" s="20"/>
      <c r="DD1186" s="20"/>
      <c r="DE1186" s="20"/>
      <c r="DF1186" s="20"/>
      <c r="DG1186" s="20"/>
      <c r="DH1186" s="20"/>
      <c r="DI1186" s="20"/>
      <c r="DJ1186" s="20"/>
      <c r="DK1186" s="20"/>
      <c r="DL1186" s="20"/>
      <c r="DM1186" s="20"/>
      <c r="DN1186" s="20"/>
      <c r="DO1186" s="20"/>
      <c r="DP1186" s="20"/>
      <c r="DQ1186" s="20"/>
      <c r="DR1186" s="20"/>
      <c r="DS1186" s="20"/>
      <c r="DT1186" s="20"/>
      <c r="DU1186" s="20"/>
      <c r="DV1186" s="20"/>
      <c r="DW1186" s="20"/>
      <c r="DX1186" s="20"/>
      <c r="DY1186" s="20"/>
    </row>
    <row r="1187">
      <c r="A1187" s="20"/>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c r="AE1187" s="20"/>
      <c r="AF1187" s="20"/>
      <c r="AG1187" s="20"/>
      <c r="AH1187" s="20"/>
      <c r="AI1187" s="20"/>
      <c r="AJ1187" s="20"/>
      <c r="AK1187" s="20"/>
      <c r="AL1187" s="20"/>
      <c r="AM1187" s="20"/>
      <c r="AN1187" s="20"/>
      <c r="AO1187" s="20"/>
      <c r="AP1187" s="20"/>
      <c r="AQ1187" s="20"/>
      <c r="AR1187" s="20"/>
      <c r="AS1187" s="20"/>
      <c r="AT1187" s="20"/>
      <c r="AU1187" s="20"/>
      <c r="AV1187" s="20"/>
      <c r="AW1187" s="20"/>
      <c r="AX1187" s="20"/>
      <c r="AY1187" s="20"/>
      <c r="AZ1187" s="20"/>
      <c r="BA1187" s="20"/>
      <c r="BB1187" s="20"/>
      <c r="BC1187" s="20"/>
      <c r="BD1187" s="20"/>
      <c r="BE1187" s="20"/>
      <c r="BF1187" s="20"/>
      <c r="BG1187" s="20"/>
      <c r="BH1187" s="20"/>
      <c r="BI1187" s="20"/>
      <c r="BJ1187" s="20"/>
      <c r="BK1187" s="20"/>
      <c r="BL1187" s="20"/>
      <c r="BM1187" s="20"/>
      <c r="BN1187" s="20"/>
      <c r="BO1187" s="20"/>
      <c r="BP1187" s="20"/>
      <c r="BQ1187" s="20"/>
      <c r="BR1187" s="20"/>
      <c r="BS1187" s="20"/>
      <c r="BT1187" s="20"/>
      <c r="BU1187" s="20"/>
      <c r="BV1187" s="20"/>
      <c r="BW1187" s="20"/>
      <c r="BX1187" s="20"/>
      <c r="BY1187" s="20"/>
      <c r="BZ1187" s="20"/>
      <c r="CA1187" s="20"/>
      <c r="CB1187" s="20"/>
      <c r="CC1187" s="20"/>
      <c r="CD1187" s="20"/>
      <c r="CE1187" s="20"/>
      <c r="CF1187" s="20"/>
      <c r="CG1187" s="20"/>
      <c r="CH1187" s="20"/>
      <c r="CI1187" s="20"/>
      <c r="CJ1187" s="20"/>
      <c r="CK1187" s="20"/>
      <c r="CL1187" s="20"/>
      <c r="CM1187" s="20"/>
      <c r="CN1187" s="20"/>
      <c r="CO1187" s="20"/>
      <c r="CP1187" s="20"/>
      <c r="CQ1187" s="20"/>
      <c r="CR1187" s="20"/>
      <c r="CS1187" s="20"/>
      <c r="CT1187" s="20"/>
      <c r="CU1187" s="20"/>
      <c r="CV1187" s="20"/>
      <c r="CW1187" s="20"/>
      <c r="CX1187" s="20"/>
      <c r="CY1187" s="20"/>
      <c r="CZ1187" s="20"/>
      <c r="DA1187" s="20"/>
      <c r="DB1187" s="20"/>
      <c r="DC1187" s="20"/>
      <c r="DD1187" s="20"/>
      <c r="DE1187" s="20"/>
      <c r="DF1187" s="20"/>
      <c r="DG1187" s="20"/>
      <c r="DH1187" s="20"/>
      <c r="DI1187" s="20"/>
      <c r="DJ1187" s="20"/>
      <c r="DK1187" s="20"/>
      <c r="DL1187" s="20"/>
      <c r="DM1187" s="20"/>
      <c r="DN1187" s="20"/>
      <c r="DO1187" s="20"/>
      <c r="DP1187" s="20"/>
      <c r="DQ1187" s="20"/>
      <c r="DR1187" s="20"/>
      <c r="DS1187" s="20"/>
      <c r="DT1187" s="20"/>
      <c r="DU1187" s="20"/>
      <c r="DV1187" s="20"/>
      <c r="DW1187" s="20"/>
      <c r="DX1187" s="20"/>
      <c r="DY1187" s="20"/>
    </row>
    <row r="1188">
      <c r="A1188" s="20"/>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c r="AE1188" s="20"/>
      <c r="AF1188" s="20"/>
      <c r="AG1188" s="20"/>
      <c r="AH1188" s="20"/>
      <c r="AI1188" s="20"/>
      <c r="AJ1188" s="20"/>
      <c r="AK1188" s="20"/>
      <c r="AL1188" s="20"/>
      <c r="AM1188" s="20"/>
      <c r="AN1188" s="20"/>
      <c r="AO1188" s="20"/>
      <c r="AP1188" s="20"/>
      <c r="AQ1188" s="20"/>
      <c r="AR1188" s="20"/>
      <c r="AS1188" s="20"/>
      <c r="AT1188" s="20"/>
      <c r="AU1188" s="20"/>
      <c r="AV1188" s="20"/>
      <c r="AW1188" s="20"/>
      <c r="AX1188" s="20"/>
      <c r="AY1188" s="20"/>
      <c r="AZ1188" s="20"/>
      <c r="BA1188" s="20"/>
      <c r="BB1188" s="20"/>
      <c r="BC1188" s="20"/>
      <c r="BD1188" s="20"/>
      <c r="BE1188" s="20"/>
      <c r="BF1188" s="20"/>
      <c r="BG1188" s="20"/>
      <c r="BH1188" s="20"/>
      <c r="BI1188" s="20"/>
      <c r="BJ1188" s="20"/>
      <c r="BK1188" s="20"/>
      <c r="BL1188" s="20"/>
      <c r="BM1188" s="20"/>
      <c r="BN1188" s="20"/>
      <c r="BO1188" s="20"/>
      <c r="BP1188" s="20"/>
      <c r="BQ1188" s="20"/>
      <c r="BR1188" s="20"/>
      <c r="BS1188" s="20"/>
      <c r="BT1188" s="20"/>
      <c r="BU1188" s="20"/>
      <c r="BV1188" s="20"/>
      <c r="BW1188" s="20"/>
      <c r="BX1188" s="20"/>
      <c r="BY1188" s="20"/>
      <c r="BZ1188" s="20"/>
      <c r="CA1188" s="20"/>
      <c r="CB1188" s="20"/>
      <c r="CC1188" s="20"/>
      <c r="CD1188" s="20"/>
      <c r="CE1188" s="20"/>
      <c r="CF1188" s="20"/>
      <c r="CG1188" s="20"/>
      <c r="CH1188" s="20"/>
      <c r="CI1188" s="20"/>
      <c r="CJ1188" s="20"/>
      <c r="CK1188" s="20"/>
      <c r="CL1188" s="20"/>
      <c r="CM1188" s="20"/>
      <c r="CN1188" s="20"/>
      <c r="CO1188" s="20"/>
      <c r="CP1188" s="20"/>
      <c r="CQ1188" s="20"/>
      <c r="CR1188" s="20"/>
      <c r="CS1188" s="20"/>
      <c r="CT1188" s="20"/>
      <c r="CU1188" s="20"/>
      <c r="CV1188" s="20"/>
      <c r="CW1188" s="20"/>
      <c r="CX1188" s="20"/>
      <c r="CY1188" s="20"/>
      <c r="CZ1188" s="20"/>
      <c r="DA1188" s="20"/>
      <c r="DB1188" s="20"/>
      <c r="DC1188" s="20"/>
      <c r="DD1188" s="20"/>
      <c r="DE1188" s="20"/>
      <c r="DF1188" s="20"/>
      <c r="DG1188" s="20"/>
      <c r="DH1188" s="20"/>
      <c r="DI1188" s="20"/>
      <c r="DJ1188" s="20"/>
      <c r="DK1188" s="20"/>
      <c r="DL1188" s="20"/>
      <c r="DM1188" s="20"/>
      <c r="DN1188" s="20"/>
      <c r="DO1188" s="20"/>
      <c r="DP1188" s="20"/>
      <c r="DQ1188" s="20"/>
      <c r="DR1188" s="20"/>
      <c r="DS1188" s="20"/>
      <c r="DT1188" s="20"/>
      <c r="DU1188" s="20"/>
      <c r="DV1188" s="20"/>
      <c r="DW1188" s="20"/>
      <c r="DX1188" s="20"/>
      <c r="DY1188" s="20"/>
    </row>
    <row r="1189">
      <c r="A1189" s="20"/>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c r="AE1189" s="20"/>
      <c r="AF1189" s="20"/>
      <c r="AG1189" s="20"/>
      <c r="AH1189" s="20"/>
      <c r="AI1189" s="20"/>
      <c r="AJ1189" s="20"/>
      <c r="AK1189" s="20"/>
      <c r="AL1189" s="20"/>
      <c r="AM1189" s="20"/>
      <c r="AN1189" s="20"/>
      <c r="AO1189" s="20"/>
      <c r="AP1189" s="20"/>
      <c r="AQ1189" s="20"/>
      <c r="AR1189" s="20"/>
      <c r="AS1189" s="20"/>
      <c r="AT1189" s="20"/>
      <c r="AU1189" s="20"/>
      <c r="AV1189" s="20"/>
      <c r="AW1189" s="20"/>
      <c r="AX1189" s="20"/>
      <c r="AY1189" s="20"/>
      <c r="AZ1189" s="20"/>
      <c r="BA1189" s="20"/>
      <c r="BB1189" s="20"/>
      <c r="BC1189" s="20"/>
      <c r="BD1189" s="20"/>
      <c r="BE1189" s="20"/>
      <c r="BF1189" s="20"/>
      <c r="BG1189" s="20"/>
      <c r="BH1189" s="20"/>
      <c r="BI1189" s="20"/>
      <c r="BJ1189" s="20"/>
      <c r="BK1189" s="20"/>
      <c r="BL1189" s="20"/>
      <c r="BM1189" s="20"/>
      <c r="BN1189" s="20"/>
      <c r="BO1189" s="20"/>
      <c r="BP1189" s="20"/>
      <c r="BQ1189" s="20"/>
      <c r="BR1189" s="20"/>
      <c r="BS1189" s="20"/>
      <c r="BT1189" s="20"/>
      <c r="BU1189" s="20"/>
      <c r="BV1189" s="20"/>
      <c r="BW1189" s="20"/>
      <c r="BX1189" s="20"/>
      <c r="BY1189" s="20"/>
      <c r="BZ1189" s="20"/>
      <c r="CA1189" s="20"/>
      <c r="CB1189" s="20"/>
      <c r="CC1189" s="20"/>
      <c r="CD1189" s="20"/>
      <c r="CE1189" s="20"/>
      <c r="CF1189" s="20"/>
      <c r="CG1189" s="20"/>
      <c r="CH1189" s="20"/>
      <c r="CI1189" s="20"/>
      <c r="CJ1189" s="20"/>
      <c r="CK1189" s="20"/>
      <c r="CL1189" s="20"/>
      <c r="CM1189" s="20"/>
      <c r="CN1189" s="20"/>
      <c r="CO1189" s="20"/>
      <c r="CP1189" s="20"/>
      <c r="CQ1189" s="20"/>
      <c r="CR1189" s="20"/>
      <c r="CS1189" s="20"/>
      <c r="CT1189" s="20"/>
      <c r="CU1189" s="20"/>
      <c r="CV1189" s="20"/>
      <c r="CW1189" s="20"/>
      <c r="CX1189" s="20"/>
      <c r="CY1189" s="20"/>
      <c r="CZ1189" s="20"/>
      <c r="DA1189" s="20"/>
      <c r="DB1189" s="20"/>
      <c r="DC1189" s="20"/>
      <c r="DD1189" s="20"/>
      <c r="DE1189" s="20"/>
      <c r="DF1189" s="20"/>
      <c r="DG1189" s="20"/>
      <c r="DH1189" s="20"/>
      <c r="DI1189" s="20"/>
      <c r="DJ1189" s="20"/>
      <c r="DK1189" s="20"/>
      <c r="DL1189" s="20"/>
      <c r="DM1189" s="20"/>
      <c r="DN1189" s="20"/>
      <c r="DO1189" s="20"/>
      <c r="DP1189" s="20"/>
      <c r="DQ1189" s="20"/>
      <c r="DR1189" s="20"/>
      <c r="DS1189" s="20"/>
      <c r="DT1189" s="20"/>
      <c r="DU1189" s="20"/>
      <c r="DV1189" s="20"/>
      <c r="DW1189" s="20"/>
      <c r="DX1189" s="20"/>
      <c r="DY1189" s="20"/>
    </row>
    <row r="1190">
      <c r="A1190" s="20"/>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c r="AE1190" s="20"/>
      <c r="AF1190" s="20"/>
      <c r="AG1190" s="20"/>
      <c r="AH1190" s="20"/>
      <c r="AI1190" s="20"/>
      <c r="AJ1190" s="20"/>
      <c r="AK1190" s="20"/>
      <c r="AL1190" s="20"/>
      <c r="AM1190" s="20"/>
      <c r="AN1190" s="20"/>
      <c r="AO1190" s="20"/>
      <c r="AP1190" s="20"/>
      <c r="AQ1190" s="20"/>
      <c r="AR1190" s="20"/>
      <c r="AS1190" s="20"/>
      <c r="AT1190" s="20"/>
      <c r="AU1190" s="20"/>
      <c r="AV1190" s="20"/>
      <c r="AW1190" s="20"/>
      <c r="AX1190" s="20"/>
      <c r="AY1190" s="20"/>
      <c r="AZ1190" s="20"/>
      <c r="BA1190" s="20"/>
      <c r="BB1190" s="20"/>
      <c r="BC1190" s="20"/>
      <c r="BD1190" s="20"/>
      <c r="BE1190" s="20"/>
      <c r="BF1190" s="20"/>
      <c r="BG1190" s="20"/>
      <c r="BH1190" s="20"/>
      <c r="BI1190" s="20"/>
      <c r="BJ1190" s="20"/>
      <c r="BK1190" s="20"/>
      <c r="BL1190" s="20"/>
      <c r="BM1190" s="20"/>
      <c r="BN1190" s="20"/>
      <c r="BO1190" s="20"/>
      <c r="BP1190" s="20"/>
      <c r="BQ1190" s="20"/>
      <c r="BR1190" s="20"/>
      <c r="BS1190" s="20"/>
      <c r="BT1190" s="20"/>
      <c r="BU1190" s="20"/>
      <c r="BV1190" s="20"/>
      <c r="BW1190" s="20"/>
      <c r="BX1190" s="20"/>
      <c r="BY1190" s="20"/>
      <c r="BZ1190" s="20"/>
      <c r="CA1190" s="20"/>
      <c r="CB1190" s="20"/>
      <c r="CC1190" s="20"/>
      <c r="CD1190" s="20"/>
      <c r="CE1190" s="20"/>
      <c r="CF1190" s="20"/>
      <c r="CG1190" s="20"/>
      <c r="CH1190" s="20"/>
      <c r="CI1190" s="20"/>
      <c r="CJ1190" s="20"/>
      <c r="CK1190" s="20"/>
      <c r="CL1190" s="20"/>
      <c r="CM1190" s="20"/>
      <c r="CN1190" s="20"/>
      <c r="CO1190" s="20"/>
      <c r="CP1190" s="20"/>
      <c r="CQ1190" s="20"/>
      <c r="CR1190" s="20"/>
      <c r="CS1190" s="20"/>
      <c r="CT1190" s="20"/>
      <c r="CU1190" s="20"/>
      <c r="CV1190" s="20"/>
      <c r="CW1190" s="20"/>
      <c r="CX1190" s="20"/>
      <c r="CY1190" s="20"/>
      <c r="CZ1190" s="20"/>
      <c r="DA1190" s="20"/>
      <c r="DB1190" s="20"/>
      <c r="DC1190" s="20"/>
      <c r="DD1190" s="20"/>
      <c r="DE1190" s="20"/>
      <c r="DF1190" s="20"/>
      <c r="DG1190" s="20"/>
      <c r="DH1190" s="20"/>
      <c r="DI1190" s="20"/>
      <c r="DJ1190" s="20"/>
      <c r="DK1190" s="20"/>
      <c r="DL1190" s="20"/>
      <c r="DM1190" s="20"/>
      <c r="DN1190" s="20"/>
      <c r="DO1190" s="20"/>
      <c r="DP1190" s="20"/>
      <c r="DQ1190" s="20"/>
      <c r="DR1190" s="20"/>
      <c r="DS1190" s="20"/>
      <c r="DT1190" s="20"/>
      <c r="DU1190" s="20"/>
      <c r="DV1190" s="20"/>
      <c r="DW1190" s="20"/>
      <c r="DX1190" s="20"/>
      <c r="DY1190" s="20"/>
    </row>
    <row r="1191">
      <c r="A1191" s="20"/>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c r="AE1191" s="20"/>
      <c r="AF1191" s="20"/>
      <c r="AG1191" s="20"/>
      <c r="AH1191" s="20"/>
      <c r="AI1191" s="20"/>
      <c r="AJ1191" s="20"/>
      <c r="AK1191" s="20"/>
      <c r="AL1191" s="20"/>
      <c r="AM1191" s="20"/>
      <c r="AN1191" s="20"/>
      <c r="AO1191" s="20"/>
      <c r="AP1191" s="20"/>
      <c r="AQ1191" s="20"/>
      <c r="AR1191" s="20"/>
      <c r="AS1191" s="20"/>
      <c r="AT1191" s="20"/>
      <c r="AU1191" s="20"/>
      <c r="AV1191" s="20"/>
      <c r="AW1191" s="20"/>
      <c r="AX1191" s="20"/>
      <c r="AY1191" s="20"/>
      <c r="AZ1191" s="20"/>
      <c r="BA1191" s="20"/>
      <c r="BB1191" s="20"/>
      <c r="BC1191" s="20"/>
      <c r="BD1191" s="20"/>
      <c r="BE1191" s="20"/>
      <c r="BF1191" s="20"/>
      <c r="BG1191" s="20"/>
      <c r="BH1191" s="20"/>
      <c r="BI1191" s="20"/>
      <c r="BJ1191" s="20"/>
      <c r="BK1191" s="20"/>
      <c r="BL1191" s="20"/>
      <c r="BM1191" s="20"/>
      <c r="BN1191" s="20"/>
      <c r="BO1191" s="20"/>
      <c r="BP1191" s="20"/>
      <c r="BQ1191" s="20"/>
      <c r="BR1191" s="20"/>
      <c r="BS1191" s="20"/>
      <c r="BT1191" s="20"/>
      <c r="BU1191" s="20"/>
      <c r="BV1191" s="20"/>
      <c r="BW1191" s="20"/>
      <c r="BX1191" s="20"/>
      <c r="BY1191" s="20"/>
      <c r="BZ1191" s="20"/>
      <c r="CA1191" s="20"/>
      <c r="CB1191" s="20"/>
      <c r="CC1191" s="20"/>
      <c r="CD1191" s="20"/>
      <c r="CE1191" s="20"/>
      <c r="CF1191" s="20"/>
      <c r="CG1191" s="20"/>
      <c r="CH1191" s="20"/>
      <c r="CI1191" s="20"/>
      <c r="CJ1191" s="20"/>
      <c r="CK1191" s="20"/>
      <c r="CL1191" s="20"/>
      <c r="CM1191" s="20"/>
      <c r="CN1191" s="20"/>
      <c r="CO1191" s="20"/>
      <c r="CP1191" s="20"/>
      <c r="CQ1191" s="20"/>
      <c r="CR1191" s="20"/>
      <c r="CS1191" s="20"/>
      <c r="CT1191" s="20"/>
      <c r="CU1191" s="20"/>
      <c r="CV1191" s="20"/>
      <c r="CW1191" s="20"/>
      <c r="CX1191" s="20"/>
      <c r="CY1191" s="20"/>
      <c r="CZ1191" s="20"/>
      <c r="DA1191" s="20"/>
      <c r="DB1191" s="20"/>
      <c r="DC1191" s="20"/>
      <c r="DD1191" s="20"/>
      <c r="DE1191" s="20"/>
      <c r="DF1191" s="20"/>
      <c r="DG1191" s="20"/>
      <c r="DH1191" s="20"/>
      <c r="DI1191" s="20"/>
      <c r="DJ1191" s="20"/>
      <c r="DK1191" s="20"/>
      <c r="DL1191" s="20"/>
      <c r="DM1191" s="20"/>
      <c r="DN1191" s="20"/>
      <c r="DO1191" s="20"/>
      <c r="DP1191" s="20"/>
      <c r="DQ1191" s="20"/>
      <c r="DR1191" s="20"/>
      <c r="DS1191" s="20"/>
      <c r="DT1191" s="20"/>
      <c r="DU1191" s="20"/>
      <c r="DV1191" s="20"/>
      <c r="DW1191" s="20"/>
      <c r="DX1191" s="20"/>
      <c r="DY1191" s="20"/>
    </row>
    <row r="1192">
      <c r="A1192" s="20"/>
      <c r="B1192" s="20"/>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c r="AE1192" s="20"/>
      <c r="AF1192" s="20"/>
      <c r="AG1192" s="20"/>
      <c r="AH1192" s="20"/>
      <c r="AI1192" s="20"/>
      <c r="AJ1192" s="20"/>
      <c r="AK1192" s="20"/>
      <c r="AL1192" s="20"/>
      <c r="AM1192" s="20"/>
      <c r="AN1192" s="20"/>
      <c r="AO1192" s="20"/>
      <c r="AP1192" s="20"/>
      <c r="AQ1192" s="20"/>
      <c r="AR1192" s="20"/>
      <c r="AS1192" s="20"/>
      <c r="AT1192" s="20"/>
      <c r="AU1192" s="20"/>
      <c r="AV1192" s="20"/>
      <c r="AW1192" s="20"/>
      <c r="AX1192" s="20"/>
      <c r="AY1192" s="20"/>
      <c r="AZ1192" s="20"/>
      <c r="BA1192" s="20"/>
      <c r="BB1192" s="20"/>
      <c r="BC1192" s="20"/>
      <c r="BD1192" s="20"/>
      <c r="BE1192" s="20"/>
      <c r="BF1192" s="20"/>
      <c r="BG1192" s="20"/>
      <c r="BH1192" s="20"/>
      <c r="BI1192" s="20"/>
      <c r="BJ1192" s="20"/>
      <c r="BK1192" s="20"/>
      <c r="BL1192" s="20"/>
      <c r="BM1192" s="20"/>
      <c r="BN1192" s="20"/>
      <c r="BO1192" s="20"/>
      <c r="BP1192" s="20"/>
      <c r="BQ1192" s="20"/>
      <c r="BR1192" s="20"/>
      <c r="BS1192" s="20"/>
      <c r="BT1192" s="20"/>
      <c r="BU1192" s="20"/>
      <c r="BV1192" s="20"/>
      <c r="BW1192" s="20"/>
      <c r="BX1192" s="20"/>
      <c r="BY1192" s="20"/>
      <c r="BZ1192" s="20"/>
      <c r="CA1192" s="20"/>
      <c r="CB1192" s="20"/>
      <c r="CC1192" s="20"/>
      <c r="CD1192" s="20"/>
      <c r="CE1192" s="20"/>
      <c r="CF1192" s="20"/>
      <c r="CG1192" s="20"/>
      <c r="CH1192" s="20"/>
      <c r="CI1192" s="20"/>
      <c r="CJ1192" s="20"/>
      <c r="CK1192" s="20"/>
      <c r="CL1192" s="20"/>
      <c r="CM1192" s="20"/>
      <c r="CN1192" s="20"/>
      <c r="CO1192" s="20"/>
      <c r="CP1192" s="20"/>
      <c r="CQ1192" s="20"/>
      <c r="CR1192" s="20"/>
      <c r="CS1192" s="20"/>
      <c r="CT1192" s="20"/>
      <c r="CU1192" s="20"/>
      <c r="CV1192" s="20"/>
      <c r="CW1192" s="20"/>
      <c r="CX1192" s="20"/>
      <c r="CY1192" s="20"/>
      <c r="CZ1192" s="20"/>
      <c r="DA1192" s="20"/>
      <c r="DB1192" s="20"/>
      <c r="DC1192" s="20"/>
      <c r="DD1192" s="20"/>
      <c r="DE1192" s="20"/>
      <c r="DF1192" s="20"/>
      <c r="DG1192" s="20"/>
      <c r="DH1192" s="20"/>
      <c r="DI1192" s="20"/>
      <c r="DJ1192" s="20"/>
      <c r="DK1192" s="20"/>
      <c r="DL1192" s="20"/>
      <c r="DM1192" s="20"/>
      <c r="DN1192" s="20"/>
      <c r="DO1192" s="20"/>
      <c r="DP1192" s="20"/>
      <c r="DQ1192" s="20"/>
      <c r="DR1192" s="20"/>
      <c r="DS1192" s="20"/>
      <c r="DT1192" s="20"/>
      <c r="DU1192" s="20"/>
      <c r="DV1192" s="20"/>
      <c r="DW1192" s="20"/>
      <c r="DX1192" s="20"/>
      <c r="DY1192" s="20"/>
    </row>
    <row r="1193">
      <c r="A1193" s="20"/>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c r="AE1193" s="20"/>
      <c r="AF1193" s="20"/>
      <c r="AG1193" s="20"/>
      <c r="AH1193" s="20"/>
      <c r="AI1193" s="20"/>
      <c r="AJ1193" s="20"/>
      <c r="AK1193" s="20"/>
      <c r="AL1193" s="20"/>
      <c r="AM1193" s="20"/>
      <c r="AN1193" s="20"/>
      <c r="AO1193" s="20"/>
      <c r="AP1193" s="20"/>
      <c r="AQ1193" s="20"/>
      <c r="AR1193" s="20"/>
      <c r="AS1193" s="20"/>
      <c r="AT1193" s="20"/>
      <c r="AU1193" s="20"/>
      <c r="AV1193" s="20"/>
      <c r="AW1193" s="20"/>
      <c r="AX1193" s="20"/>
      <c r="AY1193" s="20"/>
      <c r="AZ1193" s="20"/>
      <c r="BA1193" s="20"/>
      <c r="BB1193" s="20"/>
      <c r="BC1193" s="20"/>
      <c r="BD1193" s="20"/>
      <c r="BE1193" s="20"/>
      <c r="BF1193" s="20"/>
      <c r="BG1193" s="20"/>
      <c r="BH1193" s="20"/>
      <c r="BI1193" s="20"/>
      <c r="BJ1193" s="20"/>
      <c r="BK1193" s="20"/>
      <c r="BL1193" s="20"/>
      <c r="BM1193" s="20"/>
      <c r="BN1193" s="20"/>
      <c r="BO1193" s="20"/>
      <c r="BP1193" s="20"/>
      <c r="BQ1193" s="20"/>
      <c r="BR1193" s="20"/>
      <c r="BS1193" s="20"/>
      <c r="BT1193" s="20"/>
      <c r="BU1193" s="20"/>
      <c r="BV1193" s="20"/>
      <c r="BW1193" s="20"/>
      <c r="BX1193" s="20"/>
      <c r="BY1193" s="20"/>
      <c r="BZ1193" s="20"/>
      <c r="CA1193" s="20"/>
      <c r="CB1193" s="20"/>
      <c r="CC1193" s="20"/>
      <c r="CD1193" s="20"/>
      <c r="CE1193" s="20"/>
      <c r="CF1193" s="20"/>
      <c r="CG1193" s="20"/>
      <c r="CH1193" s="20"/>
      <c r="CI1193" s="20"/>
      <c r="CJ1193" s="20"/>
      <c r="CK1193" s="20"/>
      <c r="CL1193" s="20"/>
      <c r="CM1193" s="20"/>
      <c r="CN1193" s="20"/>
      <c r="CO1193" s="20"/>
      <c r="CP1193" s="20"/>
      <c r="CQ1193" s="20"/>
      <c r="CR1193" s="20"/>
      <c r="CS1193" s="20"/>
      <c r="CT1193" s="20"/>
      <c r="CU1193" s="20"/>
      <c r="CV1193" s="20"/>
      <c r="CW1193" s="20"/>
      <c r="CX1193" s="20"/>
      <c r="CY1193" s="20"/>
      <c r="CZ1193" s="20"/>
      <c r="DA1193" s="20"/>
      <c r="DB1193" s="20"/>
      <c r="DC1193" s="20"/>
      <c r="DD1193" s="20"/>
      <c r="DE1193" s="20"/>
      <c r="DF1193" s="20"/>
      <c r="DG1193" s="20"/>
      <c r="DH1193" s="20"/>
      <c r="DI1193" s="20"/>
      <c r="DJ1193" s="20"/>
      <c r="DK1193" s="20"/>
      <c r="DL1193" s="20"/>
      <c r="DM1193" s="20"/>
      <c r="DN1193" s="20"/>
      <c r="DO1193" s="20"/>
      <c r="DP1193" s="20"/>
      <c r="DQ1193" s="20"/>
      <c r="DR1193" s="20"/>
      <c r="DS1193" s="20"/>
      <c r="DT1193" s="20"/>
      <c r="DU1193" s="20"/>
      <c r="DV1193" s="20"/>
      <c r="DW1193" s="20"/>
      <c r="DX1193" s="20"/>
      <c r="DY1193" s="20"/>
    </row>
    <row r="1194">
      <c r="A1194" s="20"/>
      <c r="B1194" s="20"/>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c r="AE1194" s="20"/>
      <c r="AF1194" s="20"/>
      <c r="AG1194" s="20"/>
      <c r="AH1194" s="20"/>
      <c r="AI1194" s="20"/>
      <c r="AJ1194" s="20"/>
      <c r="AK1194" s="20"/>
      <c r="AL1194" s="20"/>
      <c r="AM1194" s="20"/>
      <c r="AN1194" s="20"/>
      <c r="AO1194" s="20"/>
      <c r="AP1194" s="20"/>
      <c r="AQ1194" s="20"/>
      <c r="AR1194" s="20"/>
      <c r="AS1194" s="20"/>
      <c r="AT1194" s="20"/>
      <c r="AU1194" s="20"/>
      <c r="AV1194" s="20"/>
      <c r="AW1194" s="20"/>
      <c r="AX1194" s="20"/>
      <c r="AY1194" s="20"/>
      <c r="AZ1194" s="20"/>
      <c r="BA1194" s="20"/>
      <c r="BB1194" s="20"/>
      <c r="BC1194" s="20"/>
      <c r="BD1194" s="20"/>
      <c r="BE1194" s="20"/>
      <c r="BF1194" s="20"/>
      <c r="BG1194" s="20"/>
      <c r="BH1194" s="20"/>
      <c r="BI1194" s="20"/>
      <c r="BJ1194" s="20"/>
      <c r="BK1194" s="20"/>
      <c r="BL1194" s="20"/>
      <c r="BM1194" s="20"/>
      <c r="BN1194" s="20"/>
      <c r="BO1194" s="20"/>
      <c r="BP1194" s="20"/>
      <c r="BQ1194" s="20"/>
      <c r="BR1194" s="20"/>
      <c r="BS1194" s="20"/>
      <c r="BT1194" s="20"/>
      <c r="BU1194" s="20"/>
      <c r="BV1194" s="20"/>
      <c r="BW1194" s="20"/>
      <c r="BX1194" s="20"/>
      <c r="BY1194" s="20"/>
      <c r="BZ1194" s="20"/>
      <c r="CA1194" s="20"/>
      <c r="CB1194" s="20"/>
      <c r="CC1194" s="20"/>
      <c r="CD1194" s="20"/>
      <c r="CE1194" s="20"/>
      <c r="CF1194" s="20"/>
      <c r="CG1194" s="20"/>
      <c r="CH1194" s="20"/>
      <c r="CI1194" s="20"/>
      <c r="CJ1194" s="20"/>
      <c r="CK1194" s="20"/>
      <c r="CL1194" s="20"/>
      <c r="CM1194" s="20"/>
      <c r="CN1194" s="20"/>
      <c r="CO1194" s="20"/>
      <c r="CP1194" s="20"/>
      <c r="CQ1194" s="20"/>
      <c r="CR1194" s="20"/>
      <c r="CS1194" s="20"/>
      <c r="CT1194" s="20"/>
      <c r="CU1194" s="20"/>
      <c r="CV1194" s="20"/>
      <c r="CW1194" s="20"/>
      <c r="CX1194" s="20"/>
      <c r="CY1194" s="20"/>
      <c r="CZ1194" s="20"/>
      <c r="DA1194" s="20"/>
      <c r="DB1194" s="20"/>
      <c r="DC1194" s="20"/>
      <c r="DD1194" s="20"/>
      <c r="DE1194" s="20"/>
      <c r="DF1194" s="20"/>
      <c r="DG1194" s="20"/>
      <c r="DH1194" s="20"/>
      <c r="DI1194" s="20"/>
      <c r="DJ1194" s="20"/>
      <c r="DK1194" s="20"/>
      <c r="DL1194" s="20"/>
      <c r="DM1194" s="20"/>
      <c r="DN1194" s="20"/>
      <c r="DO1194" s="20"/>
      <c r="DP1194" s="20"/>
      <c r="DQ1194" s="20"/>
      <c r="DR1194" s="20"/>
      <c r="DS1194" s="20"/>
      <c r="DT1194" s="20"/>
      <c r="DU1194" s="20"/>
      <c r="DV1194" s="20"/>
      <c r="DW1194" s="20"/>
      <c r="DX1194" s="20"/>
      <c r="DY1194" s="20"/>
    </row>
    <row r="1195">
      <c r="A1195" s="20"/>
      <c r="B1195" s="20"/>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c r="AE1195" s="20"/>
      <c r="AF1195" s="20"/>
      <c r="AG1195" s="20"/>
      <c r="AH1195" s="20"/>
      <c r="AI1195" s="20"/>
      <c r="AJ1195" s="20"/>
      <c r="AK1195" s="20"/>
      <c r="AL1195" s="20"/>
      <c r="AM1195" s="20"/>
      <c r="AN1195" s="20"/>
      <c r="AO1195" s="20"/>
      <c r="AP1195" s="20"/>
      <c r="AQ1195" s="20"/>
      <c r="AR1195" s="20"/>
      <c r="AS1195" s="20"/>
      <c r="AT1195" s="20"/>
      <c r="AU1195" s="20"/>
      <c r="AV1195" s="20"/>
      <c r="AW1195" s="20"/>
      <c r="AX1195" s="20"/>
      <c r="AY1195" s="20"/>
      <c r="AZ1195" s="20"/>
      <c r="BA1195" s="20"/>
      <c r="BB1195" s="20"/>
      <c r="BC1195" s="20"/>
      <c r="BD1195" s="20"/>
      <c r="BE1195" s="20"/>
      <c r="BF1195" s="20"/>
      <c r="BG1195" s="20"/>
      <c r="BH1195" s="20"/>
      <c r="BI1195" s="20"/>
      <c r="BJ1195" s="20"/>
      <c r="BK1195" s="20"/>
      <c r="BL1195" s="20"/>
      <c r="BM1195" s="20"/>
      <c r="BN1195" s="20"/>
      <c r="BO1195" s="20"/>
      <c r="BP1195" s="20"/>
      <c r="BQ1195" s="20"/>
      <c r="BR1195" s="20"/>
      <c r="BS1195" s="20"/>
      <c r="BT1195" s="20"/>
      <c r="BU1195" s="20"/>
      <c r="BV1195" s="20"/>
      <c r="BW1195" s="20"/>
      <c r="BX1195" s="20"/>
      <c r="BY1195" s="20"/>
      <c r="BZ1195" s="20"/>
      <c r="CA1195" s="20"/>
      <c r="CB1195" s="20"/>
      <c r="CC1195" s="20"/>
      <c r="CD1195" s="20"/>
      <c r="CE1195" s="20"/>
      <c r="CF1195" s="20"/>
      <c r="CG1195" s="20"/>
      <c r="CH1195" s="20"/>
      <c r="CI1195" s="20"/>
      <c r="CJ1195" s="20"/>
      <c r="CK1195" s="20"/>
      <c r="CL1195" s="20"/>
      <c r="CM1195" s="20"/>
      <c r="CN1195" s="20"/>
      <c r="CO1195" s="20"/>
      <c r="CP1195" s="20"/>
      <c r="CQ1195" s="20"/>
      <c r="CR1195" s="20"/>
      <c r="CS1195" s="20"/>
      <c r="CT1195" s="20"/>
      <c r="CU1195" s="20"/>
      <c r="CV1195" s="20"/>
      <c r="CW1195" s="20"/>
      <c r="CX1195" s="20"/>
      <c r="CY1195" s="20"/>
      <c r="CZ1195" s="20"/>
      <c r="DA1195" s="20"/>
      <c r="DB1195" s="20"/>
      <c r="DC1195" s="20"/>
      <c r="DD1195" s="20"/>
      <c r="DE1195" s="20"/>
      <c r="DF1195" s="20"/>
      <c r="DG1195" s="20"/>
      <c r="DH1195" s="20"/>
      <c r="DI1195" s="20"/>
      <c r="DJ1195" s="20"/>
      <c r="DK1195" s="20"/>
      <c r="DL1195" s="20"/>
      <c r="DM1195" s="20"/>
      <c r="DN1195" s="20"/>
      <c r="DO1195" s="20"/>
      <c r="DP1195" s="20"/>
      <c r="DQ1195" s="20"/>
      <c r="DR1195" s="20"/>
      <c r="DS1195" s="20"/>
      <c r="DT1195" s="20"/>
      <c r="DU1195" s="20"/>
      <c r="DV1195" s="20"/>
      <c r="DW1195" s="20"/>
      <c r="DX1195" s="20"/>
      <c r="DY1195" s="20"/>
    </row>
    <row r="1196">
      <c r="A1196" s="20"/>
      <c r="B1196" s="20"/>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c r="AE1196" s="20"/>
      <c r="AF1196" s="20"/>
      <c r="AG1196" s="20"/>
      <c r="AH1196" s="20"/>
      <c r="AI1196" s="20"/>
      <c r="AJ1196" s="20"/>
      <c r="AK1196" s="20"/>
      <c r="AL1196" s="20"/>
      <c r="AM1196" s="20"/>
      <c r="AN1196" s="20"/>
      <c r="AO1196" s="20"/>
      <c r="AP1196" s="20"/>
      <c r="AQ1196" s="20"/>
      <c r="AR1196" s="20"/>
      <c r="AS1196" s="20"/>
      <c r="AT1196" s="20"/>
      <c r="AU1196" s="20"/>
      <c r="AV1196" s="20"/>
      <c r="AW1196" s="20"/>
      <c r="AX1196" s="20"/>
      <c r="AY1196" s="20"/>
      <c r="AZ1196" s="20"/>
      <c r="BA1196" s="20"/>
      <c r="BB1196" s="20"/>
      <c r="BC1196" s="20"/>
      <c r="BD1196" s="20"/>
      <c r="BE1196" s="20"/>
      <c r="BF1196" s="20"/>
      <c r="BG1196" s="20"/>
      <c r="BH1196" s="20"/>
      <c r="BI1196" s="20"/>
      <c r="BJ1196" s="20"/>
      <c r="BK1196" s="20"/>
      <c r="BL1196" s="20"/>
      <c r="BM1196" s="20"/>
      <c r="BN1196" s="20"/>
      <c r="BO1196" s="20"/>
      <c r="BP1196" s="20"/>
      <c r="BQ1196" s="20"/>
      <c r="BR1196" s="20"/>
      <c r="BS1196" s="20"/>
      <c r="BT1196" s="20"/>
      <c r="BU1196" s="20"/>
      <c r="BV1196" s="20"/>
      <c r="BW1196" s="20"/>
      <c r="BX1196" s="20"/>
      <c r="BY1196" s="20"/>
      <c r="BZ1196" s="20"/>
      <c r="CA1196" s="20"/>
      <c r="CB1196" s="20"/>
      <c r="CC1196" s="20"/>
      <c r="CD1196" s="20"/>
      <c r="CE1196" s="20"/>
      <c r="CF1196" s="20"/>
      <c r="CG1196" s="20"/>
      <c r="CH1196" s="20"/>
      <c r="CI1196" s="20"/>
      <c r="CJ1196" s="20"/>
      <c r="CK1196" s="20"/>
      <c r="CL1196" s="20"/>
      <c r="CM1196" s="20"/>
      <c r="CN1196" s="20"/>
      <c r="CO1196" s="20"/>
      <c r="CP1196" s="20"/>
      <c r="CQ1196" s="20"/>
      <c r="CR1196" s="20"/>
      <c r="CS1196" s="20"/>
      <c r="CT1196" s="20"/>
      <c r="CU1196" s="20"/>
      <c r="CV1196" s="20"/>
      <c r="CW1196" s="20"/>
      <c r="CX1196" s="20"/>
      <c r="CY1196" s="20"/>
      <c r="CZ1196" s="20"/>
      <c r="DA1196" s="20"/>
      <c r="DB1196" s="20"/>
      <c r="DC1196" s="20"/>
      <c r="DD1196" s="20"/>
      <c r="DE1196" s="20"/>
      <c r="DF1196" s="20"/>
      <c r="DG1196" s="20"/>
      <c r="DH1196" s="20"/>
      <c r="DI1196" s="20"/>
      <c r="DJ1196" s="20"/>
      <c r="DK1196" s="20"/>
      <c r="DL1196" s="20"/>
      <c r="DM1196" s="20"/>
      <c r="DN1196" s="20"/>
      <c r="DO1196" s="20"/>
      <c r="DP1196" s="20"/>
      <c r="DQ1196" s="20"/>
      <c r="DR1196" s="20"/>
      <c r="DS1196" s="20"/>
      <c r="DT1196" s="20"/>
      <c r="DU1196" s="20"/>
      <c r="DV1196" s="20"/>
      <c r="DW1196" s="20"/>
      <c r="DX1196" s="20"/>
      <c r="DY1196" s="20"/>
    </row>
    <row r="1197">
      <c r="A1197" s="20"/>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c r="AE1197" s="20"/>
      <c r="AF1197" s="20"/>
      <c r="AG1197" s="20"/>
      <c r="AH1197" s="20"/>
      <c r="AI1197" s="20"/>
      <c r="AJ1197" s="20"/>
      <c r="AK1197" s="20"/>
      <c r="AL1197" s="20"/>
      <c r="AM1197" s="20"/>
      <c r="AN1197" s="20"/>
      <c r="AO1197" s="20"/>
      <c r="AP1197" s="20"/>
      <c r="AQ1197" s="20"/>
      <c r="AR1197" s="20"/>
      <c r="AS1197" s="20"/>
      <c r="AT1197" s="20"/>
      <c r="AU1197" s="20"/>
      <c r="AV1197" s="20"/>
      <c r="AW1197" s="20"/>
      <c r="AX1197" s="20"/>
      <c r="AY1197" s="20"/>
      <c r="AZ1197" s="20"/>
      <c r="BA1197" s="20"/>
      <c r="BB1197" s="20"/>
      <c r="BC1197" s="20"/>
      <c r="BD1197" s="20"/>
      <c r="BE1197" s="20"/>
      <c r="BF1197" s="20"/>
      <c r="BG1197" s="20"/>
      <c r="BH1197" s="20"/>
      <c r="BI1197" s="20"/>
      <c r="BJ1197" s="20"/>
      <c r="BK1197" s="20"/>
      <c r="BL1197" s="20"/>
      <c r="BM1197" s="20"/>
      <c r="BN1197" s="20"/>
      <c r="BO1197" s="20"/>
      <c r="BP1197" s="20"/>
      <c r="BQ1197" s="20"/>
      <c r="BR1197" s="20"/>
      <c r="BS1197" s="20"/>
      <c r="BT1197" s="20"/>
      <c r="BU1197" s="20"/>
      <c r="BV1197" s="20"/>
      <c r="BW1197" s="20"/>
      <c r="BX1197" s="20"/>
      <c r="BY1197" s="20"/>
      <c r="BZ1197" s="20"/>
      <c r="CA1197" s="20"/>
      <c r="CB1197" s="20"/>
      <c r="CC1197" s="20"/>
      <c r="CD1197" s="20"/>
      <c r="CE1197" s="20"/>
      <c r="CF1197" s="20"/>
      <c r="CG1197" s="20"/>
      <c r="CH1197" s="20"/>
      <c r="CI1197" s="20"/>
      <c r="CJ1197" s="20"/>
      <c r="CK1197" s="20"/>
      <c r="CL1197" s="20"/>
      <c r="CM1197" s="20"/>
      <c r="CN1197" s="20"/>
      <c r="CO1197" s="20"/>
      <c r="CP1197" s="20"/>
      <c r="CQ1197" s="20"/>
      <c r="CR1197" s="20"/>
      <c r="CS1197" s="20"/>
      <c r="CT1197" s="20"/>
      <c r="CU1197" s="20"/>
      <c r="CV1197" s="20"/>
      <c r="CW1197" s="20"/>
      <c r="CX1197" s="20"/>
      <c r="CY1197" s="20"/>
      <c r="CZ1197" s="20"/>
      <c r="DA1197" s="20"/>
      <c r="DB1197" s="20"/>
      <c r="DC1197" s="20"/>
      <c r="DD1197" s="20"/>
      <c r="DE1197" s="20"/>
      <c r="DF1197" s="20"/>
      <c r="DG1197" s="20"/>
      <c r="DH1197" s="20"/>
      <c r="DI1197" s="20"/>
      <c r="DJ1197" s="20"/>
      <c r="DK1197" s="20"/>
      <c r="DL1197" s="20"/>
      <c r="DM1197" s="20"/>
      <c r="DN1197" s="20"/>
      <c r="DO1197" s="20"/>
      <c r="DP1197" s="20"/>
      <c r="DQ1197" s="20"/>
      <c r="DR1197" s="20"/>
      <c r="DS1197" s="20"/>
      <c r="DT1197" s="20"/>
      <c r="DU1197" s="20"/>
      <c r="DV1197" s="20"/>
      <c r="DW1197" s="20"/>
      <c r="DX1197" s="20"/>
      <c r="DY1197" s="20"/>
    </row>
    <row r="1198">
      <c r="A1198" s="20"/>
      <c r="B1198" s="20"/>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c r="AE1198" s="20"/>
      <c r="AF1198" s="20"/>
      <c r="AG1198" s="20"/>
      <c r="AH1198" s="20"/>
      <c r="AI1198" s="20"/>
      <c r="AJ1198" s="20"/>
      <c r="AK1198" s="20"/>
      <c r="AL1198" s="20"/>
      <c r="AM1198" s="20"/>
      <c r="AN1198" s="20"/>
      <c r="AO1198" s="20"/>
      <c r="AP1198" s="20"/>
      <c r="AQ1198" s="20"/>
      <c r="AR1198" s="20"/>
      <c r="AS1198" s="20"/>
      <c r="AT1198" s="20"/>
      <c r="AU1198" s="20"/>
      <c r="AV1198" s="20"/>
      <c r="AW1198" s="20"/>
      <c r="AX1198" s="20"/>
      <c r="AY1198" s="20"/>
      <c r="AZ1198" s="20"/>
      <c r="BA1198" s="20"/>
      <c r="BB1198" s="20"/>
      <c r="BC1198" s="20"/>
      <c r="BD1198" s="20"/>
      <c r="BE1198" s="20"/>
      <c r="BF1198" s="20"/>
      <c r="BG1198" s="20"/>
      <c r="BH1198" s="20"/>
      <c r="BI1198" s="20"/>
      <c r="BJ1198" s="20"/>
      <c r="BK1198" s="20"/>
      <c r="BL1198" s="20"/>
      <c r="BM1198" s="20"/>
      <c r="BN1198" s="20"/>
      <c r="BO1198" s="20"/>
      <c r="BP1198" s="20"/>
      <c r="BQ1198" s="20"/>
      <c r="BR1198" s="20"/>
      <c r="BS1198" s="20"/>
      <c r="BT1198" s="20"/>
      <c r="BU1198" s="20"/>
      <c r="BV1198" s="20"/>
      <c r="BW1198" s="20"/>
      <c r="BX1198" s="20"/>
      <c r="BY1198" s="20"/>
      <c r="BZ1198" s="20"/>
      <c r="CA1198" s="20"/>
      <c r="CB1198" s="20"/>
      <c r="CC1198" s="20"/>
      <c r="CD1198" s="20"/>
      <c r="CE1198" s="20"/>
      <c r="CF1198" s="20"/>
      <c r="CG1198" s="20"/>
      <c r="CH1198" s="20"/>
      <c r="CI1198" s="20"/>
      <c r="CJ1198" s="20"/>
      <c r="CK1198" s="20"/>
      <c r="CL1198" s="20"/>
      <c r="CM1198" s="20"/>
      <c r="CN1198" s="20"/>
      <c r="CO1198" s="20"/>
      <c r="CP1198" s="20"/>
      <c r="CQ1198" s="20"/>
      <c r="CR1198" s="20"/>
      <c r="CS1198" s="20"/>
      <c r="CT1198" s="20"/>
      <c r="CU1198" s="20"/>
      <c r="CV1198" s="20"/>
      <c r="CW1198" s="20"/>
      <c r="CX1198" s="20"/>
      <c r="CY1198" s="20"/>
      <c r="CZ1198" s="20"/>
      <c r="DA1198" s="20"/>
      <c r="DB1198" s="20"/>
      <c r="DC1198" s="20"/>
      <c r="DD1198" s="20"/>
      <c r="DE1198" s="20"/>
      <c r="DF1198" s="20"/>
      <c r="DG1198" s="20"/>
      <c r="DH1198" s="20"/>
      <c r="DI1198" s="20"/>
      <c r="DJ1198" s="20"/>
      <c r="DK1198" s="20"/>
      <c r="DL1198" s="20"/>
      <c r="DM1198" s="20"/>
      <c r="DN1198" s="20"/>
      <c r="DO1198" s="20"/>
      <c r="DP1198" s="20"/>
      <c r="DQ1198" s="20"/>
      <c r="DR1198" s="20"/>
      <c r="DS1198" s="20"/>
      <c r="DT1198" s="20"/>
      <c r="DU1198" s="20"/>
      <c r="DV1198" s="20"/>
      <c r="DW1198" s="20"/>
      <c r="DX1198" s="20"/>
      <c r="DY1198" s="20"/>
    </row>
    <row r="1199">
      <c r="A1199" s="20"/>
      <c r="B1199" s="20"/>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c r="AE1199" s="20"/>
      <c r="AF1199" s="20"/>
      <c r="AG1199" s="20"/>
      <c r="AH1199" s="20"/>
      <c r="AI1199" s="20"/>
      <c r="AJ1199" s="20"/>
      <c r="AK1199" s="20"/>
      <c r="AL1199" s="20"/>
      <c r="AM1199" s="20"/>
      <c r="AN1199" s="20"/>
      <c r="AO1199" s="20"/>
      <c r="AP1199" s="20"/>
      <c r="AQ1199" s="20"/>
      <c r="AR1199" s="20"/>
      <c r="AS1199" s="20"/>
      <c r="AT1199" s="20"/>
      <c r="AU1199" s="20"/>
      <c r="AV1199" s="20"/>
      <c r="AW1199" s="20"/>
      <c r="AX1199" s="20"/>
      <c r="AY1199" s="20"/>
      <c r="AZ1199" s="20"/>
      <c r="BA1199" s="20"/>
      <c r="BB1199" s="20"/>
      <c r="BC1199" s="20"/>
      <c r="BD1199" s="20"/>
      <c r="BE1199" s="20"/>
      <c r="BF1199" s="20"/>
      <c r="BG1199" s="20"/>
      <c r="BH1199" s="20"/>
      <c r="BI1199" s="20"/>
      <c r="BJ1199" s="20"/>
      <c r="BK1199" s="20"/>
      <c r="BL1199" s="20"/>
      <c r="BM1199" s="20"/>
      <c r="BN1199" s="20"/>
      <c r="BO1199" s="20"/>
      <c r="BP1199" s="20"/>
      <c r="BQ1199" s="20"/>
      <c r="BR1199" s="20"/>
      <c r="BS1199" s="20"/>
      <c r="BT1199" s="20"/>
      <c r="BU1199" s="20"/>
      <c r="BV1199" s="20"/>
      <c r="BW1199" s="20"/>
      <c r="BX1199" s="20"/>
      <c r="BY1199" s="20"/>
      <c r="BZ1199" s="20"/>
      <c r="CA1199" s="20"/>
      <c r="CB1199" s="20"/>
      <c r="CC1199" s="20"/>
      <c r="CD1199" s="20"/>
      <c r="CE1199" s="20"/>
      <c r="CF1199" s="20"/>
      <c r="CG1199" s="20"/>
      <c r="CH1199" s="20"/>
      <c r="CI1199" s="20"/>
      <c r="CJ1199" s="20"/>
      <c r="CK1199" s="20"/>
      <c r="CL1199" s="20"/>
      <c r="CM1199" s="20"/>
      <c r="CN1199" s="20"/>
      <c r="CO1199" s="20"/>
      <c r="CP1199" s="20"/>
      <c r="CQ1199" s="20"/>
      <c r="CR1199" s="20"/>
      <c r="CS1199" s="20"/>
      <c r="CT1199" s="20"/>
      <c r="CU1199" s="20"/>
      <c r="CV1199" s="20"/>
      <c r="CW1199" s="20"/>
      <c r="CX1199" s="20"/>
      <c r="CY1199" s="20"/>
      <c r="CZ1199" s="20"/>
      <c r="DA1199" s="20"/>
      <c r="DB1199" s="20"/>
      <c r="DC1199" s="20"/>
      <c r="DD1199" s="20"/>
      <c r="DE1199" s="20"/>
      <c r="DF1199" s="20"/>
      <c r="DG1199" s="20"/>
      <c r="DH1199" s="20"/>
      <c r="DI1199" s="20"/>
      <c r="DJ1199" s="20"/>
      <c r="DK1199" s="20"/>
      <c r="DL1199" s="20"/>
      <c r="DM1199" s="20"/>
      <c r="DN1199" s="20"/>
      <c r="DO1199" s="20"/>
      <c r="DP1199" s="20"/>
      <c r="DQ1199" s="20"/>
      <c r="DR1199" s="20"/>
      <c r="DS1199" s="20"/>
      <c r="DT1199" s="20"/>
      <c r="DU1199" s="20"/>
      <c r="DV1199" s="20"/>
      <c r="DW1199" s="20"/>
      <c r="DX1199" s="20"/>
      <c r="DY1199" s="20"/>
    </row>
    <row r="1200">
      <c r="A1200" s="20"/>
      <c r="B1200" s="20"/>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c r="AE1200" s="20"/>
      <c r="AF1200" s="20"/>
      <c r="AG1200" s="20"/>
      <c r="AH1200" s="20"/>
      <c r="AI1200" s="20"/>
      <c r="AJ1200" s="20"/>
      <c r="AK1200" s="20"/>
      <c r="AL1200" s="20"/>
      <c r="AM1200" s="20"/>
      <c r="AN1200" s="20"/>
      <c r="AO1200" s="20"/>
      <c r="AP1200" s="20"/>
      <c r="AQ1200" s="20"/>
      <c r="AR1200" s="20"/>
      <c r="AS1200" s="20"/>
      <c r="AT1200" s="20"/>
      <c r="AU1200" s="20"/>
      <c r="AV1200" s="20"/>
      <c r="AW1200" s="20"/>
      <c r="AX1200" s="20"/>
      <c r="AY1200" s="20"/>
      <c r="AZ1200" s="20"/>
      <c r="BA1200" s="20"/>
      <c r="BB1200" s="20"/>
      <c r="BC1200" s="20"/>
      <c r="BD1200" s="20"/>
      <c r="BE1200" s="20"/>
      <c r="BF1200" s="20"/>
      <c r="BG1200" s="20"/>
      <c r="BH1200" s="20"/>
      <c r="BI1200" s="20"/>
      <c r="BJ1200" s="20"/>
      <c r="BK1200" s="20"/>
      <c r="BL1200" s="20"/>
      <c r="BM1200" s="20"/>
      <c r="BN1200" s="20"/>
      <c r="BO1200" s="20"/>
      <c r="BP1200" s="20"/>
      <c r="BQ1200" s="20"/>
      <c r="BR1200" s="20"/>
      <c r="BS1200" s="20"/>
      <c r="BT1200" s="20"/>
      <c r="BU1200" s="20"/>
      <c r="BV1200" s="20"/>
      <c r="BW1200" s="20"/>
      <c r="BX1200" s="20"/>
      <c r="BY1200" s="20"/>
      <c r="BZ1200" s="20"/>
      <c r="CA1200" s="20"/>
      <c r="CB1200" s="20"/>
      <c r="CC1200" s="20"/>
      <c r="CD1200" s="20"/>
      <c r="CE1200" s="20"/>
      <c r="CF1200" s="20"/>
      <c r="CG1200" s="20"/>
      <c r="CH1200" s="20"/>
      <c r="CI1200" s="20"/>
      <c r="CJ1200" s="20"/>
      <c r="CK1200" s="20"/>
      <c r="CL1200" s="20"/>
      <c r="CM1200" s="20"/>
      <c r="CN1200" s="20"/>
      <c r="CO1200" s="20"/>
      <c r="CP1200" s="20"/>
      <c r="CQ1200" s="20"/>
      <c r="CR1200" s="20"/>
      <c r="CS1200" s="20"/>
      <c r="CT1200" s="20"/>
      <c r="CU1200" s="20"/>
      <c r="CV1200" s="20"/>
      <c r="CW1200" s="20"/>
      <c r="CX1200" s="20"/>
      <c r="CY1200" s="20"/>
      <c r="CZ1200" s="20"/>
      <c r="DA1200" s="20"/>
      <c r="DB1200" s="20"/>
      <c r="DC1200" s="20"/>
      <c r="DD1200" s="20"/>
      <c r="DE1200" s="20"/>
      <c r="DF1200" s="20"/>
      <c r="DG1200" s="20"/>
      <c r="DH1200" s="20"/>
      <c r="DI1200" s="20"/>
      <c r="DJ1200" s="20"/>
      <c r="DK1200" s="20"/>
      <c r="DL1200" s="20"/>
      <c r="DM1200" s="20"/>
      <c r="DN1200" s="20"/>
      <c r="DO1200" s="20"/>
      <c r="DP1200" s="20"/>
      <c r="DQ1200" s="20"/>
      <c r="DR1200" s="20"/>
      <c r="DS1200" s="20"/>
      <c r="DT1200" s="20"/>
      <c r="DU1200" s="20"/>
      <c r="DV1200" s="20"/>
      <c r="DW1200" s="20"/>
      <c r="DX1200" s="20"/>
      <c r="DY1200" s="20"/>
    </row>
    <row r="1201">
      <c r="A1201" s="20"/>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c r="AE1201" s="20"/>
      <c r="AF1201" s="20"/>
      <c r="AG1201" s="20"/>
      <c r="AH1201" s="20"/>
      <c r="AI1201" s="20"/>
      <c r="AJ1201" s="20"/>
      <c r="AK1201" s="20"/>
      <c r="AL1201" s="20"/>
      <c r="AM1201" s="20"/>
      <c r="AN1201" s="20"/>
      <c r="AO1201" s="20"/>
      <c r="AP1201" s="20"/>
      <c r="AQ1201" s="20"/>
      <c r="AR1201" s="20"/>
      <c r="AS1201" s="20"/>
      <c r="AT1201" s="20"/>
      <c r="AU1201" s="20"/>
      <c r="AV1201" s="20"/>
      <c r="AW1201" s="20"/>
      <c r="AX1201" s="20"/>
      <c r="AY1201" s="20"/>
      <c r="AZ1201" s="20"/>
      <c r="BA1201" s="20"/>
      <c r="BB1201" s="20"/>
      <c r="BC1201" s="20"/>
      <c r="BD1201" s="20"/>
      <c r="BE1201" s="20"/>
      <c r="BF1201" s="20"/>
      <c r="BG1201" s="20"/>
      <c r="BH1201" s="20"/>
      <c r="BI1201" s="20"/>
      <c r="BJ1201" s="20"/>
      <c r="BK1201" s="20"/>
      <c r="BL1201" s="20"/>
      <c r="BM1201" s="20"/>
      <c r="BN1201" s="20"/>
      <c r="BO1201" s="20"/>
      <c r="BP1201" s="20"/>
      <c r="BQ1201" s="20"/>
      <c r="BR1201" s="20"/>
      <c r="BS1201" s="20"/>
      <c r="BT1201" s="20"/>
      <c r="BU1201" s="20"/>
      <c r="BV1201" s="20"/>
      <c r="BW1201" s="20"/>
      <c r="BX1201" s="20"/>
      <c r="BY1201" s="20"/>
      <c r="BZ1201" s="20"/>
      <c r="CA1201" s="20"/>
      <c r="CB1201" s="20"/>
      <c r="CC1201" s="20"/>
      <c r="CD1201" s="20"/>
      <c r="CE1201" s="20"/>
      <c r="CF1201" s="20"/>
      <c r="CG1201" s="20"/>
      <c r="CH1201" s="20"/>
      <c r="CI1201" s="20"/>
      <c r="CJ1201" s="20"/>
      <c r="CK1201" s="20"/>
      <c r="CL1201" s="20"/>
      <c r="CM1201" s="20"/>
      <c r="CN1201" s="20"/>
      <c r="CO1201" s="20"/>
      <c r="CP1201" s="20"/>
      <c r="CQ1201" s="20"/>
      <c r="CR1201" s="20"/>
      <c r="CS1201" s="20"/>
      <c r="CT1201" s="20"/>
      <c r="CU1201" s="20"/>
      <c r="CV1201" s="20"/>
      <c r="CW1201" s="20"/>
      <c r="CX1201" s="20"/>
      <c r="CY1201" s="20"/>
      <c r="CZ1201" s="20"/>
      <c r="DA1201" s="20"/>
      <c r="DB1201" s="20"/>
      <c r="DC1201" s="20"/>
      <c r="DD1201" s="20"/>
      <c r="DE1201" s="20"/>
      <c r="DF1201" s="20"/>
      <c r="DG1201" s="20"/>
      <c r="DH1201" s="20"/>
      <c r="DI1201" s="20"/>
      <c r="DJ1201" s="20"/>
      <c r="DK1201" s="20"/>
      <c r="DL1201" s="20"/>
      <c r="DM1201" s="20"/>
      <c r="DN1201" s="20"/>
      <c r="DO1201" s="20"/>
      <c r="DP1201" s="20"/>
      <c r="DQ1201" s="20"/>
      <c r="DR1201" s="20"/>
      <c r="DS1201" s="20"/>
      <c r="DT1201" s="20"/>
      <c r="DU1201" s="20"/>
      <c r="DV1201" s="20"/>
      <c r="DW1201" s="20"/>
      <c r="DX1201" s="20"/>
      <c r="DY1201" s="20"/>
    </row>
    <row r="1202">
      <c r="A1202" s="20"/>
      <c r="B1202" s="20"/>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c r="AE1202" s="20"/>
      <c r="AF1202" s="20"/>
      <c r="AG1202" s="20"/>
      <c r="AH1202" s="20"/>
      <c r="AI1202" s="20"/>
      <c r="AJ1202" s="20"/>
      <c r="AK1202" s="20"/>
      <c r="AL1202" s="20"/>
      <c r="AM1202" s="20"/>
      <c r="AN1202" s="20"/>
      <c r="AO1202" s="20"/>
      <c r="AP1202" s="20"/>
      <c r="AQ1202" s="20"/>
      <c r="AR1202" s="20"/>
      <c r="AS1202" s="20"/>
      <c r="AT1202" s="20"/>
      <c r="AU1202" s="20"/>
      <c r="AV1202" s="20"/>
      <c r="AW1202" s="20"/>
      <c r="AX1202" s="20"/>
      <c r="AY1202" s="20"/>
      <c r="AZ1202" s="20"/>
      <c r="BA1202" s="20"/>
      <c r="BB1202" s="20"/>
      <c r="BC1202" s="20"/>
      <c r="BD1202" s="20"/>
      <c r="BE1202" s="20"/>
      <c r="BF1202" s="20"/>
      <c r="BG1202" s="20"/>
      <c r="BH1202" s="20"/>
      <c r="BI1202" s="20"/>
      <c r="BJ1202" s="20"/>
      <c r="BK1202" s="20"/>
      <c r="BL1202" s="20"/>
      <c r="BM1202" s="20"/>
      <c r="BN1202" s="20"/>
      <c r="BO1202" s="20"/>
      <c r="BP1202" s="20"/>
      <c r="BQ1202" s="20"/>
      <c r="BR1202" s="20"/>
      <c r="BS1202" s="20"/>
      <c r="BT1202" s="20"/>
      <c r="BU1202" s="20"/>
      <c r="BV1202" s="20"/>
      <c r="BW1202" s="20"/>
      <c r="BX1202" s="20"/>
      <c r="BY1202" s="20"/>
      <c r="BZ1202" s="20"/>
      <c r="CA1202" s="20"/>
      <c r="CB1202" s="20"/>
      <c r="CC1202" s="20"/>
      <c r="CD1202" s="20"/>
      <c r="CE1202" s="20"/>
      <c r="CF1202" s="20"/>
      <c r="CG1202" s="20"/>
      <c r="CH1202" s="20"/>
      <c r="CI1202" s="20"/>
      <c r="CJ1202" s="20"/>
      <c r="CK1202" s="20"/>
      <c r="CL1202" s="20"/>
      <c r="CM1202" s="20"/>
      <c r="CN1202" s="20"/>
      <c r="CO1202" s="20"/>
      <c r="CP1202" s="20"/>
      <c r="CQ1202" s="20"/>
      <c r="CR1202" s="20"/>
      <c r="CS1202" s="20"/>
      <c r="CT1202" s="20"/>
      <c r="CU1202" s="20"/>
      <c r="CV1202" s="20"/>
      <c r="CW1202" s="20"/>
      <c r="CX1202" s="20"/>
      <c r="CY1202" s="20"/>
      <c r="CZ1202" s="20"/>
      <c r="DA1202" s="20"/>
      <c r="DB1202" s="20"/>
      <c r="DC1202" s="20"/>
      <c r="DD1202" s="20"/>
      <c r="DE1202" s="20"/>
      <c r="DF1202" s="20"/>
      <c r="DG1202" s="20"/>
      <c r="DH1202" s="20"/>
      <c r="DI1202" s="20"/>
      <c r="DJ1202" s="20"/>
      <c r="DK1202" s="20"/>
      <c r="DL1202" s="20"/>
      <c r="DM1202" s="20"/>
      <c r="DN1202" s="20"/>
      <c r="DO1202" s="20"/>
      <c r="DP1202" s="20"/>
      <c r="DQ1202" s="20"/>
      <c r="DR1202" s="20"/>
      <c r="DS1202" s="20"/>
      <c r="DT1202" s="20"/>
      <c r="DU1202" s="20"/>
      <c r="DV1202" s="20"/>
      <c r="DW1202" s="20"/>
      <c r="DX1202" s="20"/>
      <c r="DY1202" s="20"/>
    </row>
    <row r="1203">
      <c r="A1203" s="20"/>
      <c r="B1203" s="20"/>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c r="AE1203" s="20"/>
      <c r="AF1203" s="20"/>
      <c r="AG1203" s="20"/>
      <c r="AH1203" s="20"/>
      <c r="AI1203" s="20"/>
      <c r="AJ1203" s="20"/>
      <c r="AK1203" s="20"/>
      <c r="AL1203" s="20"/>
      <c r="AM1203" s="20"/>
      <c r="AN1203" s="20"/>
      <c r="AO1203" s="20"/>
      <c r="AP1203" s="20"/>
      <c r="AQ1203" s="20"/>
      <c r="AR1203" s="20"/>
      <c r="AS1203" s="20"/>
      <c r="AT1203" s="20"/>
      <c r="AU1203" s="20"/>
      <c r="AV1203" s="20"/>
      <c r="AW1203" s="20"/>
      <c r="AX1203" s="20"/>
      <c r="AY1203" s="20"/>
      <c r="AZ1203" s="20"/>
      <c r="BA1203" s="20"/>
      <c r="BB1203" s="20"/>
      <c r="BC1203" s="20"/>
      <c r="BD1203" s="20"/>
      <c r="BE1203" s="20"/>
      <c r="BF1203" s="20"/>
      <c r="BG1203" s="20"/>
      <c r="BH1203" s="20"/>
      <c r="BI1203" s="20"/>
      <c r="BJ1203" s="20"/>
      <c r="BK1203" s="20"/>
      <c r="BL1203" s="20"/>
      <c r="BM1203" s="20"/>
      <c r="BN1203" s="20"/>
      <c r="BO1203" s="20"/>
      <c r="BP1203" s="20"/>
      <c r="BQ1203" s="20"/>
      <c r="BR1203" s="20"/>
      <c r="BS1203" s="20"/>
      <c r="BT1203" s="20"/>
      <c r="BU1203" s="20"/>
      <c r="BV1203" s="20"/>
      <c r="BW1203" s="20"/>
      <c r="BX1203" s="20"/>
      <c r="BY1203" s="20"/>
      <c r="BZ1203" s="20"/>
      <c r="CA1203" s="20"/>
      <c r="CB1203" s="20"/>
      <c r="CC1203" s="20"/>
      <c r="CD1203" s="20"/>
      <c r="CE1203" s="20"/>
      <c r="CF1203" s="20"/>
      <c r="CG1203" s="20"/>
      <c r="CH1203" s="20"/>
      <c r="CI1203" s="20"/>
      <c r="CJ1203" s="20"/>
      <c r="CK1203" s="20"/>
      <c r="CL1203" s="20"/>
      <c r="CM1203" s="20"/>
      <c r="CN1203" s="20"/>
      <c r="CO1203" s="20"/>
      <c r="CP1203" s="20"/>
      <c r="CQ1203" s="20"/>
      <c r="CR1203" s="20"/>
      <c r="CS1203" s="20"/>
      <c r="CT1203" s="20"/>
      <c r="CU1203" s="20"/>
      <c r="CV1203" s="20"/>
      <c r="CW1203" s="20"/>
      <c r="CX1203" s="20"/>
      <c r="CY1203" s="20"/>
      <c r="CZ1203" s="20"/>
      <c r="DA1203" s="20"/>
      <c r="DB1203" s="20"/>
      <c r="DC1203" s="20"/>
      <c r="DD1203" s="20"/>
      <c r="DE1203" s="20"/>
      <c r="DF1203" s="20"/>
      <c r="DG1203" s="20"/>
      <c r="DH1203" s="20"/>
      <c r="DI1203" s="20"/>
      <c r="DJ1203" s="20"/>
      <c r="DK1203" s="20"/>
      <c r="DL1203" s="20"/>
      <c r="DM1203" s="20"/>
      <c r="DN1203" s="20"/>
      <c r="DO1203" s="20"/>
      <c r="DP1203" s="20"/>
      <c r="DQ1203" s="20"/>
      <c r="DR1203" s="20"/>
      <c r="DS1203" s="20"/>
      <c r="DT1203" s="20"/>
      <c r="DU1203" s="20"/>
      <c r="DV1203" s="20"/>
      <c r="DW1203" s="20"/>
      <c r="DX1203" s="20"/>
      <c r="DY1203" s="20"/>
    </row>
    <row r="1204">
      <c r="A1204" s="20"/>
      <c r="B1204" s="20"/>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c r="AE1204" s="20"/>
      <c r="AF1204" s="20"/>
      <c r="AG1204" s="20"/>
      <c r="AH1204" s="20"/>
      <c r="AI1204" s="20"/>
      <c r="AJ1204" s="20"/>
      <c r="AK1204" s="20"/>
      <c r="AL1204" s="20"/>
      <c r="AM1204" s="20"/>
      <c r="AN1204" s="20"/>
      <c r="AO1204" s="20"/>
      <c r="AP1204" s="20"/>
      <c r="AQ1204" s="20"/>
      <c r="AR1204" s="20"/>
      <c r="AS1204" s="20"/>
      <c r="AT1204" s="20"/>
      <c r="AU1204" s="20"/>
      <c r="AV1204" s="20"/>
      <c r="AW1204" s="20"/>
      <c r="AX1204" s="20"/>
      <c r="AY1204" s="20"/>
      <c r="AZ1204" s="20"/>
      <c r="BA1204" s="20"/>
      <c r="BB1204" s="20"/>
      <c r="BC1204" s="20"/>
      <c r="BD1204" s="20"/>
      <c r="BE1204" s="20"/>
      <c r="BF1204" s="20"/>
      <c r="BG1204" s="20"/>
      <c r="BH1204" s="20"/>
      <c r="BI1204" s="20"/>
      <c r="BJ1204" s="20"/>
      <c r="BK1204" s="20"/>
      <c r="BL1204" s="20"/>
      <c r="BM1204" s="20"/>
      <c r="BN1204" s="20"/>
      <c r="BO1204" s="20"/>
      <c r="BP1204" s="20"/>
      <c r="BQ1204" s="20"/>
      <c r="BR1204" s="20"/>
      <c r="BS1204" s="20"/>
      <c r="BT1204" s="20"/>
      <c r="BU1204" s="20"/>
      <c r="BV1204" s="20"/>
      <c r="BW1204" s="20"/>
      <c r="BX1204" s="20"/>
      <c r="BY1204" s="20"/>
      <c r="BZ1204" s="20"/>
      <c r="CA1204" s="20"/>
      <c r="CB1204" s="20"/>
      <c r="CC1204" s="20"/>
      <c r="CD1204" s="20"/>
      <c r="CE1204" s="20"/>
      <c r="CF1204" s="20"/>
      <c r="CG1204" s="20"/>
      <c r="CH1204" s="20"/>
      <c r="CI1204" s="20"/>
      <c r="CJ1204" s="20"/>
      <c r="CK1204" s="20"/>
      <c r="CL1204" s="20"/>
      <c r="CM1204" s="20"/>
      <c r="CN1204" s="20"/>
      <c r="CO1204" s="20"/>
      <c r="CP1204" s="20"/>
      <c r="CQ1204" s="20"/>
      <c r="CR1204" s="20"/>
      <c r="CS1204" s="20"/>
      <c r="CT1204" s="20"/>
      <c r="CU1204" s="20"/>
      <c r="CV1204" s="20"/>
      <c r="CW1204" s="20"/>
      <c r="CX1204" s="20"/>
      <c r="CY1204" s="20"/>
      <c r="CZ1204" s="20"/>
      <c r="DA1204" s="20"/>
      <c r="DB1204" s="20"/>
      <c r="DC1204" s="20"/>
      <c r="DD1204" s="20"/>
      <c r="DE1204" s="20"/>
      <c r="DF1204" s="20"/>
      <c r="DG1204" s="20"/>
      <c r="DH1204" s="20"/>
      <c r="DI1204" s="20"/>
      <c r="DJ1204" s="20"/>
      <c r="DK1204" s="20"/>
      <c r="DL1204" s="20"/>
      <c r="DM1204" s="20"/>
      <c r="DN1204" s="20"/>
      <c r="DO1204" s="20"/>
      <c r="DP1204" s="20"/>
      <c r="DQ1204" s="20"/>
      <c r="DR1204" s="20"/>
      <c r="DS1204" s="20"/>
      <c r="DT1204" s="20"/>
      <c r="DU1204" s="20"/>
      <c r="DV1204" s="20"/>
      <c r="DW1204" s="20"/>
      <c r="DX1204" s="20"/>
      <c r="DY1204" s="20"/>
    </row>
    <row r="1205">
      <c r="A1205" s="20"/>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c r="AE1205" s="20"/>
      <c r="AF1205" s="20"/>
      <c r="AG1205" s="20"/>
      <c r="AH1205" s="20"/>
      <c r="AI1205" s="20"/>
      <c r="AJ1205" s="20"/>
      <c r="AK1205" s="20"/>
      <c r="AL1205" s="20"/>
      <c r="AM1205" s="20"/>
      <c r="AN1205" s="20"/>
      <c r="AO1205" s="20"/>
      <c r="AP1205" s="20"/>
      <c r="AQ1205" s="20"/>
      <c r="AR1205" s="20"/>
      <c r="AS1205" s="20"/>
      <c r="AT1205" s="20"/>
      <c r="AU1205" s="20"/>
      <c r="AV1205" s="20"/>
      <c r="AW1205" s="20"/>
      <c r="AX1205" s="20"/>
      <c r="AY1205" s="20"/>
      <c r="AZ1205" s="20"/>
      <c r="BA1205" s="20"/>
      <c r="BB1205" s="20"/>
      <c r="BC1205" s="20"/>
      <c r="BD1205" s="20"/>
      <c r="BE1205" s="20"/>
      <c r="BF1205" s="20"/>
      <c r="BG1205" s="20"/>
      <c r="BH1205" s="20"/>
      <c r="BI1205" s="20"/>
      <c r="BJ1205" s="20"/>
      <c r="BK1205" s="20"/>
      <c r="BL1205" s="20"/>
      <c r="BM1205" s="20"/>
      <c r="BN1205" s="20"/>
      <c r="BO1205" s="20"/>
      <c r="BP1205" s="20"/>
      <c r="BQ1205" s="20"/>
      <c r="BR1205" s="20"/>
      <c r="BS1205" s="20"/>
      <c r="BT1205" s="20"/>
      <c r="BU1205" s="20"/>
      <c r="BV1205" s="20"/>
      <c r="BW1205" s="20"/>
      <c r="BX1205" s="20"/>
      <c r="BY1205" s="20"/>
      <c r="BZ1205" s="20"/>
      <c r="CA1205" s="20"/>
      <c r="CB1205" s="20"/>
      <c r="CC1205" s="20"/>
      <c r="CD1205" s="20"/>
      <c r="CE1205" s="20"/>
      <c r="CF1205" s="20"/>
      <c r="CG1205" s="20"/>
      <c r="CH1205" s="20"/>
      <c r="CI1205" s="20"/>
      <c r="CJ1205" s="20"/>
      <c r="CK1205" s="20"/>
      <c r="CL1205" s="20"/>
      <c r="CM1205" s="20"/>
      <c r="CN1205" s="20"/>
      <c r="CO1205" s="20"/>
      <c r="CP1205" s="20"/>
      <c r="CQ1205" s="20"/>
      <c r="CR1205" s="20"/>
      <c r="CS1205" s="20"/>
      <c r="CT1205" s="20"/>
      <c r="CU1205" s="20"/>
      <c r="CV1205" s="20"/>
      <c r="CW1205" s="20"/>
      <c r="CX1205" s="20"/>
      <c r="CY1205" s="20"/>
      <c r="CZ1205" s="20"/>
      <c r="DA1205" s="20"/>
      <c r="DB1205" s="20"/>
      <c r="DC1205" s="20"/>
      <c r="DD1205" s="20"/>
      <c r="DE1205" s="20"/>
      <c r="DF1205" s="20"/>
      <c r="DG1205" s="20"/>
      <c r="DH1205" s="20"/>
      <c r="DI1205" s="20"/>
      <c r="DJ1205" s="20"/>
      <c r="DK1205" s="20"/>
      <c r="DL1205" s="20"/>
      <c r="DM1205" s="20"/>
      <c r="DN1205" s="20"/>
      <c r="DO1205" s="20"/>
      <c r="DP1205" s="20"/>
      <c r="DQ1205" s="20"/>
      <c r="DR1205" s="20"/>
      <c r="DS1205" s="20"/>
      <c r="DT1205" s="20"/>
      <c r="DU1205" s="20"/>
      <c r="DV1205" s="20"/>
      <c r="DW1205" s="20"/>
      <c r="DX1205" s="20"/>
      <c r="DY1205" s="20"/>
    </row>
    <row r="1206">
      <c r="A1206" s="20"/>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c r="AE1206" s="20"/>
      <c r="AF1206" s="20"/>
      <c r="AG1206" s="20"/>
      <c r="AH1206" s="20"/>
      <c r="AI1206" s="20"/>
      <c r="AJ1206" s="20"/>
      <c r="AK1206" s="20"/>
      <c r="AL1206" s="20"/>
      <c r="AM1206" s="20"/>
      <c r="AN1206" s="20"/>
      <c r="AO1206" s="20"/>
      <c r="AP1206" s="20"/>
      <c r="AQ1206" s="20"/>
      <c r="AR1206" s="20"/>
      <c r="AS1206" s="20"/>
      <c r="AT1206" s="20"/>
      <c r="AU1206" s="20"/>
      <c r="AV1206" s="20"/>
      <c r="AW1206" s="20"/>
      <c r="AX1206" s="20"/>
      <c r="AY1206" s="20"/>
      <c r="AZ1206" s="20"/>
      <c r="BA1206" s="20"/>
      <c r="BB1206" s="20"/>
      <c r="BC1206" s="20"/>
      <c r="BD1206" s="20"/>
      <c r="BE1206" s="20"/>
      <c r="BF1206" s="20"/>
      <c r="BG1206" s="20"/>
      <c r="BH1206" s="20"/>
      <c r="BI1206" s="20"/>
      <c r="BJ1206" s="20"/>
      <c r="BK1206" s="20"/>
      <c r="BL1206" s="20"/>
      <c r="BM1206" s="20"/>
      <c r="BN1206" s="20"/>
      <c r="BO1206" s="20"/>
      <c r="BP1206" s="20"/>
      <c r="BQ1206" s="20"/>
      <c r="BR1206" s="20"/>
      <c r="BS1206" s="20"/>
      <c r="BT1206" s="20"/>
      <c r="BU1206" s="20"/>
      <c r="BV1206" s="20"/>
      <c r="BW1206" s="20"/>
      <c r="BX1206" s="20"/>
      <c r="BY1206" s="20"/>
      <c r="BZ1206" s="20"/>
      <c r="CA1206" s="20"/>
      <c r="CB1206" s="20"/>
      <c r="CC1206" s="20"/>
      <c r="CD1206" s="20"/>
      <c r="CE1206" s="20"/>
      <c r="CF1206" s="20"/>
      <c r="CG1206" s="20"/>
      <c r="CH1206" s="20"/>
      <c r="CI1206" s="20"/>
      <c r="CJ1206" s="20"/>
      <c r="CK1206" s="20"/>
      <c r="CL1206" s="20"/>
      <c r="CM1206" s="20"/>
      <c r="CN1206" s="20"/>
      <c r="CO1206" s="20"/>
      <c r="CP1206" s="20"/>
      <c r="CQ1206" s="20"/>
      <c r="CR1206" s="20"/>
      <c r="CS1206" s="20"/>
      <c r="CT1206" s="20"/>
      <c r="CU1206" s="20"/>
      <c r="CV1206" s="20"/>
      <c r="CW1206" s="20"/>
      <c r="CX1206" s="20"/>
      <c r="CY1206" s="20"/>
      <c r="CZ1206" s="20"/>
      <c r="DA1206" s="20"/>
      <c r="DB1206" s="20"/>
      <c r="DC1206" s="20"/>
      <c r="DD1206" s="20"/>
      <c r="DE1206" s="20"/>
      <c r="DF1206" s="20"/>
      <c r="DG1206" s="20"/>
      <c r="DH1206" s="20"/>
      <c r="DI1206" s="20"/>
      <c r="DJ1206" s="20"/>
      <c r="DK1206" s="20"/>
      <c r="DL1206" s="20"/>
      <c r="DM1206" s="20"/>
      <c r="DN1206" s="20"/>
      <c r="DO1206" s="20"/>
      <c r="DP1206" s="20"/>
      <c r="DQ1206" s="20"/>
      <c r="DR1206" s="20"/>
      <c r="DS1206" s="20"/>
      <c r="DT1206" s="20"/>
      <c r="DU1206" s="20"/>
      <c r="DV1206" s="20"/>
      <c r="DW1206" s="20"/>
      <c r="DX1206" s="20"/>
      <c r="DY1206" s="20"/>
    </row>
    <row r="1207">
      <c r="A1207" s="20"/>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c r="AE1207" s="20"/>
      <c r="AF1207" s="20"/>
      <c r="AG1207" s="20"/>
      <c r="AH1207" s="20"/>
      <c r="AI1207" s="20"/>
      <c r="AJ1207" s="20"/>
      <c r="AK1207" s="20"/>
      <c r="AL1207" s="20"/>
      <c r="AM1207" s="20"/>
      <c r="AN1207" s="20"/>
      <c r="AO1207" s="20"/>
      <c r="AP1207" s="20"/>
      <c r="AQ1207" s="20"/>
      <c r="AR1207" s="20"/>
      <c r="AS1207" s="20"/>
      <c r="AT1207" s="20"/>
      <c r="AU1207" s="20"/>
      <c r="AV1207" s="20"/>
      <c r="AW1207" s="20"/>
      <c r="AX1207" s="20"/>
      <c r="AY1207" s="20"/>
      <c r="AZ1207" s="20"/>
      <c r="BA1207" s="20"/>
      <c r="BB1207" s="20"/>
      <c r="BC1207" s="20"/>
      <c r="BD1207" s="20"/>
      <c r="BE1207" s="20"/>
      <c r="BF1207" s="20"/>
      <c r="BG1207" s="20"/>
      <c r="BH1207" s="20"/>
      <c r="BI1207" s="20"/>
      <c r="BJ1207" s="20"/>
      <c r="BK1207" s="20"/>
      <c r="BL1207" s="20"/>
      <c r="BM1207" s="20"/>
      <c r="BN1207" s="20"/>
      <c r="BO1207" s="20"/>
      <c r="BP1207" s="20"/>
      <c r="BQ1207" s="20"/>
      <c r="BR1207" s="20"/>
      <c r="BS1207" s="20"/>
      <c r="BT1207" s="20"/>
      <c r="BU1207" s="20"/>
      <c r="BV1207" s="20"/>
      <c r="BW1207" s="20"/>
      <c r="BX1207" s="20"/>
      <c r="BY1207" s="20"/>
      <c r="BZ1207" s="20"/>
      <c r="CA1207" s="20"/>
      <c r="CB1207" s="20"/>
      <c r="CC1207" s="20"/>
      <c r="CD1207" s="20"/>
      <c r="CE1207" s="20"/>
      <c r="CF1207" s="20"/>
      <c r="CG1207" s="20"/>
      <c r="CH1207" s="20"/>
      <c r="CI1207" s="20"/>
      <c r="CJ1207" s="20"/>
      <c r="CK1207" s="20"/>
      <c r="CL1207" s="20"/>
      <c r="CM1207" s="20"/>
      <c r="CN1207" s="20"/>
      <c r="CO1207" s="20"/>
      <c r="CP1207" s="20"/>
      <c r="CQ1207" s="20"/>
      <c r="CR1207" s="20"/>
      <c r="CS1207" s="20"/>
      <c r="CT1207" s="20"/>
      <c r="CU1207" s="20"/>
      <c r="CV1207" s="20"/>
      <c r="CW1207" s="20"/>
      <c r="CX1207" s="20"/>
      <c r="CY1207" s="20"/>
      <c r="CZ1207" s="20"/>
      <c r="DA1207" s="20"/>
      <c r="DB1207" s="20"/>
      <c r="DC1207" s="20"/>
      <c r="DD1207" s="20"/>
      <c r="DE1207" s="20"/>
      <c r="DF1207" s="20"/>
      <c r="DG1207" s="20"/>
      <c r="DH1207" s="20"/>
      <c r="DI1207" s="20"/>
      <c r="DJ1207" s="20"/>
      <c r="DK1207" s="20"/>
      <c r="DL1207" s="20"/>
      <c r="DM1207" s="20"/>
      <c r="DN1207" s="20"/>
      <c r="DO1207" s="20"/>
      <c r="DP1207" s="20"/>
      <c r="DQ1207" s="20"/>
      <c r="DR1207" s="20"/>
      <c r="DS1207" s="20"/>
      <c r="DT1207" s="20"/>
      <c r="DU1207" s="20"/>
      <c r="DV1207" s="20"/>
      <c r="DW1207" s="20"/>
      <c r="DX1207" s="20"/>
      <c r="DY1207" s="20"/>
    </row>
    <row r="1208">
      <c r="A1208" s="20"/>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c r="AE1208" s="20"/>
      <c r="AF1208" s="20"/>
      <c r="AG1208" s="20"/>
      <c r="AH1208" s="20"/>
      <c r="AI1208" s="20"/>
      <c r="AJ1208" s="20"/>
      <c r="AK1208" s="20"/>
      <c r="AL1208" s="20"/>
      <c r="AM1208" s="20"/>
      <c r="AN1208" s="20"/>
      <c r="AO1208" s="20"/>
      <c r="AP1208" s="20"/>
      <c r="AQ1208" s="20"/>
      <c r="AR1208" s="20"/>
      <c r="AS1208" s="20"/>
      <c r="AT1208" s="20"/>
      <c r="AU1208" s="20"/>
      <c r="AV1208" s="20"/>
      <c r="AW1208" s="20"/>
      <c r="AX1208" s="20"/>
      <c r="AY1208" s="20"/>
      <c r="AZ1208" s="20"/>
      <c r="BA1208" s="20"/>
      <c r="BB1208" s="20"/>
      <c r="BC1208" s="20"/>
      <c r="BD1208" s="20"/>
      <c r="BE1208" s="20"/>
      <c r="BF1208" s="20"/>
      <c r="BG1208" s="20"/>
      <c r="BH1208" s="20"/>
      <c r="BI1208" s="20"/>
      <c r="BJ1208" s="20"/>
      <c r="BK1208" s="20"/>
      <c r="BL1208" s="20"/>
      <c r="BM1208" s="20"/>
      <c r="BN1208" s="20"/>
      <c r="BO1208" s="20"/>
      <c r="BP1208" s="20"/>
      <c r="BQ1208" s="20"/>
      <c r="BR1208" s="20"/>
      <c r="BS1208" s="20"/>
      <c r="BT1208" s="20"/>
      <c r="BU1208" s="20"/>
      <c r="BV1208" s="20"/>
      <c r="BW1208" s="20"/>
      <c r="BX1208" s="20"/>
      <c r="BY1208" s="20"/>
      <c r="BZ1208" s="20"/>
      <c r="CA1208" s="20"/>
      <c r="CB1208" s="20"/>
      <c r="CC1208" s="20"/>
      <c r="CD1208" s="20"/>
      <c r="CE1208" s="20"/>
      <c r="CF1208" s="20"/>
      <c r="CG1208" s="20"/>
      <c r="CH1208" s="20"/>
      <c r="CI1208" s="20"/>
      <c r="CJ1208" s="20"/>
      <c r="CK1208" s="20"/>
      <c r="CL1208" s="20"/>
      <c r="CM1208" s="20"/>
      <c r="CN1208" s="20"/>
      <c r="CO1208" s="20"/>
      <c r="CP1208" s="20"/>
      <c r="CQ1208" s="20"/>
      <c r="CR1208" s="20"/>
      <c r="CS1208" s="20"/>
      <c r="CT1208" s="20"/>
      <c r="CU1208" s="20"/>
      <c r="CV1208" s="20"/>
      <c r="CW1208" s="20"/>
      <c r="CX1208" s="20"/>
      <c r="CY1208" s="20"/>
      <c r="CZ1208" s="20"/>
      <c r="DA1208" s="20"/>
      <c r="DB1208" s="20"/>
      <c r="DC1208" s="20"/>
      <c r="DD1208" s="20"/>
      <c r="DE1208" s="20"/>
      <c r="DF1208" s="20"/>
      <c r="DG1208" s="20"/>
      <c r="DH1208" s="20"/>
      <c r="DI1208" s="20"/>
      <c r="DJ1208" s="20"/>
      <c r="DK1208" s="20"/>
      <c r="DL1208" s="20"/>
      <c r="DM1208" s="20"/>
      <c r="DN1208" s="20"/>
      <c r="DO1208" s="20"/>
      <c r="DP1208" s="20"/>
      <c r="DQ1208" s="20"/>
      <c r="DR1208" s="20"/>
      <c r="DS1208" s="20"/>
      <c r="DT1208" s="20"/>
      <c r="DU1208" s="20"/>
      <c r="DV1208" s="20"/>
      <c r="DW1208" s="20"/>
      <c r="DX1208" s="20"/>
      <c r="DY1208" s="20"/>
    </row>
    <row r="1209">
      <c r="A1209" s="20"/>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c r="AE1209" s="20"/>
      <c r="AF1209" s="20"/>
      <c r="AG1209" s="20"/>
      <c r="AH1209" s="20"/>
      <c r="AI1209" s="20"/>
      <c r="AJ1209" s="20"/>
      <c r="AK1209" s="20"/>
      <c r="AL1209" s="20"/>
      <c r="AM1209" s="20"/>
      <c r="AN1209" s="20"/>
      <c r="AO1209" s="20"/>
      <c r="AP1209" s="20"/>
      <c r="AQ1209" s="20"/>
      <c r="AR1209" s="20"/>
      <c r="AS1209" s="20"/>
      <c r="AT1209" s="20"/>
      <c r="AU1209" s="20"/>
      <c r="AV1209" s="20"/>
      <c r="AW1209" s="20"/>
      <c r="AX1209" s="20"/>
      <c r="AY1209" s="20"/>
      <c r="AZ1209" s="20"/>
      <c r="BA1209" s="20"/>
      <c r="BB1209" s="20"/>
      <c r="BC1209" s="20"/>
      <c r="BD1209" s="20"/>
      <c r="BE1209" s="20"/>
      <c r="BF1209" s="20"/>
      <c r="BG1209" s="20"/>
      <c r="BH1209" s="20"/>
      <c r="BI1209" s="20"/>
      <c r="BJ1209" s="20"/>
      <c r="BK1209" s="20"/>
      <c r="BL1209" s="20"/>
      <c r="BM1209" s="20"/>
      <c r="BN1209" s="20"/>
      <c r="BO1209" s="20"/>
      <c r="BP1209" s="20"/>
      <c r="BQ1209" s="20"/>
      <c r="BR1209" s="20"/>
      <c r="BS1209" s="20"/>
      <c r="BT1209" s="20"/>
      <c r="BU1209" s="20"/>
      <c r="BV1209" s="20"/>
      <c r="BW1209" s="20"/>
      <c r="BX1209" s="20"/>
      <c r="BY1209" s="20"/>
      <c r="BZ1209" s="20"/>
      <c r="CA1209" s="20"/>
      <c r="CB1209" s="20"/>
      <c r="CC1209" s="20"/>
      <c r="CD1209" s="20"/>
      <c r="CE1209" s="20"/>
      <c r="CF1209" s="20"/>
      <c r="CG1209" s="20"/>
      <c r="CH1209" s="20"/>
      <c r="CI1209" s="20"/>
      <c r="CJ1209" s="20"/>
      <c r="CK1209" s="20"/>
      <c r="CL1209" s="20"/>
      <c r="CM1209" s="20"/>
      <c r="CN1209" s="20"/>
      <c r="CO1209" s="20"/>
      <c r="CP1209" s="20"/>
      <c r="CQ1209" s="20"/>
      <c r="CR1209" s="20"/>
      <c r="CS1209" s="20"/>
      <c r="CT1209" s="20"/>
      <c r="CU1209" s="20"/>
      <c r="CV1209" s="20"/>
      <c r="CW1209" s="20"/>
      <c r="CX1209" s="20"/>
      <c r="CY1209" s="20"/>
      <c r="CZ1209" s="20"/>
      <c r="DA1209" s="20"/>
      <c r="DB1209" s="20"/>
      <c r="DC1209" s="20"/>
      <c r="DD1209" s="20"/>
      <c r="DE1209" s="20"/>
      <c r="DF1209" s="20"/>
      <c r="DG1209" s="20"/>
      <c r="DH1209" s="20"/>
      <c r="DI1209" s="20"/>
      <c r="DJ1209" s="20"/>
      <c r="DK1209" s="20"/>
      <c r="DL1209" s="20"/>
      <c r="DM1209" s="20"/>
      <c r="DN1209" s="20"/>
      <c r="DO1209" s="20"/>
      <c r="DP1209" s="20"/>
      <c r="DQ1209" s="20"/>
      <c r="DR1209" s="20"/>
      <c r="DS1209" s="20"/>
      <c r="DT1209" s="20"/>
      <c r="DU1209" s="20"/>
      <c r="DV1209" s="20"/>
      <c r="DW1209" s="20"/>
      <c r="DX1209" s="20"/>
      <c r="DY1209" s="20"/>
    </row>
    <row r="1210">
      <c r="A1210" s="20"/>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c r="AE1210" s="20"/>
      <c r="AF1210" s="20"/>
      <c r="AG1210" s="20"/>
      <c r="AH1210" s="20"/>
      <c r="AI1210" s="20"/>
      <c r="AJ1210" s="20"/>
      <c r="AK1210" s="20"/>
      <c r="AL1210" s="20"/>
      <c r="AM1210" s="20"/>
      <c r="AN1210" s="20"/>
      <c r="AO1210" s="20"/>
      <c r="AP1210" s="20"/>
      <c r="AQ1210" s="20"/>
      <c r="AR1210" s="20"/>
      <c r="AS1210" s="20"/>
      <c r="AT1210" s="20"/>
      <c r="AU1210" s="20"/>
      <c r="AV1210" s="20"/>
      <c r="AW1210" s="20"/>
      <c r="AX1210" s="20"/>
      <c r="AY1210" s="20"/>
      <c r="AZ1210" s="20"/>
      <c r="BA1210" s="20"/>
      <c r="BB1210" s="20"/>
      <c r="BC1210" s="20"/>
      <c r="BD1210" s="20"/>
      <c r="BE1210" s="20"/>
      <c r="BF1210" s="20"/>
      <c r="BG1210" s="20"/>
      <c r="BH1210" s="20"/>
      <c r="BI1210" s="20"/>
      <c r="BJ1210" s="20"/>
      <c r="BK1210" s="20"/>
      <c r="BL1210" s="20"/>
      <c r="BM1210" s="20"/>
      <c r="BN1210" s="20"/>
      <c r="BO1210" s="20"/>
      <c r="BP1210" s="20"/>
      <c r="BQ1210" s="20"/>
      <c r="BR1210" s="20"/>
      <c r="BS1210" s="20"/>
      <c r="BT1210" s="20"/>
      <c r="BU1210" s="20"/>
      <c r="BV1210" s="20"/>
      <c r="BW1210" s="20"/>
      <c r="BX1210" s="20"/>
      <c r="BY1210" s="20"/>
      <c r="BZ1210" s="20"/>
      <c r="CA1210" s="20"/>
      <c r="CB1210" s="20"/>
      <c r="CC1210" s="20"/>
      <c r="CD1210" s="20"/>
      <c r="CE1210" s="20"/>
      <c r="CF1210" s="20"/>
      <c r="CG1210" s="20"/>
      <c r="CH1210" s="20"/>
      <c r="CI1210" s="20"/>
      <c r="CJ1210" s="20"/>
      <c r="CK1210" s="20"/>
      <c r="CL1210" s="20"/>
      <c r="CM1210" s="20"/>
      <c r="CN1210" s="20"/>
      <c r="CO1210" s="20"/>
      <c r="CP1210" s="20"/>
      <c r="CQ1210" s="20"/>
      <c r="CR1210" s="20"/>
      <c r="CS1210" s="20"/>
      <c r="CT1210" s="20"/>
      <c r="CU1210" s="20"/>
      <c r="CV1210" s="20"/>
      <c r="CW1210" s="20"/>
      <c r="CX1210" s="20"/>
      <c r="CY1210" s="20"/>
      <c r="CZ1210" s="20"/>
      <c r="DA1210" s="20"/>
      <c r="DB1210" s="20"/>
      <c r="DC1210" s="20"/>
      <c r="DD1210" s="20"/>
      <c r="DE1210" s="20"/>
      <c r="DF1210" s="20"/>
      <c r="DG1210" s="20"/>
      <c r="DH1210" s="20"/>
      <c r="DI1210" s="20"/>
      <c r="DJ1210" s="20"/>
      <c r="DK1210" s="20"/>
      <c r="DL1210" s="20"/>
      <c r="DM1210" s="20"/>
      <c r="DN1210" s="20"/>
      <c r="DO1210" s="20"/>
      <c r="DP1210" s="20"/>
      <c r="DQ1210" s="20"/>
      <c r="DR1210" s="20"/>
      <c r="DS1210" s="20"/>
      <c r="DT1210" s="20"/>
      <c r="DU1210" s="20"/>
      <c r="DV1210" s="20"/>
      <c r="DW1210" s="20"/>
      <c r="DX1210" s="20"/>
      <c r="DY1210" s="20"/>
    </row>
    <row r="1211">
      <c r="A1211" s="20"/>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c r="AE1211" s="20"/>
      <c r="AF1211" s="20"/>
      <c r="AG1211" s="20"/>
      <c r="AH1211" s="20"/>
      <c r="AI1211" s="20"/>
      <c r="AJ1211" s="20"/>
      <c r="AK1211" s="20"/>
      <c r="AL1211" s="20"/>
      <c r="AM1211" s="20"/>
      <c r="AN1211" s="20"/>
      <c r="AO1211" s="20"/>
      <c r="AP1211" s="20"/>
      <c r="AQ1211" s="20"/>
      <c r="AR1211" s="20"/>
      <c r="AS1211" s="20"/>
      <c r="AT1211" s="20"/>
      <c r="AU1211" s="20"/>
      <c r="AV1211" s="20"/>
      <c r="AW1211" s="20"/>
      <c r="AX1211" s="20"/>
      <c r="AY1211" s="20"/>
      <c r="AZ1211" s="20"/>
      <c r="BA1211" s="20"/>
      <c r="BB1211" s="20"/>
      <c r="BC1211" s="20"/>
      <c r="BD1211" s="20"/>
      <c r="BE1211" s="20"/>
      <c r="BF1211" s="20"/>
      <c r="BG1211" s="20"/>
      <c r="BH1211" s="20"/>
      <c r="BI1211" s="20"/>
      <c r="BJ1211" s="20"/>
      <c r="BK1211" s="20"/>
      <c r="BL1211" s="20"/>
      <c r="BM1211" s="20"/>
      <c r="BN1211" s="20"/>
      <c r="BO1211" s="20"/>
      <c r="BP1211" s="20"/>
      <c r="BQ1211" s="20"/>
      <c r="BR1211" s="20"/>
      <c r="BS1211" s="20"/>
      <c r="BT1211" s="20"/>
      <c r="BU1211" s="20"/>
      <c r="BV1211" s="20"/>
      <c r="BW1211" s="20"/>
      <c r="BX1211" s="20"/>
      <c r="BY1211" s="20"/>
      <c r="BZ1211" s="20"/>
      <c r="CA1211" s="20"/>
      <c r="CB1211" s="20"/>
      <c r="CC1211" s="20"/>
      <c r="CD1211" s="20"/>
      <c r="CE1211" s="20"/>
      <c r="CF1211" s="20"/>
      <c r="CG1211" s="20"/>
      <c r="CH1211" s="20"/>
      <c r="CI1211" s="20"/>
      <c r="CJ1211" s="20"/>
      <c r="CK1211" s="20"/>
      <c r="CL1211" s="20"/>
      <c r="CM1211" s="20"/>
      <c r="CN1211" s="20"/>
      <c r="CO1211" s="20"/>
      <c r="CP1211" s="20"/>
      <c r="CQ1211" s="20"/>
      <c r="CR1211" s="20"/>
      <c r="CS1211" s="20"/>
      <c r="CT1211" s="20"/>
      <c r="CU1211" s="20"/>
      <c r="CV1211" s="20"/>
      <c r="CW1211" s="20"/>
      <c r="CX1211" s="20"/>
      <c r="CY1211" s="20"/>
      <c r="CZ1211" s="20"/>
      <c r="DA1211" s="20"/>
      <c r="DB1211" s="20"/>
      <c r="DC1211" s="20"/>
      <c r="DD1211" s="20"/>
      <c r="DE1211" s="20"/>
      <c r="DF1211" s="20"/>
      <c r="DG1211" s="20"/>
      <c r="DH1211" s="20"/>
      <c r="DI1211" s="20"/>
      <c r="DJ1211" s="20"/>
      <c r="DK1211" s="20"/>
      <c r="DL1211" s="20"/>
      <c r="DM1211" s="20"/>
      <c r="DN1211" s="20"/>
      <c r="DO1211" s="20"/>
      <c r="DP1211" s="20"/>
      <c r="DQ1211" s="20"/>
      <c r="DR1211" s="20"/>
      <c r="DS1211" s="20"/>
      <c r="DT1211" s="20"/>
      <c r="DU1211" s="20"/>
      <c r="DV1211" s="20"/>
      <c r="DW1211" s="20"/>
      <c r="DX1211" s="20"/>
      <c r="DY1211" s="20"/>
    </row>
    <row r="1212">
      <c r="A1212" s="20"/>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c r="AE1212" s="20"/>
      <c r="AF1212" s="20"/>
      <c r="AG1212" s="20"/>
      <c r="AH1212" s="20"/>
      <c r="AI1212" s="20"/>
      <c r="AJ1212" s="20"/>
      <c r="AK1212" s="20"/>
      <c r="AL1212" s="20"/>
      <c r="AM1212" s="20"/>
      <c r="AN1212" s="20"/>
      <c r="AO1212" s="20"/>
      <c r="AP1212" s="20"/>
      <c r="AQ1212" s="20"/>
      <c r="AR1212" s="20"/>
      <c r="AS1212" s="20"/>
      <c r="AT1212" s="20"/>
      <c r="AU1212" s="20"/>
      <c r="AV1212" s="20"/>
      <c r="AW1212" s="20"/>
      <c r="AX1212" s="20"/>
      <c r="AY1212" s="20"/>
      <c r="AZ1212" s="20"/>
      <c r="BA1212" s="20"/>
      <c r="BB1212" s="20"/>
      <c r="BC1212" s="20"/>
      <c r="BD1212" s="20"/>
      <c r="BE1212" s="20"/>
      <c r="BF1212" s="20"/>
      <c r="BG1212" s="20"/>
      <c r="BH1212" s="20"/>
      <c r="BI1212" s="20"/>
      <c r="BJ1212" s="20"/>
      <c r="BK1212" s="20"/>
      <c r="BL1212" s="20"/>
      <c r="BM1212" s="20"/>
      <c r="BN1212" s="20"/>
      <c r="BO1212" s="20"/>
      <c r="BP1212" s="20"/>
      <c r="BQ1212" s="20"/>
      <c r="BR1212" s="20"/>
      <c r="BS1212" s="20"/>
      <c r="BT1212" s="20"/>
      <c r="BU1212" s="20"/>
      <c r="BV1212" s="20"/>
      <c r="BW1212" s="20"/>
      <c r="BX1212" s="20"/>
      <c r="BY1212" s="20"/>
      <c r="BZ1212" s="20"/>
      <c r="CA1212" s="20"/>
      <c r="CB1212" s="20"/>
      <c r="CC1212" s="20"/>
      <c r="CD1212" s="20"/>
      <c r="CE1212" s="20"/>
      <c r="CF1212" s="20"/>
      <c r="CG1212" s="20"/>
      <c r="CH1212" s="20"/>
      <c r="CI1212" s="20"/>
      <c r="CJ1212" s="20"/>
      <c r="CK1212" s="20"/>
      <c r="CL1212" s="20"/>
      <c r="CM1212" s="20"/>
      <c r="CN1212" s="20"/>
      <c r="CO1212" s="20"/>
      <c r="CP1212" s="20"/>
      <c r="CQ1212" s="20"/>
      <c r="CR1212" s="20"/>
      <c r="CS1212" s="20"/>
      <c r="CT1212" s="20"/>
      <c r="CU1212" s="20"/>
      <c r="CV1212" s="20"/>
      <c r="CW1212" s="20"/>
      <c r="CX1212" s="20"/>
      <c r="CY1212" s="20"/>
      <c r="CZ1212" s="20"/>
      <c r="DA1212" s="20"/>
      <c r="DB1212" s="20"/>
      <c r="DC1212" s="20"/>
      <c r="DD1212" s="20"/>
      <c r="DE1212" s="20"/>
      <c r="DF1212" s="20"/>
      <c r="DG1212" s="20"/>
      <c r="DH1212" s="20"/>
      <c r="DI1212" s="20"/>
      <c r="DJ1212" s="20"/>
      <c r="DK1212" s="20"/>
      <c r="DL1212" s="20"/>
      <c r="DM1212" s="20"/>
      <c r="DN1212" s="20"/>
      <c r="DO1212" s="20"/>
      <c r="DP1212" s="20"/>
      <c r="DQ1212" s="20"/>
      <c r="DR1212" s="20"/>
      <c r="DS1212" s="20"/>
      <c r="DT1212" s="20"/>
      <c r="DU1212" s="20"/>
      <c r="DV1212" s="20"/>
      <c r="DW1212" s="20"/>
      <c r="DX1212" s="20"/>
      <c r="DY1212" s="20"/>
    </row>
    <row r="1213">
      <c r="A1213" s="20"/>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c r="AE1213" s="20"/>
      <c r="AF1213" s="20"/>
      <c r="AG1213" s="20"/>
      <c r="AH1213" s="20"/>
      <c r="AI1213" s="20"/>
      <c r="AJ1213" s="20"/>
      <c r="AK1213" s="20"/>
      <c r="AL1213" s="20"/>
      <c r="AM1213" s="20"/>
      <c r="AN1213" s="20"/>
      <c r="AO1213" s="20"/>
      <c r="AP1213" s="20"/>
      <c r="AQ1213" s="20"/>
      <c r="AR1213" s="20"/>
      <c r="AS1213" s="20"/>
      <c r="AT1213" s="20"/>
      <c r="AU1213" s="20"/>
      <c r="AV1213" s="20"/>
      <c r="AW1213" s="20"/>
      <c r="AX1213" s="20"/>
      <c r="AY1213" s="20"/>
      <c r="AZ1213" s="20"/>
      <c r="BA1213" s="20"/>
      <c r="BB1213" s="20"/>
      <c r="BC1213" s="20"/>
      <c r="BD1213" s="20"/>
      <c r="BE1213" s="20"/>
      <c r="BF1213" s="20"/>
      <c r="BG1213" s="20"/>
      <c r="BH1213" s="20"/>
      <c r="BI1213" s="20"/>
      <c r="BJ1213" s="20"/>
      <c r="BK1213" s="20"/>
      <c r="BL1213" s="20"/>
      <c r="BM1213" s="20"/>
      <c r="BN1213" s="20"/>
      <c r="BO1213" s="20"/>
      <c r="BP1213" s="20"/>
      <c r="BQ1213" s="20"/>
      <c r="BR1213" s="20"/>
      <c r="BS1213" s="20"/>
      <c r="BT1213" s="20"/>
      <c r="BU1213" s="20"/>
      <c r="BV1213" s="20"/>
      <c r="BW1213" s="20"/>
      <c r="BX1213" s="20"/>
      <c r="BY1213" s="20"/>
      <c r="BZ1213" s="20"/>
      <c r="CA1213" s="20"/>
      <c r="CB1213" s="20"/>
      <c r="CC1213" s="20"/>
      <c r="CD1213" s="20"/>
      <c r="CE1213" s="20"/>
      <c r="CF1213" s="20"/>
      <c r="CG1213" s="20"/>
      <c r="CH1213" s="20"/>
      <c r="CI1213" s="20"/>
      <c r="CJ1213" s="20"/>
      <c r="CK1213" s="20"/>
      <c r="CL1213" s="20"/>
      <c r="CM1213" s="20"/>
      <c r="CN1213" s="20"/>
      <c r="CO1213" s="20"/>
      <c r="CP1213" s="20"/>
      <c r="CQ1213" s="20"/>
      <c r="CR1213" s="20"/>
      <c r="CS1213" s="20"/>
      <c r="CT1213" s="20"/>
      <c r="CU1213" s="20"/>
      <c r="CV1213" s="20"/>
      <c r="CW1213" s="20"/>
      <c r="CX1213" s="20"/>
      <c r="CY1213" s="20"/>
      <c r="CZ1213" s="20"/>
      <c r="DA1213" s="20"/>
      <c r="DB1213" s="20"/>
      <c r="DC1213" s="20"/>
      <c r="DD1213" s="20"/>
      <c r="DE1213" s="20"/>
      <c r="DF1213" s="20"/>
      <c r="DG1213" s="20"/>
      <c r="DH1213" s="20"/>
      <c r="DI1213" s="20"/>
      <c r="DJ1213" s="20"/>
      <c r="DK1213" s="20"/>
      <c r="DL1213" s="20"/>
      <c r="DM1213" s="20"/>
      <c r="DN1213" s="20"/>
      <c r="DO1213" s="20"/>
      <c r="DP1213" s="20"/>
      <c r="DQ1213" s="20"/>
      <c r="DR1213" s="20"/>
      <c r="DS1213" s="20"/>
      <c r="DT1213" s="20"/>
      <c r="DU1213" s="20"/>
      <c r="DV1213" s="20"/>
      <c r="DW1213" s="20"/>
      <c r="DX1213" s="20"/>
      <c r="DY1213" s="20"/>
    </row>
    <row r="1214">
      <c r="A1214" s="20"/>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c r="AE1214" s="20"/>
      <c r="AF1214" s="20"/>
      <c r="AG1214" s="20"/>
      <c r="AH1214" s="20"/>
      <c r="AI1214" s="20"/>
      <c r="AJ1214" s="20"/>
      <c r="AK1214" s="20"/>
      <c r="AL1214" s="20"/>
      <c r="AM1214" s="20"/>
      <c r="AN1214" s="20"/>
      <c r="AO1214" s="20"/>
      <c r="AP1214" s="20"/>
      <c r="AQ1214" s="20"/>
      <c r="AR1214" s="20"/>
      <c r="AS1214" s="20"/>
      <c r="AT1214" s="20"/>
      <c r="AU1214" s="20"/>
      <c r="AV1214" s="20"/>
      <c r="AW1214" s="20"/>
      <c r="AX1214" s="20"/>
      <c r="AY1214" s="20"/>
      <c r="AZ1214" s="20"/>
      <c r="BA1214" s="20"/>
      <c r="BB1214" s="20"/>
      <c r="BC1214" s="20"/>
      <c r="BD1214" s="20"/>
      <c r="BE1214" s="20"/>
      <c r="BF1214" s="20"/>
      <c r="BG1214" s="20"/>
      <c r="BH1214" s="20"/>
      <c r="BI1214" s="20"/>
      <c r="BJ1214" s="20"/>
      <c r="BK1214" s="20"/>
      <c r="BL1214" s="20"/>
      <c r="BM1214" s="20"/>
      <c r="BN1214" s="20"/>
      <c r="BO1214" s="20"/>
      <c r="BP1214" s="20"/>
      <c r="BQ1214" s="20"/>
      <c r="BR1214" s="20"/>
      <c r="BS1214" s="20"/>
      <c r="BT1214" s="20"/>
      <c r="BU1214" s="20"/>
      <c r="BV1214" s="20"/>
      <c r="BW1214" s="20"/>
      <c r="BX1214" s="20"/>
      <c r="BY1214" s="20"/>
      <c r="BZ1214" s="20"/>
      <c r="CA1214" s="20"/>
      <c r="CB1214" s="20"/>
      <c r="CC1214" s="20"/>
      <c r="CD1214" s="20"/>
      <c r="CE1214" s="20"/>
      <c r="CF1214" s="20"/>
      <c r="CG1214" s="20"/>
      <c r="CH1214" s="20"/>
      <c r="CI1214" s="20"/>
      <c r="CJ1214" s="20"/>
      <c r="CK1214" s="20"/>
      <c r="CL1214" s="20"/>
      <c r="CM1214" s="20"/>
      <c r="CN1214" s="20"/>
      <c r="CO1214" s="20"/>
      <c r="CP1214" s="20"/>
      <c r="CQ1214" s="20"/>
      <c r="CR1214" s="20"/>
      <c r="CS1214" s="20"/>
      <c r="CT1214" s="20"/>
      <c r="CU1214" s="20"/>
      <c r="CV1214" s="20"/>
      <c r="CW1214" s="20"/>
      <c r="CX1214" s="20"/>
      <c r="CY1214" s="20"/>
      <c r="CZ1214" s="20"/>
      <c r="DA1214" s="20"/>
      <c r="DB1214" s="20"/>
      <c r="DC1214" s="20"/>
      <c r="DD1214" s="20"/>
      <c r="DE1214" s="20"/>
      <c r="DF1214" s="20"/>
      <c r="DG1214" s="20"/>
      <c r="DH1214" s="20"/>
      <c r="DI1214" s="20"/>
      <c r="DJ1214" s="20"/>
      <c r="DK1214" s="20"/>
      <c r="DL1214" s="20"/>
      <c r="DM1214" s="20"/>
      <c r="DN1214" s="20"/>
      <c r="DO1214" s="20"/>
      <c r="DP1214" s="20"/>
      <c r="DQ1214" s="20"/>
      <c r="DR1214" s="20"/>
      <c r="DS1214" s="20"/>
      <c r="DT1214" s="20"/>
      <c r="DU1214" s="20"/>
      <c r="DV1214" s="20"/>
      <c r="DW1214" s="20"/>
      <c r="DX1214" s="20"/>
      <c r="DY1214" s="20"/>
    </row>
    <row r="1215">
      <c r="A1215" s="20"/>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c r="AE1215" s="20"/>
      <c r="AF1215" s="20"/>
      <c r="AG1215" s="20"/>
      <c r="AH1215" s="20"/>
      <c r="AI1215" s="20"/>
      <c r="AJ1215" s="20"/>
      <c r="AK1215" s="20"/>
      <c r="AL1215" s="20"/>
      <c r="AM1215" s="20"/>
      <c r="AN1215" s="20"/>
      <c r="AO1215" s="20"/>
      <c r="AP1215" s="20"/>
      <c r="AQ1215" s="20"/>
      <c r="AR1215" s="20"/>
      <c r="AS1215" s="20"/>
      <c r="AT1215" s="20"/>
      <c r="AU1215" s="20"/>
      <c r="AV1215" s="20"/>
      <c r="AW1215" s="20"/>
      <c r="AX1215" s="20"/>
      <c r="AY1215" s="20"/>
      <c r="AZ1215" s="20"/>
      <c r="BA1215" s="20"/>
      <c r="BB1215" s="20"/>
      <c r="BC1215" s="20"/>
      <c r="BD1215" s="20"/>
      <c r="BE1215" s="20"/>
      <c r="BF1215" s="20"/>
      <c r="BG1215" s="20"/>
      <c r="BH1215" s="20"/>
      <c r="BI1215" s="20"/>
      <c r="BJ1215" s="20"/>
      <c r="BK1215" s="20"/>
      <c r="BL1215" s="20"/>
      <c r="BM1215" s="20"/>
      <c r="BN1215" s="20"/>
      <c r="BO1215" s="20"/>
      <c r="BP1215" s="20"/>
      <c r="BQ1215" s="20"/>
      <c r="BR1215" s="20"/>
      <c r="BS1215" s="20"/>
      <c r="BT1215" s="20"/>
      <c r="BU1215" s="20"/>
      <c r="BV1215" s="20"/>
      <c r="BW1215" s="20"/>
      <c r="BX1215" s="20"/>
      <c r="BY1215" s="20"/>
      <c r="BZ1215" s="20"/>
      <c r="CA1215" s="20"/>
      <c r="CB1215" s="20"/>
      <c r="CC1215" s="20"/>
      <c r="CD1215" s="20"/>
      <c r="CE1215" s="20"/>
      <c r="CF1215" s="20"/>
      <c r="CG1215" s="20"/>
      <c r="CH1215" s="20"/>
      <c r="CI1215" s="20"/>
      <c r="CJ1215" s="20"/>
      <c r="CK1215" s="20"/>
      <c r="CL1215" s="20"/>
      <c r="CM1215" s="20"/>
      <c r="CN1215" s="20"/>
      <c r="CO1215" s="20"/>
      <c r="CP1215" s="20"/>
      <c r="CQ1215" s="20"/>
      <c r="CR1215" s="20"/>
      <c r="CS1215" s="20"/>
      <c r="CT1215" s="20"/>
      <c r="CU1215" s="20"/>
      <c r="CV1215" s="20"/>
      <c r="CW1215" s="20"/>
      <c r="CX1215" s="20"/>
      <c r="CY1215" s="20"/>
      <c r="CZ1215" s="20"/>
      <c r="DA1215" s="20"/>
      <c r="DB1215" s="20"/>
      <c r="DC1215" s="20"/>
      <c r="DD1215" s="20"/>
      <c r="DE1215" s="20"/>
      <c r="DF1215" s="20"/>
      <c r="DG1215" s="20"/>
      <c r="DH1215" s="20"/>
      <c r="DI1215" s="20"/>
      <c r="DJ1215" s="20"/>
      <c r="DK1215" s="20"/>
      <c r="DL1215" s="20"/>
      <c r="DM1215" s="20"/>
      <c r="DN1215" s="20"/>
      <c r="DO1215" s="20"/>
      <c r="DP1215" s="20"/>
      <c r="DQ1215" s="20"/>
      <c r="DR1215" s="20"/>
      <c r="DS1215" s="20"/>
      <c r="DT1215" s="20"/>
      <c r="DU1215" s="20"/>
      <c r="DV1215" s="20"/>
      <c r="DW1215" s="20"/>
      <c r="DX1215" s="20"/>
      <c r="DY1215" s="20"/>
    </row>
    <row r="1216">
      <c r="A1216" s="20"/>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c r="AE1216" s="20"/>
      <c r="AF1216" s="20"/>
      <c r="AG1216" s="20"/>
      <c r="AH1216" s="20"/>
      <c r="AI1216" s="20"/>
      <c r="AJ1216" s="20"/>
      <c r="AK1216" s="20"/>
      <c r="AL1216" s="20"/>
      <c r="AM1216" s="20"/>
      <c r="AN1216" s="20"/>
      <c r="AO1216" s="20"/>
      <c r="AP1216" s="20"/>
      <c r="AQ1216" s="20"/>
      <c r="AR1216" s="20"/>
      <c r="AS1216" s="20"/>
      <c r="AT1216" s="20"/>
      <c r="AU1216" s="20"/>
      <c r="AV1216" s="20"/>
      <c r="AW1216" s="20"/>
      <c r="AX1216" s="20"/>
      <c r="AY1216" s="20"/>
      <c r="AZ1216" s="20"/>
      <c r="BA1216" s="20"/>
      <c r="BB1216" s="20"/>
      <c r="BC1216" s="20"/>
      <c r="BD1216" s="20"/>
      <c r="BE1216" s="20"/>
      <c r="BF1216" s="20"/>
      <c r="BG1216" s="20"/>
      <c r="BH1216" s="20"/>
      <c r="BI1216" s="20"/>
      <c r="BJ1216" s="20"/>
      <c r="BK1216" s="20"/>
      <c r="BL1216" s="20"/>
      <c r="BM1216" s="20"/>
      <c r="BN1216" s="20"/>
      <c r="BO1216" s="20"/>
      <c r="BP1216" s="20"/>
      <c r="BQ1216" s="20"/>
      <c r="BR1216" s="20"/>
      <c r="BS1216" s="20"/>
      <c r="BT1216" s="20"/>
      <c r="BU1216" s="20"/>
      <c r="BV1216" s="20"/>
      <c r="BW1216" s="20"/>
      <c r="BX1216" s="20"/>
      <c r="BY1216" s="20"/>
      <c r="BZ1216" s="20"/>
      <c r="CA1216" s="20"/>
      <c r="CB1216" s="20"/>
      <c r="CC1216" s="20"/>
      <c r="CD1216" s="20"/>
      <c r="CE1216" s="20"/>
      <c r="CF1216" s="20"/>
      <c r="CG1216" s="20"/>
      <c r="CH1216" s="20"/>
      <c r="CI1216" s="20"/>
      <c r="CJ1216" s="20"/>
      <c r="CK1216" s="20"/>
      <c r="CL1216" s="20"/>
      <c r="CM1216" s="20"/>
      <c r="CN1216" s="20"/>
      <c r="CO1216" s="20"/>
      <c r="CP1216" s="20"/>
      <c r="CQ1216" s="20"/>
      <c r="CR1216" s="20"/>
      <c r="CS1216" s="20"/>
      <c r="CT1216" s="20"/>
      <c r="CU1216" s="20"/>
      <c r="CV1216" s="20"/>
      <c r="CW1216" s="20"/>
      <c r="CX1216" s="20"/>
      <c r="CY1216" s="20"/>
      <c r="CZ1216" s="20"/>
      <c r="DA1216" s="20"/>
      <c r="DB1216" s="20"/>
      <c r="DC1216" s="20"/>
      <c r="DD1216" s="20"/>
      <c r="DE1216" s="20"/>
      <c r="DF1216" s="20"/>
      <c r="DG1216" s="20"/>
      <c r="DH1216" s="20"/>
      <c r="DI1216" s="20"/>
      <c r="DJ1216" s="20"/>
      <c r="DK1216" s="20"/>
      <c r="DL1216" s="20"/>
      <c r="DM1216" s="20"/>
      <c r="DN1216" s="20"/>
      <c r="DO1216" s="20"/>
      <c r="DP1216" s="20"/>
      <c r="DQ1216" s="20"/>
      <c r="DR1216" s="20"/>
      <c r="DS1216" s="20"/>
      <c r="DT1216" s="20"/>
      <c r="DU1216" s="20"/>
      <c r="DV1216" s="20"/>
      <c r="DW1216" s="20"/>
      <c r="DX1216" s="20"/>
      <c r="DY1216" s="20"/>
    </row>
    <row r="1217">
      <c r="A1217" s="20"/>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c r="AE1217" s="20"/>
      <c r="AF1217" s="20"/>
      <c r="AG1217" s="20"/>
      <c r="AH1217" s="20"/>
      <c r="AI1217" s="20"/>
      <c r="AJ1217" s="20"/>
      <c r="AK1217" s="20"/>
      <c r="AL1217" s="20"/>
      <c r="AM1217" s="20"/>
      <c r="AN1217" s="20"/>
      <c r="AO1217" s="20"/>
      <c r="AP1217" s="20"/>
      <c r="AQ1217" s="20"/>
      <c r="AR1217" s="20"/>
      <c r="AS1217" s="20"/>
      <c r="AT1217" s="20"/>
      <c r="AU1217" s="20"/>
      <c r="AV1217" s="20"/>
      <c r="AW1217" s="20"/>
      <c r="AX1217" s="20"/>
      <c r="AY1217" s="20"/>
      <c r="AZ1217" s="20"/>
      <c r="BA1217" s="20"/>
      <c r="BB1217" s="20"/>
      <c r="BC1217" s="20"/>
      <c r="BD1217" s="20"/>
      <c r="BE1217" s="20"/>
      <c r="BF1217" s="20"/>
      <c r="BG1217" s="20"/>
      <c r="BH1217" s="20"/>
      <c r="BI1217" s="20"/>
      <c r="BJ1217" s="20"/>
      <c r="BK1217" s="20"/>
      <c r="BL1217" s="20"/>
      <c r="BM1217" s="20"/>
      <c r="BN1217" s="20"/>
      <c r="BO1217" s="20"/>
      <c r="BP1217" s="20"/>
      <c r="BQ1217" s="20"/>
      <c r="BR1217" s="20"/>
      <c r="BS1217" s="20"/>
      <c r="BT1217" s="20"/>
      <c r="BU1217" s="20"/>
      <c r="BV1217" s="20"/>
      <c r="BW1217" s="20"/>
      <c r="BX1217" s="20"/>
      <c r="BY1217" s="20"/>
      <c r="BZ1217" s="20"/>
      <c r="CA1217" s="20"/>
      <c r="CB1217" s="20"/>
      <c r="CC1217" s="20"/>
      <c r="CD1217" s="20"/>
      <c r="CE1217" s="20"/>
      <c r="CF1217" s="20"/>
      <c r="CG1217" s="20"/>
      <c r="CH1217" s="20"/>
      <c r="CI1217" s="20"/>
      <c r="CJ1217" s="20"/>
      <c r="CK1217" s="20"/>
      <c r="CL1217" s="20"/>
      <c r="CM1217" s="20"/>
      <c r="CN1217" s="20"/>
      <c r="CO1217" s="20"/>
      <c r="CP1217" s="20"/>
      <c r="CQ1217" s="20"/>
      <c r="CR1217" s="20"/>
      <c r="CS1217" s="20"/>
      <c r="CT1217" s="20"/>
      <c r="CU1217" s="20"/>
      <c r="CV1217" s="20"/>
      <c r="CW1217" s="20"/>
      <c r="CX1217" s="20"/>
      <c r="CY1217" s="20"/>
      <c r="CZ1217" s="20"/>
      <c r="DA1217" s="20"/>
      <c r="DB1217" s="20"/>
      <c r="DC1217" s="20"/>
      <c r="DD1217" s="20"/>
      <c r="DE1217" s="20"/>
      <c r="DF1217" s="20"/>
      <c r="DG1217" s="20"/>
      <c r="DH1217" s="20"/>
      <c r="DI1217" s="20"/>
      <c r="DJ1217" s="20"/>
      <c r="DK1217" s="20"/>
      <c r="DL1217" s="20"/>
      <c r="DM1217" s="20"/>
      <c r="DN1217" s="20"/>
      <c r="DO1217" s="20"/>
      <c r="DP1217" s="20"/>
      <c r="DQ1217" s="20"/>
      <c r="DR1217" s="20"/>
      <c r="DS1217" s="20"/>
      <c r="DT1217" s="20"/>
      <c r="DU1217" s="20"/>
      <c r="DV1217" s="20"/>
      <c r="DW1217" s="20"/>
      <c r="DX1217" s="20"/>
      <c r="DY1217" s="20"/>
    </row>
    <row r="1218">
      <c r="A1218" s="20"/>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c r="AE1218" s="20"/>
      <c r="AF1218" s="20"/>
      <c r="AG1218" s="20"/>
      <c r="AH1218" s="20"/>
      <c r="AI1218" s="20"/>
      <c r="AJ1218" s="20"/>
      <c r="AK1218" s="20"/>
      <c r="AL1218" s="20"/>
      <c r="AM1218" s="20"/>
      <c r="AN1218" s="20"/>
      <c r="AO1218" s="20"/>
      <c r="AP1218" s="20"/>
      <c r="AQ1218" s="20"/>
      <c r="AR1218" s="20"/>
      <c r="AS1218" s="20"/>
      <c r="AT1218" s="20"/>
      <c r="AU1218" s="20"/>
      <c r="AV1218" s="20"/>
      <c r="AW1218" s="20"/>
      <c r="AX1218" s="20"/>
      <c r="AY1218" s="20"/>
      <c r="AZ1218" s="20"/>
      <c r="BA1218" s="20"/>
      <c r="BB1218" s="20"/>
      <c r="BC1218" s="20"/>
      <c r="BD1218" s="20"/>
      <c r="BE1218" s="20"/>
      <c r="BF1218" s="20"/>
      <c r="BG1218" s="20"/>
      <c r="BH1218" s="20"/>
      <c r="BI1218" s="20"/>
      <c r="BJ1218" s="20"/>
      <c r="BK1218" s="20"/>
      <c r="BL1218" s="20"/>
      <c r="BM1218" s="20"/>
      <c r="BN1218" s="20"/>
      <c r="BO1218" s="20"/>
      <c r="BP1218" s="20"/>
      <c r="BQ1218" s="20"/>
      <c r="BR1218" s="20"/>
      <c r="BS1218" s="20"/>
      <c r="BT1218" s="20"/>
      <c r="BU1218" s="20"/>
      <c r="BV1218" s="20"/>
      <c r="BW1218" s="20"/>
      <c r="BX1218" s="20"/>
      <c r="BY1218" s="20"/>
      <c r="BZ1218" s="20"/>
      <c r="CA1218" s="20"/>
      <c r="CB1218" s="20"/>
      <c r="CC1218" s="20"/>
      <c r="CD1218" s="20"/>
      <c r="CE1218" s="20"/>
      <c r="CF1218" s="20"/>
      <c r="CG1218" s="20"/>
      <c r="CH1218" s="20"/>
      <c r="CI1218" s="20"/>
      <c r="CJ1218" s="20"/>
      <c r="CK1218" s="20"/>
      <c r="CL1218" s="20"/>
      <c r="CM1218" s="20"/>
      <c r="CN1218" s="20"/>
      <c r="CO1218" s="20"/>
      <c r="CP1218" s="20"/>
      <c r="CQ1218" s="20"/>
      <c r="CR1218" s="20"/>
      <c r="CS1218" s="20"/>
      <c r="CT1218" s="20"/>
      <c r="CU1218" s="20"/>
      <c r="CV1218" s="20"/>
      <c r="CW1218" s="20"/>
      <c r="CX1218" s="20"/>
      <c r="CY1218" s="20"/>
      <c r="CZ1218" s="20"/>
      <c r="DA1218" s="20"/>
      <c r="DB1218" s="20"/>
      <c r="DC1218" s="20"/>
      <c r="DD1218" s="20"/>
      <c r="DE1218" s="20"/>
      <c r="DF1218" s="20"/>
      <c r="DG1218" s="20"/>
      <c r="DH1218" s="20"/>
      <c r="DI1218" s="20"/>
      <c r="DJ1218" s="20"/>
      <c r="DK1218" s="20"/>
      <c r="DL1218" s="20"/>
      <c r="DM1218" s="20"/>
      <c r="DN1218" s="20"/>
      <c r="DO1218" s="20"/>
      <c r="DP1218" s="20"/>
      <c r="DQ1218" s="20"/>
      <c r="DR1218" s="20"/>
      <c r="DS1218" s="20"/>
      <c r="DT1218" s="20"/>
      <c r="DU1218" s="20"/>
      <c r="DV1218" s="20"/>
      <c r="DW1218" s="20"/>
      <c r="DX1218" s="20"/>
      <c r="DY1218" s="20"/>
    </row>
    <row r="1219">
      <c r="A1219" s="20"/>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c r="DA1219" s="20"/>
      <c r="DB1219" s="20"/>
      <c r="DC1219" s="20"/>
      <c r="DD1219" s="20"/>
      <c r="DE1219" s="20"/>
      <c r="DF1219" s="20"/>
      <c r="DG1219" s="20"/>
      <c r="DH1219" s="20"/>
      <c r="DI1219" s="20"/>
      <c r="DJ1219" s="20"/>
      <c r="DK1219" s="20"/>
      <c r="DL1219" s="20"/>
      <c r="DM1219" s="20"/>
      <c r="DN1219" s="20"/>
      <c r="DO1219" s="20"/>
      <c r="DP1219" s="20"/>
      <c r="DQ1219" s="20"/>
      <c r="DR1219" s="20"/>
      <c r="DS1219" s="20"/>
      <c r="DT1219" s="20"/>
      <c r="DU1219" s="20"/>
      <c r="DV1219" s="20"/>
      <c r="DW1219" s="20"/>
      <c r="DX1219" s="20"/>
      <c r="DY1219" s="20"/>
    </row>
    <row r="1220">
      <c r="A1220" s="20"/>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c r="AE1220" s="20"/>
      <c r="AF1220" s="20"/>
      <c r="AG1220" s="20"/>
      <c r="AH1220" s="20"/>
      <c r="AI1220" s="20"/>
      <c r="AJ1220" s="20"/>
      <c r="AK1220" s="20"/>
      <c r="AL1220" s="20"/>
      <c r="AM1220" s="20"/>
      <c r="AN1220" s="20"/>
      <c r="AO1220" s="20"/>
      <c r="AP1220" s="20"/>
      <c r="AQ1220" s="20"/>
      <c r="AR1220" s="20"/>
      <c r="AS1220" s="20"/>
      <c r="AT1220" s="20"/>
      <c r="AU1220" s="20"/>
      <c r="AV1220" s="20"/>
      <c r="AW1220" s="20"/>
      <c r="AX1220" s="20"/>
      <c r="AY1220" s="20"/>
      <c r="AZ1220" s="20"/>
      <c r="BA1220" s="20"/>
      <c r="BB1220" s="20"/>
      <c r="BC1220" s="20"/>
      <c r="BD1220" s="20"/>
      <c r="BE1220" s="20"/>
      <c r="BF1220" s="20"/>
      <c r="BG1220" s="20"/>
      <c r="BH1220" s="20"/>
      <c r="BI1220" s="20"/>
      <c r="BJ1220" s="20"/>
      <c r="BK1220" s="20"/>
      <c r="BL1220" s="20"/>
      <c r="BM1220" s="20"/>
      <c r="BN1220" s="20"/>
      <c r="BO1220" s="20"/>
      <c r="BP1220" s="20"/>
      <c r="BQ1220" s="20"/>
      <c r="BR1220" s="20"/>
      <c r="BS1220" s="20"/>
      <c r="BT1220" s="20"/>
      <c r="BU1220" s="20"/>
      <c r="BV1220" s="20"/>
      <c r="BW1220" s="20"/>
      <c r="BX1220" s="20"/>
      <c r="BY1220" s="20"/>
      <c r="BZ1220" s="20"/>
      <c r="CA1220" s="20"/>
      <c r="CB1220" s="20"/>
      <c r="CC1220" s="20"/>
      <c r="CD1220" s="20"/>
      <c r="CE1220" s="20"/>
      <c r="CF1220" s="20"/>
      <c r="CG1220" s="20"/>
      <c r="CH1220" s="20"/>
      <c r="CI1220" s="20"/>
      <c r="CJ1220" s="20"/>
      <c r="CK1220" s="20"/>
      <c r="CL1220" s="20"/>
      <c r="CM1220" s="20"/>
      <c r="CN1220" s="20"/>
      <c r="CO1220" s="20"/>
      <c r="CP1220" s="20"/>
      <c r="CQ1220" s="20"/>
      <c r="CR1220" s="20"/>
      <c r="CS1220" s="20"/>
      <c r="CT1220" s="20"/>
      <c r="CU1220" s="20"/>
      <c r="CV1220" s="20"/>
      <c r="CW1220" s="20"/>
      <c r="CX1220" s="20"/>
      <c r="CY1220" s="20"/>
      <c r="CZ1220" s="20"/>
      <c r="DA1220" s="20"/>
      <c r="DB1220" s="20"/>
      <c r="DC1220" s="20"/>
      <c r="DD1220" s="20"/>
      <c r="DE1220" s="20"/>
      <c r="DF1220" s="20"/>
      <c r="DG1220" s="20"/>
      <c r="DH1220" s="20"/>
      <c r="DI1220" s="20"/>
      <c r="DJ1220" s="20"/>
      <c r="DK1220" s="20"/>
      <c r="DL1220" s="20"/>
      <c r="DM1220" s="20"/>
      <c r="DN1220" s="20"/>
      <c r="DO1220" s="20"/>
      <c r="DP1220" s="20"/>
      <c r="DQ1220" s="20"/>
      <c r="DR1220" s="20"/>
      <c r="DS1220" s="20"/>
      <c r="DT1220" s="20"/>
      <c r="DU1220" s="20"/>
      <c r="DV1220" s="20"/>
      <c r="DW1220" s="20"/>
      <c r="DX1220" s="20"/>
      <c r="DY1220" s="20"/>
    </row>
    <row r="1221">
      <c r="A1221" s="20"/>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c r="AE1221" s="20"/>
      <c r="AF1221" s="20"/>
      <c r="AG1221" s="20"/>
      <c r="AH1221" s="20"/>
      <c r="AI1221" s="20"/>
      <c r="AJ1221" s="20"/>
      <c r="AK1221" s="20"/>
      <c r="AL1221" s="20"/>
      <c r="AM1221" s="20"/>
      <c r="AN1221" s="20"/>
      <c r="AO1221" s="20"/>
      <c r="AP1221" s="20"/>
      <c r="AQ1221" s="20"/>
      <c r="AR1221" s="20"/>
      <c r="AS1221" s="20"/>
      <c r="AT1221" s="20"/>
      <c r="AU1221" s="20"/>
      <c r="AV1221" s="20"/>
      <c r="AW1221" s="20"/>
      <c r="AX1221" s="20"/>
      <c r="AY1221" s="20"/>
      <c r="AZ1221" s="20"/>
      <c r="BA1221" s="20"/>
      <c r="BB1221" s="20"/>
      <c r="BC1221" s="20"/>
      <c r="BD1221" s="20"/>
      <c r="BE1221" s="20"/>
      <c r="BF1221" s="20"/>
      <c r="BG1221" s="20"/>
      <c r="BH1221" s="20"/>
      <c r="BI1221" s="20"/>
      <c r="BJ1221" s="20"/>
      <c r="BK1221" s="20"/>
      <c r="BL1221" s="20"/>
      <c r="BM1221" s="20"/>
      <c r="BN1221" s="20"/>
      <c r="BO1221" s="20"/>
      <c r="BP1221" s="20"/>
      <c r="BQ1221" s="20"/>
      <c r="BR1221" s="20"/>
      <c r="BS1221" s="20"/>
      <c r="BT1221" s="20"/>
      <c r="BU1221" s="20"/>
      <c r="BV1221" s="20"/>
      <c r="BW1221" s="20"/>
      <c r="BX1221" s="20"/>
      <c r="BY1221" s="20"/>
      <c r="BZ1221" s="20"/>
      <c r="CA1221" s="20"/>
      <c r="CB1221" s="20"/>
      <c r="CC1221" s="20"/>
      <c r="CD1221" s="20"/>
      <c r="CE1221" s="20"/>
      <c r="CF1221" s="20"/>
      <c r="CG1221" s="20"/>
      <c r="CH1221" s="20"/>
      <c r="CI1221" s="20"/>
      <c r="CJ1221" s="20"/>
      <c r="CK1221" s="20"/>
      <c r="CL1221" s="20"/>
      <c r="CM1221" s="20"/>
      <c r="CN1221" s="20"/>
      <c r="CO1221" s="20"/>
      <c r="CP1221" s="20"/>
      <c r="CQ1221" s="20"/>
      <c r="CR1221" s="20"/>
      <c r="CS1221" s="20"/>
      <c r="CT1221" s="20"/>
      <c r="CU1221" s="20"/>
      <c r="CV1221" s="20"/>
      <c r="CW1221" s="20"/>
      <c r="CX1221" s="20"/>
      <c r="CY1221" s="20"/>
      <c r="CZ1221" s="20"/>
      <c r="DA1221" s="20"/>
      <c r="DB1221" s="20"/>
      <c r="DC1221" s="20"/>
      <c r="DD1221" s="20"/>
      <c r="DE1221" s="20"/>
      <c r="DF1221" s="20"/>
      <c r="DG1221" s="20"/>
      <c r="DH1221" s="20"/>
      <c r="DI1221" s="20"/>
      <c r="DJ1221" s="20"/>
      <c r="DK1221" s="20"/>
      <c r="DL1221" s="20"/>
      <c r="DM1221" s="20"/>
      <c r="DN1221" s="20"/>
      <c r="DO1221" s="20"/>
      <c r="DP1221" s="20"/>
      <c r="DQ1221" s="20"/>
      <c r="DR1221" s="20"/>
      <c r="DS1221" s="20"/>
      <c r="DT1221" s="20"/>
      <c r="DU1221" s="20"/>
      <c r="DV1221" s="20"/>
      <c r="DW1221" s="20"/>
      <c r="DX1221" s="20"/>
      <c r="DY1221" s="20"/>
    </row>
    <row r="1222">
      <c r="A1222" s="20"/>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c r="AE1222" s="20"/>
      <c r="AF1222" s="20"/>
      <c r="AG1222" s="20"/>
      <c r="AH1222" s="20"/>
      <c r="AI1222" s="20"/>
      <c r="AJ1222" s="20"/>
      <c r="AK1222" s="20"/>
      <c r="AL1222" s="20"/>
      <c r="AM1222" s="20"/>
      <c r="AN1222" s="20"/>
      <c r="AO1222" s="20"/>
      <c r="AP1222" s="20"/>
      <c r="AQ1222" s="20"/>
      <c r="AR1222" s="20"/>
      <c r="AS1222" s="20"/>
      <c r="AT1222" s="20"/>
      <c r="AU1222" s="20"/>
      <c r="AV1222" s="20"/>
      <c r="AW1222" s="20"/>
      <c r="AX1222" s="20"/>
      <c r="AY1222" s="20"/>
      <c r="AZ1222" s="20"/>
      <c r="BA1222" s="20"/>
      <c r="BB1222" s="20"/>
      <c r="BC1222" s="20"/>
      <c r="BD1222" s="20"/>
      <c r="BE1222" s="20"/>
      <c r="BF1222" s="20"/>
      <c r="BG1222" s="20"/>
      <c r="BH1222" s="20"/>
      <c r="BI1222" s="20"/>
      <c r="BJ1222" s="20"/>
      <c r="BK1222" s="20"/>
      <c r="BL1222" s="20"/>
      <c r="BM1222" s="20"/>
      <c r="BN1222" s="20"/>
      <c r="BO1222" s="20"/>
      <c r="BP1222" s="20"/>
      <c r="BQ1222" s="20"/>
      <c r="BR1222" s="20"/>
      <c r="BS1222" s="20"/>
      <c r="BT1222" s="20"/>
      <c r="BU1222" s="20"/>
      <c r="BV1222" s="20"/>
      <c r="BW1222" s="20"/>
      <c r="BX1222" s="20"/>
      <c r="BY1222" s="20"/>
      <c r="BZ1222" s="20"/>
      <c r="CA1222" s="20"/>
      <c r="CB1222" s="20"/>
      <c r="CC1222" s="20"/>
      <c r="CD1222" s="20"/>
      <c r="CE1222" s="20"/>
      <c r="CF1222" s="20"/>
      <c r="CG1222" s="20"/>
      <c r="CH1222" s="20"/>
      <c r="CI1222" s="20"/>
      <c r="CJ1222" s="20"/>
      <c r="CK1222" s="20"/>
      <c r="CL1222" s="20"/>
      <c r="CM1222" s="20"/>
      <c r="CN1222" s="20"/>
      <c r="CO1222" s="20"/>
      <c r="CP1222" s="20"/>
      <c r="CQ1222" s="20"/>
      <c r="CR1222" s="20"/>
      <c r="CS1222" s="20"/>
      <c r="CT1222" s="20"/>
      <c r="CU1222" s="20"/>
      <c r="CV1222" s="20"/>
      <c r="CW1222" s="20"/>
      <c r="CX1222" s="20"/>
      <c r="CY1222" s="20"/>
      <c r="CZ1222" s="20"/>
      <c r="DA1222" s="20"/>
      <c r="DB1222" s="20"/>
      <c r="DC1222" s="20"/>
      <c r="DD1222" s="20"/>
      <c r="DE1222" s="20"/>
      <c r="DF1222" s="20"/>
      <c r="DG1222" s="20"/>
      <c r="DH1222" s="20"/>
      <c r="DI1222" s="20"/>
      <c r="DJ1222" s="20"/>
      <c r="DK1222" s="20"/>
      <c r="DL1222" s="20"/>
      <c r="DM1222" s="20"/>
      <c r="DN1222" s="20"/>
      <c r="DO1222" s="20"/>
      <c r="DP1222" s="20"/>
      <c r="DQ1222" s="20"/>
      <c r="DR1222" s="20"/>
      <c r="DS1222" s="20"/>
      <c r="DT1222" s="20"/>
      <c r="DU1222" s="20"/>
      <c r="DV1222" s="20"/>
      <c r="DW1222" s="20"/>
      <c r="DX1222" s="20"/>
      <c r="DY1222" s="20"/>
    </row>
    <row r="1223">
      <c r="A1223" s="20"/>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c r="AE1223" s="20"/>
      <c r="AF1223" s="20"/>
      <c r="AG1223" s="20"/>
      <c r="AH1223" s="20"/>
      <c r="AI1223" s="20"/>
      <c r="AJ1223" s="20"/>
      <c r="AK1223" s="20"/>
      <c r="AL1223" s="20"/>
      <c r="AM1223" s="20"/>
      <c r="AN1223" s="20"/>
      <c r="AO1223" s="20"/>
      <c r="AP1223" s="20"/>
      <c r="AQ1223" s="20"/>
      <c r="AR1223" s="20"/>
      <c r="AS1223" s="20"/>
      <c r="AT1223" s="20"/>
      <c r="AU1223" s="20"/>
      <c r="AV1223" s="20"/>
      <c r="AW1223" s="20"/>
      <c r="AX1223" s="20"/>
      <c r="AY1223" s="20"/>
      <c r="AZ1223" s="20"/>
      <c r="BA1223" s="20"/>
      <c r="BB1223" s="20"/>
      <c r="BC1223" s="20"/>
      <c r="BD1223" s="20"/>
      <c r="BE1223" s="20"/>
      <c r="BF1223" s="20"/>
      <c r="BG1223" s="20"/>
      <c r="BH1223" s="20"/>
      <c r="BI1223" s="20"/>
      <c r="BJ1223" s="20"/>
      <c r="BK1223" s="20"/>
      <c r="BL1223" s="20"/>
      <c r="BM1223" s="20"/>
      <c r="BN1223" s="20"/>
      <c r="BO1223" s="20"/>
      <c r="BP1223" s="20"/>
      <c r="BQ1223" s="20"/>
      <c r="BR1223" s="20"/>
      <c r="BS1223" s="20"/>
      <c r="BT1223" s="20"/>
      <c r="BU1223" s="20"/>
      <c r="BV1223" s="20"/>
      <c r="BW1223" s="20"/>
      <c r="BX1223" s="20"/>
      <c r="BY1223" s="20"/>
      <c r="BZ1223" s="20"/>
      <c r="CA1223" s="20"/>
      <c r="CB1223" s="20"/>
      <c r="CC1223" s="20"/>
      <c r="CD1223" s="20"/>
      <c r="CE1223" s="20"/>
      <c r="CF1223" s="20"/>
      <c r="CG1223" s="20"/>
      <c r="CH1223" s="20"/>
      <c r="CI1223" s="20"/>
      <c r="CJ1223" s="20"/>
      <c r="CK1223" s="20"/>
      <c r="CL1223" s="20"/>
      <c r="CM1223" s="20"/>
      <c r="CN1223" s="20"/>
      <c r="CO1223" s="20"/>
      <c r="CP1223" s="20"/>
      <c r="CQ1223" s="20"/>
      <c r="CR1223" s="20"/>
      <c r="CS1223" s="20"/>
      <c r="CT1223" s="20"/>
      <c r="CU1223" s="20"/>
      <c r="CV1223" s="20"/>
      <c r="CW1223" s="20"/>
      <c r="CX1223" s="20"/>
      <c r="CY1223" s="20"/>
      <c r="CZ1223" s="20"/>
      <c r="DA1223" s="20"/>
      <c r="DB1223" s="20"/>
      <c r="DC1223" s="20"/>
      <c r="DD1223" s="20"/>
      <c r="DE1223" s="20"/>
      <c r="DF1223" s="20"/>
      <c r="DG1223" s="20"/>
      <c r="DH1223" s="20"/>
      <c r="DI1223" s="20"/>
      <c r="DJ1223" s="20"/>
      <c r="DK1223" s="20"/>
      <c r="DL1223" s="20"/>
      <c r="DM1223" s="20"/>
      <c r="DN1223" s="20"/>
      <c r="DO1223" s="20"/>
      <c r="DP1223" s="20"/>
      <c r="DQ1223" s="20"/>
      <c r="DR1223" s="20"/>
      <c r="DS1223" s="20"/>
      <c r="DT1223" s="20"/>
      <c r="DU1223" s="20"/>
      <c r="DV1223" s="20"/>
      <c r="DW1223" s="20"/>
      <c r="DX1223" s="20"/>
      <c r="DY1223" s="20"/>
    </row>
    <row r="1224">
      <c r="A1224" s="20"/>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c r="AE1224" s="20"/>
      <c r="AF1224" s="20"/>
      <c r="AG1224" s="20"/>
      <c r="AH1224" s="20"/>
      <c r="AI1224" s="20"/>
      <c r="AJ1224" s="20"/>
      <c r="AK1224" s="20"/>
      <c r="AL1224" s="20"/>
      <c r="AM1224" s="20"/>
      <c r="AN1224" s="20"/>
      <c r="AO1224" s="20"/>
      <c r="AP1224" s="20"/>
      <c r="AQ1224" s="20"/>
      <c r="AR1224" s="20"/>
      <c r="AS1224" s="20"/>
      <c r="AT1224" s="20"/>
      <c r="AU1224" s="20"/>
      <c r="AV1224" s="20"/>
      <c r="AW1224" s="20"/>
      <c r="AX1224" s="20"/>
      <c r="AY1224" s="20"/>
      <c r="AZ1224" s="20"/>
      <c r="BA1224" s="20"/>
      <c r="BB1224" s="20"/>
      <c r="BC1224" s="20"/>
      <c r="BD1224" s="20"/>
      <c r="BE1224" s="20"/>
      <c r="BF1224" s="20"/>
      <c r="BG1224" s="20"/>
      <c r="BH1224" s="20"/>
      <c r="BI1224" s="20"/>
      <c r="BJ1224" s="20"/>
      <c r="BK1224" s="20"/>
      <c r="BL1224" s="20"/>
      <c r="BM1224" s="20"/>
      <c r="BN1224" s="20"/>
      <c r="BO1224" s="20"/>
      <c r="BP1224" s="20"/>
      <c r="BQ1224" s="20"/>
      <c r="BR1224" s="20"/>
      <c r="BS1224" s="20"/>
      <c r="BT1224" s="20"/>
      <c r="BU1224" s="20"/>
      <c r="BV1224" s="20"/>
      <c r="BW1224" s="20"/>
      <c r="BX1224" s="20"/>
      <c r="BY1224" s="20"/>
      <c r="BZ1224" s="20"/>
      <c r="CA1224" s="20"/>
      <c r="CB1224" s="20"/>
      <c r="CC1224" s="20"/>
      <c r="CD1224" s="20"/>
      <c r="CE1224" s="20"/>
      <c r="CF1224" s="20"/>
      <c r="CG1224" s="20"/>
      <c r="CH1224" s="20"/>
      <c r="CI1224" s="20"/>
      <c r="CJ1224" s="20"/>
      <c r="CK1224" s="20"/>
      <c r="CL1224" s="20"/>
      <c r="CM1224" s="20"/>
      <c r="CN1224" s="20"/>
      <c r="CO1224" s="20"/>
      <c r="CP1224" s="20"/>
      <c r="CQ1224" s="20"/>
      <c r="CR1224" s="20"/>
      <c r="CS1224" s="20"/>
      <c r="CT1224" s="20"/>
      <c r="CU1224" s="20"/>
      <c r="CV1224" s="20"/>
      <c r="CW1224" s="20"/>
      <c r="CX1224" s="20"/>
      <c r="CY1224" s="20"/>
      <c r="CZ1224" s="20"/>
      <c r="DA1224" s="20"/>
      <c r="DB1224" s="20"/>
      <c r="DC1224" s="20"/>
      <c r="DD1224" s="20"/>
      <c r="DE1224" s="20"/>
      <c r="DF1224" s="20"/>
      <c r="DG1224" s="20"/>
      <c r="DH1224" s="20"/>
      <c r="DI1224" s="20"/>
      <c r="DJ1224" s="20"/>
      <c r="DK1224" s="20"/>
      <c r="DL1224" s="20"/>
      <c r="DM1224" s="20"/>
      <c r="DN1224" s="20"/>
      <c r="DO1224" s="20"/>
      <c r="DP1224" s="20"/>
      <c r="DQ1224" s="20"/>
      <c r="DR1224" s="20"/>
      <c r="DS1224" s="20"/>
      <c r="DT1224" s="20"/>
      <c r="DU1224" s="20"/>
      <c r="DV1224" s="20"/>
      <c r="DW1224" s="20"/>
      <c r="DX1224" s="20"/>
      <c r="DY1224" s="20"/>
    </row>
    <row r="1225">
      <c r="A1225" s="20"/>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c r="AE1225" s="20"/>
      <c r="AF1225" s="20"/>
      <c r="AG1225" s="20"/>
      <c r="AH1225" s="20"/>
      <c r="AI1225" s="20"/>
      <c r="AJ1225" s="20"/>
      <c r="AK1225" s="20"/>
      <c r="AL1225" s="20"/>
      <c r="AM1225" s="20"/>
      <c r="AN1225" s="20"/>
      <c r="AO1225" s="20"/>
      <c r="AP1225" s="20"/>
      <c r="AQ1225" s="20"/>
      <c r="AR1225" s="20"/>
      <c r="AS1225" s="20"/>
      <c r="AT1225" s="20"/>
      <c r="AU1225" s="20"/>
      <c r="AV1225" s="20"/>
      <c r="AW1225" s="20"/>
      <c r="AX1225" s="20"/>
      <c r="AY1225" s="20"/>
      <c r="AZ1225" s="20"/>
      <c r="BA1225" s="20"/>
      <c r="BB1225" s="20"/>
      <c r="BC1225" s="20"/>
      <c r="BD1225" s="20"/>
      <c r="BE1225" s="20"/>
      <c r="BF1225" s="20"/>
      <c r="BG1225" s="20"/>
      <c r="BH1225" s="20"/>
      <c r="BI1225" s="20"/>
      <c r="BJ1225" s="20"/>
      <c r="BK1225" s="20"/>
      <c r="BL1225" s="20"/>
      <c r="BM1225" s="20"/>
      <c r="BN1225" s="20"/>
      <c r="BO1225" s="20"/>
      <c r="BP1225" s="20"/>
      <c r="BQ1225" s="20"/>
      <c r="BR1225" s="20"/>
      <c r="BS1225" s="20"/>
      <c r="BT1225" s="20"/>
      <c r="BU1225" s="20"/>
      <c r="BV1225" s="20"/>
      <c r="BW1225" s="20"/>
      <c r="BX1225" s="20"/>
      <c r="BY1225" s="20"/>
      <c r="BZ1225" s="20"/>
      <c r="CA1225" s="20"/>
      <c r="CB1225" s="20"/>
      <c r="CC1225" s="20"/>
      <c r="CD1225" s="20"/>
      <c r="CE1225" s="20"/>
      <c r="CF1225" s="20"/>
      <c r="CG1225" s="20"/>
      <c r="CH1225" s="20"/>
      <c r="CI1225" s="20"/>
      <c r="CJ1225" s="20"/>
      <c r="CK1225" s="20"/>
      <c r="CL1225" s="20"/>
      <c r="CM1225" s="20"/>
      <c r="CN1225" s="20"/>
      <c r="CO1225" s="20"/>
      <c r="CP1225" s="20"/>
      <c r="CQ1225" s="20"/>
      <c r="CR1225" s="20"/>
      <c r="CS1225" s="20"/>
      <c r="CT1225" s="20"/>
      <c r="CU1225" s="20"/>
      <c r="CV1225" s="20"/>
      <c r="CW1225" s="20"/>
      <c r="CX1225" s="20"/>
      <c r="CY1225" s="20"/>
      <c r="CZ1225" s="20"/>
      <c r="DA1225" s="20"/>
      <c r="DB1225" s="20"/>
      <c r="DC1225" s="20"/>
      <c r="DD1225" s="20"/>
      <c r="DE1225" s="20"/>
      <c r="DF1225" s="20"/>
      <c r="DG1225" s="20"/>
      <c r="DH1225" s="20"/>
      <c r="DI1225" s="20"/>
      <c r="DJ1225" s="20"/>
      <c r="DK1225" s="20"/>
      <c r="DL1225" s="20"/>
      <c r="DM1225" s="20"/>
      <c r="DN1225" s="20"/>
      <c r="DO1225" s="20"/>
      <c r="DP1225" s="20"/>
      <c r="DQ1225" s="20"/>
      <c r="DR1225" s="20"/>
      <c r="DS1225" s="20"/>
      <c r="DT1225" s="20"/>
      <c r="DU1225" s="20"/>
      <c r="DV1225" s="20"/>
      <c r="DW1225" s="20"/>
      <c r="DX1225" s="20"/>
      <c r="DY1225" s="20"/>
    </row>
    <row r="1226">
      <c r="A1226" s="20"/>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c r="AE1226" s="20"/>
      <c r="AF1226" s="20"/>
      <c r="AG1226" s="20"/>
      <c r="AH1226" s="20"/>
      <c r="AI1226" s="20"/>
      <c r="AJ1226" s="20"/>
      <c r="AK1226" s="20"/>
      <c r="AL1226" s="20"/>
      <c r="AM1226" s="20"/>
      <c r="AN1226" s="20"/>
      <c r="AO1226" s="20"/>
      <c r="AP1226" s="20"/>
      <c r="AQ1226" s="20"/>
      <c r="AR1226" s="20"/>
      <c r="AS1226" s="20"/>
      <c r="AT1226" s="20"/>
      <c r="AU1226" s="20"/>
      <c r="AV1226" s="20"/>
      <c r="AW1226" s="20"/>
      <c r="AX1226" s="20"/>
      <c r="AY1226" s="20"/>
      <c r="AZ1226" s="20"/>
      <c r="BA1226" s="20"/>
      <c r="BB1226" s="20"/>
      <c r="BC1226" s="20"/>
      <c r="BD1226" s="20"/>
      <c r="BE1226" s="20"/>
      <c r="BF1226" s="20"/>
      <c r="BG1226" s="20"/>
      <c r="BH1226" s="20"/>
      <c r="BI1226" s="20"/>
      <c r="BJ1226" s="20"/>
      <c r="BK1226" s="20"/>
      <c r="BL1226" s="20"/>
      <c r="BM1226" s="20"/>
      <c r="BN1226" s="20"/>
      <c r="BO1226" s="20"/>
      <c r="BP1226" s="20"/>
      <c r="BQ1226" s="20"/>
      <c r="BR1226" s="20"/>
      <c r="BS1226" s="20"/>
      <c r="BT1226" s="20"/>
      <c r="BU1226" s="20"/>
      <c r="BV1226" s="20"/>
      <c r="BW1226" s="20"/>
      <c r="BX1226" s="20"/>
      <c r="BY1226" s="20"/>
      <c r="BZ1226" s="20"/>
      <c r="CA1226" s="20"/>
      <c r="CB1226" s="20"/>
      <c r="CC1226" s="20"/>
      <c r="CD1226" s="20"/>
      <c r="CE1226" s="20"/>
      <c r="CF1226" s="20"/>
      <c r="CG1226" s="20"/>
      <c r="CH1226" s="20"/>
      <c r="CI1226" s="20"/>
      <c r="CJ1226" s="20"/>
      <c r="CK1226" s="20"/>
      <c r="CL1226" s="20"/>
      <c r="CM1226" s="20"/>
      <c r="CN1226" s="20"/>
      <c r="CO1226" s="20"/>
      <c r="CP1226" s="20"/>
      <c r="CQ1226" s="20"/>
      <c r="CR1226" s="20"/>
      <c r="CS1226" s="20"/>
      <c r="CT1226" s="20"/>
      <c r="CU1226" s="20"/>
      <c r="CV1226" s="20"/>
      <c r="CW1226" s="20"/>
      <c r="CX1226" s="20"/>
      <c r="CY1226" s="20"/>
      <c r="CZ1226" s="20"/>
      <c r="DA1226" s="20"/>
      <c r="DB1226" s="20"/>
      <c r="DC1226" s="20"/>
      <c r="DD1226" s="20"/>
      <c r="DE1226" s="20"/>
      <c r="DF1226" s="20"/>
      <c r="DG1226" s="20"/>
      <c r="DH1226" s="20"/>
      <c r="DI1226" s="20"/>
      <c r="DJ1226" s="20"/>
      <c r="DK1226" s="20"/>
      <c r="DL1226" s="20"/>
      <c r="DM1226" s="20"/>
      <c r="DN1226" s="20"/>
      <c r="DO1226" s="20"/>
      <c r="DP1226" s="20"/>
      <c r="DQ1226" s="20"/>
      <c r="DR1226" s="20"/>
      <c r="DS1226" s="20"/>
      <c r="DT1226" s="20"/>
      <c r="DU1226" s="20"/>
      <c r="DV1226" s="20"/>
      <c r="DW1226" s="20"/>
      <c r="DX1226" s="20"/>
      <c r="DY1226" s="20"/>
    </row>
    <row r="1227">
      <c r="A1227" s="20"/>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c r="AE1227" s="20"/>
      <c r="AF1227" s="20"/>
      <c r="AG1227" s="20"/>
      <c r="AH1227" s="20"/>
      <c r="AI1227" s="20"/>
      <c r="AJ1227" s="20"/>
      <c r="AK1227" s="20"/>
      <c r="AL1227" s="20"/>
      <c r="AM1227" s="20"/>
      <c r="AN1227" s="20"/>
      <c r="AO1227" s="20"/>
      <c r="AP1227" s="20"/>
      <c r="AQ1227" s="20"/>
      <c r="AR1227" s="20"/>
      <c r="AS1227" s="20"/>
      <c r="AT1227" s="20"/>
      <c r="AU1227" s="20"/>
      <c r="AV1227" s="20"/>
      <c r="AW1227" s="20"/>
      <c r="AX1227" s="20"/>
      <c r="AY1227" s="20"/>
      <c r="AZ1227" s="20"/>
      <c r="BA1227" s="20"/>
      <c r="BB1227" s="20"/>
      <c r="BC1227" s="20"/>
      <c r="BD1227" s="20"/>
      <c r="BE1227" s="20"/>
      <c r="BF1227" s="20"/>
      <c r="BG1227" s="20"/>
      <c r="BH1227" s="20"/>
      <c r="BI1227" s="20"/>
      <c r="BJ1227" s="20"/>
      <c r="BK1227" s="20"/>
      <c r="BL1227" s="20"/>
      <c r="BM1227" s="20"/>
      <c r="BN1227" s="20"/>
      <c r="BO1227" s="20"/>
      <c r="BP1227" s="20"/>
      <c r="BQ1227" s="20"/>
      <c r="BR1227" s="20"/>
      <c r="BS1227" s="20"/>
      <c r="BT1227" s="20"/>
      <c r="BU1227" s="20"/>
      <c r="BV1227" s="20"/>
      <c r="BW1227" s="20"/>
      <c r="BX1227" s="20"/>
      <c r="BY1227" s="20"/>
      <c r="BZ1227" s="20"/>
      <c r="CA1227" s="20"/>
      <c r="CB1227" s="20"/>
      <c r="CC1227" s="20"/>
      <c r="CD1227" s="20"/>
      <c r="CE1227" s="20"/>
      <c r="CF1227" s="20"/>
      <c r="CG1227" s="20"/>
      <c r="CH1227" s="20"/>
      <c r="CI1227" s="20"/>
      <c r="CJ1227" s="20"/>
      <c r="CK1227" s="20"/>
      <c r="CL1227" s="20"/>
      <c r="CM1227" s="20"/>
      <c r="CN1227" s="20"/>
      <c r="CO1227" s="20"/>
      <c r="CP1227" s="20"/>
      <c r="CQ1227" s="20"/>
      <c r="CR1227" s="20"/>
      <c r="CS1227" s="20"/>
      <c r="CT1227" s="20"/>
      <c r="CU1227" s="20"/>
      <c r="CV1227" s="20"/>
      <c r="CW1227" s="20"/>
      <c r="CX1227" s="20"/>
      <c r="CY1227" s="20"/>
      <c r="CZ1227" s="20"/>
      <c r="DA1227" s="20"/>
      <c r="DB1227" s="20"/>
      <c r="DC1227" s="20"/>
      <c r="DD1227" s="20"/>
      <c r="DE1227" s="20"/>
      <c r="DF1227" s="20"/>
      <c r="DG1227" s="20"/>
      <c r="DH1227" s="20"/>
      <c r="DI1227" s="20"/>
      <c r="DJ1227" s="20"/>
      <c r="DK1227" s="20"/>
      <c r="DL1227" s="20"/>
      <c r="DM1227" s="20"/>
      <c r="DN1227" s="20"/>
      <c r="DO1227" s="20"/>
      <c r="DP1227" s="20"/>
      <c r="DQ1227" s="20"/>
      <c r="DR1227" s="20"/>
      <c r="DS1227" s="20"/>
      <c r="DT1227" s="20"/>
      <c r="DU1227" s="20"/>
      <c r="DV1227" s="20"/>
      <c r="DW1227" s="20"/>
      <c r="DX1227" s="20"/>
      <c r="DY1227" s="20"/>
    </row>
    <row r="1228">
      <c r="A1228" s="20"/>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c r="AE1228" s="20"/>
      <c r="AF1228" s="20"/>
      <c r="AG1228" s="20"/>
      <c r="AH1228" s="20"/>
      <c r="AI1228" s="20"/>
      <c r="AJ1228" s="20"/>
      <c r="AK1228" s="20"/>
      <c r="AL1228" s="20"/>
      <c r="AM1228" s="20"/>
      <c r="AN1228" s="20"/>
      <c r="AO1228" s="20"/>
      <c r="AP1228" s="20"/>
      <c r="AQ1228" s="20"/>
      <c r="AR1228" s="20"/>
      <c r="AS1228" s="20"/>
      <c r="AT1228" s="20"/>
      <c r="AU1228" s="20"/>
      <c r="AV1228" s="20"/>
      <c r="AW1228" s="20"/>
      <c r="AX1228" s="20"/>
      <c r="AY1228" s="20"/>
      <c r="AZ1228" s="20"/>
      <c r="BA1228" s="20"/>
      <c r="BB1228" s="20"/>
      <c r="BC1228" s="20"/>
      <c r="BD1228" s="20"/>
      <c r="BE1228" s="20"/>
      <c r="BF1228" s="20"/>
      <c r="BG1228" s="20"/>
      <c r="BH1228" s="20"/>
      <c r="BI1228" s="20"/>
      <c r="BJ1228" s="20"/>
      <c r="BK1228" s="20"/>
      <c r="BL1228" s="20"/>
      <c r="BM1228" s="20"/>
      <c r="BN1228" s="20"/>
      <c r="BO1228" s="20"/>
      <c r="BP1228" s="20"/>
      <c r="BQ1228" s="20"/>
      <c r="BR1228" s="20"/>
      <c r="BS1228" s="20"/>
      <c r="BT1228" s="20"/>
      <c r="BU1228" s="20"/>
      <c r="BV1228" s="20"/>
      <c r="BW1228" s="20"/>
      <c r="BX1228" s="20"/>
      <c r="BY1228" s="20"/>
      <c r="BZ1228" s="20"/>
      <c r="CA1228" s="20"/>
      <c r="CB1228" s="20"/>
      <c r="CC1228" s="20"/>
      <c r="CD1228" s="20"/>
      <c r="CE1228" s="20"/>
      <c r="CF1228" s="20"/>
      <c r="CG1228" s="20"/>
      <c r="CH1228" s="20"/>
      <c r="CI1228" s="20"/>
      <c r="CJ1228" s="20"/>
      <c r="CK1228" s="20"/>
      <c r="CL1228" s="20"/>
      <c r="CM1228" s="20"/>
      <c r="CN1228" s="20"/>
      <c r="CO1228" s="20"/>
      <c r="CP1228" s="20"/>
      <c r="CQ1228" s="20"/>
      <c r="CR1228" s="20"/>
      <c r="CS1228" s="20"/>
      <c r="CT1228" s="20"/>
      <c r="CU1228" s="20"/>
      <c r="CV1228" s="20"/>
      <c r="CW1228" s="20"/>
      <c r="CX1228" s="20"/>
      <c r="CY1228" s="20"/>
      <c r="CZ1228" s="20"/>
      <c r="DA1228" s="20"/>
      <c r="DB1228" s="20"/>
      <c r="DC1228" s="20"/>
      <c r="DD1228" s="20"/>
      <c r="DE1228" s="20"/>
      <c r="DF1228" s="20"/>
      <c r="DG1228" s="20"/>
      <c r="DH1228" s="20"/>
      <c r="DI1228" s="20"/>
      <c r="DJ1228" s="20"/>
      <c r="DK1228" s="20"/>
      <c r="DL1228" s="20"/>
      <c r="DM1228" s="20"/>
      <c r="DN1228" s="20"/>
      <c r="DO1228" s="20"/>
      <c r="DP1228" s="20"/>
      <c r="DQ1228" s="20"/>
      <c r="DR1228" s="20"/>
      <c r="DS1228" s="20"/>
      <c r="DT1228" s="20"/>
      <c r="DU1228" s="20"/>
      <c r="DV1228" s="20"/>
      <c r="DW1228" s="20"/>
      <c r="DX1228" s="20"/>
      <c r="DY1228" s="20"/>
    </row>
    <row r="1229">
      <c r="A1229" s="20"/>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c r="AE1229" s="20"/>
      <c r="AF1229" s="20"/>
      <c r="AG1229" s="20"/>
      <c r="AH1229" s="20"/>
      <c r="AI1229" s="20"/>
      <c r="AJ1229" s="20"/>
      <c r="AK1229" s="20"/>
      <c r="AL1229" s="20"/>
      <c r="AM1229" s="20"/>
      <c r="AN1229" s="20"/>
      <c r="AO1229" s="20"/>
      <c r="AP1229" s="20"/>
      <c r="AQ1229" s="20"/>
      <c r="AR1229" s="20"/>
      <c r="AS1229" s="20"/>
      <c r="AT1229" s="20"/>
      <c r="AU1229" s="20"/>
      <c r="AV1229" s="20"/>
      <c r="AW1229" s="20"/>
      <c r="AX1229" s="20"/>
      <c r="AY1229" s="20"/>
      <c r="AZ1229" s="20"/>
      <c r="BA1229" s="20"/>
      <c r="BB1229" s="20"/>
      <c r="BC1229" s="20"/>
      <c r="BD1229" s="20"/>
      <c r="BE1229" s="20"/>
      <c r="BF1229" s="20"/>
      <c r="BG1229" s="20"/>
      <c r="BH1229" s="20"/>
      <c r="BI1229" s="20"/>
      <c r="BJ1229" s="20"/>
      <c r="BK1229" s="20"/>
      <c r="BL1229" s="20"/>
      <c r="BM1229" s="20"/>
      <c r="BN1229" s="20"/>
      <c r="BO1229" s="20"/>
      <c r="BP1229" s="20"/>
      <c r="BQ1229" s="20"/>
      <c r="BR1229" s="20"/>
      <c r="BS1229" s="20"/>
      <c r="BT1229" s="20"/>
      <c r="BU1229" s="20"/>
      <c r="BV1229" s="20"/>
      <c r="BW1229" s="20"/>
      <c r="BX1229" s="20"/>
      <c r="BY1229" s="20"/>
      <c r="BZ1229" s="20"/>
      <c r="CA1229" s="20"/>
      <c r="CB1229" s="20"/>
      <c r="CC1229" s="20"/>
      <c r="CD1229" s="20"/>
      <c r="CE1229" s="20"/>
      <c r="CF1229" s="20"/>
      <c r="CG1229" s="20"/>
      <c r="CH1229" s="20"/>
      <c r="CI1229" s="20"/>
      <c r="CJ1229" s="20"/>
      <c r="CK1229" s="20"/>
      <c r="CL1229" s="20"/>
      <c r="CM1229" s="20"/>
      <c r="CN1229" s="20"/>
      <c r="CO1229" s="20"/>
      <c r="CP1229" s="20"/>
      <c r="CQ1229" s="20"/>
      <c r="CR1229" s="20"/>
      <c r="CS1229" s="20"/>
      <c r="CT1229" s="20"/>
      <c r="CU1229" s="20"/>
      <c r="CV1229" s="20"/>
      <c r="CW1229" s="20"/>
      <c r="CX1229" s="20"/>
      <c r="CY1229" s="20"/>
      <c r="CZ1229" s="20"/>
      <c r="DA1229" s="20"/>
      <c r="DB1229" s="20"/>
      <c r="DC1229" s="20"/>
      <c r="DD1229" s="20"/>
      <c r="DE1229" s="20"/>
      <c r="DF1229" s="20"/>
      <c r="DG1229" s="20"/>
      <c r="DH1229" s="20"/>
      <c r="DI1229" s="20"/>
      <c r="DJ1229" s="20"/>
      <c r="DK1229" s="20"/>
      <c r="DL1229" s="20"/>
      <c r="DM1229" s="20"/>
      <c r="DN1229" s="20"/>
      <c r="DO1229" s="20"/>
      <c r="DP1229" s="20"/>
      <c r="DQ1229" s="20"/>
      <c r="DR1229" s="20"/>
      <c r="DS1229" s="20"/>
      <c r="DT1229" s="20"/>
      <c r="DU1229" s="20"/>
      <c r="DV1229" s="20"/>
      <c r="DW1229" s="20"/>
      <c r="DX1229" s="20"/>
      <c r="DY1229" s="20"/>
    </row>
    <row r="1230">
      <c r="A1230" s="20"/>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c r="AE1230" s="20"/>
      <c r="AF1230" s="20"/>
      <c r="AG1230" s="20"/>
      <c r="AH1230" s="20"/>
      <c r="AI1230" s="20"/>
      <c r="AJ1230" s="20"/>
      <c r="AK1230" s="20"/>
      <c r="AL1230" s="20"/>
      <c r="AM1230" s="20"/>
      <c r="AN1230" s="20"/>
      <c r="AO1230" s="20"/>
      <c r="AP1230" s="20"/>
      <c r="AQ1230" s="20"/>
      <c r="AR1230" s="20"/>
      <c r="AS1230" s="20"/>
      <c r="AT1230" s="20"/>
      <c r="AU1230" s="20"/>
      <c r="AV1230" s="20"/>
      <c r="AW1230" s="20"/>
      <c r="AX1230" s="20"/>
      <c r="AY1230" s="20"/>
      <c r="AZ1230" s="20"/>
      <c r="BA1230" s="20"/>
      <c r="BB1230" s="20"/>
      <c r="BC1230" s="20"/>
      <c r="BD1230" s="20"/>
      <c r="BE1230" s="20"/>
      <c r="BF1230" s="20"/>
      <c r="BG1230" s="20"/>
      <c r="BH1230" s="20"/>
      <c r="BI1230" s="20"/>
      <c r="BJ1230" s="20"/>
      <c r="BK1230" s="20"/>
      <c r="BL1230" s="20"/>
      <c r="BM1230" s="20"/>
      <c r="BN1230" s="20"/>
      <c r="BO1230" s="20"/>
      <c r="BP1230" s="20"/>
      <c r="BQ1230" s="20"/>
      <c r="BR1230" s="20"/>
      <c r="BS1230" s="20"/>
      <c r="BT1230" s="20"/>
      <c r="BU1230" s="20"/>
      <c r="BV1230" s="20"/>
      <c r="BW1230" s="20"/>
      <c r="BX1230" s="20"/>
      <c r="BY1230" s="20"/>
      <c r="BZ1230" s="20"/>
      <c r="CA1230" s="20"/>
      <c r="CB1230" s="20"/>
      <c r="CC1230" s="20"/>
      <c r="CD1230" s="20"/>
      <c r="CE1230" s="20"/>
      <c r="CF1230" s="20"/>
      <c r="CG1230" s="20"/>
      <c r="CH1230" s="20"/>
      <c r="CI1230" s="20"/>
      <c r="CJ1230" s="20"/>
      <c r="CK1230" s="20"/>
      <c r="CL1230" s="20"/>
      <c r="CM1230" s="20"/>
      <c r="CN1230" s="20"/>
      <c r="CO1230" s="20"/>
      <c r="CP1230" s="20"/>
      <c r="CQ1230" s="20"/>
      <c r="CR1230" s="20"/>
      <c r="CS1230" s="20"/>
      <c r="CT1230" s="20"/>
      <c r="CU1230" s="20"/>
      <c r="CV1230" s="20"/>
      <c r="CW1230" s="20"/>
      <c r="CX1230" s="20"/>
      <c r="CY1230" s="20"/>
      <c r="CZ1230" s="20"/>
      <c r="DA1230" s="20"/>
      <c r="DB1230" s="20"/>
      <c r="DC1230" s="20"/>
      <c r="DD1230" s="20"/>
      <c r="DE1230" s="20"/>
      <c r="DF1230" s="20"/>
      <c r="DG1230" s="20"/>
      <c r="DH1230" s="20"/>
      <c r="DI1230" s="20"/>
      <c r="DJ1230" s="20"/>
      <c r="DK1230" s="20"/>
      <c r="DL1230" s="20"/>
      <c r="DM1230" s="20"/>
      <c r="DN1230" s="20"/>
      <c r="DO1230" s="20"/>
      <c r="DP1230" s="20"/>
      <c r="DQ1230" s="20"/>
      <c r="DR1230" s="20"/>
      <c r="DS1230" s="20"/>
      <c r="DT1230" s="20"/>
      <c r="DU1230" s="20"/>
      <c r="DV1230" s="20"/>
      <c r="DW1230" s="20"/>
      <c r="DX1230" s="20"/>
      <c r="DY1230" s="20"/>
    </row>
    <row r="1231">
      <c r="A1231" s="20"/>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c r="AE1231" s="20"/>
      <c r="AF1231" s="20"/>
      <c r="AG1231" s="20"/>
      <c r="AH1231" s="20"/>
      <c r="AI1231" s="20"/>
      <c r="AJ1231" s="20"/>
      <c r="AK1231" s="20"/>
      <c r="AL1231" s="20"/>
      <c r="AM1231" s="20"/>
      <c r="AN1231" s="20"/>
      <c r="AO1231" s="20"/>
      <c r="AP1231" s="20"/>
      <c r="AQ1231" s="20"/>
      <c r="AR1231" s="20"/>
      <c r="AS1231" s="20"/>
      <c r="AT1231" s="20"/>
      <c r="AU1231" s="20"/>
      <c r="AV1231" s="20"/>
      <c r="AW1231" s="20"/>
      <c r="AX1231" s="20"/>
      <c r="AY1231" s="20"/>
      <c r="AZ1231" s="20"/>
      <c r="BA1231" s="20"/>
      <c r="BB1231" s="20"/>
      <c r="BC1231" s="20"/>
      <c r="BD1231" s="20"/>
      <c r="BE1231" s="20"/>
      <c r="BF1231" s="20"/>
      <c r="BG1231" s="20"/>
      <c r="BH1231" s="20"/>
      <c r="BI1231" s="20"/>
      <c r="BJ1231" s="20"/>
      <c r="BK1231" s="20"/>
      <c r="BL1231" s="20"/>
      <c r="BM1231" s="20"/>
      <c r="BN1231" s="20"/>
      <c r="BO1231" s="20"/>
      <c r="BP1231" s="20"/>
      <c r="BQ1231" s="20"/>
      <c r="BR1231" s="20"/>
      <c r="BS1231" s="20"/>
      <c r="BT1231" s="20"/>
      <c r="BU1231" s="20"/>
      <c r="BV1231" s="20"/>
      <c r="BW1231" s="20"/>
      <c r="BX1231" s="20"/>
      <c r="BY1231" s="20"/>
      <c r="BZ1231" s="20"/>
      <c r="CA1231" s="20"/>
      <c r="CB1231" s="20"/>
      <c r="CC1231" s="20"/>
      <c r="CD1231" s="20"/>
      <c r="CE1231" s="20"/>
      <c r="CF1231" s="20"/>
      <c r="CG1231" s="20"/>
      <c r="CH1231" s="20"/>
      <c r="CI1231" s="20"/>
      <c r="CJ1231" s="20"/>
      <c r="CK1231" s="20"/>
      <c r="CL1231" s="20"/>
      <c r="CM1231" s="20"/>
      <c r="CN1231" s="20"/>
      <c r="CO1231" s="20"/>
      <c r="CP1231" s="20"/>
      <c r="CQ1231" s="20"/>
      <c r="CR1231" s="20"/>
      <c r="CS1231" s="20"/>
      <c r="CT1231" s="20"/>
      <c r="CU1231" s="20"/>
      <c r="CV1231" s="20"/>
      <c r="CW1231" s="20"/>
      <c r="CX1231" s="20"/>
      <c r="CY1231" s="20"/>
      <c r="CZ1231" s="20"/>
      <c r="DA1231" s="20"/>
      <c r="DB1231" s="20"/>
      <c r="DC1231" s="20"/>
      <c r="DD1231" s="20"/>
      <c r="DE1231" s="20"/>
      <c r="DF1231" s="20"/>
      <c r="DG1231" s="20"/>
      <c r="DH1231" s="20"/>
      <c r="DI1231" s="20"/>
      <c r="DJ1231" s="20"/>
      <c r="DK1231" s="20"/>
      <c r="DL1231" s="20"/>
      <c r="DM1231" s="20"/>
      <c r="DN1231" s="20"/>
      <c r="DO1231" s="20"/>
      <c r="DP1231" s="20"/>
      <c r="DQ1231" s="20"/>
      <c r="DR1231" s="20"/>
      <c r="DS1231" s="20"/>
      <c r="DT1231" s="20"/>
      <c r="DU1231" s="20"/>
      <c r="DV1231" s="20"/>
      <c r="DW1231" s="20"/>
      <c r="DX1231" s="20"/>
      <c r="DY1231" s="20"/>
    </row>
    <row r="1232">
      <c r="A1232" s="20"/>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c r="AE1232" s="20"/>
      <c r="AF1232" s="20"/>
      <c r="AG1232" s="20"/>
      <c r="AH1232" s="20"/>
      <c r="AI1232" s="20"/>
      <c r="AJ1232" s="20"/>
      <c r="AK1232" s="20"/>
      <c r="AL1232" s="20"/>
      <c r="AM1232" s="20"/>
      <c r="AN1232" s="20"/>
      <c r="AO1232" s="20"/>
      <c r="AP1232" s="20"/>
      <c r="AQ1232" s="20"/>
      <c r="AR1232" s="20"/>
      <c r="AS1232" s="20"/>
      <c r="AT1232" s="20"/>
      <c r="AU1232" s="20"/>
      <c r="AV1232" s="20"/>
      <c r="AW1232" s="20"/>
      <c r="AX1232" s="20"/>
      <c r="AY1232" s="20"/>
      <c r="AZ1232" s="20"/>
      <c r="BA1232" s="20"/>
      <c r="BB1232" s="20"/>
      <c r="BC1232" s="20"/>
      <c r="BD1232" s="20"/>
      <c r="BE1232" s="20"/>
      <c r="BF1232" s="20"/>
      <c r="BG1232" s="20"/>
      <c r="BH1232" s="20"/>
      <c r="BI1232" s="20"/>
      <c r="BJ1232" s="20"/>
      <c r="BK1232" s="20"/>
      <c r="BL1232" s="20"/>
      <c r="BM1232" s="20"/>
      <c r="BN1232" s="20"/>
      <c r="BO1232" s="20"/>
      <c r="BP1232" s="20"/>
      <c r="BQ1232" s="20"/>
      <c r="BR1232" s="20"/>
      <c r="BS1232" s="20"/>
      <c r="BT1232" s="20"/>
      <c r="BU1232" s="20"/>
      <c r="BV1232" s="20"/>
      <c r="BW1232" s="20"/>
      <c r="BX1232" s="20"/>
      <c r="BY1232" s="20"/>
      <c r="BZ1232" s="20"/>
      <c r="CA1232" s="20"/>
      <c r="CB1232" s="20"/>
      <c r="CC1232" s="20"/>
      <c r="CD1232" s="20"/>
      <c r="CE1232" s="20"/>
      <c r="CF1232" s="20"/>
      <c r="CG1232" s="20"/>
      <c r="CH1232" s="20"/>
      <c r="CI1232" s="20"/>
      <c r="CJ1232" s="20"/>
      <c r="CK1232" s="20"/>
      <c r="CL1232" s="20"/>
      <c r="CM1232" s="20"/>
      <c r="CN1232" s="20"/>
      <c r="CO1232" s="20"/>
      <c r="CP1232" s="20"/>
      <c r="CQ1232" s="20"/>
      <c r="CR1232" s="20"/>
      <c r="CS1232" s="20"/>
      <c r="CT1232" s="20"/>
      <c r="CU1232" s="20"/>
      <c r="CV1232" s="20"/>
      <c r="CW1232" s="20"/>
      <c r="CX1232" s="20"/>
      <c r="CY1232" s="20"/>
      <c r="CZ1232" s="20"/>
      <c r="DA1232" s="20"/>
      <c r="DB1232" s="20"/>
      <c r="DC1232" s="20"/>
      <c r="DD1232" s="20"/>
      <c r="DE1232" s="20"/>
      <c r="DF1232" s="20"/>
      <c r="DG1232" s="20"/>
      <c r="DH1232" s="20"/>
      <c r="DI1232" s="20"/>
      <c r="DJ1232" s="20"/>
      <c r="DK1232" s="20"/>
      <c r="DL1232" s="20"/>
      <c r="DM1232" s="20"/>
      <c r="DN1232" s="20"/>
      <c r="DO1232" s="20"/>
      <c r="DP1232" s="20"/>
      <c r="DQ1232" s="20"/>
      <c r="DR1232" s="20"/>
      <c r="DS1232" s="20"/>
      <c r="DT1232" s="20"/>
      <c r="DU1232" s="20"/>
      <c r="DV1232" s="20"/>
      <c r="DW1232" s="20"/>
      <c r="DX1232" s="20"/>
      <c r="DY1232" s="20"/>
    </row>
    <row r="1233">
      <c r="A1233" s="20"/>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c r="AE1233" s="20"/>
      <c r="AF1233" s="20"/>
      <c r="AG1233" s="20"/>
      <c r="AH1233" s="20"/>
      <c r="AI1233" s="20"/>
      <c r="AJ1233" s="20"/>
      <c r="AK1233" s="20"/>
      <c r="AL1233" s="20"/>
      <c r="AM1233" s="20"/>
      <c r="AN1233" s="20"/>
      <c r="AO1233" s="20"/>
      <c r="AP1233" s="20"/>
      <c r="AQ1233" s="20"/>
      <c r="AR1233" s="20"/>
      <c r="AS1233" s="20"/>
      <c r="AT1233" s="20"/>
      <c r="AU1233" s="20"/>
      <c r="AV1233" s="20"/>
      <c r="AW1233" s="20"/>
      <c r="AX1233" s="20"/>
      <c r="AY1233" s="20"/>
      <c r="AZ1233" s="20"/>
      <c r="BA1233" s="20"/>
      <c r="BB1233" s="20"/>
      <c r="BC1233" s="20"/>
      <c r="BD1233" s="20"/>
      <c r="BE1233" s="20"/>
      <c r="BF1233" s="20"/>
      <c r="BG1233" s="20"/>
      <c r="BH1233" s="20"/>
      <c r="BI1233" s="20"/>
      <c r="BJ1233" s="20"/>
      <c r="BK1233" s="20"/>
      <c r="BL1233" s="20"/>
      <c r="BM1233" s="20"/>
      <c r="BN1233" s="20"/>
      <c r="BO1233" s="20"/>
      <c r="BP1233" s="20"/>
      <c r="BQ1233" s="20"/>
      <c r="BR1233" s="20"/>
      <c r="BS1233" s="20"/>
      <c r="BT1233" s="20"/>
      <c r="BU1233" s="20"/>
      <c r="BV1233" s="20"/>
      <c r="BW1233" s="20"/>
      <c r="BX1233" s="20"/>
      <c r="BY1233" s="20"/>
      <c r="BZ1233" s="20"/>
      <c r="CA1233" s="20"/>
      <c r="CB1233" s="20"/>
      <c r="CC1233" s="20"/>
      <c r="CD1233" s="20"/>
      <c r="CE1233" s="20"/>
      <c r="CF1233" s="20"/>
      <c r="CG1233" s="20"/>
      <c r="CH1233" s="20"/>
      <c r="CI1233" s="20"/>
      <c r="CJ1233" s="20"/>
      <c r="CK1233" s="20"/>
      <c r="CL1233" s="20"/>
      <c r="CM1233" s="20"/>
      <c r="CN1233" s="20"/>
      <c r="CO1233" s="20"/>
      <c r="CP1233" s="20"/>
      <c r="CQ1233" s="20"/>
      <c r="CR1233" s="20"/>
      <c r="CS1233" s="20"/>
      <c r="CT1233" s="20"/>
      <c r="CU1233" s="20"/>
      <c r="CV1233" s="20"/>
      <c r="CW1233" s="20"/>
      <c r="CX1233" s="20"/>
      <c r="CY1233" s="20"/>
      <c r="CZ1233" s="20"/>
      <c r="DA1233" s="20"/>
      <c r="DB1233" s="20"/>
      <c r="DC1233" s="20"/>
      <c r="DD1233" s="20"/>
      <c r="DE1233" s="20"/>
      <c r="DF1233" s="20"/>
      <c r="DG1233" s="20"/>
      <c r="DH1233" s="20"/>
      <c r="DI1233" s="20"/>
      <c r="DJ1233" s="20"/>
      <c r="DK1233" s="20"/>
      <c r="DL1233" s="20"/>
      <c r="DM1233" s="20"/>
      <c r="DN1233" s="20"/>
      <c r="DO1233" s="20"/>
      <c r="DP1233" s="20"/>
      <c r="DQ1233" s="20"/>
      <c r="DR1233" s="20"/>
      <c r="DS1233" s="20"/>
      <c r="DT1233" s="20"/>
      <c r="DU1233" s="20"/>
      <c r="DV1233" s="20"/>
      <c r="DW1233" s="20"/>
      <c r="DX1233" s="20"/>
      <c r="DY1233" s="20"/>
    </row>
    <row r="1234">
      <c r="A1234" s="20"/>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c r="AE1234" s="20"/>
      <c r="AF1234" s="20"/>
      <c r="AG1234" s="20"/>
      <c r="AH1234" s="20"/>
      <c r="AI1234" s="20"/>
      <c r="AJ1234" s="20"/>
      <c r="AK1234" s="20"/>
      <c r="AL1234" s="20"/>
      <c r="AM1234" s="20"/>
      <c r="AN1234" s="20"/>
      <c r="AO1234" s="20"/>
      <c r="AP1234" s="20"/>
      <c r="AQ1234" s="20"/>
      <c r="AR1234" s="20"/>
      <c r="AS1234" s="20"/>
      <c r="AT1234" s="20"/>
      <c r="AU1234" s="20"/>
      <c r="AV1234" s="20"/>
      <c r="AW1234" s="20"/>
      <c r="AX1234" s="20"/>
      <c r="AY1234" s="20"/>
      <c r="AZ1234" s="20"/>
      <c r="BA1234" s="20"/>
      <c r="BB1234" s="20"/>
      <c r="BC1234" s="20"/>
      <c r="BD1234" s="20"/>
      <c r="BE1234" s="20"/>
      <c r="BF1234" s="20"/>
      <c r="BG1234" s="20"/>
      <c r="BH1234" s="20"/>
      <c r="BI1234" s="20"/>
      <c r="BJ1234" s="20"/>
      <c r="BK1234" s="20"/>
      <c r="BL1234" s="20"/>
      <c r="BM1234" s="20"/>
      <c r="BN1234" s="20"/>
      <c r="BO1234" s="20"/>
      <c r="BP1234" s="20"/>
      <c r="BQ1234" s="20"/>
      <c r="BR1234" s="20"/>
      <c r="BS1234" s="20"/>
      <c r="BT1234" s="20"/>
      <c r="BU1234" s="20"/>
      <c r="BV1234" s="20"/>
      <c r="BW1234" s="20"/>
      <c r="BX1234" s="20"/>
      <c r="BY1234" s="20"/>
      <c r="BZ1234" s="20"/>
      <c r="CA1234" s="20"/>
      <c r="CB1234" s="20"/>
      <c r="CC1234" s="20"/>
      <c r="CD1234" s="20"/>
      <c r="CE1234" s="20"/>
      <c r="CF1234" s="20"/>
      <c r="CG1234" s="20"/>
      <c r="CH1234" s="20"/>
      <c r="CI1234" s="20"/>
      <c r="CJ1234" s="20"/>
      <c r="CK1234" s="20"/>
      <c r="CL1234" s="20"/>
      <c r="CM1234" s="20"/>
      <c r="CN1234" s="20"/>
      <c r="CO1234" s="20"/>
      <c r="CP1234" s="20"/>
      <c r="CQ1234" s="20"/>
      <c r="CR1234" s="20"/>
      <c r="CS1234" s="20"/>
      <c r="CT1234" s="20"/>
      <c r="CU1234" s="20"/>
      <c r="CV1234" s="20"/>
      <c r="CW1234" s="20"/>
      <c r="CX1234" s="20"/>
      <c r="CY1234" s="20"/>
      <c r="CZ1234" s="20"/>
      <c r="DA1234" s="20"/>
      <c r="DB1234" s="20"/>
      <c r="DC1234" s="20"/>
      <c r="DD1234" s="20"/>
      <c r="DE1234" s="20"/>
      <c r="DF1234" s="20"/>
      <c r="DG1234" s="20"/>
      <c r="DH1234" s="20"/>
      <c r="DI1234" s="20"/>
      <c r="DJ1234" s="20"/>
      <c r="DK1234" s="20"/>
      <c r="DL1234" s="20"/>
      <c r="DM1234" s="20"/>
      <c r="DN1234" s="20"/>
      <c r="DO1234" s="20"/>
      <c r="DP1234" s="20"/>
      <c r="DQ1234" s="20"/>
      <c r="DR1234" s="20"/>
      <c r="DS1234" s="20"/>
      <c r="DT1234" s="20"/>
      <c r="DU1234" s="20"/>
      <c r="DV1234" s="20"/>
      <c r="DW1234" s="20"/>
      <c r="DX1234" s="20"/>
      <c r="DY1234" s="20"/>
    </row>
    <row r="1235">
      <c r="A1235" s="20"/>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c r="AE1235" s="20"/>
      <c r="AF1235" s="20"/>
      <c r="AG1235" s="20"/>
      <c r="AH1235" s="20"/>
      <c r="AI1235" s="20"/>
      <c r="AJ1235" s="20"/>
      <c r="AK1235" s="20"/>
      <c r="AL1235" s="20"/>
      <c r="AM1235" s="20"/>
      <c r="AN1235" s="20"/>
      <c r="AO1235" s="20"/>
      <c r="AP1235" s="20"/>
      <c r="AQ1235" s="20"/>
      <c r="AR1235" s="20"/>
      <c r="AS1235" s="20"/>
      <c r="AT1235" s="20"/>
      <c r="AU1235" s="20"/>
      <c r="AV1235" s="20"/>
      <c r="AW1235" s="20"/>
      <c r="AX1235" s="20"/>
      <c r="AY1235" s="20"/>
      <c r="AZ1235" s="20"/>
      <c r="BA1235" s="20"/>
      <c r="BB1235" s="20"/>
      <c r="BC1235" s="20"/>
      <c r="BD1235" s="20"/>
      <c r="BE1235" s="20"/>
      <c r="BF1235" s="20"/>
      <c r="BG1235" s="20"/>
      <c r="BH1235" s="20"/>
      <c r="BI1235" s="20"/>
      <c r="BJ1235" s="20"/>
      <c r="BK1235" s="20"/>
      <c r="BL1235" s="20"/>
      <c r="BM1235" s="20"/>
      <c r="BN1235" s="20"/>
      <c r="BO1235" s="20"/>
      <c r="BP1235" s="20"/>
      <c r="BQ1235" s="20"/>
      <c r="BR1235" s="20"/>
      <c r="BS1235" s="20"/>
      <c r="BT1235" s="20"/>
      <c r="BU1235" s="20"/>
      <c r="BV1235" s="20"/>
      <c r="BW1235" s="20"/>
      <c r="BX1235" s="20"/>
      <c r="BY1235" s="20"/>
      <c r="BZ1235" s="20"/>
      <c r="CA1235" s="20"/>
      <c r="CB1235" s="20"/>
      <c r="CC1235" s="20"/>
      <c r="CD1235" s="20"/>
      <c r="CE1235" s="20"/>
      <c r="CF1235" s="20"/>
      <c r="CG1235" s="20"/>
      <c r="CH1235" s="20"/>
      <c r="CI1235" s="20"/>
      <c r="CJ1235" s="20"/>
      <c r="CK1235" s="20"/>
      <c r="CL1235" s="20"/>
      <c r="CM1235" s="20"/>
      <c r="CN1235" s="20"/>
      <c r="CO1235" s="20"/>
      <c r="CP1235" s="20"/>
      <c r="CQ1235" s="20"/>
      <c r="CR1235" s="20"/>
      <c r="CS1235" s="20"/>
      <c r="CT1235" s="20"/>
      <c r="CU1235" s="20"/>
      <c r="CV1235" s="20"/>
      <c r="CW1235" s="20"/>
      <c r="CX1235" s="20"/>
      <c r="CY1235" s="20"/>
      <c r="CZ1235" s="20"/>
      <c r="DA1235" s="20"/>
      <c r="DB1235" s="20"/>
      <c r="DC1235" s="20"/>
      <c r="DD1235" s="20"/>
      <c r="DE1235" s="20"/>
      <c r="DF1235" s="20"/>
      <c r="DG1235" s="20"/>
      <c r="DH1235" s="20"/>
      <c r="DI1235" s="20"/>
      <c r="DJ1235" s="20"/>
      <c r="DK1235" s="20"/>
      <c r="DL1235" s="20"/>
      <c r="DM1235" s="20"/>
      <c r="DN1235" s="20"/>
      <c r="DO1235" s="20"/>
      <c r="DP1235" s="20"/>
      <c r="DQ1235" s="20"/>
      <c r="DR1235" s="20"/>
      <c r="DS1235" s="20"/>
      <c r="DT1235" s="20"/>
      <c r="DU1235" s="20"/>
      <c r="DV1235" s="20"/>
      <c r="DW1235" s="20"/>
      <c r="DX1235" s="20"/>
      <c r="DY1235" s="20"/>
    </row>
    <row r="1236">
      <c r="A1236" s="20"/>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c r="AE1236" s="20"/>
      <c r="AF1236" s="20"/>
      <c r="AG1236" s="20"/>
      <c r="AH1236" s="20"/>
      <c r="AI1236" s="20"/>
      <c r="AJ1236" s="20"/>
      <c r="AK1236" s="20"/>
      <c r="AL1236" s="20"/>
      <c r="AM1236" s="20"/>
      <c r="AN1236" s="20"/>
      <c r="AO1236" s="20"/>
      <c r="AP1236" s="20"/>
      <c r="AQ1236" s="20"/>
      <c r="AR1236" s="20"/>
      <c r="AS1236" s="20"/>
      <c r="AT1236" s="20"/>
      <c r="AU1236" s="20"/>
      <c r="AV1236" s="20"/>
      <c r="AW1236" s="20"/>
      <c r="AX1236" s="20"/>
      <c r="AY1236" s="20"/>
      <c r="AZ1236" s="20"/>
      <c r="BA1236" s="20"/>
      <c r="BB1236" s="20"/>
      <c r="BC1236" s="20"/>
      <c r="BD1236" s="20"/>
      <c r="BE1236" s="20"/>
      <c r="BF1236" s="20"/>
      <c r="BG1236" s="20"/>
      <c r="BH1236" s="20"/>
      <c r="BI1236" s="20"/>
      <c r="BJ1236" s="20"/>
      <c r="BK1236" s="20"/>
      <c r="BL1236" s="20"/>
      <c r="BM1236" s="20"/>
      <c r="BN1236" s="20"/>
      <c r="BO1236" s="20"/>
      <c r="BP1236" s="20"/>
      <c r="BQ1236" s="20"/>
      <c r="BR1236" s="20"/>
      <c r="BS1236" s="20"/>
      <c r="BT1236" s="20"/>
      <c r="BU1236" s="20"/>
      <c r="BV1236" s="20"/>
      <c r="BW1236" s="20"/>
      <c r="BX1236" s="20"/>
      <c r="BY1236" s="20"/>
      <c r="BZ1236" s="20"/>
      <c r="CA1236" s="20"/>
      <c r="CB1236" s="20"/>
      <c r="CC1236" s="20"/>
      <c r="CD1236" s="20"/>
      <c r="CE1236" s="20"/>
      <c r="CF1236" s="20"/>
      <c r="CG1236" s="20"/>
      <c r="CH1236" s="20"/>
      <c r="CI1236" s="20"/>
      <c r="CJ1236" s="20"/>
      <c r="CK1236" s="20"/>
      <c r="CL1236" s="20"/>
      <c r="CM1236" s="20"/>
      <c r="CN1236" s="20"/>
      <c r="CO1236" s="20"/>
      <c r="CP1236" s="20"/>
      <c r="CQ1236" s="20"/>
      <c r="CR1236" s="20"/>
      <c r="CS1236" s="20"/>
      <c r="CT1236" s="20"/>
      <c r="CU1236" s="20"/>
      <c r="CV1236" s="20"/>
      <c r="CW1236" s="20"/>
      <c r="CX1236" s="20"/>
      <c r="CY1236" s="20"/>
      <c r="CZ1236" s="20"/>
      <c r="DA1236" s="20"/>
      <c r="DB1236" s="20"/>
      <c r="DC1236" s="20"/>
      <c r="DD1236" s="20"/>
      <c r="DE1236" s="20"/>
      <c r="DF1236" s="20"/>
      <c r="DG1236" s="20"/>
      <c r="DH1236" s="20"/>
      <c r="DI1236" s="20"/>
      <c r="DJ1236" s="20"/>
      <c r="DK1236" s="20"/>
      <c r="DL1236" s="20"/>
      <c r="DM1236" s="20"/>
      <c r="DN1236" s="20"/>
      <c r="DO1236" s="20"/>
      <c r="DP1236" s="20"/>
      <c r="DQ1236" s="20"/>
      <c r="DR1236" s="20"/>
      <c r="DS1236" s="20"/>
      <c r="DT1236" s="20"/>
      <c r="DU1236" s="20"/>
      <c r="DV1236" s="20"/>
      <c r="DW1236" s="20"/>
      <c r="DX1236" s="20"/>
      <c r="DY1236" s="20"/>
    </row>
    <row r="1237">
      <c r="A1237" s="20"/>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c r="AE1237" s="20"/>
      <c r="AF1237" s="20"/>
      <c r="AG1237" s="20"/>
      <c r="AH1237" s="20"/>
      <c r="AI1237" s="20"/>
      <c r="AJ1237" s="20"/>
      <c r="AK1237" s="20"/>
      <c r="AL1237" s="20"/>
      <c r="AM1237" s="20"/>
      <c r="AN1237" s="20"/>
      <c r="AO1237" s="20"/>
      <c r="AP1237" s="20"/>
      <c r="AQ1237" s="20"/>
      <c r="AR1237" s="20"/>
      <c r="AS1237" s="20"/>
      <c r="AT1237" s="20"/>
      <c r="AU1237" s="20"/>
      <c r="AV1237" s="20"/>
      <c r="AW1237" s="20"/>
      <c r="AX1237" s="20"/>
      <c r="AY1237" s="20"/>
      <c r="AZ1237" s="20"/>
      <c r="BA1237" s="20"/>
      <c r="BB1237" s="20"/>
      <c r="BC1237" s="20"/>
      <c r="BD1237" s="20"/>
      <c r="BE1237" s="20"/>
      <c r="BF1237" s="20"/>
      <c r="BG1237" s="20"/>
      <c r="BH1237" s="20"/>
      <c r="BI1237" s="20"/>
      <c r="BJ1237" s="20"/>
      <c r="BK1237" s="20"/>
      <c r="BL1237" s="20"/>
      <c r="BM1237" s="20"/>
      <c r="BN1237" s="20"/>
      <c r="BO1237" s="20"/>
      <c r="BP1237" s="20"/>
      <c r="BQ1237" s="20"/>
      <c r="BR1237" s="20"/>
      <c r="BS1237" s="20"/>
      <c r="BT1237" s="20"/>
      <c r="BU1237" s="20"/>
      <c r="BV1237" s="20"/>
      <c r="BW1237" s="20"/>
      <c r="BX1237" s="20"/>
      <c r="BY1237" s="20"/>
      <c r="BZ1237" s="20"/>
      <c r="CA1237" s="20"/>
      <c r="CB1237" s="20"/>
      <c r="CC1237" s="20"/>
      <c r="CD1237" s="20"/>
      <c r="CE1237" s="20"/>
      <c r="CF1237" s="20"/>
      <c r="CG1237" s="20"/>
      <c r="CH1237" s="20"/>
      <c r="CI1237" s="20"/>
      <c r="CJ1237" s="20"/>
      <c r="CK1237" s="20"/>
      <c r="CL1237" s="20"/>
      <c r="CM1237" s="20"/>
      <c r="CN1237" s="20"/>
      <c r="CO1237" s="20"/>
      <c r="CP1237" s="20"/>
      <c r="CQ1237" s="20"/>
      <c r="CR1237" s="20"/>
      <c r="CS1237" s="20"/>
      <c r="CT1237" s="20"/>
      <c r="CU1237" s="20"/>
      <c r="CV1237" s="20"/>
      <c r="CW1237" s="20"/>
      <c r="CX1237" s="20"/>
      <c r="CY1237" s="20"/>
      <c r="CZ1237" s="20"/>
      <c r="DA1237" s="20"/>
      <c r="DB1237" s="20"/>
      <c r="DC1237" s="20"/>
      <c r="DD1237" s="20"/>
      <c r="DE1237" s="20"/>
      <c r="DF1237" s="20"/>
      <c r="DG1237" s="20"/>
      <c r="DH1237" s="20"/>
      <c r="DI1237" s="20"/>
      <c r="DJ1237" s="20"/>
      <c r="DK1237" s="20"/>
      <c r="DL1237" s="20"/>
      <c r="DM1237" s="20"/>
      <c r="DN1237" s="20"/>
      <c r="DO1237" s="20"/>
      <c r="DP1237" s="20"/>
      <c r="DQ1237" s="20"/>
      <c r="DR1237" s="20"/>
      <c r="DS1237" s="20"/>
      <c r="DT1237" s="20"/>
      <c r="DU1237" s="20"/>
      <c r="DV1237" s="20"/>
      <c r="DW1237" s="20"/>
      <c r="DX1237" s="20"/>
      <c r="DY1237" s="20"/>
    </row>
    <row r="1238">
      <c r="A1238" s="20"/>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c r="AE1238" s="20"/>
      <c r="AF1238" s="20"/>
      <c r="AG1238" s="20"/>
      <c r="AH1238" s="20"/>
      <c r="AI1238" s="20"/>
      <c r="AJ1238" s="20"/>
      <c r="AK1238" s="20"/>
      <c r="AL1238" s="20"/>
      <c r="AM1238" s="20"/>
      <c r="AN1238" s="20"/>
      <c r="AO1238" s="20"/>
      <c r="AP1238" s="20"/>
      <c r="AQ1238" s="20"/>
      <c r="AR1238" s="20"/>
      <c r="AS1238" s="20"/>
      <c r="AT1238" s="20"/>
      <c r="AU1238" s="20"/>
      <c r="AV1238" s="20"/>
      <c r="AW1238" s="20"/>
      <c r="AX1238" s="20"/>
      <c r="AY1238" s="20"/>
      <c r="AZ1238" s="20"/>
      <c r="BA1238" s="20"/>
      <c r="BB1238" s="20"/>
      <c r="BC1238" s="20"/>
      <c r="BD1238" s="20"/>
      <c r="BE1238" s="20"/>
      <c r="BF1238" s="20"/>
      <c r="BG1238" s="20"/>
      <c r="BH1238" s="20"/>
      <c r="BI1238" s="20"/>
      <c r="BJ1238" s="20"/>
      <c r="BK1238" s="20"/>
      <c r="BL1238" s="20"/>
      <c r="BM1238" s="20"/>
      <c r="BN1238" s="20"/>
      <c r="BO1238" s="20"/>
      <c r="BP1238" s="20"/>
      <c r="BQ1238" s="20"/>
      <c r="BR1238" s="20"/>
      <c r="BS1238" s="20"/>
      <c r="BT1238" s="20"/>
      <c r="BU1238" s="20"/>
      <c r="BV1238" s="20"/>
      <c r="BW1238" s="20"/>
      <c r="BX1238" s="20"/>
      <c r="BY1238" s="20"/>
      <c r="BZ1238" s="20"/>
      <c r="CA1238" s="20"/>
      <c r="CB1238" s="20"/>
      <c r="CC1238" s="20"/>
      <c r="CD1238" s="20"/>
      <c r="CE1238" s="20"/>
      <c r="CF1238" s="20"/>
      <c r="CG1238" s="20"/>
      <c r="CH1238" s="20"/>
      <c r="CI1238" s="20"/>
      <c r="CJ1238" s="20"/>
      <c r="CK1238" s="20"/>
      <c r="CL1238" s="20"/>
      <c r="CM1238" s="20"/>
      <c r="CN1238" s="20"/>
      <c r="CO1238" s="20"/>
      <c r="CP1238" s="20"/>
      <c r="CQ1238" s="20"/>
      <c r="CR1238" s="20"/>
      <c r="CS1238" s="20"/>
      <c r="CT1238" s="20"/>
      <c r="CU1238" s="20"/>
      <c r="CV1238" s="20"/>
      <c r="CW1238" s="20"/>
      <c r="CX1238" s="20"/>
      <c r="CY1238" s="20"/>
      <c r="CZ1238" s="20"/>
      <c r="DA1238" s="20"/>
      <c r="DB1238" s="20"/>
      <c r="DC1238" s="20"/>
      <c r="DD1238" s="20"/>
      <c r="DE1238" s="20"/>
      <c r="DF1238" s="20"/>
      <c r="DG1238" s="20"/>
      <c r="DH1238" s="20"/>
      <c r="DI1238" s="20"/>
      <c r="DJ1238" s="20"/>
      <c r="DK1238" s="20"/>
      <c r="DL1238" s="20"/>
      <c r="DM1238" s="20"/>
      <c r="DN1238" s="20"/>
      <c r="DO1238" s="20"/>
      <c r="DP1238" s="20"/>
      <c r="DQ1238" s="20"/>
      <c r="DR1238" s="20"/>
      <c r="DS1238" s="20"/>
      <c r="DT1238" s="20"/>
      <c r="DU1238" s="20"/>
      <c r="DV1238" s="20"/>
      <c r="DW1238" s="20"/>
      <c r="DX1238" s="20"/>
      <c r="DY1238" s="20"/>
    </row>
    <row r="1239">
      <c r="A1239" s="20"/>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c r="AE1239" s="20"/>
      <c r="AF1239" s="20"/>
      <c r="AG1239" s="20"/>
      <c r="AH1239" s="20"/>
      <c r="AI1239" s="20"/>
      <c r="AJ1239" s="20"/>
      <c r="AK1239" s="20"/>
      <c r="AL1239" s="20"/>
      <c r="AM1239" s="20"/>
      <c r="AN1239" s="20"/>
      <c r="AO1239" s="20"/>
      <c r="AP1239" s="20"/>
      <c r="AQ1239" s="20"/>
      <c r="AR1239" s="20"/>
      <c r="AS1239" s="20"/>
      <c r="AT1239" s="20"/>
      <c r="AU1239" s="20"/>
      <c r="AV1239" s="20"/>
      <c r="AW1239" s="20"/>
      <c r="AX1239" s="20"/>
      <c r="AY1239" s="20"/>
      <c r="AZ1239" s="20"/>
      <c r="BA1239" s="20"/>
      <c r="BB1239" s="20"/>
      <c r="BC1239" s="20"/>
      <c r="BD1239" s="20"/>
      <c r="BE1239" s="20"/>
      <c r="BF1239" s="20"/>
      <c r="BG1239" s="20"/>
      <c r="BH1239" s="20"/>
      <c r="BI1239" s="20"/>
      <c r="BJ1239" s="20"/>
      <c r="BK1239" s="20"/>
      <c r="BL1239" s="20"/>
      <c r="BM1239" s="20"/>
      <c r="BN1239" s="20"/>
      <c r="BO1239" s="20"/>
      <c r="BP1239" s="20"/>
      <c r="BQ1239" s="20"/>
      <c r="BR1239" s="20"/>
      <c r="BS1239" s="20"/>
      <c r="BT1239" s="20"/>
      <c r="BU1239" s="20"/>
      <c r="BV1239" s="20"/>
      <c r="BW1239" s="20"/>
      <c r="BX1239" s="20"/>
      <c r="BY1239" s="20"/>
      <c r="BZ1239" s="20"/>
      <c r="CA1239" s="20"/>
      <c r="CB1239" s="20"/>
      <c r="CC1239" s="20"/>
      <c r="CD1239" s="20"/>
      <c r="CE1239" s="20"/>
      <c r="CF1239" s="20"/>
      <c r="CG1239" s="20"/>
      <c r="CH1239" s="20"/>
      <c r="CI1239" s="20"/>
      <c r="CJ1239" s="20"/>
      <c r="CK1239" s="20"/>
      <c r="CL1239" s="20"/>
      <c r="CM1239" s="20"/>
      <c r="CN1239" s="20"/>
      <c r="CO1239" s="20"/>
      <c r="CP1239" s="20"/>
      <c r="CQ1239" s="20"/>
      <c r="CR1239" s="20"/>
      <c r="CS1239" s="20"/>
      <c r="CT1239" s="20"/>
      <c r="CU1239" s="20"/>
      <c r="CV1239" s="20"/>
      <c r="CW1239" s="20"/>
      <c r="CX1239" s="20"/>
      <c r="CY1239" s="20"/>
      <c r="CZ1239" s="20"/>
      <c r="DA1239" s="20"/>
      <c r="DB1239" s="20"/>
      <c r="DC1239" s="20"/>
      <c r="DD1239" s="20"/>
      <c r="DE1239" s="20"/>
      <c r="DF1239" s="20"/>
      <c r="DG1239" s="20"/>
      <c r="DH1239" s="20"/>
      <c r="DI1239" s="20"/>
      <c r="DJ1239" s="20"/>
      <c r="DK1239" s="20"/>
      <c r="DL1239" s="20"/>
      <c r="DM1239" s="20"/>
      <c r="DN1239" s="20"/>
      <c r="DO1239" s="20"/>
      <c r="DP1239" s="20"/>
      <c r="DQ1239" s="20"/>
      <c r="DR1239" s="20"/>
      <c r="DS1239" s="20"/>
      <c r="DT1239" s="20"/>
      <c r="DU1239" s="20"/>
      <c r="DV1239" s="20"/>
      <c r="DW1239" s="20"/>
      <c r="DX1239" s="20"/>
      <c r="DY1239" s="20"/>
    </row>
    <row r="1240">
      <c r="A1240" s="20"/>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c r="AE1240" s="20"/>
      <c r="AF1240" s="20"/>
      <c r="AG1240" s="20"/>
      <c r="AH1240" s="20"/>
      <c r="AI1240" s="20"/>
      <c r="AJ1240" s="20"/>
      <c r="AK1240" s="20"/>
      <c r="AL1240" s="20"/>
      <c r="AM1240" s="20"/>
      <c r="AN1240" s="20"/>
      <c r="AO1240" s="20"/>
      <c r="AP1240" s="20"/>
      <c r="AQ1240" s="20"/>
      <c r="AR1240" s="20"/>
      <c r="AS1240" s="20"/>
      <c r="AT1240" s="20"/>
      <c r="AU1240" s="20"/>
      <c r="AV1240" s="20"/>
      <c r="AW1240" s="20"/>
      <c r="AX1240" s="20"/>
      <c r="AY1240" s="20"/>
      <c r="AZ1240" s="20"/>
      <c r="BA1240" s="20"/>
      <c r="BB1240" s="20"/>
      <c r="BC1240" s="20"/>
      <c r="BD1240" s="20"/>
      <c r="BE1240" s="20"/>
      <c r="BF1240" s="20"/>
      <c r="BG1240" s="20"/>
      <c r="BH1240" s="20"/>
      <c r="BI1240" s="20"/>
      <c r="BJ1240" s="20"/>
      <c r="BK1240" s="20"/>
      <c r="BL1240" s="20"/>
      <c r="BM1240" s="20"/>
      <c r="BN1240" s="20"/>
      <c r="BO1240" s="20"/>
      <c r="BP1240" s="20"/>
      <c r="BQ1240" s="20"/>
      <c r="BR1240" s="20"/>
      <c r="BS1240" s="20"/>
      <c r="BT1240" s="20"/>
      <c r="BU1240" s="20"/>
      <c r="BV1240" s="20"/>
      <c r="BW1240" s="20"/>
      <c r="BX1240" s="20"/>
      <c r="BY1240" s="20"/>
      <c r="BZ1240" s="20"/>
      <c r="CA1240" s="20"/>
      <c r="CB1240" s="20"/>
      <c r="CC1240" s="20"/>
      <c r="CD1240" s="20"/>
      <c r="CE1240" s="20"/>
      <c r="CF1240" s="20"/>
      <c r="CG1240" s="20"/>
      <c r="CH1240" s="20"/>
      <c r="CI1240" s="20"/>
      <c r="CJ1240" s="20"/>
      <c r="CK1240" s="20"/>
      <c r="CL1240" s="20"/>
      <c r="CM1240" s="20"/>
      <c r="CN1240" s="20"/>
      <c r="CO1240" s="20"/>
      <c r="CP1240" s="20"/>
      <c r="CQ1240" s="20"/>
      <c r="CR1240" s="20"/>
      <c r="CS1240" s="20"/>
      <c r="CT1240" s="20"/>
      <c r="CU1240" s="20"/>
      <c r="CV1240" s="20"/>
      <c r="CW1240" s="20"/>
      <c r="CX1240" s="20"/>
      <c r="CY1240" s="20"/>
      <c r="CZ1240" s="20"/>
      <c r="DA1240" s="20"/>
      <c r="DB1240" s="20"/>
      <c r="DC1240" s="20"/>
      <c r="DD1240" s="20"/>
      <c r="DE1240" s="20"/>
      <c r="DF1240" s="20"/>
      <c r="DG1240" s="20"/>
      <c r="DH1240" s="20"/>
      <c r="DI1240" s="20"/>
      <c r="DJ1240" s="20"/>
      <c r="DK1240" s="20"/>
      <c r="DL1240" s="20"/>
      <c r="DM1240" s="20"/>
      <c r="DN1240" s="20"/>
      <c r="DO1240" s="20"/>
      <c r="DP1240" s="20"/>
      <c r="DQ1240" s="20"/>
      <c r="DR1240" s="20"/>
      <c r="DS1240" s="20"/>
      <c r="DT1240" s="20"/>
      <c r="DU1240" s="20"/>
      <c r="DV1240" s="20"/>
      <c r="DW1240" s="20"/>
      <c r="DX1240" s="20"/>
      <c r="DY1240" s="20"/>
    </row>
    <row r="1241">
      <c r="A1241" s="20"/>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c r="AE1241" s="20"/>
      <c r="AF1241" s="20"/>
      <c r="AG1241" s="20"/>
      <c r="AH1241" s="20"/>
      <c r="AI1241" s="20"/>
      <c r="AJ1241" s="20"/>
      <c r="AK1241" s="20"/>
      <c r="AL1241" s="20"/>
      <c r="AM1241" s="20"/>
      <c r="AN1241" s="20"/>
      <c r="AO1241" s="20"/>
      <c r="AP1241" s="20"/>
      <c r="AQ1241" s="20"/>
      <c r="AR1241" s="20"/>
      <c r="AS1241" s="20"/>
      <c r="AT1241" s="20"/>
      <c r="AU1241" s="20"/>
      <c r="AV1241" s="20"/>
      <c r="AW1241" s="20"/>
      <c r="AX1241" s="20"/>
      <c r="AY1241" s="20"/>
      <c r="AZ1241" s="20"/>
      <c r="BA1241" s="20"/>
      <c r="BB1241" s="20"/>
      <c r="BC1241" s="20"/>
      <c r="BD1241" s="20"/>
      <c r="BE1241" s="20"/>
      <c r="BF1241" s="20"/>
      <c r="BG1241" s="20"/>
      <c r="BH1241" s="20"/>
      <c r="BI1241" s="20"/>
      <c r="BJ1241" s="20"/>
      <c r="BK1241" s="20"/>
      <c r="BL1241" s="20"/>
      <c r="BM1241" s="20"/>
      <c r="BN1241" s="20"/>
      <c r="BO1241" s="20"/>
      <c r="BP1241" s="20"/>
      <c r="BQ1241" s="20"/>
      <c r="BR1241" s="20"/>
      <c r="BS1241" s="20"/>
      <c r="BT1241" s="20"/>
      <c r="BU1241" s="20"/>
      <c r="BV1241" s="20"/>
      <c r="BW1241" s="20"/>
      <c r="BX1241" s="20"/>
      <c r="BY1241" s="20"/>
      <c r="BZ1241" s="20"/>
      <c r="CA1241" s="20"/>
      <c r="CB1241" s="20"/>
      <c r="CC1241" s="20"/>
      <c r="CD1241" s="20"/>
      <c r="CE1241" s="20"/>
      <c r="CF1241" s="20"/>
      <c r="CG1241" s="20"/>
      <c r="CH1241" s="20"/>
      <c r="CI1241" s="20"/>
      <c r="CJ1241" s="20"/>
      <c r="CK1241" s="20"/>
      <c r="CL1241" s="20"/>
      <c r="CM1241" s="20"/>
      <c r="CN1241" s="20"/>
      <c r="CO1241" s="20"/>
      <c r="CP1241" s="20"/>
      <c r="CQ1241" s="20"/>
      <c r="CR1241" s="20"/>
      <c r="CS1241" s="20"/>
      <c r="CT1241" s="20"/>
      <c r="CU1241" s="20"/>
      <c r="CV1241" s="20"/>
      <c r="CW1241" s="20"/>
      <c r="CX1241" s="20"/>
      <c r="CY1241" s="20"/>
      <c r="CZ1241" s="20"/>
      <c r="DA1241" s="20"/>
      <c r="DB1241" s="20"/>
      <c r="DC1241" s="20"/>
      <c r="DD1241" s="20"/>
      <c r="DE1241" s="20"/>
      <c r="DF1241" s="20"/>
      <c r="DG1241" s="20"/>
      <c r="DH1241" s="20"/>
      <c r="DI1241" s="20"/>
      <c r="DJ1241" s="20"/>
      <c r="DK1241" s="20"/>
      <c r="DL1241" s="20"/>
      <c r="DM1241" s="20"/>
      <c r="DN1241" s="20"/>
      <c r="DO1241" s="20"/>
      <c r="DP1241" s="20"/>
      <c r="DQ1241" s="20"/>
      <c r="DR1241" s="20"/>
      <c r="DS1241" s="20"/>
      <c r="DT1241" s="20"/>
      <c r="DU1241" s="20"/>
      <c r="DV1241" s="20"/>
      <c r="DW1241" s="20"/>
      <c r="DX1241" s="20"/>
      <c r="DY1241" s="20"/>
    </row>
    <row r="1242">
      <c r="A1242" s="20"/>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c r="AE1242" s="20"/>
      <c r="AF1242" s="20"/>
      <c r="AG1242" s="20"/>
      <c r="AH1242" s="20"/>
      <c r="AI1242" s="20"/>
      <c r="AJ1242" s="20"/>
      <c r="AK1242" s="20"/>
      <c r="AL1242" s="20"/>
      <c r="AM1242" s="20"/>
      <c r="AN1242" s="20"/>
      <c r="AO1242" s="20"/>
      <c r="AP1242" s="20"/>
      <c r="AQ1242" s="20"/>
      <c r="AR1242" s="20"/>
      <c r="AS1242" s="20"/>
      <c r="AT1242" s="20"/>
      <c r="AU1242" s="20"/>
      <c r="AV1242" s="20"/>
      <c r="AW1242" s="20"/>
      <c r="AX1242" s="20"/>
      <c r="AY1242" s="20"/>
      <c r="AZ1242" s="20"/>
      <c r="BA1242" s="20"/>
      <c r="BB1242" s="20"/>
      <c r="BC1242" s="20"/>
      <c r="BD1242" s="20"/>
      <c r="BE1242" s="20"/>
      <c r="BF1242" s="20"/>
      <c r="BG1242" s="20"/>
      <c r="BH1242" s="20"/>
      <c r="BI1242" s="20"/>
      <c r="BJ1242" s="20"/>
      <c r="BK1242" s="20"/>
      <c r="BL1242" s="20"/>
      <c r="BM1242" s="20"/>
      <c r="BN1242" s="20"/>
      <c r="BO1242" s="20"/>
      <c r="BP1242" s="20"/>
      <c r="BQ1242" s="20"/>
      <c r="BR1242" s="20"/>
      <c r="BS1242" s="20"/>
      <c r="BT1242" s="20"/>
      <c r="BU1242" s="20"/>
      <c r="BV1242" s="20"/>
      <c r="BW1242" s="20"/>
      <c r="BX1242" s="20"/>
      <c r="BY1242" s="20"/>
      <c r="BZ1242" s="20"/>
      <c r="CA1242" s="20"/>
      <c r="CB1242" s="20"/>
      <c r="CC1242" s="20"/>
      <c r="CD1242" s="20"/>
      <c r="CE1242" s="20"/>
      <c r="CF1242" s="20"/>
      <c r="CG1242" s="20"/>
      <c r="CH1242" s="20"/>
      <c r="CI1242" s="20"/>
      <c r="CJ1242" s="20"/>
      <c r="CK1242" s="20"/>
      <c r="CL1242" s="20"/>
      <c r="CM1242" s="20"/>
      <c r="CN1242" s="20"/>
      <c r="CO1242" s="20"/>
      <c r="CP1242" s="20"/>
      <c r="CQ1242" s="20"/>
      <c r="CR1242" s="20"/>
      <c r="CS1242" s="20"/>
      <c r="CT1242" s="20"/>
      <c r="CU1242" s="20"/>
      <c r="CV1242" s="20"/>
      <c r="CW1242" s="20"/>
      <c r="CX1242" s="20"/>
      <c r="CY1242" s="20"/>
      <c r="CZ1242" s="20"/>
      <c r="DA1242" s="20"/>
      <c r="DB1242" s="20"/>
      <c r="DC1242" s="20"/>
      <c r="DD1242" s="20"/>
      <c r="DE1242" s="20"/>
      <c r="DF1242" s="20"/>
      <c r="DG1242" s="20"/>
      <c r="DH1242" s="20"/>
      <c r="DI1242" s="20"/>
      <c r="DJ1242" s="20"/>
      <c r="DK1242" s="20"/>
      <c r="DL1242" s="20"/>
      <c r="DM1242" s="20"/>
      <c r="DN1242" s="20"/>
      <c r="DO1242" s="20"/>
      <c r="DP1242" s="20"/>
      <c r="DQ1242" s="20"/>
      <c r="DR1242" s="20"/>
      <c r="DS1242" s="20"/>
      <c r="DT1242" s="20"/>
      <c r="DU1242" s="20"/>
      <c r="DV1242" s="20"/>
      <c r="DW1242" s="20"/>
      <c r="DX1242" s="20"/>
      <c r="DY1242" s="20"/>
    </row>
    <row r="1243">
      <c r="A1243" s="20"/>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c r="AE1243" s="20"/>
      <c r="AF1243" s="20"/>
      <c r="AG1243" s="20"/>
      <c r="AH1243" s="20"/>
      <c r="AI1243" s="20"/>
      <c r="AJ1243" s="20"/>
      <c r="AK1243" s="20"/>
      <c r="AL1243" s="20"/>
      <c r="AM1243" s="20"/>
      <c r="AN1243" s="20"/>
      <c r="AO1243" s="20"/>
      <c r="AP1243" s="20"/>
      <c r="AQ1243" s="20"/>
      <c r="AR1243" s="20"/>
      <c r="AS1243" s="20"/>
      <c r="AT1243" s="20"/>
      <c r="AU1243" s="20"/>
      <c r="AV1243" s="20"/>
      <c r="AW1243" s="20"/>
      <c r="AX1243" s="20"/>
      <c r="AY1243" s="20"/>
      <c r="AZ1243" s="20"/>
      <c r="BA1243" s="20"/>
      <c r="BB1243" s="20"/>
      <c r="BC1243" s="20"/>
      <c r="BD1243" s="20"/>
      <c r="BE1243" s="20"/>
      <c r="BF1243" s="20"/>
      <c r="BG1243" s="20"/>
      <c r="BH1243" s="20"/>
      <c r="BI1243" s="20"/>
      <c r="BJ1243" s="20"/>
      <c r="BK1243" s="20"/>
      <c r="BL1243" s="20"/>
      <c r="BM1243" s="20"/>
      <c r="BN1243" s="20"/>
      <c r="BO1243" s="20"/>
      <c r="BP1243" s="20"/>
      <c r="BQ1243" s="20"/>
      <c r="BR1243" s="20"/>
      <c r="BS1243" s="20"/>
      <c r="BT1243" s="20"/>
      <c r="BU1243" s="20"/>
      <c r="BV1243" s="20"/>
      <c r="BW1243" s="20"/>
      <c r="BX1243" s="20"/>
      <c r="BY1243" s="20"/>
      <c r="BZ1243" s="20"/>
      <c r="CA1243" s="20"/>
      <c r="CB1243" s="20"/>
      <c r="CC1243" s="20"/>
      <c r="CD1243" s="20"/>
      <c r="CE1243" s="20"/>
      <c r="CF1243" s="20"/>
      <c r="CG1243" s="20"/>
      <c r="CH1243" s="20"/>
      <c r="CI1243" s="20"/>
      <c r="CJ1243" s="20"/>
      <c r="CK1243" s="20"/>
      <c r="CL1243" s="20"/>
      <c r="CM1243" s="20"/>
      <c r="CN1243" s="20"/>
      <c r="CO1243" s="20"/>
      <c r="CP1243" s="20"/>
      <c r="CQ1243" s="20"/>
      <c r="CR1243" s="20"/>
      <c r="CS1243" s="20"/>
      <c r="CT1243" s="20"/>
      <c r="CU1243" s="20"/>
      <c r="CV1243" s="20"/>
      <c r="CW1243" s="20"/>
      <c r="CX1243" s="20"/>
      <c r="CY1243" s="20"/>
      <c r="CZ1243" s="20"/>
      <c r="DA1243" s="20"/>
      <c r="DB1243" s="20"/>
      <c r="DC1243" s="20"/>
      <c r="DD1243" s="20"/>
      <c r="DE1243" s="20"/>
      <c r="DF1243" s="20"/>
      <c r="DG1243" s="20"/>
      <c r="DH1243" s="20"/>
      <c r="DI1243" s="20"/>
      <c r="DJ1243" s="20"/>
      <c r="DK1243" s="20"/>
      <c r="DL1243" s="20"/>
      <c r="DM1243" s="20"/>
      <c r="DN1243" s="20"/>
      <c r="DO1243" s="20"/>
      <c r="DP1243" s="20"/>
      <c r="DQ1243" s="20"/>
      <c r="DR1243" s="20"/>
      <c r="DS1243" s="20"/>
      <c r="DT1243" s="20"/>
      <c r="DU1243" s="20"/>
      <c r="DV1243" s="20"/>
      <c r="DW1243" s="20"/>
      <c r="DX1243" s="20"/>
      <c r="DY1243" s="20"/>
    </row>
    <row r="1244">
      <c r="A1244" s="20"/>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c r="AE1244" s="20"/>
      <c r="AF1244" s="20"/>
      <c r="AG1244" s="20"/>
      <c r="AH1244" s="20"/>
      <c r="AI1244" s="20"/>
      <c r="AJ1244" s="20"/>
      <c r="AK1244" s="20"/>
      <c r="AL1244" s="20"/>
      <c r="AM1244" s="20"/>
      <c r="AN1244" s="20"/>
      <c r="AO1244" s="20"/>
      <c r="AP1244" s="20"/>
      <c r="AQ1244" s="20"/>
      <c r="AR1244" s="20"/>
      <c r="AS1244" s="20"/>
      <c r="AT1244" s="20"/>
      <c r="AU1244" s="20"/>
      <c r="AV1244" s="20"/>
      <c r="AW1244" s="20"/>
      <c r="AX1244" s="20"/>
      <c r="AY1244" s="20"/>
      <c r="AZ1244" s="20"/>
      <c r="BA1244" s="20"/>
      <c r="BB1244" s="20"/>
      <c r="BC1244" s="20"/>
      <c r="BD1244" s="20"/>
      <c r="BE1244" s="20"/>
      <c r="BF1244" s="20"/>
      <c r="BG1244" s="20"/>
      <c r="BH1244" s="20"/>
      <c r="BI1244" s="20"/>
      <c r="BJ1244" s="20"/>
      <c r="BK1244" s="20"/>
      <c r="BL1244" s="20"/>
      <c r="BM1244" s="20"/>
      <c r="BN1244" s="20"/>
      <c r="BO1244" s="20"/>
      <c r="BP1244" s="20"/>
      <c r="BQ1244" s="20"/>
      <c r="BR1244" s="20"/>
      <c r="BS1244" s="20"/>
      <c r="BT1244" s="20"/>
      <c r="BU1244" s="20"/>
      <c r="BV1244" s="20"/>
      <c r="BW1244" s="20"/>
      <c r="BX1244" s="20"/>
      <c r="BY1244" s="20"/>
      <c r="BZ1244" s="20"/>
      <c r="CA1244" s="20"/>
      <c r="CB1244" s="20"/>
      <c r="CC1244" s="20"/>
      <c r="CD1244" s="20"/>
      <c r="CE1244" s="20"/>
      <c r="CF1244" s="20"/>
      <c r="CG1244" s="20"/>
      <c r="CH1244" s="20"/>
      <c r="CI1244" s="20"/>
      <c r="CJ1244" s="20"/>
      <c r="CK1244" s="20"/>
      <c r="CL1244" s="20"/>
      <c r="CM1244" s="20"/>
      <c r="CN1244" s="20"/>
      <c r="CO1244" s="20"/>
      <c r="CP1244" s="20"/>
      <c r="CQ1244" s="20"/>
      <c r="CR1244" s="20"/>
      <c r="CS1244" s="20"/>
      <c r="CT1244" s="20"/>
      <c r="CU1244" s="20"/>
      <c r="CV1244" s="20"/>
      <c r="CW1244" s="20"/>
      <c r="CX1244" s="20"/>
      <c r="CY1244" s="20"/>
      <c r="CZ1244" s="20"/>
      <c r="DA1244" s="20"/>
      <c r="DB1244" s="20"/>
      <c r="DC1244" s="20"/>
      <c r="DD1244" s="20"/>
      <c r="DE1244" s="20"/>
      <c r="DF1244" s="20"/>
      <c r="DG1244" s="20"/>
      <c r="DH1244" s="20"/>
      <c r="DI1244" s="20"/>
      <c r="DJ1244" s="20"/>
      <c r="DK1244" s="20"/>
      <c r="DL1244" s="20"/>
      <c r="DM1244" s="20"/>
      <c r="DN1244" s="20"/>
      <c r="DO1244" s="20"/>
      <c r="DP1244" s="20"/>
      <c r="DQ1244" s="20"/>
      <c r="DR1244" s="20"/>
      <c r="DS1244" s="20"/>
      <c r="DT1244" s="20"/>
      <c r="DU1244" s="20"/>
      <c r="DV1244" s="20"/>
      <c r="DW1244" s="20"/>
      <c r="DX1244" s="20"/>
      <c r="DY1244" s="20"/>
    </row>
    <row r="1245">
      <c r="A1245" s="20"/>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c r="AE1245" s="20"/>
      <c r="AF1245" s="20"/>
      <c r="AG1245" s="20"/>
      <c r="AH1245" s="20"/>
      <c r="AI1245" s="20"/>
      <c r="AJ1245" s="20"/>
      <c r="AK1245" s="20"/>
      <c r="AL1245" s="20"/>
      <c r="AM1245" s="20"/>
      <c r="AN1245" s="20"/>
      <c r="AO1245" s="20"/>
      <c r="AP1245" s="20"/>
      <c r="AQ1245" s="20"/>
      <c r="AR1245" s="20"/>
      <c r="AS1245" s="20"/>
      <c r="AT1245" s="20"/>
      <c r="AU1245" s="20"/>
      <c r="AV1245" s="20"/>
      <c r="AW1245" s="20"/>
      <c r="AX1245" s="20"/>
      <c r="AY1245" s="20"/>
      <c r="AZ1245" s="20"/>
      <c r="BA1245" s="20"/>
      <c r="BB1245" s="20"/>
      <c r="BC1245" s="20"/>
      <c r="BD1245" s="20"/>
      <c r="BE1245" s="20"/>
      <c r="BF1245" s="20"/>
      <c r="BG1245" s="20"/>
      <c r="BH1245" s="20"/>
      <c r="BI1245" s="20"/>
      <c r="BJ1245" s="20"/>
      <c r="BK1245" s="20"/>
      <c r="BL1245" s="20"/>
      <c r="BM1245" s="20"/>
      <c r="BN1245" s="20"/>
      <c r="BO1245" s="20"/>
      <c r="BP1245" s="20"/>
      <c r="BQ1245" s="20"/>
      <c r="BR1245" s="20"/>
      <c r="BS1245" s="20"/>
      <c r="BT1245" s="20"/>
      <c r="BU1245" s="20"/>
      <c r="BV1245" s="20"/>
      <c r="BW1245" s="20"/>
      <c r="BX1245" s="20"/>
      <c r="BY1245" s="20"/>
      <c r="BZ1245" s="20"/>
      <c r="CA1245" s="20"/>
      <c r="CB1245" s="20"/>
      <c r="CC1245" s="20"/>
      <c r="CD1245" s="20"/>
      <c r="CE1245" s="20"/>
      <c r="CF1245" s="20"/>
      <c r="CG1245" s="20"/>
      <c r="CH1245" s="20"/>
      <c r="CI1245" s="20"/>
      <c r="CJ1245" s="20"/>
      <c r="CK1245" s="20"/>
      <c r="CL1245" s="20"/>
      <c r="CM1245" s="20"/>
      <c r="CN1245" s="20"/>
      <c r="CO1245" s="20"/>
      <c r="CP1245" s="20"/>
      <c r="CQ1245" s="20"/>
      <c r="CR1245" s="20"/>
      <c r="CS1245" s="20"/>
      <c r="CT1245" s="20"/>
      <c r="CU1245" s="20"/>
      <c r="CV1245" s="20"/>
      <c r="CW1245" s="20"/>
      <c r="CX1245" s="20"/>
      <c r="CY1245" s="20"/>
      <c r="CZ1245" s="20"/>
      <c r="DA1245" s="20"/>
      <c r="DB1245" s="20"/>
      <c r="DC1245" s="20"/>
      <c r="DD1245" s="20"/>
      <c r="DE1245" s="20"/>
      <c r="DF1245" s="20"/>
      <c r="DG1245" s="20"/>
      <c r="DH1245" s="20"/>
      <c r="DI1245" s="20"/>
      <c r="DJ1245" s="20"/>
      <c r="DK1245" s="20"/>
      <c r="DL1245" s="20"/>
      <c r="DM1245" s="20"/>
      <c r="DN1245" s="20"/>
      <c r="DO1245" s="20"/>
      <c r="DP1245" s="20"/>
      <c r="DQ1245" s="20"/>
      <c r="DR1245" s="20"/>
      <c r="DS1245" s="20"/>
      <c r="DT1245" s="20"/>
      <c r="DU1245" s="20"/>
      <c r="DV1245" s="20"/>
      <c r="DW1245" s="20"/>
      <c r="DX1245" s="20"/>
      <c r="DY1245" s="20"/>
    </row>
    <row r="1246">
      <c r="A1246" s="20"/>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c r="AE1246" s="20"/>
      <c r="AF1246" s="20"/>
      <c r="AG1246" s="20"/>
      <c r="AH1246" s="20"/>
      <c r="AI1246" s="20"/>
      <c r="AJ1246" s="20"/>
      <c r="AK1246" s="20"/>
      <c r="AL1246" s="20"/>
      <c r="AM1246" s="20"/>
      <c r="AN1246" s="20"/>
      <c r="AO1246" s="20"/>
      <c r="AP1246" s="20"/>
      <c r="AQ1246" s="20"/>
      <c r="AR1246" s="20"/>
      <c r="AS1246" s="20"/>
      <c r="AT1246" s="20"/>
      <c r="AU1246" s="20"/>
      <c r="AV1246" s="20"/>
      <c r="AW1246" s="20"/>
      <c r="AX1246" s="20"/>
      <c r="AY1246" s="20"/>
      <c r="AZ1246" s="20"/>
      <c r="BA1246" s="20"/>
      <c r="BB1246" s="20"/>
      <c r="BC1246" s="20"/>
      <c r="BD1246" s="20"/>
      <c r="BE1246" s="20"/>
      <c r="BF1246" s="20"/>
      <c r="BG1246" s="20"/>
      <c r="BH1246" s="20"/>
      <c r="BI1246" s="20"/>
      <c r="BJ1246" s="20"/>
      <c r="BK1246" s="20"/>
      <c r="BL1246" s="20"/>
      <c r="BM1246" s="20"/>
      <c r="BN1246" s="20"/>
      <c r="BO1246" s="20"/>
      <c r="BP1246" s="20"/>
      <c r="BQ1246" s="20"/>
      <c r="BR1246" s="20"/>
      <c r="BS1246" s="20"/>
      <c r="BT1246" s="20"/>
      <c r="BU1246" s="20"/>
      <c r="BV1246" s="20"/>
      <c r="BW1246" s="20"/>
      <c r="BX1246" s="20"/>
      <c r="BY1246" s="20"/>
      <c r="BZ1246" s="20"/>
      <c r="CA1246" s="20"/>
      <c r="CB1246" s="20"/>
      <c r="CC1246" s="20"/>
      <c r="CD1246" s="20"/>
      <c r="CE1246" s="20"/>
      <c r="CF1246" s="20"/>
      <c r="CG1246" s="20"/>
      <c r="CH1246" s="20"/>
      <c r="CI1246" s="20"/>
      <c r="CJ1246" s="20"/>
      <c r="CK1246" s="20"/>
      <c r="CL1246" s="20"/>
      <c r="CM1246" s="20"/>
      <c r="CN1246" s="20"/>
      <c r="CO1246" s="20"/>
      <c r="CP1246" s="20"/>
      <c r="CQ1246" s="20"/>
      <c r="CR1246" s="20"/>
      <c r="CS1246" s="20"/>
      <c r="CT1246" s="20"/>
      <c r="CU1246" s="20"/>
      <c r="CV1246" s="20"/>
      <c r="CW1246" s="20"/>
      <c r="CX1246" s="20"/>
      <c r="CY1246" s="20"/>
      <c r="CZ1246" s="20"/>
      <c r="DA1246" s="20"/>
      <c r="DB1246" s="20"/>
      <c r="DC1246" s="20"/>
      <c r="DD1246" s="20"/>
      <c r="DE1246" s="20"/>
      <c r="DF1246" s="20"/>
      <c r="DG1246" s="20"/>
      <c r="DH1246" s="20"/>
      <c r="DI1246" s="20"/>
      <c r="DJ1246" s="20"/>
      <c r="DK1246" s="20"/>
      <c r="DL1246" s="20"/>
      <c r="DM1246" s="20"/>
      <c r="DN1246" s="20"/>
      <c r="DO1246" s="20"/>
      <c r="DP1246" s="20"/>
      <c r="DQ1246" s="20"/>
      <c r="DR1246" s="20"/>
      <c r="DS1246" s="20"/>
      <c r="DT1246" s="20"/>
      <c r="DU1246" s="20"/>
      <c r="DV1246" s="20"/>
      <c r="DW1246" s="20"/>
      <c r="DX1246" s="20"/>
      <c r="DY1246" s="20"/>
    </row>
    <row r="1247">
      <c r="A1247" s="20"/>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c r="AE1247" s="20"/>
      <c r="AF1247" s="20"/>
      <c r="AG1247" s="20"/>
      <c r="AH1247" s="20"/>
      <c r="AI1247" s="20"/>
      <c r="AJ1247" s="20"/>
      <c r="AK1247" s="20"/>
      <c r="AL1247" s="20"/>
      <c r="AM1247" s="20"/>
      <c r="AN1247" s="20"/>
      <c r="AO1247" s="20"/>
      <c r="AP1247" s="20"/>
      <c r="AQ1247" s="20"/>
      <c r="AR1247" s="20"/>
      <c r="AS1247" s="20"/>
      <c r="AT1247" s="20"/>
      <c r="AU1247" s="20"/>
      <c r="AV1247" s="20"/>
      <c r="AW1247" s="20"/>
      <c r="AX1247" s="20"/>
      <c r="AY1247" s="20"/>
      <c r="AZ1247" s="20"/>
      <c r="BA1247" s="20"/>
      <c r="BB1247" s="20"/>
      <c r="BC1247" s="20"/>
      <c r="BD1247" s="20"/>
      <c r="BE1247" s="20"/>
      <c r="BF1247" s="20"/>
      <c r="BG1247" s="20"/>
      <c r="BH1247" s="20"/>
      <c r="BI1247" s="20"/>
      <c r="BJ1247" s="20"/>
      <c r="BK1247" s="20"/>
      <c r="BL1247" s="20"/>
      <c r="BM1247" s="20"/>
      <c r="BN1247" s="20"/>
      <c r="BO1247" s="20"/>
      <c r="BP1247" s="20"/>
      <c r="BQ1247" s="20"/>
      <c r="BR1247" s="20"/>
      <c r="BS1247" s="20"/>
      <c r="BT1247" s="20"/>
      <c r="BU1247" s="20"/>
      <c r="BV1247" s="20"/>
      <c r="BW1247" s="20"/>
      <c r="BX1247" s="20"/>
      <c r="BY1247" s="20"/>
      <c r="BZ1247" s="20"/>
      <c r="CA1247" s="20"/>
      <c r="CB1247" s="20"/>
      <c r="CC1247" s="20"/>
      <c r="CD1247" s="20"/>
      <c r="CE1247" s="20"/>
      <c r="CF1247" s="20"/>
      <c r="CG1247" s="20"/>
      <c r="CH1247" s="20"/>
      <c r="CI1247" s="20"/>
      <c r="CJ1247" s="20"/>
      <c r="CK1247" s="20"/>
      <c r="CL1247" s="20"/>
      <c r="CM1247" s="20"/>
      <c r="CN1247" s="20"/>
      <c r="CO1247" s="20"/>
      <c r="CP1247" s="20"/>
      <c r="CQ1247" s="20"/>
      <c r="CR1247" s="20"/>
      <c r="CS1247" s="20"/>
      <c r="CT1247" s="20"/>
      <c r="CU1247" s="20"/>
      <c r="CV1247" s="20"/>
      <c r="CW1247" s="20"/>
      <c r="CX1247" s="20"/>
      <c r="CY1247" s="20"/>
      <c r="CZ1247" s="20"/>
      <c r="DA1247" s="20"/>
      <c r="DB1247" s="20"/>
      <c r="DC1247" s="20"/>
      <c r="DD1247" s="20"/>
      <c r="DE1247" s="20"/>
      <c r="DF1247" s="20"/>
      <c r="DG1247" s="20"/>
      <c r="DH1247" s="20"/>
      <c r="DI1247" s="20"/>
      <c r="DJ1247" s="20"/>
      <c r="DK1247" s="20"/>
      <c r="DL1247" s="20"/>
      <c r="DM1247" s="20"/>
      <c r="DN1247" s="20"/>
      <c r="DO1247" s="20"/>
      <c r="DP1247" s="20"/>
      <c r="DQ1247" s="20"/>
      <c r="DR1247" s="20"/>
      <c r="DS1247" s="20"/>
      <c r="DT1247" s="20"/>
      <c r="DU1247" s="20"/>
      <c r="DV1247" s="20"/>
      <c r="DW1247" s="20"/>
      <c r="DX1247" s="20"/>
      <c r="DY1247" s="20"/>
    </row>
    <row r="1248">
      <c r="A1248" s="20"/>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c r="AE1248" s="20"/>
      <c r="AF1248" s="20"/>
      <c r="AG1248" s="20"/>
      <c r="AH1248" s="20"/>
      <c r="AI1248" s="20"/>
      <c r="AJ1248" s="20"/>
      <c r="AK1248" s="20"/>
      <c r="AL1248" s="20"/>
      <c r="AM1248" s="20"/>
      <c r="AN1248" s="20"/>
      <c r="AO1248" s="20"/>
      <c r="AP1248" s="20"/>
      <c r="AQ1248" s="20"/>
      <c r="AR1248" s="20"/>
      <c r="AS1248" s="20"/>
      <c r="AT1248" s="20"/>
      <c r="AU1248" s="20"/>
      <c r="AV1248" s="20"/>
      <c r="AW1248" s="20"/>
      <c r="AX1248" s="20"/>
      <c r="AY1248" s="20"/>
      <c r="AZ1248" s="20"/>
      <c r="BA1248" s="20"/>
      <c r="BB1248" s="20"/>
      <c r="BC1248" s="20"/>
      <c r="BD1248" s="20"/>
      <c r="BE1248" s="20"/>
      <c r="BF1248" s="20"/>
      <c r="BG1248" s="20"/>
      <c r="BH1248" s="20"/>
      <c r="BI1248" s="20"/>
      <c r="BJ1248" s="20"/>
      <c r="BK1248" s="20"/>
      <c r="BL1248" s="20"/>
      <c r="BM1248" s="20"/>
      <c r="BN1248" s="20"/>
      <c r="BO1248" s="20"/>
      <c r="BP1248" s="20"/>
      <c r="BQ1248" s="20"/>
      <c r="BR1248" s="20"/>
      <c r="BS1248" s="20"/>
      <c r="BT1248" s="20"/>
      <c r="BU1248" s="20"/>
      <c r="BV1248" s="20"/>
      <c r="BW1248" s="20"/>
      <c r="BX1248" s="20"/>
      <c r="BY1248" s="20"/>
      <c r="BZ1248" s="20"/>
      <c r="CA1248" s="20"/>
      <c r="CB1248" s="20"/>
      <c r="CC1248" s="20"/>
      <c r="CD1248" s="20"/>
      <c r="CE1248" s="20"/>
      <c r="CF1248" s="20"/>
      <c r="CG1248" s="20"/>
      <c r="CH1248" s="20"/>
      <c r="CI1248" s="20"/>
      <c r="CJ1248" s="20"/>
      <c r="CK1248" s="20"/>
      <c r="CL1248" s="20"/>
      <c r="CM1248" s="20"/>
      <c r="CN1248" s="20"/>
      <c r="CO1248" s="20"/>
      <c r="CP1248" s="20"/>
      <c r="CQ1248" s="20"/>
      <c r="CR1248" s="20"/>
      <c r="CS1248" s="20"/>
      <c r="CT1248" s="20"/>
      <c r="CU1248" s="20"/>
      <c r="CV1248" s="20"/>
      <c r="CW1248" s="20"/>
      <c r="CX1248" s="20"/>
      <c r="CY1248" s="20"/>
      <c r="CZ1248" s="20"/>
      <c r="DA1248" s="20"/>
      <c r="DB1248" s="20"/>
      <c r="DC1248" s="20"/>
      <c r="DD1248" s="20"/>
      <c r="DE1248" s="20"/>
      <c r="DF1248" s="20"/>
      <c r="DG1248" s="20"/>
      <c r="DH1248" s="20"/>
      <c r="DI1248" s="20"/>
      <c r="DJ1248" s="20"/>
      <c r="DK1248" s="20"/>
      <c r="DL1248" s="20"/>
      <c r="DM1248" s="20"/>
      <c r="DN1248" s="20"/>
      <c r="DO1248" s="20"/>
      <c r="DP1248" s="20"/>
      <c r="DQ1248" s="20"/>
      <c r="DR1248" s="20"/>
      <c r="DS1248" s="20"/>
      <c r="DT1248" s="20"/>
      <c r="DU1248" s="20"/>
      <c r="DV1248" s="20"/>
      <c r="DW1248" s="20"/>
      <c r="DX1248" s="20"/>
      <c r="DY1248" s="20"/>
    </row>
    <row r="1249">
      <c r="A1249" s="20"/>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c r="AE1249" s="20"/>
      <c r="AF1249" s="20"/>
      <c r="AG1249" s="20"/>
      <c r="AH1249" s="20"/>
      <c r="AI1249" s="20"/>
      <c r="AJ1249" s="20"/>
      <c r="AK1249" s="20"/>
      <c r="AL1249" s="20"/>
      <c r="AM1249" s="20"/>
      <c r="AN1249" s="20"/>
      <c r="AO1249" s="20"/>
      <c r="AP1249" s="20"/>
      <c r="AQ1249" s="20"/>
      <c r="AR1249" s="20"/>
      <c r="AS1249" s="20"/>
      <c r="AT1249" s="20"/>
      <c r="AU1249" s="20"/>
      <c r="AV1249" s="20"/>
      <c r="AW1249" s="20"/>
      <c r="AX1249" s="20"/>
      <c r="AY1249" s="20"/>
      <c r="AZ1249" s="20"/>
      <c r="BA1249" s="20"/>
      <c r="BB1249" s="20"/>
      <c r="BC1249" s="20"/>
      <c r="BD1249" s="20"/>
      <c r="BE1249" s="20"/>
      <c r="BF1249" s="20"/>
      <c r="BG1249" s="20"/>
      <c r="BH1249" s="20"/>
      <c r="BI1249" s="20"/>
      <c r="BJ1249" s="20"/>
      <c r="BK1249" s="20"/>
      <c r="BL1249" s="20"/>
      <c r="BM1249" s="20"/>
      <c r="BN1249" s="20"/>
      <c r="BO1249" s="20"/>
      <c r="BP1249" s="20"/>
      <c r="BQ1249" s="20"/>
      <c r="BR1249" s="20"/>
      <c r="BS1249" s="20"/>
      <c r="BT1249" s="20"/>
      <c r="BU1249" s="20"/>
      <c r="BV1249" s="20"/>
      <c r="BW1249" s="20"/>
      <c r="BX1249" s="20"/>
      <c r="BY1249" s="20"/>
      <c r="BZ1249" s="20"/>
      <c r="CA1249" s="20"/>
      <c r="CB1249" s="20"/>
      <c r="CC1249" s="20"/>
      <c r="CD1249" s="20"/>
      <c r="CE1249" s="20"/>
      <c r="CF1249" s="20"/>
      <c r="CG1249" s="20"/>
      <c r="CH1249" s="20"/>
      <c r="CI1249" s="20"/>
      <c r="CJ1249" s="20"/>
      <c r="CK1249" s="20"/>
      <c r="CL1249" s="20"/>
      <c r="CM1249" s="20"/>
      <c r="CN1249" s="20"/>
      <c r="CO1249" s="20"/>
      <c r="CP1249" s="20"/>
      <c r="CQ1249" s="20"/>
      <c r="CR1249" s="20"/>
      <c r="CS1249" s="20"/>
      <c r="CT1249" s="20"/>
      <c r="CU1249" s="20"/>
      <c r="CV1249" s="20"/>
      <c r="CW1249" s="20"/>
      <c r="CX1249" s="20"/>
      <c r="CY1249" s="20"/>
      <c r="CZ1249" s="20"/>
      <c r="DA1249" s="20"/>
      <c r="DB1249" s="20"/>
      <c r="DC1249" s="20"/>
      <c r="DD1249" s="20"/>
      <c r="DE1249" s="20"/>
      <c r="DF1249" s="20"/>
      <c r="DG1249" s="20"/>
      <c r="DH1249" s="20"/>
      <c r="DI1249" s="20"/>
      <c r="DJ1249" s="20"/>
      <c r="DK1249" s="20"/>
      <c r="DL1249" s="20"/>
      <c r="DM1249" s="20"/>
      <c r="DN1249" s="20"/>
      <c r="DO1249" s="20"/>
      <c r="DP1249" s="20"/>
      <c r="DQ1249" s="20"/>
      <c r="DR1249" s="20"/>
      <c r="DS1249" s="20"/>
      <c r="DT1249" s="20"/>
      <c r="DU1249" s="20"/>
      <c r="DV1249" s="20"/>
      <c r="DW1249" s="20"/>
      <c r="DX1249" s="20"/>
      <c r="DY1249" s="20"/>
    </row>
    <row r="1250">
      <c r="A1250" s="20"/>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c r="AE1250" s="20"/>
      <c r="AF1250" s="20"/>
      <c r="AG1250" s="20"/>
      <c r="AH1250" s="20"/>
      <c r="AI1250" s="20"/>
      <c r="AJ1250" s="20"/>
      <c r="AK1250" s="20"/>
      <c r="AL1250" s="20"/>
      <c r="AM1250" s="20"/>
      <c r="AN1250" s="20"/>
      <c r="AO1250" s="20"/>
      <c r="AP1250" s="20"/>
      <c r="AQ1250" s="20"/>
      <c r="AR1250" s="20"/>
      <c r="AS1250" s="20"/>
      <c r="AT1250" s="20"/>
      <c r="AU1250" s="20"/>
      <c r="AV1250" s="20"/>
      <c r="AW1250" s="20"/>
      <c r="AX1250" s="20"/>
      <c r="AY1250" s="20"/>
      <c r="AZ1250" s="20"/>
      <c r="BA1250" s="20"/>
      <c r="BB1250" s="20"/>
      <c r="BC1250" s="20"/>
      <c r="BD1250" s="20"/>
      <c r="BE1250" s="20"/>
      <c r="BF1250" s="20"/>
      <c r="BG1250" s="20"/>
      <c r="BH1250" s="20"/>
      <c r="BI1250" s="20"/>
      <c r="BJ1250" s="20"/>
      <c r="BK1250" s="20"/>
      <c r="BL1250" s="20"/>
      <c r="BM1250" s="20"/>
      <c r="BN1250" s="20"/>
      <c r="BO1250" s="20"/>
      <c r="BP1250" s="20"/>
      <c r="BQ1250" s="20"/>
      <c r="BR1250" s="20"/>
      <c r="BS1250" s="20"/>
      <c r="BT1250" s="20"/>
      <c r="BU1250" s="20"/>
      <c r="BV1250" s="20"/>
      <c r="BW1250" s="20"/>
      <c r="BX1250" s="20"/>
      <c r="BY1250" s="20"/>
      <c r="BZ1250" s="20"/>
      <c r="CA1250" s="20"/>
      <c r="CB1250" s="20"/>
      <c r="CC1250" s="20"/>
      <c r="CD1250" s="20"/>
      <c r="CE1250" s="20"/>
      <c r="CF1250" s="20"/>
      <c r="CG1250" s="20"/>
      <c r="CH1250" s="20"/>
      <c r="CI1250" s="20"/>
      <c r="CJ1250" s="20"/>
      <c r="CK1250" s="20"/>
      <c r="CL1250" s="20"/>
      <c r="CM1250" s="20"/>
      <c r="CN1250" s="20"/>
      <c r="CO1250" s="20"/>
      <c r="CP1250" s="20"/>
      <c r="CQ1250" s="20"/>
      <c r="CR1250" s="20"/>
      <c r="CS1250" s="20"/>
      <c r="CT1250" s="20"/>
      <c r="CU1250" s="20"/>
      <c r="CV1250" s="20"/>
      <c r="CW1250" s="20"/>
      <c r="CX1250" s="20"/>
      <c r="CY1250" s="20"/>
      <c r="CZ1250" s="20"/>
      <c r="DA1250" s="20"/>
      <c r="DB1250" s="20"/>
      <c r="DC1250" s="20"/>
      <c r="DD1250" s="20"/>
      <c r="DE1250" s="20"/>
      <c r="DF1250" s="20"/>
      <c r="DG1250" s="20"/>
      <c r="DH1250" s="20"/>
      <c r="DI1250" s="20"/>
      <c r="DJ1250" s="20"/>
      <c r="DK1250" s="20"/>
      <c r="DL1250" s="20"/>
      <c r="DM1250" s="20"/>
      <c r="DN1250" s="20"/>
      <c r="DO1250" s="20"/>
      <c r="DP1250" s="20"/>
      <c r="DQ1250" s="20"/>
      <c r="DR1250" s="20"/>
      <c r="DS1250" s="20"/>
      <c r="DT1250" s="20"/>
      <c r="DU1250" s="20"/>
      <c r="DV1250" s="20"/>
      <c r="DW1250" s="20"/>
      <c r="DX1250" s="20"/>
      <c r="DY1250" s="20"/>
    </row>
    <row r="1251">
      <c r="A1251" s="20"/>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c r="AE1251" s="20"/>
      <c r="AF1251" s="20"/>
      <c r="AG1251" s="20"/>
      <c r="AH1251" s="20"/>
      <c r="AI1251" s="20"/>
      <c r="AJ1251" s="20"/>
      <c r="AK1251" s="20"/>
      <c r="AL1251" s="20"/>
      <c r="AM1251" s="20"/>
      <c r="AN1251" s="20"/>
      <c r="AO1251" s="20"/>
      <c r="AP1251" s="20"/>
      <c r="AQ1251" s="20"/>
      <c r="AR1251" s="20"/>
      <c r="AS1251" s="20"/>
      <c r="AT1251" s="20"/>
      <c r="AU1251" s="20"/>
      <c r="AV1251" s="20"/>
      <c r="AW1251" s="20"/>
      <c r="AX1251" s="20"/>
      <c r="AY1251" s="20"/>
      <c r="AZ1251" s="20"/>
      <c r="BA1251" s="20"/>
      <c r="BB1251" s="20"/>
      <c r="BC1251" s="20"/>
      <c r="BD1251" s="20"/>
      <c r="BE1251" s="20"/>
      <c r="BF1251" s="20"/>
      <c r="BG1251" s="20"/>
      <c r="BH1251" s="20"/>
      <c r="BI1251" s="20"/>
      <c r="BJ1251" s="20"/>
      <c r="BK1251" s="20"/>
      <c r="BL1251" s="20"/>
      <c r="BM1251" s="20"/>
      <c r="BN1251" s="20"/>
      <c r="BO1251" s="20"/>
      <c r="BP1251" s="20"/>
      <c r="BQ1251" s="20"/>
      <c r="BR1251" s="20"/>
      <c r="BS1251" s="20"/>
      <c r="BT1251" s="20"/>
      <c r="BU1251" s="20"/>
      <c r="BV1251" s="20"/>
      <c r="BW1251" s="20"/>
      <c r="BX1251" s="20"/>
      <c r="BY1251" s="20"/>
      <c r="BZ1251" s="20"/>
      <c r="CA1251" s="20"/>
      <c r="CB1251" s="20"/>
      <c r="CC1251" s="20"/>
      <c r="CD1251" s="20"/>
      <c r="CE1251" s="20"/>
      <c r="CF1251" s="20"/>
      <c r="CG1251" s="20"/>
      <c r="CH1251" s="20"/>
      <c r="CI1251" s="20"/>
      <c r="CJ1251" s="20"/>
      <c r="CK1251" s="20"/>
      <c r="CL1251" s="20"/>
      <c r="CM1251" s="20"/>
      <c r="CN1251" s="20"/>
      <c r="CO1251" s="20"/>
      <c r="CP1251" s="20"/>
      <c r="CQ1251" s="20"/>
      <c r="CR1251" s="20"/>
      <c r="CS1251" s="20"/>
      <c r="CT1251" s="20"/>
      <c r="CU1251" s="20"/>
      <c r="CV1251" s="20"/>
      <c r="CW1251" s="20"/>
      <c r="CX1251" s="20"/>
      <c r="CY1251" s="20"/>
      <c r="CZ1251" s="20"/>
      <c r="DA1251" s="20"/>
      <c r="DB1251" s="20"/>
      <c r="DC1251" s="20"/>
      <c r="DD1251" s="20"/>
      <c r="DE1251" s="20"/>
      <c r="DF1251" s="20"/>
      <c r="DG1251" s="20"/>
      <c r="DH1251" s="20"/>
      <c r="DI1251" s="20"/>
      <c r="DJ1251" s="20"/>
      <c r="DK1251" s="20"/>
      <c r="DL1251" s="20"/>
      <c r="DM1251" s="20"/>
      <c r="DN1251" s="20"/>
      <c r="DO1251" s="20"/>
      <c r="DP1251" s="20"/>
      <c r="DQ1251" s="20"/>
      <c r="DR1251" s="20"/>
      <c r="DS1251" s="20"/>
      <c r="DT1251" s="20"/>
      <c r="DU1251" s="20"/>
      <c r="DV1251" s="20"/>
      <c r="DW1251" s="20"/>
      <c r="DX1251" s="20"/>
      <c r="DY1251" s="20"/>
    </row>
    <row r="1252">
      <c r="A1252" s="20"/>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c r="AE1252" s="20"/>
      <c r="AF1252" s="20"/>
      <c r="AG1252" s="20"/>
      <c r="AH1252" s="20"/>
      <c r="AI1252" s="20"/>
      <c r="AJ1252" s="20"/>
      <c r="AK1252" s="20"/>
      <c r="AL1252" s="20"/>
      <c r="AM1252" s="20"/>
      <c r="AN1252" s="20"/>
      <c r="AO1252" s="20"/>
      <c r="AP1252" s="20"/>
      <c r="AQ1252" s="20"/>
      <c r="AR1252" s="20"/>
      <c r="AS1252" s="20"/>
      <c r="AT1252" s="20"/>
      <c r="AU1252" s="20"/>
      <c r="AV1252" s="20"/>
      <c r="AW1252" s="20"/>
      <c r="AX1252" s="20"/>
      <c r="AY1252" s="20"/>
      <c r="AZ1252" s="20"/>
      <c r="BA1252" s="20"/>
      <c r="BB1252" s="20"/>
      <c r="BC1252" s="20"/>
      <c r="BD1252" s="20"/>
      <c r="BE1252" s="20"/>
      <c r="BF1252" s="20"/>
      <c r="BG1252" s="20"/>
      <c r="BH1252" s="20"/>
      <c r="BI1252" s="20"/>
      <c r="BJ1252" s="20"/>
      <c r="BK1252" s="20"/>
      <c r="BL1252" s="20"/>
      <c r="BM1252" s="20"/>
      <c r="BN1252" s="20"/>
      <c r="BO1252" s="20"/>
      <c r="BP1252" s="20"/>
      <c r="BQ1252" s="20"/>
      <c r="BR1252" s="20"/>
      <c r="BS1252" s="20"/>
      <c r="BT1252" s="20"/>
      <c r="BU1252" s="20"/>
      <c r="BV1252" s="20"/>
      <c r="BW1252" s="20"/>
      <c r="BX1252" s="20"/>
      <c r="BY1252" s="20"/>
      <c r="BZ1252" s="20"/>
      <c r="CA1252" s="20"/>
      <c r="CB1252" s="20"/>
      <c r="CC1252" s="20"/>
      <c r="CD1252" s="20"/>
      <c r="CE1252" s="20"/>
      <c r="CF1252" s="20"/>
      <c r="CG1252" s="20"/>
      <c r="CH1252" s="20"/>
      <c r="CI1252" s="20"/>
      <c r="CJ1252" s="20"/>
      <c r="CK1252" s="20"/>
      <c r="CL1252" s="20"/>
      <c r="CM1252" s="20"/>
      <c r="CN1252" s="20"/>
      <c r="CO1252" s="20"/>
      <c r="CP1252" s="20"/>
      <c r="CQ1252" s="20"/>
      <c r="CR1252" s="20"/>
      <c r="CS1252" s="20"/>
      <c r="CT1252" s="20"/>
      <c r="CU1252" s="20"/>
      <c r="CV1252" s="20"/>
      <c r="CW1252" s="20"/>
      <c r="CX1252" s="20"/>
      <c r="CY1252" s="20"/>
      <c r="CZ1252" s="20"/>
      <c r="DA1252" s="20"/>
      <c r="DB1252" s="20"/>
      <c r="DC1252" s="20"/>
      <c r="DD1252" s="20"/>
      <c r="DE1252" s="20"/>
      <c r="DF1252" s="20"/>
      <c r="DG1252" s="20"/>
      <c r="DH1252" s="20"/>
      <c r="DI1252" s="20"/>
      <c r="DJ1252" s="20"/>
      <c r="DK1252" s="20"/>
      <c r="DL1252" s="20"/>
      <c r="DM1252" s="20"/>
      <c r="DN1252" s="20"/>
      <c r="DO1252" s="20"/>
      <c r="DP1252" s="20"/>
      <c r="DQ1252" s="20"/>
      <c r="DR1252" s="20"/>
      <c r="DS1252" s="20"/>
      <c r="DT1252" s="20"/>
      <c r="DU1252" s="20"/>
      <c r="DV1252" s="20"/>
      <c r="DW1252" s="20"/>
      <c r="DX1252" s="20"/>
      <c r="DY1252" s="20"/>
    </row>
    <row r="1253">
      <c r="A1253" s="20"/>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c r="AE1253" s="20"/>
      <c r="AF1253" s="20"/>
      <c r="AG1253" s="20"/>
      <c r="AH1253" s="20"/>
      <c r="AI1253" s="20"/>
      <c r="AJ1253" s="20"/>
      <c r="AK1253" s="20"/>
      <c r="AL1253" s="20"/>
      <c r="AM1253" s="20"/>
      <c r="AN1253" s="20"/>
      <c r="AO1253" s="20"/>
      <c r="AP1253" s="20"/>
      <c r="AQ1253" s="20"/>
      <c r="AR1253" s="20"/>
      <c r="AS1253" s="20"/>
      <c r="AT1253" s="20"/>
      <c r="AU1253" s="20"/>
      <c r="AV1253" s="20"/>
      <c r="AW1253" s="20"/>
      <c r="AX1253" s="20"/>
      <c r="AY1253" s="20"/>
      <c r="AZ1253" s="20"/>
      <c r="BA1253" s="20"/>
      <c r="BB1253" s="20"/>
      <c r="BC1253" s="20"/>
      <c r="BD1253" s="20"/>
      <c r="BE1253" s="20"/>
      <c r="BF1253" s="20"/>
      <c r="BG1253" s="20"/>
      <c r="BH1253" s="20"/>
      <c r="BI1253" s="20"/>
      <c r="BJ1253" s="20"/>
      <c r="BK1253" s="20"/>
      <c r="BL1253" s="20"/>
      <c r="BM1253" s="20"/>
      <c r="BN1253" s="20"/>
      <c r="BO1253" s="20"/>
      <c r="BP1253" s="20"/>
      <c r="BQ1253" s="20"/>
      <c r="BR1253" s="20"/>
      <c r="BS1253" s="20"/>
      <c r="BT1253" s="20"/>
      <c r="BU1253" s="20"/>
      <c r="BV1253" s="20"/>
      <c r="BW1253" s="20"/>
      <c r="BX1253" s="20"/>
      <c r="BY1253" s="20"/>
      <c r="BZ1253" s="20"/>
      <c r="CA1253" s="20"/>
      <c r="CB1253" s="20"/>
      <c r="CC1253" s="20"/>
      <c r="CD1253" s="20"/>
      <c r="CE1253" s="20"/>
      <c r="CF1253" s="20"/>
      <c r="CG1253" s="20"/>
      <c r="CH1253" s="20"/>
      <c r="CI1253" s="20"/>
      <c r="CJ1253" s="20"/>
      <c r="CK1253" s="20"/>
      <c r="CL1253" s="20"/>
      <c r="CM1253" s="20"/>
      <c r="CN1253" s="20"/>
      <c r="CO1253" s="20"/>
      <c r="CP1253" s="20"/>
      <c r="CQ1253" s="20"/>
      <c r="CR1253" s="20"/>
      <c r="CS1253" s="20"/>
      <c r="CT1253" s="20"/>
      <c r="CU1253" s="20"/>
      <c r="CV1253" s="20"/>
      <c r="CW1253" s="20"/>
      <c r="CX1253" s="20"/>
      <c r="CY1253" s="20"/>
      <c r="CZ1253" s="20"/>
      <c r="DA1253" s="20"/>
      <c r="DB1253" s="20"/>
      <c r="DC1253" s="20"/>
      <c r="DD1253" s="20"/>
      <c r="DE1253" s="20"/>
      <c r="DF1253" s="20"/>
      <c r="DG1253" s="20"/>
      <c r="DH1253" s="20"/>
      <c r="DI1253" s="20"/>
      <c r="DJ1253" s="20"/>
      <c r="DK1253" s="20"/>
      <c r="DL1253" s="20"/>
      <c r="DM1253" s="20"/>
      <c r="DN1253" s="20"/>
      <c r="DO1253" s="20"/>
      <c r="DP1253" s="20"/>
      <c r="DQ1253" s="20"/>
      <c r="DR1253" s="20"/>
      <c r="DS1253" s="20"/>
      <c r="DT1253" s="20"/>
      <c r="DU1253" s="20"/>
      <c r="DV1253" s="20"/>
      <c r="DW1253" s="20"/>
      <c r="DX1253" s="20"/>
      <c r="DY1253" s="20"/>
    </row>
    <row r="1254">
      <c r="A1254" s="20"/>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c r="AE1254" s="20"/>
      <c r="AF1254" s="20"/>
      <c r="AG1254" s="20"/>
      <c r="AH1254" s="20"/>
      <c r="AI1254" s="20"/>
      <c r="AJ1254" s="20"/>
      <c r="AK1254" s="20"/>
      <c r="AL1254" s="20"/>
      <c r="AM1254" s="20"/>
      <c r="AN1254" s="20"/>
      <c r="AO1254" s="20"/>
      <c r="AP1254" s="20"/>
      <c r="AQ1254" s="20"/>
      <c r="AR1254" s="20"/>
      <c r="AS1254" s="20"/>
      <c r="AT1254" s="20"/>
      <c r="AU1254" s="20"/>
      <c r="AV1254" s="20"/>
      <c r="AW1254" s="20"/>
      <c r="AX1254" s="20"/>
      <c r="AY1254" s="20"/>
      <c r="AZ1254" s="20"/>
      <c r="BA1254" s="20"/>
      <c r="BB1254" s="20"/>
      <c r="BC1254" s="20"/>
      <c r="BD1254" s="20"/>
      <c r="BE1254" s="20"/>
      <c r="BF1254" s="20"/>
      <c r="BG1254" s="20"/>
      <c r="BH1254" s="20"/>
      <c r="BI1254" s="20"/>
      <c r="BJ1254" s="20"/>
      <c r="BK1254" s="20"/>
      <c r="BL1254" s="20"/>
      <c r="BM1254" s="20"/>
      <c r="BN1254" s="20"/>
      <c r="BO1254" s="20"/>
      <c r="BP1254" s="20"/>
      <c r="BQ1254" s="20"/>
      <c r="BR1254" s="20"/>
      <c r="BS1254" s="20"/>
      <c r="BT1254" s="20"/>
      <c r="BU1254" s="20"/>
      <c r="BV1254" s="20"/>
      <c r="BW1254" s="20"/>
      <c r="BX1254" s="20"/>
      <c r="BY1254" s="20"/>
      <c r="BZ1254" s="20"/>
      <c r="CA1254" s="20"/>
      <c r="CB1254" s="20"/>
      <c r="CC1254" s="20"/>
      <c r="CD1254" s="20"/>
      <c r="CE1254" s="20"/>
      <c r="CF1254" s="20"/>
      <c r="CG1254" s="20"/>
      <c r="CH1254" s="20"/>
      <c r="CI1254" s="20"/>
      <c r="CJ1254" s="20"/>
      <c r="CK1254" s="20"/>
      <c r="CL1254" s="20"/>
      <c r="CM1254" s="20"/>
      <c r="CN1254" s="20"/>
      <c r="CO1254" s="20"/>
      <c r="CP1254" s="20"/>
      <c r="CQ1254" s="20"/>
      <c r="CR1254" s="20"/>
      <c r="CS1254" s="20"/>
      <c r="CT1254" s="20"/>
      <c r="CU1254" s="20"/>
      <c r="CV1254" s="20"/>
      <c r="CW1254" s="20"/>
      <c r="CX1254" s="20"/>
      <c r="CY1254" s="20"/>
      <c r="CZ1254" s="20"/>
      <c r="DA1254" s="20"/>
      <c r="DB1254" s="20"/>
      <c r="DC1254" s="20"/>
      <c r="DD1254" s="20"/>
      <c r="DE1254" s="20"/>
      <c r="DF1254" s="20"/>
      <c r="DG1254" s="20"/>
      <c r="DH1254" s="20"/>
      <c r="DI1254" s="20"/>
      <c r="DJ1254" s="20"/>
      <c r="DK1254" s="20"/>
      <c r="DL1254" s="20"/>
      <c r="DM1254" s="20"/>
      <c r="DN1254" s="20"/>
      <c r="DO1254" s="20"/>
      <c r="DP1254" s="20"/>
      <c r="DQ1254" s="20"/>
      <c r="DR1254" s="20"/>
      <c r="DS1254" s="20"/>
      <c r="DT1254" s="20"/>
      <c r="DU1254" s="20"/>
      <c r="DV1254" s="20"/>
      <c r="DW1254" s="20"/>
      <c r="DX1254" s="20"/>
      <c r="DY1254" s="20"/>
    </row>
    <row r="1255">
      <c r="A1255" s="20"/>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c r="AE1255" s="20"/>
      <c r="AF1255" s="20"/>
      <c r="AG1255" s="20"/>
      <c r="AH1255" s="20"/>
      <c r="AI1255" s="20"/>
      <c r="AJ1255" s="20"/>
      <c r="AK1255" s="20"/>
      <c r="AL1255" s="20"/>
      <c r="AM1255" s="20"/>
      <c r="AN1255" s="20"/>
      <c r="AO1255" s="20"/>
      <c r="AP1255" s="20"/>
      <c r="AQ1255" s="20"/>
      <c r="AR1255" s="20"/>
      <c r="AS1255" s="20"/>
      <c r="AT1255" s="20"/>
      <c r="AU1255" s="20"/>
      <c r="AV1255" s="20"/>
      <c r="AW1255" s="20"/>
      <c r="AX1255" s="20"/>
      <c r="AY1255" s="20"/>
      <c r="AZ1255" s="20"/>
      <c r="BA1255" s="20"/>
      <c r="BB1255" s="20"/>
      <c r="BC1255" s="20"/>
      <c r="BD1255" s="20"/>
      <c r="BE1255" s="20"/>
      <c r="BF1255" s="20"/>
      <c r="BG1255" s="20"/>
      <c r="BH1255" s="20"/>
      <c r="BI1255" s="20"/>
      <c r="BJ1255" s="20"/>
      <c r="BK1255" s="20"/>
      <c r="BL1255" s="20"/>
      <c r="BM1255" s="20"/>
      <c r="BN1255" s="20"/>
      <c r="BO1255" s="20"/>
      <c r="BP1255" s="20"/>
      <c r="BQ1255" s="20"/>
      <c r="BR1255" s="20"/>
      <c r="BS1255" s="20"/>
      <c r="BT1255" s="20"/>
      <c r="BU1255" s="20"/>
      <c r="BV1255" s="20"/>
      <c r="BW1255" s="20"/>
      <c r="BX1255" s="20"/>
      <c r="BY1255" s="20"/>
      <c r="BZ1255" s="20"/>
      <c r="CA1255" s="20"/>
      <c r="CB1255" s="20"/>
      <c r="CC1255" s="20"/>
      <c r="CD1255" s="20"/>
      <c r="CE1255" s="20"/>
      <c r="CF1255" s="20"/>
      <c r="CG1255" s="20"/>
      <c r="CH1255" s="20"/>
      <c r="CI1255" s="20"/>
      <c r="CJ1255" s="20"/>
      <c r="CK1255" s="20"/>
      <c r="CL1255" s="20"/>
      <c r="CM1255" s="20"/>
      <c r="CN1255" s="20"/>
      <c r="CO1255" s="20"/>
      <c r="CP1255" s="20"/>
      <c r="CQ1255" s="20"/>
      <c r="CR1255" s="20"/>
      <c r="CS1255" s="20"/>
      <c r="CT1255" s="20"/>
      <c r="CU1255" s="20"/>
      <c r="CV1255" s="20"/>
      <c r="CW1255" s="20"/>
      <c r="CX1255" s="20"/>
      <c r="CY1255" s="20"/>
      <c r="CZ1255" s="20"/>
      <c r="DA1255" s="20"/>
      <c r="DB1255" s="20"/>
      <c r="DC1255" s="20"/>
      <c r="DD1255" s="20"/>
      <c r="DE1255" s="20"/>
      <c r="DF1255" s="20"/>
      <c r="DG1255" s="20"/>
      <c r="DH1255" s="20"/>
      <c r="DI1255" s="20"/>
      <c r="DJ1255" s="20"/>
      <c r="DK1255" s="20"/>
      <c r="DL1255" s="20"/>
      <c r="DM1255" s="20"/>
      <c r="DN1255" s="20"/>
      <c r="DO1255" s="20"/>
      <c r="DP1255" s="20"/>
      <c r="DQ1255" s="20"/>
      <c r="DR1255" s="20"/>
      <c r="DS1255" s="20"/>
      <c r="DT1255" s="20"/>
      <c r="DU1255" s="20"/>
      <c r="DV1255" s="20"/>
      <c r="DW1255" s="20"/>
      <c r="DX1255" s="20"/>
      <c r="DY1255" s="20"/>
    </row>
    <row r="1256">
      <c r="A1256" s="20"/>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c r="AE1256" s="20"/>
      <c r="AF1256" s="20"/>
      <c r="AG1256" s="20"/>
      <c r="AH1256" s="20"/>
      <c r="AI1256" s="20"/>
      <c r="AJ1256" s="20"/>
      <c r="AK1256" s="20"/>
      <c r="AL1256" s="20"/>
      <c r="AM1256" s="20"/>
      <c r="AN1256" s="20"/>
      <c r="AO1256" s="20"/>
      <c r="AP1256" s="20"/>
      <c r="AQ1256" s="20"/>
      <c r="AR1256" s="20"/>
      <c r="AS1256" s="20"/>
      <c r="AT1256" s="20"/>
      <c r="AU1256" s="20"/>
      <c r="AV1256" s="20"/>
      <c r="AW1256" s="20"/>
      <c r="AX1256" s="20"/>
      <c r="AY1256" s="20"/>
      <c r="AZ1256" s="20"/>
      <c r="BA1256" s="20"/>
      <c r="BB1256" s="20"/>
      <c r="BC1256" s="20"/>
      <c r="BD1256" s="20"/>
      <c r="BE1256" s="20"/>
      <c r="BF1256" s="20"/>
      <c r="BG1256" s="20"/>
      <c r="BH1256" s="20"/>
      <c r="BI1256" s="20"/>
      <c r="BJ1256" s="20"/>
      <c r="BK1256" s="20"/>
      <c r="BL1256" s="20"/>
      <c r="BM1256" s="20"/>
      <c r="BN1256" s="20"/>
      <c r="BO1256" s="20"/>
      <c r="BP1256" s="20"/>
      <c r="BQ1256" s="20"/>
      <c r="BR1256" s="20"/>
      <c r="BS1256" s="20"/>
      <c r="BT1256" s="20"/>
      <c r="BU1256" s="20"/>
      <c r="BV1256" s="20"/>
      <c r="BW1256" s="20"/>
      <c r="BX1256" s="20"/>
      <c r="BY1256" s="20"/>
      <c r="BZ1256" s="20"/>
      <c r="CA1256" s="20"/>
      <c r="CB1256" s="20"/>
      <c r="CC1256" s="20"/>
      <c r="CD1256" s="20"/>
      <c r="CE1256" s="20"/>
      <c r="CF1256" s="20"/>
      <c r="CG1256" s="20"/>
      <c r="CH1256" s="20"/>
      <c r="CI1256" s="20"/>
      <c r="CJ1256" s="20"/>
      <c r="CK1256" s="20"/>
      <c r="CL1256" s="20"/>
      <c r="CM1256" s="20"/>
      <c r="CN1256" s="20"/>
      <c r="CO1256" s="20"/>
      <c r="CP1256" s="20"/>
      <c r="CQ1256" s="20"/>
      <c r="CR1256" s="20"/>
      <c r="CS1256" s="20"/>
      <c r="CT1256" s="20"/>
      <c r="CU1256" s="20"/>
      <c r="CV1256" s="20"/>
      <c r="CW1256" s="20"/>
      <c r="CX1256" s="20"/>
      <c r="CY1256" s="20"/>
      <c r="CZ1256" s="20"/>
      <c r="DA1256" s="20"/>
      <c r="DB1256" s="20"/>
      <c r="DC1256" s="20"/>
      <c r="DD1256" s="20"/>
      <c r="DE1256" s="20"/>
      <c r="DF1256" s="20"/>
      <c r="DG1256" s="20"/>
      <c r="DH1256" s="20"/>
      <c r="DI1256" s="20"/>
      <c r="DJ1256" s="20"/>
      <c r="DK1256" s="20"/>
      <c r="DL1256" s="20"/>
      <c r="DM1256" s="20"/>
      <c r="DN1256" s="20"/>
      <c r="DO1256" s="20"/>
      <c r="DP1256" s="20"/>
      <c r="DQ1256" s="20"/>
      <c r="DR1256" s="20"/>
      <c r="DS1256" s="20"/>
      <c r="DT1256" s="20"/>
      <c r="DU1256" s="20"/>
      <c r="DV1256" s="20"/>
      <c r="DW1256" s="20"/>
      <c r="DX1256" s="20"/>
      <c r="DY1256" s="20"/>
    </row>
    <row r="1257">
      <c r="A1257" s="20"/>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c r="AE1257" s="20"/>
      <c r="AF1257" s="20"/>
      <c r="AG1257" s="20"/>
      <c r="AH1257" s="20"/>
      <c r="AI1257" s="20"/>
      <c r="AJ1257" s="20"/>
      <c r="AK1257" s="20"/>
      <c r="AL1257" s="20"/>
      <c r="AM1257" s="20"/>
      <c r="AN1257" s="20"/>
      <c r="AO1257" s="20"/>
      <c r="AP1257" s="20"/>
      <c r="AQ1257" s="20"/>
      <c r="AR1257" s="20"/>
      <c r="AS1257" s="20"/>
      <c r="AT1257" s="20"/>
      <c r="AU1257" s="20"/>
      <c r="AV1257" s="20"/>
      <c r="AW1257" s="20"/>
      <c r="AX1257" s="20"/>
      <c r="AY1257" s="20"/>
      <c r="AZ1257" s="20"/>
      <c r="BA1257" s="20"/>
      <c r="BB1257" s="20"/>
      <c r="BC1257" s="20"/>
      <c r="BD1257" s="20"/>
      <c r="BE1257" s="20"/>
      <c r="BF1257" s="20"/>
      <c r="BG1257" s="20"/>
      <c r="BH1257" s="20"/>
      <c r="BI1257" s="20"/>
      <c r="BJ1257" s="20"/>
      <c r="BK1257" s="20"/>
      <c r="BL1257" s="20"/>
      <c r="BM1257" s="20"/>
      <c r="BN1257" s="20"/>
      <c r="BO1257" s="20"/>
      <c r="BP1257" s="20"/>
      <c r="BQ1257" s="20"/>
      <c r="BR1257" s="20"/>
      <c r="BS1257" s="20"/>
      <c r="BT1257" s="20"/>
      <c r="BU1257" s="20"/>
      <c r="BV1257" s="20"/>
      <c r="BW1257" s="20"/>
      <c r="BX1257" s="20"/>
      <c r="BY1257" s="20"/>
      <c r="BZ1257" s="20"/>
      <c r="CA1257" s="20"/>
      <c r="CB1257" s="20"/>
      <c r="CC1257" s="20"/>
      <c r="CD1257" s="20"/>
      <c r="CE1257" s="20"/>
      <c r="CF1257" s="20"/>
      <c r="CG1257" s="20"/>
      <c r="CH1257" s="20"/>
      <c r="CI1257" s="20"/>
      <c r="CJ1257" s="20"/>
      <c r="CK1257" s="20"/>
      <c r="CL1257" s="20"/>
      <c r="CM1257" s="20"/>
      <c r="CN1257" s="20"/>
      <c r="CO1257" s="20"/>
      <c r="CP1257" s="20"/>
      <c r="CQ1257" s="20"/>
      <c r="CR1257" s="20"/>
      <c r="CS1257" s="20"/>
      <c r="CT1257" s="20"/>
      <c r="CU1257" s="20"/>
      <c r="CV1257" s="20"/>
      <c r="CW1257" s="20"/>
      <c r="CX1257" s="20"/>
      <c r="CY1257" s="20"/>
      <c r="CZ1257" s="20"/>
      <c r="DA1257" s="20"/>
      <c r="DB1257" s="20"/>
      <c r="DC1257" s="20"/>
      <c r="DD1257" s="20"/>
      <c r="DE1257" s="20"/>
      <c r="DF1257" s="20"/>
      <c r="DG1257" s="20"/>
      <c r="DH1257" s="20"/>
      <c r="DI1257" s="20"/>
      <c r="DJ1257" s="20"/>
      <c r="DK1257" s="20"/>
      <c r="DL1257" s="20"/>
      <c r="DM1257" s="20"/>
      <c r="DN1257" s="20"/>
      <c r="DO1257" s="20"/>
      <c r="DP1257" s="20"/>
      <c r="DQ1257" s="20"/>
      <c r="DR1257" s="20"/>
      <c r="DS1257" s="20"/>
      <c r="DT1257" s="20"/>
      <c r="DU1257" s="20"/>
      <c r="DV1257" s="20"/>
      <c r="DW1257" s="20"/>
      <c r="DX1257" s="20"/>
      <c r="DY1257" s="20"/>
    </row>
    <row r="1258">
      <c r="A1258" s="20"/>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c r="AE1258" s="20"/>
      <c r="AF1258" s="20"/>
      <c r="AG1258" s="20"/>
      <c r="AH1258" s="20"/>
      <c r="AI1258" s="20"/>
      <c r="AJ1258" s="20"/>
      <c r="AK1258" s="20"/>
      <c r="AL1258" s="20"/>
      <c r="AM1258" s="20"/>
      <c r="AN1258" s="20"/>
      <c r="AO1258" s="20"/>
      <c r="AP1258" s="20"/>
      <c r="AQ1258" s="20"/>
      <c r="AR1258" s="20"/>
      <c r="AS1258" s="20"/>
      <c r="AT1258" s="20"/>
      <c r="AU1258" s="20"/>
      <c r="AV1258" s="20"/>
      <c r="AW1258" s="20"/>
      <c r="AX1258" s="20"/>
      <c r="AY1258" s="20"/>
      <c r="AZ1258" s="20"/>
      <c r="BA1258" s="20"/>
      <c r="BB1258" s="20"/>
      <c r="BC1258" s="20"/>
      <c r="BD1258" s="20"/>
      <c r="BE1258" s="20"/>
      <c r="BF1258" s="20"/>
      <c r="BG1258" s="20"/>
      <c r="BH1258" s="20"/>
      <c r="BI1258" s="20"/>
      <c r="BJ1258" s="20"/>
      <c r="BK1258" s="20"/>
      <c r="BL1258" s="20"/>
      <c r="BM1258" s="20"/>
      <c r="BN1258" s="20"/>
      <c r="BO1258" s="20"/>
      <c r="BP1258" s="20"/>
      <c r="BQ1258" s="20"/>
      <c r="BR1258" s="20"/>
      <c r="BS1258" s="20"/>
      <c r="BT1258" s="20"/>
      <c r="BU1258" s="20"/>
      <c r="BV1258" s="20"/>
      <c r="BW1258" s="20"/>
      <c r="BX1258" s="20"/>
      <c r="BY1258" s="20"/>
      <c r="BZ1258" s="20"/>
      <c r="CA1258" s="20"/>
      <c r="CB1258" s="20"/>
      <c r="CC1258" s="20"/>
      <c r="CD1258" s="20"/>
      <c r="CE1258" s="20"/>
      <c r="CF1258" s="20"/>
      <c r="CG1258" s="20"/>
      <c r="CH1258" s="20"/>
      <c r="CI1258" s="20"/>
      <c r="CJ1258" s="20"/>
      <c r="CK1258" s="20"/>
      <c r="CL1258" s="20"/>
      <c r="CM1258" s="20"/>
      <c r="CN1258" s="20"/>
      <c r="CO1258" s="20"/>
      <c r="CP1258" s="20"/>
      <c r="CQ1258" s="20"/>
      <c r="CR1258" s="20"/>
      <c r="CS1258" s="20"/>
      <c r="CT1258" s="20"/>
      <c r="CU1258" s="20"/>
      <c r="CV1258" s="20"/>
      <c r="CW1258" s="20"/>
      <c r="CX1258" s="20"/>
      <c r="CY1258" s="20"/>
      <c r="CZ1258" s="20"/>
      <c r="DA1258" s="20"/>
      <c r="DB1258" s="20"/>
      <c r="DC1258" s="20"/>
      <c r="DD1258" s="20"/>
      <c r="DE1258" s="20"/>
      <c r="DF1258" s="20"/>
      <c r="DG1258" s="20"/>
      <c r="DH1258" s="20"/>
      <c r="DI1258" s="20"/>
      <c r="DJ1258" s="20"/>
      <c r="DK1258" s="20"/>
      <c r="DL1258" s="20"/>
      <c r="DM1258" s="20"/>
      <c r="DN1258" s="20"/>
      <c r="DO1258" s="20"/>
      <c r="DP1258" s="20"/>
      <c r="DQ1258" s="20"/>
      <c r="DR1258" s="20"/>
      <c r="DS1258" s="20"/>
      <c r="DT1258" s="20"/>
      <c r="DU1258" s="20"/>
      <c r="DV1258" s="20"/>
      <c r="DW1258" s="20"/>
      <c r="DX1258" s="20"/>
      <c r="DY1258" s="20"/>
    </row>
    <row r="1259">
      <c r="A1259" s="20"/>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c r="AE1259" s="20"/>
      <c r="AF1259" s="20"/>
      <c r="AG1259" s="20"/>
      <c r="AH1259" s="20"/>
      <c r="AI1259" s="20"/>
      <c r="AJ1259" s="20"/>
      <c r="AK1259" s="20"/>
      <c r="AL1259" s="20"/>
      <c r="AM1259" s="20"/>
      <c r="AN1259" s="20"/>
      <c r="AO1259" s="20"/>
      <c r="AP1259" s="20"/>
      <c r="AQ1259" s="20"/>
      <c r="AR1259" s="20"/>
      <c r="AS1259" s="20"/>
      <c r="AT1259" s="20"/>
      <c r="AU1259" s="20"/>
      <c r="AV1259" s="20"/>
      <c r="AW1259" s="20"/>
      <c r="AX1259" s="20"/>
      <c r="AY1259" s="20"/>
      <c r="AZ1259" s="20"/>
      <c r="BA1259" s="20"/>
      <c r="BB1259" s="20"/>
      <c r="BC1259" s="20"/>
      <c r="BD1259" s="20"/>
      <c r="BE1259" s="20"/>
      <c r="BF1259" s="20"/>
      <c r="BG1259" s="20"/>
      <c r="BH1259" s="20"/>
      <c r="BI1259" s="20"/>
      <c r="BJ1259" s="20"/>
      <c r="BK1259" s="20"/>
      <c r="BL1259" s="20"/>
      <c r="BM1259" s="20"/>
      <c r="BN1259" s="20"/>
      <c r="BO1259" s="20"/>
      <c r="BP1259" s="20"/>
      <c r="BQ1259" s="20"/>
      <c r="BR1259" s="20"/>
      <c r="BS1259" s="20"/>
      <c r="BT1259" s="20"/>
      <c r="BU1259" s="20"/>
      <c r="BV1259" s="20"/>
      <c r="BW1259" s="20"/>
      <c r="BX1259" s="20"/>
      <c r="BY1259" s="20"/>
      <c r="BZ1259" s="20"/>
      <c r="CA1259" s="20"/>
      <c r="CB1259" s="20"/>
      <c r="CC1259" s="20"/>
      <c r="CD1259" s="20"/>
      <c r="CE1259" s="20"/>
      <c r="CF1259" s="20"/>
      <c r="CG1259" s="20"/>
      <c r="CH1259" s="20"/>
      <c r="CI1259" s="20"/>
      <c r="CJ1259" s="20"/>
      <c r="CK1259" s="20"/>
      <c r="CL1259" s="20"/>
      <c r="CM1259" s="20"/>
      <c r="CN1259" s="20"/>
      <c r="CO1259" s="20"/>
      <c r="CP1259" s="20"/>
      <c r="CQ1259" s="20"/>
      <c r="CR1259" s="20"/>
      <c r="CS1259" s="20"/>
      <c r="CT1259" s="20"/>
      <c r="CU1259" s="20"/>
      <c r="CV1259" s="20"/>
      <c r="CW1259" s="20"/>
      <c r="CX1259" s="20"/>
      <c r="CY1259" s="20"/>
      <c r="CZ1259" s="20"/>
      <c r="DA1259" s="20"/>
      <c r="DB1259" s="20"/>
      <c r="DC1259" s="20"/>
      <c r="DD1259" s="20"/>
      <c r="DE1259" s="20"/>
      <c r="DF1259" s="20"/>
      <c r="DG1259" s="20"/>
      <c r="DH1259" s="20"/>
      <c r="DI1259" s="20"/>
      <c r="DJ1259" s="20"/>
      <c r="DK1259" s="20"/>
      <c r="DL1259" s="20"/>
      <c r="DM1259" s="20"/>
      <c r="DN1259" s="20"/>
      <c r="DO1259" s="20"/>
      <c r="DP1259" s="20"/>
      <c r="DQ1259" s="20"/>
      <c r="DR1259" s="20"/>
      <c r="DS1259" s="20"/>
      <c r="DT1259" s="20"/>
      <c r="DU1259" s="20"/>
      <c r="DV1259" s="20"/>
      <c r="DW1259" s="20"/>
      <c r="DX1259" s="20"/>
      <c r="DY1259" s="20"/>
    </row>
    <row r="1260">
      <c r="A1260" s="20"/>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c r="AE1260" s="20"/>
      <c r="AF1260" s="20"/>
      <c r="AG1260" s="20"/>
      <c r="AH1260" s="20"/>
      <c r="AI1260" s="20"/>
      <c r="AJ1260" s="20"/>
      <c r="AK1260" s="20"/>
      <c r="AL1260" s="20"/>
      <c r="AM1260" s="20"/>
      <c r="AN1260" s="20"/>
      <c r="AO1260" s="20"/>
      <c r="AP1260" s="20"/>
      <c r="AQ1260" s="20"/>
      <c r="AR1260" s="20"/>
      <c r="AS1260" s="20"/>
      <c r="AT1260" s="20"/>
      <c r="AU1260" s="20"/>
      <c r="AV1260" s="20"/>
      <c r="AW1260" s="20"/>
      <c r="AX1260" s="20"/>
      <c r="AY1260" s="20"/>
      <c r="AZ1260" s="20"/>
      <c r="BA1260" s="20"/>
      <c r="BB1260" s="20"/>
      <c r="BC1260" s="20"/>
      <c r="BD1260" s="20"/>
      <c r="BE1260" s="20"/>
      <c r="BF1260" s="20"/>
      <c r="BG1260" s="20"/>
      <c r="BH1260" s="20"/>
      <c r="BI1260" s="20"/>
      <c r="BJ1260" s="20"/>
      <c r="BK1260" s="20"/>
      <c r="BL1260" s="20"/>
      <c r="BM1260" s="20"/>
      <c r="BN1260" s="20"/>
      <c r="BO1260" s="20"/>
      <c r="BP1260" s="20"/>
      <c r="BQ1260" s="20"/>
      <c r="BR1260" s="20"/>
      <c r="BS1260" s="20"/>
      <c r="BT1260" s="20"/>
      <c r="BU1260" s="20"/>
      <c r="BV1260" s="20"/>
      <c r="BW1260" s="20"/>
      <c r="BX1260" s="20"/>
      <c r="BY1260" s="20"/>
      <c r="BZ1260" s="20"/>
      <c r="CA1260" s="20"/>
      <c r="CB1260" s="20"/>
      <c r="CC1260" s="20"/>
      <c r="CD1260" s="20"/>
      <c r="CE1260" s="20"/>
      <c r="CF1260" s="20"/>
      <c r="CG1260" s="20"/>
      <c r="CH1260" s="20"/>
      <c r="CI1260" s="20"/>
      <c r="CJ1260" s="20"/>
      <c r="CK1260" s="20"/>
      <c r="CL1260" s="20"/>
      <c r="CM1260" s="20"/>
      <c r="CN1260" s="20"/>
      <c r="CO1260" s="20"/>
      <c r="CP1260" s="20"/>
      <c r="CQ1260" s="20"/>
      <c r="CR1260" s="20"/>
      <c r="CS1260" s="20"/>
      <c r="CT1260" s="20"/>
      <c r="CU1260" s="20"/>
      <c r="CV1260" s="20"/>
      <c r="CW1260" s="20"/>
      <c r="CX1260" s="20"/>
      <c r="CY1260" s="20"/>
      <c r="CZ1260" s="20"/>
      <c r="DA1260" s="20"/>
      <c r="DB1260" s="20"/>
      <c r="DC1260" s="20"/>
      <c r="DD1260" s="20"/>
      <c r="DE1260" s="20"/>
      <c r="DF1260" s="20"/>
      <c r="DG1260" s="20"/>
      <c r="DH1260" s="20"/>
      <c r="DI1260" s="20"/>
      <c r="DJ1260" s="20"/>
      <c r="DK1260" s="20"/>
      <c r="DL1260" s="20"/>
      <c r="DM1260" s="20"/>
      <c r="DN1260" s="20"/>
      <c r="DO1260" s="20"/>
      <c r="DP1260" s="20"/>
      <c r="DQ1260" s="20"/>
      <c r="DR1260" s="20"/>
      <c r="DS1260" s="20"/>
      <c r="DT1260" s="20"/>
      <c r="DU1260" s="20"/>
      <c r="DV1260" s="20"/>
      <c r="DW1260" s="20"/>
      <c r="DX1260" s="20"/>
      <c r="DY1260" s="20"/>
    </row>
    <row r="1261">
      <c r="A1261" s="20"/>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c r="AE1261" s="20"/>
      <c r="AF1261" s="20"/>
      <c r="AG1261" s="20"/>
      <c r="AH1261" s="20"/>
      <c r="AI1261" s="20"/>
      <c r="AJ1261" s="20"/>
      <c r="AK1261" s="20"/>
      <c r="AL1261" s="20"/>
      <c r="AM1261" s="20"/>
      <c r="AN1261" s="20"/>
      <c r="AO1261" s="20"/>
      <c r="AP1261" s="20"/>
      <c r="AQ1261" s="20"/>
      <c r="AR1261" s="20"/>
      <c r="AS1261" s="20"/>
      <c r="AT1261" s="20"/>
      <c r="AU1261" s="20"/>
      <c r="AV1261" s="20"/>
      <c r="AW1261" s="20"/>
      <c r="AX1261" s="20"/>
      <c r="AY1261" s="20"/>
      <c r="AZ1261" s="20"/>
      <c r="BA1261" s="20"/>
      <c r="BB1261" s="20"/>
      <c r="BC1261" s="20"/>
      <c r="BD1261" s="20"/>
      <c r="BE1261" s="20"/>
      <c r="BF1261" s="20"/>
      <c r="BG1261" s="20"/>
      <c r="BH1261" s="20"/>
      <c r="BI1261" s="20"/>
      <c r="BJ1261" s="20"/>
      <c r="BK1261" s="20"/>
      <c r="BL1261" s="20"/>
      <c r="BM1261" s="20"/>
      <c r="BN1261" s="20"/>
      <c r="BO1261" s="20"/>
      <c r="BP1261" s="20"/>
      <c r="BQ1261" s="20"/>
      <c r="BR1261" s="20"/>
      <c r="BS1261" s="20"/>
      <c r="BT1261" s="20"/>
      <c r="BU1261" s="20"/>
      <c r="BV1261" s="20"/>
      <c r="BW1261" s="20"/>
      <c r="BX1261" s="20"/>
      <c r="BY1261" s="20"/>
      <c r="BZ1261" s="20"/>
      <c r="CA1261" s="20"/>
      <c r="CB1261" s="20"/>
      <c r="CC1261" s="20"/>
      <c r="CD1261" s="20"/>
      <c r="CE1261" s="20"/>
      <c r="CF1261" s="20"/>
      <c r="CG1261" s="20"/>
      <c r="CH1261" s="20"/>
      <c r="CI1261" s="20"/>
      <c r="CJ1261" s="20"/>
      <c r="CK1261" s="20"/>
      <c r="CL1261" s="20"/>
      <c r="CM1261" s="20"/>
      <c r="CN1261" s="20"/>
      <c r="CO1261" s="20"/>
      <c r="CP1261" s="20"/>
      <c r="CQ1261" s="20"/>
      <c r="CR1261" s="20"/>
      <c r="CS1261" s="20"/>
      <c r="CT1261" s="20"/>
      <c r="CU1261" s="20"/>
      <c r="CV1261" s="20"/>
      <c r="CW1261" s="20"/>
      <c r="CX1261" s="20"/>
      <c r="CY1261" s="20"/>
      <c r="CZ1261" s="20"/>
      <c r="DA1261" s="20"/>
      <c r="DB1261" s="20"/>
      <c r="DC1261" s="20"/>
      <c r="DD1261" s="20"/>
      <c r="DE1261" s="20"/>
      <c r="DF1261" s="20"/>
      <c r="DG1261" s="20"/>
      <c r="DH1261" s="20"/>
      <c r="DI1261" s="20"/>
      <c r="DJ1261" s="20"/>
      <c r="DK1261" s="20"/>
      <c r="DL1261" s="20"/>
      <c r="DM1261" s="20"/>
      <c r="DN1261" s="20"/>
      <c r="DO1261" s="20"/>
      <c r="DP1261" s="20"/>
      <c r="DQ1261" s="20"/>
      <c r="DR1261" s="20"/>
      <c r="DS1261" s="20"/>
      <c r="DT1261" s="20"/>
      <c r="DU1261" s="20"/>
      <c r="DV1261" s="20"/>
      <c r="DW1261" s="20"/>
      <c r="DX1261" s="20"/>
      <c r="DY1261" s="20"/>
    </row>
    <row r="1262">
      <c r="A1262" s="20"/>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c r="AE1262" s="20"/>
      <c r="AF1262" s="20"/>
      <c r="AG1262" s="20"/>
      <c r="AH1262" s="20"/>
      <c r="AI1262" s="20"/>
      <c r="AJ1262" s="20"/>
      <c r="AK1262" s="20"/>
      <c r="AL1262" s="20"/>
      <c r="AM1262" s="20"/>
      <c r="AN1262" s="20"/>
      <c r="AO1262" s="20"/>
      <c r="AP1262" s="20"/>
      <c r="AQ1262" s="20"/>
      <c r="AR1262" s="20"/>
      <c r="AS1262" s="20"/>
      <c r="AT1262" s="20"/>
      <c r="AU1262" s="20"/>
      <c r="AV1262" s="20"/>
      <c r="AW1262" s="20"/>
      <c r="AX1262" s="20"/>
      <c r="AY1262" s="20"/>
      <c r="AZ1262" s="20"/>
      <c r="BA1262" s="20"/>
      <c r="BB1262" s="20"/>
      <c r="BC1262" s="20"/>
      <c r="BD1262" s="20"/>
      <c r="BE1262" s="20"/>
      <c r="BF1262" s="20"/>
      <c r="BG1262" s="20"/>
      <c r="BH1262" s="20"/>
      <c r="BI1262" s="20"/>
      <c r="BJ1262" s="20"/>
      <c r="BK1262" s="20"/>
      <c r="BL1262" s="20"/>
      <c r="BM1262" s="20"/>
      <c r="BN1262" s="20"/>
      <c r="BO1262" s="20"/>
      <c r="BP1262" s="20"/>
      <c r="BQ1262" s="20"/>
      <c r="BR1262" s="20"/>
      <c r="BS1262" s="20"/>
      <c r="BT1262" s="20"/>
      <c r="BU1262" s="20"/>
      <c r="BV1262" s="20"/>
      <c r="BW1262" s="20"/>
      <c r="BX1262" s="20"/>
      <c r="BY1262" s="20"/>
      <c r="BZ1262" s="20"/>
      <c r="CA1262" s="20"/>
      <c r="CB1262" s="20"/>
      <c r="CC1262" s="20"/>
      <c r="CD1262" s="20"/>
      <c r="CE1262" s="20"/>
      <c r="CF1262" s="20"/>
      <c r="CG1262" s="20"/>
      <c r="CH1262" s="20"/>
      <c r="CI1262" s="20"/>
      <c r="CJ1262" s="20"/>
      <c r="CK1262" s="20"/>
      <c r="CL1262" s="20"/>
      <c r="CM1262" s="20"/>
      <c r="CN1262" s="20"/>
      <c r="CO1262" s="20"/>
      <c r="CP1262" s="20"/>
      <c r="CQ1262" s="20"/>
      <c r="CR1262" s="20"/>
      <c r="CS1262" s="20"/>
      <c r="CT1262" s="20"/>
      <c r="CU1262" s="20"/>
      <c r="CV1262" s="20"/>
      <c r="CW1262" s="20"/>
      <c r="CX1262" s="20"/>
      <c r="CY1262" s="20"/>
      <c r="CZ1262" s="20"/>
      <c r="DA1262" s="20"/>
      <c r="DB1262" s="20"/>
      <c r="DC1262" s="20"/>
      <c r="DD1262" s="20"/>
      <c r="DE1262" s="20"/>
      <c r="DF1262" s="20"/>
      <c r="DG1262" s="20"/>
      <c r="DH1262" s="20"/>
      <c r="DI1262" s="20"/>
      <c r="DJ1262" s="20"/>
      <c r="DK1262" s="20"/>
      <c r="DL1262" s="20"/>
      <c r="DM1262" s="20"/>
      <c r="DN1262" s="20"/>
      <c r="DO1262" s="20"/>
      <c r="DP1262" s="20"/>
      <c r="DQ1262" s="20"/>
      <c r="DR1262" s="20"/>
      <c r="DS1262" s="20"/>
      <c r="DT1262" s="20"/>
      <c r="DU1262" s="20"/>
      <c r="DV1262" s="20"/>
      <c r="DW1262" s="20"/>
      <c r="DX1262" s="20"/>
      <c r="DY1262" s="20"/>
    </row>
    <row r="1263">
      <c r="A1263" s="20"/>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c r="AE1263" s="20"/>
      <c r="AF1263" s="20"/>
      <c r="AG1263" s="20"/>
      <c r="AH1263" s="20"/>
      <c r="AI1263" s="20"/>
      <c r="AJ1263" s="20"/>
      <c r="AK1263" s="20"/>
      <c r="AL1263" s="20"/>
      <c r="AM1263" s="20"/>
      <c r="AN1263" s="20"/>
      <c r="AO1263" s="20"/>
      <c r="AP1263" s="20"/>
      <c r="AQ1263" s="20"/>
      <c r="AR1263" s="20"/>
      <c r="AS1263" s="20"/>
      <c r="AT1263" s="20"/>
      <c r="AU1263" s="20"/>
      <c r="AV1263" s="20"/>
      <c r="AW1263" s="20"/>
      <c r="AX1263" s="20"/>
      <c r="AY1263" s="20"/>
      <c r="AZ1263" s="20"/>
      <c r="BA1263" s="20"/>
      <c r="BB1263" s="20"/>
      <c r="BC1263" s="20"/>
      <c r="BD1263" s="20"/>
      <c r="BE1263" s="20"/>
      <c r="BF1263" s="20"/>
      <c r="BG1263" s="20"/>
      <c r="BH1263" s="20"/>
      <c r="BI1263" s="20"/>
      <c r="BJ1263" s="20"/>
      <c r="BK1263" s="20"/>
      <c r="BL1263" s="20"/>
      <c r="BM1263" s="20"/>
      <c r="BN1263" s="20"/>
      <c r="BO1263" s="20"/>
      <c r="BP1263" s="20"/>
      <c r="BQ1263" s="20"/>
      <c r="BR1263" s="20"/>
      <c r="BS1263" s="20"/>
      <c r="BT1263" s="20"/>
      <c r="BU1263" s="20"/>
      <c r="BV1263" s="20"/>
      <c r="BW1263" s="20"/>
      <c r="BX1263" s="20"/>
      <c r="BY1263" s="20"/>
      <c r="BZ1263" s="20"/>
      <c r="CA1263" s="20"/>
      <c r="CB1263" s="20"/>
      <c r="CC1263" s="20"/>
      <c r="CD1263" s="20"/>
      <c r="CE1263" s="20"/>
      <c r="CF1263" s="20"/>
      <c r="CG1263" s="20"/>
      <c r="CH1263" s="20"/>
      <c r="CI1263" s="20"/>
      <c r="CJ1263" s="20"/>
      <c r="CK1263" s="20"/>
      <c r="CL1263" s="20"/>
      <c r="CM1263" s="20"/>
      <c r="CN1263" s="20"/>
      <c r="CO1263" s="20"/>
      <c r="CP1263" s="20"/>
      <c r="CQ1263" s="20"/>
      <c r="CR1263" s="20"/>
      <c r="CS1263" s="20"/>
      <c r="CT1263" s="20"/>
      <c r="CU1263" s="20"/>
      <c r="CV1263" s="20"/>
      <c r="CW1263" s="20"/>
      <c r="CX1263" s="20"/>
      <c r="CY1263" s="20"/>
      <c r="CZ1263" s="20"/>
      <c r="DA1263" s="20"/>
      <c r="DB1263" s="20"/>
      <c r="DC1263" s="20"/>
      <c r="DD1263" s="20"/>
      <c r="DE1263" s="20"/>
      <c r="DF1263" s="20"/>
      <c r="DG1263" s="20"/>
      <c r="DH1263" s="20"/>
      <c r="DI1263" s="20"/>
      <c r="DJ1263" s="20"/>
      <c r="DK1263" s="20"/>
      <c r="DL1263" s="20"/>
      <c r="DM1263" s="20"/>
      <c r="DN1263" s="20"/>
      <c r="DO1263" s="20"/>
      <c r="DP1263" s="20"/>
      <c r="DQ1263" s="20"/>
      <c r="DR1263" s="20"/>
      <c r="DS1263" s="20"/>
      <c r="DT1263" s="20"/>
      <c r="DU1263" s="20"/>
      <c r="DV1263" s="20"/>
      <c r="DW1263" s="20"/>
      <c r="DX1263" s="20"/>
      <c r="DY1263" s="20"/>
    </row>
    <row r="1264">
      <c r="A1264" s="20"/>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c r="AE1264" s="20"/>
      <c r="AF1264" s="20"/>
      <c r="AG1264" s="20"/>
      <c r="AH1264" s="20"/>
      <c r="AI1264" s="20"/>
      <c r="AJ1264" s="20"/>
      <c r="AK1264" s="20"/>
      <c r="AL1264" s="20"/>
      <c r="AM1264" s="20"/>
      <c r="AN1264" s="20"/>
      <c r="AO1264" s="20"/>
      <c r="AP1264" s="20"/>
      <c r="AQ1264" s="20"/>
      <c r="AR1264" s="20"/>
      <c r="AS1264" s="20"/>
      <c r="AT1264" s="20"/>
      <c r="AU1264" s="20"/>
      <c r="AV1264" s="20"/>
      <c r="AW1264" s="20"/>
      <c r="AX1264" s="20"/>
      <c r="AY1264" s="20"/>
      <c r="AZ1264" s="20"/>
      <c r="BA1264" s="20"/>
      <c r="BB1264" s="20"/>
      <c r="BC1264" s="20"/>
      <c r="BD1264" s="20"/>
      <c r="BE1264" s="20"/>
      <c r="BF1264" s="20"/>
      <c r="BG1264" s="20"/>
      <c r="BH1264" s="20"/>
      <c r="BI1264" s="20"/>
      <c r="BJ1264" s="20"/>
      <c r="BK1264" s="20"/>
      <c r="BL1264" s="20"/>
      <c r="BM1264" s="20"/>
      <c r="BN1264" s="20"/>
      <c r="BO1264" s="20"/>
      <c r="BP1264" s="20"/>
      <c r="BQ1264" s="20"/>
      <c r="BR1264" s="20"/>
      <c r="BS1264" s="20"/>
      <c r="BT1264" s="20"/>
      <c r="BU1264" s="20"/>
      <c r="BV1264" s="20"/>
      <c r="BW1264" s="20"/>
      <c r="BX1264" s="20"/>
      <c r="BY1264" s="20"/>
      <c r="BZ1264" s="20"/>
      <c r="CA1264" s="20"/>
      <c r="CB1264" s="20"/>
      <c r="CC1264" s="20"/>
      <c r="CD1264" s="20"/>
      <c r="CE1264" s="20"/>
      <c r="CF1264" s="20"/>
      <c r="CG1264" s="20"/>
      <c r="CH1264" s="20"/>
      <c r="CI1264" s="20"/>
      <c r="CJ1264" s="20"/>
      <c r="CK1264" s="20"/>
      <c r="CL1264" s="20"/>
      <c r="CM1264" s="20"/>
      <c r="CN1264" s="20"/>
      <c r="CO1264" s="20"/>
      <c r="CP1264" s="20"/>
      <c r="CQ1264" s="20"/>
      <c r="CR1264" s="20"/>
      <c r="CS1264" s="20"/>
      <c r="CT1264" s="20"/>
      <c r="CU1264" s="20"/>
      <c r="CV1264" s="20"/>
      <c r="CW1264" s="20"/>
      <c r="CX1264" s="20"/>
      <c r="CY1264" s="20"/>
      <c r="CZ1264" s="20"/>
      <c r="DA1264" s="20"/>
      <c r="DB1264" s="20"/>
      <c r="DC1264" s="20"/>
      <c r="DD1264" s="20"/>
      <c r="DE1264" s="20"/>
      <c r="DF1264" s="20"/>
      <c r="DG1264" s="20"/>
      <c r="DH1264" s="20"/>
      <c r="DI1264" s="20"/>
      <c r="DJ1264" s="20"/>
      <c r="DK1264" s="20"/>
      <c r="DL1264" s="20"/>
      <c r="DM1264" s="20"/>
      <c r="DN1264" s="20"/>
      <c r="DO1264" s="20"/>
      <c r="DP1264" s="20"/>
      <c r="DQ1264" s="20"/>
      <c r="DR1264" s="20"/>
      <c r="DS1264" s="20"/>
      <c r="DT1264" s="20"/>
      <c r="DU1264" s="20"/>
      <c r="DV1264" s="20"/>
      <c r="DW1264" s="20"/>
      <c r="DX1264" s="20"/>
      <c r="DY1264" s="20"/>
    </row>
    <row r="1265">
      <c r="A1265" s="20"/>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c r="AE1265" s="20"/>
      <c r="AF1265" s="20"/>
      <c r="AG1265" s="20"/>
      <c r="AH1265" s="20"/>
      <c r="AI1265" s="20"/>
      <c r="AJ1265" s="20"/>
      <c r="AK1265" s="20"/>
      <c r="AL1265" s="20"/>
      <c r="AM1265" s="20"/>
      <c r="AN1265" s="20"/>
      <c r="AO1265" s="20"/>
      <c r="AP1265" s="20"/>
      <c r="AQ1265" s="20"/>
      <c r="AR1265" s="20"/>
      <c r="AS1265" s="20"/>
      <c r="AT1265" s="20"/>
      <c r="AU1265" s="20"/>
      <c r="AV1265" s="20"/>
      <c r="AW1265" s="20"/>
      <c r="AX1265" s="20"/>
      <c r="AY1265" s="20"/>
      <c r="AZ1265" s="20"/>
      <c r="BA1265" s="20"/>
      <c r="BB1265" s="20"/>
      <c r="BC1265" s="20"/>
      <c r="BD1265" s="20"/>
      <c r="BE1265" s="20"/>
      <c r="BF1265" s="20"/>
      <c r="BG1265" s="20"/>
      <c r="BH1265" s="20"/>
      <c r="BI1265" s="20"/>
      <c r="BJ1265" s="20"/>
      <c r="BK1265" s="20"/>
      <c r="BL1265" s="20"/>
      <c r="BM1265" s="20"/>
      <c r="BN1265" s="20"/>
      <c r="BO1265" s="20"/>
      <c r="BP1265" s="20"/>
      <c r="BQ1265" s="20"/>
      <c r="BR1265" s="20"/>
      <c r="BS1265" s="20"/>
      <c r="BT1265" s="20"/>
      <c r="BU1265" s="20"/>
      <c r="BV1265" s="20"/>
      <c r="BW1265" s="20"/>
      <c r="BX1265" s="20"/>
      <c r="BY1265" s="20"/>
      <c r="BZ1265" s="20"/>
      <c r="CA1265" s="20"/>
      <c r="CB1265" s="20"/>
      <c r="CC1265" s="20"/>
      <c r="CD1265" s="20"/>
      <c r="CE1265" s="20"/>
      <c r="CF1265" s="20"/>
      <c r="CG1265" s="20"/>
      <c r="CH1265" s="20"/>
      <c r="CI1265" s="20"/>
      <c r="CJ1265" s="20"/>
      <c r="CK1265" s="20"/>
      <c r="CL1265" s="20"/>
      <c r="CM1265" s="20"/>
      <c r="CN1265" s="20"/>
      <c r="CO1265" s="20"/>
      <c r="CP1265" s="20"/>
      <c r="CQ1265" s="20"/>
      <c r="CR1265" s="20"/>
      <c r="CS1265" s="20"/>
      <c r="CT1265" s="20"/>
      <c r="CU1265" s="20"/>
      <c r="CV1265" s="20"/>
      <c r="CW1265" s="20"/>
      <c r="CX1265" s="20"/>
      <c r="CY1265" s="20"/>
      <c r="CZ1265" s="20"/>
      <c r="DA1265" s="20"/>
      <c r="DB1265" s="20"/>
      <c r="DC1265" s="20"/>
      <c r="DD1265" s="20"/>
      <c r="DE1265" s="20"/>
      <c r="DF1265" s="20"/>
      <c r="DG1265" s="20"/>
      <c r="DH1265" s="20"/>
      <c r="DI1265" s="20"/>
      <c r="DJ1265" s="20"/>
      <c r="DK1265" s="20"/>
      <c r="DL1265" s="20"/>
      <c r="DM1265" s="20"/>
      <c r="DN1265" s="20"/>
      <c r="DO1265" s="20"/>
      <c r="DP1265" s="20"/>
      <c r="DQ1265" s="20"/>
      <c r="DR1265" s="20"/>
      <c r="DS1265" s="20"/>
      <c r="DT1265" s="20"/>
      <c r="DU1265" s="20"/>
      <c r="DV1265" s="20"/>
      <c r="DW1265" s="20"/>
      <c r="DX1265" s="20"/>
      <c r="DY1265" s="20"/>
    </row>
    <row r="1266">
      <c r="A1266" s="20"/>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c r="AE1266" s="20"/>
      <c r="AF1266" s="20"/>
      <c r="AG1266" s="20"/>
      <c r="AH1266" s="20"/>
      <c r="AI1266" s="20"/>
      <c r="AJ1266" s="20"/>
      <c r="AK1266" s="20"/>
      <c r="AL1266" s="20"/>
      <c r="AM1266" s="20"/>
      <c r="AN1266" s="20"/>
      <c r="AO1266" s="20"/>
      <c r="AP1266" s="20"/>
      <c r="AQ1266" s="20"/>
      <c r="AR1266" s="20"/>
      <c r="AS1266" s="20"/>
      <c r="AT1266" s="20"/>
      <c r="AU1266" s="20"/>
      <c r="AV1266" s="20"/>
      <c r="AW1266" s="20"/>
      <c r="AX1266" s="20"/>
      <c r="AY1266" s="20"/>
      <c r="AZ1266" s="20"/>
      <c r="BA1266" s="20"/>
      <c r="BB1266" s="20"/>
      <c r="BC1266" s="20"/>
      <c r="BD1266" s="20"/>
      <c r="BE1266" s="20"/>
      <c r="BF1266" s="20"/>
      <c r="BG1266" s="20"/>
      <c r="BH1266" s="20"/>
      <c r="BI1266" s="20"/>
      <c r="BJ1266" s="20"/>
      <c r="BK1266" s="20"/>
      <c r="BL1266" s="20"/>
      <c r="BM1266" s="20"/>
      <c r="BN1266" s="20"/>
      <c r="BO1266" s="20"/>
      <c r="BP1266" s="20"/>
      <c r="BQ1266" s="20"/>
      <c r="BR1266" s="20"/>
      <c r="BS1266" s="20"/>
      <c r="BT1266" s="20"/>
      <c r="BU1266" s="20"/>
      <c r="BV1266" s="20"/>
      <c r="BW1266" s="20"/>
      <c r="BX1266" s="20"/>
      <c r="BY1266" s="20"/>
      <c r="BZ1266" s="20"/>
      <c r="CA1266" s="20"/>
      <c r="CB1266" s="20"/>
      <c r="CC1266" s="20"/>
      <c r="CD1266" s="20"/>
      <c r="CE1266" s="20"/>
      <c r="CF1266" s="20"/>
      <c r="CG1266" s="20"/>
      <c r="CH1266" s="20"/>
      <c r="CI1266" s="20"/>
      <c r="CJ1266" s="20"/>
      <c r="CK1266" s="20"/>
      <c r="CL1266" s="20"/>
      <c r="CM1266" s="20"/>
      <c r="CN1266" s="20"/>
      <c r="CO1266" s="20"/>
      <c r="CP1266" s="20"/>
      <c r="CQ1266" s="20"/>
      <c r="CR1266" s="20"/>
      <c r="CS1266" s="20"/>
      <c r="CT1266" s="20"/>
      <c r="CU1266" s="20"/>
      <c r="CV1266" s="20"/>
      <c r="CW1266" s="20"/>
      <c r="CX1266" s="20"/>
      <c r="CY1266" s="20"/>
      <c r="CZ1266" s="20"/>
      <c r="DA1266" s="20"/>
      <c r="DB1266" s="20"/>
      <c r="DC1266" s="20"/>
      <c r="DD1266" s="20"/>
      <c r="DE1266" s="20"/>
      <c r="DF1266" s="20"/>
      <c r="DG1266" s="20"/>
      <c r="DH1266" s="20"/>
      <c r="DI1266" s="20"/>
      <c r="DJ1266" s="20"/>
      <c r="DK1266" s="20"/>
      <c r="DL1266" s="20"/>
      <c r="DM1266" s="20"/>
      <c r="DN1266" s="20"/>
      <c r="DO1266" s="20"/>
      <c r="DP1266" s="20"/>
      <c r="DQ1266" s="20"/>
      <c r="DR1266" s="20"/>
      <c r="DS1266" s="20"/>
      <c r="DT1266" s="20"/>
      <c r="DU1266" s="20"/>
      <c r="DV1266" s="20"/>
      <c r="DW1266" s="20"/>
      <c r="DX1266" s="20"/>
      <c r="DY1266" s="20"/>
    </row>
    <row r="1267">
      <c r="A1267" s="20"/>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c r="AE1267" s="20"/>
      <c r="AF1267" s="20"/>
      <c r="AG1267" s="20"/>
      <c r="AH1267" s="20"/>
      <c r="AI1267" s="20"/>
      <c r="AJ1267" s="20"/>
      <c r="AK1267" s="20"/>
      <c r="AL1267" s="20"/>
      <c r="AM1267" s="20"/>
      <c r="AN1267" s="20"/>
      <c r="AO1267" s="20"/>
      <c r="AP1267" s="20"/>
      <c r="AQ1267" s="20"/>
      <c r="AR1267" s="20"/>
      <c r="AS1267" s="20"/>
      <c r="AT1267" s="20"/>
      <c r="AU1267" s="20"/>
      <c r="AV1267" s="20"/>
      <c r="AW1267" s="20"/>
      <c r="AX1267" s="20"/>
      <c r="AY1267" s="20"/>
      <c r="AZ1267" s="20"/>
      <c r="BA1267" s="20"/>
      <c r="BB1267" s="20"/>
      <c r="BC1267" s="20"/>
      <c r="BD1267" s="20"/>
      <c r="BE1267" s="20"/>
      <c r="BF1267" s="20"/>
      <c r="BG1267" s="20"/>
      <c r="BH1267" s="20"/>
      <c r="BI1267" s="20"/>
      <c r="BJ1267" s="20"/>
      <c r="BK1267" s="20"/>
      <c r="BL1267" s="20"/>
      <c r="BM1267" s="20"/>
      <c r="BN1267" s="20"/>
      <c r="BO1267" s="20"/>
      <c r="BP1267" s="20"/>
      <c r="BQ1267" s="20"/>
      <c r="BR1267" s="20"/>
      <c r="BS1267" s="20"/>
      <c r="BT1267" s="20"/>
      <c r="BU1267" s="20"/>
      <c r="BV1267" s="20"/>
      <c r="BW1267" s="20"/>
      <c r="BX1267" s="20"/>
      <c r="BY1267" s="20"/>
      <c r="BZ1267" s="20"/>
      <c r="CA1267" s="20"/>
      <c r="CB1267" s="20"/>
      <c r="CC1267" s="20"/>
      <c r="CD1267" s="20"/>
      <c r="CE1267" s="20"/>
      <c r="CF1267" s="20"/>
      <c r="CG1267" s="20"/>
      <c r="CH1267" s="20"/>
      <c r="CI1267" s="20"/>
      <c r="CJ1267" s="20"/>
      <c r="CK1267" s="20"/>
      <c r="CL1267" s="20"/>
      <c r="CM1267" s="20"/>
      <c r="CN1267" s="20"/>
      <c r="CO1267" s="20"/>
      <c r="CP1267" s="20"/>
      <c r="CQ1267" s="20"/>
      <c r="CR1267" s="20"/>
      <c r="CS1267" s="20"/>
      <c r="CT1267" s="20"/>
      <c r="CU1267" s="20"/>
      <c r="CV1267" s="20"/>
      <c r="CW1267" s="20"/>
      <c r="CX1267" s="20"/>
      <c r="CY1267" s="20"/>
      <c r="CZ1267" s="20"/>
      <c r="DA1267" s="20"/>
      <c r="DB1267" s="20"/>
      <c r="DC1267" s="20"/>
      <c r="DD1267" s="20"/>
      <c r="DE1267" s="20"/>
      <c r="DF1267" s="20"/>
      <c r="DG1267" s="20"/>
      <c r="DH1267" s="20"/>
      <c r="DI1267" s="20"/>
      <c r="DJ1267" s="20"/>
      <c r="DK1267" s="20"/>
      <c r="DL1267" s="20"/>
      <c r="DM1267" s="20"/>
      <c r="DN1267" s="20"/>
      <c r="DO1267" s="20"/>
      <c r="DP1267" s="20"/>
      <c r="DQ1267" s="20"/>
      <c r="DR1267" s="20"/>
      <c r="DS1267" s="20"/>
      <c r="DT1267" s="20"/>
      <c r="DU1267" s="20"/>
      <c r="DV1267" s="20"/>
      <c r="DW1267" s="20"/>
      <c r="DX1267" s="20"/>
      <c r="DY1267" s="20"/>
    </row>
    <row r="1268">
      <c r="A1268" s="20"/>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c r="AE1268" s="20"/>
      <c r="AF1268" s="20"/>
      <c r="AG1268" s="20"/>
      <c r="AH1268" s="20"/>
      <c r="AI1268" s="20"/>
      <c r="AJ1268" s="20"/>
      <c r="AK1268" s="20"/>
      <c r="AL1268" s="20"/>
      <c r="AM1268" s="20"/>
      <c r="AN1268" s="20"/>
      <c r="AO1268" s="20"/>
      <c r="AP1268" s="20"/>
      <c r="AQ1268" s="20"/>
      <c r="AR1268" s="20"/>
      <c r="AS1268" s="20"/>
      <c r="AT1268" s="20"/>
      <c r="AU1268" s="20"/>
      <c r="AV1268" s="20"/>
      <c r="AW1268" s="20"/>
      <c r="AX1268" s="20"/>
      <c r="AY1268" s="20"/>
      <c r="AZ1268" s="20"/>
      <c r="BA1268" s="20"/>
      <c r="BB1268" s="20"/>
      <c r="BC1268" s="20"/>
      <c r="BD1268" s="20"/>
      <c r="BE1268" s="20"/>
      <c r="BF1268" s="20"/>
      <c r="BG1268" s="20"/>
      <c r="BH1268" s="20"/>
      <c r="BI1268" s="20"/>
      <c r="BJ1268" s="20"/>
      <c r="BK1268" s="20"/>
      <c r="BL1268" s="20"/>
      <c r="BM1268" s="20"/>
      <c r="BN1268" s="20"/>
      <c r="BO1268" s="20"/>
      <c r="BP1268" s="20"/>
      <c r="BQ1268" s="20"/>
      <c r="BR1268" s="20"/>
      <c r="BS1268" s="20"/>
      <c r="BT1268" s="20"/>
      <c r="BU1268" s="20"/>
      <c r="BV1268" s="20"/>
      <c r="BW1268" s="20"/>
      <c r="BX1268" s="20"/>
      <c r="BY1268" s="20"/>
      <c r="BZ1268" s="20"/>
      <c r="CA1268" s="20"/>
      <c r="CB1268" s="20"/>
      <c r="CC1268" s="20"/>
      <c r="CD1268" s="20"/>
      <c r="CE1268" s="20"/>
      <c r="CF1268" s="20"/>
      <c r="CG1268" s="20"/>
      <c r="CH1268" s="20"/>
      <c r="CI1268" s="20"/>
      <c r="CJ1268" s="20"/>
      <c r="CK1268" s="20"/>
      <c r="CL1268" s="20"/>
      <c r="CM1268" s="20"/>
      <c r="CN1268" s="20"/>
      <c r="CO1268" s="20"/>
      <c r="CP1268" s="20"/>
      <c r="CQ1268" s="20"/>
      <c r="CR1268" s="20"/>
      <c r="CS1268" s="20"/>
      <c r="CT1268" s="20"/>
      <c r="CU1268" s="20"/>
      <c r="CV1268" s="20"/>
      <c r="CW1268" s="20"/>
      <c r="CX1268" s="20"/>
      <c r="CY1268" s="20"/>
      <c r="CZ1268" s="20"/>
      <c r="DA1268" s="20"/>
      <c r="DB1268" s="20"/>
      <c r="DC1268" s="20"/>
      <c r="DD1268" s="20"/>
      <c r="DE1268" s="20"/>
      <c r="DF1268" s="20"/>
      <c r="DG1268" s="20"/>
      <c r="DH1268" s="20"/>
      <c r="DI1268" s="20"/>
      <c r="DJ1268" s="20"/>
      <c r="DK1268" s="20"/>
      <c r="DL1268" s="20"/>
      <c r="DM1268" s="20"/>
      <c r="DN1268" s="20"/>
      <c r="DO1268" s="20"/>
      <c r="DP1268" s="20"/>
      <c r="DQ1268" s="20"/>
      <c r="DR1268" s="20"/>
      <c r="DS1268" s="20"/>
      <c r="DT1268" s="20"/>
      <c r="DU1268" s="20"/>
      <c r="DV1268" s="20"/>
      <c r="DW1268" s="20"/>
      <c r="DX1268" s="20"/>
      <c r="DY1268" s="20"/>
    </row>
    <row r="1269">
      <c r="A1269" s="20"/>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c r="AE1269" s="20"/>
      <c r="AF1269" s="20"/>
      <c r="AG1269" s="20"/>
      <c r="AH1269" s="20"/>
      <c r="AI1269" s="20"/>
      <c r="AJ1269" s="20"/>
      <c r="AK1269" s="20"/>
      <c r="AL1269" s="20"/>
      <c r="AM1269" s="20"/>
      <c r="AN1269" s="20"/>
      <c r="AO1269" s="20"/>
      <c r="AP1269" s="20"/>
      <c r="AQ1269" s="20"/>
      <c r="AR1269" s="20"/>
      <c r="AS1269" s="20"/>
      <c r="AT1269" s="20"/>
      <c r="AU1269" s="20"/>
      <c r="AV1269" s="20"/>
      <c r="AW1269" s="20"/>
      <c r="AX1269" s="20"/>
      <c r="AY1269" s="20"/>
      <c r="AZ1269" s="20"/>
      <c r="BA1269" s="20"/>
      <c r="BB1269" s="20"/>
      <c r="BC1269" s="20"/>
      <c r="BD1269" s="20"/>
      <c r="BE1269" s="20"/>
      <c r="BF1269" s="20"/>
      <c r="BG1269" s="20"/>
      <c r="BH1269" s="20"/>
      <c r="BI1269" s="20"/>
      <c r="BJ1269" s="20"/>
      <c r="BK1269" s="20"/>
      <c r="BL1269" s="20"/>
      <c r="BM1269" s="20"/>
      <c r="BN1269" s="20"/>
      <c r="BO1269" s="20"/>
      <c r="BP1269" s="20"/>
      <c r="BQ1269" s="20"/>
      <c r="BR1269" s="20"/>
      <c r="BS1269" s="20"/>
      <c r="BT1269" s="20"/>
      <c r="BU1269" s="20"/>
      <c r="BV1269" s="20"/>
      <c r="BW1269" s="20"/>
      <c r="BX1269" s="20"/>
      <c r="BY1269" s="20"/>
      <c r="BZ1269" s="20"/>
      <c r="CA1269" s="20"/>
      <c r="CB1269" s="20"/>
      <c r="CC1269" s="20"/>
      <c r="CD1269" s="20"/>
      <c r="CE1269" s="20"/>
      <c r="CF1269" s="20"/>
      <c r="CG1269" s="20"/>
      <c r="CH1269" s="20"/>
      <c r="CI1269" s="20"/>
      <c r="CJ1269" s="20"/>
      <c r="CK1269" s="20"/>
      <c r="CL1269" s="20"/>
      <c r="CM1269" s="20"/>
      <c r="CN1269" s="20"/>
      <c r="CO1269" s="20"/>
      <c r="CP1269" s="20"/>
      <c r="CQ1269" s="20"/>
      <c r="CR1269" s="20"/>
      <c r="CS1269" s="20"/>
      <c r="CT1269" s="20"/>
      <c r="CU1269" s="20"/>
      <c r="CV1269" s="20"/>
      <c r="CW1269" s="20"/>
      <c r="CX1269" s="20"/>
      <c r="CY1269" s="20"/>
      <c r="CZ1269" s="20"/>
      <c r="DA1269" s="20"/>
      <c r="DB1269" s="20"/>
      <c r="DC1269" s="20"/>
      <c r="DD1269" s="20"/>
      <c r="DE1269" s="20"/>
      <c r="DF1269" s="20"/>
      <c r="DG1269" s="20"/>
      <c r="DH1269" s="20"/>
      <c r="DI1269" s="20"/>
      <c r="DJ1269" s="20"/>
      <c r="DK1269" s="20"/>
      <c r="DL1269" s="20"/>
      <c r="DM1269" s="20"/>
      <c r="DN1269" s="20"/>
      <c r="DO1269" s="20"/>
      <c r="DP1269" s="20"/>
      <c r="DQ1269" s="20"/>
      <c r="DR1269" s="20"/>
      <c r="DS1269" s="20"/>
      <c r="DT1269" s="20"/>
      <c r="DU1269" s="20"/>
      <c r="DV1269" s="20"/>
      <c r="DW1269" s="20"/>
      <c r="DX1269" s="20"/>
      <c r="DY1269" s="20"/>
    </row>
    <row r="1270">
      <c r="A1270" s="20"/>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c r="AE1270" s="20"/>
      <c r="AF1270" s="20"/>
      <c r="AG1270" s="20"/>
      <c r="AH1270" s="20"/>
      <c r="AI1270" s="20"/>
      <c r="AJ1270" s="20"/>
      <c r="AK1270" s="20"/>
      <c r="AL1270" s="20"/>
      <c r="AM1270" s="20"/>
      <c r="AN1270" s="20"/>
      <c r="AO1270" s="20"/>
      <c r="AP1270" s="20"/>
      <c r="AQ1270" s="20"/>
      <c r="AR1270" s="20"/>
      <c r="AS1270" s="20"/>
      <c r="AT1270" s="20"/>
      <c r="AU1270" s="20"/>
      <c r="AV1270" s="20"/>
      <c r="AW1270" s="20"/>
      <c r="AX1270" s="20"/>
      <c r="AY1270" s="20"/>
      <c r="AZ1270" s="20"/>
      <c r="BA1270" s="20"/>
      <c r="BB1270" s="20"/>
      <c r="BC1270" s="20"/>
      <c r="BD1270" s="20"/>
      <c r="BE1270" s="20"/>
      <c r="BF1270" s="20"/>
      <c r="BG1270" s="20"/>
      <c r="BH1270" s="20"/>
      <c r="BI1270" s="20"/>
      <c r="BJ1270" s="20"/>
      <c r="BK1270" s="20"/>
      <c r="BL1270" s="20"/>
      <c r="BM1270" s="20"/>
      <c r="BN1270" s="20"/>
      <c r="BO1270" s="20"/>
      <c r="BP1270" s="20"/>
      <c r="BQ1270" s="20"/>
      <c r="BR1270" s="20"/>
      <c r="BS1270" s="20"/>
      <c r="BT1270" s="20"/>
      <c r="BU1270" s="20"/>
      <c r="BV1270" s="20"/>
      <c r="BW1270" s="20"/>
      <c r="BX1270" s="20"/>
      <c r="BY1270" s="20"/>
      <c r="BZ1270" s="20"/>
      <c r="CA1270" s="20"/>
      <c r="CB1270" s="20"/>
      <c r="CC1270" s="20"/>
      <c r="CD1270" s="20"/>
      <c r="CE1270" s="20"/>
      <c r="CF1270" s="20"/>
      <c r="CG1270" s="20"/>
      <c r="CH1270" s="20"/>
      <c r="CI1270" s="20"/>
      <c r="CJ1270" s="20"/>
      <c r="CK1270" s="20"/>
      <c r="CL1270" s="20"/>
      <c r="CM1270" s="20"/>
      <c r="CN1270" s="20"/>
      <c r="CO1270" s="20"/>
      <c r="CP1270" s="20"/>
      <c r="CQ1270" s="20"/>
      <c r="CR1270" s="20"/>
      <c r="CS1270" s="20"/>
      <c r="CT1270" s="20"/>
      <c r="CU1270" s="20"/>
      <c r="CV1270" s="20"/>
      <c r="CW1270" s="20"/>
      <c r="CX1270" s="20"/>
      <c r="CY1270" s="20"/>
      <c r="CZ1270" s="20"/>
      <c r="DA1270" s="20"/>
      <c r="DB1270" s="20"/>
      <c r="DC1270" s="20"/>
      <c r="DD1270" s="20"/>
      <c r="DE1270" s="20"/>
      <c r="DF1270" s="20"/>
      <c r="DG1270" s="20"/>
      <c r="DH1270" s="20"/>
      <c r="DI1270" s="20"/>
      <c r="DJ1270" s="20"/>
      <c r="DK1270" s="20"/>
      <c r="DL1270" s="20"/>
      <c r="DM1270" s="20"/>
      <c r="DN1270" s="20"/>
      <c r="DO1270" s="20"/>
      <c r="DP1270" s="20"/>
      <c r="DQ1270" s="20"/>
      <c r="DR1270" s="20"/>
      <c r="DS1270" s="20"/>
      <c r="DT1270" s="20"/>
      <c r="DU1270" s="20"/>
      <c r="DV1270" s="20"/>
      <c r="DW1270" s="20"/>
      <c r="DX1270" s="20"/>
      <c r="DY1270" s="20"/>
    </row>
    <row r="1271">
      <c r="A1271" s="20"/>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c r="AE1271" s="20"/>
      <c r="AF1271" s="20"/>
      <c r="AG1271" s="20"/>
      <c r="AH1271" s="20"/>
      <c r="AI1271" s="20"/>
      <c r="AJ1271" s="20"/>
      <c r="AK1271" s="20"/>
      <c r="AL1271" s="20"/>
      <c r="AM1271" s="20"/>
      <c r="AN1271" s="20"/>
      <c r="AO1271" s="20"/>
      <c r="AP1271" s="20"/>
      <c r="AQ1271" s="20"/>
      <c r="AR1271" s="20"/>
      <c r="AS1271" s="20"/>
      <c r="AT1271" s="20"/>
      <c r="AU1271" s="20"/>
      <c r="AV1271" s="20"/>
      <c r="AW1271" s="20"/>
      <c r="AX1271" s="20"/>
      <c r="AY1271" s="20"/>
      <c r="AZ1271" s="20"/>
      <c r="BA1271" s="20"/>
      <c r="BB1271" s="20"/>
      <c r="BC1271" s="20"/>
      <c r="BD1271" s="20"/>
      <c r="BE1271" s="20"/>
      <c r="BF1271" s="20"/>
      <c r="BG1271" s="20"/>
      <c r="BH1271" s="20"/>
      <c r="BI1271" s="20"/>
      <c r="BJ1271" s="20"/>
      <c r="BK1271" s="20"/>
      <c r="BL1271" s="20"/>
      <c r="BM1271" s="20"/>
      <c r="BN1271" s="20"/>
      <c r="BO1271" s="20"/>
      <c r="BP1271" s="20"/>
      <c r="BQ1271" s="20"/>
      <c r="BR1271" s="20"/>
      <c r="BS1271" s="20"/>
      <c r="BT1271" s="20"/>
      <c r="BU1271" s="20"/>
      <c r="BV1271" s="20"/>
      <c r="BW1271" s="20"/>
      <c r="BX1271" s="20"/>
      <c r="BY1271" s="20"/>
      <c r="BZ1271" s="20"/>
      <c r="CA1271" s="20"/>
      <c r="CB1271" s="20"/>
      <c r="CC1271" s="20"/>
      <c r="CD1271" s="20"/>
      <c r="CE1271" s="20"/>
      <c r="CF1271" s="20"/>
      <c r="CG1271" s="20"/>
      <c r="CH1271" s="20"/>
      <c r="CI1271" s="20"/>
      <c r="CJ1271" s="20"/>
      <c r="CK1271" s="20"/>
      <c r="CL1271" s="20"/>
      <c r="CM1271" s="20"/>
      <c r="CN1271" s="20"/>
      <c r="CO1271" s="20"/>
      <c r="CP1271" s="20"/>
      <c r="CQ1271" s="20"/>
      <c r="CR1271" s="20"/>
      <c r="CS1271" s="20"/>
      <c r="CT1271" s="20"/>
      <c r="CU1271" s="20"/>
      <c r="CV1271" s="20"/>
      <c r="CW1271" s="20"/>
      <c r="CX1271" s="20"/>
      <c r="CY1271" s="20"/>
      <c r="CZ1271" s="20"/>
      <c r="DA1271" s="20"/>
      <c r="DB1271" s="20"/>
      <c r="DC1271" s="20"/>
      <c r="DD1271" s="20"/>
      <c r="DE1271" s="20"/>
      <c r="DF1271" s="20"/>
      <c r="DG1271" s="20"/>
      <c r="DH1271" s="20"/>
      <c r="DI1271" s="20"/>
      <c r="DJ1271" s="20"/>
      <c r="DK1271" s="20"/>
      <c r="DL1271" s="20"/>
      <c r="DM1271" s="20"/>
      <c r="DN1271" s="20"/>
      <c r="DO1271" s="20"/>
      <c r="DP1271" s="20"/>
      <c r="DQ1271" s="20"/>
      <c r="DR1271" s="20"/>
      <c r="DS1271" s="20"/>
      <c r="DT1271" s="20"/>
      <c r="DU1271" s="20"/>
      <c r="DV1271" s="20"/>
      <c r="DW1271" s="20"/>
      <c r="DX1271" s="20"/>
      <c r="DY1271" s="20"/>
    </row>
    <row r="1272">
      <c r="A1272" s="20"/>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c r="AE1272" s="20"/>
      <c r="AF1272" s="20"/>
      <c r="AG1272" s="20"/>
      <c r="AH1272" s="20"/>
      <c r="AI1272" s="20"/>
      <c r="AJ1272" s="20"/>
      <c r="AK1272" s="20"/>
      <c r="AL1272" s="20"/>
      <c r="AM1272" s="20"/>
      <c r="AN1272" s="20"/>
      <c r="AO1272" s="20"/>
      <c r="AP1272" s="20"/>
      <c r="AQ1272" s="20"/>
      <c r="AR1272" s="20"/>
      <c r="AS1272" s="20"/>
      <c r="AT1272" s="20"/>
      <c r="AU1272" s="20"/>
      <c r="AV1272" s="20"/>
      <c r="AW1272" s="20"/>
      <c r="AX1272" s="20"/>
      <c r="AY1272" s="20"/>
      <c r="AZ1272" s="20"/>
      <c r="BA1272" s="20"/>
      <c r="BB1272" s="20"/>
      <c r="BC1272" s="20"/>
      <c r="BD1272" s="20"/>
      <c r="BE1272" s="20"/>
      <c r="BF1272" s="20"/>
      <c r="BG1272" s="20"/>
      <c r="BH1272" s="20"/>
      <c r="BI1272" s="20"/>
      <c r="BJ1272" s="20"/>
      <c r="BK1272" s="20"/>
      <c r="BL1272" s="20"/>
      <c r="BM1272" s="20"/>
      <c r="BN1272" s="20"/>
      <c r="BO1272" s="20"/>
      <c r="BP1272" s="20"/>
      <c r="BQ1272" s="20"/>
      <c r="BR1272" s="20"/>
      <c r="BS1272" s="20"/>
      <c r="BT1272" s="20"/>
      <c r="BU1272" s="20"/>
      <c r="BV1272" s="20"/>
      <c r="BW1272" s="20"/>
      <c r="BX1272" s="20"/>
      <c r="BY1272" s="20"/>
      <c r="BZ1272" s="20"/>
      <c r="CA1272" s="20"/>
      <c r="CB1272" s="20"/>
      <c r="CC1272" s="20"/>
      <c r="CD1272" s="20"/>
      <c r="CE1272" s="20"/>
      <c r="CF1272" s="20"/>
      <c r="CG1272" s="20"/>
      <c r="CH1272" s="20"/>
      <c r="CI1272" s="20"/>
      <c r="CJ1272" s="20"/>
      <c r="CK1272" s="20"/>
      <c r="CL1272" s="20"/>
      <c r="CM1272" s="20"/>
      <c r="CN1272" s="20"/>
      <c r="CO1272" s="20"/>
      <c r="CP1272" s="20"/>
      <c r="CQ1272" s="20"/>
      <c r="CR1272" s="20"/>
      <c r="CS1272" s="20"/>
      <c r="CT1272" s="20"/>
      <c r="CU1272" s="20"/>
      <c r="CV1272" s="20"/>
      <c r="CW1272" s="20"/>
      <c r="CX1272" s="20"/>
      <c r="CY1272" s="20"/>
      <c r="CZ1272" s="20"/>
      <c r="DA1272" s="20"/>
      <c r="DB1272" s="20"/>
      <c r="DC1272" s="20"/>
      <c r="DD1272" s="20"/>
      <c r="DE1272" s="20"/>
      <c r="DF1272" s="20"/>
      <c r="DG1272" s="20"/>
      <c r="DH1272" s="20"/>
      <c r="DI1272" s="20"/>
      <c r="DJ1272" s="20"/>
      <c r="DK1272" s="20"/>
      <c r="DL1272" s="20"/>
      <c r="DM1272" s="20"/>
      <c r="DN1272" s="20"/>
      <c r="DO1272" s="20"/>
      <c r="DP1272" s="20"/>
      <c r="DQ1272" s="20"/>
      <c r="DR1272" s="20"/>
      <c r="DS1272" s="20"/>
      <c r="DT1272" s="20"/>
      <c r="DU1272" s="20"/>
      <c r="DV1272" s="20"/>
      <c r="DW1272" s="20"/>
      <c r="DX1272" s="20"/>
      <c r="DY1272" s="20"/>
    </row>
    <row r="1273">
      <c r="A1273" s="20"/>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c r="AE1273" s="20"/>
      <c r="AF1273" s="20"/>
      <c r="AG1273" s="20"/>
      <c r="AH1273" s="20"/>
      <c r="AI1273" s="20"/>
      <c r="AJ1273" s="20"/>
      <c r="AK1273" s="20"/>
      <c r="AL1273" s="20"/>
      <c r="AM1273" s="20"/>
      <c r="AN1273" s="20"/>
      <c r="AO1273" s="20"/>
      <c r="AP1273" s="20"/>
      <c r="AQ1273" s="20"/>
      <c r="AR1273" s="20"/>
      <c r="AS1273" s="20"/>
      <c r="AT1273" s="20"/>
      <c r="AU1273" s="20"/>
      <c r="AV1273" s="20"/>
      <c r="AW1273" s="20"/>
      <c r="AX1273" s="20"/>
      <c r="AY1273" s="20"/>
      <c r="AZ1273" s="20"/>
      <c r="BA1273" s="20"/>
      <c r="BB1273" s="20"/>
      <c r="BC1273" s="20"/>
      <c r="BD1273" s="20"/>
      <c r="BE1273" s="20"/>
      <c r="BF1273" s="20"/>
      <c r="BG1273" s="20"/>
      <c r="BH1273" s="20"/>
      <c r="BI1273" s="20"/>
      <c r="BJ1273" s="20"/>
      <c r="BK1273" s="20"/>
      <c r="BL1273" s="20"/>
      <c r="BM1273" s="20"/>
      <c r="BN1273" s="20"/>
      <c r="BO1273" s="20"/>
      <c r="BP1273" s="20"/>
      <c r="BQ1273" s="20"/>
      <c r="BR1273" s="20"/>
      <c r="BS1273" s="20"/>
      <c r="BT1273" s="20"/>
      <c r="BU1273" s="20"/>
      <c r="BV1273" s="20"/>
      <c r="BW1273" s="20"/>
      <c r="BX1273" s="20"/>
      <c r="BY1273" s="20"/>
      <c r="BZ1273" s="20"/>
      <c r="CA1273" s="20"/>
      <c r="CB1273" s="20"/>
      <c r="CC1273" s="20"/>
      <c r="CD1273" s="20"/>
      <c r="CE1273" s="20"/>
      <c r="CF1273" s="20"/>
      <c r="CG1273" s="20"/>
      <c r="CH1273" s="20"/>
      <c r="CI1273" s="20"/>
      <c r="CJ1273" s="20"/>
      <c r="CK1273" s="20"/>
      <c r="CL1273" s="20"/>
      <c r="CM1273" s="20"/>
      <c r="CN1273" s="20"/>
      <c r="CO1273" s="20"/>
      <c r="CP1273" s="20"/>
      <c r="CQ1273" s="20"/>
      <c r="CR1273" s="20"/>
      <c r="CS1273" s="20"/>
      <c r="CT1273" s="20"/>
      <c r="CU1273" s="20"/>
      <c r="CV1273" s="20"/>
      <c r="CW1273" s="20"/>
      <c r="CX1273" s="20"/>
      <c r="CY1273" s="20"/>
      <c r="CZ1273" s="20"/>
      <c r="DA1273" s="20"/>
      <c r="DB1273" s="20"/>
      <c r="DC1273" s="20"/>
      <c r="DD1273" s="20"/>
      <c r="DE1273" s="20"/>
      <c r="DF1273" s="20"/>
      <c r="DG1273" s="20"/>
      <c r="DH1273" s="20"/>
      <c r="DI1273" s="20"/>
      <c r="DJ1273" s="20"/>
      <c r="DK1273" s="20"/>
      <c r="DL1273" s="20"/>
      <c r="DM1273" s="20"/>
      <c r="DN1273" s="20"/>
      <c r="DO1273" s="20"/>
      <c r="DP1273" s="20"/>
      <c r="DQ1273" s="20"/>
      <c r="DR1273" s="20"/>
      <c r="DS1273" s="20"/>
      <c r="DT1273" s="20"/>
      <c r="DU1273" s="20"/>
      <c r="DV1273" s="20"/>
      <c r="DW1273" s="20"/>
      <c r="DX1273" s="20"/>
      <c r="DY1273" s="20"/>
    </row>
    <row r="1274">
      <c r="A1274" s="20"/>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c r="AE1274" s="20"/>
      <c r="AF1274" s="20"/>
      <c r="AG1274" s="20"/>
      <c r="AH1274" s="20"/>
      <c r="AI1274" s="20"/>
      <c r="AJ1274" s="20"/>
      <c r="AK1274" s="20"/>
      <c r="AL1274" s="20"/>
      <c r="AM1274" s="20"/>
      <c r="AN1274" s="20"/>
      <c r="AO1274" s="20"/>
      <c r="AP1274" s="20"/>
      <c r="AQ1274" s="20"/>
      <c r="AR1274" s="20"/>
      <c r="AS1274" s="20"/>
      <c r="AT1274" s="20"/>
      <c r="AU1274" s="20"/>
      <c r="AV1274" s="20"/>
      <c r="AW1274" s="20"/>
      <c r="AX1274" s="20"/>
      <c r="AY1274" s="20"/>
      <c r="AZ1274" s="20"/>
      <c r="BA1274" s="20"/>
      <c r="BB1274" s="20"/>
      <c r="BC1274" s="20"/>
      <c r="BD1274" s="20"/>
      <c r="BE1274" s="20"/>
      <c r="BF1274" s="20"/>
      <c r="BG1274" s="20"/>
      <c r="BH1274" s="20"/>
      <c r="BI1274" s="20"/>
      <c r="BJ1274" s="20"/>
      <c r="BK1274" s="20"/>
      <c r="BL1274" s="20"/>
      <c r="BM1274" s="20"/>
      <c r="BN1274" s="20"/>
      <c r="BO1274" s="20"/>
      <c r="BP1274" s="20"/>
      <c r="BQ1274" s="20"/>
      <c r="BR1274" s="20"/>
      <c r="BS1274" s="20"/>
      <c r="BT1274" s="20"/>
      <c r="BU1274" s="20"/>
      <c r="BV1274" s="20"/>
      <c r="BW1274" s="20"/>
      <c r="BX1274" s="20"/>
      <c r="BY1274" s="20"/>
      <c r="BZ1274" s="20"/>
      <c r="CA1274" s="20"/>
      <c r="CB1274" s="20"/>
      <c r="CC1274" s="20"/>
      <c r="CD1274" s="20"/>
      <c r="CE1274" s="20"/>
      <c r="CF1274" s="20"/>
      <c r="CG1274" s="20"/>
      <c r="CH1274" s="20"/>
      <c r="CI1274" s="20"/>
      <c r="CJ1274" s="20"/>
      <c r="CK1274" s="20"/>
      <c r="CL1274" s="20"/>
      <c r="CM1274" s="20"/>
      <c r="CN1274" s="20"/>
      <c r="CO1274" s="20"/>
      <c r="CP1274" s="20"/>
      <c r="CQ1274" s="20"/>
      <c r="CR1274" s="20"/>
      <c r="CS1274" s="20"/>
      <c r="CT1274" s="20"/>
      <c r="CU1274" s="20"/>
      <c r="CV1274" s="20"/>
      <c r="CW1274" s="20"/>
      <c r="CX1274" s="20"/>
      <c r="CY1274" s="20"/>
      <c r="CZ1274" s="20"/>
      <c r="DA1274" s="20"/>
      <c r="DB1274" s="20"/>
      <c r="DC1274" s="20"/>
      <c r="DD1274" s="20"/>
      <c r="DE1274" s="20"/>
      <c r="DF1274" s="20"/>
      <c r="DG1274" s="20"/>
      <c r="DH1274" s="20"/>
      <c r="DI1274" s="20"/>
      <c r="DJ1274" s="20"/>
      <c r="DK1274" s="20"/>
      <c r="DL1274" s="20"/>
      <c r="DM1274" s="20"/>
      <c r="DN1274" s="20"/>
      <c r="DO1274" s="20"/>
      <c r="DP1274" s="20"/>
      <c r="DQ1274" s="20"/>
      <c r="DR1274" s="20"/>
      <c r="DS1274" s="20"/>
      <c r="DT1274" s="20"/>
      <c r="DU1274" s="20"/>
      <c r="DV1274" s="20"/>
      <c r="DW1274" s="20"/>
      <c r="DX1274" s="20"/>
      <c r="DY1274" s="20"/>
    </row>
    <row r="1275">
      <c r="A1275" s="20"/>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c r="AE1275" s="20"/>
      <c r="AF1275" s="20"/>
      <c r="AG1275" s="20"/>
      <c r="AH1275" s="20"/>
      <c r="AI1275" s="20"/>
      <c r="AJ1275" s="20"/>
      <c r="AK1275" s="20"/>
      <c r="AL1275" s="20"/>
      <c r="AM1275" s="20"/>
      <c r="AN1275" s="20"/>
      <c r="AO1275" s="20"/>
      <c r="AP1275" s="20"/>
      <c r="AQ1275" s="20"/>
      <c r="AR1275" s="20"/>
      <c r="AS1275" s="20"/>
      <c r="AT1275" s="20"/>
      <c r="AU1275" s="20"/>
      <c r="AV1275" s="20"/>
      <c r="AW1275" s="20"/>
      <c r="AX1275" s="20"/>
      <c r="AY1275" s="20"/>
      <c r="AZ1275" s="20"/>
      <c r="BA1275" s="20"/>
      <c r="BB1275" s="20"/>
      <c r="BC1275" s="20"/>
      <c r="BD1275" s="20"/>
      <c r="BE1275" s="20"/>
      <c r="BF1275" s="20"/>
      <c r="BG1275" s="20"/>
      <c r="BH1275" s="20"/>
      <c r="BI1275" s="20"/>
      <c r="BJ1275" s="20"/>
      <c r="BK1275" s="20"/>
      <c r="BL1275" s="20"/>
      <c r="BM1275" s="20"/>
      <c r="BN1275" s="20"/>
      <c r="BO1275" s="20"/>
      <c r="BP1275" s="20"/>
      <c r="BQ1275" s="20"/>
      <c r="BR1275" s="20"/>
      <c r="BS1275" s="20"/>
      <c r="BT1275" s="20"/>
      <c r="BU1275" s="20"/>
      <c r="BV1275" s="20"/>
      <c r="BW1275" s="20"/>
      <c r="BX1275" s="20"/>
      <c r="BY1275" s="20"/>
      <c r="BZ1275" s="20"/>
      <c r="CA1275" s="20"/>
      <c r="CB1275" s="20"/>
      <c r="CC1275" s="20"/>
      <c r="CD1275" s="20"/>
      <c r="CE1275" s="20"/>
      <c r="CF1275" s="20"/>
      <c r="CG1275" s="20"/>
      <c r="CH1275" s="20"/>
      <c r="CI1275" s="20"/>
      <c r="CJ1275" s="20"/>
      <c r="CK1275" s="20"/>
      <c r="CL1275" s="20"/>
      <c r="CM1275" s="20"/>
      <c r="CN1275" s="20"/>
      <c r="CO1275" s="20"/>
      <c r="CP1275" s="20"/>
      <c r="CQ1275" s="20"/>
      <c r="CR1275" s="20"/>
      <c r="CS1275" s="20"/>
      <c r="CT1275" s="20"/>
      <c r="CU1275" s="20"/>
      <c r="CV1275" s="20"/>
      <c r="CW1275" s="20"/>
      <c r="CX1275" s="20"/>
      <c r="CY1275" s="20"/>
      <c r="CZ1275" s="20"/>
      <c r="DA1275" s="20"/>
      <c r="DB1275" s="20"/>
      <c r="DC1275" s="20"/>
      <c r="DD1275" s="20"/>
      <c r="DE1275" s="20"/>
      <c r="DF1275" s="20"/>
      <c r="DG1275" s="20"/>
      <c r="DH1275" s="20"/>
      <c r="DI1275" s="20"/>
      <c r="DJ1275" s="20"/>
      <c r="DK1275" s="20"/>
      <c r="DL1275" s="20"/>
      <c r="DM1275" s="20"/>
      <c r="DN1275" s="20"/>
      <c r="DO1275" s="20"/>
      <c r="DP1275" s="20"/>
      <c r="DQ1275" s="20"/>
      <c r="DR1275" s="20"/>
      <c r="DS1275" s="20"/>
      <c r="DT1275" s="20"/>
      <c r="DU1275" s="20"/>
      <c r="DV1275" s="20"/>
      <c r="DW1275" s="20"/>
      <c r="DX1275" s="20"/>
      <c r="DY1275" s="20"/>
    </row>
    <row r="1276">
      <c r="A1276" s="20"/>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c r="AE1276" s="20"/>
      <c r="AF1276" s="20"/>
      <c r="AG1276" s="20"/>
      <c r="AH1276" s="20"/>
      <c r="AI1276" s="20"/>
      <c r="AJ1276" s="20"/>
      <c r="AK1276" s="20"/>
      <c r="AL1276" s="20"/>
      <c r="AM1276" s="20"/>
      <c r="AN1276" s="20"/>
      <c r="AO1276" s="20"/>
      <c r="AP1276" s="20"/>
      <c r="AQ1276" s="20"/>
      <c r="AR1276" s="20"/>
      <c r="AS1276" s="20"/>
      <c r="AT1276" s="20"/>
      <c r="AU1276" s="20"/>
      <c r="AV1276" s="20"/>
      <c r="AW1276" s="20"/>
      <c r="AX1276" s="20"/>
      <c r="AY1276" s="20"/>
      <c r="AZ1276" s="20"/>
      <c r="BA1276" s="20"/>
      <c r="BB1276" s="20"/>
      <c r="BC1276" s="20"/>
      <c r="BD1276" s="20"/>
      <c r="BE1276" s="20"/>
      <c r="BF1276" s="20"/>
      <c r="BG1276" s="20"/>
      <c r="BH1276" s="20"/>
      <c r="BI1276" s="20"/>
      <c r="BJ1276" s="20"/>
      <c r="BK1276" s="20"/>
      <c r="BL1276" s="20"/>
      <c r="BM1276" s="20"/>
      <c r="BN1276" s="20"/>
      <c r="BO1276" s="20"/>
      <c r="BP1276" s="20"/>
      <c r="BQ1276" s="20"/>
      <c r="BR1276" s="20"/>
      <c r="BS1276" s="20"/>
      <c r="BT1276" s="20"/>
      <c r="BU1276" s="20"/>
      <c r="BV1276" s="20"/>
      <c r="BW1276" s="20"/>
      <c r="BX1276" s="20"/>
      <c r="BY1276" s="20"/>
      <c r="BZ1276" s="20"/>
      <c r="CA1276" s="20"/>
      <c r="CB1276" s="20"/>
      <c r="CC1276" s="20"/>
      <c r="CD1276" s="20"/>
      <c r="CE1276" s="20"/>
      <c r="CF1276" s="20"/>
      <c r="CG1276" s="20"/>
      <c r="CH1276" s="20"/>
      <c r="CI1276" s="20"/>
      <c r="CJ1276" s="20"/>
      <c r="CK1276" s="20"/>
      <c r="CL1276" s="20"/>
      <c r="CM1276" s="20"/>
      <c r="CN1276" s="20"/>
      <c r="CO1276" s="20"/>
      <c r="CP1276" s="20"/>
      <c r="CQ1276" s="20"/>
      <c r="CR1276" s="20"/>
      <c r="CS1276" s="20"/>
      <c r="CT1276" s="20"/>
      <c r="CU1276" s="20"/>
      <c r="CV1276" s="20"/>
      <c r="CW1276" s="20"/>
      <c r="CX1276" s="20"/>
      <c r="CY1276" s="20"/>
      <c r="CZ1276" s="20"/>
      <c r="DA1276" s="20"/>
      <c r="DB1276" s="20"/>
      <c r="DC1276" s="20"/>
      <c r="DD1276" s="20"/>
      <c r="DE1276" s="20"/>
      <c r="DF1276" s="20"/>
      <c r="DG1276" s="20"/>
      <c r="DH1276" s="20"/>
      <c r="DI1276" s="20"/>
      <c r="DJ1276" s="20"/>
      <c r="DK1276" s="20"/>
      <c r="DL1276" s="20"/>
      <c r="DM1276" s="20"/>
      <c r="DN1276" s="20"/>
      <c r="DO1276" s="20"/>
      <c r="DP1276" s="20"/>
      <c r="DQ1276" s="20"/>
      <c r="DR1276" s="20"/>
      <c r="DS1276" s="20"/>
      <c r="DT1276" s="20"/>
      <c r="DU1276" s="20"/>
      <c r="DV1276" s="20"/>
      <c r="DW1276" s="20"/>
      <c r="DX1276" s="20"/>
      <c r="DY1276" s="20"/>
    </row>
    <row r="1277">
      <c r="A1277" s="20"/>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c r="AE1277" s="20"/>
      <c r="AF1277" s="20"/>
      <c r="AG1277" s="20"/>
      <c r="AH1277" s="20"/>
      <c r="AI1277" s="20"/>
      <c r="AJ1277" s="20"/>
      <c r="AK1277" s="20"/>
      <c r="AL1277" s="20"/>
      <c r="AM1277" s="20"/>
      <c r="AN1277" s="20"/>
      <c r="AO1277" s="20"/>
      <c r="AP1277" s="20"/>
      <c r="AQ1277" s="20"/>
      <c r="AR1277" s="20"/>
      <c r="AS1277" s="20"/>
      <c r="AT1277" s="20"/>
      <c r="AU1277" s="20"/>
      <c r="AV1277" s="20"/>
      <c r="AW1277" s="20"/>
      <c r="AX1277" s="20"/>
      <c r="AY1277" s="20"/>
      <c r="AZ1277" s="20"/>
      <c r="BA1277" s="20"/>
      <c r="BB1277" s="20"/>
      <c r="BC1277" s="20"/>
      <c r="BD1277" s="20"/>
      <c r="BE1277" s="20"/>
      <c r="BF1277" s="20"/>
      <c r="BG1277" s="20"/>
      <c r="BH1277" s="20"/>
      <c r="BI1277" s="20"/>
      <c r="BJ1277" s="20"/>
      <c r="BK1277" s="20"/>
      <c r="BL1277" s="20"/>
      <c r="BM1277" s="20"/>
      <c r="BN1277" s="20"/>
      <c r="BO1277" s="20"/>
      <c r="BP1277" s="20"/>
      <c r="BQ1277" s="20"/>
      <c r="BR1277" s="20"/>
      <c r="BS1277" s="20"/>
      <c r="BT1277" s="20"/>
      <c r="BU1277" s="20"/>
      <c r="BV1277" s="20"/>
      <c r="BW1277" s="20"/>
      <c r="BX1277" s="20"/>
      <c r="BY1277" s="20"/>
      <c r="BZ1277" s="20"/>
      <c r="CA1277" s="20"/>
      <c r="CB1277" s="20"/>
      <c r="CC1277" s="20"/>
      <c r="CD1277" s="20"/>
      <c r="CE1277" s="20"/>
      <c r="CF1277" s="20"/>
      <c r="CG1277" s="20"/>
      <c r="CH1277" s="20"/>
      <c r="CI1277" s="20"/>
      <c r="CJ1277" s="20"/>
      <c r="CK1277" s="20"/>
      <c r="CL1277" s="20"/>
      <c r="CM1277" s="20"/>
      <c r="CN1277" s="20"/>
      <c r="CO1277" s="20"/>
      <c r="CP1277" s="20"/>
      <c r="CQ1277" s="20"/>
      <c r="CR1277" s="20"/>
      <c r="CS1277" s="20"/>
      <c r="CT1277" s="20"/>
      <c r="CU1277" s="20"/>
      <c r="CV1277" s="20"/>
      <c r="CW1277" s="20"/>
      <c r="CX1277" s="20"/>
      <c r="CY1277" s="20"/>
      <c r="CZ1277" s="20"/>
      <c r="DA1277" s="20"/>
      <c r="DB1277" s="20"/>
      <c r="DC1277" s="20"/>
      <c r="DD1277" s="20"/>
      <c r="DE1277" s="20"/>
      <c r="DF1277" s="20"/>
      <c r="DG1277" s="20"/>
      <c r="DH1277" s="20"/>
      <c r="DI1277" s="20"/>
      <c r="DJ1277" s="20"/>
      <c r="DK1277" s="20"/>
      <c r="DL1277" s="20"/>
      <c r="DM1277" s="20"/>
      <c r="DN1277" s="20"/>
      <c r="DO1277" s="20"/>
      <c r="DP1277" s="20"/>
      <c r="DQ1277" s="20"/>
      <c r="DR1277" s="20"/>
      <c r="DS1277" s="20"/>
      <c r="DT1277" s="20"/>
      <c r="DU1277" s="20"/>
      <c r="DV1277" s="20"/>
      <c r="DW1277" s="20"/>
      <c r="DX1277" s="20"/>
      <c r="DY1277" s="20"/>
    </row>
    <row r="1278">
      <c r="A1278" s="20"/>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c r="AE1278" s="20"/>
      <c r="AF1278" s="20"/>
      <c r="AG1278" s="20"/>
      <c r="AH1278" s="20"/>
      <c r="AI1278" s="20"/>
      <c r="AJ1278" s="20"/>
      <c r="AK1278" s="20"/>
      <c r="AL1278" s="20"/>
      <c r="AM1278" s="20"/>
      <c r="AN1278" s="20"/>
      <c r="AO1278" s="20"/>
      <c r="AP1278" s="20"/>
      <c r="AQ1278" s="20"/>
      <c r="AR1278" s="20"/>
      <c r="AS1278" s="20"/>
      <c r="AT1278" s="20"/>
      <c r="AU1278" s="20"/>
      <c r="AV1278" s="20"/>
      <c r="AW1278" s="20"/>
      <c r="AX1278" s="20"/>
      <c r="AY1278" s="20"/>
      <c r="AZ1278" s="20"/>
      <c r="BA1278" s="20"/>
      <c r="BB1278" s="20"/>
      <c r="BC1278" s="20"/>
      <c r="BD1278" s="20"/>
      <c r="BE1278" s="20"/>
      <c r="BF1278" s="20"/>
      <c r="BG1278" s="20"/>
      <c r="BH1278" s="20"/>
      <c r="BI1278" s="20"/>
      <c r="BJ1278" s="20"/>
      <c r="BK1278" s="20"/>
      <c r="BL1278" s="20"/>
      <c r="BM1278" s="20"/>
      <c r="BN1278" s="20"/>
      <c r="BO1278" s="20"/>
      <c r="BP1278" s="20"/>
      <c r="BQ1278" s="20"/>
      <c r="BR1278" s="20"/>
      <c r="BS1278" s="20"/>
      <c r="BT1278" s="20"/>
      <c r="BU1278" s="20"/>
      <c r="BV1278" s="20"/>
      <c r="BW1278" s="20"/>
      <c r="BX1278" s="20"/>
      <c r="BY1278" s="20"/>
      <c r="BZ1278" s="20"/>
      <c r="CA1278" s="20"/>
      <c r="CB1278" s="20"/>
      <c r="CC1278" s="20"/>
      <c r="CD1278" s="20"/>
      <c r="CE1278" s="20"/>
      <c r="CF1278" s="20"/>
      <c r="CG1278" s="20"/>
      <c r="CH1278" s="20"/>
      <c r="CI1278" s="20"/>
      <c r="CJ1278" s="20"/>
      <c r="CK1278" s="20"/>
      <c r="CL1278" s="20"/>
      <c r="CM1278" s="20"/>
      <c r="CN1278" s="20"/>
      <c r="CO1278" s="20"/>
      <c r="CP1278" s="20"/>
      <c r="CQ1278" s="20"/>
      <c r="CR1278" s="20"/>
      <c r="CS1278" s="20"/>
      <c r="CT1278" s="20"/>
      <c r="CU1278" s="20"/>
      <c r="CV1278" s="20"/>
      <c r="CW1278" s="20"/>
      <c r="CX1278" s="20"/>
      <c r="CY1278" s="20"/>
      <c r="CZ1278" s="20"/>
      <c r="DA1278" s="20"/>
      <c r="DB1278" s="20"/>
      <c r="DC1278" s="20"/>
      <c r="DD1278" s="20"/>
      <c r="DE1278" s="20"/>
      <c r="DF1278" s="20"/>
      <c r="DG1278" s="20"/>
      <c r="DH1278" s="20"/>
      <c r="DI1278" s="20"/>
      <c r="DJ1278" s="20"/>
      <c r="DK1278" s="20"/>
      <c r="DL1278" s="20"/>
      <c r="DM1278" s="20"/>
      <c r="DN1278" s="20"/>
      <c r="DO1278" s="20"/>
      <c r="DP1278" s="20"/>
      <c r="DQ1278" s="20"/>
      <c r="DR1278" s="20"/>
      <c r="DS1278" s="20"/>
      <c r="DT1278" s="20"/>
      <c r="DU1278" s="20"/>
      <c r="DV1278" s="20"/>
      <c r="DW1278" s="20"/>
      <c r="DX1278" s="20"/>
      <c r="DY1278" s="20"/>
    </row>
    <row r="1279">
      <c r="A1279" s="20"/>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c r="AE1279" s="20"/>
      <c r="AF1279" s="20"/>
      <c r="AG1279" s="20"/>
      <c r="AH1279" s="20"/>
      <c r="AI1279" s="20"/>
      <c r="AJ1279" s="20"/>
      <c r="AK1279" s="20"/>
      <c r="AL1279" s="20"/>
      <c r="AM1279" s="20"/>
      <c r="AN1279" s="20"/>
      <c r="AO1279" s="20"/>
      <c r="AP1279" s="20"/>
      <c r="AQ1279" s="20"/>
      <c r="AR1279" s="20"/>
      <c r="AS1279" s="20"/>
      <c r="AT1279" s="20"/>
      <c r="AU1279" s="20"/>
      <c r="AV1279" s="20"/>
      <c r="AW1279" s="20"/>
      <c r="AX1279" s="20"/>
      <c r="AY1279" s="20"/>
      <c r="AZ1279" s="20"/>
      <c r="BA1279" s="20"/>
      <c r="BB1279" s="20"/>
      <c r="BC1279" s="20"/>
      <c r="BD1279" s="20"/>
      <c r="BE1279" s="20"/>
      <c r="BF1279" s="20"/>
      <c r="BG1279" s="20"/>
      <c r="BH1279" s="20"/>
      <c r="BI1279" s="20"/>
      <c r="BJ1279" s="20"/>
      <c r="BK1279" s="20"/>
      <c r="BL1279" s="20"/>
      <c r="BM1279" s="20"/>
      <c r="BN1279" s="20"/>
      <c r="BO1279" s="20"/>
      <c r="BP1279" s="20"/>
      <c r="BQ1279" s="20"/>
      <c r="BR1279" s="20"/>
      <c r="BS1279" s="20"/>
      <c r="BT1279" s="20"/>
      <c r="BU1279" s="20"/>
      <c r="BV1279" s="20"/>
      <c r="BW1279" s="20"/>
      <c r="BX1279" s="20"/>
      <c r="BY1279" s="20"/>
      <c r="BZ1279" s="20"/>
      <c r="CA1279" s="20"/>
      <c r="CB1279" s="20"/>
      <c r="CC1279" s="20"/>
      <c r="CD1279" s="20"/>
      <c r="CE1279" s="20"/>
      <c r="CF1279" s="20"/>
      <c r="CG1279" s="20"/>
      <c r="CH1279" s="20"/>
      <c r="CI1279" s="20"/>
      <c r="CJ1279" s="20"/>
      <c r="CK1279" s="20"/>
      <c r="CL1279" s="20"/>
      <c r="CM1279" s="20"/>
      <c r="CN1279" s="20"/>
      <c r="CO1279" s="20"/>
      <c r="CP1279" s="20"/>
      <c r="CQ1279" s="20"/>
      <c r="CR1279" s="20"/>
      <c r="CS1279" s="20"/>
      <c r="CT1279" s="20"/>
      <c r="CU1279" s="20"/>
      <c r="CV1279" s="20"/>
      <c r="CW1279" s="20"/>
      <c r="CX1279" s="20"/>
      <c r="CY1279" s="20"/>
      <c r="CZ1279" s="20"/>
      <c r="DA1279" s="20"/>
      <c r="DB1279" s="20"/>
      <c r="DC1279" s="20"/>
      <c r="DD1279" s="20"/>
      <c r="DE1279" s="20"/>
      <c r="DF1279" s="20"/>
      <c r="DG1279" s="20"/>
      <c r="DH1279" s="20"/>
      <c r="DI1279" s="20"/>
      <c r="DJ1279" s="20"/>
      <c r="DK1279" s="20"/>
      <c r="DL1279" s="20"/>
      <c r="DM1279" s="20"/>
      <c r="DN1279" s="20"/>
      <c r="DO1279" s="20"/>
      <c r="DP1279" s="20"/>
      <c r="DQ1279" s="20"/>
      <c r="DR1279" s="20"/>
      <c r="DS1279" s="20"/>
      <c r="DT1279" s="20"/>
      <c r="DU1279" s="20"/>
      <c r="DV1279" s="20"/>
      <c r="DW1279" s="20"/>
      <c r="DX1279" s="20"/>
      <c r="DY1279" s="20"/>
    </row>
    <row r="1280">
      <c r="A1280" s="20"/>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c r="AE1280" s="20"/>
      <c r="AF1280" s="20"/>
      <c r="AG1280" s="20"/>
      <c r="AH1280" s="20"/>
      <c r="AI1280" s="20"/>
      <c r="AJ1280" s="20"/>
      <c r="AK1280" s="20"/>
      <c r="AL1280" s="20"/>
      <c r="AM1280" s="20"/>
      <c r="AN1280" s="20"/>
      <c r="AO1280" s="20"/>
      <c r="AP1280" s="20"/>
      <c r="AQ1280" s="20"/>
      <c r="AR1280" s="20"/>
      <c r="AS1280" s="20"/>
      <c r="AT1280" s="20"/>
      <c r="AU1280" s="20"/>
      <c r="AV1280" s="20"/>
      <c r="AW1280" s="20"/>
      <c r="AX1280" s="20"/>
      <c r="AY1280" s="20"/>
      <c r="AZ1280" s="20"/>
      <c r="BA1280" s="20"/>
      <c r="BB1280" s="20"/>
      <c r="BC1280" s="20"/>
      <c r="BD1280" s="20"/>
      <c r="BE1280" s="20"/>
      <c r="BF1280" s="20"/>
      <c r="BG1280" s="20"/>
      <c r="BH1280" s="20"/>
      <c r="BI1280" s="20"/>
      <c r="BJ1280" s="20"/>
      <c r="BK1280" s="20"/>
      <c r="BL1280" s="20"/>
      <c r="BM1280" s="20"/>
      <c r="BN1280" s="20"/>
      <c r="BO1280" s="20"/>
      <c r="BP1280" s="20"/>
      <c r="BQ1280" s="20"/>
      <c r="BR1280" s="20"/>
      <c r="BS1280" s="20"/>
      <c r="BT1280" s="20"/>
      <c r="BU1280" s="20"/>
      <c r="BV1280" s="20"/>
      <c r="BW1280" s="20"/>
      <c r="BX1280" s="20"/>
      <c r="BY1280" s="20"/>
      <c r="BZ1280" s="20"/>
      <c r="CA1280" s="20"/>
      <c r="CB1280" s="20"/>
      <c r="CC1280" s="20"/>
      <c r="CD1280" s="20"/>
      <c r="CE1280" s="20"/>
      <c r="CF1280" s="20"/>
      <c r="CG1280" s="20"/>
      <c r="CH1280" s="20"/>
      <c r="CI1280" s="20"/>
      <c r="CJ1280" s="20"/>
      <c r="CK1280" s="20"/>
      <c r="CL1280" s="20"/>
      <c r="CM1280" s="20"/>
      <c r="CN1280" s="20"/>
      <c r="CO1280" s="20"/>
      <c r="CP1280" s="20"/>
      <c r="CQ1280" s="20"/>
      <c r="CR1280" s="20"/>
      <c r="CS1280" s="20"/>
      <c r="CT1280" s="20"/>
      <c r="CU1280" s="20"/>
      <c r="CV1280" s="20"/>
      <c r="CW1280" s="20"/>
      <c r="CX1280" s="20"/>
      <c r="CY1280" s="20"/>
      <c r="CZ1280" s="20"/>
      <c r="DA1280" s="20"/>
      <c r="DB1280" s="20"/>
      <c r="DC1280" s="20"/>
      <c r="DD1280" s="20"/>
      <c r="DE1280" s="20"/>
      <c r="DF1280" s="20"/>
      <c r="DG1280" s="20"/>
      <c r="DH1280" s="20"/>
      <c r="DI1280" s="20"/>
      <c r="DJ1280" s="20"/>
      <c r="DK1280" s="20"/>
      <c r="DL1280" s="20"/>
      <c r="DM1280" s="20"/>
      <c r="DN1280" s="20"/>
      <c r="DO1280" s="20"/>
      <c r="DP1280" s="20"/>
      <c r="DQ1280" s="20"/>
      <c r="DR1280" s="20"/>
      <c r="DS1280" s="20"/>
      <c r="DT1280" s="20"/>
      <c r="DU1280" s="20"/>
      <c r="DV1280" s="20"/>
      <c r="DW1280" s="20"/>
      <c r="DX1280" s="20"/>
      <c r="DY1280" s="20"/>
    </row>
    <row r="1281">
      <c r="A1281" s="20"/>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c r="AE1281" s="20"/>
      <c r="AF1281" s="20"/>
      <c r="AG1281" s="20"/>
      <c r="AH1281" s="20"/>
      <c r="AI1281" s="20"/>
      <c r="AJ1281" s="20"/>
      <c r="AK1281" s="20"/>
      <c r="AL1281" s="20"/>
      <c r="AM1281" s="20"/>
      <c r="AN1281" s="20"/>
      <c r="AO1281" s="20"/>
      <c r="AP1281" s="20"/>
      <c r="AQ1281" s="20"/>
      <c r="AR1281" s="20"/>
      <c r="AS1281" s="20"/>
      <c r="AT1281" s="20"/>
      <c r="AU1281" s="20"/>
      <c r="AV1281" s="20"/>
      <c r="AW1281" s="20"/>
      <c r="AX1281" s="20"/>
      <c r="AY1281" s="20"/>
      <c r="AZ1281" s="20"/>
      <c r="BA1281" s="20"/>
      <c r="BB1281" s="20"/>
      <c r="BC1281" s="20"/>
      <c r="BD1281" s="20"/>
      <c r="BE1281" s="20"/>
      <c r="BF1281" s="20"/>
      <c r="BG1281" s="20"/>
      <c r="BH1281" s="20"/>
      <c r="BI1281" s="20"/>
      <c r="BJ1281" s="20"/>
      <c r="BK1281" s="20"/>
      <c r="BL1281" s="20"/>
      <c r="BM1281" s="20"/>
      <c r="BN1281" s="20"/>
      <c r="BO1281" s="20"/>
      <c r="BP1281" s="20"/>
      <c r="BQ1281" s="20"/>
      <c r="BR1281" s="20"/>
      <c r="BS1281" s="20"/>
      <c r="BT1281" s="20"/>
      <c r="BU1281" s="20"/>
      <c r="BV1281" s="20"/>
      <c r="BW1281" s="20"/>
      <c r="BX1281" s="20"/>
      <c r="BY1281" s="20"/>
      <c r="BZ1281" s="20"/>
      <c r="CA1281" s="20"/>
      <c r="CB1281" s="20"/>
      <c r="CC1281" s="20"/>
      <c r="CD1281" s="20"/>
      <c r="CE1281" s="20"/>
      <c r="CF1281" s="20"/>
      <c r="CG1281" s="20"/>
      <c r="CH1281" s="20"/>
      <c r="CI1281" s="20"/>
      <c r="CJ1281" s="20"/>
      <c r="CK1281" s="20"/>
      <c r="CL1281" s="20"/>
      <c r="CM1281" s="20"/>
      <c r="CN1281" s="20"/>
      <c r="CO1281" s="20"/>
      <c r="CP1281" s="20"/>
      <c r="CQ1281" s="20"/>
      <c r="CR1281" s="20"/>
      <c r="CS1281" s="20"/>
      <c r="CT1281" s="20"/>
      <c r="CU1281" s="20"/>
      <c r="CV1281" s="20"/>
      <c r="CW1281" s="20"/>
      <c r="CX1281" s="20"/>
      <c r="CY1281" s="20"/>
      <c r="CZ1281" s="20"/>
      <c r="DA1281" s="20"/>
      <c r="DB1281" s="20"/>
      <c r="DC1281" s="20"/>
      <c r="DD1281" s="20"/>
      <c r="DE1281" s="20"/>
      <c r="DF1281" s="20"/>
      <c r="DG1281" s="20"/>
      <c r="DH1281" s="20"/>
      <c r="DI1281" s="20"/>
      <c r="DJ1281" s="20"/>
      <c r="DK1281" s="20"/>
      <c r="DL1281" s="20"/>
      <c r="DM1281" s="20"/>
      <c r="DN1281" s="20"/>
      <c r="DO1281" s="20"/>
      <c r="DP1281" s="20"/>
      <c r="DQ1281" s="20"/>
      <c r="DR1281" s="20"/>
      <c r="DS1281" s="20"/>
      <c r="DT1281" s="20"/>
      <c r="DU1281" s="20"/>
      <c r="DV1281" s="20"/>
      <c r="DW1281" s="20"/>
      <c r="DX1281" s="20"/>
      <c r="DY1281" s="20"/>
    </row>
    <row r="1282">
      <c r="A1282" s="20"/>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c r="AE1282" s="20"/>
      <c r="AF1282" s="20"/>
      <c r="AG1282" s="20"/>
      <c r="AH1282" s="20"/>
      <c r="AI1282" s="20"/>
      <c r="AJ1282" s="20"/>
      <c r="AK1282" s="20"/>
      <c r="AL1282" s="20"/>
      <c r="AM1282" s="20"/>
      <c r="AN1282" s="20"/>
      <c r="AO1282" s="20"/>
      <c r="AP1282" s="20"/>
      <c r="AQ1282" s="20"/>
      <c r="AR1282" s="20"/>
      <c r="AS1282" s="20"/>
      <c r="AT1282" s="20"/>
      <c r="AU1282" s="20"/>
      <c r="AV1282" s="20"/>
      <c r="AW1282" s="20"/>
      <c r="AX1282" s="20"/>
      <c r="AY1282" s="20"/>
      <c r="AZ1282" s="20"/>
      <c r="BA1282" s="20"/>
      <c r="BB1282" s="20"/>
      <c r="BC1282" s="20"/>
      <c r="BD1282" s="20"/>
      <c r="BE1282" s="20"/>
      <c r="BF1282" s="20"/>
      <c r="BG1282" s="20"/>
      <c r="BH1282" s="20"/>
      <c r="BI1282" s="20"/>
      <c r="BJ1282" s="20"/>
      <c r="BK1282" s="20"/>
      <c r="BL1282" s="20"/>
      <c r="BM1282" s="20"/>
      <c r="BN1282" s="20"/>
      <c r="BO1282" s="20"/>
      <c r="BP1282" s="20"/>
      <c r="BQ1282" s="20"/>
      <c r="BR1282" s="20"/>
      <c r="BS1282" s="20"/>
      <c r="BT1282" s="20"/>
      <c r="BU1282" s="20"/>
      <c r="BV1282" s="20"/>
      <c r="BW1282" s="20"/>
      <c r="BX1282" s="20"/>
      <c r="BY1282" s="20"/>
      <c r="BZ1282" s="20"/>
      <c r="CA1282" s="20"/>
      <c r="CB1282" s="20"/>
      <c r="CC1282" s="20"/>
      <c r="CD1282" s="20"/>
      <c r="CE1282" s="20"/>
      <c r="CF1282" s="20"/>
      <c r="CG1282" s="20"/>
      <c r="CH1282" s="20"/>
      <c r="CI1282" s="20"/>
      <c r="CJ1282" s="20"/>
      <c r="CK1282" s="20"/>
      <c r="CL1282" s="20"/>
      <c r="CM1282" s="20"/>
      <c r="CN1282" s="20"/>
      <c r="CO1282" s="20"/>
      <c r="CP1282" s="20"/>
      <c r="CQ1282" s="20"/>
      <c r="CR1282" s="20"/>
      <c r="CS1282" s="20"/>
      <c r="CT1282" s="20"/>
      <c r="CU1282" s="20"/>
      <c r="CV1282" s="20"/>
      <c r="CW1282" s="20"/>
      <c r="CX1282" s="20"/>
      <c r="CY1282" s="20"/>
      <c r="CZ1282" s="20"/>
      <c r="DA1282" s="20"/>
      <c r="DB1282" s="20"/>
      <c r="DC1282" s="20"/>
      <c r="DD1282" s="20"/>
      <c r="DE1282" s="20"/>
      <c r="DF1282" s="20"/>
      <c r="DG1282" s="20"/>
      <c r="DH1282" s="20"/>
      <c r="DI1282" s="20"/>
      <c r="DJ1282" s="20"/>
      <c r="DK1282" s="20"/>
      <c r="DL1282" s="20"/>
      <c r="DM1282" s="20"/>
      <c r="DN1282" s="20"/>
      <c r="DO1282" s="20"/>
      <c r="DP1282" s="20"/>
      <c r="DQ1282" s="20"/>
      <c r="DR1282" s="20"/>
      <c r="DS1282" s="20"/>
      <c r="DT1282" s="20"/>
      <c r="DU1282" s="20"/>
      <c r="DV1282" s="20"/>
      <c r="DW1282" s="20"/>
      <c r="DX1282" s="20"/>
      <c r="DY1282" s="20"/>
    </row>
    <row r="1283">
      <c r="A1283" s="20"/>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c r="AE1283" s="20"/>
      <c r="AF1283" s="20"/>
      <c r="AG1283" s="20"/>
      <c r="AH1283" s="20"/>
      <c r="AI1283" s="20"/>
      <c r="AJ1283" s="20"/>
      <c r="AK1283" s="20"/>
      <c r="AL1283" s="20"/>
      <c r="AM1283" s="20"/>
      <c r="AN1283" s="20"/>
      <c r="AO1283" s="20"/>
      <c r="AP1283" s="20"/>
      <c r="AQ1283" s="20"/>
      <c r="AR1283" s="20"/>
      <c r="AS1283" s="20"/>
      <c r="AT1283" s="20"/>
      <c r="AU1283" s="20"/>
      <c r="AV1283" s="20"/>
      <c r="AW1283" s="20"/>
      <c r="AX1283" s="20"/>
      <c r="AY1283" s="20"/>
      <c r="AZ1283" s="20"/>
      <c r="BA1283" s="20"/>
      <c r="BB1283" s="20"/>
      <c r="BC1283" s="20"/>
      <c r="BD1283" s="20"/>
      <c r="BE1283" s="20"/>
      <c r="BF1283" s="20"/>
      <c r="BG1283" s="20"/>
      <c r="BH1283" s="20"/>
      <c r="BI1283" s="20"/>
      <c r="BJ1283" s="20"/>
      <c r="BK1283" s="20"/>
      <c r="BL1283" s="20"/>
      <c r="BM1283" s="20"/>
      <c r="BN1283" s="20"/>
      <c r="BO1283" s="20"/>
      <c r="BP1283" s="20"/>
      <c r="BQ1283" s="20"/>
      <c r="BR1283" s="20"/>
      <c r="BS1283" s="20"/>
      <c r="BT1283" s="20"/>
      <c r="BU1283" s="20"/>
      <c r="BV1283" s="20"/>
      <c r="BW1283" s="20"/>
      <c r="BX1283" s="20"/>
      <c r="BY1283" s="20"/>
      <c r="BZ1283" s="20"/>
      <c r="CA1283" s="20"/>
      <c r="CB1283" s="20"/>
      <c r="CC1283" s="20"/>
      <c r="CD1283" s="20"/>
      <c r="CE1283" s="20"/>
      <c r="CF1283" s="20"/>
      <c r="CG1283" s="20"/>
      <c r="CH1283" s="20"/>
      <c r="CI1283" s="20"/>
      <c r="CJ1283" s="20"/>
      <c r="CK1283" s="20"/>
      <c r="CL1283" s="20"/>
      <c r="CM1283" s="20"/>
      <c r="CN1283" s="20"/>
      <c r="CO1283" s="20"/>
      <c r="CP1283" s="20"/>
      <c r="CQ1283" s="20"/>
      <c r="CR1283" s="20"/>
      <c r="CS1283" s="20"/>
      <c r="CT1283" s="20"/>
      <c r="CU1283" s="20"/>
      <c r="CV1283" s="20"/>
      <c r="CW1283" s="20"/>
      <c r="CX1283" s="20"/>
      <c r="CY1283" s="20"/>
      <c r="CZ1283" s="20"/>
      <c r="DA1283" s="20"/>
      <c r="DB1283" s="20"/>
      <c r="DC1283" s="20"/>
      <c r="DD1283" s="20"/>
      <c r="DE1283" s="20"/>
      <c r="DF1283" s="20"/>
      <c r="DG1283" s="20"/>
      <c r="DH1283" s="20"/>
      <c r="DI1283" s="20"/>
      <c r="DJ1283" s="20"/>
      <c r="DK1283" s="20"/>
      <c r="DL1283" s="20"/>
      <c r="DM1283" s="20"/>
      <c r="DN1283" s="20"/>
      <c r="DO1283" s="20"/>
      <c r="DP1283" s="20"/>
      <c r="DQ1283" s="20"/>
      <c r="DR1283" s="20"/>
      <c r="DS1283" s="20"/>
      <c r="DT1283" s="20"/>
      <c r="DU1283" s="20"/>
      <c r="DV1283" s="20"/>
      <c r="DW1283" s="20"/>
      <c r="DX1283" s="20"/>
      <c r="DY1283" s="20"/>
    </row>
    <row r="1284">
      <c r="A1284" s="20"/>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c r="AE1284" s="20"/>
      <c r="AF1284" s="20"/>
      <c r="AG1284" s="20"/>
      <c r="AH1284" s="20"/>
      <c r="AI1284" s="20"/>
      <c r="AJ1284" s="20"/>
      <c r="AK1284" s="20"/>
      <c r="AL1284" s="20"/>
      <c r="AM1284" s="20"/>
      <c r="AN1284" s="20"/>
      <c r="AO1284" s="20"/>
      <c r="AP1284" s="20"/>
      <c r="AQ1284" s="20"/>
      <c r="AR1284" s="20"/>
      <c r="AS1284" s="20"/>
      <c r="AT1284" s="20"/>
      <c r="AU1284" s="20"/>
      <c r="AV1284" s="20"/>
      <c r="AW1284" s="20"/>
      <c r="AX1284" s="20"/>
      <c r="AY1284" s="20"/>
      <c r="AZ1284" s="20"/>
      <c r="BA1284" s="20"/>
      <c r="BB1284" s="20"/>
      <c r="BC1284" s="20"/>
      <c r="BD1284" s="20"/>
      <c r="BE1284" s="20"/>
      <c r="BF1284" s="20"/>
      <c r="BG1284" s="20"/>
      <c r="BH1284" s="20"/>
      <c r="BI1284" s="20"/>
      <c r="BJ1284" s="20"/>
      <c r="BK1284" s="20"/>
      <c r="BL1284" s="20"/>
      <c r="BM1284" s="20"/>
      <c r="BN1284" s="20"/>
      <c r="BO1284" s="20"/>
      <c r="BP1284" s="20"/>
      <c r="BQ1284" s="20"/>
      <c r="BR1284" s="20"/>
      <c r="BS1284" s="20"/>
      <c r="BT1284" s="20"/>
      <c r="BU1284" s="20"/>
      <c r="BV1284" s="20"/>
      <c r="BW1284" s="20"/>
      <c r="BX1284" s="20"/>
      <c r="BY1284" s="20"/>
      <c r="BZ1284" s="20"/>
      <c r="CA1284" s="20"/>
      <c r="CB1284" s="20"/>
      <c r="CC1284" s="20"/>
      <c r="CD1284" s="20"/>
      <c r="CE1284" s="20"/>
      <c r="CF1284" s="20"/>
      <c r="CG1284" s="20"/>
      <c r="CH1284" s="20"/>
      <c r="CI1284" s="20"/>
      <c r="CJ1284" s="20"/>
      <c r="CK1284" s="20"/>
      <c r="CL1284" s="20"/>
      <c r="CM1284" s="20"/>
      <c r="CN1284" s="20"/>
      <c r="CO1284" s="20"/>
      <c r="CP1284" s="20"/>
      <c r="CQ1284" s="20"/>
      <c r="CR1284" s="20"/>
      <c r="CS1284" s="20"/>
      <c r="CT1284" s="20"/>
      <c r="CU1284" s="20"/>
      <c r="CV1284" s="20"/>
      <c r="CW1284" s="20"/>
      <c r="CX1284" s="20"/>
      <c r="CY1284" s="20"/>
      <c r="CZ1284" s="20"/>
      <c r="DA1284" s="20"/>
      <c r="DB1284" s="20"/>
      <c r="DC1284" s="20"/>
      <c r="DD1284" s="20"/>
      <c r="DE1284" s="20"/>
      <c r="DF1284" s="20"/>
      <c r="DG1284" s="20"/>
      <c r="DH1284" s="20"/>
      <c r="DI1284" s="20"/>
      <c r="DJ1284" s="20"/>
      <c r="DK1284" s="20"/>
      <c r="DL1284" s="20"/>
      <c r="DM1284" s="20"/>
      <c r="DN1284" s="20"/>
      <c r="DO1284" s="20"/>
      <c r="DP1284" s="20"/>
      <c r="DQ1284" s="20"/>
      <c r="DR1284" s="20"/>
      <c r="DS1284" s="20"/>
      <c r="DT1284" s="20"/>
      <c r="DU1284" s="20"/>
      <c r="DV1284" s="20"/>
      <c r="DW1284" s="20"/>
      <c r="DX1284" s="20"/>
      <c r="DY1284" s="20"/>
    </row>
    <row r="1285">
      <c r="A1285" s="20"/>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c r="AE1285" s="20"/>
      <c r="AF1285" s="20"/>
      <c r="AG1285" s="20"/>
      <c r="AH1285" s="20"/>
      <c r="AI1285" s="20"/>
      <c r="AJ1285" s="20"/>
      <c r="AK1285" s="20"/>
      <c r="AL1285" s="20"/>
      <c r="AM1285" s="20"/>
      <c r="AN1285" s="20"/>
      <c r="AO1285" s="20"/>
      <c r="AP1285" s="20"/>
      <c r="AQ1285" s="20"/>
      <c r="AR1285" s="20"/>
      <c r="AS1285" s="20"/>
      <c r="AT1285" s="20"/>
      <c r="AU1285" s="20"/>
      <c r="AV1285" s="20"/>
      <c r="AW1285" s="20"/>
      <c r="AX1285" s="20"/>
      <c r="AY1285" s="20"/>
      <c r="AZ1285" s="20"/>
      <c r="BA1285" s="20"/>
      <c r="BB1285" s="20"/>
      <c r="BC1285" s="20"/>
      <c r="BD1285" s="20"/>
      <c r="BE1285" s="20"/>
      <c r="BF1285" s="20"/>
      <c r="BG1285" s="20"/>
      <c r="BH1285" s="20"/>
      <c r="BI1285" s="20"/>
      <c r="BJ1285" s="20"/>
      <c r="BK1285" s="20"/>
      <c r="BL1285" s="20"/>
      <c r="BM1285" s="20"/>
      <c r="BN1285" s="20"/>
      <c r="BO1285" s="20"/>
      <c r="BP1285" s="20"/>
      <c r="BQ1285" s="20"/>
      <c r="BR1285" s="20"/>
      <c r="BS1285" s="20"/>
      <c r="BT1285" s="20"/>
      <c r="BU1285" s="20"/>
      <c r="BV1285" s="20"/>
      <c r="BW1285" s="20"/>
      <c r="BX1285" s="20"/>
      <c r="BY1285" s="20"/>
      <c r="BZ1285" s="20"/>
      <c r="CA1285" s="20"/>
      <c r="CB1285" s="20"/>
      <c r="CC1285" s="20"/>
      <c r="CD1285" s="20"/>
      <c r="CE1285" s="20"/>
      <c r="CF1285" s="20"/>
      <c r="CG1285" s="20"/>
      <c r="CH1285" s="20"/>
      <c r="CI1285" s="20"/>
      <c r="CJ1285" s="20"/>
      <c r="CK1285" s="20"/>
      <c r="CL1285" s="20"/>
      <c r="CM1285" s="20"/>
      <c r="CN1285" s="20"/>
      <c r="CO1285" s="20"/>
      <c r="CP1285" s="20"/>
      <c r="CQ1285" s="20"/>
      <c r="CR1285" s="20"/>
      <c r="CS1285" s="20"/>
      <c r="CT1285" s="20"/>
      <c r="CU1285" s="20"/>
      <c r="CV1285" s="20"/>
      <c r="CW1285" s="20"/>
      <c r="CX1285" s="20"/>
      <c r="CY1285" s="20"/>
      <c r="CZ1285" s="20"/>
      <c r="DA1285" s="20"/>
      <c r="DB1285" s="20"/>
      <c r="DC1285" s="20"/>
      <c r="DD1285" s="20"/>
      <c r="DE1285" s="20"/>
      <c r="DF1285" s="20"/>
      <c r="DG1285" s="20"/>
      <c r="DH1285" s="20"/>
      <c r="DI1285" s="20"/>
      <c r="DJ1285" s="20"/>
      <c r="DK1285" s="20"/>
      <c r="DL1285" s="20"/>
      <c r="DM1285" s="20"/>
      <c r="DN1285" s="20"/>
      <c r="DO1285" s="20"/>
      <c r="DP1285" s="20"/>
      <c r="DQ1285" s="20"/>
      <c r="DR1285" s="20"/>
      <c r="DS1285" s="20"/>
      <c r="DT1285" s="20"/>
      <c r="DU1285" s="20"/>
      <c r="DV1285" s="20"/>
      <c r="DW1285" s="20"/>
      <c r="DX1285" s="20"/>
      <c r="DY1285" s="20"/>
    </row>
    <row r="1286">
      <c r="A1286" s="20"/>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c r="AE1286" s="20"/>
      <c r="AF1286" s="20"/>
      <c r="AG1286" s="20"/>
      <c r="AH1286" s="20"/>
      <c r="AI1286" s="20"/>
      <c r="AJ1286" s="20"/>
      <c r="AK1286" s="20"/>
      <c r="AL1286" s="20"/>
      <c r="AM1286" s="20"/>
      <c r="AN1286" s="20"/>
      <c r="AO1286" s="20"/>
      <c r="AP1286" s="20"/>
      <c r="AQ1286" s="20"/>
      <c r="AR1286" s="20"/>
      <c r="AS1286" s="20"/>
      <c r="AT1286" s="20"/>
      <c r="AU1286" s="20"/>
      <c r="AV1286" s="20"/>
      <c r="AW1286" s="20"/>
      <c r="AX1286" s="20"/>
      <c r="AY1286" s="20"/>
      <c r="AZ1286" s="20"/>
      <c r="BA1286" s="20"/>
      <c r="BB1286" s="20"/>
      <c r="BC1286" s="20"/>
      <c r="BD1286" s="20"/>
      <c r="BE1286" s="20"/>
      <c r="BF1286" s="20"/>
      <c r="BG1286" s="20"/>
      <c r="BH1286" s="20"/>
      <c r="BI1286" s="20"/>
      <c r="BJ1286" s="20"/>
      <c r="BK1286" s="20"/>
      <c r="BL1286" s="20"/>
      <c r="BM1286" s="20"/>
      <c r="BN1286" s="20"/>
      <c r="BO1286" s="20"/>
      <c r="BP1286" s="20"/>
      <c r="BQ1286" s="20"/>
      <c r="BR1286" s="20"/>
      <c r="BS1286" s="20"/>
      <c r="BT1286" s="20"/>
      <c r="BU1286" s="20"/>
      <c r="BV1286" s="20"/>
      <c r="BW1286" s="20"/>
      <c r="BX1286" s="20"/>
      <c r="BY1286" s="20"/>
      <c r="BZ1286" s="20"/>
      <c r="CA1286" s="20"/>
      <c r="CB1286" s="20"/>
      <c r="CC1286" s="20"/>
      <c r="CD1286" s="20"/>
      <c r="CE1286" s="20"/>
      <c r="CF1286" s="20"/>
      <c r="CG1286" s="20"/>
      <c r="CH1286" s="20"/>
      <c r="CI1286" s="20"/>
      <c r="CJ1286" s="20"/>
      <c r="CK1286" s="20"/>
      <c r="CL1286" s="20"/>
      <c r="CM1286" s="20"/>
      <c r="CN1286" s="20"/>
      <c r="CO1286" s="20"/>
      <c r="CP1286" s="20"/>
      <c r="CQ1286" s="20"/>
      <c r="CR1286" s="20"/>
      <c r="CS1286" s="20"/>
      <c r="CT1286" s="20"/>
      <c r="CU1286" s="20"/>
      <c r="CV1286" s="20"/>
      <c r="CW1286" s="20"/>
      <c r="CX1286" s="20"/>
      <c r="CY1286" s="20"/>
      <c r="CZ1286" s="20"/>
      <c r="DA1286" s="20"/>
      <c r="DB1286" s="20"/>
      <c r="DC1286" s="20"/>
      <c r="DD1286" s="20"/>
      <c r="DE1286" s="20"/>
      <c r="DF1286" s="20"/>
      <c r="DG1286" s="20"/>
      <c r="DH1286" s="20"/>
      <c r="DI1286" s="20"/>
      <c r="DJ1286" s="20"/>
      <c r="DK1286" s="20"/>
      <c r="DL1286" s="20"/>
      <c r="DM1286" s="20"/>
      <c r="DN1286" s="20"/>
      <c r="DO1286" s="20"/>
      <c r="DP1286" s="20"/>
      <c r="DQ1286" s="20"/>
      <c r="DR1286" s="20"/>
      <c r="DS1286" s="20"/>
      <c r="DT1286" s="20"/>
      <c r="DU1286" s="20"/>
      <c r="DV1286" s="20"/>
      <c r="DW1286" s="20"/>
      <c r="DX1286" s="20"/>
      <c r="DY1286" s="20"/>
    </row>
    <row r="1287">
      <c r="A1287" s="20"/>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c r="AE1287" s="20"/>
      <c r="AF1287" s="20"/>
      <c r="AG1287" s="20"/>
      <c r="AH1287" s="20"/>
      <c r="AI1287" s="20"/>
      <c r="AJ1287" s="20"/>
      <c r="AK1287" s="20"/>
      <c r="AL1287" s="20"/>
      <c r="AM1287" s="20"/>
      <c r="AN1287" s="20"/>
      <c r="AO1287" s="20"/>
      <c r="AP1287" s="20"/>
      <c r="AQ1287" s="20"/>
      <c r="AR1287" s="20"/>
      <c r="AS1287" s="20"/>
      <c r="AT1287" s="20"/>
      <c r="AU1287" s="20"/>
      <c r="AV1287" s="20"/>
      <c r="AW1287" s="20"/>
      <c r="AX1287" s="20"/>
      <c r="AY1287" s="20"/>
      <c r="AZ1287" s="20"/>
      <c r="BA1287" s="20"/>
      <c r="BB1287" s="20"/>
      <c r="BC1287" s="20"/>
      <c r="BD1287" s="20"/>
      <c r="BE1287" s="20"/>
      <c r="BF1287" s="20"/>
      <c r="BG1287" s="20"/>
      <c r="BH1287" s="20"/>
      <c r="BI1287" s="20"/>
      <c r="BJ1287" s="20"/>
      <c r="BK1287" s="20"/>
      <c r="BL1287" s="20"/>
      <c r="BM1287" s="20"/>
      <c r="BN1287" s="20"/>
      <c r="BO1287" s="20"/>
      <c r="BP1287" s="20"/>
      <c r="BQ1287" s="20"/>
      <c r="BR1287" s="20"/>
      <c r="BS1287" s="20"/>
      <c r="BT1287" s="20"/>
      <c r="BU1287" s="20"/>
      <c r="BV1287" s="20"/>
      <c r="BW1287" s="20"/>
      <c r="BX1287" s="20"/>
      <c r="BY1287" s="20"/>
      <c r="BZ1287" s="20"/>
      <c r="CA1287" s="20"/>
      <c r="CB1287" s="20"/>
      <c r="CC1287" s="20"/>
      <c r="CD1287" s="20"/>
      <c r="CE1287" s="20"/>
      <c r="CF1287" s="20"/>
      <c r="CG1287" s="20"/>
      <c r="CH1287" s="20"/>
      <c r="CI1287" s="20"/>
      <c r="CJ1287" s="20"/>
      <c r="CK1287" s="20"/>
      <c r="CL1287" s="20"/>
      <c r="CM1287" s="20"/>
      <c r="CN1287" s="20"/>
      <c r="CO1287" s="20"/>
      <c r="CP1287" s="20"/>
      <c r="CQ1287" s="20"/>
      <c r="CR1287" s="20"/>
      <c r="CS1287" s="20"/>
      <c r="CT1287" s="20"/>
      <c r="CU1287" s="20"/>
      <c r="CV1287" s="20"/>
      <c r="CW1287" s="20"/>
      <c r="CX1287" s="20"/>
      <c r="CY1287" s="20"/>
      <c r="CZ1287" s="20"/>
      <c r="DA1287" s="20"/>
      <c r="DB1287" s="20"/>
      <c r="DC1287" s="20"/>
      <c r="DD1287" s="20"/>
      <c r="DE1287" s="20"/>
      <c r="DF1287" s="20"/>
      <c r="DG1287" s="20"/>
      <c r="DH1287" s="20"/>
      <c r="DI1287" s="20"/>
      <c r="DJ1287" s="20"/>
      <c r="DK1287" s="20"/>
      <c r="DL1287" s="20"/>
      <c r="DM1287" s="20"/>
      <c r="DN1287" s="20"/>
      <c r="DO1287" s="20"/>
      <c r="DP1287" s="20"/>
      <c r="DQ1287" s="20"/>
      <c r="DR1287" s="20"/>
      <c r="DS1287" s="20"/>
      <c r="DT1287" s="20"/>
      <c r="DU1287" s="20"/>
      <c r="DV1287" s="20"/>
      <c r="DW1287" s="20"/>
      <c r="DX1287" s="20"/>
      <c r="DY1287" s="20"/>
    </row>
    <row r="1288">
      <c r="A1288" s="20"/>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c r="AE1288" s="20"/>
      <c r="AF1288" s="20"/>
      <c r="AG1288" s="20"/>
      <c r="AH1288" s="20"/>
      <c r="AI1288" s="20"/>
      <c r="AJ1288" s="20"/>
      <c r="AK1288" s="20"/>
      <c r="AL1288" s="20"/>
      <c r="AM1288" s="20"/>
      <c r="AN1288" s="20"/>
      <c r="AO1288" s="20"/>
      <c r="AP1288" s="20"/>
      <c r="AQ1288" s="20"/>
      <c r="AR1288" s="20"/>
      <c r="AS1288" s="20"/>
      <c r="AT1288" s="20"/>
      <c r="AU1288" s="20"/>
      <c r="AV1288" s="20"/>
      <c r="AW1288" s="20"/>
      <c r="AX1288" s="20"/>
      <c r="AY1288" s="20"/>
      <c r="AZ1288" s="20"/>
      <c r="BA1288" s="20"/>
      <c r="BB1288" s="20"/>
      <c r="BC1288" s="20"/>
      <c r="BD1288" s="20"/>
      <c r="BE1288" s="20"/>
      <c r="BF1288" s="20"/>
      <c r="BG1288" s="20"/>
      <c r="BH1288" s="20"/>
      <c r="BI1288" s="20"/>
      <c r="BJ1288" s="20"/>
      <c r="BK1288" s="20"/>
      <c r="BL1288" s="20"/>
      <c r="BM1288" s="20"/>
      <c r="BN1288" s="20"/>
      <c r="BO1288" s="20"/>
      <c r="BP1288" s="20"/>
      <c r="BQ1288" s="20"/>
      <c r="BR1288" s="20"/>
      <c r="BS1288" s="20"/>
      <c r="BT1288" s="20"/>
      <c r="BU1288" s="20"/>
      <c r="BV1288" s="20"/>
      <c r="BW1288" s="20"/>
      <c r="BX1288" s="20"/>
      <c r="BY1288" s="20"/>
      <c r="BZ1288" s="20"/>
      <c r="CA1288" s="20"/>
      <c r="CB1288" s="20"/>
      <c r="CC1288" s="20"/>
      <c r="CD1288" s="20"/>
      <c r="CE1288" s="20"/>
      <c r="CF1288" s="20"/>
      <c r="CG1288" s="20"/>
      <c r="CH1288" s="20"/>
      <c r="CI1288" s="20"/>
      <c r="CJ1288" s="20"/>
      <c r="CK1288" s="20"/>
      <c r="CL1288" s="20"/>
      <c r="CM1288" s="20"/>
      <c r="CN1288" s="20"/>
      <c r="CO1288" s="20"/>
      <c r="CP1288" s="20"/>
      <c r="CQ1288" s="20"/>
      <c r="CR1288" s="20"/>
      <c r="CS1288" s="20"/>
      <c r="CT1288" s="20"/>
      <c r="CU1288" s="20"/>
      <c r="CV1288" s="20"/>
      <c r="CW1288" s="20"/>
      <c r="CX1288" s="20"/>
      <c r="CY1288" s="20"/>
      <c r="CZ1288" s="20"/>
      <c r="DA1288" s="20"/>
      <c r="DB1288" s="20"/>
      <c r="DC1288" s="20"/>
      <c r="DD1288" s="20"/>
      <c r="DE1288" s="20"/>
      <c r="DF1288" s="20"/>
      <c r="DG1288" s="20"/>
      <c r="DH1288" s="20"/>
      <c r="DI1288" s="20"/>
      <c r="DJ1288" s="20"/>
      <c r="DK1288" s="20"/>
      <c r="DL1288" s="20"/>
      <c r="DM1288" s="20"/>
      <c r="DN1288" s="20"/>
      <c r="DO1288" s="20"/>
      <c r="DP1288" s="20"/>
      <c r="DQ1288" s="20"/>
      <c r="DR1288" s="20"/>
      <c r="DS1288" s="20"/>
      <c r="DT1288" s="20"/>
      <c r="DU1288" s="20"/>
      <c r="DV1288" s="20"/>
      <c r="DW1288" s="20"/>
      <c r="DX1288" s="20"/>
      <c r="DY1288" s="20"/>
    </row>
    <row r="1289">
      <c r="A1289" s="20"/>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c r="AE1289" s="20"/>
      <c r="AF1289" s="20"/>
      <c r="AG1289" s="20"/>
      <c r="AH1289" s="20"/>
      <c r="AI1289" s="20"/>
      <c r="AJ1289" s="20"/>
      <c r="AK1289" s="20"/>
      <c r="AL1289" s="20"/>
      <c r="AM1289" s="20"/>
      <c r="AN1289" s="20"/>
      <c r="AO1289" s="20"/>
      <c r="AP1289" s="20"/>
      <c r="AQ1289" s="20"/>
      <c r="AR1289" s="20"/>
      <c r="AS1289" s="20"/>
      <c r="AT1289" s="20"/>
      <c r="AU1289" s="20"/>
      <c r="AV1289" s="20"/>
      <c r="AW1289" s="20"/>
      <c r="AX1289" s="20"/>
      <c r="AY1289" s="20"/>
      <c r="AZ1289" s="20"/>
      <c r="BA1289" s="20"/>
      <c r="BB1289" s="20"/>
      <c r="BC1289" s="20"/>
      <c r="BD1289" s="20"/>
      <c r="BE1289" s="20"/>
      <c r="BF1289" s="20"/>
      <c r="BG1289" s="20"/>
      <c r="BH1289" s="20"/>
      <c r="BI1289" s="20"/>
      <c r="BJ1289" s="20"/>
      <c r="BK1289" s="20"/>
      <c r="BL1289" s="20"/>
      <c r="BM1289" s="20"/>
      <c r="BN1289" s="20"/>
      <c r="BO1289" s="20"/>
      <c r="BP1289" s="20"/>
      <c r="BQ1289" s="20"/>
      <c r="BR1289" s="20"/>
      <c r="BS1289" s="20"/>
      <c r="BT1289" s="20"/>
      <c r="BU1289" s="20"/>
      <c r="BV1289" s="20"/>
      <c r="BW1289" s="20"/>
      <c r="BX1289" s="20"/>
      <c r="BY1289" s="20"/>
      <c r="BZ1289" s="20"/>
      <c r="CA1289" s="20"/>
      <c r="CB1289" s="20"/>
      <c r="CC1289" s="20"/>
      <c r="CD1289" s="20"/>
      <c r="CE1289" s="20"/>
      <c r="CF1289" s="20"/>
      <c r="CG1289" s="20"/>
      <c r="CH1289" s="20"/>
      <c r="CI1289" s="20"/>
      <c r="CJ1289" s="20"/>
      <c r="CK1289" s="20"/>
      <c r="CL1289" s="20"/>
      <c r="CM1289" s="20"/>
      <c r="CN1289" s="20"/>
      <c r="CO1289" s="20"/>
      <c r="CP1289" s="20"/>
      <c r="CQ1289" s="20"/>
      <c r="CR1289" s="20"/>
      <c r="CS1289" s="20"/>
      <c r="CT1289" s="20"/>
      <c r="CU1289" s="20"/>
      <c r="CV1289" s="20"/>
      <c r="CW1289" s="20"/>
      <c r="CX1289" s="20"/>
      <c r="CY1289" s="20"/>
      <c r="CZ1289" s="20"/>
      <c r="DA1289" s="20"/>
      <c r="DB1289" s="20"/>
      <c r="DC1289" s="20"/>
      <c r="DD1289" s="20"/>
      <c r="DE1289" s="20"/>
      <c r="DF1289" s="20"/>
      <c r="DG1289" s="20"/>
      <c r="DH1289" s="20"/>
      <c r="DI1289" s="20"/>
      <c r="DJ1289" s="20"/>
      <c r="DK1289" s="20"/>
      <c r="DL1289" s="20"/>
      <c r="DM1289" s="20"/>
      <c r="DN1289" s="20"/>
      <c r="DO1289" s="20"/>
      <c r="DP1289" s="20"/>
      <c r="DQ1289" s="20"/>
      <c r="DR1289" s="20"/>
      <c r="DS1289" s="20"/>
      <c r="DT1289" s="20"/>
      <c r="DU1289" s="20"/>
      <c r="DV1289" s="20"/>
      <c r="DW1289" s="20"/>
      <c r="DX1289" s="20"/>
      <c r="DY1289" s="20"/>
    </row>
    <row r="1290">
      <c r="A1290" s="20"/>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c r="AE1290" s="20"/>
      <c r="AF1290" s="20"/>
      <c r="AG1290" s="20"/>
      <c r="AH1290" s="20"/>
      <c r="AI1290" s="20"/>
      <c r="AJ1290" s="20"/>
      <c r="AK1290" s="20"/>
      <c r="AL1290" s="20"/>
      <c r="AM1290" s="20"/>
      <c r="AN1290" s="20"/>
      <c r="AO1290" s="20"/>
      <c r="AP1290" s="20"/>
      <c r="AQ1290" s="20"/>
      <c r="AR1290" s="20"/>
      <c r="AS1290" s="20"/>
      <c r="AT1290" s="20"/>
      <c r="AU1290" s="20"/>
      <c r="AV1290" s="20"/>
      <c r="AW1290" s="20"/>
      <c r="AX1290" s="20"/>
      <c r="AY1290" s="20"/>
      <c r="AZ1290" s="20"/>
      <c r="BA1290" s="20"/>
      <c r="BB1290" s="20"/>
      <c r="BC1290" s="20"/>
      <c r="BD1290" s="20"/>
      <c r="BE1290" s="20"/>
      <c r="BF1290" s="20"/>
      <c r="BG1290" s="20"/>
      <c r="BH1290" s="20"/>
      <c r="BI1290" s="20"/>
      <c r="BJ1290" s="20"/>
      <c r="BK1290" s="20"/>
      <c r="BL1290" s="20"/>
      <c r="BM1290" s="20"/>
      <c r="BN1290" s="20"/>
      <c r="BO1290" s="20"/>
      <c r="BP1290" s="20"/>
      <c r="BQ1290" s="20"/>
      <c r="BR1290" s="20"/>
      <c r="BS1290" s="20"/>
      <c r="BT1290" s="20"/>
      <c r="BU1290" s="20"/>
      <c r="BV1290" s="20"/>
      <c r="BW1290" s="20"/>
      <c r="BX1290" s="20"/>
      <c r="BY1290" s="20"/>
      <c r="BZ1290" s="20"/>
      <c r="CA1290" s="20"/>
      <c r="CB1290" s="20"/>
      <c r="CC1290" s="20"/>
      <c r="CD1290" s="20"/>
      <c r="CE1290" s="20"/>
      <c r="CF1290" s="20"/>
      <c r="CG1290" s="20"/>
      <c r="CH1290" s="20"/>
      <c r="CI1290" s="20"/>
      <c r="CJ1290" s="20"/>
      <c r="CK1290" s="20"/>
      <c r="CL1290" s="20"/>
      <c r="CM1290" s="20"/>
      <c r="CN1290" s="20"/>
      <c r="CO1290" s="20"/>
      <c r="CP1290" s="20"/>
      <c r="CQ1290" s="20"/>
      <c r="CR1290" s="20"/>
      <c r="CS1290" s="20"/>
      <c r="CT1290" s="20"/>
      <c r="CU1290" s="20"/>
      <c r="CV1290" s="20"/>
      <c r="CW1290" s="20"/>
      <c r="CX1290" s="20"/>
      <c r="CY1290" s="20"/>
      <c r="CZ1290" s="20"/>
      <c r="DA1290" s="20"/>
      <c r="DB1290" s="20"/>
      <c r="DC1290" s="20"/>
      <c r="DD1290" s="20"/>
      <c r="DE1290" s="20"/>
      <c r="DF1290" s="20"/>
      <c r="DG1290" s="20"/>
      <c r="DH1290" s="20"/>
      <c r="DI1290" s="20"/>
      <c r="DJ1290" s="20"/>
      <c r="DK1290" s="20"/>
      <c r="DL1290" s="20"/>
      <c r="DM1290" s="20"/>
      <c r="DN1290" s="20"/>
      <c r="DO1290" s="20"/>
      <c r="DP1290" s="20"/>
      <c r="DQ1290" s="20"/>
      <c r="DR1290" s="20"/>
      <c r="DS1290" s="20"/>
      <c r="DT1290" s="20"/>
      <c r="DU1290" s="20"/>
      <c r="DV1290" s="20"/>
      <c r="DW1290" s="20"/>
      <c r="DX1290" s="20"/>
      <c r="DY1290" s="20"/>
    </row>
    <row r="1291">
      <c r="A1291" s="20"/>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c r="AE1291" s="20"/>
      <c r="AF1291" s="20"/>
      <c r="AG1291" s="20"/>
      <c r="AH1291" s="20"/>
      <c r="AI1291" s="20"/>
      <c r="AJ1291" s="20"/>
      <c r="AK1291" s="20"/>
      <c r="AL1291" s="20"/>
      <c r="AM1291" s="20"/>
      <c r="AN1291" s="20"/>
      <c r="AO1291" s="20"/>
      <c r="AP1291" s="20"/>
      <c r="AQ1291" s="20"/>
      <c r="AR1291" s="20"/>
      <c r="AS1291" s="20"/>
      <c r="AT1291" s="20"/>
      <c r="AU1291" s="20"/>
      <c r="AV1291" s="20"/>
      <c r="AW1291" s="20"/>
      <c r="AX1291" s="20"/>
      <c r="AY1291" s="20"/>
      <c r="AZ1291" s="20"/>
      <c r="BA1291" s="20"/>
      <c r="BB1291" s="20"/>
      <c r="BC1291" s="20"/>
      <c r="BD1291" s="20"/>
      <c r="BE1291" s="20"/>
      <c r="BF1291" s="20"/>
      <c r="BG1291" s="20"/>
      <c r="BH1291" s="20"/>
      <c r="BI1291" s="20"/>
      <c r="BJ1291" s="20"/>
      <c r="BK1291" s="20"/>
      <c r="BL1291" s="20"/>
      <c r="BM1291" s="20"/>
      <c r="BN1291" s="20"/>
      <c r="BO1291" s="20"/>
      <c r="BP1291" s="20"/>
      <c r="BQ1291" s="20"/>
      <c r="BR1291" s="20"/>
      <c r="BS1291" s="20"/>
      <c r="BT1291" s="20"/>
      <c r="BU1291" s="20"/>
      <c r="BV1291" s="20"/>
      <c r="BW1291" s="20"/>
      <c r="BX1291" s="20"/>
      <c r="BY1291" s="20"/>
      <c r="BZ1291" s="20"/>
      <c r="CA1291" s="20"/>
      <c r="CB1291" s="20"/>
      <c r="CC1291" s="20"/>
      <c r="CD1291" s="20"/>
      <c r="CE1291" s="20"/>
      <c r="CF1291" s="20"/>
      <c r="CG1291" s="20"/>
      <c r="CH1291" s="20"/>
      <c r="CI1291" s="20"/>
      <c r="CJ1291" s="20"/>
      <c r="CK1291" s="20"/>
      <c r="CL1291" s="20"/>
      <c r="CM1291" s="20"/>
      <c r="CN1291" s="20"/>
      <c r="CO1291" s="20"/>
      <c r="CP1291" s="20"/>
      <c r="CQ1291" s="20"/>
      <c r="CR1291" s="20"/>
      <c r="CS1291" s="20"/>
      <c r="CT1291" s="20"/>
      <c r="CU1291" s="20"/>
      <c r="CV1291" s="20"/>
      <c r="CW1291" s="20"/>
      <c r="CX1291" s="20"/>
      <c r="CY1291" s="20"/>
      <c r="CZ1291" s="20"/>
      <c r="DA1291" s="20"/>
      <c r="DB1291" s="20"/>
      <c r="DC1291" s="20"/>
      <c r="DD1291" s="20"/>
      <c r="DE1291" s="20"/>
      <c r="DF1291" s="20"/>
      <c r="DG1291" s="20"/>
      <c r="DH1291" s="20"/>
      <c r="DI1291" s="20"/>
      <c r="DJ1291" s="20"/>
      <c r="DK1291" s="20"/>
      <c r="DL1291" s="20"/>
      <c r="DM1291" s="20"/>
      <c r="DN1291" s="20"/>
      <c r="DO1291" s="20"/>
      <c r="DP1291" s="20"/>
      <c r="DQ1291" s="20"/>
      <c r="DR1291" s="20"/>
      <c r="DS1291" s="20"/>
      <c r="DT1291" s="20"/>
      <c r="DU1291" s="20"/>
      <c r="DV1291" s="20"/>
      <c r="DW1291" s="20"/>
      <c r="DX1291" s="20"/>
      <c r="DY1291" s="20"/>
    </row>
    <row r="1292">
      <c r="A1292" s="20"/>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c r="AE1292" s="20"/>
      <c r="AF1292" s="20"/>
      <c r="AG1292" s="20"/>
      <c r="AH1292" s="20"/>
      <c r="AI1292" s="20"/>
      <c r="AJ1292" s="20"/>
      <c r="AK1292" s="20"/>
      <c r="AL1292" s="20"/>
      <c r="AM1292" s="20"/>
      <c r="AN1292" s="20"/>
      <c r="AO1292" s="20"/>
      <c r="AP1292" s="20"/>
      <c r="AQ1292" s="20"/>
      <c r="AR1292" s="20"/>
      <c r="AS1292" s="20"/>
      <c r="AT1292" s="20"/>
      <c r="AU1292" s="20"/>
      <c r="AV1292" s="20"/>
      <c r="AW1292" s="20"/>
      <c r="AX1292" s="20"/>
      <c r="AY1292" s="20"/>
      <c r="AZ1292" s="20"/>
      <c r="BA1292" s="20"/>
      <c r="BB1292" s="20"/>
      <c r="BC1292" s="20"/>
      <c r="BD1292" s="20"/>
      <c r="BE1292" s="20"/>
      <c r="BF1292" s="20"/>
      <c r="BG1292" s="20"/>
      <c r="BH1292" s="20"/>
      <c r="BI1292" s="20"/>
      <c r="BJ1292" s="20"/>
      <c r="BK1292" s="20"/>
      <c r="BL1292" s="20"/>
      <c r="BM1292" s="20"/>
      <c r="BN1292" s="20"/>
      <c r="BO1292" s="20"/>
      <c r="BP1292" s="20"/>
      <c r="BQ1292" s="20"/>
      <c r="BR1292" s="20"/>
      <c r="BS1292" s="20"/>
      <c r="BT1292" s="20"/>
      <c r="BU1292" s="20"/>
      <c r="BV1292" s="20"/>
      <c r="BW1292" s="20"/>
      <c r="BX1292" s="20"/>
      <c r="BY1292" s="20"/>
      <c r="BZ1292" s="20"/>
      <c r="CA1292" s="20"/>
      <c r="CB1292" s="20"/>
      <c r="CC1292" s="20"/>
      <c r="CD1292" s="20"/>
      <c r="CE1292" s="20"/>
      <c r="CF1292" s="20"/>
      <c r="CG1292" s="20"/>
      <c r="CH1292" s="20"/>
      <c r="CI1292" s="20"/>
      <c r="CJ1292" s="20"/>
      <c r="CK1292" s="20"/>
      <c r="CL1292" s="20"/>
      <c r="CM1292" s="20"/>
      <c r="CN1292" s="20"/>
      <c r="CO1292" s="20"/>
      <c r="CP1292" s="20"/>
      <c r="CQ1292" s="20"/>
      <c r="CR1292" s="20"/>
      <c r="CS1292" s="20"/>
      <c r="CT1292" s="20"/>
      <c r="CU1292" s="20"/>
      <c r="CV1292" s="20"/>
      <c r="CW1292" s="20"/>
      <c r="CX1292" s="20"/>
      <c r="CY1292" s="20"/>
      <c r="CZ1292" s="20"/>
      <c r="DA1292" s="20"/>
      <c r="DB1292" s="20"/>
      <c r="DC1292" s="20"/>
      <c r="DD1292" s="20"/>
      <c r="DE1292" s="20"/>
      <c r="DF1292" s="20"/>
      <c r="DG1292" s="20"/>
      <c r="DH1292" s="20"/>
      <c r="DI1292" s="20"/>
      <c r="DJ1292" s="20"/>
      <c r="DK1292" s="20"/>
      <c r="DL1292" s="20"/>
      <c r="DM1292" s="20"/>
      <c r="DN1292" s="20"/>
      <c r="DO1292" s="20"/>
      <c r="DP1292" s="20"/>
      <c r="DQ1292" s="20"/>
      <c r="DR1292" s="20"/>
      <c r="DS1292" s="20"/>
      <c r="DT1292" s="20"/>
      <c r="DU1292" s="20"/>
      <c r="DV1292" s="20"/>
      <c r="DW1292" s="20"/>
      <c r="DX1292" s="20"/>
      <c r="DY1292" s="20"/>
    </row>
    <row r="1293">
      <c r="A1293" s="20"/>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c r="AE1293" s="20"/>
      <c r="AF1293" s="20"/>
      <c r="AG1293" s="20"/>
      <c r="AH1293" s="20"/>
      <c r="AI1293" s="20"/>
      <c r="AJ1293" s="20"/>
      <c r="AK1293" s="20"/>
      <c r="AL1293" s="20"/>
      <c r="AM1293" s="20"/>
      <c r="AN1293" s="20"/>
      <c r="AO1293" s="20"/>
      <c r="AP1293" s="20"/>
      <c r="AQ1293" s="20"/>
      <c r="AR1293" s="20"/>
      <c r="AS1293" s="20"/>
      <c r="AT1293" s="20"/>
      <c r="AU1293" s="20"/>
      <c r="AV1293" s="20"/>
      <c r="AW1293" s="20"/>
      <c r="AX1293" s="20"/>
      <c r="AY1293" s="20"/>
      <c r="AZ1293" s="20"/>
      <c r="BA1293" s="20"/>
      <c r="BB1293" s="20"/>
      <c r="BC1293" s="20"/>
      <c r="BD1293" s="20"/>
      <c r="BE1293" s="20"/>
      <c r="BF1293" s="20"/>
      <c r="BG1293" s="20"/>
      <c r="BH1293" s="20"/>
      <c r="BI1293" s="20"/>
      <c r="BJ1293" s="20"/>
      <c r="BK1293" s="20"/>
      <c r="BL1293" s="20"/>
      <c r="BM1293" s="20"/>
      <c r="BN1293" s="20"/>
      <c r="BO1293" s="20"/>
      <c r="BP1293" s="20"/>
      <c r="BQ1293" s="20"/>
      <c r="BR1293" s="20"/>
      <c r="BS1293" s="20"/>
      <c r="BT1293" s="20"/>
      <c r="BU1293" s="20"/>
      <c r="BV1293" s="20"/>
      <c r="BW1293" s="20"/>
      <c r="BX1293" s="20"/>
      <c r="BY1293" s="20"/>
      <c r="BZ1293" s="20"/>
      <c r="CA1293" s="20"/>
      <c r="CB1293" s="20"/>
      <c r="CC1293" s="20"/>
      <c r="CD1293" s="20"/>
      <c r="CE1293" s="20"/>
      <c r="CF1293" s="20"/>
      <c r="CG1293" s="20"/>
      <c r="CH1293" s="20"/>
      <c r="CI1293" s="20"/>
      <c r="CJ1293" s="20"/>
      <c r="CK1293" s="20"/>
      <c r="CL1293" s="20"/>
      <c r="CM1293" s="20"/>
      <c r="CN1293" s="20"/>
      <c r="CO1293" s="20"/>
      <c r="CP1293" s="20"/>
      <c r="CQ1293" s="20"/>
      <c r="CR1293" s="20"/>
      <c r="CS1293" s="20"/>
      <c r="CT1293" s="20"/>
      <c r="CU1293" s="20"/>
      <c r="CV1293" s="20"/>
      <c r="CW1293" s="20"/>
      <c r="CX1293" s="20"/>
      <c r="CY1293" s="20"/>
      <c r="CZ1293" s="20"/>
      <c r="DA1293" s="20"/>
      <c r="DB1293" s="20"/>
      <c r="DC1293" s="20"/>
      <c r="DD1293" s="20"/>
      <c r="DE1293" s="20"/>
      <c r="DF1293" s="20"/>
      <c r="DG1293" s="20"/>
      <c r="DH1293" s="20"/>
      <c r="DI1293" s="20"/>
      <c r="DJ1293" s="20"/>
      <c r="DK1293" s="20"/>
      <c r="DL1293" s="20"/>
      <c r="DM1293" s="20"/>
      <c r="DN1293" s="20"/>
      <c r="DO1293" s="20"/>
      <c r="DP1293" s="20"/>
      <c r="DQ1293" s="20"/>
      <c r="DR1293" s="20"/>
      <c r="DS1293" s="20"/>
      <c r="DT1293" s="20"/>
      <c r="DU1293" s="20"/>
      <c r="DV1293" s="20"/>
      <c r="DW1293" s="20"/>
      <c r="DX1293" s="20"/>
      <c r="DY1293" s="20"/>
    </row>
    <row r="1294">
      <c r="A1294" s="20"/>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c r="AE1294" s="20"/>
      <c r="AF1294" s="20"/>
      <c r="AG1294" s="20"/>
      <c r="AH1294" s="20"/>
      <c r="AI1294" s="20"/>
      <c r="AJ1294" s="20"/>
      <c r="AK1294" s="20"/>
      <c r="AL1294" s="20"/>
      <c r="AM1294" s="20"/>
      <c r="AN1294" s="20"/>
      <c r="AO1294" s="20"/>
      <c r="AP1294" s="20"/>
      <c r="AQ1294" s="20"/>
      <c r="AR1294" s="20"/>
      <c r="AS1294" s="20"/>
      <c r="AT1294" s="20"/>
      <c r="AU1294" s="20"/>
      <c r="AV1294" s="20"/>
      <c r="AW1294" s="20"/>
      <c r="AX1294" s="20"/>
      <c r="AY1294" s="20"/>
      <c r="AZ1294" s="20"/>
      <c r="BA1294" s="20"/>
      <c r="BB1294" s="20"/>
      <c r="BC1294" s="20"/>
      <c r="BD1294" s="20"/>
      <c r="BE1294" s="20"/>
      <c r="BF1294" s="20"/>
      <c r="BG1294" s="20"/>
      <c r="BH1294" s="20"/>
      <c r="BI1294" s="20"/>
      <c r="BJ1294" s="20"/>
      <c r="BK1294" s="20"/>
      <c r="BL1294" s="20"/>
      <c r="BM1294" s="20"/>
      <c r="BN1294" s="20"/>
      <c r="BO1294" s="20"/>
      <c r="BP1294" s="20"/>
      <c r="BQ1294" s="20"/>
      <c r="BR1294" s="20"/>
      <c r="BS1294" s="20"/>
      <c r="BT1294" s="20"/>
      <c r="BU1294" s="20"/>
      <c r="BV1294" s="20"/>
      <c r="BW1294" s="20"/>
      <c r="BX1294" s="20"/>
      <c r="BY1294" s="20"/>
      <c r="BZ1294" s="20"/>
      <c r="CA1294" s="20"/>
      <c r="CB1294" s="20"/>
      <c r="CC1294" s="20"/>
      <c r="CD1294" s="20"/>
      <c r="CE1294" s="20"/>
      <c r="CF1294" s="20"/>
      <c r="CG1294" s="20"/>
      <c r="CH1294" s="20"/>
      <c r="CI1294" s="20"/>
      <c r="CJ1294" s="20"/>
      <c r="CK1294" s="20"/>
      <c r="CL1294" s="20"/>
      <c r="CM1294" s="20"/>
      <c r="CN1294" s="20"/>
      <c r="CO1294" s="20"/>
      <c r="CP1294" s="20"/>
      <c r="CQ1294" s="20"/>
      <c r="CR1294" s="20"/>
      <c r="CS1294" s="20"/>
      <c r="CT1294" s="20"/>
      <c r="CU1294" s="20"/>
      <c r="CV1294" s="20"/>
      <c r="CW1294" s="20"/>
      <c r="CX1294" s="20"/>
      <c r="CY1294" s="20"/>
      <c r="CZ1294" s="20"/>
      <c r="DA1294" s="20"/>
      <c r="DB1294" s="20"/>
      <c r="DC1294" s="20"/>
      <c r="DD1294" s="20"/>
      <c r="DE1294" s="20"/>
      <c r="DF1294" s="20"/>
      <c r="DG1294" s="20"/>
      <c r="DH1294" s="20"/>
      <c r="DI1294" s="20"/>
      <c r="DJ1294" s="20"/>
      <c r="DK1294" s="20"/>
      <c r="DL1294" s="20"/>
      <c r="DM1294" s="20"/>
      <c r="DN1294" s="20"/>
      <c r="DO1294" s="20"/>
      <c r="DP1294" s="20"/>
      <c r="DQ1294" s="20"/>
      <c r="DR1294" s="20"/>
      <c r="DS1294" s="20"/>
      <c r="DT1294" s="20"/>
      <c r="DU1294" s="20"/>
      <c r="DV1294" s="20"/>
      <c r="DW1294" s="20"/>
      <c r="DX1294" s="20"/>
      <c r="DY1294" s="20"/>
    </row>
    <row r="1295">
      <c r="A1295" s="20"/>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c r="AE1295" s="20"/>
      <c r="AF1295" s="20"/>
      <c r="AG1295" s="20"/>
      <c r="AH1295" s="20"/>
      <c r="AI1295" s="20"/>
      <c r="AJ1295" s="20"/>
      <c r="AK1295" s="20"/>
      <c r="AL1295" s="20"/>
      <c r="AM1295" s="20"/>
      <c r="AN1295" s="20"/>
      <c r="AO1295" s="20"/>
      <c r="AP1295" s="20"/>
      <c r="AQ1295" s="20"/>
      <c r="AR1295" s="20"/>
      <c r="AS1295" s="20"/>
      <c r="AT1295" s="20"/>
      <c r="AU1295" s="20"/>
      <c r="AV1295" s="20"/>
      <c r="AW1295" s="20"/>
      <c r="AX1295" s="20"/>
      <c r="AY1295" s="20"/>
      <c r="AZ1295" s="20"/>
      <c r="BA1295" s="20"/>
      <c r="BB1295" s="20"/>
      <c r="BC1295" s="20"/>
      <c r="BD1295" s="20"/>
      <c r="BE1295" s="20"/>
      <c r="BF1295" s="20"/>
      <c r="BG1295" s="20"/>
      <c r="BH1295" s="20"/>
      <c r="BI1295" s="20"/>
      <c r="BJ1295" s="20"/>
      <c r="BK1295" s="20"/>
      <c r="BL1295" s="20"/>
      <c r="BM1295" s="20"/>
      <c r="BN1295" s="20"/>
      <c r="BO1295" s="20"/>
      <c r="BP1295" s="20"/>
      <c r="BQ1295" s="20"/>
      <c r="BR1295" s="20"/>
      <c r="BS1295" s="20"/>
      <c r="BT1295" s="20"/>
      <c r="BU1295" s="20"/>
      <c r="BV1295" s="20"/>
      <c r="BW1295" s="20"/>
      <c r="BX1295" s="20"/>
      <c r="BY1295" s="20"/>
      <c r="BZ1295" s="20"/>
      <c r="CA1295" s="20"/>
      <c r="CB1295" s="20"/>
      <c r="CC1295" s="20"/>
      <c r="CD1295" s="20"/>
      <c r="CE1295" s="20"/>
      <c r="CF1295" s="20"/>
      <c r="CG1295" s="20"/>
      <c r="CH1295" s="20"/>
      <c r="CI1295" s="20"/>
      <c r="CJ1295" s="20"/>
      <c r="CK1295" s="20"/>
      <c r="CL1295" s="20"/>
      <c r="CM1295" s="20"/>
      <c r="CN1295" s="20"/>
      <c r="CO1295" s="20"/>
      <c r="CP1295" s="20"/>
      <c r="CQ1295" s="20"/>
      <c r="CR1295" s="20"/>
      <c r="CS1295" s="20"/>
      <c r="CT1295" s="20"/>
      <c r="CU1295" s="20"/>
      <c r="CV1295" s="20"/>
      <c r="CW1295" s="20"/>
      <c r="CX1295" s="20"/>
      <c r="CY1295" s="20"/>
      <c r="CZ1295" s="20"/>
      <c r="DA1295" s="20"/>
      <c r="DB1295" s="20"/>
      <c r="DC1295" s="20"/>
      <c r="DD1295" s="20"/>
      <c r="DE1295" s="20"/>
      <c r="DF1295" s="20"/>
      <c r="DG1295" s="20"/>
      <c r="DH1295" s="20"/>
      <c r="DI1295" s="20"/>
      <c r="DJ1295" s="20"/>
      <c r="DK1295" s="20"/>
      <c r="DL1295" s="20"/>
      <c r="DM1295" s="20"/>
      <c r="DN1295" s="20"/>
      <c r="DO1295" s="20"/>
      <c r="DP1295" s="20"/>
      <c r="DQ1295" s="20"/>
      <c r="DR1295" s="20"/>
      <c r="DS1295" s="20"/>
      <c r="DT1295" s="20"/>
      <c r="DU1295" s="20"/>
      <c r="DV1295" s="20"/>
      <c r="DW1295" s="20"/>
      <c r="DX1295" s="20"/>
      <c r="DY1295" s="20"/>
    </row>
    <row r="1296">
      <c r="A1296" s="20"/>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c r="AE1296" s="20"/>
      <c r="AF1296" s="20"/>
      <c r="AG1296" s="20"/>
      <c r="AH1296" s="20"/>
      <c r="AI1296" s="20"/>
      <c r="AJ1296" s="20"/>
      <c r="AK1296" s="20"/>
      <c r="AL1296" s="20"/>
      <c r="AM1296" s="20"/>
      <c r="AN1296" s="20"/>
      <c r="AO1296" s="20"/>
      <c r="AP1296" s="20"/>
      <c r="AQ1296" s="20"/>
      <c r="AR1296" s="20"/>
      <c r="AS1296" s="20"/>
      <c r="AT1296" s="20"/>
      <c r="AU1296" s="20"/>
      <c r="AV1296" s="20"/>
      <c r="AW1296" s="20"/>
      <c r="AX1296" s="20"/>
      <c r="AY1296" s="20"/>
      <c r="AZ1296" s="20"/>
      <c r="BA1296" s="20"/>
      <c r="BB1296" s="20"/>
      <c r="BC1296" s="20"/>
      <c r="BD1296" s="20"/>
      <c r="BE1296" s="20"/>
      <c r="BF1296" s="20"/>
      <c r="BG1296" s="20"/>
      <c r="BH1296" s="20"/>
      <c r="BI1296" s="20"/>
      <c r="BJ1296" s="20"/>
      <c r="BK1296" s="20"/>
      <c r="BL1296" s="20"/>
      <c r="BM1296" s="20"/>
      <c r="BN1296" s="20"/>
      <c r="BO1296" s="20"/>
      <c r="BP1296" s="20"/>
      <c r="BQ1296" s="20"/>
      <c r="BR1296" s="20"/>
      <c r="BS1296" s="20"/>
      <c r="BT1296" s="20"/>
      <c r="BU1296" s="20"/>
      <c r="BV1296" s="20"/>
      <c r="BW1296" s="20"/>
      <c r="BX1296" s="20"/>
      <c r="BY1296" s="20"/>
      <c r="BZ1296" s="20"/>
      <c r="CA1296" s="20"/>
      <c r="CB1296" s="20"/>
      <c r="CC1296" s="20"/>
      <c r="CD1296" s="20"/>
      <c r="CE1296" s="20"/>
      <c r="CF1296" s="20"/>
      <c r="CG1296" s="20"/>
      <c r="CH1296" s="20"/>
      <c r="CI1296" s="20"/>
      <c r="CJ1296" s="20"/>
      <c r="CK1296" s="20"/>
      <c r="CL1296" s="20"/>
      <c r="CM1296" s="20"/>
      <c r="CN1296" s="20"/>
      <c r="CO1296" s="20"/>
      <c r="CP1296" s="20"/>
      <c r="CQ1296" s="20"/>
      <c r="CR1296" s="20"/>
      <c r="CS1296" s="20"/>
      <c r="CT1296" s="20"/>
      <c r="CU1296" s="20"/>
      <c r="CV1296" s="20"/>
      <c r="CW1296" s="20"/>
      <c r="CX1296" s="20"/>
      <c r="CY1296" s="20"/>
      <c r="CZ1296" s="20"/>
      <c r="DA1296" s="20"/>
      <c r="DB1296" s="20"/>
      <c r="DC1296" s="20"/>
      <c r="DD1296" s="20"/>
      <c r="DE1296" s="20"/>
      <c r="DF1296" s="20"/>
      <c r="DG1296" s="20"/>
      <c r="DH1296" s="20"/>
      <c r="DI1296" s="20"/>
      <c r="DJ1296" s="20"/>
      <c r="DK1296" s="20"/>
      <c r="DL1296" s="20"/>
      <c r="DM1296" s="20"/>
      <c r="DN1296" s="20"/>
      <c r="DO1296" s="20"/>
      <c r="DP1296" s="20"/>
      <c r="DQ1296" s="20"/>
      <c r="DR1296" s="20"/>
      <c r="DS1296" s="20"/>
      <c r="DT1296" s="20"/>
      <c r="DU1296" s="20"/>
      <c r="DV1296" s="20"/>
      <c r="DW1296" s="20"/>
      <c r="DX1296" s="20"/>
      <c r="DY1296" s="20"/>
    </row>
    <row r="1297">
      <c r="A1297" s="20"/>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c r="AE1297" s="20"/>
      <c r="AF1297" s="20"/>
      <c r="AG1297" s="20"/>
      <c r="AH1297" s="20"/>
      <c r="AI1297" s="20"/>
      <c r="AJ1297" s="20"/>
      <c r="AK1297" s="20"/>
      <c r="AL1297" s="20"/>
      <c r="AM1297" s="20"/>
      <c r="AN1297" s="20"/>
      <c r="AO1297" s="20"/>
      <c r="AP1297" s="20"/>
      <c r="AQ1297" s="20"/>
      <c r="AR1297" s="20"/>
      <c r="AS1297" s="20"/>
      <c r="AT1297" s="20"/>
      <c r="AU1297" s="20"/>
      <c r="AV1297" s="20"/>
      <c r="AW1297" s="20"/>
      <c r="AX1297" s="20"/>
      <c r="AY1297" s="20"/>
      <c r="AZ1297" s="20"/>
      <c r="BA1297" s="20"/>
      <c r="BB1297" s="20"/>
      <c r="BC1297" s="20"/>
      <c r="BD1297" s="20"/>
      <c r="BE1297" s="20"/>
      <c r="BF1297" s="20"/>
      <c r="BG1297" s="20"/>
      <c r="BH1297" s="20"/>
      <c r="BI1297" s="20"/>
      <c r="BJ1297" s="20"/>
      <c r="BK1297" s="20"/>
      <c r="BL1297" s="20"/>
      <c r="BM1297" s="20"/>
      <c r="BN1297" s="20"/>
      <c r="BO1297" s="20"/>
      <c r="BP1297" s="20"/>
      <c r="BQ1297" s="20"/>
      <c r="BR1297" s="20"/>
      <c r="BS1297" s="20"/>
      <c r="BT1297" s="20"/>
      <c r="BU1297" s="20"/>
      <c r="BV1297" s="20"/>
      <c r="BW1297" s="20"/>
      <c r="BX1297" s="20"/>
      <c r="BY1297" s="20"/>
      <c r="BZ1297" s="20"/>
      <c r="CA1297" s="20"/>
      <c r="CB1297" s="20"/>
      <c r="CC1297" s="20"/>
      <c r="CD1297" s="20"/>
      <c r="CE1297" s="20"/>
      <c r="CF1297" s="20"/>
      <c r="CG1297" s="20"/>
      <c r="CH1297" s="20"/>
      <c r="CI1297" s="20"/>
      <c r="CJ1297" s="20"/>
      <c r="CK1297" s="20"/>
      <c r="CL1297" s="20"/>
      <c r="CM1297" s="20"/>
      <c r="CN1297" s="20"/>
      <c r="CO1297" s="20"/>
      <c r="CP1297" s="20"/>
      <c r="CQ1297" s="20"/>
      <c r="CR1297" s="20"/>
      <c r="CS1297" s="20"/>
      <c r="CT1297" s="20"/>
      <c r="CU1297" s="20"/>
      <c r="CV1297" s="20"/>
      <c r="CW1297" s="20"/>
      <c r="CX1297" s="20"/>
      <c r="CY1297" s="20"/>
      <c r="CZ1297" s="20"/>
      <c r="DA1297" s="20"/>
      <c r="DB1297" s="20"/>
      <c r="DC1297" s="20"/>
      <c r="DD1297" s="20"/>
      <c r="DE1297" s="20"/>
      <c r="DF1297" s="20"/>
      <c r="DG1297" s="20"/>
      <c r="DH1297" s="20"/>
      <c r="DI1297" s="20"/>
      <c r="DJ1297" s="20"/>
      <c r="DK1297" s="20"/>
      <c r="DL1297" s="20"/>
      <c r="DM1297" s="20"/>
      <c r="DN1297" s="20"/>
      <c r="DO1297" s="20"/>
      <c r="DP1297" s="20"/>
      <c r="DQ1297" s="20"/>
      <c r="DR1297" s="20"/>
      <c r="DS1297" s="20"/>
      <c r="DT1297" s="20"/>
      <c r="DU1297" s="20"/>
      <c r="DV1297" s="20"/>
      <c r="DW1297" s="20"/>
      <c r="DX1297" s="20"/>
      <c r="DY1297" s="20"/>
    </row>
    <row r="1298">
      <c r="A1298" s="20"/>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c r="AE1298" s="20"/>
      <c r="AF1298" s="20"/>
      <c r="AG1298" s="20"/>
      <c r="AH1298" s="20"/>
      <c r="AI1298" s="20"/>
      <c r="AJ1298" s="20"/>
      <c r="AK1298" s="20"/>
      <c r="AL1298" s="20"/>
      <c r="AM1298" s="20"/>
      <c r="AN1298" s="20"/>
      <c r="AO1298" s="20"/>
      <c r="AP1298" s="20"/>
      <c r="AQ1298" s="20"/>
      <c r="AR1298" s="20"/>
      <c r="AS1298" s="20"/>
      <c r="AT1298" s="20"/>
      <c r="AU1298" s="20"/>
      <c r="AV1298" s="20"/>
      <c r="AW1298" s="20"/>
      <c r="AX1298" s="20"/>
      <c r="AY1298" s="20"/>
      <c r="AZ1298" s="20"/>
      <c r="BA1298" s="20"/>
      <c r="BB1298" s="20"/>
      <c r="BC1298" s="20"/>
      <c r="BD1298" s="20"/>
      <c r="BE1298" s="20"/>
      <c r="BF1298" s="20"/>
      <c r="BG1298" s="20"/>
      <c r="BH1298" s="20"/>
      <c r="BI1298" s="20"/>
      <c r="BJ1298" s="20"/>
      <c r="BK1298" s="20"/>
      <c r="BL1298" s="20"/>
      <c r="BM1298" s="20"/>
      <c r="BN1298" s="20"/>
      <c r="BO1298" s="20"/>
      <c r="BP1298" s="20"/>
      <c r="BQ1298" s="20"/>
      <c r="BR1298" s="20"/>
      <c r="BS1298" s="20"/>
      <c r="BT1298" s="20"/>
      <c r="BU1298" s="20"/>
      <c r="BV1298" s="20"/>
      <c r="BW1298" s="20"/>
      <c r="BX1298" s="20"/>
      <c r="BY1298" s="20"/>
      <c r="BZ1298" s="20"/>
      <c r="CA1298" s="20"/>
      <c r="CB1298" s="20"/>
      <c r="CC1298" s="20"/>
      <c r="CD1298" s="20"/>
      <c r="CE1298" s="20"/>
      <c r="CF1298" s="20"/>
      <c r="CG1298" s="20"/>
      <c r="CH1298" s="20"/>
      <c r="CI1298" s="20"/>
      <c r="CJ1298" s="20"/>
      <c r="CK1298" s="20"/>
      <c r="CL1298" s="20"/>
      <c r="CM1298" s="20"/>
      <c r="CN1298" s="20"/>
      <c r="CO1298" s="20"/>
      <c r="CP1298" s="20"/>
      <c r="CQ1298" s="20"/>
      <c r="CR1298" s="20"/>
      <c r="CS1298" s="20"/>
      <c r="CT1298" s="20"/>
      <c r="CU1298" s="20"/>
      <c r="CV1298" s="20"/>
      <c r="CW1298" s="20"/>
      <c r="CX1298" s="20"/>
      <c r="CY1298" s="20"/>
      <c r="CZ1298" s="20"/>
      <c r="DA1298" s="20"/>
      <c r="DB1298" s="20"/>
      <c r="DC1298" s="20"/>
      <c r="DD1298" s="20"/>
      <c r="DE1298" s="20"/>
      <c r="DF1298" s="20"/>
      <c r="DG1298" s="20"/>
      <c r="DH1298" s="20"/>
      <c r="DI1298" s="20"/>
      <c r="DJ1298" s="20"/>
      <c r="DK1298" s="20"/>
      <c r="DL1298" s="20"/>
      <c r="DM1298" s="20"/>
      <c r="DN1298" s="20"/>
      <c r="DO1298" s="20"/>
      <c r="DP1298" s="20"/>
      <c r="DQ1298" s="20"/>
      <c r="DR1298" s="20"/>
      <c r="DS1298" s="20"/>
      <c r="DT1298" s="20"/>
      <c r="DU1298" s="20"/>
      <c r="DV1298" s="20"/>
      <c r="DW1298" s="20"/>
      <c r="DX1298" s="20"/>
      <c r="DY1298" s="20"/>
    </row>
    <row r="1299">
      <c r="A1299" s="20"/>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c r="AE1299" s="20"/>
      <c r="AF1299" s="20"/>
      <c r="AG1299" s="20"/>
      <c r="AH1299" s="20"/>
      <c r="AI1299" s="20"/>
      <c r="AJ1299" s="20"/>
      <c r="AK1299" s="20"/>
      <c r="AL1299" s="20"/>
      <c r="AM1299" s="20"/>
      <c r="AN1299" s="20"/>
      <c r="AO1299" s="20"/>
      <c r="AP1299" s="20"/>
      <c r="AQ1299" s="20"/>
      <c r="AR1299" s="20"/>
      <c r="AS1299" s="20"/>
      <c r="AT1299" s="20"/>
      <c r="AU1299" s="20"/>
      <c r="AV1299" s="20"/>
      <c r="AW1299" s="20"/>
      <c r="AX1299" s="20"/>
      <c r="AY1299" s="20"/>
      <c r="AZ1299" s="20"/>
      <c r="BA1299" s="20"/>
      <c r="BB1299" s="20"/>
      <c r="BC1299" s="20"/>
      <c r="BD1299" s="20"/>
      <c r="BE1299" s="20"/>
      <c r="BF1299" s="20"/>
      <c r="BG1299" s="20"/>
      <c r="BH1299" s="20"/>
      <c r="BI1299" s="20"/>
      <c r="BJ1299" s="20"/>
      <c r="BK1299" s="20"/>
      <c r="BL1299" s="20"/>
      <c r="BM1299" s="20"/>
      <c r="BN1299" s="20"/>
      <c r="BO1299" s="20"/>
      <c r="BP1299" s="20"/>
      <c r="BQ1299" s="20"/>
      <c r="BR1299" s="20"/>
      <c r="BS1299" s="20"/>
      <c r="BT1299" s="20"/>
      <c r="BU1299" s="20"/>
      <c r="BV1299" s="20"/>
      <c r="BW1299" s="20"/>
      <c r="BX1299" s="20"/>
      <c r="BY1299" s="20"/>
      <c r="BZ1299" s="20"/>
      <c r="CA1299" s="20"/>
      <c r="CB1299" s="20"/>
      <c r="CC1299" s="20"/>
      <c r="CD1299" s="20"/>
      <c r="CE1299" s="20"/>
      <c r="CF1299" s="20"/>
      <c r="CG1299" s="20"/>
      <c r="CH1299" s="20"/>
      <c r="CI1299" s="20"/>
      <c r="CJ1299" s="20"/>
      <c r="CK1299" s="20"/>
      <c r="CL1299" s="20"/>
      <c r="CM1299" s="20"/>
      <c r="CN1299" s="20"/>
      <c r="CO1299" s="20"/>
      <c r="CP1299" s="20"/>
      <c r="CQ1299" s="20"/>
      <c r="CR1299" s="20"/>
      <c r="CS1299" s="20"/>
      <c r="CT1299" s="20"/>
      <c r="CU1299" s="20"/>
      <c r="CV1299" s="20"/>
      <c r="CW1299" s="20"/>
      <c r="CX1299" s="20"/>
      <c r="CY1299" s="20"/>
      <c r="CZ1299" s="20"/>
      <c r="DA1299" s="20"/>
      <c r="DB1299" s="20"/>
      <c r="DC1299" s="20"/>
      <c r="DD1299" s="20"/>
      <c r="DE1299" s="20"/>
      <c r="DF1299" s="20"/>
      <c r="DG1299" s="20"/>
      <c r="DH1299" s="20"/>
      <c r="DI1299" s="20"/>
      <c r="DJ1299" s="20"/>
      <c r="DK1299" s="20"/>
      <c r="DL1299" s="20"/>
      <c r="DM1299" s="20"/>
      <c r="DN1299" s="20"/>
      <c r="DO1299" s="20"/>
      <c r="DP1299" s="20"/>
      <c r="DQ1299" s="20"/>
      <c r="DR1299" s="20"/>
      <c r="DS1299" s="20"/>
      <c r="DT1299" s="20"/>
      <c r="DU1299" s="20"/>
      <c r="DV1299" s="20"/>
      <c r="DW1299" s="20"/>
      <c r="DX1299" s="20"/>
      <c r="DY1299" s="20"/>
    </row>
    <row r="1300">
      <c r="A1300" s="20"/>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c r="AE1300" s="20"/>
      <c r="AF1300" s="20"/>
      <c r="AG1300" s="20"/>
      <c r="AH1300" s="20"/>
      <c r="AI1300" s="20"/>
      <c r="AJ1300" s="20"/>
      <c r="AK1300" s="20"/>
      <c r="AL1300" s="20"/>
      <c r="AM1300" s="20"/>
      <c r="AN1300" s="20"/>
      <c r="AO1300" s="20"/>
      <c r="AP1300" s="20"/>
      <c r="AQ1300" s="20"/>
      <c r="AR1300" s="20"/>
      <c r="AS1300" s="20"/>
      <c r="AT1300" s="20"/>
      <c r="AU1300" s="20"/>
      <c r="AV1300" s="20"/>
      <c r="AW1300" s="20"/>
      <c r="AX1300" s="20"/>
      <c r="AY1300" s="20"/>
      <c r="AZ1300" s="20"/>
      <c r="BA1300" s="20"/>
      <c r="BB1300" s="20"/>
      <c r="BC1300" s="20"/>
      <c r="BD1300" s="20"/>
      <c r="BE1300" s="20"/>
      <c r="BF1300" s="20"/>
      <c r="BG1300" s="20"/>
      <c r="BH1300" s="20"/>
      <c r="BI1300" s="20"/>
      <c r="BJ1300" s="20"/>
      <c r="BK1300" s="20"/>
      <c r="BL1300" s="20"/>
      <c r="BM1300" s="20"/>
      <c r="BN1300" s="20"/>
      <c r="BO1300" s="20"/>
      <c r="BP1300" s="20"/>
      <c r="BQ1300" s="20"/>
      <c r="BR1300" s="20"/>
      <c r="BS1300" s="20"/>
      <c r="BT1300" s="20"/>
      <c r="BU1300" s="20"/>
      <c r="BV1300" s="20"/>
      <c r="BW1300" s="20"/>
      <c r="BX1300" s="20"/>
      <c r="BY1300" s="20"/>
      <c r="BZ1300" s="20"/>
      <c r="CA1300" s="20"/>
      <c r="CB1300" s="20"/>
      <c r="CC1300" s="20"/>
      <c r="CD1300" s="20"/>
      <c r="CE1300" s="20"/>
      <c r="CF1300" s="20"/>
      <c r="CG1300" s="20"/>
      <c r="CH1300" s="20"/>
      <c r="CI1300" s="20"/>
      <c r="CJ1300" s="20"/>
      <c r="CK1300" s="20"/>
      <c r="CL1300" s="20"/>
      <c r="CM1300" s="20"/>
      <c r="CN1300" s="20"/>
      <c r="CO1300" s="20"/>
      <c r="CP1300" s="20"/>
      <c r="CQ1300" s="20"/>
      <c r="CR1300" s="20"/>
      <c r="CS1300" s="20"/>
      <c r="CT1300" s="20"/>
      <c r="CU1300" s="20"/>
      <c r="CV1300" s="20"/>
      <c r="CW1300" s="20"/>
      <c r="CX1300" s="20"/>
      <c r="CY1300" s="20"/>
      <c r="CZ1300" s="20"/>
      <c r="DA1300" s="20"/>
      <c r="DB1300" s="20"/>
      <c r="DC1300" s="20"/>
      <c r="DD1300" s="20"/>
      <c r="DE1300" s="20"/>
      <c r="DF1300" s="20"/>
      <c r="DG1300" s="20"/>
      <c r="DH1300" s="20"/>
      <c r="DI1300" s="20"/>
      <c r="DJ1300" s="20"/>
      <c r="DK1300" s="20"/>
      <c r="DL1300" s="20"/>
      <c r="DM1300" s="20"/>
      <c r="DN1300" s="20"/>
      <c r="DO1300" s="20"/>
      <c r="DP1300" s="20"/>
      <c r="DQ1300" s="20"/>
      <c r="DR1300" s="20"/>
      <c r="DS1300" s="20"/>
      <c r="DT1300" s="20"/>
      <c r="DU1300" s="20"/>
      <c r="DV1300" s="20"/>
      <c r="DW1300" s="20"/>
      <c r="DX1300" s="20"/>
      <c r="DY1300" s="20"/>
    </row>
    <row r="1301">
      <c r="A1301" s="20"/>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c r="AE1301" s="20"/>
      <c r="AF1301" s="20"/>
      <c r="AG1301" s="20"/>
      <c r="AH1301" s="20"/>
      <c r="AI1301" s="20"/>
      <c r="AJ1301" s="20"/>
      <c r="AK1301" s="20"/>
      <c r="AL1301" s="20"/>
      <c r="AM1301" s="20"/>
      <c r="AN1301" s="20"/>
      <c r="AO1301" s="20"/>
      <c r="AP1301" s="20"/>
      <c r="AQ1301" s="20"/>
      <c r="AR1301" s="20"/>
      <c r="AS1301" s="20"/>
      <c r="AT1301" s="20"/>
      <c r="AU1301" s="20"/>
      <c r="AV1301" s="20"/>
      <c r="AW1301" s="20"/>
      <c r="AX1301" s="20"/>
      <c r="AY1301" s="20"/>
      <c r="AZ1301" s="20"/>
      <c r="BA1301" s="20"/>
      <c r="BB1301" s="20"/>
      <c r="BC1301" s="20"/>
      <c r="BD1301" s="20"/>
      <c r="BE1301" s="20"/>
      <c r="BF1301" s="20"/>
      <c r="BG1301" s="20"/>
      <c r="BH1301" s="20"/>
      <c r="BI1301" s="20"/>
      <c r="BJ1301" s="20"/>
      <c r="BK1301" s="20"/>
      <c r="BL1301" s="20"/>
      <c r="BM1301" s="20"/>
      <c r="BN1301" s="20"/>
      <c r="BO1301" s="20"/>
      <c r="BP1301" s="20"/>
      <c r="BQ1301" s="20"/>
      <c r="BR1301" s="20"/>
      <c r="BS1301" s="20"/>
      <c r="BT1301" s="20"/>
      <c r="BU1301" s="20"/>
      <c r="BV1301" s="20"/>
      <c r="BW1301" s="20"/>
      <c r="BX1301" s="20"/>
      <c r="BY1301" s="20"/>
      <c r="BZ1301" s="20"/>
      <c r="CA1301" s="20"/>
      <c r="CB1301" s="20"/>
      <c r="CC1301" s="20"/>
      <c r="CD1301" s="20"/>
      <c r="CE1301" s="20"/>
      <c r="CF1301" s="20"/>
      <c r="CG1301" s="20"/>
      <c r="CH1301" s="20"/>
      <c r="CI1301" s="20"/>
      <c r="CJ1301" s="20"/>
      <c r="CK1301" s="20"/>
      <c r="CL1301" s="20"/>
      <c r="CM1301" s="20"/>
      <c r="CN1301" s="20"/>
      <c r="CO1301" s="20"/>
      <c r="CP1301" s="20"/>
      <c r="CQ1301" s="20"/>
      <c r="CR1301" s="20"/>
      <c r="CS1301" s="20"/>
      <c r="CT1301" s="20"/>
      <c r="CU1301" s="20"/>
      <c r="CV1301" s="20"/>
      <c r="CW1301" s="20"/>
      <c r="CX1301" s="20"/>
      <c r="CY1301" s="20"/>
      <c r="CZ1301" s="20"/>
      <c r="DA1301" s="20"/>
      <c r="DB1301" s="20"/>
      <c r="DC1301" s="20"/>
      <c r="DD1301" s="20"/>
      <c r="DE1301" s="20"/>
      <c r="DF1301" s="20"/>
      <c r="DG1301" s="20"/>
      <c r="DH1301" s="20"/>
      <c r="DI1301" s="20"/>
      <c r="DJ1301" s="20"/>
      <c r="DK1301" s="20"/>
      <c r="DL1301" s="20"/>
      <c r="DM1301" s="20"/>
      <c r="DN1301" s="20"/>
      <c r="DO1301" s="20"/>
      <c r="DP1301" s="20"/>
      <c r="DQ1301" s="20"/>
      <c r="DR1301" s="20"/>
      <c r="DS1301" s="20"/>
      <c r="DT1301" s="20"/>
      <c r="DU1301" s="20"/>
      <c r="DV1301" s="20"/>
      <c r="DW1301" s="20"/>
      <c r="DX1301" s="20"/>
      <c r="DY1301" s="20"/>
    </row>
    <row r="1302">
      <c r="A1302" s="20"/>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c r="AE1302" s="20"/>
      <c r="AF1302" s="20"/>
      <c r="AG1302" s="20"/>
      <c r="AH1302" s="20"/>
      <c r="AI1302" s="20"/>
      <c r="AJ1302" s="20"/>
      <c r="AK1302" s="20"/>
      <c r="AL1302" s="20"/>
      <c r="AM1302" s="20"/>
      <c r="AN1302" s="20"/>
      <c r="AO1302" s="20"/>
      <c r="AP1302" s="20"/>
      <c r="AQ1302" s="20"/>
      <c r="AR1302" s="20"/>
      <c r="AS1302" s="20"/>
      <c r="AT1302" s="20"/>
      <c r="AU1302" s="20"/>
      <c r="AV1302" s="20"/>
      <c r="AW1302" s="20"/>
      <c r="AX1302" s="20"/>
      <c r="AY1302" s="20"/>
      <c r="AZ1302" s="20"/>
      <c r="BA1302" s="20"/>
      <c r="BB1302" s="20"/>
      <c r="BC1302" s="20"/>
      <c r="BD1302" s="20"/>
      <c r="BE1302" s="20"/>
      <c r="BF1302" s="20"/>
      <c r="BG1302" s="20"/>
      <c r="BH1302" s="20"/>
      <c r="BI1302" s="20"/>
      <c r="BJ1302" s="20"/>
      <c r="BK1302" s="20"/>
      <c r="BL1302" s="20"/>
      <c r="BM1302" s="20"/>
      <c r="BN1302" s="20"/>
      <c r="BO1302" s="20"/>
      <c r="BP1302" s="20"/>
      <c r="BQ1302" s="20"/>
      <c r="BR1302" s="20"/>
      <c r="BS1302" s="20"/>
      <c r="BT1302" s="20"/>
      <c r="BU1302" s="20"/>
      <c r="BV1302" s="20"/>
      <c r="BW1302" s="20"/>
      <c r="BX1302" s="20"/>
      <c r="BY1302" s="20"/>
      <c r="BZ1302" s="20"/>
      <c r="CA1302" s="20"/>
      <c r="CB1302" s="20"/>
      <c r="CC1302" s="20"/>
      <c r="CD1302" s="20"/>
      <c r="CE1302" s="20"/>
      <c r="CF1302" s="20"/>
      <c r="CG1302" s="20"/>
      <c r="CH1302" s="20"/>
      <c r="CI1302" s="20"/>
      <c r="CJ1302" s="20"/>
      <c r="CK1302" s="20"/>
      <c r="CL1302" s="20"/>
      <c r="CM1302" s="20"/>
      <c r="CN1302" s="20"/>
      <c r="CO1302" s="20"/>
      <c r="CP1302" s="20"/>
      <c r="CQ1302" s="20"/>
      <c r="CR1302" s="20"/>
      <c r="CS1302" s="20"/>
      <c r="CT1302" s="20"/>
      <c r="CU1302" s="20"/>
      <c r="CV1302" s="20"/>
      <c r="CW1302" s="20"/>
      <c r="CX1302" s="20"/>
      <c r="CY1302" s="20"/>
      <c r="CZ1302" s="20"/>
      <c r="DA1302" s="20"/>
      <c r="DB1302" s="20"/>
      <c r="DC1302" s="20"/>
      <c r="DD1302" s="20"/>
      <c r="DE1302" s="20"/>
      <c r="DF1302" s="20"/>
      <c r="DG1302" s="20"/>
      <c r="DH1302" s="20"/>
      <c r="DI1302" s="20"/>
      <c r="DJ1302" s="20"/>
      <c r="DK1302" s="20"/>
      <c r="DL1302" s="20"/>
      <c r="DM1302" s="20"/>
      <c r="DN1302" s="20"/>
      <c r="DO1302" s="20"/>
      <c r="DP1302" s="20"/>
      <c r="DQ1302" s="20"/>
      <c r="DR1302" s="20"/>
      <c r="DS1302" s="20"/>
      <c r="DT1302" s="20"/>
      <c r="DU1302" s="20"/>
      <c r="DV1302" s="20"/>
      <c r="DW1302" s="20"/>
      <c r="DX1302" s="20"/>
      <c r="DY1302" s="20"/>
    </row>
    <row r="1303">
      <c r="A1303" s="20"/>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c r="AE1303" s="20"/>
      <c r="AF1303" s="20"/>
      <c r="AG1303" s="20"/>
      <c r="AH1303" s="20"/>
      <c r="AI1303" s="20"/>
      <c r="AJ1303" s="20"/>
      <c r="AK1303" s="20"/>
      <c r="AL1303" s="20"/>
      <c r="AM1303" s="20"/>
      <c r="AN1303" s="20"/>
      <c r="AO1303" s="20"/>
      <c r="AP1303" s="20"/>
      <c r="AQ1303" s="20"/>
      <c r="AR1303" s="20"/>
      <c r="AS1303" s="20"/>
      <c r="AT1303" s="20"/>
      <c r="AU1303" s="20"/>
      <c r="AV1303" s="20"/>
      <c r="AW1303" s="20"/>
      <c r="AX1303" s="20"/>
      <c r="AY1303" s="20"/>
      <c r="AZ1303" s="20"/>
      <c r="BA1303" s="20"/>
      <c r="BB1303" s="20"/>
      <c r="BC1303" s="20"/>
      <c r="BD1303" s="20"/>
      <c r="BE1303" s="20"/>
      <c r="BF1303" s="20"/>
      <c r="BG1303" s="20"/>
      <c r="BH1303" s="20"/>
      <c r="BI1303" s="20"/>
      <c r="BJ1303" s="20"/>
      <c r="BK1303" s="20"/>
      <c r="BL1303" s="20"/>
      <c r="BM1303" s="20"/>
      <c r="BN1303" s="20"/>
      <c r="BO1303" s="20"/>
      <c r="BP1303" s="20"/>
      <c r="BQ1303" s="20"/>
      <c r="BR1303" s="20"/>
      <c r="BS1303" s="20"/>
      <c r="BT1303" s="20"/>
      <c r="BU1303" s="20"/>
      <c r="BV1303" s="20"/>
      <c r="BW1303" s="20"/>
      <c r="BX1303" s="20"/>
      <c r="BY1303" s="20"/>
      <c r="BZ1303" s="20"/>
      <c r="CA1303" s="20"/>
      <c r="CB1303" s="20"/>
      <c r="CC1303" s="20"/>
      <c r="CD1303" s="20"/>
      <c r="CE1303" s="20"/>
      <c r="CF1303" s="20"/>
      <c r="CG1303" s="20"/>
      <c r="CH1303" s="20"/>
      <c r="CI1303" s="20"/>
      <c r="CJ1303" s="20"/>
      <c r="CK1303" s="20"/>
      <c r="CL1303" s="20"/>
      <c r="CM1303" s="20"/>
      <c r="CN1303" s="20"/>
      <c r="CO1303" s="20"/>
      <c r="CP1303" s="20"/>
      <c r="CQ1303" s="20"/>
      <c r="CR1303" s="20"/>
      <c r="CS1303" s="20"/>
      <c r="CT1303" s="20"/>
      <c r="CU1303" s="20"/>
      <c r="CV1303" s="20"/>
      <c r="CW1303" s="20"/>
      <c r="CX1303" s="20"/>
      <c r="CY1303" s="20"/>
      <c r="CZ1303" s="20"/>
      <c r="DA1303" s="20"/>
      <c r="DB1303" s="20"/>
      <c r="DC1303" s="20"/>
      <c r="DD1303" s="20"/>
      <c r="DE1303" s="20"/>
      <c r="DF1303" s="20"/>
      <c r="DG1303" s="20"/>
      <c r="DH1303" s="20"/>
      <c r="DI1303" s="20"/>
      <c r="DJ1303" s="20"/>
      <c r="DK1303" s="20"/>
      <c r="DL1303" s="20"/>
      <c r="DM1303" s="20"/>
      <c r="DN1303" s="20"/>
      <c r="DO1303" s="20"/>
      <c r="DP1303" s="20"/>
      <c r="DQ1303" s="20"/>
      <c r="DR1303" s="20"/>
      <c r="DS1303" s="20"/>
      <c r="DT1303" s="20"/>
      <c r="DU1303" s="20"/>
      <c r="DV1303" s="20"/>
      <c r="DW1303" s="20"/>
      <c r="DX1303" s="20"/>
      <c r="DY1303" s="20"/>
    </row>
    <row r="1304">
      <c r="A1304" s="20"/>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c r="DA1304" s="20"/>
      <c r="DB1304" s="20"/>
      <c r="DC1304" s="20"/>
      <c r="DD1304" s="20"/>
      <c r="DE1304" s="20"/>
      <c r="DF1304" s="20"/>
      <c r="DG1304" s="20"/>
      <c r="DH1304" s="20"/>
      <c r="DI1304" s="20"/>
      <c r="DJ1304" s="20"/>
      <c r="DK1304" s="20"/>
      <c r="DL1304" s="20"/>
      <c r="DM1304" s="20"/>
      <c r="DN1304" s="20"/>
      <c r="DO1304" s="20"/>
      <c r="DP1304" s="20"/>
      <c r="DQ1304" s="20"/>
      <c r="DR1304" s="20"/>
      <c r="DS1304" s="20"/>
      <c r="DT1304" s="20"/>
      <c r="DU1304" s="20"/>
      <c r="DV1304" s="20"/>
      <c r="DW1304" s="20"/>
      <c r="DX1304" s="20"/>
      <c r="DY1304" s="20"/>
    </row>
    <row r="1305">
      <c r="A1305" s="20"/>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c r="AE1305" s="20"/>
      <c r="AF1305" s="20"/>
      <c r="AG1305" s="20"/>
      <c r="AH1305" s="20"/>
      <c r="AI1305" s="20"/>
      <c r="AJ1305" s="20"/>
      <c r="AK1305" s="20"/>
      <c r="AL1305" s="20"/>
      <c r="AM1305" s="20"/>
      <c r="AN1305" s="20"/>
      <c r="AO1305" s="20"/>
      <c r="AP1305" s="20"/>
      <c r="AQ1305" s="20"/>
      <c r="AR1305" s="20"/>
      <c r="AS1305" s="20"/>
      <c r="AT1305" s="20"/>
      <c r="AU1305" s="20"/>
      <c r="AV1305" s="20"/>
      <c r="AW1305" s="20"/>
      <c r="AX1305" s="20"/>
      <c r="AY1305" s="20"/>
      <c r="AZ1305" s="20"/>
      <c r="BA1305" s="20"/>
      <c r="BB1305" s="20"/>
      <c r="BC1305" s="20"/>
      <c r="BD1305" s="20"/>
      <c r="BE1305" s="20"/>
      <c r="BF1305" s="20"/>
      <c r="BG1305" s="20"/>
      <c r="BH1305" s="20"/>
      <c r="BI1305" s="20"/>
      <c r="BJ1305" s="20"/>
      <c r="BK1305" s="20"/>
      <c r="BL1305" s="20"/>
      <c r="BM1305" s="20"/>
      <c r="BN1305" s="20"/>
      <c r="BO1305" s="20"/>
      <c r="BP1305" s="20"/>
      <c r="BQ1305" s="20"/>
      <c r="BR1305" s="20"/>
      <c r="BS1305" s="20"/>
      <c r="BT1305" s="20"/>
      <c r="BU1305" s="20"/>
      <c r="BV1305" s="20"/>
      <c r="BW1305" s="20"/>
      <c r="BX1305" s="20"/>
      <c r="BY1305" s="20"/>
      <c r="BZ1305" s="20"/>
      <c r="CA1305" s="20"/>
      <c r="CB1305" s="20"/>
      <c r="CC1305" s="20"/>
      <c r="CD1305" s="20"/>
      <c r="CE1305" s="20"/>
      <c r="CF1305" s="20"/>
      <c r="CG1305" s="20"/>
      <c r="CH1305" s="20"/>
      <c r="CI1305" s="20"/>
      <c r="CJ1305" s="20"/>
      <c r="CK1305" s="20"/>
      <c r="CL1305" s="20"/>
      <c r="CM1305" s="20"/>
      <c r="CN1305" s="20"/>
      <c r="CO1305" s="20"/>
      <c r="CP1305" s="20"/>
      <c r="CQ1305" s="20"/>
      <c r="CR1305" s="20"/>
      <c r="CS1305" s="20"/>
      <c r="CT1305" s="20"/>
      <c r="CU1305" s="20"/>
      <c r="CV1305" s="20"/>
      <c r="CW1305" s="20"/>
      <c r="CX1305" s="20"/>
      <c r="CY1305" s="20"/>
      <c r="CZ1305" s="20"/>
      <c r="DA1305" s="20"/>
      <c r="DB1305" s="20"/>
      <c r="DC1305" s="20"/>
      <c r="DD1305" s="20"/>
      <c r="DE1305" s="20"/>
      <c r="DF1305" s="20"/>
      <c r="DG1305" s="20"/>
      <c r="DH1305" s="20"/>
      <c r="DI1305" s="20"/>
      <c r="DJ1305" s="20"/>
      <c r="DK1305" s="20"/>
      <c r="DL1305" s="20"/>
      <c r="DM1305" s="20"/>
      <c r="DN1305" s="20"/>
      <c r="DO1305" s="20"/>
      <c r="DP1305" s="20"/>
      <c r="DQ1305" s="20"/>
      <c r="DR1305" s="20"/>
      <c r="DS1305" s="20"/>
      <c r="DT1305" s="20"/>
      <c r="DU1305" s="20"/>
      <c r="DV1305" s="20"/>
      <c r="DW1305" s="20"/>
      <c r="DX1305" s="20"/>
      <c r="DY1305" s="20"/>
    </row>
    <row r="1306">
      <c r="A1306" s="20"/>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c r="AE1306" s="20"/>
      <c r="AF1306" s="20"/>
      <c r="AG1306" s="20"/>
      <c r="AH1306" s="20"/>
      <c r="AI1306" s="20"/>
      <c r="AJ1306" s="20"/>
      <c r="AK1306" s="20"/>
      <c r="AL1306" s="20"/>
      <c r="AM1306" s="20"/>
      <c r="AN1306" s="20"/>
      <c r="AO1306" s="20"/>
      <c r="AP1306" s="20"/>
      <c r="AQ1306" s="20"/>
      <c r="AR1306" s="20"/>
      <c r="AS1306" s="20"/>
      <c r="AT1306" s="20"/>
      <c r="AU1306" s="20"/>
      <c r="AV1306" s="20"/>
      <c r="AW1306" s="20"/>
      <c r="AX1306" s="20"/>
      <c r="AY1306" s="20"/>
      <c r="AZ1306" s="20"/>
      <c r="BA1306" s="20"/>
      <c r="BB1306" s="20"/>
      <c r="BC1306" s="20"/>
      <c r="BD1306" s="20"/>
      <c r="BE1306" s="20"/>
      <c r="BF1306" s="20"/>
      <c r="BG1306" s="20"/>
      <c r="BH1306" s="20"/>
      <c r="BI1306" s="20"/>
      <c r="BJ1306" s="20"/>
      <c r="BK1306" s="20"/>
      <c r="BL1306" s="20"/>
      <c r="BM1306" s="20"/>
      <c r="BN1306" s="20"/>
      <c r="BO1306" s="20"/>
      <c r="BP1306" s="20"/>
      <c r="BQ1306" s="20"/>
      <c r="BR1306" s="20"/>
      <c r="BS1306" s="20"/>
      <c r="BT1306" s="20"/>
      <c r="BU1306" s="20"/>
      <c r="BV1306" s="20"/>
      <c r="BW1306" s="20"/>
      <c r="BX1306" s="20"/>
      <c r="BY1306" s="20"/>
      <c r="BZ1306" s="20"/>
      <c r="CA1306" s="20"/>
      <c r="CB1306" s="20"/>
      <c r="CC1306" s="20"/>
      <c r="CD1306" s="20"/>
      <c r="CE1306" s="20"/>
      <c r="CF1306" s="20"/>
      <c r="CG1306" s="20"/>
      <c r="CH1306" s="20"/>
      <c r="CI1306" s="20"/>
      <c r="CJ1306" s="20"/>
      <c r="CK1306" s="20"/>
      <c r="CL1306" s="20"/>
      <c r="CM1306" s="20"/>
      <c r="CN1306" s="20"/>
      <c r="CO1306" s="20"/>
      <c r="CP1306" s="20"/>
      <c r="CQ1306" s="20"/>
      <c r="CR1306" s="20"/>
      <c r="CS1306" s="20"/>
      <c r="CT1306" s="20"/>
      <c r="CU1306" s="20"/>
      <c r="CV1306" s="20"/>
      <c r="CW1306" s="20"/>
      <c r="CX1306" s="20"/>
      <c r="CY1306" s="20"/>
      <c r="CZ1306" s="20"/>
      <c r="DA1306" s="20"/>
      <c r="DB1306" s="20"/>
      <c r="DC1306" s="20"/>
      <c r="DD1306" s="20"/>
      <c r="DE1306" s="20"/>
      <c r="DF1306" s="20"/>
      <c r="DG1306" s="20"/>
      <c r="DH1306" s="20"/>
      <c r="DI1306" s="20"/>
      <c r="DJ1306" s="20"/>
      <c r="DK1306" s="20"/>
      <c r="DL1306" s="20"/>
      <c r="DM1306" s="20"/>
      <c r="DN1306" s="20"/>
      <c r="DO1306" s="20"/>
      <c r="DP1306" s="20"/>
      <c r="DQ1306" s="20"/>
      <c r="DR1306" s="20"/>
      <c r="DS1306" s="20"/>
      <c r="DT1306" s="20"/>
      <c r="DU1306" s="20"/>
      <c r="DV1306" s="20"/>
      <c r="DW1306" s="20"/>
      <c r="DX1306" s="20"/>
      <c r="DY1306" s="20"/>
    </row>
    <row r="1307">
      <c r="A1307" s="20"/>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c r="AE1307" s="20"/>
      <c r="AF1307" s="20"/>
      <c r="AG1307" s="20"/>
      <c r="AH1307" s="20"/>
      <c r="AI1307" s="20"/>
      <c r="AJ1307" s="20"/>
      <c r="AK1307" s="20"/>
      <c r="AL1307" s="20"/>
      <c r="AM1307" s="20"/>
      <c r="AN1307" s="20"/>
      <c r="AO1307" s="20"/>
      <c r="AP1307" s="20"/>
      <c r="AQ1307" s="20"/>
      <c r="AR1307" s="20"/>
      <c r="AS1307" s="20"/>
      <c r="AT1307" s="20"/>
      <c r="AU1307" s="20"/>
      <c r="AV1307" s="20"/>
      <c r="AW1307" s="20"/>
      <c r="AX1307" s="20"/>
      <c r="AY1307" s="20"/>
      <c r="AZ1307" s="20"/>
      <c r="BA1307" s="20"/>
      <c r="BB1307" s="20"/>
      <c r="BC1307" s="20"/>
      <c r="BD1307" s="20"/>
      <c r="BE1307" s="20"/>
      <c r="BF1307" s="20"/>
      <c r="BG1307" s="20"/>
      <c r="BH1307" s="20"/>
      <c r="BI1307" s="20"/>
      <c r="BJ1307" s="20"/>
      <c r="BK1307" s="20"/>
      <c r="BL1307" s="20"/>
      <c r="BM1307" s="20"/>
      <c r="BN1307" s="20"/>
      <c r="BO1307" s="20"/>
      <c r="BP1307" s="20"/>
      <c r="BQ1307" s="20"/>
      <c r="BR1307" s="20"/>
      <c r="BS1307" s="20"/>
      <c r="BT1307" s="20"/>
      <c r="BU1307" s="20"/>
      <c r="BV1307" s="20"/>
      <c r="BW1307" s="20"/>
      <c r="BX1307" s="20"/>
      <c r="BY1307" s="20"/>
      <c r="BZ1307" s="20"/>
      <c r="CA1307" s="20"/>
      <c r="CB1307" s="20"/>
      <c r="CC1307" s="20"/>
      <c r="CD1307" s="20"/>
      <c r="CE1307" s="20"/>
      <c r="CF1307" s="20"/>
      <c r="CG1307" s="20"/>
      <c r="CH1307" s="20"/>
      <c r="CI1307" s="20"/>
      <c r="CJ1307" s="20"/>
      <c r="CK1307" s="20"/>
      <c r="CL1307" s="20"/>
      <c r="CM1307" s="20"/>
      <c r="CN1307" s="20"/>
      <c r="CO1307" s="20"/>
      <c r="CP1307" s="20"/>
      <c r="CQ1307" s="20"/>
      <c r="CR1307" s="20"/>
      <c r="CS1307" s="20"/>
      <c r="CT1307" s="20"/>
      <c r="CU1307" s="20"/>
      <c r="CV1307" s="20"/>
      <c r="CW1307" s="20"/>
      <c r="CX1307" s="20"/>
      <c r="CY1307" s="20"/>
      <c r="CZ1307" s="20"/>
      <c r="DA1307" s="20"/>
      <c r="DB1307" s="20"/>
      <c r="DC1307" s="20"/>
      <c r="DD1307" s="20"/>
      <c r="DE1307" s="20"/>
      <c r="DF1307" s="20"/>
      <c r="DG1307" s="20"/>
      <c r="DH1307" s="20"/>
      <c r="DI1307" s="20"/>
      <c r="DJ1307" s="20"/>
      <c r="DK1307" s="20"/>
      <c r="DL1307" s="20"/>
      <c r="DM1307" s="20"/>
      <c r="DN1307" s="20"/>
      <c r="DO1307" s="20"/>
      <c r="DP1307" s="20"/>
      <c r="DQ1307" s="20"/>
      <c r="DR1307" s="20"/>
      <c r="DS1307" s="20"/>
      <c r="DT1307" s="20"/>
      <c r="DU1307" s="20"/>
      <c r="DV1307" s="20"/>
      <c r="DW1307" s="20"/>
      <c r="DX1307" s="20"/>
      <c r="DY1307" s="20"/>
    </row>
    <row r="1308">
      <c r="A1308" s="20"/>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c r="AE1308" s="20"/>
      <c r="AF1308" s="20"/>
      <c r="AG1308" s="20"/>
      <c r="AH1308" s="20"/>
      <c r="AI1308" s="20"/>
      <c r="AJ1308" s="20"/>
      <c r="AK1308" s="20"/>
      <c r="AL1308" s="20"/>
      <c r="AM1308" s="20"/>
      <c r="AN1308" s="20"/>
      <c r="AO1308" s="20"/>
      <c r="AP1308" s="20"/>
      <c r="AQ1308" s="20"/>
      <c r="AR1308" s="20"/>
      <c r="AS1308" s="20"/>
      <c r="AT1308" s="20"/>
      <c r="AU1308" s="20"/>
      <c r="AV1308" s="20"/>
      <c r="AW1308" s="20"/>
      <c r="AX1308" s="20"/>
      <c r="AY1308" s="20"/>
      <c r="AZ1308" s="20"/>
      <c r="BA1308" s="20"/>
      <c r="BB1308" s="20"/>
      <c r="BC1308" s="20"/>
      <c r="BD1308" s="20"/>
      <c r="BE1308" s="20"/>
      <c r="BF1308" s="20"/>
      <c r="BG1308" s="20"/>
      <c r="BH1308" s="20"/>
      <c r="BI1308" s="20"/>
      <c r="BJ1308" s="20"/>
      <c r="BK1308" s="20"/>
      <c r="BL1308" s="20"/>
      <c r="BM1308" s="20"/>
      <c r="BN1308" s="20"/>
      <c r="BO1308" s="20"/>
      <c r="BP1308" s="20"/>
      <c r="BQ1308" s="20"/>
      <c r="BR1308" s="20"/>
      <c r="BS1308" s="20"/>
      <c r="BT1308" s="20"/>
      <c r="BU1308" s="20"/>
      <c r="BV1308" s="20"/>
      <c r="BW1308" s="20"/>
      <c r="BX1308" s="20"/>
      <c r="BY1308" s="20"/>
      <c r="BZ1308" s="20"/>
      <c r="CA1308" s="20"/>
      <c r="CB1308" s="20"/>
      <c r="CC1308" s="20"/>
      <c r="CD1308" s="20"/>
      <c r="CE1308" s="20"/>
      <c r="CF1308" s="20"/>
      <c r="CG1308" s="20"/>
      <c r="CH1308" s="20"/>
      <c r="CI1308" s="20"/>
      <c r="CJ1308" s="20"/>
      <c r="CK1308" s="20"/>
      <c r="CL1308" s="20"/>
      <c r="CM1308" s="20"/>
      <c r="CN1308" s="20"/>
      <c r="CO1308" s="20"/>
      <c r="CP1308" s="20"/>
      <c r="CQ1308" s="20"/>
      <c r="CR1308" s="20"/>
      <c r="CS1308" s="20"/>
      <c r="CT1308" s="20"/>
      <c r="CU1308" s="20"/>
      <c r="CV1308" s="20"/>
      <c r="CW1308" s="20"/>
      <c r="CX1308" s="20"/>
      <c r="CY1308" s="20"/>
      <c r="CZ1308" s="20"/>
      <c r="DA1308" s="20"/>
      <c r="DB1308" s="20"/>
      <c r="DC1308" s="20"/>
      <c r="DD1308" s="20"/>
      <c r="DE1308" s="20"/>
      <c r="DF1308" s="20"/>
      <c r="DG1308" s="20"/>
      <c r="DH1308" s="20"/>
      <c r="DI1308" s="20"/>
      <c r="DJ1308" s="20"/>
      <c r="DK1308" s="20"/>
      <c r="DL1308" s="20"/>
      <c r="DM1308" s="20"/>
      <c r="DN1308" s="20"/>
      <c r="DO1308" s="20"/>
      <c r="DP1308" s="20"/>
      <c r="DQ1308" s="20"/>
      <c r="DR1308" s="20"/>
      <c r="DS1308" s="20"/>
      <c r="DT1308" s="20"/>
      <c r="DU1308" s="20"/>
      <c r="DV1308" s="20"/>
      <c r="DW1308" s="20"/>
      <c r="DX1308" s="20"/>
      <c r="DY1308" s="20"/>
    </row>
    <row r="1309">
      <c r="A1309" s="20"/>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c r="AE1309" s="20"/>
      <c r="AF1309" s="20"/>
      <c r="AG1309" s="20"/>
      <c r="AH1309" s="20"/>
      <c r="AI1309" s="20"/>
      <c r="AJ1309" s="20"/>
      <c r="AK1309" s="20"/>
      <c r="AL1309" s="20"/>
      <c r="AM1309" s="20"/>
      <c r="AN1309" s="20"/>
      <c r="AO1309" s="20"/>
      <c r="AP1309" s="20"/>
      <c r="AQ1309" s="20"/>
      <c r="AR1309" s="20"/>
      <c r="AS1309" s="20"/>
      <c r="AT1309" s="20"/>
      <c r="AU1309" s="20"/>
      <c r="AV1309" s="20"/>
      <c r="AW1309" s="20"/>
      <c r="AX1309" s="20"/>
      <c r="AY1309" s="20"/>
      <c r="AZ1309" s="20"/>
      <c r="BA1309" s="20"/>
      <c r="BB1309" s="20"/>
      <c r="BC1309" s="20"/>
      <c r="BD1309" s="20"/>
      <c r="BE1309" s="20"/>
      <c r="BF1309" s="20"/>
      <c r="BG1309" s="20"/>
      <c r="BH1309" s="20"/>
      <c r="BI1309" s="20"/>
      <c r="BJ1309" s="20"/>
      <c r="BK1309" s="20"/>
      <c r="BL1309" s="20"/>
      <c r="BM1309" s="20"/>
      <c r="BN1309" s="20"/>
      <c r="BO1309" s="20"/>
      <c r="BP1309" s="20"/>
      <c r="BQ1309" s="20"/>
      <c r="BR1309" s="20"/>
      <c r="BS1309" s="20"/>
      <c r="BT1309" s="20"/>
      <c r="BU1309" s="20"/>
      <c r="BV1309" s="20"/>
      <c r="BW1309" s="20"/>
      <c r="BX1309" s="20"/>
      <c r="BY1309" s="20"/>
      <c r="BZ1309" s="20"/>
      <c r="CA1309" s="20"/>
      <c r="CB1309" s="20"/>
      <c r="CC1309" s="20"/>
      <c r="CD1309" s="20"/>
      <c r="CE1309" s="20"/>
      <c r="CF1309" s="20"/>
      <c r="CG1309" s="20"/>
      <c r="CH1309" s="20"/>
      <c r="CI1309" s="20"/>
      <c r="CJ1309" s="20"/>
      <c r="CK1309" s="20"/>
      <c r="CL1309" s="20"/>
      <c r="CM1309" s="20"/>
      <c r="CN1309" s="20"/>
      <c r="CO1309" s="20"/>
      <c r="CP1309" s="20"/>
      <c r="CQ1309" s="20"/>
      <c r="CR1309" s="20"/>
      <c r="CS1309" s="20"/>
      <c r="CT1309" s="20"/>
      <c r="CU1309" s="20"/>
      <c r="CV1309" s="20"/>
      <c r="CW1309" s="20"/>
      <c r="CX1309" s="20"/>
      <c r="CY1309" s="20"/>
      <c r="CZ1309" s="20"/>
      <c r="DA1309" s="20"/>
      <c r="DB1309" s="20"/>
      <c r="DC1309" s="20"/>
      <c r="DD1309" s="20"/>
      <c r="DE1309" s="20"/>
      <c r="DF1309" s="20"/>
      <c r="DG1309" s="20"/>
      <c r="DH1309" s="20"/>
      <c r="DI1309" s="20"/>
      <c r="DJ1309" s="20"/>
      <c r="DK1309" s="20"/>
      <c r="DL1309" s="20"/>
      <c r="DM1309" s="20"/>
      <c r="DN1309" s="20"/>
      <c r="DO1309" s="20"/>
      <c r="DP1309" s="20"/>
      <c r="DQ1309" s="20"/>
      <c r="DR1309" s="20"/>
      <c r="DS1309" s="20"/>
      <c r="DT1309" s="20"/>
      <c r="DU1309" s="20"/>
      <c r="DV1309" s="20"/>
      <c r="DW1309" s="20"/>
      <c r="DX1309" s="20"/>
      <c r="DY1309" s="20"/>
    </row>
    <row r="1310">
      <c r="A1310" s="20"/>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c r="AE1310" s="20"/>
      <c r="AF1310" s="20"/>
      <c r="AG1310" s="20"/>
      <c r="AH1310" s="20"/>
      <c r="AI1310" s="20"/>
      <c r="AJ1310" s="20"/>
      <c r="AK1310" s="20"/>
      <c r="AL1310" s="20"/>
      <c r="AM1310" s="20"/>
      <c r="AN1310" s="20"/>
      <c r="AO1310" s="20"/>
      <c r="AP1310" s="20"/>
      <c r="AQ1310" s="20"/>
      <c r="AR1310" s="20"/>
      <c r="AS1310" s="20"/>
      <c r="AT1310" s="20"/>
      <c r="AU1310" s="20"/>
      <c r="AV1310" s="20"/>
      <c r="AW1310" s="20"/>
      <c r="AX1310" s="20"/>
      <c r="AY1310" s="20"/>
      <c r="AZ1310" s="20"/>
      <c r="BA1310" s="20"/>
      <c r="BB1310" s="20"/>
      <c r="BC1310" s="20"/>
      <c r="BD1310" s="20"/>
      <c r="BE1310" s="20"/>
      <c r="BF1310" s="20"/>
      <c r="BG1310" s="20"/>
      <c r="BH1310" s="20"/>
      <c r="BI1310" s="20"/>
      <c r="BJ1310" s="20"/>
      <c r="BK1310" s="20"/>
      <c r="BL1310" s="20"/>
      <c r="BM1310" s="20"/>
      <c r="BN1310" s="20"/>
      <c r="BO1310" s="20"/>
      <c r="BP1310" s="20"/>
      <c r="BQ1310" s="20"/>
      <c r="BR1310" s="20"/>
      <c r="BS1310" s="20"/>
      <c r="BT1310" s="20"/>
      <c r="BU1310" s="20"/>
      <c r="BV1310" s="20"/>
      <c r="BW1310" s="20"/>
      <c r="BX1310" s="20"/>
      <c r="BY1310" s="20"/>
      <c r="BZ1310" s="20"/>
      <c r="CA1310" s="20"/>
      <c r="CB1310" s="20"/>
      <c r="CC1310" s="20"/>
      <c r="CD1310" s="20"/>
      <c r="CE1310" s="20"/>
      <c r="CF1310" s="20"/>
      <c r="CG1310" s="20"/>
      <c r="CH1310" s="20"/>
      <c r="CI1310" s="20"/>
      <c r="CJ1310" s="20"/>
      <c r="CK1310" s="20"/>
      <c r="CL1310" s="20"/>
      <c r="CM1310" s="20"/>
      <c r="CN1310" s="20"/>
      <c r="CO1310" s="20"/>
      <c r="CP1310" s="20"/>
      <c r="CQ1310" s="20"/>
      <c r="CR1310" s="20"/>
      <c r="CS1310" s="20"/>
      <c r="CT1310" s="20"/>
      <c r="CU1310" s="20"/>
      <c r="CV1310" s="20"/>
      <c r="CW1310" s="20"/>
      <c r="CX1310" s="20"/>
      <c r="CY1310" s="20"/>
      <c r="CZ1310" s="20"/>
      <c r="DA1310" s="20"/>
      <c r="DB1310" s="20"/>
      <c r="DC1310" s="20"/>
      <c r="DD1310" s="20"/>
      <c r="DE1310" s="20"/>
      <c r="DF1310" s="20"/>
      <c r="DG1310" s="20"/>
      <c r="DH1310" s="20"/>
      <c r="DI1310" s="20"/>
      <c r="DJ1310" s="20"/>
      <c r="DK1310" s="20"/>
      <c r="DL1310" s="20"/>
      <c r="DM1310" s="20"/>
      <c r="DN1310" s="20"/>
      <c r="DO1310" s="20"/>
      <c r="DP1310" s="20"/>
      <c r="DQ1310" s="20"/>
      <c r="DR1310" s="20"/>
      <c r="DS1310" s="20"/>
      <c r="DT1310" s="20"/>
      <c r="DU1310" s="20"/>
      <c r="DV1310" s="20"/>
      <c r="DW1310" s="20"/>
      <c r="DX1310" s="20"/>
      <c r="DY1310" s="20"/>
    </row>
    <row r="1311">
      <c r="A1311" s="20"/>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c r="AE1311" s="20"/>
      <c r="AF1311" s="20"/>
      <c r="AG1311" s="20"/>
      <c r="AH1311" s="20"/>
      <c r="AI1311" s="20"/>
      <c r="AJ1311" s="20"/>
      <c r="AK1311" s="20"/>
      <c r="AL1311" s="20"/>
      <c r="AM1311" s="20"/>
      <c r="AN1311" s="20"/>
      <c r="AO1311" s="20"/>
      <c r="AP1311" s="20"/>
      <c r="AQ1311" s="20"/>
      <c r="AR1311" s="20"/>
      <c r="AS1311" s="20"/>
      <c r="AT1311" s="20"/>
      <c r="AU1311" s="20"/>
      <c r="AV1311" s="20"/>
      <c r="AW1311" s="20"/>
      <c r="AX1311" s="20"/>
      <c r="AY1311" s="20"/>
      <c r="AZ1311" s="20"/>
      <c r="BA1311" s="20"/>
      <c r="BB1311" s="20"/>
      <c r="BC1311" s="20"/>
      <c r="BD1311" s="20"/>
      <c r="BE1311" s="20"/>
      <c r="BF1311" s="20"/>
      <c r="BG1311" s="20"/>
      <c r="BH1311" s="20"/>
      <c r="BI1311" s="20"/>
      <c r="BJ1311" s="20"/>
      <c r="BK1311" s="20"/>
      <c r="BL1311" s="20"/>
      <c r="BM1311" s="20"/>
      <c r="BN1311" s="20"/>
      <c r="BO1311" s="20"/>
      <c r="BP1311" s="20"/>
      <c r="BQ1311" s="20"/>
      <c r="BR1311" s="20"/>
      <c r="BS1311" s="20"/>
      <c r="BT1311" s="20"/>
      <c r="BU1311" s="20"/>
      <c r="BV1311" s="20"/>
      <c r="BW1311" s="20"/>
      <c r="BX1311" s="20"/>
      <c r="BY1311" s="20"/>
      <c r="BZ1311" s="20"/>
      <c r="CA1311" s="20"/>
      <c r="CB1311" s="20"/>
      <c r="CC1311" s="20"/>
      <c r="CD1311" s="20"/>
      <c r="CE1311" s="20"/>
      <c r="CF1311" s="20"/>
      <c r="CG1311" s="20"/>
      <c r="CH1311" s="20"/>
      <c r="CI1311" s="20"/>
      <c r="CJ1311" s="20"/>
      <c r="CK1311" s="20"/>
      <c r="CL1311" s="20"/>
      <c r="CM1311" s="20"/>
      <c r="CN1311" s="20"/>
      <c r="CO1311" s="20"/>
      <c r="CP1311" s="20"/>
      <c r="CQ1311" s="20"/>
      <c r="CR1311" s="20"/>
      <c r="CS1311" s="20"/>
      <c r="CT1311" s="20"/>
      <c r="CU1311" s="20"/>
      <c r="CV1311" s="20"/>
      <c r="CW1311" s="20"/>
      <c r="CX1311" s="20"/>
      <c r="CY1311" s="20"/>
      <c r="CZ1311" s="20"/>
      <c r="DA1311" s="20"/>
      <c r="DB1311" s="20"/>
      <c r="DC1311" s="20"/>
      <c r="DD1311" s="20"/>
      <c r="DE1311" s="20"/>
      <c r="DF1311" s="20"/>
      <c r="DG1311" s="20"/>
      <c r="DH1311" s="20"/>
      <c r="DI1311" s="20"/>
      <c r="DJ1311" s="20"/>
      <c r="DK1311" s="20"/>
      <c r="DL1311" s="20"/>
      <c r="DM1311" s="20"/>
      <c r="DN1311" s="20"/>
      <c r="DO1311" s="20"/>
      <c r="DP1311" s="20"/>
      <c r="DQ1311" s="20"/>
      <c r="DR1311" s="20"/>
      <c r="DS1311" s="20"/>
      <c r="DT1311" s="20"/>
      <c r="DU1311" s="20"/>
      <c r="DV1311" s="20"/>
      <c r="DW1311" s="20"/>
      <c r="DX1311" s="20"/>
      <c r="DY1311" s="20"/>
    </row>
    <row r="1312">
      <c r="A1312" s="20"/>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c r="AE1312" s="20"/>
      <c r="AF1312" s="20"/>
      <c r="AG1312" s="20"/>
      <c r="AH1312" s="20"/>
      <c r="AI1312" s="20"/>
      <c r="AJ1312" s="20"/>
      <c r="AK1312" s="20"/>
      <c r="AL1312" s="20"/>
      <c r="AM1312" s="20"/>
      <c r="AN1312" s="20"/>
      <c r="AO1312" s="20"/>
      <c r="AP1312" s="20"/>
      <c r="AQ1312" s="20"/>
      <c r="AR1312" s="20"/>
      <c r="AS1312" s="20"/>
      <c r="AT1312" s="20"/>
      <c r="AU1312" s="20"/>
      <c r="AV1312" s="20"/>
      <c r="AW1312" s="20"/>
      <c r="AX1312" s="20"/>
      <c r="AY1312" s="20"/>
      <c r="AZ1312" s="20"/>
      <c r="BA1312" s="20"/>
      <c r="BB1312" s="20"/>
      <c r="BC1312" s="20"/>
      <c r="BD1312" s="20"/>
      <c r="BE1312" s="20"/>
      <c r="BF1312" s="20"/>
      <c r="BG1312" s="20"/>
      <c r="BH1312" s="20"/>
      <c r="BI1312" s="20"/>
      <c r="BJ1312" s="20"/>
      <c r="BK1312" s="20"/>
      <c r="BL1312" s="20"/>
      <c r="BM1312" s="20"/>
      <c r="BN1312" s="20"/>
      <c r="BO1312" s="20"/>
      <c r="BP1312" s="20"/>
      <c r="BQ1312" s="20"/>
      <c r="BR1312" s="20"/>
      <c r="BS1312" s="20"/>
      <c r="BT1312" s="20"/>
      <c r="BU1312" s="20"/>
      <c r="BV1312" s="20"/>
      <c r="BW1312" s="20"/>
      <c r="BX1312" s="20"/>
      <c r="BY1312" s="20"/>
      <c r="BZ1312" s="20"/>
      <c r="CA1312" s="20"/>
      <c r="CB1312" s="20"/>
      <c r="CC1312" s="20"/>
      <c r="CD1312" s="20"/>
      <c r="CE1312" s="20"/>
      <c r="CF1312" s="20"/>
      <c r="CG1312" s="20"/>
      <c r="CH1312" s="20"/>
      <c r="CI1312" s="20"/>
      <c r="CJ1312" s="20"/>
      <c r="CK1312" s="20"/>
      <c r="CL1312" s="20"/>
      <c r="CM1312" s="20"/>
      <c r="CN1312" s="20"/>
      <c r="CO1312" s="20"/>
      <c r="CP1312" s="20"/>
      <c r="CQ1312" s="20"/>
      <c r="CR1312" s="20"/>
      <c r="CS1312" s="20"/>
      <c r="CT1312" s="20"/>
      <c r="CU1312" s="20"/>
      <c r="CV1312" s="20"/>
      <c r="CW1312" s="20"/>
      <c r="CX1312" s="20"/>
      <c r="CY1312" s="20"/>
      <c r="CZ1312" s="20"/>
      <c r="DA1312" s="20"/>
      <c r="DB1312" s="20"/>
      <c r="DC1312" s="20"/>
      <c r="DD1312" s="20"/>
      <c r="DE1312" s="20"/>
      <c r="DF1312" s="20"/>
      <c r="DG1312" s="20"/>
      <c r="DH1312" s="20"/>
      <c r="DI1312" s="20"/>
      <c r="DJ1312" s="20"/>
      <c r="DK1312" s="20"/>
      <c r="DL1312" s="20"/>
      <c r="DM1312" s="20"/>
      <c r="DN1312" s="20"/>
      <c r="DO1312" s="20"/>
      <c r="DP1312" s="20"/>
      <c r="DQ1312" s="20"/>
      <c r="DR1312" s="20"/>
      <c r="DS1312" s="20"/>
      <c r="DT1312" s="20"/>
      <c r="DU1312" s="20"/>
      <c r="DV1312" s="20"/>
      <c r="DW1312" s="20"/>
      <c r="DX1312" s="20"/>
      <c r="DY1312" s="20"/>
    </row>
    <row r="1313">
      <c r="A1313" s="20"/>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c r="AE1313" s="20"/>
      <c r="AF1313" s="20"/>
      <c r="AG1313" s="20"/>
      <c r="AH1313" s="20"/>
      <c r="AI1313" s="20"/>
      <c r="AJ1313" s="20"/>
      <c r="AK1313" s="20"/>
      <c r="AL1313" s="20"/>
      <c r="AM1313" s="20"/>
      <c r="AN1313" s="20"/>
      <c r="AO1313" s="20"/>
      <c r="AP1313" s="20"/>
      <c r="AQ1313" s="20"/>
      <c r="AR1313" s="20"/>
      <c r="AS1313" s="20"/>
      <c r="AT1313" s="20"/>
      <c r="AU1313" s="20"/>
      <c r="AV1313" s="20"/>
      <c r="AW1313" s="20"/>
      <c r="AX1313" s="20"/>
      <c r="AY1313" s="20"/>
      <c r="AZ1313" s="20"/>
      <c r="BA1313" s="20"/>
      <c r="BB1313" s="20"/>
      <c r="BC1313" s="20"/>
      <c r="BD1313" s="20"/>
      <c r="BE1313" s="20"/>
      <c r="BF1313" s="20"/>
      <c r="BG1313" s="20"/>
      <c r="BH1313" s="20"/>
      <c r="BI1313" s="20"/>
      <c r="BJ1313" s="20"/>
      <c r="BK1313" s="20"/>
      <c r="BL1313" s="20"/>
      <c r="BM1313" s="20"/>
      <c r="BN1313" s="20"/>
      <c r="BO1313" s="20"/>
      <c r="BP1313" s="20"/>
      <c r="BQ1313" s="20"/>
      <c r="BR1313" s="20"/>
      <c r="BS1313" s="20"/>
      <c r="BT1313" s="20"/>
      <c r="BU1313" s="20"/>
      <c r="BV1313" s="20"/>
      <c r="BW1313" s="20"/>
      <c r="BX1313" s="20"/>
      <c r="BY1313" s="20"/>
      <c r="BZ1313" s="20"/>
      <c r="CA1313" s="20"/>
      <c r="CB1313" s="20"/>
      <c r="CC1313" s="20"/>
      <c r="CD1313" s="20"/>
      <c r="CE1313" s="20"/>
      <c r="CF1313" s="20"/>
      <c r="CG1313" s="20"/>
      <c r="CH1313" s="20"/>
      <c r="CI1313" s="20"/>
      <c r="CJ1313" s="20"/>
      <c r="CK1313" s="20"/>
      <c r="CL1313" s="20"/>
      <c r="CM1313" s="20"/>
      <c r="CN1313" s="20"/>
      <c r="CO1313" s="20"/>
      <c r="CP1313" s="20"/>
      <c r="CQ1313" s="20"/>
      <c r="CR1313" s="20"/>
      <c r="CS1313" s="20"/>
      <c r="CT1313" s="20"/>
      <c r="CU1313" s="20"/>
      <c r="CV1313" s="20"/>
      <c r="CW1313" s="20"/>
      <c r="CX1313" s="20"/>
      <c r="CY1313" s="20"/>
      <c r="CZ1313" s="20"/>
      <c r="DA1313" s="20"/>
      <c r="DB1313" s="20"/>
      <c r="DC1313" s="20"/>
      <c r="DD1313" s="20"/>
      <c r="DE1313" s="20"/>
      <c r="DF1313" s="20"/>
      <c r="DG1313" s="20"/>
      <c r="DH1313" s="20"/>
      <c r="DI1313" s="20"/>
      <c r="DJ1313" s="20"/>
      <c r="DK1313" s="20"/>
      <c r="DL1313" s="20"/>
      <c r="DM1313" s="20"/>
      <c r="DN1313" s="20"/>
      <c r="DO1313" s="20"/>
      <c r="DP1313" s="20"/>
      <c r="DQ1313" s="20"/>
      <c r="DR1313" s="20"/>
      <c r="DS1313" s="20"/>
      <c r="DT1313" s="20"/>
      <c r="DU1313" s="20"/>
      <c r="DV1313" s="20"/>
      <c r="DW1313" s="20"/>
      <c r="DX1313" s="20"/>
      <c r="DY1313" s="20"/>
    </row>
    <row r="1314">
      <c r="A1314" s="20"/>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c r="AE1314" s="20"/>
      <c r="AF1314" s="20"/>
      <c r="AG1314" s="20"/>
      <c r="AH1314" s="20"/>
      <c r="AI1314" s="20"/>
      <c r="AJ1314" s="20"/>
      <c r="AK1314" s="20"/>
      <c r="AL1314" s="20"/>
      <c r="AM1314" s="20"/>
      <c r="AN1314" s="20"/>
      <c r="AO1314" s="20"/>
      <c r="AP1314" s="20"/>
      <c r="AQ1314" s="20"/>
      <c r="AR1314" s="20"/>
      <c r="AS1314" s="20"/>
      <c r="AT1314" s="20"/>
      <c r="AU1314" s="20"/>
      <c r="AV1314" s="20"/>
      <c r="AW1314" s="20"/>
      <c r="AX1314" s="20"/>
      <c r="AY1314" s="20"/>
      <c r="AZ1314" s="20"/>
      <c r="BA1314" s="20"/>
      <c r="BB1314" s="20"/>
      <c r="BC1314" s="20"/>
      <c r="BD1314" s="20"/>
      <c r="BE1314" s="20"/>
      <c r="BF1314" s="20"/>
      <c r="BG1314" s="20"/>
      <c r="BH1314" s="20"/>
      <c r="BI1314" s="20"/>
      <c r="BJ1314" s="20"/>
      <c r="BK1314" s="20"/>
      <c r="BL1314" s="20"/>
      <c r="BM1314" s="20"/>
      <c r="BN1314" s="20"/>
      <c r="BO1314" s="20"/>
      <c r="BP1314" s="20"/>
      <c r="BQ1314" s="20"/>
      <c r="BR1314" s="20"/>
      <c r="BS1314" s="20"/>
      <c r="BT1314" s="20"/>
      <c r="BU1314" s="20"/>
      <c r="BV1314" s="20"/>
      <c r="BW1314" s="20"/>
      <c r="BX1314" s="20"/>
      <c r="BY1314" s="20"/>
      <c r="BZ1314" s="20"/>
      <c r="CA1314" s="20"/>
      <c r="CB1314" s="20"/>
      <c r="CC1314" s="20"/>
      <c r="CD1314" s="20"/>
      <c r="CE1314" s="20"/>
      <c r="CF1314" s="20"/>
      <c r="CG1314" s="20"/>
      <c r="CH1314" s="20"/>
      <c r="CI1314" s="20"/>
      <c r="CJ1314" s="20"/>
      <c r="CK1314" s="20"/>
      <c r="CL1314" s="20"/>
      <c r="CM1314" s="20"/>
      <c r="CN1314" s="20"/>
      <c r="CO1314" s="20"/>
      <c r="CP1314" s="20"/>
      <c r="CQ1314" s="20"/>
      <c r="CR1314" s="20"/>
      <c r="CS1314" s="20"/>
      <c r="CT1314" s="20"/>
      <c r="CU1314" s="20"/>
      <c r="CV1314" s="20"/>
      <c r="CW1314" s="20"/>
      <c r="CX1314" s="20"/>
      <c r="CY1314" s="20"/>
      <c r="CZ1314" s="20"/>
      <c r="DA1314" s="20"/>
      <c r="DB1314" s="20"/>
      <c r="DC1314" s="20"/>
      <c r="DD1314" s="20"/>
      <c r="DE1314" s="20"/>
      <c r="DF1314" s="20"/>
      <c r="DG1314" s="20"/>
      <c r="DH1314" s="20"/>
      <c r="DI1314" s="20"/>
      <c r="DJ1314" s="20"/>
      <c r="DK1314" s="20"/>
      <c r="DL1314" s="20"/>
      <c r="DM1314" s="20"/>
      <c r="DN1314" s="20"/>
      <c r="DO1314" s="20"/>
      <c r="DP1314" s="20"/>
      <c r="DQ1314" s="20"/>
      <c r="DR1314" s="20"/>
      <c r="DS1314" s="20"/>
      <c r="DT1314" s="20"/>
      <c r="DU1314" s="20"/>
      <c r="DV1314" s="20"/>
      <c r="DW1314" s="20"/>
      <c r="DX1314" s="20"/>
      <c r="DY1314" s="20"/>
    </row>
    <row r="1315">
      <c r="A1315" s="20"/>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c r="AE1315" s="20"/>
      <c r="AF1315" s="20"/>
      <c r="AG1315" s="20"/>
      <c r="AH1315" s="20"/>
      <c r="AI1315" s="20"/>
      <c r="AJ1315" s="20"/>
      <c r="AK1315" s="20"/>
      <c r="AL1315" s="20"/>
      <c r="AM1315" s="20"/>
      <c r="AN1315" s="20"/>
      <c r="AO1315" s="20"/>
      <c r="AP1315" s="20"/>
      <c r="AQ1315" s="20"/>
      <c r="AR1315" s="20"/>
      <c r="AS1315" s="20"/>
      <c r="AT1315" s="20"/>
      <c r="AU1315" s="20"/>
      <c r="AV1315" s="20"/>
      <c r="AW1315" s="20"/>
      <c r="AX1315" s="20"/>
      <c r="AY1315" s="20"/>
      <c r="AZ1315" s="20"/>
      <c r="BA1315" s="20"/>
      <c r="BB1315" s="20"/>
      <c r="BC1315" s="20"/>
      <c r="BD1315" s="20"/>
      <c r="BE1315" s="20"/>
      <c r="BF1315" s="20"/>
      <c r="BG1315" s="20"/>
      <c r="BH1315" s="20"/>
      <c r="BI1315" s="20"/>
      <c r="BJ1315" s="20"/>
      <c r="BK1315" s="20"/>
      <c r="BL1315" s="20"/>
      <c r="BM1315" s="20"/>
      <c r="BN1315" s="20"/>
      <c r="BO1315" s="20"/>
      <c r="BP1315" s="20"/>
      <c r="BQ1315" s="20"/>
      <c r="BR1315" s="20"/>
      <c r="BS1315" s="20"/>
      <c r="BT1315" s="20"/>
      <c r="BU1315" s="20"/>
      <c r="BV1315" s="20"/>
      <c r="BW1315" s="20"/>
      <c r="BX1315" s="20"/>
      <c r="BY1315" s="20"/>
      <c r="BZ1315" s="20"/>
      <c r="CA1315" s="20"/>
      <c r="CB1315" s="20"/>
      <c r="CC1315" s="20"/>
      <c r="CD1315" s="20"/>
      <c r="CE1315" s="20"/>
      <c r="CF1315" s="20"/>
      <c r="CG1315" s="20"/>
      <c r="CH1315" s="20"/>
      <c r="CI1315" s="20"/>
      <c r="CJ1315" s="20"/>
      <c r="CK1315" s="20"/>
      <c r="CL1315" s="20"/>
      <c r="CM1315" s="20"/>
      <c r="CN1315" s="20"/>
      <c r="CO1315" s="20"/>
      <c r="CP1315" s="20"/>
      <c r="CQ1315" s="20"/>
      <c r="CR1315" s="20"/>
      <c r="CS1315" s="20"/>
      <c r="CT1315" s="20"/>
      <c r="CU1315" s="20"/>
      <c r="CV1315" s="20"/>
      <c r="CW1315" s="20"/>
      <c r="CX1315" s="20"/>
      <c r="CY1315" s="20"/>
      <c r="CZ1315" s="20"/>
      <c r="DA1315" s="20"/>
      <c r="DB1315" s="20"/>
      <c r="DC1315" s="20"/>
      <c r="DD1315" s="20"/>
      <c r="DE1315" s="20"/>
      <c r="DF1315" s="20"/>
      <c r="DG1315" s="20"/>
      <c r="DH1315" s="20"/>
      <c r="DI1315" s="20"/>
      <c r="DJ1315" s="20"/>
      <c r="DK1315" s="20"/>
      <c r="DL1315" s="20"/>
      <c r="DM1315" s="20"/>
      <c r="DN1315" s="20"/>
      <c r="DO1315" s="20"/>
      <c r="DP1315" s="20"/>
      <c r="DQ1315" s="20"/>
      <c r="DR1315" s="20"/>
      <c r="DS1315" s="20"/>
      <c r="DT1315" s="20"/>
      <c r="DU1315" s="20"/>
      <c r="DV1315" s="20"/>
      <c r="DW1315" s="20"/>
      <c r="DX1315" s="20"/>
      <c r="DY1315" s="20"/>
    </row>
    <row r="1316">
      <c r="A1316" s="20"/>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c r="AE1316" s="20"/>
      <c r="AF1316" s="20"/>
      <c r="AG1316" s="20"/>
      <c r="AH1316" s="20"/>
      <c r="AI1316" s="20"/>
      <c r="AJ1316" s="20"/>
      <c r="AK1316" s="20"/>
      <c r="AL1316" s="20"/>
      <c r="AM1316" s="20"/>
      <c r="AN1316" s="20"/>
      <c r="AO1316" s="20"/>
      <c r="AP1316" s="20"/>
      <c r="AQ1316" s="20"/>
      <c r="AR1316" s="20"/>
      <c r="AS1316" s="20"/>
      <c r="AT1316" s="20"/>
      <c r="AU1316" s="20"/>
      <c r="AV1316" s="20"/>
      <c r="AW1316" s="20"/>
      <c r="AX1316" s="20"/>
      <c r="AY1316" s="20"/>
      <c r="AZ1316" s="20"/>
      <c r="BA1316" s="20"/>
      <c r="BB1316" s="20"/>
      <c r="BC1316" s="20"/>
      <c r="BD1316" s="20"/>
      <c r="BE1316" s="20"/>
      <c r="BF1316" s="20"/>
      <c r="BG1316" s="20"/>
      <c r="BH1316" s="20"/>
      <c r="BI1316" s="20"/>
      <c r="BJ1316" s="20"/>
      <c r="BK1316" s="20"/>
      <c r="BL1316" s="20"/>
      <c r="BM1316" s="20"/>
      <c r="BN1316" s="20"/>
      <c r="BO1316" s="20"/>
      <c r="BP1316" s="20"/>
      <c r="BQ1316" s="20"/>
      <c r="BR1316" s="20"/>
      <c r="BS1316" s="20"/>
      <c r="BT1316" s="20"/>
      <c r="BU1316" s="20"/>
      <c r="BV1316" s="20"/>
      <c r="BW1316" s="20"/>
      <c r="BX1316" s="20"/>
      <c r="BY1316" s="20"/>
      <c r="BZ1316" s="20"/>
      <c r="CA1316" s="20"/>
      <c r="CB1316" s="20"/>
      <c r="CC1316" s="20"/>
      <c r="CD1316" s="20"/>
      <c r="CE1316" s="20"/>
      <c r="CF1316" s="20"/>
      <c r="CG1316" s="20"/>
      <c r="CH1316" s="20"/>
      <c r="CI1316" s="20"/>
      <c r="CJ1316" s="20"/>
      <c r="CK1316" s="20"/>
      <c r="CL1316" s="20"/>
      <c r="CM1316" s="20"/>
      <c r="CN1316" s="20"/>
      <c r="CO1316" s="20"/>
      <c r="CP1316" s="20"/>
      <c r="CQ1316" s="20"/>
      <c r="CR1316" s="20"/>
      <c r="CS1316" s="20"/>
      <c r="CT1316" s="20"/>
      <c r="CU1316" s="20"/>
      <c r="CV1316" s="20"/>
      <c r="CW1316" s="20"/>
      <c r="CX1316" s="20"/>
      <c r="CY1316" s="20"/>
      <c r="CZ1316" s="20"/>
      <c r="DA1316" s="20"/>
      <c r="DB1316" s="20"/>
      <c r="DC1316" s="20"/>
      <c r="DD1316" s="20"/>
      <c r="DE1316" s="20"/>
      <c r="DF1316" s="20"/>
      <c r="DG1316" s="20"/>
      <c r="DH1316" s="20"/>
      <c r="DI1316" s="20"/>
      <c r="DJ1316" s="20"/>
      <c r="DK1316" s="20"/>
      <c r="DL1316" s="20"/>
      <c r="DM1316" s="20"/>
      <c r="DN1316" s="20"/>
      <c r="DO1316" s="20"/>
      <c r="DP1316" s="20"/>
      <c r="DQ1316" s="20"/>
      <c r="DR1316" s="20"/>
      <c r="DS1316" s="20"/>
      <c r="DT1316" s="20"/>
      <c r="DU1316" s="20"/>
      <c r="DV1316" s="20"/>
      <c r="DW1316" s="20"/>
      <c r="DX1316" s="20"/>
      <c r="DY1316" s="20"/>
    </row>
    <row r="1317">
      <c r="A1317" s="20"/>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c r="AE1317" s="20"/>
      <c r="AF1317" s="20"/>
      <c r="AG1317" s="20"/>
      <c r="AH1317" s="20"/>
      <c r="AI1317" s="20"/>
      <c r="AJ1317" s="20"/>
      <c r="AK1317" s="20"/>
      <c r="AL1317" s="20"/>
      <c r="AM1317" s="20"/>
      <c r="AN1317" s="20"/>
      <c r="AO1317" s="20"/>
      <c r="AP1317" s="20"/>
      <c r="AQ1317" s="20"/>
      <c r="AR1317" s="20"/>
      <c r="AS1317" s="20"/>
      <c r="AT1317" s="20"/>
      <c r="AU1317" s="20"/>
      <c r="AV1317" s="20"/>
      <c r="AW1317" s="20"/>
      <c r="AX1317" s="20"/>
      <c r="AY1317" s="20"/>
      <c r="AZ1317" s="20"/>
      <c r="BA1317" s="20"/>
      <c r="BB1317" s="20"/>
      <c r="BC1317" s="20"/>
      <c r="BD1317" s="20"/>
      <c r="BE1317" s="20"/>
      <c r="BF1317" s="20"/>
      <c r="BG1317" s="20"/>
      <c r="BH1317" s="20"/>
      <c r="BI1317" s="20"/>
      <c r="BJ1317" s="20"/>
      <c r="BK1317" s="20"/>
      <c r="BL1317" s="20"/>
      <c r="BM1317" s="20"/>
      <c r="BN1317" s="20"/>
      <c r="BO1317" s="20"/>
      <c r="BP1317" s="20"/>
      <c r="BQ1317" s="20"/>
      <c r="BR1317" s="20"/>
      <c r="BS1317" s="20"/>
      <c r="BT1317" s="20"/>
      <c r="BU1317" s="20"/>
      <c r="BV1317" s="20"/>
      <c r="BW1317" s="20"/>
      <c r="BX1317" s="20"/>
      <c r="BY1317" s="20"/>
      <c r="BZ1317" s="20"/>
      <c r="CA1317" s="20"/>
      <c r="CB1317" s="20"/>
      <c r="CC1317" s="20"/>
      <c r="CD1317" s="20"/>
      <c r="CE1317" s="20"/>
      <c r="CF1317" s="20"/>
      <c r="CG1317" s="20"/>
      <c r="CH1317" s="20"/>
      <c r="CI1317" s="20"/>
      <c r="CJ1317" s="20"/>
      <c r="CK1317" s="20"/>
      <c r="CL1317" s="20"/>
      <c r="CM1317" s="20"/>
      <c r="CN1317" s="20"/>
      <c r="CO1317" s="20"/>
      <c r="CP1317" s="20"/>
      <c r="CQ1317" s="20"/>
      <c r="CR1317" s="20"/>
      <c r="CS1317" s="20"/>
      <c r="CT1317" s="20"/>
      <c r="CU1317" s="20"/>
      <c r="CV1317" s="20"/>
      <c r="CW1317" s="20"/>
      <c r="CX1317" s="20"/>
      <c r="CY1317" s="20"/>
      <c r="CZ1317" s="20"/>
      <c r="DA1317" s="20"/>
      <c r="DB1317" s="20"/>
      <c r="DC1317" s="20"/>
      <c r="DD1317" s="20"/>
      <c r="DE1317" s="20"/>
      <c r="DF1317" s="20"/>
      <c r="DG1317" s="20"/>
      <c r="DH1317" s="20"/>
      <c r="DI1317" s="20"/>
      <c r="DJ1317" s="20"/>
      <c r="DK1317" s="20"/>
      <c r="DL1317" s="20"/>
      <c r="DM1317" s="20"/>
      <c r="DN1317" s="20"/>
      <c r="DO1317" s="20"/>
      <c r="DP1317" s="20"/>
      <c r="DQ1317" s="20"/>
      <c r="DR1317" s="20"/>
      <c r="DS1317" s="20"/>
      <c r="DT1317" s="20"/>
      <c r="DU1317" s="20"/>
      <c r="DV1317" s="20"/>
      <c r="DW1317" s="20"/>
      <c r="DX1317" s="20"/>
      <c r="DY1317" s="20"/>
    </row>
    <row r="1318">
      <c r="A1318" s="20"/>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c r="AE1318" s="20"/>
      <c r="AF1318" s="20"/>
      <c r="AG1318" s="20"/>
      <c r="AH1318" s="20"/>
      <c r="AI1318" s="20"/>
      <c r="AJ1318" s="20"/>
      <c r="AK1318" s="20"/>
      <c r="AL1318" s="20"/>
      <c r="AM1318" s="20"/>
      <c r="AN1318" s="20"/>
      <c r="AO1318" s="20"/>
      <c r="AP1318" s="20"/>
      <c r="AQ1318" s="20"/>
      <c r="AR1318" s="20"/>
      <c r="AS1318" s="20"/>
      <c r="AT1318" s="20"/>
      <c r="AU1318" s="20"/>
      <c r="AV1318" s="20"/>
      <c r="AW1318" s="20"/>
      <c r="AX1318" s="20"/>
      <c r="AY1318" s="20"/>
      <c r="AZ1318" s="20"/>
      <c r="BA1318" s="20"/>
      <c r="BB1318" s="20"/>
      <c r="BC1318" s="20"/>
      <c r="BD1318" s="20"/>
      <c r="BE1318" s="20"/>
      <c r="BF1318" s="20"/>
      <c r="BG1318" s="20"/>
      <c r="BH1318" s="20"/>
      <c r="BI1318" s="20"/>
      <c r="BJ1318" s="20"/>
      <c r="BK1318" s="20"/>
      <c r="BL1318" s="20"/>
      <c r="BM1318" s="20"/>
      <c r="BN1318" s="20"/>
      <c r="BO1318" s="20"/>
      <c r="BP1318" s="20"/>
      <c r="BQ1318" s="20"/>
      <c r="BR1318" s="20"/>
      <c r="BS1318" s="20"/>
      <c r="BT1318" s="20"/>
      <c r="BU1318" s="20"/>
      <c r="BV1318" s="20"/>
      <c r="BW1318" s="20"/>
      <c r="BX1318" s="20"/>
      <c r="BY1318" s="20"/>
      <c r="BZ1318" s="20"/>
      <c r="CA1318" s="20"/>
      <c r="CB1318" s="20"/>
      <c r="CC1318" s="20"/>
      <c r="CD1318" s="20"/>
      <c r="CE1318" s="20"/>
      <c r="CF1318" s="20"/>
      <c r="CG1318" s="20"/>
      <c r="CH1318" s="20"/>
      <c r="CI1318" s="20"/>
      <c r="CJ1318" s="20"/>
      <c r="CK1318" s="20"/>
      <c r="CL1318" s="20"/>
      <c r="CM1318" s="20"/>
      <c r="CN1318" s="20"/>
      <c r="CO1318" s="20"/>
      <c r="CP1318" s="20"/>
      <c r="CQ1318" s="20"/>
      <c r="CR1318" s="20"/>
      <c r="CS1318" s="20"/>
      <c r="CT1318" s="20"/>
      <c r="CU1318" s="20"/>
      <c r="CV1318" s="20"/>
      <c r="CW1318" s="20"/>
      <c r="CX1318" s="20"/>
      <c r="CY1318" s="20"/>
      <c r="CZ1318" s="20"/>
      <c r="DA1318" s="20"/>
      <c r="DB1318" s="20"/>
      <c r="DC1318" s="20"/>
      <c r="DD1318" s="20"/>
      <c r="DE1318" s="20"/>
      <c r="DF1318" s="20"/>
      <c r="DG1318" s="20"/>
      <c r="DH1318" s="20"/>
      <c r="DI1318" s="20"/>
      <c r="DJ1318" s="20"/>
      <c r="DK1318" s="20"/>
      <c r="DL1318" s="20"/>
      <c r="DM1318" s="20"/>
      <c r="DN1318" s="20"/>
      <c r="DO1318" s="20"/>
      <c r="DP1318" s="20"/>
      <c r="DQ1318" s="20"/>
      <c r="DR1318" s="20"/>
      <c r="DS1318" s="20"/>
      <c r="DT1318" s="20"/>
      <c r="DU1318" s="20"/>
      <c r="DV1318" s="20"/>
      <c r="DW1318" s="20"/>
      <c r="DX1318" s="20"/>
      <c r="DY1318" s="20"/>
    </row>
    <row r="1319">
      <c r="A1319" s="20"/>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c r="AE1319" s="20"/>
      <c r="AF1319" s="20"/>
      <c r="AG1319" s="20"/>
      <c r="AH1319" s="20"/>
      <c r="AI1319" s="20"/>
      <c r="AJ1319" s="20"/>
      <c r="AK1319" s="20"/>
      <c r="AL1319" s="20"/>
      <c r="AM1319" s="20"/>
      <c r="AN1319" s="20"/>
      <c r="AO1319" s="20"/>
      <c r="AP1319" s="20"/>
      <c r="AQ1319" s="20"/>
      <c r="AR1319" s="20"/>
      <c r="AS1319" s="20"/>
      <c r="AT1319" s="20"/>
      <c r="AU1319" s="20"/>
      <c r="AV1319" s="20"/>
      <c r="AW1319" s="20"/>
      <c r="AX1319" s="20"/>
      <c r="AY1319" s="20"/>
      <c r="AZ1319" s="20"/>
      <c r="BA1319" s="20"/>
      <c r="BB1319" s="20"/>
      <c r="BC1319" s="20"/>
      <c r="BD1319" s="20"/>
      <c r="BE1319" s="20"/>
      <c r="BF1319" s="20"/>
      <c r="BG1319" s="20"/>
      <c r="BH1319" s="20"/>
      <c r="BI1319" s="20"/>
      <c r="BJ1319" s="20"/>
      <c r="BK1319" s="20"/>
      <c r="BL1319" s="20"/>
      <c r="BM1319" s="20"/>
      <c r="BN1319" s="20"/>
      <c r="BO1319" s="20"/>
      <c r="BP1319" s="20"/>
      <c r="BQ1319" s="20"/>
      <c r="BR1319" s="20"/>
      <c r="BS1319" s="20"/>
      <c r="BT1319" s="20"/>
      <c r="BU1319" s="20"/>
      <c r="BV1319" s="20"/>
      <c r="BW1319" s="20"/>
      <c r="BX1319" s="20"/>
      <c r="BY1319" s="20"/>
      <c r="BZ1319" s="20"/>
      <c r="CA1319" s="20"/>
      <c r="CB1319" s="20"/>
      <c r="CC1319" s="20"/>
      <c r="CD1319" s="20"/>
      <c r="CE1319" s="20"/>
      <c r="CF1319" s="20"/>
      <c r="CG1319" s="20"/>
      <c r="CH1319" s="20"/>
      <c r="CI1319" s="20"/>
      <c r="CJ1319" s="20"/>
      <c r="CK1319" s="20"/>
      <c r="CL1319" s="20"/>
      <c r="CM1319" s="20"/>
      <c r="CN1319" s="20"/>
      <c r="CO1319" s="20"/>
      <c r="CP1319" s="20"/>
      <c r="CQ1319" s="20"/>
      <c r="CR1319" s="20"/>
      <c r="CS1319" s="20"/>
      <c r="CT1319" s="20"/>
      <c r="CU1319" s="20"/>
      <c r="CV1319" s="20"/>
      <c r="CW1319" s="20"/>
      <c r="CX1319" s="20"/>
      <c r="CY1319" s="20"/>
      <c r="CZ1319" s="20"/>
      <c r="DA1319" s="20"/>
      <c r="DB1319" s="20"/>
      <c r="DC1319" s="20"/>
      <c r="DD1319" s="20"/>
      <c r="DE1319" s="20"/>
      <c r="DF1319" s="20"/>
      <c r="DG1319" s="20"/>
      <c r="DH1319" s="20"/>
      <c r="DI1319" s="20"/>
      <c r="DJ1319" s="20"/>
      <c r="DK1319" s="20"/>
      <c r="DL1319" s="20"/>
      <c r="DM1319" s="20"/>
      <c r="DN1319" s="20"/>
      <c r="DO1319" s="20"/>
      <c r="DP1319" s="20"/>
      <c r="DQ1319" s="20"/>
      <c r="DR1319" s="20"/>
      <c r="DS1319" s="20"/>
      <c r="DT1319" s="20"/>
      <c r="DU1319" s="20"/>
      <c r="DV1319" s="20"/>
      <c r="DW1319" s="20"/>
      <c r="DX1319" s="20"/>
      <c r="DY1319" s="20"/>
    </row>
    <row r="1320">
      <c r="A1320" s="20"/>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c r="AE1320" s="20"/>
      <c r="AF1320" s="20"/>
      <c r="AG1320" s="20"/>
      <c r="AH1320" s="20"/>
      <c r="AI1320" s="20"/>
      <c r="AJ1320" s="20"/>
      <c r="AK1320" s="20"/>
      <c r="AL1320" s="20"/>
      <c r="AM1320" s="20"/>
      <c r="AN1320" s="20"/>
      <c r="AO1320" s="20"/>
      <c r="AP1320" s="20"/>
      <c r="AQ1320" s="20"/>
      <c r="AR1320" s="20"/>
      <c r="AS1320" s="20"/>
      <c r="AT1320" s="20"/>
      <c r="AU1320" s="20"/>
      <c r="AV1320" s="20"/>
      <c r="AW1320" s="20"/>
      <c r="AX1320" s="20"/>
      <c r="AY1320" s="20"/>
      <c r="AZ1320" s="20"/>
      <c r="BA1320" s="20"/>
      <c r="BB1320" s="20"/>
      <c r="BC1320" s="20"/>
      <c r="BD1320" s="20"/>
      <c r="BE1320" s="20"/>
      <c r="BF1320" s="20"/>
      <c r="BG1320" s="20"/>
      <c r="BH1320" s="20"/>
      <c r="BI1320" s="20"/>
      <c r="BJ1320" s="20"/>
      <c r="BK1320" s="20"/>
      <c r="BL1320" s="20"/>
      <c r="BM1320" s="20"/>
      <c r="BN1320" s="20"/>
      <c r="BO1320" s="20"/>
      <c r="BP1320" s="20"/>
      <c r="BQ1320" s="20"/>
      <c r="BR1320" s="20"/>
      <c r="BS1320" s="20"/>
      <c r="BT1320" s="20"/>
      <c r="BU1320" s="20"/>
      <c r="BV1320" s="20"/>
      <c r="BW1320" s="20"/>
      <c r="BX1320" s="20"/>
      <c r="BY1320" s="20"/>
      <c r="BZ1320" s="20"/>
      <c r="CA1320" s="20"/>
      <c r="CB1320" s="20"/>
      <c r="CC1320" s="20"/>
      <c r="CD1320" s="20"/>
      <c r="CE1320" s="20"/>
      <c r="CF1320" s="20"/>
      <c r="CG1320" s="20"/>
      <c r="CH1320" s="20"/>
      <c r="CI1320" s="20"/>
      <c r="CJ1320" s="20"/>
      <c r="CK1320" s="20"/>
      <c r="CL1320" s="20"/>
      <c r="CM1320" s="20"/>
      <c r="CN1320" s="20"/>
      <c r="CO1320" s="20"/>
      <c r="CP1320" s="20"/>
      <c r="CQ1320" s="20"/>
      <c r="CR1320" s="20"/>
      <c r="CS1320" s="20"/>
      <c r="CT1320" s="20"/>
      <c r="CU1320" s="20"/>
      <c r="CV1320" s="20"/>
      <c r="CW1320" s="20"/>
      <c r="CX1320" s="20"/>
      <c r="CY1320" s="20"/>
      <c r="CZ1320" s="20"/>
      <c r="DA1320" s="20"/>
      <c r="DB1320" s="20"/>
      <c r="DC1320" s="20"/>
      <c r="DD1320" s="20"/>
      <c r="DE1320" s="20"/>
      <c r="DF1320" s="20"/>
      <c r="DG1320" s="20"/>
      <c r="DH1320" s="20"/>
      <c r="DI1320" s="20"/>
      <c r="DJ1320" s="20"/>
      <c r="DK1320" s="20"/>
      <c r="DL1320" s="20"/>
      <c r="DM1320" s="20"/>
      <c r="DN1320" s="20"/>
      <c r="DO1320" s="20"/>
      <c r="DP1320" s="20"/>
      <c r="DQ1320" s="20"/>
      <c r="DR1320" s="20"/>
      <c r="DS1320" s="20"/>
      <c r="DT1320" s="20"/>
      <c r="DU1320" s="20"/>
      <c r="DV1320" s="20"/>
      <c r="DW1320" s="20"/>
      <c r="DX1320" s="20"/>
      <c r="DY1320" s="20"/>
    </row>
    <row r="1321">
      <c r="A1321" s="20"/>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c r="AE1321" s="20"/>
      <c r="AF1321" s="20"/>
      <c r="AG1321" s="20"/>
      <c r="AH1321" s="20"/>
      <c r="AI1321" s="20"/>
      <c r="AJ1321" s="20"/>
      <c r="AK1321" s="20"/>
      <c r="AL1321" s="20"/>
      <c r="AM1321" s="20"/>
      <c r="AN1321" s="20"/>
      <c r="AO1321" s="20"/>
      <c r="AP1321" s="20"/>
      <c r="AQ1321" s="20"/>
      <c r="AR1321" s="20"/>
      <c r="AS1321" s="20"/>
      <c r="AT1321" s="20"/>
      <c r="AU1321" s="20"/>
      <c r="AV1321" s="20"/>
      <c r="AW1321" s="20"/>
      <c r="AX1321" s="20"/>
      <c r="AY1321" s="20"/>
      <c r="AZ1321" s="20"/>
      <c r="BA1321" s="20"/>
      <c r="BB1321" s="20"/>
      <c r="BC1321" s="20"/>
      <c r="BD1321" s="20"/>
      <c r="BE1321" s="20"/>
      <c r="BF1321" s="20"/>
      <c r="BG1321" s="20"/>
      <c r="BH1321" s="20"/>
      <c r="BI1321" s="20"/>
      <c r="BJ1321" s="20"/>
      <c r="BK1321" s="20"/>
      <c r="BL1321" s="20"/>
      <c r="BM1321" s="20"/>
      <c r="BN1321" s="20"/>
      <c r="BO1321" s="20"/>
      <c r="BP1321" s="20"/>
      <c r="BQ1321" s="20"/>
      <c r="BR1321" s="20"/>
      <c r="BS1321" s="20"/>
      <c r="BT1321" s="20"/>
      <c r="BU1321" s="20"/>
      <c r="BV1321" s="20"/>
      <c r="BW1321" s="20"/>
      <c r="BX1321" s="20"/>
      <c r="BY1321" s="20"/>
      <c r="BZ1321" s="20"/>
      <c r="CA1321" s="20"/>
      <c r="CB1321" s="20"/>
      <c r="CC1321" s="20"/>
      <c r="CD1321" s="20"/>
      <c r="CE1321" s="20"/>
      <c r="CF1321" s="20"/>
      <c r="CG1321" s="20"/>
      <c r="CH1321" s="20"/>
      <c r="CI1321" s="20"/>
      <c r="CJ1321" s="20"/>
      <c r="CK1321" s="20"/>
      <c r="CL1321" s="20"/>
      <c r="CM1321" s="20"/>
      <c r="CN1321" s="20"/>
      <c r="CO1321" s="20"/>
      <c r="CP1321" s="20"/>
      <c r="CQ1321" s="20"/>
      <c r="CR1321" s="20"/>
      <c r="CS1321" s="20"/>
      <c r="CT1321" s="20"/>
      <c r="CU1321" s="20"/>
      <c r="CV1321" s="20"/>
      <c r="CW1321" s="20"/>
      <c r="CX1321" s="20"/>
      <c r="CY1321" s="20"/>
      <c r="CZ1321" s="20"/>
      <c r="DA1321" s="20"/>
      <c r="DB1321" s="20"/>
      <c r="DC1321" s="20"/>
      <c r="DD1321" s="20"/>
      <c r="DE1321" s="20"/>
      <c r="DF1321" s="20"/>
      <c r="DG1321" s="20"/>
      <c r="DH1321" s="20"/>
      <c r="DI1321" s="20"/>
      <c r="DJ1321" s="20"/>
      <c r="DK1321" s="20"/>
      <c r="DL1321" s="20"/>
      <c r="DM1321" s="20"/>
      <c r="DN1321" s="20"/>
      <c r="DO1321" s="20"/>
      <c r="DP1321" s="20"/>
      <c r="DQ1321" s="20"/>
      <c r="DR1321" s="20"/>
      <c r="DS1321" s="20"/>
      <c r="DT1321" s="20"/>
      <c r="DU1321" s="20"/>
      <c r="DV1321" s="20"/>
      <c r="DW1321" s="20"/>
      <c r="DX1321" s="20"/>
      <c r="DY1321" s="20"/>
    </row>
    <row r="1322">
      <c r="A1322" s="20"/>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c r="AE1322" s="20"/>
      <c r="AF1322" s="20"/>
      <c r="AG1322" s="20"/>
      <c r="AH1322" s="20"/>
      <c r="AI1322" s="20"/>
      <c r="AJ1322" s="20"/>
      <c r="AK1322" s="20"/>
      <c r="AL1322" s="20"/>
      <c r="AM1322" s="20"/>
      <c r="AN1322" s="20"/>
      <c r="AO1322" s="20"/>
      <c r="AP1322" s="20"/>
      <c r="AQ1322" s="20"/>
      <c r="AR1322" s="20"/>
      <c r="AS1322" s="20"/>
      <c r="AT1322" s="20"/>
      <c r="AU1322" s="20"/>
      <c r="AV1322" s="20"/>
      <c r="AW1322" s="20"/>
      <c r="AX1322" s="20"/>
      <c r="AY1322" s="20"/>
      <c r="AZ1322" s="20"/>
      <c r="BA1322" s="20"/>
      <c r="BB1322" s="20"/>
      <c r="BC1322" s="20"/>
      <c r="BD1322" s="20"/>
      <c r="BE1322" s="20"/>
      <c r="BF1322" s="20"/>
      <c r="BG1322" s="20"/>
      <c r="BH1322" s="20"/>
      <c r="BI1322" s="20"/>
      <c r="BJ1322" s="20"/>
      <c r="BK1322" s="20"/>
      <c r="BL1322" s="20"/>
      <c r="BM1322" s="20"/>
      <c r="BN1322" s="20"/>
      <c r="BO1322" s="20"/>
      <c r="BP1322" s="20"/>
      <c r="BQ1322" s="20"/>
      <c r="BR1322" s="20"/>
      <c r="BS1322" s="20"/>
      <c r="BT1322" s="20"/>
      <c r="BU1322" s="20"/>
      <c r="BV1322" s="20"/>
      <c r="BW1322" s="20"/>
      <c r="BX1322" s="20"/>
      <c r="BY1322" s="20"/>
      <c r="BZ1322" s="20"/>
      <c r="CA1322" s="20"/>
      <c r="CB1322" s="20"/>
      <c r="CC1322" s="20"/>
      <c r="CD1322" s="20"/>
      <c r="CE1322" s="20"/>
      <c r="CF1322" s="20"/>
      <c r="CG1322" s="20"/>
      <c r="CH1322" s="20"/>
      <c r="CI1322" s="20"/>
      <c r="CJ1322" s="20"/>
      <c r="CK1322" s="20"/>
      <c r="CL1322" s="20"/>
      <c r="CM1322" s="20"/>
      <c r="CN1322" s="20"/>
      <c r="CO1322" s="20"/>
      <c r="CP1322" s="20"/>
      <c r="CQ1322" s="20"/>
      <c r="CR1322" s="20"/>
      <c r="CS1322" s="20"/>
      <c r="CT1322" s="20"/>
      <c r="CU1322" s="20"/>
      <c r="CV1322" s="20"/>
      <c r="CW1322" s="20"/>
      <c r="CX1322" s="20"/>
      <c r="CY1322" s="20"/>
      <c r="CZ1322" s="20"/>
      <c r="DA1322" s="20"/>
      <c r="DB1322" s="20"/>
      <c r="DC1322" s="20"/>
      <c r="DD1322" s="20"/>
      <c r="DE1322" s="20"/>
      <c r="DF1322" s="20"/>
      <c r="DG1322" s="20"/>
      <c r="DH1322" s="20"/>
      <c r="DI1322" s="20"/>
      <c r="DJ1322" s="20"/>
      <c r="DK1322" s="20"/>
      <c r="DL1322" s="20"/>
      <c r="DM1322" s="20"/>
      <c r="DN1322" s="20"/>
      <c r="DO1322" s="20"/>
      <c r="DP1322" s="20"/>
      <c r="DQ1322" s="20"/>
      <c r="DR1322" s="20"/>
      <c r="DS1322" s="20"/>
      <c r="DT1322" s="20"/>
      <c r="DU1322" s="20"/>
      <c r="DV1322" s="20"/>
      <c r="DW1322" s="20"/>
      <c r="DX1322" s="20"/>
      <c r="DY1322" s="20"/>
    </row>
    <row r="1323">
      <c r="A1323" s="20"/>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c r="AE1323" s="20"/>
      <c r="AF1323" s="20"/>
      <c r="AG1323" s="20"/>
      <c r="AH1323" s="20"/>
      <c r="AI1323" s="20"/>
      <c r="AJ1323" s="20"/>
      <c r="AK1323" s="20"/>
      <c r="AL1323" s="20"/>
      <c r="AM1323" s="20"/>
      <c r="AN1323" s="20"/>
      <c r="AO1323" s="20"/>
      <c r="AP1323" s="20"/>
      <c r="AQ1323" s="20"/>
      <c r="AR1323" s="20"/>
      <c r="AS1323" s="20"/>
      <c r="AT1323" s="20"/>
      <c r="AU1323" s="20"/>
      <c r="AV1323" s="20"/>
      <c r="AW1323" s="20"/>
      <c r="AX1323" s="20"/>
      <c r="AY1323" s="20"/>
      <c r="AZ1323" s="20"/>
      <c r="BA1323" s="20"/>
      <c r="BB1323" s="20"/>
      <c r="BC1323" s="20"/>
      <c r="BD1323" s="20"/>
      <c r="BE1323" s="20"/>
      <c r="BF1323" s="20"/>
      <c r="BG1323" s="20"/>
      <c r="BH1323" s="20"/>
      <c r="BI1323" s="20"/>
      <c r="BJ1323" s="20"/>
      <c r="BK1323" s="20"/>
      <c r="BL1323" s="20"/>
      <c r="BM1323" s="20"/>
      <c r="BN1323" s="20"/>
      <c r="BO1323" s="20"/>
      <c r="BP1323" s="20"/>
      <c r="BQ1323" s="20"/>
      <c r="BR1323" s="20"/>
      <c r="BS1323" s="20"/>
      <c r="BT1323" s="20"/>
      <c r="BU1323" s="20"/>
      <c r="BV1323" s="20"/>
      <c r="BW1323" s="20"/>
      <c r="BX1323" s="20"/>
      <c r="BY1323" s="20"/>
      <c r="BZ1323" s="20"/>
      <c r="CA1323" s="20"/>
      <c r="CB1323" s="20"/>
      <c r="CC1323" s="20"/>
      <c r="CD1323" s="20"/>
      <c r="CE1323" s="20"/>
      <c r="CF1323" s="20"/>
      <c r="CG1323" s="20"/>
      <c r="CH1323" s="20"/>
      <c r="CI1323" s="20"/>
      <c r="CJ1323" s="20"/>
      <c r="CK1323" s="20"/>
      <c r="CL1323" s="20"/>
      <c r="CM1323" s="20"/>
      <c r="CN1323" s="20"/>
      <c r="CO1323" s="20"/>
      <c r="CP1323" s="20"/>
      <c r="CQ1323" s="20"/>
      <c r="CR1323" s="20"/>
      <c r="CS1323" s="20"/>
      <c r="CT1323" s="20"/>
      <c r="CU1323" s="20"/>
      <c r="CV1323" s="20"/>
      <c r="CW1323" s="20"/>
      <c r="CX1323" s="20"/>
      <c r="CY1323" s="20"/>
      <c r="CZ1323" s="20"/>
      <c r="DA1323" s="20"/>
      <c r="DB1323" s="20"/>
      <c r="DC1323" s="20"/>
      <c r="DD1323" s="20"/>
      <c r="DE1323" s="20"/>
      <c r="DF1323" s="20"/>
      <c r="DG1323" s="20"/>
      <c r="DH1323" s="20"/>
      <c r="DI1323" s="20"/>
      <c r="DJ1323" s="20"/>
      <c r="DK1323" s="20"/>
      <c r="DL1323" s="20"/>
      <c r="DM1323" s="20"/>
      <c r="DN1323" s="20"/>
      <c r="DO1323" s="20"/>
      <c r="DP1323" s="20"/>
      <c r="DQ1323" s="20"/>
      <c r="DR1323" s="20"/>
      <c r="DS1323" s="20"/>
      <c r="DT1323" s="20"/>
      <c r="DU1323" s="20"/>
      <c r="DV1323" s="20"/>
      <c r="DW1323" s="20"/>
      <c r="DX1323" s="20"/>
      <c r="DY1323" s="20"/>
    </row>
    <row r="1324">
      <c r="A1324" s="20"/>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c r="AE1324" s="20"/>
      <c r="AF1324" s="20"/>
      <c r="AG1324" s="20"/>
      <c r="AH1324" s="20"/>
      <c r="AI1324" s="20"/>
      <c r="AJ1324" s="20"/>
      <c r="AK1324" s="20"/>
      <c r="AL1324" s="20"/>
      <c r="AM1324" s="20"/>
      <c r="AN1324" s="20"/>
      <c r="AO1324" s="20"/>
      <c r="AP1324" s="20"/>
      <c r="AQ1324" s="20"/>
      <c r="AR1324" s="20"/>
      <c r="AS1324" s="20"/>
      <c r="AT1324" s="20"/>
      <c r="AU1324" s="20"/>
      <c r="AV1324" s="20"/>
      <c r="AW1324" s="20"/>
      <c r="AX1324" s="20"/>
      <c r="AY1324" s="20"/>
      <c r="AZ1324" s="20"/>
      <c r="BA1324" s="20"/>
      <c r="BB1324" s="20"/>
      <c r="BC1324" s="20"/>
      <c r="BD1324" s="20"/>
      <c r="BE1324" s="20"/>
      <c r="BF1324" s="20"/>
      <c r="BG1324" s="20"/>
      <c r="BH1324" s="20"/>
      <c r="BI1324" s="20"/>
      <c r="BJ1324" s="20"/>
      <c r="BK1324" s="20"/>
      <c r="BL1324" s="20"/>
      <c r="BM1324" s="20"/>
      <c r="BN1324" s="20"/>
      <c r="BO1324" s="20"/>
      <c r="BP1324" s="20"/>
      <c r="BQ1324" s="20"/>
      <c r="BR1324" s="20"/>
      <c r="BS1324" s="20"/>
      <c r="BT1324" s="20"/>
      <c r="BU1324" s="20"/>
      <c r="BV1324" s="20"/>
      <c r="BW1324" s="20"/>
      <c r="BX1324" s="20"/>
      <c r="BY1324" s="20"/>
      <c r="BZ1324" s="20"/>
      <c r="CA1324" s="20"/>
      <c r="CB1324" s="20"/>
      <c r="CC1324" s="20"/>
      <c r="CD1324" s="20"/>
      <c r="CE1324" s="20"/>
      <c r="CF1324" s="20"/>
      <c r="CG1324" s="20"/>
      <c r="CH1324" s="20"/>
      <c r="CI1324" s="20"/>
      <c r="CJ1324" s="20"/>
      <c r="CK1324" s="20"/>
      <c r="CL1324" s="20"/>
      <c r="CM1324" s="20"/>
      <c r="CN1324" s="20"/>
      <c r="CO1324" s="20"/>
      <c r="CP1324" s="20"/>
      <c r="CQ1324" s="20"/>
      <c r="CR1324" s="20"/>
      <c r="CS1324" s="20"/>
      <c r="CT1324" s="20"/>
      <c r="CU1324" s="20"/>
      <c r="CV1324" s="20"/>
      <c r="CW1324" s="20"/>
      <c r="CX1324" s="20"/>
      <c r="CY1324" s="20"/>
      <c r="CZ1324" s="20"/>
      <c r="DA1324" s="20"/>
      <c r="DB1324" s="20"/>
      <c r="DC1324" s="20"/>
      <c r="DD1324" s="20"/>
      <c r="DE1324" s="20"/>
      <c r="DF1324" s="20"/>
      <c r="DG1324" s="20"/>
      <c r="DH1324" s="20"/>
      <c r="DI1324" s="20"/>
      <c r="DJ1324" s="20"/>
      <c r="DK1324" s="20"/>
      <c r="DL1324" s="20"/>
      <c r="DM1324" s="20"/>
      <c r="DN1324" s="20"/>
      <c r="DO1324" s="20"/>
      <c r="DP1324" s="20"/>
      <c r="DQ1324" s="20"/>
      <c r="DR1324" s="20"/>
      <c r="DS1324" s="20"/>
      <c r="DT1324" s="20"/>
      <c r="DU1324" s="20"/>
      <c r="DV1324" s="20"/>
      <c r="DW1324" s="20"/>
      <c r="DX1324" s="20"/>
      <c r="DY1324" s="20"/>
    </row>
    <row r="1325">
      <c r="A1325" s="20"/>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c r="AE1325" s="20"/>
      <c r="AF1325" s="20"/>
      <c r="AG1325" s="20"/>
      <c r="AH1325" s="20"/>
      <c r="AI1325" s="20"/>
      <c r="AJ1325" s="20"/>
      <c r="AK1325" s="20"/>
      <c r="AL1325" s="20"/>
      <c r="AM1325" s="20"/>
      <c r="AN1325" s="20"/>
      <c r="AO1325" s="20"/>
      <c r="AP1325" s="20"/>
      <c r="AQ1325" s="20"/>
      <c r="AR1325" s="20"/>
      <c r="AS1325" s="20"/>
      <c r="AT1325" s="20"/>
      <c r="AU1325" s="20"/>
      <c r="AV1325" s="20"/>
      <c r="AW1325" s="20"/>
      <c r="AX1325" s="20"/>
      <c r="AY1325" s="20"/>
      <c r="AZ1325" s="20"/>
      <c r="BA1325" s="20"/>
      <c r="BB1325" s="20"/>
      <c r="BC1325" s="20"/>
      <c r="BD1325" s="20"/>
      <c r="BE1325" s="20"/>
      <c r="BF1325" s="20"/>
      <c r="BG1325" s="20"/>
      <c r="BH1325" s="20"/>
      <c r="BI1325" s="20"/>
      <c r="BJ1325" s="20"/>
      <c r="BK1325" s="20"/>
      <c r="BL1325" s="20"/>
      <c r="BM1325" s="20"/>
      <c r="BN1325" s="20"/>
      <c r="BO1325" s="20"/>
      <c r="BP1325" s="20"/>
      <c r="BQ1325" s="20"/>
      <c r="BR1325" s="20"/>
      <c r="BS1325" s="20"/>
      <c r="BT1325" s="20"/>
      <c r="BU1325" s="20"/>
      <c r="BV1325" s="20"/>
      <c r="BW1325" s="20"/>
      <c r="BX1325" s="20"/>
      <c r="BY1325" s="20"/>
      <c r="BZ1325" s="20"/>
      <c r="CA1325" s="20"/>
      <c r="CB1325" s="20"/>
      <c r="CC1325" s="20"/>
      <c r="CD1325" s="20"/>
      <c r="CE1325" s="20"/>
      <c r="CF1325" s="20"/>
      <c r="CG1325" s="20"/>
      <c r="CH1325" s="20"/>
      <c r="CI1325" s="20"/>
      <c r="CJ1325" s="20"/>
      <c r="CK1325" s="20"/>
      <c r="CL1325" s="20"/>
      <c r="CM1325" s="20"/>
      <c r="CN1325" s="20"/>
      <c r="CO1325" s="20"/>
      <c r="CP1325" s="20"/>
      <c r="CQ1325" s="20"/>
      <c r="CR1325" s="20"/>
      <c r="CS1325" s="20"/>
      <c r="CT1325" s="20"/>
      <c r="CU1325" s="20"/>
      <c r="CV1325" s="20"/>
      <c r="CW1325" s="20"/>
      <c r="CX1325" s="20"/>
      <c r="CY1325" s="20"/>
      <c r="CZ1325" s="20"/>
      <c r="DA1325" s="20"/>
      <c r="DB1325" s="20"/>
      <c r="DC1325" s="20"/>
      <c r="DD1325" s="20"/>
      <c r="DE1325" s="20"/>
      <c r="DF1325" s="20"/>
      <c r="DG1325" s="20"/>
      <c r="DH1325" s="20"/>
      <c r="DI1325" s="20"/>
      <c r="DJ1325" s="20"/>
      <c r="DK1325" s="20"/>
      <c r="DL1325" s="20"/>
      <c r="DM1325" s="20"/>
      <c r="DN1325" s="20"/>
      <c r="DO1325" s="20"/>
      <c r="DP1325" s="20"/>
      <c r="DQ1325" s="20"/>
      <c r="DR1325" s="20"/>
      <c r="DS1325" s="20"/>
      <c r="DT1325" s="20"/>
      <c r="DU1325" s="20"/>
      <c r="DV1325" s="20"/>
      <c r="DW1325" s="20"/>
      <c r="DX1325" s="20"/>
      <c r="DY1325" s="20"/>
    </row>
    <row r="1326">
      <c r="A1326" s="20"/>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c r="AE1326" s="20"/>
      <c r="AF1326" s="20"/>
      <c r="AG1326" s="20"/>
      <c r="AH1326" s="20"/>
      <c r="AI1326" s="20"/>
      <c r="AJ1326" s="20"/>
      <c r="AK1326" s="20"/>
      <c r="AL1326" s="20"/>
      <c r="AM1326" s="20"/>
      <c r="AN1326" s="20"/>
      <c r="AO1326" s="20"/>
      <c r="AP1326" s="20"/>
      <c r="AQ1326" s="20"/>
      <c r="AR1326" s="20"/>
      <c r="AS1326" s="20"/>
      <c r="AT1326" s="20"/>
      <c r="AU1326" s="20"/>
      <c r="AV1326" s="20"/>
      <c r="AW1326" s="20"/>
      <c r="AX1326" s="20"/>
      <c r="AY1326" s="20"/>
      <c r="AZ1326" s="20"/>
      <c r="BA1326" s="20"/>
      <c r="BB1326" s="20"/>
      <c r="BC1326" s="20"/>
      <c r="BD1326" s="20"/>
      <c r="BE1326" s="20"/>
      <c r="BF1326" s="20"/>
      <c r="BG1326" s="20"/>
      <c r="BH1326" s="20"/>
      <c r="BI1326" s="20"/>
      <c r="BJ1326" s="20"/>
      <c r="BK1326" s="20"/>
      <c r="BL1326" s="20"/>
      <c r="BM1326" s="20"/>
      <c r="BN1326" s="20"/>
      <c r="BO1326" s="20"/>
      <c r="BP1326" s="20"/>
      <c r="BQ1326" s="20"/>
      <c r="BR1326" s="20"/>
      <c r="BS1326" s="20"/>
      <c r="BT1326" s="20"/>
      <c r="BU1326" s="20"/>
      <c r="BV1326" s="20"/>
      <c r="BW1326" s="20"/>
      <c r="BX1326" s="20"/>
      <c r="BY1326" s="20"/>
      <c r="BZ1326" s="20"/>
      <c r="CA1326" s="20"/>
      <c r="CB1326" s="20"/>
      <c r="CC1326" s="20"/>
      <c r="CD1326" s="20"/>
      <c r="CE1326" s="20"/>
      <c r="CF1326" s="20"/>
      <c r="CG1326" s="20"/>
      <c r="CH1326" s="20"/>
      <c r="CI1326" s="20"/>
      <c r="CJ1326" s="20"/>
      <c r="CK1326" s="20"/>
      <c r="CL1326" s="20"/>
      <c r="CM1326" s="20"/>
      <c r="CN1326" s="20"/>
      <c r="CO1326" s="20"/>
      <c r="CP1326" s="20"/>
      <c r="CQ1326" s="20"/>
      <c r="CR1326" s="20"/>
      <c r="CS1326" s="20"/>
      <c r="CT1326" s="20"/>
      <c r="CU1326" s="20"/>
      <c r="CV1326" s="20"/>
      <c r="CW1326" s="20"/>
      <c r="CX1326" s="20"/>
      <c r="CY1326" s="20"/>
      <c r="CZ1326" s="20"/>
      <c r="DA1326" s="20"/>
      <c r="DB1326" s="20"/>
      <c r="DC1326" s="20"/>
      <c r="DD1326" s="20"/>
      <c r="DE1326" s="20"/>
      <c r="DF1326" s="20"/>
      <c r="DG1326" s="20"/>
      <c r="DH1326" s="20"/>
      <c r="DI1326" s="20"/>
      <c r="DJ1326" s="20"/>
      <c r="DK1326" s="20"/>
      <c r="DL1326" s="20"/>
      <c r="DM1326" s="20"/>
      <c r="DN1326" s="20"/>
      <c r="DO1326" s="20"/>
      <c r="DP1326" s="20"/>
      <c r="DQ1326" s="20"/>
      <c r="DR1326" s="20"/>
      <c r="DS1326" s="20"/>
      <c r="DT1326" s="20"/>
      <c r="DU1326" s="20"/>
      <c r="DV1326" s="20"/>
      <c r="DW1326" s="20"/>
      <c r="DX1326" s="20"/>
      <c r="DY1326" s="20"/>
    </row>
    <row r="1327">
      <c r="A1327" s="20"/>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c r="AE1327" s="20"/>
      <c r="AF1327" s="20"/>
      <c r="AG1327" s="20"/>
      <c r="AH1327" s="20"/>
      <c r="AI1327" s="20"/>
      <c r="AJ1327" s="20"/>
      <c r="AK1327" s="20"/>
      <c r="AL1327" s="20"/>
      <c r="AM1327" s="20"/>
      <c r="AN1327" s="20"/>
      <c r="AO1327" s="20"/>
      <c r="AP1327" s="20"/>
      <c r="AQ1327" s="20"/>
      <c r="AR1327" s="20"/>
      <c r="AS1327" s="20"/>
      <c r="AT1327" s="20"/>
      <c r="AU1327" s="20"/>
      <c r="AV1327" s="20"/>
      <c r="AW1327" s="20"/>
      <c r="AX1327" s="20"/>
      <c r="AY1327" s="20"/>
      <c r="AZ1327" s="20"/>
      <c r="BA1327" s="20"/>
      <c r="BB1327" s="20"/>
      <c r="BC1327" s="20"/>
      <c r="BD1327" s="20"/>
      <c r="BE1327" s="20"/>
      <c r="BF1327" s="20"/>
      <c r="BG1327" s="20"/>
      <c r="BH1327" s="20"/>
      <c r="BI1327" s="20"/>
      <c r="BJ1327" s="20"/>
      <c r="BK1327" s="20"/>
      <c r="BL1327" s="20"/>
      <c r="BM1327" s="20"/>
      <c r="BN1327" s="20"/>
      <c r="BO1327" s="20"/>
      <c r="BP1327" s="20"/>
      <c r="BQ1327" s="20"/>
      <c r="BR1327" s="20"/>
      <c r="BS1327" s="20"/>
      <c r="BT1327" s="20"/>
      <c r="BU1327" s="20"/>
      <c r="BV1327" s="20"/>
      <c r="BW1327" s="20"/>
      <c r="BX1327" s="20"/>
      <c r="BY1327" s="20"/>
      <c r="BZ1327" s="20"/>
      <c r="CA1327" s="20"/>
      <c r="CB1327" s="20"/>
      <c r="CC1327" s="20"/>
      <c r="CD1327" s="20"/>
      <c r="CE1327" s="20"/>
      <c r="CF1327" s="20"/>
      <c r="CG1327" s="20"/>
      <c r="CH1327" s="20"/>
      <c r="CI1327" s="20"/>
      <c r="CJ1327" s="20"/>
      <c r="CK1327" s="20"/>
      <c r="CL1327" s="20"/>
      <c r="CM1327" s="20"/>
      <c r="CN1327" s="20"/>
      <c r="CO1327" s="20"/>
      <c r="CP1327" s="20"/>
      <c r="CQ1327" s="20"/>
      <c r="CR1327" s="20"/>
      <c r="CS1327" s="20"/>
      <c r="CT1327" s="20"/>
      <c r="CU1327" s="20"/>
      <c r="CV1327" s="20"/>
      <c r="CW1327" s="20"/>
      <c r="CX1327" s="20"/>
      <c r="CY1327" s="20"/>
      <c r="CZ1327" s="20"/>
      <c r="DA1327" s="20"/>
      <c r="DB1327" s="20"/>
      <c r="DC1327" s="20"/>
      <c r="DD1327" s="20"/>
      <c r="DE1327" s="20"/>
      <c r="DF1327" s="20"/>
      <c r="DG1327" s="20"/>
      <c r="DH1327" s="20"/>
      <c r="DI1327" s="20"/>
      <c r="DJ1327" s="20"/>
      <c r="DK1327" s="20"/>
      <c r="DL1327" s="20"/>
      <c r="DM1327" s="20"/>
      <c r="DN1327" s="20"/>
      <c r="DO1327" s="20"/>
      <c r="DP1327" s="20"/>
      <c r="DQ1327" s="20"/>
      <c r="DR1327" s="20"/>
      <c r="DS1327" s="20"/>
      <c r="DT1327" s="20"/>
      <c r="DU1327" s="20"/>
      <c r="DV1327" s="20"/>
      <c r="DW1327" s="20"/>
      <c r="DX1327" s="20"/>
      <c r="DY1327" s="20"/>
    </row>
    <row r="1328">
      <c r="A1328" s="20"/>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c r="AE1328" s="20"/>
      <c r="AF1328" s="20"/>
      <c r="AG1328" s="20"/>
      <c r="AH1328" s="20"/>
      <c r="AI1328" s="20"/>
      <c r="AJ1328" s="20"/>
      <c r="AK1328" s="20"/>
      <c r="AL1328" s="20"/>
      <c r="AM1328" s="20"/>
      <c r="AN1328" s="20"/>
      <c r="AO1328" s="20"/>
      <c r="AP1328" s="20"/>
      <c r="AQ1328" s="20"/>
      <c r="AR1328" s="20"/>
      <c r="AS1328" s="20"/>
      <c r="AT1328" s="20"/>
      <c r="AU1328" s="20"/>
      <c r="AV1328" s="20"/>
      <c r="AW1328" s="20"/>
      <c r="AX1328" s="20"/>
      <c r="AY1328" s="20"/>
      <c r="AZ1328" s="20"/>
      <c r="BA1328" s="20"/>
      <c r="BB1328" s="20"/>
      <c r="BC1328" s="20"/>
      <c r="BD1328" s="20"/>
      <c r="BE1328" s="20"/>
      <c r="BF1328" s="20"/>
      <c r="BG1328" s="20"/>
      <c r="BH1328" s="20"/>
      <c r="BI1328" s="20"/>
      <c r="BJ1328" s="20"/>
      <c r="BK1328" s="20"/>
      <c r="BL1328" s="20"/>
      <c r="BM1328" s="20"/>
      <c r="BN1328" s="20"/>
      <c r="BO1328" s="20"/>
      <c r="BP1328" s="20"/>
      <c r="BQ1328" s="20"/>
      <c r="BR1328" s="20"/>
      <c r="BS1328" s="20"/>
      <c r="BT1328" s="20"/>
      <c r="BU1328" s="20"/>
      <c r="BV1328" s="20"/>
      <c r="BW1328" s="20"/>
      <c r="BX1328" s="20"/>
      <c r="BY1328" s="20"/>
      <c r="BZ1328" s="20"/>
      <c r="CA1328" s="20"/>
      <c r="CB1328" s="20"/>
      <c r="CC1328" s="20"/>
      <c r="CD1328" s="20"/>
      <c r="CE1328" s="20"/>
      <c r="CF1328" s="20"/>
      <c r="CG1328" s="20"/>
      <c r="CH1328" s="20"/>
      <c r="CI1328" s="20"/>
      <c r="CJ1328" s="20"/>
      <c r="CK1328" s="20"/>
      <c r="CL1328" s="20"/>
      <c r="CM1328" s="20"/>
      <c r="CN1328" s="20"/>
      <c r="CO1328" s="20"/>
      <c r="CP1328" s="20"/>
      <c r="CQ1328" s="20"/>
      <c r="CR1328" s="20"/>
      <c r="CS1328" s="20"/>
      <c r="CT1328" s="20"/>
      <c r="CU1328" s="20"/>
      <c r="CV1328" s="20"/>
      <c r="CW1328" s="20"/>
      <c r="CX1328" s="20"/>
      <c r="CY1328" s="20"/>
      <c r="CZ1328" s="20"/>
      <c r="DA1328" s="20"/>
      <c r="DB1328" s="20"/>
      <c r="DC1328" s="20"/>
      <c r="DD1328" s="20"/>
      <c r="DE1328" s="20"/>
      <c r="DF1328" s="20"/>
      <c r="DG1328" s="20"/>
      <c r="DH1328" s="20"/>
      <c r="DI1328" s="20"/>
      <c r="DJ1328" s="20"/>
      <c r="DK1328" s="20"/>
      <c r="DL1328" s="20"/>
      <c r="DM1328" s="20"/>
      <c r="DN1328" s="20"/>
      <c r="DO1328" s="20"/>
      <c r="DP1328" s="20"/>
      <c r="DQ1328" s="20"/>
      <c r="DR1328" s="20"/>
      <c r="DS1328" s="20"/>
      <c r="DT1328" s="20"/>
      <c r="DU1328" s="20"/>
      <c r="DV1328" s="20"/>
      <c r="DW1328" s="20"/>
      <c r="DX1328" s="20"/>
      <c r="DY1328" s="20"/>
    </row>
    <row r="1329">
      <c r="A1329" s="20"/>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c r="AE1329" s="20"/>
      <c r="AF1329" s="20"/>
      <c r="AG1329" s="20"/>
      <c r="AH1329" s="20"/>
      <c r="AI1329" s="20"/>
      <c r="AJ1329" s="20"/>
      <c r="AK1329" s="20"/>
      <c r="AL1329" s="20"/>
      <c r="AM1329" s="20"/>
      <c r="AN1329" s="20"/>
      <c r="AO1329" s="20"/>
      <c r="AP1329" s="20"/>
      <c r="AQ1329" s="20"/>
      <c r="AR1329" s="20"/>
      <c r="AS1329" s="20"/>
      <c r="AT1329" s="20"/>
      <c r="AU1329" s="20"/>
      <c r="AV1329" s="20"/>
      <c r="AW1329" s="20"/>
      <c r="AX1329" s="20"/>
      <c r="AY1329" s="20"/>
      <c r="AZ1329" s="20"/>
      <c r="BA1329" s="20"/>
      <c r="BB1329" s="20"/>
      <c r="BC1329" s="20"/>
      <c r="BD1329" s="20"/>
      <c r="BE1329" s="20"/>
      <c r="BF1329" s="20"/>
      <c r="BG1329" s="20"/>
      <c r="BH1329" s="20"/>
      <c r="BI1329" s="20"/>
      <c r="BJ1329" s="20"/>
      <c r="BK1329" s="20"/>
      <c r="BL1329" s="20"/>
      <c r="BM1329" s="20"/>
      <c r="BN1329" s="20"/>
      <c r="BO1329" s="20"/>
      <c r="BP1329" s="20"/>
      <c r="BQ1329" s="20"/>
      <c r="BR1329" s="20"/>
      <c r="BS1329" s="20"/>
      <c r="BT1329" s="20"/>
      <c r="BU1329" s="20"/>
      <c r="BV1329" s="20"/>
      <c r="BW1329" s="20"/>
      <c r="BX1329" s="20"/>
      <c r="BY1329" s="20"/>
      <c r="BZ1329" s="20"/>
      <c r="CA1329" s="20"/>
      <c r="CB1329" s="20"/>
      <c r="CC1329" s="20"/>
      <c r="CD1329" s="20"/>
      <c r="CE1329" s="20"/>
      <c r="CF1329" s="20"/>
      <c r="CG1329" s="20"/>
      <c r="CH1329" s="20"/>
      <c r="CI1329" s="20"/>
      <c r="CJ1329" s="20"/>
      <c r="CK1329" s="20"/>
      <c r="CL1329" s="20"/>
      <c r="CM1329" s="20"/>
      <c r="CN1329" s="20"/>
      <c r="CO1329" s="20"/>
      <c r="CP1329" s="20"/>
      <c r="CQ1329" s="20"/>
      <c r="CR1329" s="20"/>
      <c r="CS1329" s="20"/>
      <c r="CT1329" s="20"/>
      <c r="CU1329" s="20"/>
      <c r="CV1329" s="20"/>
      <c r="CW1329" s="20"/>
      <c r="CX1329" s="20"/>
      <c r="CY1329" s="20"/>
      <c r="CZ1329" s="20"/>
      <c r="DA1329" s="20"/>
      <c r="DB1329" s="20"/>
      <c r="DC1329" s="20"/>
      <c r="DD1329" s="20"/>
      <c r="DE1329" s="20"/>
      <c r="DF1329" s="20"/>
      <c r="DG1329" s="20"/>
      <c r="DH1329" s="20"/>
      <c r="DI1329" s="20"/>
      <c r="DJ1329" s="20"/>
      <c r="DK1329" s="20"/>
      <c r="DL1329" s="20"/>
      <c r="DM1329" s="20"/>
      <c r="DN1329" s="20"/>
      <c r="DO1329" s="20"/>
      <c r="DP1329" s="20"/>
      <c r="DQ1329" s="20"/>
      <c r="DR1329" s="20"/>
      <c r="DS1329" s="20"/>
      <c r="DT1329" s="20"/>
      <c r="DU1329" s="20"/>
      <c r="DV1329" s="20"/>
      <c r="DW1329" s="20"/>
      <c r="DX1329" s="20"/>
      <c r="DY1329" s="20"/>
    </row>
    <row r="1330">
      <c r="A1330" s="20"/>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c r="AE1330" s="20"/>
      <c r="AF1330" s="20"/>
      <c r="AG1330" s="20"/>
      <c r="AH1330" s="20"/>
      <c r="AI1330" s="20"/>
      <c r="AJ1330" s="20"/>
      <c r="AK1330" s="20"/>
      <c r="AL1330" s="20"/>
      <c r="AM1330" s="20"/>
      <c r="AN1330" s="20"/>
      <c r="AO1330" s="20"/>
      <c r="AP1330" s="20"/>
      <c r="AQ1330" s="20"/>
      <c r="AR1330" s="20"/>
      <c r="AS1330" s="20"/>
      <c r="AT1330" s="20"/>
      <c r="AU1330" s="20"/>
      <c r="AV1330" s="20"/>
      <c r="AW1330" s="20"/>
      <c r="AX1330" s="20"/>
      <c r="AY1330" s="20"/>
      <c r="AZ1330" s="20"/>
      <c r="BA1330" s="20"/>
      <c r="BB1330" s="20"/>
      <c r="BC1330" s="20"/>
      <c r="BD1330" s="20"/>
      <c r="BE1330" s="20"/>
      <c r="BF1330" s="20"/>
      <c r="BG1330" s="20"/>
      <c r="BH1330" s="20"/>
      <c r="BI1330" s="20"/>
      <c r="BJ1330" s="20"/>
      <c r="BK1330" s="20"/>
      <c r="BL1330" s="20"/>
      <c r="BM1330" s="20"/>
      <c r="BN1330" s="20"/>
      <c r="BO1330" s="20"/>
      <c r="BP1330" s="20"/>
      <c r="BQ1330" s="20"/>
      <c r="BR1330" s="20"/>
      <c r="BS1330" s="20"/>
      <c r="BT1330" s="20"/>
      <c r="BU1330" s="20"/>
      <c r="BV1330" s="20"/>
      <c r="BW1330" s="20"/>
      <c r="BX1330" s="20"/>
      <c r="BY1330" s="20"/>
      <c r="BZ1330" s="20"/>
      <c r="CA1330" s="20"/>
      <c r="CB1330" s="20"/>
      <c r="CC1330" s="20"/>
      <c r="CD1330" s="20"/>
      <c r="CE1330" s="20"/>
      <c r="CF1330" s="20"/>
      <c r="CG1330" s="20"/>
      <c r="CH1330" s="20"/>
      <c r="CI1330" s="20"/>
      <c r="CJ1330" s="20"/>
      <c r="CK1330" s="20"/>
      <c r="CL1330" s="20"/>
      <c r="CM1330" s="20"/>
      <c r="CN1330" s="20"/>
      <c r="CO1330" s="20"/>
      <c r="CP1330" s="20"/>
      <c r="CQ1330" s="20"/>
      <c r="CR1330" s="20"/>
      <c r="CS1330" s="20"/>
      <c r="CT1330" s="20"/>
      <c r="CU1330" s="20"/>
      <c r="CV1330" s="20"/>
      <c r="CW1330" s="20"/>
      <c r="CX1330" s="20"/>
      <c r="CY1330" s="20"/>
      <c r="CZ1330" s="20"/>
      <c r="DA1330" s="20"/>
      <c r="DB1330" s="20"/>
      <c r="DC1330" s="20"/>
      <c r="DD1330" s="20"/>
      <c r="DE1330" s="20"/>
      <c r="DF1330" s="20"/>
      <c r="DG1330" s="20"/>
      <c r="DH1330" s="20"/>
      <c r="DI1330" s="20"/>
      <c r="DJ1330" s="20"/>
      <c r="DK1330" s="20"/>
      <c r="DL1330" s="20"/>
      <c r="DM1330" s="20"/>
      <c r="DN1330" s="20"/>
      <c r="DO1330" s="20"/>
      <c r="DP1330" s="20"/>
      <c r="DQ1330" s="20"/>
      <c r="DR1330" s="20"/>
      <c r="DS1330" s="20"/>
      <c r="DT1330" s="20"/>
      <c r="DU1330" s="20"/>
      <c r="DV1330" s="20"/>
      <c r="DW1330" s="20"/>
      <c r="DX1330" s="20"/>
      <c r="DY1330" s="20"/>
    </row>
    <row r="1331">
      <c r="A1331" s="20"/>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c r="AE1331" s="20"/>
      <c r="AF1331" s="20"/>
      <c r="AG1331" s="20"/>
      <c r="AH1331" s="20"/>
      <c r="AI1331" s="20"/>
      <c r="AJ1331" s="20"/>
      <c r="AK1331" s="20"/>
      <c r="AL1331" s="20"/>
      <c r="AM1331" s="20"/>
      <c r="AN1331" s="20"/>
      <c r="AO1331" s="20"/>
      <c r="AP1331" s="20"/>
      <c r="AQ1331" s="20"/>
      <c r="AR1331" s="20"/>
      <c r="AS1331" s="20"/>
      <c r="AT1331" s="20"/>
      <c r="AU1331" s="20"/>
      <c r="AV1331" s="20"/>
      <c r="AW1331" s="20"/>
      <c r="AX1331" s="20"/>
      <c r="AY1331" s="20"/>
      <c r="AZ1331" s="20"/>
      <c r="BA1331" s="20"/>
      <c r="BB1331" s="20"/>
      <c r="BC1331" s="20"/>
      <c r="BD1331" s="20"/>
      <c r="BE1331" s="20"/>
      <c r="BF1331" s="20"/>
      <c r="BG1331" s="20"/>
      <c r="BH1331" s="20"/>
      <c r="BI1331" s="20"/>
      <c r="BJ1331" s="20"/>
      <c r="BK1331" s="20"/>
      <c r="BL1331" s="20"/>
      <c r="BM1331" s="20"/>
      <c r="BN1331" s="20"/>
      <c r="BO1331" s="20"/>
      <c r="BP1331" s="20"/>
      <c r="BQ1331" s="20"/>
      <c r="BR1331" s="20"/>
      <c r="BS1331" s="20"/>
      <c r="BT1331" s="20"/>
      <c r="BU1331" s="20"/>
      <c r="BV1331" s="20"/>
      <c r="BW1331" s="20"/>
      <c r="BX1331" s="20"/>
      <c r="BY1331" s="20"/>
      <c r="BZ1331" s="20"/>
      <c r="CA1331" s="20"/>
      <c r="CB1331" s="20"/>
      <c r="CC1331" s="20"/>
      <c r="CD1331" s="20"/>
      <c r="CE1331" s="20"/>
      <c r="CF1331" s="20"/>
      <c r="CG1331" s="20"/>
      <c r="CH1331" s="20"/>
      <c r="CI1331" s="20"/>
      <c r="CJ1331" s="20"/>
      <c r="CK1331" s="20"/>
      <c r="CL1331" s="20"/>
      <c r="CM1331" s="20"/>
      <c r="CN1331" s="20"/>
      <c r="CO1331" s="20"/>
      <c r="CP1331" s="20"/>
      <c r="CQ1331" s="20"/>
      <c r="CR1331" s="20"/>
      <c r="CS1331" s="20"/>
      <c r="CT1331" s="20"/>
      <c r="CU1331" s="20"/>
      <c r="CV1331" s="20"/>
      <c r="CW1331" s="20"/>
      <c r="CX1331" s="20"/>
      <c r="CY1331" s="20"/>
      <c r="CZ1331" s="20"/>
      <c r="DA1331" s="20"/>
      <c r="DB1331" s="20"/>
      <c r="DC1331" s="20"/>
      <c r="DD1331" s="20"/>
      <c r="DE1331" s="20"/>
      <c r="DF1331" s="20"/>
      <c r="DG1331" s="20"/>
      <c r="DH1331" s="20"/>
      <c r="DI1331" s="20"/>
      <c r="DJ1331" s="20"/>
      <c r="DK1331" s="20"/>
      <c r="DL1331" s="20"/>
      <c r="DM1331" s="20"/>
      <c r="DN1331" s="20"/>
      <c r="DO1331" s="20"/>
      <c r="DP1331" s="20"/>
      <c r="DQ1331" s="20"/>
      <c r="DR1331" s="20"/>
      <c r="DS1331" s="20"/>
      <c r="DT1331" s="20"/>
      <c r="DU1331" s="20"/>
      <c r="DV1331" s="20"/>
      <c r="DW1331" s="20"/>
      <c r="DX1331" s="20"/>
      <c r="DY1331" s="20"/>
    </row>
    <row r="1332">
      <c r="A1332" s="20"/>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c r="AE1332" s="20"/>
      <c r="AF1332" s="20"/>
      <c r="AG1332" s="20"/>
      <c r="AH1332" s="20"/>
      <c r="AI1332" s="20"/>
      <c r="AJ1332" s="20"/>
      <c r="AK1332" s="20"/>
      <c r="AL1332" s="20"/>
      <c r="AM1332" s="20"/>
      <c r="AN1332" s="20"/>
      <c r="AO1332" s="20"/>
      <c r="AP1332" s="20"/>
      <c r="AQ1332" s="20"/>
      <c r="AR1332" s="20"/>
      <c r="AS1332" s="20"/>
      <c r="AT1332" s="20"/>
      <c r="AU1332" s="20"/>
      <c r="AV1332" s="20"/>
      <c r="AW1332" s="20"/>
      <c r="AX1332" s="20"/>
      <c r="AY1332" s="20"/>
      <c r="AZ1332" s="20"/>
      <c r="BA1332" s="20"/>
      <c r="BB1332" s="20"/>
      <c r="BC1332" s="20"/>
      <c r="BD1332" s="20"/>
      <c r="BE1332" s="20"/>
      <c r="BF1332" s="20"/>
      <c r="BG1332" s="20"/>
      <c r="BH1332" s="20"/>
      <c r="BI1332" s="20"/>
      <c r="BJ1332" s="20"/>
      <c r="BK1332" s="20"/>
      <c r="BL1332" s="20"/>
      <c r="BM1332" s="20"/>
      <c r="BN1332" s="20"/>
      <c r="BO1332" s="20"/>
      <c r="BP1332" s="20"/>
      <c r="BQ1332" s="20"/>
      <c r="BR1332" s="20"/>
      <c r="BS1332" s="20"/>
      <c r="BT1332" s="20"/>
      <c r="BU1332" s="20"/>
      <c r="BV1332" s="20"/>
      <c r="BW1332" s="20"/>
      <c r="BX1332" s="20"/>
      <c r="BY1332" s="20"/>
      <c r="BZ1332" s="20"/>
      <c r="CA1332" s="20"/>
      <c r="CB1332" s="20"/>
      <c r="CC1332" s="20"/>
      <c r="CD1332" s="20"/>
      <c r="CE1332" s="20"/>
      <c r="CF1332" s="20"/>
      <c r="CG1332" s="20"/>
      <c r="CH1332" s="20"/>
      <c r="CI1332" s="20"/>
      <c r="CJ1332" s="20"/>
      <c r="CK1332" s="20"/>
      <c r="CL1332" s="20"/>
      <c r="CM1332" s="20"/>
      <c r="CN1332" s="20"/>
      <c r="CO1332" s="20"/>
      <c r="CP1332" s="20"/>
      <c r="CQ1332" s="20"/>
      <c r="CR1332" s="20"/>
      <c r="CS1332" s="20"/>
      <c r="CT1332" s="20"/>
      <c r="CU1332" s="20"/>
      <c r="CV1332" s="20"/>
      <c r="CW1332" s="20"/>
      <c r="CX1332" s="20"/>
      <c r="CY1332" s="20"/>
      <c r="CZ1332" s="20"/>
      <c r="DA1332" s="20"/>
      <c r="DB1332" s="20"/>
      <c r="DC1332" s="20"/>
      <c r="DD1332" s="20"/>
      <c r="DE1332" s="20"/>
      <c r="DF1332" s="20"/>
      <c r="DG1332" s="20"/>
      <c r="DH1332" s="20"/>
      <c r="DI1332" s="20"/>
      <c r="DJ1332" s="20"/>
      <c r="DK1332" s="20"/>
      <c r="DL1332" s="20"/>
      <c r="DM1332" s="20"/>
      <c r="DN1332" s="20"/>
      <c r="DO1332" s="20"/>
      <c r="DP1332" s="20"/>
      <c r="DQ1332" s="20"/>
      <c r="DR1332" s="20"/>
      <c r="DS1332" s="20"/>
      <c r="DT1332" s="20"/>
      <c r="DU1332" s="20"/>
      <c r="DV1332" s="20"/>
      <c r="DW1332" s="20"/>
      <c r="DX1332" s="20"/>
      <c r="DY1332" s="20"/>
    </row>
    <row r="1333">
      <c r="A1333" s="20"/>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c r="AE1333" s="20"/>
      <c r="AF1333" s="20"/>
      <c r="AG1333" s="20"/>
      <c r="AH1333" s="20"/>
      <c r="AI1333" s="20"/>
      <c r="AJ1333" s="20"/>
      <c r="AK1333" s="20"/>
      <c r="AL1333" s="20"/>
      <c r="AM1333" s="20"/>
      <c r="AN1333" s="20"/>
      <c r="AO1333" s="20"/>
      <c r="AP1333" s="20"/>
      <c r="AQ1333" s="20"/>
      <c r="AR1333" s="20"/>
      <c r="AS1333" s="20"/>
      <c r="AT1333" s="20"/>
      <c r="AU1333" s="20"/>
      <c r="AV1333" s="20"/>
      <c r="AW1333" s="20"/>
      <c r="AX1333" s="20"/>
      <c r="AY1333" s="20"/>
      <c r="AZ1333" s="20"/>
      <c r="BA1333" s="20"/>
      <c r="BB1333" s="20"/>
      <c r="BC1333" s="20"/>
      <c r="BD1333" s="20"/>
      <c r="BE1333" s="20"/>
      <c r="BF1333" s="20"/>
      <c r="BG1333" s="20"/>
      <c r="BH1333" s="20"/>
      <c r="BI1333" s="20"/>
      <c r="BJ1333" s="20"/>
      <c r="BK1333" s="20"/>
      <c r="BL1333" s="20"/>
      <c r="BM1333" s="20"/>
      <c r="BN1333" s="20"/>
      <c r="BO1333" s="20"/>
      <c r="BP1333" s="20"/>
      <c r="BQ1333" s="20"/>
      <c r="BR1333" s="20"/>
      <c r="BS1333" s="20"/>
      <c r="BT1333" s="20"/>
      <c r="BU1333" s="20"/>
      <c r="BV1333" s="20"/>
      <c r="BW1333" s="20"/>
      <c r="BX1333" s="20"/>
      <c r="BY1333" s="20"/>
      <c r="BZ1333" s="20"/>
      <c r="CA1333" s="20"/>
      <c r="CB1333" s="20"/>
      <c r="CC1333" s="20"/>
      <c r="CD1333" s="20"/>
      <c r="CE1333" s="20"/>
      <c r="CF1333" s="20"/>
      <c r="CG1333" s="20"/>
      <c r="CH1333" s="20"/>
      <c r="CI1333" s="20"/>
      <c r="CJ1333" s="20"/>
      <c r="CK1333" s="20"/>
      <c r="CL1333" s="20"/>
      <c r="CM1333" s="20"/>
      <c r="CN1333" s="20"/>
      <c r="CO1333" s="20"/>
      <c r="CP1333" s="20"/>
      <c r="CQ1333" s="20"/>
      <c r="CR1333" s="20"/>
      <c r="CS1333" s="20"/>
      <c r="CT1333" s="20"/>
      <c r="CU1333" s="20"/>
      <c r="CV1333" s="20"/>
      <c r="CW1333" s="20"/>
      <c r="CX1333" s="20"/>
      <c r="CY1333" s="20"/>
      <c r="CZ1333" s="20"/>
      <c r="DA1333" s="20"/>
      <c r="DB1333" s="20"/>
      <c r="DC1333" s="20"/>
      <c r="DD1333" s="20"/>
      <c r="DE1333" s="20"/>
      <c r="DF1333" s="20"/>
      <c r="DG1333" s="20"/>
      <c r="DH1333" s="20"/>
      <c r="DI1333" s="20"/>
      <c r="DJ1333" s="20"/>
      <c r="DK1333" s="20"/>
      <c r="DL1333" s="20"/>
      <c r="DM1333" s="20"/>
      <c r="DN1333" s="20"/>
      <c r="DO1333" s="20"/>
      <c r="DP1333" s="20"/>
      <c r="DQ1333" s="20"/>
      <c r="DR1333" s="20"/>
      <c r="DS1333" s="20"/>
      <c r="DT1333" s="20"/>
      <c r="DU1333" s="20"/>
      <c r="DV1333" s="20"/>
      <c r="DW1333" s="20"/>
      <c r="DX1333" s="20"/>
      <c r="DY1333" s="20"/>
    </row>
    <row r="1334">
      <c r="A1334" s="20"/>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c r="AE1334" s="20"/>
      <c r="AF1334" s="20"/>
      <c r="AG1334" s="20"/>
      <c r="AH1334" s="20"/>
      <c r="AI1334" s="20"/>
      <c r="AJ1334" s="20"/>
      <c r="AK1334" s="20"/>
      <c r="AL1334" s="20"/>
      <c r="AM1334" s="20"/>
      <c r="AN1334" s="20"/>
      <c r="AO1334" s="20"/>
      <c r="AP1334" s="20"/>
      <c r="AQ1334" s="20"/>
      <c r="AR1334" s="20"/>
      <c r="AS1334" s="20"/>
      <c r="AT1334" s="20"/>
      <c r="AU1334" s="20"/>
      <c r="AV1334" s="20"/>
      <c r="AW1334" s="20"/>
      <c r="AX1334" s="20"/>
      <c r="AY1334" s="20"/>
      <c r="AZ1334" s="20"/>
      <c r="BA1334" s="20"/>
      <c r="BB1334" s="20"/>
      <c r="BC1334" s="20"/>
      <c r="BD1334" s="20"/>
      <c r="BE1334" s="20"/>
      <c r="BF1334" s="20"/>
      <c r="BG1334" s="20"/>
      <c r="BH1334" s="20"/>
      <c r="BI1334" s="20"/>
      <c r="BJ1334" s="20"/>
      <c r="BK1334" s="20"/>
      <c r="BL1334" s="20"/>
      <c r="BM1334" s="20"/>
      <c r="BN1334" s="20"/>
      <c r="BO1334" s="20"/>
      <c r="BP1334" s="20"/>
      <c r="BQ1334" s="20"/>
      <c r="BR1334" s="20"/>
      <c r="BS1334" s="20"/>
      <c r="BT1334" s="20"/>
      <c r="BU1334" s="20"/>
      <c r="BV1334" s="20"/>
      <c r="BW1334" s="20"/>
      <c r="BX1334" s="20"/>
      <c r="BY1334" s="20"/>
      <c r="BZ1334" s="20"/>
      <c r="CA1334" s="20"/>
      <c r="CB1334" s="20"/>
      <c r="CC1334" s="20"/>
      <c r="CD1334" s="20"/>
      <c r="CE1334" s="20"/>
      <c r="CF1334" s="20"/>
      <c r="CG1334" s="20"/>
      <c r="CH1334" s="20"/>
      <c r="CI1334" s="20"/>
      <c r="CJ1334" s="20"/>
      <c r="CK1334" s="20"/>
      <c r="CL1334" s="20"/>
      <c r="CM1334" s="20"/>
      <c r="CN1334" s="20"/>
      <c r="CO1334" s="20"/>
      <c r="CP1334" s="20"/>
      <c r="CQ1334" s="20"/>
      <c r="CR1334" s="20"/>
      <c r="CS1334" s="20"/>
      <c r="CT1334" s="20"/>
      <c r="CU1334" s="20"/>
      <c r="CV1334" s="20"/>
      <c r="CW1334" s="20"/>
      <c r="CX1334" s="20"/>
      <c r="CY1334" s="20"/>
      <c r="CZ1334" s="20"/>
      <c r="DA1334" s="20"/>
      <c r="DB1334" s="20"/>
      <c r="DC1334" s="20"/>
      <c r="DD1334" s="20"/>
      <c r="DE1334" s="20"/>
      <c r="DF1334" s="20"/>
      <c r="DG1334" s="20"/>
      <c r="DH1334" s="20"/>
      <c r="DI1334" s="20"/>
      <c r="DJ1334" s="20"/>
      <c r="DK1334" s="20"/>
      <c r="DL1334" s="20"/>
      <c r="DM1334" s="20"/>
      <c r="DN1334" s="20"/>
      <c r="DO1334" s="20"/>
      <c r="DP1334" s="20"/>
      <c r="DQ1334" s="20"/>
      <c r="DR1334" s="20"/>
      <c r="DS1334" s="20"/>
      <c r="DT1334" s="20"/>
      <c r="DU1334" s="20"/>
      <c r="DV1334" s="20"/>
      <c r="DW1334" s="20"/>
      <c r="DX1334" s="20"/>
      <c r="DY1334" s="20"/>
    </row>
    <row r="1335">
      <c r="A1335" s="20"/>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c r="AE1335" s="20"/>
      <c r="AF1335" s="20"/>
      <c r="AG1335" s="20"/>
      <c r="AH1335" s="20"/>
      <c r="AI1335" s="20"/>
      <c r="AJ1335" s="20"/>
      <c r="AK1335" s="20"/>
      <c r="AL1335" s="20"/>
      <c r="AM1335" s="20"/>
      <c r="AN1335" s="20"/>
      <c r="AO1335" s="20"/>
      <c r="AP1335" s="20"/>
      <c r="AQ1335" s="20"/>
      <c r="AR1335" s="20"/>
      <c r="AS1335" s="20"/>
      <c r="AT1335" s="20"/>
      <c r="AU1335" s="20"/>
      <c r="AV1335" s="20"/>
      <c r="AW1335" s="20"/>
      <c r="AX1335" s="20"/>
      <c r="AY1335" s="20"/>
      <c r="AZ1335" s="20"/>
      <c r="BA1335" s="20"/>
      <c r="BB1335" s="20"/>
      <c r="BC1335" s="20"/>
      <c r="BD1335" s="20"/>
      <c r="BE1335" s="20"/>
      <c r="BF1335" s="20"/>
      <c r="BG1335" s="20"/>
      <c r="BH1335" s="20"/>
      <c r="BI1335" s="20"/>
      <c r="BJ1335" s="20"/>
      <c r="BK1335" s="20"/>
      <c r="BL1335" s="20"/>
      <c r="BM1335" s="20"/>
      <c r="BN1335" s="20"/>
      <c r="BO1335" s="20"/>
      <c r="BP1335" s="20"/>
      <c r="BQ1335" s="20"/>
      <c r="BR1335" s="20"/>
      <c r="BS1335" s="20"/>
      <c r="BT1335" s="20"/>
      <c r="BU1335" s="20"/>
      <c r="BV1335" s="20"/>
      <c r="BW1335" s="20"/>
      <c r="BX1335" s="20"/>
      <c r="BY1335" s="20"/>
      <c r="BZ1335" s="20"/>
      <c r="CA1335" s="20"/>
      <c r="CB1335" s="20"/>
      <c r="CC1335" s="20"/>
      <c r="CD1335" s="20"/>
      <c r="CE1335" s="20"/>
      <c r="CF1335" s="20"/>
      <c r="CG1335" s="20"/>
      <c r="CH1335" s="20"/>
      <c r="CI1335" s="20"/>
      <c r="CJ1335" s="20"/>
      <c r="CK1335" s="20"/>
      <c r="CL1335" s="20"/>
      <c r="CM1335" s="20"/>
      <c r="CN1335" s="20"/>
      <c r="CO1335" s="20"/>
      <c r="CP1335" s="20"/>
      <c r="CQ1335" s="20"/>
      <c r="CR1335" s="20"/>
      <c r="CS1335" s="20"/>
      <c r="CT1335" s="20"/>
      <c r="CU1335" s="20"/>
      <c r="CV1335" s="20"/>
      <c r="CW1335" s="20"/>
      <c r="CX1335" s="20"/>
      <c r="CY1335" s="20"/>
      <c r="CZ1335" s="20"/>
      <c r="DA1335" s="20"/>
      <c r="DB1335" s="20"/>
      <c r="DC1335" s="20"/>
      <c r="DD1335" s="20"/>
      <c r="DE1335" s="20"/>
      <c r="DF1335" s="20"/>
      <c r="DG1335" s="20"/>
      <c r="DH1335" s="20"/>
      <c r="DI1335" s="20"/>
      <c r="DJ1335" s="20"/>
      <c r="DK1335" s="20"/>
      <c r="DL1335" s="20"/>
      <c r="DM1335" s="20"/>
      <c r="DN1335" s="20"/>
      <c r="DO1335" s="20"/>
      <c r="DP1335" s="20"/>
      <c r="DQ1335" s="20"/>
      <c r="DR1335" s="20"/>
      <c r="DS1335" s="20"/>
      <c r="DT1335" s="20"/>
      <c r="DU1335" s="20"/>
      <c r="DV1335" s="20"/>
      <c r="DW1335" s="20"/>
      <c r="DX1335" s="20"/>
      <c r="DY1335" s="20"/>
    </row>
    <row r="1336">
      <c r="A1336" s="20"/>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c r="AE1336" s="20"/>
      <c r="AF1336" s="20"/>
      <c r="AG1336" s="20"/>
      <c r="AH1336" s="20"/>
      <c r="AI1336" s="20"/>
      <c r="AJ1336" s="20"/>
      <c r="AK1336" s="20"/>
      <c r="AL1336" s="20"/>
      <c r="AM1336" s="20"/>
      <c r="AN1336" s="20"/>
      <c r="AO1336" s="20"/>
      <c r="AP1336" s="20"/>
      <c r="AQ1336" s="20"/>
      <c r="AR1336" s="20"/>
      <c r="AS1336" s="20"/>
      <c r="AT1336" s="20"/>
      <c r="AU1336" s="20"/>
      <c r="AV1336" s="20"/>
      <c r="AW1336" s="20"/>
      <c r="AX1336" s="20"/>
      <c r="AY1336" s="20"/>
      <c r="AZ1336" s="20"/>
      <c r="BA1336" s="20"/>
      <c r="BB1336" s="20"/>
      <c r="BC1336" s="20"/>
      <c r="BD1336" s="20"/>
      <c r="BE1336" s="20"/>
      <c r="BF1336" s="20"/>
      <c r="BG1336" s="20"/>
      <c r="BH1336" s="20"/>
      <c r="BI1336" s="20"/>
      <c r="BJ1336" s="20"/>
      <c r="BK1336" s="20"/>
      <c r="BL1336" s="20"/>
      <c r="BM1336" s="20"/>
      <c r="BN1336" s="20"/>
      <c r="BO1336" s="20"/>
      <c r="BP1336" s="20"/>
      <c r="BQ1336" s="20"/>
      <c r="BR1336" s="20"/>
      <c r="BS1336" s="20"/>
      <c r="BT1336" s="20"/>
      <c r="BU1336" s="20"/>
      <c r="BV1336" s="20"/>
      <c r="BW1336" s="20"/>
      <c r="BX1336" s="20"/>
      <c r="BY1336" s="20"/>
      <c r="BZ1336" s="20"/>
      <c r="CA1336" s="20"/>
      <c r="CB1336" s="20"/>
      <c r="CC1336" s="20"/>
      <c r="CD1336" s="20"/>
      <c r="CE1336" s="20"/>
      <c r="CF1336" s="20"/>
      <c r="CG1336" s="20"/>
      <c r="CH1336" s="20"/>
      <c r="CI1336" s="20"/>
      <c r="CJ1336" s="20"/>
      <c r="CK1336" s="20"/>
      <c r="CL1336" s="20"/>
      <c r="CM1336" s="20"/>
      <c r="CN1336" s="20"/>
      <c r="CO1336" s="20"/>
      <c r="CP1336" s="20"/>
      <c r="CQ1336" s="20"/>
      <c r="CR1336" s="20"/>
      <c r="CS1336" s="20"/>
      <c r="CT1336" s="20"/>
      <c r="CU1336" s="20"/>
      <c r="CV1336" s="20"/>
      <c r="CW1336" s="20"/>
      <c r="CX1336" s="20"/>
      <c r="CY1336" s="20"/>
      <c r="CZ1336" s="20"/>
      <c r="DA1336" s="20"/>
      <c r="DB1336" s="20"/>
      <c r="DC1336" s="20"/>
      <c r="DD1336" s="20"/>
      <c r="DE1336" s="20"/>
      <c r="DF1336" s="20"/>
      <c r="DG1336" s="20"/>
      <c r="DH1336" s="20"/>
      <c r="DI1336" s="20"/>
      <c r="DJ1336" s="20"/>
      <c r="DK1336" s="20"/>
      <c r="DL1336" s="20"/>
      <c r="DM1336" s="20"/>
      <c r="DN1336" s="20"/>
      <c r="DO1336" s="20"/>
      <c r="DP1336" s="20"/>
      <c r="DQ1336" s="20"/>
      <c r="DR1336" s="20"/>
      <c r="DS1336" s="20"/>
      <c r="DT1336" s="20"/>
      <c r="DU1336" s="20"/>
      <c r="DV1336" s="20"/>
      <c r="DW1336" s="20"/>
      <c r="DX1336" s="20"/>
      <c r="DY1336" s="20"/>
    </row>
    <row r="1337">
      <c r="A1337" s="20"/>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c r="AE1337" s="20"/>
      <c r="AF1337" s="20"/>
      <c r="AG1337" s="20"/>
      <c r="AH1337" s="20"/>
      <c r="AI1337" s="20"/>
      <c r="AJ1337" s="20"/>
      <c r="AK1337" s="20"/>
      <c r="AL1337" s="20"/>
      <c r="AM1337" s="20"/>
      <c r="AN1337" s="20"/>
      <c r="AO1337" s="20"/>
      <c r="AP1337" s="20"/>
      <c r="AQ1337" s="20"/>
      <c r="AR1337" s="20"/>
      <c r="AS1337" s="20"/>
      <c r="AT1337" s="20"/>
      <c r="AU1337" s="20"/>
      <c r="AV1337" s="20"/>
      <c r="AW1337" s="20"/>
      <c r="AX1337" s="20"/>
      <c r="AY1337" s="20"/>
      <c r="AZ1337" s="20"/>
      <c r="BA1337" s="20"/>
      <c r="BB1337" s="20"/>
      <c r="BC1337" s="20"/>
      <c r="BD1337" s="20"/>
      <c r="BE1337" s="20"/>
      <c r="BF1337" s="20"/>
      <c r="BG1337" s="20"/>
      <c r="BH1337" s="20"/>
      <c r="BI1337" s="20"/>
      <c r="BJ1337" s="20"/>
      <c r="BK1337" s="20"/>
      <c r="BL1337" s="20"/>
      <c r="BM1337" s="20"/>
      <c r="BN1337" s="20"/>
      <c r="BO1337" s="20"/>
      <c r="BP1337" s="20"/>
      <c r="BQ1337" s="20"/>
      <c r="BR1337" s="20"/>
      <c r="BS1337" s="20"/>
      <c r="BT1337" s="20"/>
      <c r="BU1337" s="20"/>
      <c r="BV1337" s="20"/>
      <c r="BW1337" s="20"/>
      <c r="BX1337" s="20"/>
      <c r="BY1337" s="20"/>
      <c r="BZ1337" s="20"/>
      <c r="CA1337" s="20"/>
      <c r="CB1337" s="20"/>
      <c r="CC1337" s="20"/>
      <c r="CD1337" s="20"/>
      <c r="CE1337" s="20"/>
      <c r="CF1337" s="20"/>
      <c r="CG1337" s="20"/>
      <c r="CH1337" s="20"/>
      <c r="CI1337" s="20"/>
      <c r="CJ1337" s="20"/>
      <c r="CK1337" s="20"/>
      <c r="CL1337" s="20"/>
      <c r="CM1337" s="20"/>
      <c r="CN1337" s="20"/>
      <c r="CO1337" s="20"/>
      <c r="CP1337" s="20"/>
      <c r="CQ1337" s="20"/>
      <c r="CR1337" s="20"/>
      <c r="CS1337" s="20"/>
      <c r="CT1337" s="20"/>
      <c r="CU1337" s="20"/>
      <c r="CV1337" s="20"/>
      <c r="CW1337" s="20"/>
      <c r="CX1337" s="20"/>
      <c r="CY1337" s="20"/>
      <c r="CZ1337" s="20"/>
      <c r="DA1337" s="20"/>
      <c r="DB1337" s="20"/>
      <c r="DC1337" s="20"/>
      <c r="DD1337" s="20"/>
      <c r="DE1337" s="20"/>
      <c r="DF1337" s="20"/>
      <c r="DG1337" s="20"/>
      <c r="DH1337" s="20"/>
      <c r="DI1337" s="20"/>
      <c r="DJ1337" s="20"/>
      <c r="DK1337" s="20"/>
      <c r="DL1337" s="20"/>
      <c r="DM1337" s="20"/>
      <c r="DN1337" s="20"/>
      <c r="DO1337" s="20"/>
      <c r="DP1337" s="20"/>
      <c r="DQ1337" s="20"/>
      <c r="DR1337" s="20"/>
      <c r="DS1337" s="20"/>
      <c r="DT1337" s="20"/>
      <c r="DU1337" s="20"/>
      <c r="DV1337" s="20"/>
      <c r="DW1337" s="20"/>
      <c r="DX1337" s="20"/>
      <c r="DY1337" s="20"/>
    </row>
    <row r="1338">
      <c r="A1338" s="20"/>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c r="AE1338" s="20"/>
      <c r="AF1338" s="20"/>
      <c r="AG1338" s="20"/>
      <c r="AH1338" s="20"/>
      <c r="AI1338" s="20"/>
      <c r="AJ1338" s="20"/>
      <c r="AK1338" s="20"/>
      <c r="AL1338" s="20"/>
      <c r="AM1338" s="20"/>
      <c r="AN1338" s="20"/>
      <c r="AO1338" s="20"/>
      <c r="AP1338" s="20"/>
      <c r="AQ1338" s="20"/>
      <c r="AR1338" s="20"/>
      <c r="AS1338" s="20"/>
      <c r="AT1338" s="20"/>
      <c r="AU1338" s="20"/>
      <c r="AV1338" s="20"/>
      <c r="AW1338" s="20"/>
      <c r="AX1338" s="20"/>
      <c r="AY1338" s="20"/>
      <c r="AZ1338" s="20"/>
      <c r="BA1338" s="20"/>
      <c r="BB1338" s="20"/>
      <c r="BC1338" s="20"/>
      <c r="BD1338" s="20"/>
      <c r="BE1338" s="20"/>
      <c r="BF1338" s="20"/>
      <c r="BG1338" s="20"/>
      <c r="BH1338" s="20"/>
      <c r="BI1338" s="20"/>
      <c r="BJ1338" s="20"/>
      <c r="BK1338" s="20"/>
      <c r="BL1338" s="20"/>
      <c r="BM1338" s="20"/>
      <c r="BN1338" s="20"/>
      <c r="BO1338" s="20"/>
      <c r="BP1338" s="20"/>
      <c r="BQ1338" s="20"/>
      <c r="BR1338" s="20"/>
      <c r="BS1338" s="20"/>
      <c r="BT1338" s="20"/>
      <c r="BU1338" s="20"/>
      <c r="BV1338" s="20"/>
      <c r="BW1338" s="20"/>
      <c r="BX1338" s="20"/>
      <c r="BY1338" s="20"/>
      <c r="BZ1338" s="20"/>
      <c r="CA1338" s="20"/>
      <c r="CB1338" s="20"/>
      <c r="CC1338" s="20"/>
      <c r="CD1338" s="20"/>
      <c r="CE1338" s="20"/>
      <c r="CF1338" s="20"/>
      <c r="CG1338" s="20"/>
      <c r="CH1338" s="20"/>
      <c r="CI1338" s="20"/>
      <c r="CJ1338" s="20"/>
      <c r="CK1338" s="20"/>
      <c r="CL1338" s="20"/>
      <c r="CM1338" s="20"/>
      <c r="CN1338" s="20"/>
      <c r="CO1338" s="20"/>
      <c r="CP1338" s="20"/>
      <c r="CQ1338" s="20"/>
      <c r="CR1338" s="20"/>
      <c r="CS1338" s="20"/>
      <c r="CT1338" s="20"/>
      <c r="CU1338" s="20"/>
      <c r="CV1338" s="20"/>
      <c r="CW1338" s="20"/>
      <c r="CX1338" s="20"/>
      <c r="CY1338" s="20"/>
      <c r="CZ1338" s="20"/>
      <c r="DA1338" s="20"/>
      <c r="DB1338" s="20"/>
      <c r="DC1338" s="20"/>
      <c r="DD1338" s="20"/>
      <c r="DE1338" s="20"/>
      <c r="DF1338" s="20"/>
      <c r="DG1338" s="20"/>
      <c r="DH1338" s="20"/>
      <c r="DI1338" s="20"/>
      <c r="DJ1338" s="20"/>
      <c r="DK1338" s="20"/>
      <c r="DL1338" s="20"/>
      <c r="DM1338" s="20"/>
      <c r="DN1338" s="20"/>
      <c r="DO1338" s="20"/>
      <c r="DP1338" s="20"/>
      <c r="DQ1338" s="20"/>
      <c r="DR1338" s="20"/>
      <c r="DS1338" s="20"/>
      <c r="DT1338" s="20"/>
      <c r="DU1338" s="20"/>
      <c r="DV1338" s="20"/>
      <c r="DW1338" s="20"/>
      <c r="DX1338" s="20"/>
      <c r="DY1338" s="20"/>
    </row>
    <row r="1339">
      <c r="A1339" s="20"/>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c r="AE1339" s="20"/>
      <c r="AF1339" s="20"/>
      <c r="AG1339" s="20"/>
      <c r="AH1339" s="20"/>
      <c r="AI1339" s="20"/>
      <c r="AJ1339" s="20"/>
      <c r="AK1339" s="20"/>
      <c r="AL1339" s="20"/>
      <c r="AM1339" s="20"/>
      <c r="AN1339" s="20"/>
      <c r="AO1339" s="20"/>
      <c r="AP1339" s="20"/>
      <c r="AQ1339" s="20"/>
      <c r="AR1339" s="20"/>
      <c r="AS1339" s="20"/>
      <c r="AT1339" s="20"/>
      <c r="AU1339" s="20"/>
      <c r="AV1339" s="20"/>
      <c r="AW1339" s="20"/>
      <c r="AX1339" s="20"/>
      <c r="AY1339" s="20"/>
      <c r="AZ1339" s="20"/>
      <c r="BA1339" s="20"/>
      <c r="BB1339" s="20"/>
      <c r="BC1339" s="20"/>
      <c r="BD1339" s="20"/>
      <c r="BE1339" s="20"/>
      <c r="BF1339" s="20"/>
      <c r="BG1339" s="20"/>
      <c r="BH1339" s="20"/>
      <c r="BI1339" s="20"/>
      <c r="BJ1339" s="20"/>
      <c r="BK1339" s="20"/>
      <c r="BL1339" s="20"/>
      <c r="BM1339" s="20"/>
      <c r="BN1339" s="20"/>
      <c r="BO1339" s="20"/>
      <c r="BP1339" s="20"/>
      <c r="BQ1339" s="20"/>
      <c r="BR1339" s="20"/>
      <c r="BS1339" s="20"/>
      <c r="BT1339" s="20"/>
      <c r="BU1339" s="20"/>
      <c r="BV1339" s="20"/>
      <c r="BW1339" s="20"/>
      <c r="BX1339" s="20"/>
      <c r="BY1339" s="20"/>
      <c r="BZ1339" s="20"/>
      <c r="CA1339" s="20"/>
      <c r="CB1339" s="20"/>
      <c r="CC1339" s="20"/>
      <c r="CD1339" s="20"/>
      <c r="CE1339" s="20"/>
      <c r="CF1339" s="20"/>
      <c r="CG1339" s="20"/>
      <c r="CH1339" s="20"/>
      <c r="CI1339" s="20"/>
      <c r="CJ1339" s="20"/>
      <c r="CK1339" s="20"/>
      <c r="CL1339" s="20"/>
      <c r="CM1339" s="20"/>
      <c r="CN1339" s="20"/>
      <c r="CO1339" s="20"/>
      <c r="CP1339" s="20"/>
      <c r="CQ1339" s="20"/>
      <c r="CR1339" s="20"/>
      <c r="CS1339" s="20"/>
      <c r="CT1339" s="20"/>
      <c r="CU1339" s="20"/>
      <c r="CV1339" s="20"/>
      <c r="CW1339" s="20"/>
      <c r="CX1339" s="20"/>
      <c r="CY1339" s="20"/>
      <c r="CZ1339" s="20"/>
      <c r="DA1339" s="20"/>
      <c r="DB1339" s="20"/>
      <c r="DC1339" s="20"/>
      <c r="DD1339" s="20"/>
      <c r="DE1339" s="20"/>
      <c r="DF1339" s="20"/>
      <c r="DG1339" s="20"/>
      <c r="DH1339" s="20"/>
      <c r="DI1339" s="20"/>
      <c r="DJ1339" s="20"/>
      <c r="DK1339" s="20"/>
      <c r="DL1339" s="20"/>
      <c r="DM1339" s="20"/>
      <c r="DN1339" s="20"/>
      <c r="DO1339" s="20"/>
      <c r="DP1339" s="20"/>
      <c r="DQ1339" s="20"/>
      <c r="DR1339" s="20"/>
      <c r="DS1339" s="20"/>
      <c r="DT1339" s="20"/>
      <c r="DU1339" s="20"/>
      <c r="DV1339" s="20"/>
      <c r="DW1339" s="20"/>
      <c r="DX1339" s="20"/>
      <c r="DY1339" s="20"/>
    </row>
    <row r="1340">
      <c r="A1340" s="20"/>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c r="AE1340" s="20"/>
      <c r="AF1340" s="20"/>
      <c r="AG1340" s="20"/>
      <c r="AH1340" s="20"/>
      <c r="AI1340" s="20"/>
      <c r="AJ1340" s="20"/>
      <c r="AK1340" s="20"/>
      <c r="AL1340" s="20"/>
      <c r="AM1340" s="20"/>
      <c r="AN1340" s="20"/>
      <c r="AO1340" s="20"/>
      <c r="AP1340" s="20"/>
      <c r="AQ1340" s="20"/>
      <c r="AR1340" s="20"/>
      <c r="AS1340" s="20"/>
      <c r="AT1340" s="20"/>
      <c r="AU1340" s="20"/>
      <c r="AV1340" s="20"/>
      <c r="AW1340" s="20"/>
      <c r="AX1340" s="20"/>
      <c r="AY1340" s="20"/>
      <c r="AZ1340" s="20"/>
      <c r="BA1340" s="20"/>
      <c r="BB1340" s="20"/>
      <c r="BC1340" s="20"/>
      <c r="BD1340" s="20"/>
      <c r="BE1340" s="20"/>
      <c r="BF1340" s="20"/>
      <c r="BG1340" s="20"/>
      <c r="BH1340" s="20"/>
      <c r="BI1340" s="20"/>
      <c r="BJ1340" s="20"/>
      <c r="BK1340" s="20"/>
      <c r="BL1340" s="20"/>
      <c r="BM1340" s="20"/>
      <c r="BN1340" s="20"/>
      <c r="BO1340" s="20"/>
      <c r="BP1340" s="20"/>
      <c r="BQ1340" s="20"/>
      <c r="BR1340" s="20"/>
      <c r="BS1340" s="20"/>
      <c r="BT1340" s="20"/>
      <c r="BU1340" s="20"/>
      <c r="BV1340" s="20"/>
      <c r="BW1340" s="20"/>
      <c r="BX1340" s="20"/>
      <c r="BY1340" s="20"/>
      <c r="BZ1340" s="20"/>
      <c r="CA1340" s="20"/>
      <c r="CB1340" s="20"/>
      <c r="CC1340" s="20"/>
      <c r="CD1340" s="20"/>
      <c r="CE1340" s="20"/>
      <c r="CF1340" s="20"/>
      <c r="CG1340" s="20"/>
      <c r="CH1340" s="20"/>
      <c r="CI1340" s="20"/>
      <c r="CJ1340" s="20"/>
      <c r="CK1340" s="20"/>
      <c r="CL1340" s="20"/>
      <c r="CM1340" s="20"/>
      <c r="CN1340" s="20"/>
      <c r="CO1340" s="20"/>
      <c r="CP1340" s="20"/>
      <c r="CQ1340" s="20"/>
      <c r="CR1340" s="20"/>
      <c r="CS1340" s="20"/>
      <c r="CT1340" s="20"/>
      <c r="CU1340" s="20"/>
      <c r="CV1340" s="20"/>
      <c r="CW1340" s="20"/>
      <c r="CX1340" s="20"/>
      <c r="CY1340" s="20"/>
      <c r="CZ1340" s="20"/>
      <c r="DA1340" s="20"/>
      <c r="DB1340" s="20"/>
      <c r="DC1340" s="20"/>
      <c r="DD1340" s="20"/>
      <c r="DE1340" s="20"/>
      <c r="DF1340" s="20"/>
      <c r="DG1340" s="20"/>
      <c r="DH1340" s="20"/>
      <c r="DI1340" s="20"/>
      <c r="DJ1340" s="20"/>
      <c r="DK1340" s="20"/>
      <c r="DL1340" s="20"/>
      <c r="DM1340" s="20"/>
      <c r="DN1340" s="20"/>
      <c r="DO1340" s="20"/>
      <c r="DP1340" s="20"/>
      <c r="DQ1340" s="20"/>
      <c r="DR1340" s="20"/>
      <c r="DS1340" s="20"/>
      <c r="DT1340" s="20"/>
      <c r="DU1340" s="20"/>
      <c r="DV1340" s="20"/>
      <c r="DW1340" s="20"/>
      <c r="DX1340" s="20"/>
      <c r="DY1340" s="20"/>
    </row>
    <row r="1341">
      <c r="A1341" s="20"/>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c r="AE1341" s="20"/>
      <c r="AF1341" s="20"/>
      <c r="AG1341" s="20"/>
      <c r="AH1341" s="20"/>
      <c r="AI1341" s="20"/>
      <c r="AJ1341" s="20"/>
      <c r="AK1341" s="20"/>
      <c r="AL1341" s="20"/>
      <c r="AM1341" s="20"/>
      <c r="AN1341" s="20"/>
      <c r="AO1341" s="20"/>
      <c r="AP1341" s="20"/>
      <c r="AQ1341" s="20"/>
      <c r="AR1341" s="20"/>
      <c r="AS1341" s="20"/>
      <c r="AT1341" s="20"/>
      <c r="AU1341" s="20"/>
      <c r="AV1341" s="20"/>
      <c r="AW1341" s="20"/>
      <c r="AX1341" s="20"/>
      <c r="AY1341" s="20"/>
      <c r="AZ1341" s="20"/>
      <c r="BA1341" s="20"/>
      <c r="BB1341" s="20"/>
      <c r="BC1341" s="20"/>
      <c r="BD1341" s="20"/>
      <c r="BE1341" s="20"/>
      <c r="BF1341" s="20"/>
      <c r="BG1341" s="20"/>
      <c r="BH1341" s="20"/>
      <c r="BI1341" s="20"/>
      <c r="BJ1341" s="20"/>
      <c r="BK1341" s="20"/>
      <c r="BL1341" s="20"/>
      <c r="BM1341" s="20"/>
      <c r="BN1341" s="20"/>
      <c r="BO1341" s="20"/>
      <c r="BP1341" s="20"/>
      <c r="BQ1341" s="20"/>
      <c r="BR1341" s="20"/>
      <c r="BS1341" s="20"/>
      <c r="BT1341" s="20"/>
      <c r="BU1341" s="20"/>
      <c r="BV1341" s="20"/>
      <c r="BW1341" s="20"/>
      <c r="BX1341" s="20"/>
      <c r="BY1341" s="20"/>
      <c r="BZ1341" s="20"/>
      <c r="CA1341" s="20"/>
      <c r="CB1341" s="20"/>
      <c r="CC1341" s="20"/>
      <c r="CD1341" s="20"/>
      <c r="CE1341" s="20"/>
      <c r="CF1341" s="20"/>
      <c r="CG1341" s="20"/>
      <c r="CH1341" s="20"/>
      <c r="CI1341" s="20"/>
      <c r="CJ1341" s="20"/>
      <c r="CK1341" s="20"/>
      <c r="CL1341" s="20"/>
      <c r="CM1341" s="20"/>
      <c r="CN1341" s="20"/>
      <c r="CO1341" s="20"/>
      <c r="CP1341" s="20"/>
      <c r="CQ1341" s="20"/>
      <c r="CR1341" s="20"/>
      <c r="CS1341" s="20"/>
      <c r="CT1341" s="20"/>
      <c r="CU1341" s="20"/>
      <c r="CV1341" s="20"/>
      <c r="CW1341" s="20"/>
      <c r="CX1341" s="20"/>
      <c r="CY1341" s="20"/>
      <c r="CZ1341" s="20"/>
      <c r="DA1341" s="20"/>
      <c r="DB1341" s="20"/>
      <c r="DC1341" s="20"/>
      <c r="DD1341" s="20"/>
      <c r="DE1341" s="20"/>
      <c r="DF1341" s="20"/>
      <c r="DG1341" s="20"/>
      <c r="DH1341" s="20"/>
      <c r="DI1341" s="20"/>
      <c r="DJ1341" s="20"/>
      <c r="DK1341" s="20"/>
      <c r="DL1341" s="20"/>
      <c r="DM1341" s="20"/>
      <c r="DN1341" s="20"/>
      <c r="DO1341" s="20"/>
      <c r="DP1341" s="20"/>
      <c r="DQ1341" s="20"/>
      <c r="DR1341" s="20"/>
      <c r="DS1341" s="20"/>
      <c r="DT1341" s="20"/>
      <c r="DU1341" s="20"/>
      <c r="DV1341" s="20"/>
      <c r="DW1341" s="20"/>
      <c r="DX1341" s="20"/>
      <c r="DY1341" s="20"/>
    </row>
    <row r="1342">
      <c r="A1342" s="20"/>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c r="AE1342" s="20"/>
      <c r="AF1342" s="20"/>
      <c r="AG1342" s="20"/>
      <c r="AH1342" s="20"/>
      <c r="AI1342" s="20"/>
      <c r="AJ1342" s="20"/>
      <c r="AK1342" s="20"/>
      <c r="AL1342" s="20"/>
      <c r="AM1342" s="20"/>
      <c r="AN1342" s="20"/>
      <c r="AO1342" s="20"/>
      <c r="AP1342" s="20"/>
      <c r="AQ1342" s="20"/>
      <c r="AR1342" s="20"/>
      <c r="AS1342" s="20"/>
      <c r="AT1342" s="20"/>
      <c r="AU1342" s="20"/>
      <c r="AV1342" s="20"/>
      <c r="AW1342" s="20"/>
      <c r="AX1342" s="20"/>
      <c r="AY1342" s="20"/>
      <c r="AZ1342" s="20"/>
      <c r="BA1342" s="20"/>
      <c r="BB1342" s="20"/>
      <c r="BC1342" s="20"/>
      <c r="BD1342" s="20"/>
      <c r="BE1342" s="20"/>
      <c r="BF1342" s="20"/>
      <c r="BG1342" s="20"/>
      <c r="BH1342" s="20"/>
      <c r="BI1342" s="20"/>
      <c r="BJ1342" s="20"/>
      <c r="BK1342" s="20"/>
      <c r="BL1342" s="20"/>
      <c r="BM1342" s="20"/>
      <c r="BN1342" s="20"/>
      <c r="BO1342" s="20"/>
      <c r="BP1342" s="20"/>
      <c r="BQ1342" s="20"/>
      <c r="BR1342" s="20"/>
      <c r="BS1342" s="20"/>
      <c r="BT1342" s="20"/>
      <c r="BU1342" s="20"/>
      <c r="BV1342" s="20"/>
      <c r="BW1342" s="20"/>
      <c r="BX1342" s="20"/>
      <c r="BY1342" s="20"/>
      <c r="BZ1342" s="20"/>
      <c r="CA1342" s="20"/>
      <c r="CB1342" s="20"/>
      <c r="CC1342" s="20"/>
      <c r="CD1342" s="20"/>
      <c r="CE1342" s="20"/>
      <c r="CF1342" s="20"/>
      <c r="CG1342" s="20"/>
      <c r="CH1342" s="20"/>
      <c r="CI1342" s="20"/>
      <c r="CJ1342" s="20"/>
      <c r="CK1342" s="20"/>
      <c r="CL1342" s="20"/>
      <c r="CM1342" s="20"/>
      <c r="CN1342" s="20"/>
      <c r="CO1342" s="20"/>
      <c r="CP1342" s="20"/>
      <c r="CQ1342" s="20"/>
      <c r="CR1342" s="20"/>
      <c r="CS1342" s="20"/>
      <c r="CT1342" s="20"/>
      <c r="CU1342" s="20"/>
      <c r="CV1342" s="20"/>
      <c r="CW1342" s="20"/>
      <c r="CX1342" s="20"/>
      <c r="CY1342" s="20"/>
      <c r="CZ1342" s="20"/>
      <c r="DA1342" s="20"/>
      <c r="DB1342" s="20"/>
      <c r="DC1342" s="20"/>
      <c r="DD1342" s="20"/>
      <c r="DE1342" s="20"/>
      <c r="DF1342" s="20"/>
      <c r="DG1342" s="20"/>
      <c r="DH1342" s="20"/>
      <c r="DI1342" s="20"/>
      <c r="DJ1342" s="20"/>
      <c r="DK1342" s="20"/>
      <c r="DL1342" s="20"/>
      <c r="DM1342" s="20"/>
      <c r="DN1342" s="20"/>
      <c r="DO1342" s="20"/>
      <c r="DP1342" s="20"/>
      <c r="DQ1342" s="20"/>
      <c r="DR1342" s="20"/>
      <c r="DS1342" s="20"/>
      <c r="DT1342" s="20"/>
      <c r="DU1342" s="20"/>
      <c r="DV1342" s="20"/>
      <c r="DW1342" s="20"/>
      <c r="DX1342" s="20"/>
      <c r="DY1342" s="20"/>
    </row>
    <row r="1343">
      <c r="A1343" s="20"/>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c r="AE1343" s="20"/>
      <c r="AF1343" s="20"/>
      <c r="AG1343" s="20"/>
      <c r="AH1343" s="20"/>
      <c r="AI1343" s="20"/>
      <c r="AJ1343" s="20"/>
      <c r="AK1343" s="20"/>
      <c r="AL1343" s="20"/>
      <c r="AM1343" s="20"/>
      <c r="AN1343" s="20"/>
      <c r="AO1343" s="20"/>
      <c r="AP1343" s="20"/>
      <c r="AQ1343" s="20"/>
      <c r="AR1343" s="20"/>
      <c r="AS1343" s="20"/>
      <c r="AT1343" s="20"/>
      <c r="AU1343" s="20"/>
      <c r="AV1343" s="20"/>
      <c r="AW1343" s="20"/>
      <c r="AX1343" s="20"/>
      <c r="AY1343" s="20"/>
      <c r="AZ1343" s="20"/>
      <c r="BA1343" s="20"/>
      <c r="BB1343" s="20"/>
      <c r="BC1343" s="20"/>
      <c r="BD1343" s="20"/>
      <c r="BE1343" s="20"/>
      <c r="BF1343" s="20"/>
      <c r="BG1343" s="20"/>
      <c r="BH1343" s="20"/>
      <c r="BI1343" s="20"/>
      <c r="BJ1343" s="20"/>
      <c r="BK1343" s="20"/>
      <c r="BL1343" s="20"/>
      <c r="BM1343" s="20"/>
      <c r="BN1343" s="20"/>
      <c r="BO1343" s="20"/>
      <c r="BP1343" s="20"/>
      <c r="BQ1343" s="20"/>
      <c r="BR1343" s="20"/>
      <c r="BS1343" s="20"/>
      <c r="BT1343" s="20"/>
      <c r="BU1343" s="20"/>
      <c r="BV1343" s="20"/>
      <c r="BW1343" s="20"/>
      <c r="BX1343" s="20"/>
      <c r="BY1343" s="20"/>
      <c r="BZ1343" s="20"/>
      <c r="CA1343" s="20"/>
      <c r="CB1343" s="20"/>
      <c r="CC1343" s="20"/>
      <c r="CD1343" s="20"/>
      <c r="CE1343" s="20"/>
      <c r="CF1343" s="20"/>
      <c r="CG1343" s="20"/>
      <c r="CH1343" s="20"/>
      <c r="CI1343" s="20"/>
      <c r="CJ1343" s="20"/>
      <c r="CK1343" s="20"/>
      <c r="CL1343" s="20"/>
      <c r="CM1343" s="20"/>
      <c r="CN1343" s="20"/>
      <c r="CO1343" s="20"/>
      <c r="CP1343" s="20"/>
      <c r="CQ1343" s="20"/>
      <c r="CR1343" s="20"/>
      <c r="CS1343" s="20"/>
      <c r="CT1343" s="20"/>
      <c r="CU1343" s="20"/>
      <c r="CV1343" s="20"/>
      <c r="CW1343" s="20"/>
      <c r="CX1343" s="20"/>
      <c r="CY1343" s="20"/>
      <c r="CZ1343" s="20"/>
      <c r="DA1343" s="20"/>
      <c r="DB1343" s="20"/>
      <c r="DC1343" s="20"/>
      <c r="DD1343" s="20"/>
      <c r="DE1343" s="20"/>
      <c r="DF1343" s="20"/>
      <c r="DG1343" s="20"/>
      <c r="DH1343" s="20"/>
      <c r="DI1343" s="20"/>
      <c r="DJ1343" s="20"/>
      <c r="DK1343" s="20"/>
      <c r="DL1343" s="20"/>
      <c r="DM1343" s="20"/>
      <c r="DN1343" s="20"/>
      <c r="DO1343" s="20"/>
      <c r="DP1343" s="20"/>
      <c r="DQ1343" s="20"/>
      <c r="DR1343" s="20"/>
      <c r="DS1343" s="20"/>
      <c r="DT1343" s="20"/>
      <c r="DU1343" s="20"/>
      <c r="DV1343" s="20"/>
      <c r="DW1343" s="20"/>
      <c r="DX1343" s="20"/>
      <c r="DY1343" s="20"/>
    </row>
    <row r="1344">
      <c r="A1344" s="20"/>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c r="AE1344" s="20"/>
      <c r="AF1344" s="20"/>
      <c r="AG1344" s="20"/>
      <c r="AH1344" s="20"/>
      <c r="AI1344" s="20"/>
      <c r="AJ1344" s="20"/>
      <c r="AK1344" s="20"/>
      <c r="AL1344" s="20"/>
      <c r="AM1344" s="20"/>
      <c r="AN1344" s="20"/>
      <c r="AO1344" s="20"/>
      <c r="AP1344" s="20"/>
      <c r="AQ1344" s="20"/>
      <c r="AR1344" s="20"/>
      <c r="AS1344" s="20"/>
      <c r="AT1344" s="20"/>
      <c r="AU1344" s="20"/>
      <c r="AV1344" s="20"/>
      <c r="AW1344" s="20"/>
      <c r="AX1344" s="20"/>
      <c r="AY1344" s="20"/>
      <c r="AZ1344" s="20"/>
      <c r="BA1344" s="20"/>
      <c r="BB1344" s="20"/>
      <c r="BC1344" s="20"/>
      <c r="BD1344" s="20"/>
      <c r="BE1344" s="20"/>
      <c r="BF1344" s="20"/>
      <c r="BG1344" s="20"/>
      <c r="BH1344" s="20"/>
      <c r="BI1344" s="20"/>
      <c r="BJ1344" s="20"/>
      <c r="BK1344" s="20"/>
      <c r="BL1344" s="20"/>
      <c r="BM1344" s="20"/>
      <c r="BN1344" s="20"/>
      <c r="BO1344" s="20"/>
      <c r="BP1344" s="20"/>
      <c r="BQ1344" s="20"/>
      <c r="BR1344" s="20"/>
      <c r="BS1344" s="20"/>
      <c r="BT1344" s="20"/>
      <c r="BU1344" s="20"/>
      <c r="BV1344" s="20"/>
      <c r="BW1344" s="20"/>
      <c r="BX1344" s="20"/>
      <c r="BY1344" s="20"/>
      <c r="BZ1344" s="20"/>
      <c r="CA1344" s="20"/>
      <c r="CB1344" s="20"/>
      <c r="CC1344" s="20"/>
      <c r="CD1344" s="20"/>
      <c r="CE1344" s="20"/>
      <c r="CF1344" s="20"/>
      <c r="CG1344" s="20"/>
      <c r="CH1344" s="20"/>
      <c r="CI1344" s="20"/>
      <c r="CJ1344" s="20"/>
      <c r="CK1344" s="20"/>
      <c r="CL1344" s="20"/>
      <c r="CM1344" s="20"/>
      <c r="CN1344" s="20"/>
      <c r="CO1344" s="20"/>
      <c r="CP1344" s="20"/>
      <c r="CQ1344" s="20"/>
      <c r="CR1344" s="20"/>
      <c r="CS1344" s="20"/>
      <c r="CT1344" s="20"/>
      <c r="CU1344" s="20"/>
      <c r="CV1344" s="20"/>
      <c r="CW1344" s="20"/>
      <c r="CX1344" s="20"/>
      <c r="CY1344" s="20"/>
      <c r="CZ1344" s="20"/>
      <c r="DA1344" s="20"/>
      <c r="DB1344" s="20"/>
      <c r="DC1344" s="20"/>
      <c r="DD1344" s="20"/>
      <c r="DE1344" s="20"/>
      <c r="DF1344" s="20"/>
      <c r="DG1344" s="20"/>
      <c r="DH1344" s="20"/>
      <c r="DI1344" s="20"/>
      <c r="DJ1344" s="20"/>
      <c r="DK1344" s="20"/>
      <c r="DL1344" s="20"/>
      <c r="DM1344" s="20"/>
      <c r="DN1344" s="20"/>
      <c r="DO1344" s="20"/>
      <c r="DP1344" s="20"/>
      <c r="DQ1344" s="20"/>
      <c r="DR1344" s="20"/>
      <c r="DS1344" s="20"/>
      <c r="DT1344" s="20"/>
      <c r="DU1344" s="20"/>
      <c r="DV1344" s="20"/>
      <c r="DW1344" s="20"/>
      <c r="DX1344" s="20"/>
      <c r="DY1344" s="20"/>
    </row>
    <row r="1345">
      <c r="A1345" s="20"/>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c r="AE1345" s="20"/>
      <c r="AF1345" s="20"/>
      <c r="AG1345" s="20"/>
      <c r="AH1345" s="20"/>
      <c r="AI1345" s="20"/>
      <c r="AJ1345" s="20"/>
      <c r="AK1345" s="20"/>
      <c r="AL1345" s="20"/>
      <c r="AM1345" s="20"/>
      <c r="AN1345" s="20"/>
      <c r="AO1345" s="20"/>
      <c r="AP1345" s="20"/>
      <c r="AQ1345" s="20"/>
      <c r="AR1345" s="20"/>
      <c r="AS1345" s="20"/>
      <c r="AT1345" s="20"/>
      <c r="AU1345" s="20"/>
      <c r="AV1345" s="20"/>
      <c r="AW1345" s="20"/>
      <c r="AX1345" s="20"/>
      <c r="AY1345" s="20"/>
      <c r="AZ1345" s="20"/>
      <c r="BA1345" s="20"/>
      <c r="BB1345" s="20"/>
      <c r="BC1345" s="20"/>
      <c r="BD1345" s="20"/>
      <c r="BE1345" s="20"/>
      <c r="BF1345" s="20"/>
      <c r="BG1345" s="20"/>
      <c r="BH1345" s="20"/>
      <c r="BI1345" s="20"/>
      <c r="BJ1345" s="20"/>
      <c r="BK1345" s="20"/>
      <c r="BL1345" s="20"/>
      <c r="BM1345" s="20"/>
      <c r="BN1345" s="20"/>
      <c r="BO1345" s="20"/>
      <c r="BP1345" s="20"/>
      <c r="BQ1345" s="20"/>
      <c r="BR1345" s="20"/>
      <c r="BS1345" s="20"/>
      <c r="BT1345" s="20"/>
      <c r="BU1345" s="20"/>
      <c r="BV1345" s="20"/>
      <c r="BW1345" s="20"/>
      <c r="BX1345" s="20"/>
      <c r="BY1345" s="20"/>
      <c r="BZ1345" s="20"/>
      <c r="CA1345" s="20"/>
      <c r="CB1345" s="20"/>
      <c r="CC1345" s="20"/>
      <c r="CD1345" s="20"/>
      <c r="CE1345" s="20"/>
      <c r="CF1345" s="20"/>
      <c r="CG1345" s="20"/>
      <c r="CH1345" s="20"/>
      <c r="CI1345" s="20"/>
      <c r="CJ1345" s="20"/>
      <c r="CK1345" s="20"/>
      <c r="CL1345" s="20"/>
      <c r="CM1345" s="20"/>
      <c r="CN1345" s="20"/>
      <c r="CO1345" s="20"/>
      <c r="CP1345" s="20"/>
      <c r="CQ1345" s="20"/>
      <c r="CR1345" s="20"/>
      <c r="CS1345" s="20"/>
      <c r="CT1345" s="20"/>
      <c r="CU1345" s="20"/>
      <c r="CV1345" s="20"/>
      <c r="CW1345" s="20"/>
      <c r="CX1345" s="20"/>
      <c r="CY1345" s="20"/>
      <c r="CZ1345" s="20"/>
      <c r="DA1345" s="20"/>
      <c r="DB1345" s="20"/>
      <c r="DC1345" s="20"/>
      <c r="DD1345" s="20"/>
      <c r="DE1345" s="20"/>
      <c r="DF1345" s="20"/>
      <c r="DG1345" s="20"/>
      <c r="DH1345" s="20"/>
      <c r="DI1345" s="20"/>
      <c r="DJ1345" s="20"/>
      <c r="DK1345" s="20"/>
      <c r="DL1345" s="20"/>
      <c r="DM1345" s="20"/>
      <c r="DN1345" s="20"/>
      <c r="DO1345" s="20"/>
      <c r="DP1345" s="20"/>
      <c r="DQ1345" s="20"/>
      <c r="DR1345" s="20"/>
      <c r="DS1345" s="20"/>
      <c r="DT1345" s="20"/>
      <c r="DU1345" s="20"/>
      <c r="DV1345" s="20"/>
      <c r="DW1345" s="20"/>
      <c r="DX1345" s="20"/>
      <c r="DY1345" s="20"/>
    </row>
    <row r="1346">
      <c r="A1346" s="20"/>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c r="AE1346" s="20"/>
      <c r="AF1346" s="20"/>
      <c r="AG1346" s="20"/>
      <c r="AH1346" s="20"/>
      <c r="AI1346" s="20"/>
      <c r="AJ1346" s="20"/>
      <c r="AK1346" s="20"/>
      <c r="AL1346" s="20"/>
      <c r="AM1346" s="20"/>
      <c r="AN1346" s="20"/>
      <c r="AO1346" s="20"/>
      <c r="AP1346" s="20"/>
      <c r="AQ1346" s="20"/>
      <c r="AR1346" s="20"/>
      <c r="AS1346" s="20"/>
      <c r="AT1346" s="20"/>
      <c r="AU1346" s="20"/>
      <c r="AV1346" s="20"/>
      <c r="AW1346" s="20"/>
      <c r="AX1346" s="20"/>
      <c r="AY1346" s="20"/>
      <c r="AZ1346" s="20"/>
      <c r="BA1346" s="20"/>
      <c r="BB1346" s="20"/>
      <c r="BC1346" s="20"/>
      <c r="BD1346" s="20"/>
      <c r="BE1346" s="20"/>
      <c r="BF1346" s="20"/>
      <c r="BG1346" s="20"/>
      <c r="BH1346" s="20"/>
      <c r="BI1346" s="20"/>
      <c r="BJ1346" s="20"/>
      <c r="BK1346" s="20"/>
      <c r="BL1346" s="20"/>
      <c r="BM1346" s="20"/>
      <c r="BN1346" s="20"/>
      <c r="BO1346" s="20"/>
      <c r="BP1346" s="20"/>
      <c r="BQ1346" s="20"/>
      <c r="BR1346" s="20"/>
      <c r="BS1346" s="20"/>
      <c r="BT1346" s="20"/>
      <c r="BU1346" s="20"/>
      <c r="BV1346" s="20"/>
      <c r="BW1346" s="20"/>
      <c r="BX1346" s="20"/>
      <c r="BY1346" s="20"/>
      <c r="BZ1346" s="20"/>
      <c r="CA1346" s="20"/>
      <c r="CB1346" s="20"/>
      <c r="CC1346" s="20"/>
      <c r="CD1346" s="20"/>
      <c r="CE1346" s="20"/>
      <c r="CF1346" s="20"/>
      <c r="CG1346" s="20"/>
      <c r="CH1346" s="20"/>
      <c r="CI1346" s="20"/>
      <c r="CJ1346" s="20"/>
      <c r="CK1346" s="20"/>
      <c r="CL1346" s="20"/>
      <c r="CM1346" s="20"/>
      <c r="CN1346" s="20"/>
      <c r="CO1346" s="20"/>
      <c r="CP1346" s="20"/>
      <c r="CQ1346" s="20"/>
      <c r="CR1346" s="20"/>
      <c r="CS1346" s="20"/>
      <c r="CT1346" s="20"/>
      <c r="CU1346" s="20"/>
      <c r="CV1346" s="20"/>
      <c r="CW1346" s="20"/>
      <c r="CX1346" s="20"/>
      <c r="CY1346" s="20"/>
      <c r="CZ1346" s="20"/>
      <c r="DA1346" s="20"/>
      <c r="DB1346" s="20"/>
      <c r="DC1346" s="20"/>
      <c r="DD1346" s="20"/>
      <c r="DE1346" s="20"/>
      <c r="DF1346" s="20"/>
      <c r="DG1346" s="20"/>
      <c r="DH1346" s="20"/>
      <c r="DI1346" s="20"/>
      <c r="DJ1346" s="20"/>
      <c r="DK1346" s="20"/>
      <c r="DL1346" s="20"/>
      <c r="DM1346" s="20"/>
      <c r="DN1346" s="20"/>
      <c r="DO1346" s="20"/>
      <c r="DP1346" s="20"/>
      <c r="DQ1346" s="20"/>
      <c r="DR1346" s="20"/>
      <c r="DS1346" s="20"/>
      <c r="DT1346" s="20"/>
      <c r="DU1346" s="20"/>
      <c r="DV1346" s="20"/>
      <c r="DW1346" s="20"/>
      <c r="DX1346" s="20"/>
      <c r="DY1346" s="20"/>
    </row>
    <row r="1347">
      <c r="A1347" s="20"/>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c r="AE1347" s="20"/>
      <c r="AF1347" s="20"/>
      <c r="AG1347" s="20"/>
      <c r="AH1347" s="20"/>
      <c r="AI1347" s="20"/>
      <c r="AJ1347" s="20"/>
      <c r="AK1347" s="20"/>
      <c r="AL1347" s="20"/>
      <c r="AM1347" s="20"/>
      <c r="AN1347" s="20"/>
      <c r="AO1347" s="20"/>
      <c r="AP1347" s="20"/>
      <c r="AQ1347" s="20"/>
      <c r="AR1347" s="20"/>
      <c r="AS1347" s="20"/>
      <c r="AT1347" s="20"/>
      <c r="AU1347" s="20"/>
      <c r="AV1347" s="20"/>
      <c r="AW1347" s="20"/>
      <c r="AX1347" s="20"/>
      <c r="AY1347" s="20"/>
      <c r="AZ1347" s="20"/>
      <c r="BA1347" s="20"/>
      <c r="BB1347" s="20"/>
      <c r="BC1347" s="20"/>
      <c r="BD1347" s="20"/>
      <c r="BE1347" s="20"/>
      <c r="BF1347" s="20"/>
      <c r="BG1347" s="20"/>
      <c r="BH1347" s="20"/>
      <c r="BI1347" s="20"/>
      <c r="BJ1347" s="20"/>
      <c r="BK1347" s="20"/>
      <c r="BL1347" s="20"/>
      <c r="BM1347" s="20"/>
      <c r="BN1347" s="20"/>
      <c r="BO1347" s="20"/>
      <c r="BP1347" s="20"/>
      <c r="BQ1347" s="20"/>
      <c r="BR1347" s="20"/>
      <c r="BS1347" s="20"/>
      <c r="BT1347" s="20"/>
      <c r="BU1347" s="20"/>
      <c r="BV1347" s="20"/>
      <c r="BW1347" s="20"/>
      <c r="BX1347" s="20"/>
      <c r="BY1347" s="20"/>
      <c r="BZ1347" s="20"/>
      <c r="CA1347" s="20"/>
      <c r="CB1347" s="20"/>
      <c r="CC1347" s="20"/>
      <c r="CD1347" s="20"/>
      <c r="CE1347" s="20"/>
      <c r="CF1347" s="20"/>
      <c r="CG1347" s="20"/>
      <c r="CH1347" s="20"/>
      <c r="CI1347" s="20"/>
      <c r="CJ1347" s="20"/>
      <c r="CK1347" s="20"/>
      <c r="CL1347" s="20"/>
      <c r="CM1347" s="20"/>
      <c r="CN1347" s="20"/>
      <c r="CO1347" s="20"/>
      <c r="CP1347" s="20"/>
      <c r="CQ1347" s="20"/>
      <c r="CR1347" s="20"/>
      <c r="CS1347" s="20"/>
      <c r="CT1347" s="20"/>
      <c r="CU1347" s="20"/>
      <c r="CV1347" s="20"/>
      <c r="CW1347" s="20"/>
      <c r="CX1347" s="20"/>
      <c r="CY1347" s="20"/>
      <c r="CZ1347" s="20"/>
      <c r="DA1347" s="20"/>
      <c r="DB1347" s="20"/>
      <c r="DC1347" s="20"/>
      <c r="DD1347" s="20"/>
      <c r="DE1347" s="20"/>
      <c r="DF1347" s="20"/>
      <c r="DG1347" s="20"/>
      <c r="DH1347" s="20"/>
      <c r="DI1347" s="20"/>
      <c r="DJ1347" s="20"/>
      <c r="DK1347" s="20"/>
      <c r="DL1347" s="20"/>
      <c r="DM1347" s="20"/>
      <c r="DN1347" s="20"/>
      <c r="DO1347" s="20"/>
      <c r="DP1347" s="20"/>
      <c r="DQ1347" s="20"/>
      <c r="DR1347" s="20"/>
      <c r="DS1347" s="20"/>
      <c r="DT1347" s="20"/>
      <c r="DU1347" s="20"/>
      <c r="DV1347" s="20"/>
      <c r="DW1347" s="20"/>
      <c r="DX1347" s="20"/>
      <c r="DY1347" s="20"/>
    </row>
    <row r="1348">
      <c r="A1348" s="20"/>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c r="AE1348" s="20"/>
      <c r="AF1348" s="20"/>
      <c r="AG1348" s="20"/>
      <c r="AH1348" s="20"/>
      <c r="AI1348" s="20"/>
      <c r="AJ1348" s="20"/>
      <c r="AK1348" s="20"/>
      <c r="AL1348" s="20"/>
      <c r="AM1348" s="20"/>
      <c r="AN1348" s="20"/>
      <c r="AO1348" s="20"/>
      <c r="AP1348" s="20"/>
      <c r="AQ1348" s="20"/>
      <c r="AR1348" s="20"/>
      <c r="AS1348" s="20"/>
      <c r="AT1348" s="20"/>
      <c r="AU1348" s="20"/>
      <c r="AV1348" s="20"/>
      <c r="AW1348" s="20"/>
      <c r="AX1348" s="20"/>
      <c r="AY1348" s="20"/>
      <c r="AZ1348" s="20"/>
      <c r="BA1348" s="20"/>
      <c r="BB1348" s="20"/>
      <c r="BC1348" s="20"/>
      <c r="BD1348" s="20"/>
      <c r="BE1348" s="20"/>
      <c r="BF1348" s="20"/>
      <c r="BG1348" s="20"/>
      <c r="BH1348" s="20"/>
      <c r="BI1348" s="20"/>
      <c r="BJ1348" s="20"/>
      <c r="BK1348" s="20"/>
      <c r="BL1348" s="20"/>
      <c r="BM1348" s="20"/>
      <c r="BN1348" s="20"/>
      <c r="BO1348" s="20"/>
      <c r="BP1348" s="20"/>
      <c r="BQ1348" s="20"/>
      <c r="BR1348" s="20"/>
      <c r="BS1348" s="20"/>
      <c r="BT1348" s="20"/>
      <c r="BU1348" s="20"/>
      <c r="BV1348" s="20"/>
      <c r="BW1348" s="20"/>
      <c r="BX1348" s="20"/>
      <c r="BY1348" s="20"/>
      <c r="BZ1348" s="20"/>
      <c r="CA1348" s="20"/>
      <c r="CB1348" s="20"/>
      <c r="CC1348" s="20"/>
      <c r="CD1348" s="20"/>
      <c r="CE1348" s="20"/>
      <c r="CF1348" s="20"/>
      <c r="CG1348" s="20"/>
      <c r="CH1348" s="20"/>
      <c r="CI1348" s="20"/>
      <c r="CJ1348" s="20"/>
      <c r="CK1348" s="20"/>
      <c r="CL1348" s="20"/>
      <c r="CM1348" s="20"/>
      <c r="CN1348" s="20"/>
      <c r="CO1348" s="20"/>
      <c r="CP1348" s="20"/>
      <c r="CQ1348" s="20"/>
      <c r="CR1348" s="20"/>
      <c r="CS1348" s="20"/>
      <c r="CT1348" s="20"/>
      <c r="CU1348" s="20"/>
      <c r="CV1348" s="20"/>
      <c r="CW1348" s="20"/>
      <c r="CX1348" s="20"/>
      <c r="CY1348" s="20"/>
      <c r="CZ1348" s="20"/>
      <c r="DA1348" s="20"/>
      <c r="DB1348" s="20"/>
      <c r="DC1348" s="20"/>
      <c r="DD1348" s="20"/>
      <c r="DE1348" s="20"/>
      <c r="DF1348" s="20"/>
      <c r="DG1348" s="20"/>
      <c r="DH1348" s="20"/>
      <c r="DI1348" s="20"/>
      <c r="DJ1348" s="20"/>
      <c r="DK1348" s="20"/>
      <c r="DL1348" s="20"/>
      <c r="DM1348" s="20"/>
      <c r="DN1348" s="20"/>
      <c r="DO1348" s="20"/>
      <c r="DP1348" s="20"/>
      <c r="DQ1348" s="20"/>
      <c r="DR1348" s="20"/>
      <c r="DS1348" s="20"/>
      <c r="DT1348" s="20"/>
      <c r="DU1348" s="20"/>
      <c r="DV1348" s="20"/>
      <c r="DW1348" s="20"/>
      <c r="DX1348" s="20"/>
      <c r="DY1348" s="20"/>
    </row>
    <row r="1349">
      <c r="A1349" s="20"/>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c r="AE1349" s="20"/>
      <c r="AF1349" s="20"/>
      <c r="AG1349" s="20"/>
      <c r="AH1349" s="20"/>
      <c r="AI1349" s="20"/>
      <c r="AJ1349" s="20"/>
      <c r="AK1349" s="20"/>
      <c r="AL1349" s="20"/>
      <c r="AM1349" s="20"/>
      <c r="AN1349" s="20"/>
      <c r="AO1349" s="20"/>
      <c r="AP1349" s="20"/>
      <c r="AQ1349" s="20"/>
      <c r="AR1349" s="20"/>
      <c r="AS1349" s="20"/>
      <c r="AT1349" s="20"/>
      <c r="AU1349" s="20"/>
      <c r="AV1349" s="20"/>
      <c r="AW1349" s="20"/>
      <c r="AX1349" s="20"/>
      <c r="AY1349" s="20"/>
      <c r="AZ1349" s="20"/>
      <c r="BA1349" s="20"/>
      <c r="BB1349" s="20"/>
      <c r="BC1349" s="20"/>
      <c r="BD1349" s="20"/>
      <c r="BE1349" s="20"/>
      <c r="BF1349" s="20"/>
      <c r="BG1349" s="20"/>
      <c r="BH1349" s="20"/>
      <c r="BI1349" s="20"/>
      <c r="BJ1349" s="20"/>
      <c r="BK1349" s="20"/>
      <c r="BL1349" s="20"/>
      <c r="BM1349" s="20"/>
      <c r="BN1349" s="20"/>
      <c r="BO1349" s="20"/>
      <c r="BP1349" s="20"/>
      <c r="BQ1349" s="20"/>
      <c r="BR1349" s="20"/>
      <c r="BS1349" s="20"/>
      <c r="BT1349" s="20"/>
      <c r="BU1349" s="20"/>
      <c r="BV1349" s="20"/>
      <c r="BW1349" s="20"/>
      <c r="BX1349" s="20"/>
      <c r="BY1349" s="20"/>
      <c r="BZ1349" s="20"/>
      <c r="CA1349" s="20"/>
      <c r="CB1349" s="20"/>
      <c r="CC1349" s="20"/>
      <c r="CD1349" s="20"/>
      <c r="CE1349" s="20"/>
      <c r="CF1349" s="20"/>
      <c r="CG1349" s="20"/>
      <c r="CH1349" s="20"/>
      <c r="CI1349" s="20"/>
      <c r="CJ1349" s="20"/>
      <c r="CK1349" s="20"/>
      <c r="CL1349" s="20"/>
      <c r="CM1349" s="20"/>
      <c r="CN1349" s="20"/>
      <c r="CO1349" s="20"/>
      <c r="CP1349" s="20"/>
      <c r="CQ1349" s="20"/>
      <c r="CR1349" s="20"/>
      <c r="CS1349" s="20"/>
      <c r="CT1349" s="20"/>
      <c r="CU1349" s="20"/>
      <c r="CV1349" s="20"/>
      <c r="CW1349" s="20"/>
      <c r="CX1349" s="20"/>
      <c r="CY1349" s="20"/>
      <c r="CZ1349" s="20"/>
      <c r="DA1349" s="20"/>
      <c r="DB1349" s="20"/>
      <c r="DC1349" s="20"/>
      <c r="DD1349" s="20"/>
      <c r="DE1349" s="20"/>
      <c r="DF1349" s="20"/>
      <c r="DG1349" s="20"/>
      <c r="DH1349" s="20"/>
      <c r="DI1349" s="20"/>
      <c r="DJ1349" s="20"/>
      <c r="DK1349" s="20"/>
      <c r="DL1349" s="20"/>
      <c r="DM1349" s="20"/>
      <c r="DN1349" s="20"/>
      <c r="DO1349" s="20"/>
      <c r="DP1349" s="20"/>
      <c r="DQ1349" s="20"/>
      <c r="DR1349" s="20"/>
      <c r="DS1349" s="20"/>
      <c r="DT1349" s="20"/>
      <c r="DU1349" s="20"/>
      <c r="DV1349" s="20"/>
      <c r="DW1349" s="20"/>
      <c r="DX1349" s="20"/>
      <c r="DY1349" s="20"/>
    </row>
    <row r="1350">
      <c r="A1350" s="20"/>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c r="AE1350" s="20"/>
      <c r="AF1350" s="20"/>
      <c r="AG1350" s="20"/>
      <c r="AH1350" s="20"/>
      <c r="AI1350" s="20"/>
      <c r="AJ1350" s="20"/>
      <c r="AK1350" s="20"/>
      <c r="AL1350" s="20"/>
      <c r="AM1350" s="20"/>
      <c r="AN1350" s="20"/>
      <c r="AO1350" s="20"/>
      <c r="AP1350" s="20"/>
      <c r="AQ1350" s="20"/>
      <c r="AR1350" s="20"/>
      <c r="AS1350" s="20"/>
      <c r="AT1350" s="20"/>
      <c r="AU1350" s="20"/>
      <c r="AV1350" s="20"/>
      <c r="AW1350" s="20"/>
      <c r="AX1350" s="20"/>
      <c r="AY1350" s="20"/>
      <c r="AZ1350" s="20"/>
      <c r="BA1350" s="20"/>
      <c r="BB1350" s="20"/>
      <c r="BC1350" s="20"/>
      <c r="BD1350" s="20"/>
      <c r="BE1350" s="20"/>
      <c r="BF1350" s="20"/>
      <c r="BG1350" s="20"/>
      <c r="BH1350" s="20"/>
      <c r="BI1350" s="20"/>
      <c r="BJ1350" s="20"/>
      <c r="BK1350" s="20"/>
      <c r="BL1350" s="20"/>
      <c r="BM1350" s="20"/>
      <c r="BN1350" s="20"/>
      <c r="BO1350" s="20"/>
      <c r="BP1350" s="20"/>
      <c r="BQ1350" s="20"/>
      <c r="BR1350" s="20"/>
      <c r="BS1350" s="20"/>
      <c r="BT1350" s="20"/>
      <c r="BU1350" s="20"/>
      <c r="BV1350" s="20"/>
      <c r="BW1350" s="20"/>
      <c r="BX1350" s="20"/>
      <c r="BY1350" s="20"/>
      <c r="BZ1350" s="20"/>
      <c r="CA1350" s="20"/>
      <c r="CB1350" s="20"/>
      <c r="CC1350" s="20"/>
      <c r="CD1350" s="20"/>
      <c r="CE1350" s="20"/>
      <c r="CF1350" s="20"/>
      <c r="CG1350" s="20"/>
      <c r="CH1350" s="20"/>
      <c r="CI1350" s="20"/>
      <c r="CJ1350" s="20"/>
      <c r="CK1350" s="20"/>
      <c r="CL1350" s="20"/>
      <c r="CM1350" s="20"/>
      <c r="CN1350" s="20"/>
      <c r="CO1350" s="20"/>
      <c r="CP1350" s="20"/>
      <c r="CQ1350" s="20"/>
      <c r="CR1350" s="20"/>
      <c r="CS1350" s="20"/>
      <c r="CT1350" s="20"/>
      <c r="CU1350" s="20"/>
      <c r="CV1350" s="20"/>
      <c r="CW1350" s="20"/>
      <c r="CX1350" s="20"/>
      <c r="CY1350" s="20"/>
      <c r="CZ1350" s="20"/>
      <c r="DA1350" s="20"/>
      <c r="DB1350" s="20"/>
      <c r="DC1350" s="20"/>
      <c r="DD1350" s="20"/>
      <c r="DE1350" s="20"/>
      <c r="DF1350" s="20"/>
      <c r="DG1350" s="20"/>
      <c r="DH1350" s="20"/>
      <c r="DI1350" s="20"/>
      <c r="DJ1350" s="20"/>
      <c r="DK1350" s="20"/>
      <c r="DL1350" s="20"/>
      <c r="DM1350" s="20"/>
      <c r="DN1350" s="20"/>
      <c r="DO1350" s="20"/>
      <c r="DP1350" s="20"/>
      <c r="DQ1350" s="20"/>
      <c r="DR1350" s="20"/>
      <c r="DS1350" s="20"/>
      <c r="DT1350" s="20"/>
      <c r="DU1350" s="20"/>
      <c r="DV1350" s="20"/>
      <c r="DW1350" s="20"/>
      <c r="DX1350" s="20"/>
      <c r="DY1350" s="20"/>
    </row>
    <row r="1351">
      <c r="A1351" s="20"/>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c r="AE1351" s="20"/>
      <c r="AF1351" s="20"/>
      <c r="AG1351" s="20"/>
      <c r="AH1351" s="20"/>
      <c r="AI1351" s="20"/>
      <c r="AJ1351" s="20"/>
      <c r="AK1351" s="20"/>
      <c r="AL1351" s="20"/>
      <c r="AM1351" s="20"/>
      <c r="AN1351" s="20"/>
      <c r="AO1351" s="20"/>
      <c r="AP1351" s="20"/>
      <c r="AQ1351" s="20"/>
      <c r="AR1351" s="20"/>
      <c r="AS1351" s="20"/>
      <c r="AT1351" s="20"/>
      <c r="AU1351" s="20"/>
      <c r="AV1351" s="20"/>
      <c r="AW1351" s="20"/>
      <c r="AX1351" s="20"/>
      <c r="AY1351" s="20"/>
      <c r="AZ1351" s="20"/>
      <c r="BA1351" s="20"/>
      <c r="BB1351" s="20"/>
      <c r="BC1351" s="20"/>
      <c r="BD1351" s="20"/>
      <c r="BE1351" s="20"/>
      <c r="BF1351" s="20"/>
      <c r="BG1351" s="20"/>
      <c r="BH1351" s="20"/>
      <c r="BI1351" s="20"/>
      <c r="BJ1351" s="20"/>
      <c r="BK1351" s="20"/>
      <c r="BL1351" s="20"/>
      <c r="BM1351" s="20"/>
      <c r="BN1351" s="20"/>
      <c r="BO1351" s="20"/>
      <c r="BP1351" s="20"/>
      <c r="BQ1351" s="20"/>
      <c r="BR1351" s="20"/>
      <c r="BS1351" s="20"/>
      <c r="BT1351" s="20"/>
      <c r="BU1351" s="20"/>
      <c r="BV1351" s="20"/>
      <c r="BW1351" s="20"/>
      <c r="BX1351" s="20"/>
      <c r="BY1351" s="20"/>
      <c r="BZ1351" s="20"/>
      <c r="CA1351" s="20"/>
      <c r="CB1351" s="20"/>
      <c r="CC1351" s="20"/>
      <c r="CD1351" s="20"/>
      <c r="CE1351" s="20"/>
      <c r="CF1351" s="20"/>
      <c r="CG1351" s="20"/>
      <c r="CH1351" s="20"/>
      <c r="CI1351" s="20"/>
      <c r="CJ1351" s="20"/>
      <c r="CK1351" s="20"/>
      <c r="CL1351" s="20"/>
      <c r="CM1351" s="20"/>
      <c r="CN1351" s="20"/>
      <c r="CO1351" s="20"/>
      <c r="CP1351" s="20"/>
      <c r="CQ1351" s="20"/>
      <c r="CR1351" s="20"/>
      <c r="CS1351" s="20"/>
      <c r="CT1351" s="20"/>
      <c r="CU1351" s="20"/>
      <c r="CV1351" s="20"/>
      <c r="CW1351" s="20"/>
      <c r="CX1351" s="20"/>
      <c r="CY1351" s="20"/>
      <c r="CZ1351" s="20"/>
      <c r="DA1351" s="20"/>
      <c r="DB1351" s="20"/>
      <c r="DC1351" s="20"/>
      <c r="DD1351" s="20"/>
      <c r="DE1351" s="20"/>
      <c r="DF1351" s="20"/>
      <c r="DG1351" s="20"/>
      <c r="DH1351" s="20"/>
      <c r="DI1351" s="20"/>
      <c r="DJ1351" s="20"/>
      <c r="DK1351" s="20"/>
      <c r="DL1351" s="20"/>
      <c r="DM1351" s="20"/>
      <c r="DN1351" s="20"/>
      <c r="DO1351" s="20"/>
      <c r="DP1351" s="20"/>
      <c r="DQ1351" s="20"/>
      <c r="DR1351" s="20"/>
      <c r="DS1351" s="20"/>
      <c r="DT1351" s="20"/>
      <c r="DU1351" s="20"/>
      <c r="DV1351" s="20"/>
      <c r="DW1351" s="20"/>
      <c r="DX1351" s="20"/>
      <c r="DY1351" s="20"/>
    </row>
    <row r="1352">
      <c r="A1352" s="20"/>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c r="AE1352" s="20"/>
      <c r="AF1352" s="20"/>
      <c r="AG1352" s="20"/>
      <c r="AH1352" s="20"/>
      <c r="AI1352" s="20"/>
      <c r="AJ1352" s="20"/>
      <c r="AK1352" s="20"/>
      <c r="AL1352" s="20"/>
      <c r="AM1352" s="20"/>
      <c r="AN1352" s="20"/>
      <c r="AO1352" s="20"/>
      <c r="AP1352" s="20"/>
      <c r="AQ1352" s="20"/>
      <c r="AR1352" s="20"/>
      <c r="AS1352" s="20"/>
      <c r="AT1352" s="20"/>
      <c r="AU1352" s="20"/>
      <c r="AV1352" s="20"/>
      <c r="AW1352" s="20"/>
      <c r="AX1352" s="20"/>
      <c r="AY1352" s="20"/>
      <c r="AZ1352" s="20"/>
      <c r="BA1352" s="20"/>
      <c r="BB1352" s="20"/>
      <c r="BC1352" s="20"/>
      <c r="BD1352" s="20"/>
      <c r="BE1352" s="20"/>
      <c r="BF1352" s="20"/>
      <c r="BG1352" s="20"/>
      <c r="BH1352" s="20"/>
      <c r="BI1352" s="20"/>
      <c r="BJ1352" s="20"/>
      <c r="BK1352" s="20"/>
      <c r="BL1352" s="20"/>
      <c r="BM1352" s="20"/>
      <c r="BN1352" s="20"/>
      <c r="BO1352" s="20"/>
      <c r="BP1352" s="20"/>
      <c r="BQ1352" s="20"/>
      <c r="BR1352" s="20"/>
      <c r="BS1352" s="20"/>
      <c r="BT1352" s="20"/>
      <c r="BU1352" s="20"/>
      <c r="BV1352" s="20"/>
      <c r="BW1352" s="20"/>
      <c r="BX1352" s="20"/>
      <c r="BY1352" s="20"/>
      <c r="BZ1352" s="20"/>
      <c r="CA1352" s="20"/>
      <c r="CB1352" s="20"/>
      <c r="CC1352" s="20"/>
      <c r="CD1352" s="20"/>
      <c r="CE1352" s="20"/>
      <c r="CF1352" s="20"/>
      <c r="CG1352" s="20"/>
      <c r="CH1352" s="20"/>
      <c r="CI1352" s="20"/>
      <c r="CJ1352" s="20"/>
      <c r="CK1352" s="20"/>
      <c r="CL1352" s="20"/>
      <c r="CM1352" s="20"/>
      <c r="CN1352" s="20"/>
      <c r="CO1352" s="20"/>
      <c r="CP1352" s="20"/>
      <c r="CQ1352" s="20"/>
      <c r="CR1352" s="20"/>
      <c r="CS1352" s="20"/>
      <c r="CT1352" s="20"/>
      <c r="CU1352" s="20"/>
      <c r="CV1352" s="20"/>
      <c r="CW1352" s="20"/>
      <c r="CX1352" s="20"/>
      <c r="CY1352" s="20"/>
      <c r="CZ1352" s="20"/>
      <c r="DA1352" s="20"/>
      <c r="DB1352" s="20"/>
      <c r="DC1352" s="20"/>
      <c r="DD1352" s="20"/>
      <c r="DE1352" s="20"/>
      <c r="DF1352" s="20"/>
      <c r="DG1352" s="20"/>
      <c r="DH1352" s="20"/>
      <c r="DI1352" s="20"/>
      <c r="DJ1352" s="20"/>
      <c r="DK1352" s="20"/>
      <c r="DL1352" s="20"/>
      <c r="DM1352" s="20"/>
      <c r="DN1352" s="20"/>
      <c r="DO1352" s="20"/>
      <c r="DP1352" s="20"/>
      <c r="DQ1352" s="20"/>
      <c r="DR1352" s="20"/>
      <c r="DS1352" s="20"/>
      <c r="DT1352" s="20"/>
      <c r="DU1352" s="20"/>
      <c r="DV1352" s="20"/>
      <c r="DW1352" s="20"/>
      <c r="DX1352" s="20"/>
      <c r="DY1352" s="20"/>
    </row>
    <row r="1353">
      <c r="A1353" s="20"/>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c r="AE1353" s="20"/>
      <c r="AF1353" s="20"/>
      <c r="AG1353" s="20"/>
      <c r="AH1353" s="20"/>
      <c r="AI1353" s="20"/>
      <c r="AJ1353" s="20"/>
      <c r="AK1353" s="20"/>
      <c r="AL1353" s="20"/>
      <c r="AM1353" s="20"/>
      <c r="AN1353" s="20"/>
      <c r="AO1353" s="20"/>
      <c r="AP1353" s="20"/>
      <c r="AQ1353" s="20"/>
      <c r="AR1353" s="20"/>
      <c r="AS1353" s="20"/>
      <c r="AT1353" s="20"/>
      <c r="AU1353" s="20"/>
      <c r="AV1353" s="20"/>
      <c r="AW1353" s="20"/>
      <c r="AX1353" s="20"/>
      <c r="AY1353" s="20"/>
      <c r="AZ1353" s="20"/>
      <c r="BA1353" s="20"/>
      <c r="BB1353" s="20"/>
      <c r="BC1353" s="20"/>
      <c r="BD1353" s="20"/>
      <c r="BE1353" s="20"/>
      <c r="BF1353" s="20"/>
      <c r="BG1353" s="20"/>
      <c r="BH1353" s="20"/>
      <c r="BI1353" s="20"/>
      <c r="BJ1353" s="20"/>
      <c r="BK1353" s="20"/>
      <c r="BL1353" s="20"/>
      <c r="BM1353" s="20"/>
      <c r="BN1353" s="20"/>
      <c r="BO1353" s="20"/>
      <c r="BP1353" s="20"/>
      <c r="BQ1353" s="20"/>
      <c r="BR1353" s="20"/>
      <c r="BS1353" s="20"/>
      <c r="BT1353" s="20"/>
      <c r="BU1353" s="20"/>
      <c r="BV1353" s="20"/>
      <c r="BW1353" s="20"/>
      <c r="BX1353" s="20"/>
      <c r="BY1353" s="20"/>
      <c r="BZ1353" s="20"/>
      <c r="CA1353" s="20"/>
      <c r="CB1353" s="20"/>
      <c r="CC1353" s="20"/>
      <c r="CD1353" s="20"/>
      <c r="CE1353" s="20"/>
      <c r="CF1353" s="20"/>
      <c r="CG1353" s="20"/>
      <c r="CH1353" s="20"/>
      <c r="CI1353" s="20"/>
      <c r="CJ1353" s="20"/>
      <c r="CK1353" s="20"/>
      <c r="CL1353" s="20"/>
      <c r="CM1353" s="20"/>
      <c r="CN1353" s="20"/>
      <c r="CO1353" s="20"/>
      <c r="CP1353" s="20"/>
      <c r="CQ1353" s="20"/>
      <c r="CR1353" s="20"/>
      <c r="CS1353" s="20"/>
      <c r="CT1353" s="20"/>
      <c r="CU1353" s="20"/>
      <c r="CV1353" s="20"/>
      <c r="CW1353" s="20"/>
      <c r="CX1353" s="20"/>
      <c r="CY1353" s="20"/>
      <c r="CZ1353" s="20"/>
      <c r="DA1353" s="20"/>
      <c r="DB1353" s="20"/>
      <c r="DC1353" s="20"/>
      <c r="DD1353" s="20"/>
      <c r="DE1353" s="20"/>
      <c r="DF1353" s="20"/>
      <c r="DG1353" s="20"/>
      <c r="DH1353" s="20"/>
      <c r="DI1353" s="20"/>
      <c r="DJ1353" s="20"/>
      <c r="DK1353" s="20"/>
      <c r="DL1353" s="20"/>
      <c r="DM1353" s="20"/>
      <c r="DN1353" s="20"/>
      <c r="DO1353" s="20"/>
      <c r="DP1353" s="20"/>
      <c r="DQ1353" s="20"/>
      <c r="DR1353" s="20"/>
      <c r="DS1353" s="20"/>
      <c r="DT1353" s="20"/>
      <c r="DU1353" s="20"/>
      <c r="DV1353" s="20"/>
      <c r="DW1353" s="20"/>
      <c r="DX1353" s="20"/>
      <c r="DY1353" s="20"/>
    </row>
    <row r="1354">
      <c r="A1354" s="20"/>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c r="AE1354" s="20"/>
      <c r="AF1354" s="20"/>
      <c r="AG1354" s="20"/>
      <c r="AH1354" s="20"/>
      <c r="AI1354" s="20"/>
      <c r="AJ1354" s="20"/>
      <c r="AK1354" s="20"/>
      <c r="AL1354" s="20"/>
      <c r="AM1354" s="20"/>
      <c r="AN1354" s="20"/>
      <c r="AO1354" s="20"/>
      <c r="AP1354" s="20"/>
      <c r="AQ1354" s="20"/>
      <c r="AR1354" s="20"/>
      <c r="AS1354" s="20"/>
      <c r="AT1354" s="20"/>
      <c r="AU1354" s="20"/>
      <c r="AV1354" s="20"/>
      <c r="AW1354" s="20"/>
      <c r="AX1354" s="20"/>
      <c r="AY1354" s="20"/>
      <c r="AZ1354" s="20"/>
      <c r="BA1354" s="20"/>
      <c r="BB1354" s="20"/>
      <c r="BC1354" s="20"/>
      <c r="BD1354" s="20"/>
      <c r="BE1354" s="20"/>
      <c r="BF1354" s="20"/>
      <c r="BG1354" s="20"/>
      <c r="BH1354" s="20"/>
      <c r="BI1354" s="20"/>
      <c r="BJ1354" s="20"/>
      <c r="BK1354" s="20"/>
      <c r="BL1354" s="20"/>
      <c r="BM1354" s="20"/>
      <c r="BN1354" s="20"/>
      <c r="BO1354" s="20"/>
      <c r="BP1354" s="20"/>
      <c r="BQ1354" s="20"/>
      <c r="BR1354" s="20"/>
      <c r="BS1354" s="20"/>
      <c r="BT1354" s="20"/>
      <c r="BU1354" s="20"/>
      <c r="BV1354" s="20"/>
      <c r="BW1354" s="20"/>
      <c r="BX1354" s="20"/>
      <c r="BY1354" s="20"/>
      <c r="BZ1354" s="20"/>
      <c r="CA1354" s="20"/>
      <c r="CB1354" s="20"/>
      <c r="CC1354" s="20"/>
      <c r="CD1354" s="20"/>
      <c r="CE1354" s="20"/>
      <c r="CF1354" s="20"/>
      <c r="CG1354" s="20"/>
      <c r="CH1354" s="20"/>
      <c r="CI1354" s="20"/>
      <c r="CJ1354" s="20"/>
      <c r="CK1354" s="20"/>
      <c r="CL1354" s="20"/>
      <c r="CM1354" s="20"/>
      <c r="CN1354" s="20"/>
      <c r="CO1354" s="20"/>
      <c r="CP1354" s="20"/>
      <c r="CQ1354" s="20"/>
      <c r="CR1354" s="20"/>
      <c r="CS1354" s="20"/>
      <c r="CT1354" s="20"/>
      <c r="CU1354" s="20"/>
      <c r="CV1354" s="20"/>
      <c r="CW1354" s="20"/>
      <c r="CX1354" s="20"/>
      <c r="CY1354" s="20"/>
      <c r="CZ1354" s="20"/>
      <c r="DA1354" s="20"/>
      <c r="DB1354" s="20"/>
      <c r="DC1354" s="20"/>
      <c r="DD1354" s="20"/>
      <c r="DE1354" s="20"/>
      <c r="DF1354" s="20"/>
      <c r="DG1354" s="20"/>
      <c r="DH1354" s="20"/>
      <c r="DI1354" s="20"/>
      <c r="DJ1354" s="20"/>
      <c r="DK1354" s="20"/>
      <c r="DL1354" s="20"/>
      <c r="DM1354" s="20"/>
      <c r="DN1354" s="20"/>
      <c r="DO1354" s="20"/>
      <c r="DP1354" s="20"/>
      <c r="DQ1354" s="20"/>
      <c r="DR1354" s="20"/>
      <c r="DS1354" s="20"/>
      <c r="DT1354" s="20"/>
      <c r="DU1354" s="20"/>
      <c r="DV1354" s="20"/>
      <c r="DW1354" s="20"/>
      <c r="DX1354" s="20"/>
      <c r="DY1354" s="20"/>
    </row>
    <row r="1355">
      <c r="A1355" s="20"/>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c r="AE1355" s="20"/>
      <c r="AF1355" s="20"/>
      <c r="AG1355" s="20"/>
      <c r="AH1355" s="20"/>
      <c r="AI1355" s="20"/>
      <c r="AJ1355" s="20"/>
      <c r="AK1355" s="20"/>
      <c r="AL1355" s="20"/>
      <c r="AM1355" s="20"/>
      <c r="AN1355" s="20"/>
      <c r="AO1355" s="20"/>
      <c r="AP1355" s="20"/>
      <c r="AQ1355" s="20"/>
      <c r="AR1355" s="20"/>
      <c r="AS1355" s="20"/>
      <c r="AT1355" s="20"/>
      <c r="AU1355" s="20"/>
      <c r="AV1355" s="20"/>
      <c r="AW1355" s="20"/>
      <c r="AX1355" s="20"/>
      <c r="AY1355" s="20"/>
      <c r="AZ1355" s="20"/>
      <c r="BA1355" s="20"/>
      <c r="BB1355" s="20"/>
      <c r="BC1355" s="20"/>
      <c r="BD1355" s="20"/>
      <c r="BE1355" s="20"/>
      <c r="BF1355" s="20"/>
      <c r="BG1355" s="20"/>
      <c r="BH1355" s="20"/>
      <c r="BI1355" s="20"/>
      <c r="BJ1355" s="20"/>
      <c r="BK1355" s="20"/>
      <c r="BL1355" s="20"/>
      <c r="BM1355" s="20"/>
      <c r="BN1355" s="20"/>
      <c r="BO1355" s="20"/>
      <c r="BP1355" s="20"/>
      <c r="BQ1355" s="20"/>
      <c r="BR1355" s="20"/>
      <c r="BS1355" s="20"/>
      <c r="BT1355" s="20"/>
      <c r="BU1355" s="20"/>
      <c r="BV1355" s="20"/>
      <c r="BW1355" s="20"/>
      <c r="BX1355" s="20"/>
      <c r="BY1355" s="20"/>
      <c r="BZ1355" s="20"/>
      <c r="CA1355" s="20"/>
      <c r="CB1355" s="20"/>
      <c r="CC1355" s="20"/>
      <c r="CD1355" s="20"/>
      <c r="CE1355" s="20"/>
      <c r="CF1355" s="20"/>
      <c r="CG1355" s="20"/>
      <c r="CH1355" s="20"/>
      <c r="CI1355" s="20"/>
      <c r="CJ1355" s="20"/>
      <c r="CK1355" s="20"/>
      <c r="CL1355" s="20"/>
      <c r="CM1355" s="20"/>
      <c r="CN1355" s="20"/>
      <c r="CO1355" s="20"/>
      <c r="CP1355" s="20"/>
      <c r="CQ1355" s="20"/>
      <c r="CR1355" s="20"/>
      <c r="CS1355" s="20"/>
      <c r="CT1355" s="20"/>
      <c r="CU1355" s="20"/>
      <c r="CV1355" s="20"/>
      <c r="CW1355" s="20"/>
      <c r="CX1355" s="20"/>
      <c r="CY1355" s="20"/>
      <c r="CZ1355" s="20"/>
      <c r="DA1355" s="20"/>
      <c r="DB1355" s="20"/>
      <c r="DC1355" s="20"/>
      <c r="DD1355" s="20"/>
      <c r="DE1355" s="20"/>
      <c r="DF1355" s="20"/>
      <c r="DG1355" s="20"/>
      <c r="DH1355" s="20"/>
      <c r="DI1355" s="20"/>
      <c r="DJ1355" s="20"/>
      <c r="DK1355" s="20"/>
      <c r="DL1355" s="20"/>
      <c r="DM1355" s="20"/>
      <c r="DN1355" s="20"/>
      <c r="DO1355" s="20"/>
      <c r="DP1355" s="20"/>
      <c r="DQ1355" s="20"/>
      <c r="DR1355" s="20"/>
      <c r="DS1355" s="20"/>
      <c r="DT1355" s="20"/>
      <c r="DU1355" s="20"/>
      <c r="DV1355" s="20"/>
      <c r="DW1355" s="20"/>
      <c r="DX1355" s="20"/>
      <c r="DY1355" s="20"/>
    </row>
    <row r="1356">
      <c r="A1356" s="20"/>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c r="AE1356" s="20"/>
      <c r="AF1356" s="20"/>
      <c r="AG1356" s="20"/>
      <c r="AH1356" s="20"/>
      <c r="AI1356" s="20"/>
      <c r="AJ1356" s="20"/>
      <c r="AK1356" s="20"/>
      <c r="AL1356" s="20"/>
      <c r="AM1356" s="20"/>
      <c r="AN1356" s="20"/>
      <c r="AO1356" s="20"/>
      <c r="AP1356" s="20"/>
      <c r="AQ1356" s="20"/>
      <c r="AR1356" s="20"/>
      <c r="AS1356" s="20"/>
      <c r="AT1356" s="20"/>
      <c r="AU1356" s="20"/>
      <c r="AV1356" s="20"/>
      <c r="AW1356" s="20"/>
      <c r="AX1356" s="20"/>
      <c r="AY1356" s="20"/>
      <c r="AZ1356" s="20"/>
      <c r="BA1356" s="20"/>
      <c r="BB1356" s="20"/>
      <c r="BC1356" s="20"/>
      <c r="BD1356" s="20"/>
      <c r="BE1356" s="20"/>
      <c r="BF1356" s="20"/>
      <c r="BG1356" s="20"/>
      <c r="BH1356" s="20"/>
      <c r="BI1356" s="20"/>
      <c r="BJ1356" s="20"/>
      <c r="BK1356" s="20"/>
      <c r="BL1356" s="20"/>
      <c r="BM1356" s="20"/>
      <c r="BN1356" s="20"/>
      <c r="BO1356" s="20"/>
      <c r="BP1356" s="20"/>
      <c r="BQ1356" s="20"/>
      <c r="BR1356" s="20"/>
      <c r="BS1356" s="20"/>
      <c r="BT1356" s="20"/>
      <c r="BU1356" s="20"/>
      <c r="BV1356" s="20"/>
      <c r="BW1356" s="20"/>
      <c r="BX1356" s="20"/>
      <c r="BY1356" s="20"/>
      <c r="BZ1356" s="20"/>
      <c r="CA1356" s="20"/>
      <c r="CB1356" s="20"/>
      <c r="CC1356" s="20"/>
      <c r="CD1356" s="20"/>
      <c r="CE1356" s="20"/>
      <c r="CF1356" s="20"/>
      <c r="CG1356" s="20"/>
      <c r="CH1356" s="20"/>
      <c r="CI1356" s="20"/>
      <c r="CJ1356" s="20"/>
      <c r="CK1356" s="20"/>
      <c r="CL1356" s="20"/>
      <c r="CM1356" s="20"/>
      <c r="CN1356" s="20"/>
      <c r="CO1356" s="20"/>
      <c r="CP1356" s="20"/>
      <c r="CQ1356" s="20"/>
      <c r="CR1356" s="20"/>
      <c r="CS1356" s="20"/>
      <c r="CT1356" s="20"/>
      <c r="CU1356" s="20"/>
      <c r="CV1356" s="20"/>
      <c r="CW1356" s="20"/>
      <c r="CX1356" s="20"/>
      <c r="CY1356" s="20"/>
      <c r="CZ1356" s="20"/>
      <c r="DA1356" s="20"/>
      <c r="DB1356" s="20"/>
      <c r="DC1356" s="20"/>
      <c r="DD1356" s="20"/>
      <c r="DE1356" s="20"/>
      <c r="DF1356" s="20"/>
      <c r="DG1356" s="20"/>
      <c r="DH1356" s="20"/>
      <c r="DI1356" s="20"/>
      <c r="DJ1356" s="20"/>
      <c r="DK1356" s="20"/>
      <c r="DL1356" s="20"/>
      <c r="DM1356" s="20"/>
      <c r="DN1356" s="20"/>
      <c r="DO1356" s="20"/>
      <c r="DP1356" s="20"/>
      <c r="DQ1356" s="20"/>
      <c r="DR1356" s="20"/>
      <c r="DS1356" s="20"/>
      <c r="DT1356" s="20"/>
      <c r="DU1356" s="20"/>
      <c r="DV1356" s="20"/>
      <c r="DW1356" s="20"/>
      <c r="DX1356" s="20"/>
      <c r="DY1356" s="20"/>
    </row>
    <row r="1357">
      <c r="A1357" s="20"/>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c r="AE1357" s="20"/>
      <c r="AF1357" s="20"/>
      <c r="AG1357" s="20"/>
      <c r="AH1357" s="20"/>
      <c r="AI1357" s="20"/>
      <c r="AJ1357" s="20"/>
      <c r="AK1357" s="20"/>
      <c r="AL1357" s="20"/>
      <c r="AM1357" s="20"/>
      <c r="AN1357" s="20"/>
      <c r="AO1357" s="20"/>
      <c r="AP1357" s="20"/>
      <c r="AQ1357" s="20"/>
      <c r="AR1357" s="20"/>
      <c r="AS1357" s="20"/>
      <c r="AT1357" s="20"/>
      <c r="AU1357" s="20"/>
      <c r="AV1357" s="20"/>
      <c r="AW1357" s="20"/>
      <c r="AX1357" s="20"/>
      <c r="AY1357" s="20"/>
      <c r="AZ1357" s="20"/>
      <c r="BA1357" s="20"/>
      <c r="BB1357" s="20"/>
      <c r="BC1357" s="20"/>
      <c r="BD1357" s="20"/>
      <c r="BE1357" s="20"/>
      <c r="BF1357" s="20"/>
      <c r="BG1357" s="20"/>
      <c r="BH1357" s="20"/>
      <c r="BI1357" s="20"/>
      <c r="BJ1357" s="20"/>
      <c r="BK1357" s="20"/>
      <c r="BL1357" s="20"/>
      <c r="BM1357" s="20"/>
      <c r="BN1357" s="20"/>
      <c r="BO1357" s="20"/>
      <c r="BP1357" s="20"/>
      <c r="BQ1357" s="20"/>
      <c r="BR1357" s="20"/>
      <c r="BS1357" s="20"/>
      <c r="BT1357" s="20"/>
      <c r="BU1357" s="20"/>
      <c r="BV1357" s="20"/>
      <c r="BW1357" s="20"/>
      <c r="BX1357" s="20"/>
      <c r="BY1357" s="20"/>
      <c r="BZ1357" s="20"/>
      <c r="CA1357" s="20"/>
      <c r="CB1357" s="20"/>
      <c r="CC1357" s="20"/>
      <c r="CD1357" s="20"/>
      <c r="CE1357" s="20"/>
      <c r="CF1357" s="20"/>
      <c r="CG1357" s="20"/>
      <c r="CH1357" s="20"/>
      <c r="CI1357" s="20"/>
      <c r="CJ1357" s="20"/>
      <c r="CK1357" s="20"/>
      <c r="CL1357" s="20"/>
      <c r="CM1357" s="20"/>
      <c r="CN1357" s="20"/>
      <c r="CO1357" s="20"/>
      <c r="CP1357" s="20"/>
      <c r="CQ1357" s="20"/>
      <c r="CR1357" s="20"/>
      <c r="CS1357" s="20"/>
      <c r="CT1357" s="20"/>
      <c r="CU1357" s="20"/>
      <c r="CV1357" s="20"/>
      <c r="CW1357" s="20"/>
      <c r="CX1357" s="20"/>
      <c r="CY1357" s="20"/>
      <c r="CZ1357" s="20"/>
      <c r="DA1357" s="20"/>
      <c r="DB1357" s="20"/>
      <c r="DC1357" s="20"/>
      <c r="DD1357" s="20"/>
      <c r="DE1357" s="20"/>
      <c r="DF1357" s="20"/>
      <c r="DG1357" s="20"/>
      <c r="DH1357" s="20"/>
      <c r="DI1357" s="20"/>
      <c r="DJ1357" s="20"/>
      <c r="DK1357" s="20"/>
      <c r="DL1357" s="20"/>
      <c r="DM1357" s="20"/>
      <c r="DN1357" s="20"/>
      <c r="DO1357" s="20"/>
      <c r="DP1357" s="20"/>
      <c r="DQ1357" s="20"/>
      <c r="DR1357" s="20"/>
      <c r="DS1357" s="20"/>
      <c r="DT1357" s="20"/>
      <c r="DU1357" s="20"/>
      <c r="DV1357" s="20"/>
      <c r="DW1357" s="20"/>
      <c r="DX1357" s="20"/>
      <c r="DY1357" s="20"/>
    </row>
    <row r="1358">
      <c r="A1358" s="20"/>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c r="AE1358" s="20"/>
      <c r="AF1358" s="20"/>
      <c r="AG1358" s="20"/>
      <c r="AH1358" s="20"/>
      <c r="AI1358" s="20"/>
      <c r="AJ1358" s="20"/>
      <c r="AK1358" s="20"/>
      <c r="AL1358" s="20"/>
      <c r="AM1358" s="20"/>
      <c r="AN1358" s="20"/>
      <c r="AO1358" s="20"/>
      <c r="AP1358" s="20"/>
      <c r="AQ1358" s="20"/>
      <c r="AR1358" s="20"/>
      <c r="AS1358" s="20"/>
      <c r="AT1358" s="20"/>
      <c r="AU1358" s="20"/>
      <c r="AV1358" s="20"/>
      <c r="AW1358" s="20"/>
      <c r="AX1358" s="20"/>
      <c r="AY1358" s="20"/>
      <c r="AZ1358" s="20"/>
      <c r="BA1358" s="20"/>
      <c r="BB1358" s="20"/>
      <c r="BC1358" s="20"/>
      <c r="BD1358" s="20"/>
      <c r="BE1358" s="20"/>
      <c r="BF1358" s="20"/>
      <c r="BG1358" s="20"/>
      <c r="BH1358" s="20"/>
      <c r="BI1358" s="20"/>
      <c r="BJ1358" s="20"/>
      <c r="BK1358" s="20"/>
      <c r="BL1358" s="20"/>
      <c r="BM1358" s="20"/>
      <c r="BN1358" s="20"/>
      <c r="BO1358" s="20"/>
      <c r="BP1358" s="20"/>
      <c r="BQ1358" s="20"/>
      <c r="BR1358" s="20"/>
      <c r="BS1358" s="20"/>
      <c r="BT1358" s="20"/>
      <c r="BU1358" s="20"/>
      <c r="BV1358" s="20"/>
      <c r="BW1358" s="20"/>
      <c r="BX1358" s="20"/>
      <c r="BY1358" s="20"/>
      <c r="BZ1358" s="20"/>
      <c r="CA1358" s="20"/>
      <c r="CB1358" s="20"/>
      <c r="CC1358" s="20"/>
      <c r="CD1358" s="20"/>
      <c r="CE1358" s="20"/>
      <c r="CF1358" s="20"/>
      <c r="CG1358" s="20"/>
      <c r="CH1358" s="20"/>
      <c r="CI1358" s="20"/>
      <c r="CJ1358" s="20"/>
      <c r="CK1358" s="20"/>
      <c r="CL1358" s="20"/>
      <c r="CM1358" s="20"/>
      <c r="CN1358" s="20"/>
      <c r="CO1358" s="20"/>
      <c r="CP1358" s="20"/>
      <c r="CQ1358" s="20"/>
      <c r="CR1358" s="20"/>
      <c r="CS1358" s="20"/>
      <c r="CT1358" s="20"/>
      <c r="CU1358" s="20"/>
      <c r="CV1358" s="20"/>
      <c r="CW1358" s="20"/>
      <c r="CX1358" s="20"/>
      <c r="CY1358" s="20"/>
      <c r="CZ1358" s="20"/>
      <c r="DA1358" s="20"/>
      <c r="DB1358" s="20"/>
      <c r="DC1358" s="20"/>
      <c r="DD1358" s="20"/>
      <c r="DE1358" s="20"/>
      <c r="DF1358" s="20"/>
      <c r="DG1358" s="20"/>
      <c r="DH1358" s="20"/>
      <c r="DI1358" s="20"/>
      <c r="DJ1358" s="20"/>
      <c r="DK1358" s="20"/>
      <c r="DL1358" s="20"/>
      <c r="DM1358" s="20"/>
      <c r="DN1358" s="20"/>
      <c r="DO1358" s="20"/>
      <c r="DP1358" s="20"/>
      <c r="DQ1358" s="20"/>
      <c r="DR1358" s="20"/>
      <c r="DS1358" s="20"/>
      <c r="DT1358" s="20"/>
      <c r="DU1358" s="20"/>
      <c r="DV1358" s="20"/>
      <c r="DW1358" s="20"/>
      <c r="DX1358" s="20"/>
      <c r="DY1358" s="20"/>
    </row>
    <row r="1359">
      <c r="A1359" s="20"/>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c r="AE1359" s="20"/>
      <c r="AF1359" s="20"/>
      <c r="AG1359" s="20"/>
      <c r="AH1359" s="20"/>
      <c r="AI1359" s="20"/>
      <c r="AJ1359" s="20"/>
      <c r="AK1359" s="20"/>
      <c r="AL1359" s="20"/>
      <c r="AM1359" s="20"/>
      <c r="AN1359" s="20"/>
      <c r="AO1359" s="20"/>
      <c r="AP1359" s="20"/>
      <c r="AQ1359" s="20"/>
      <c r="AR1359" s="20"/>
      <c r="AS1359" s="20"/>
      <c r="AT1359" s="20"/>
      <c r="AU1359" s="20"/>
      <c r="AV1359" s="20"/>
      <c r="AW1359" s="20"/>
      <c r="AX1359" s="20"/>
      <c r="AY1359" s="20"/>
      <c r="AZ1359" s="20"/>
      <c r="BA1359" s="20"/>
      <c r="BB1359" s="20"/>
      <c r="BC1359" s="20"/>
      <c r="BD1359" s="20"/>
      <c r="BE1359" s="20"/>
      <c r="BF1359" s="20"/>
      <c r="BG1359" s="20"/>
      <c r="BH1359" s="20"/>
      <c r="BI1359" s="20"/>
      <c r="BJ1359" s="20"/>
      <c r="BK1359" s="20"/>
      <c r="BL1359" s="20"/>
      <c r="BM1359" s="20"/>
      <c r="BN1359" s="20"/>
      <c r="BO1359" s="20"/>
      <c r="BP1359" s="20"/>
      <c r="BQ1359" s="20"/>
      <c r="BR1359" s="20"/>
      <c r="BS1359" s="20"/>
      <c r="BT1359" s="20"/>
      <c r="BU1359" s="20"/>
      <c r="BV1359" s="20"/>
      <c r="BW1359" s="20"/>
      <c r="BX1359" s="20"/>
      <c r="BY1359" s="20"/>
      <c r="BZ1359" s="20"/>
      <c r="CA1359" s="20"/>
      <c r="CB1359" s="20"/>
      <c r="CC1359" s="20"/>
      <c r="CD1359" s="20"/>
      <c r="CE1359" s="20"/>
      <c r="CF1359" s="20"/>
      <c r="CG1359" s="20"/>
      <c r="CH1359" s="20"/>
      <c r="CI1359" s="20"/>
      <c r="CJ1359" s="20"/>
      <c r="CK1359" s="20"/>
      <c r="CL1359" s="20"/>
      <c r="CM1359" s="20"/>
      <c r="CN1359" s="20"/>
      <c r="CO1359" s="20"/>
      <c r="CP1359" s="20"/>
      <c r="CQ1359" s="20"/>
      <c r="CR1359" s="20"/>
      <c r="CS1359" s="20"/>
      <c r="CT1359" s="20"/>
      <c r="CU1359" s="20"/>
      <c r="CV1359" s="20"/>
      <c r="CW1359" s="20"/>
      <c r="CX1359" s="20"/>
      <c r="CY1359" s="20"/>
      <c r="CZ1359" s="20"/>
      <c r="DA1359" s="20"/>
      <c r="DB1359" s="20"/>
      <c r="DC1359" s="20"/>
      <c r="DD1359" s="20"/>
      <c r="DE1359" s="20"/>
      <c r="DF1359" s="20"/>
      <c r="DG1359" s="20"/>
      <c r="DH1359" s="20"/>
      <c r="DI1359" s="20"/>
      <c r="DJ1359" s="20"/>
      <c r="DK1359" s="20"/>
      <c r="DL1359" s="20"/>
      <c r="DM1359" s="20"/>
      <c r="DN1359" s="20"/>
      <c r="DO1359" s="20"/>
      <c r="DP1359" s="20"/>
      <c r="DQ1359" s="20"/>
      <c r="DR1359" s="20"/>
      <c r="DS1359" s="20"/>
      <c r="DT1359" s="20"/>
      <c r="DU1359" s="20"/>
      <c r="DV1359" s="20"/>
      <c r="DW1359" s="20"/>
      <c r="DX1359" s="20"/>
      <c r="DY1359" s="20"/>
    </row>
    <row r="1360">
      <c r="A1360" s="20"/>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c r="AE1360" s="20"/>
      <c r="AF1360" s="20"/>
      <c r="AG1360" s="20"/>
      <c r="AH1360" s="20"/>
      <c r="AI1360" s="20"/>
      <c r="AJ1360" s="20"/>
      <c r="AK1360" s="20"/>
      <c r="AL1360" s="20"/>
      <c r="AM1360" s="20"/>
      <c r="AN1360" s="20"/>
      <c r="AO1360" s="20"/>
      <c r="AP1360" s="20"/>
      <c r="AQ1360" s="20"/>
      <c r="AR1360" s="20"/>
      <c r="AS1360" s="20"/>
      <c r="AT1360" s="20"/>
      <c r="AU1360" s="20"/>
      <c r="AV1360" s="20"/>
      <c r="AW1360" s="20"/>
      <c r="AX1360" s="20"/>
      <c r="AY1360" s="20"/>
      <c r="AZ1360" s="20"/>
      <c r="BA1360" s="20"/>
      <c r="BB1360" s="20"/>
      <c r="BC1360" s="20"/>
      <c r="BD1360" s="20"/>
      <c r="BE1360" s="20"/>
      <c r="BF1360" s="20"/>
      <c r="BG1360" s="20"/>
      <c r="BH1360" s="20"/>
      <c r="BI1360" s="20"/>
      <c r="BJ1360" s="20"/>
      <c r="BK1360" s="20"/>
      <c r="BL1360" s="20"/>
      <c r="BM1360" s="20"/>
      <c r="BN1360" s="20"/>
      <c r="BO1360" s="20"/>
      <c r="BP1360" s="20"/>
      <c r="BQ1360" s="20"/>
      <c r="BR1360" s="20"/>
      <c r="BS1360" s="20"/>
      <c r="BT1360" s="20"/>
      <c r="BU1360" s="20"/>
      <c r="BV1360" s="20"/>
      <c r="BW1360" s="20"/>
      <c r="BX1360" s="20"/>
      <c r="BY1360" s="20"/>
      <c r="BZ1360" s="20"/>
      <c r="CA1360" s="20"/>
      <c r="CB1360" s="20"/>
      <c r="CC1360" s="20"/>
      <c r="CD1360" s="20"/>
      <c r="CE1360" s="20"/>
      <c r="CF1360" s="20"/>
      <c r="CG1360" s="20"/>
      <c r="CH1360" s="20"/>
      <c r="CI1360" s="20"/>
      <c r="CJ1360" s="20"/>
      <c r="CK1360" s="20"/>
      <c r="CL1360" s="20"/>
      <c r="CM1360" s="20"/>
      <c r="CN1360" s="20"/>
      <c r="CO1360" s="20"/>
      <c r="CP1360" s="20"/>
      <c r="CQ1360" s="20"/>
      <c r="CR1360" s="20"/>
      <c r="CS1360" s="20"/>
      <c r="CT1360" s="20"/>
      <c r="CU1360" s="20"/>
      <c r="CV1360" s="20"/>
      <c r="CW1360" s="20"/>
      <c r="CX1360" s="20"/>
      <c r="CY1360" s="20"/>
      <c r="CZ1360" s="20"/>
      <c r="DA1360" s="20"/>
      <c r="DB1360" s="20"/>
      <c r="DC1360" s="20"/>
      <c r="DD1360" s="20"/>
      <c r="DE1360" s="20"/>
      <c r="DF1360" s="20"/>
      <c r="DG1360" s="20"/>
      <c r="DH1360" s="20"/>
      <c r="DI1360" s="20"/>
      <c r="DJ1360" s="20"/>
      <c r="DK1360" s="20"/>
      <c r="DL1360" s="20"/>
      <c r="DM1360" s="20"/>
      <c r="DN1360" s="20"/>
      <c r="DO1360" s="20"/>
      <c r="DP1360" s="20"/>
      <c r="DQ1360" s="20"/>
      <c r="DR1360" s="20"/>
      <c r="DS1360" s="20"/>
      <c r="DT1360" s="20"/>
      <c r="DU1360" s="20"/>
      <c r="DV1360" s="20"/>
      <c r="DW1360" s="20"/>
      <c r="DX1360" s="20"/>
      <c r="DY1360" s="20"/>
    </row>
    <row r="1361">
      <c r="A1361" s="20"/>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c r="AE1361" s="20"/>
      <c r="AF1361" s="20"/>
      <c r="AG1361" s="20"/>
      <c r="AH1361" s="20"/>
      <c r="AI1361" s="20"/>
      <c r="AJ1361" s="20"/>
      <c r="AK1361" s="20"/>
      <c r="AL1361" s="20"/>
      <c r="AM1361" s="20"/>
      <c r="AN1361" s="20"/>
      <c r="AO1361" s="20"/>
      <c r="AP1361" s="20"/>
      <c r="AQ1361" s="20"/>
      <c r="AR1361" s="20"/>
      <c r="AS1361" s="20"/>
      <c r="AT1361" s="20"/>
      <c r="AU1361" s="20"/>
      <c r="AV1361" s="20"/>
      <c r="AW1361" s="20"/>
      <c r="AX1361" s="20"/>
      <c r="AY1361" s="20"/>
      <c r="AZ1361" s="20"/>
      <c r="BA1361" s="20"/>
      <c r="BB1361" s="20"/>
      <c r="BC1361" s="20"/>
      <c r="BD1361" s="20"/>
      <c r="BE1361" s="20"/>
      <c r="BF1361" s="20"/>
      <c r="BG1361" s="20"/>
      <c r="BH1361" s="20"/>
      <c r="BI1361" s="20"/>
      <c r="BJ1361" s="20"/>
      <c r="BK1361" s="20"/>
      <c r="BL1361" s="20"/>
      <c r="BM1361" s="20"/>
      <c r="BN1361" s="20"/>
      <c r="BO1361" s="20"/>
      <c r="BP1361" s="20"/>
      <c r="BQ1361" s="20"/>
      <c r="BR1361" s="20"/>
      <c r="BS1361" s="20"/>
      <c r="BT1361" s="20"/>
      <c r="BU1361" s="20"/>
      <c r="BV1361" s="20"/>
      <c r="BW1361" s="20"/>
      <c r="BX1361" s="20"/>
      <c r="BY1361" s="20"/>
      <c r="BZ1361" s="20"/>
      <c r="CA1361" s="20"/>
      <c r="CB1361" s="20"/>
      <c r="CC1361" s="20"/>
      <c r="CD1361" s="20"/>
      <c r="CE1361" s="20"/>
      <c r="CF1361" s="20"/>
      <c r="CG1361" s="20"/>
      <c r="CH1361" s="20"/>
      <c r="CI1361" s="20"/>
      <c r="CJ1361" s="20"/>
      <c r="CK1361" s="20"/>
      <c r="CL1361" s="20"/>
      <c r="CM1361" s="20"/>
      <c r="CN1361" s="20"/>
      <c r="CO1361" s="20"/>
      <c r="CP1361" s="20"/>
      <c r="CQ1361" s="20"/>
      <c r="CR1361" s="20"/>
      <c r="CS1361" s="20"/>
      <c r="CT1361" s="20"/>
      <c r="CU1361" s="20"/>
      <c r="CV1361" s="20"/>
      <c r="CW1361" s="20"/>
      <c r="CX1361" s="20"/>
      <c r="CY1361" s="20"/>
      <c r="CZ1361" s="20"/>
      <c r="DA1361" s="20"/>
      <c r="DB1361" s="20"/>
      <c r="DC1361" s="20"/>
      <c r="DD1361" s="20"/>
      <c r="DE1361" s="20"/>
      <c r="DF1361" s="20"/>
      <c r="DG1361" s="20"/>
      <c r="DH1361" s="20"/>
      <c r="DI1361" s="20"/>
      <c r="DJ1361" s="20"/>
      <c r="DK1361" s="20"/>
      <c r="DL1361" s="20"/>
      <c r="DM1361" s="20"/>
      <c r="DN1361" s="20"/>
      <c r="DO1361" s="20"/>
      <c r="DP1361" s="20"/>
      <c r="DQ1361" s="20"/>
      <c r="DR1361" s="20"/>
      <c r="DS1361" s="20"/>
      <c r="DT1361" s="20"/>
      <c r="DU1361" s="20"/>
      <c r="DV1361" s="20"/>
      <c r="DW1361" s="20"/>
      <c r="DX1361" s="20"/>
      <c r="DY1361" s="20"/>
    </row>
    <row r="1362">
      <c r="A1362" s="20"/>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c r="AE1362" s="20"/>
      <c r="AF1362" s="20"/>
      <c r="AG1362" s="20"/>
      <c r="AH1362" s="20"/>
      <c r="AI1362" s="20"/>
      <c r="AJ1362" s="20"/>
      <c r="AK1362" s="20"/>
      <c r="AL1362" s="20"/>
      <c r="AM1362" s="20"/>
      <c r="AN1362" s="20"/>
      <c r="AO1362" s="20"/>
      <c r="AP1362" s="20"/>
      <c r="AQ1362" s="20"/>
      <c r="AR1362" s="20"/>
      <c r="AS1362" s="20"/>
      <c r="AT1362" s="20"/>
      <c r="AU1362" s="20"/>
      <c r="AV1362" s="20"/>
      <c r="AW1362" s="20"/>
      <c r="AX1362" s="20"/>
      <c r="AY1362" s="20"/>
      <c r="AZ1362" s="20"/>
      <c r="BA1362" s="20"/>
      <c r="BB1362" s="20"/>
      <c r="BC1362" s="20"/>
      <c r="BD1362" s="20"/>
      <c r="BE1362" s="20"/>
      <c r="BF1362" s="20"/>
      <c r="BG1362" s="20"/>
      <c r="BH1362" s="20"/>
      <c r="BI1362" s="20"/>
      <c r="BJ1362" s="20"/>
      <c r="BK1362" s="20"/>
      <c r="BL1362" s="20"/>
      <c r="BM1362" s="20"/>
      <c r="BN1362" s="20"/>
      <c r="BO1362" s="20"/>
      <c r="BP1362" s="20"/>
      <c r="BQ1362" s="20"/>
      <c r="BR1362" s="20"/>
      <c r="BS1362" s="20"/>
      <c r="BT1362" s="20"/>
      <c r="BU1362" s="20"/>
      <c r="BV1362" s="20"/>
      <c r="BW1362" s="20"/>
      <c r="BX1362" s="20"/>
      <c r="BY1362" s="20"/>
      <c r="BZ1362" s="20"/>
      <c r="CA1362" s="20"/>
      <c r="CB1362" s="20"/>
      <c r="CC1362" s="20"/>
      <c r="CD1362" s="20"/>
      <c r="CE1362" s="20"/>
      <c r="CF1362" s="20"/>
      <c r="CG1362" s="20"/>
      <c r="CH1362" s="20"/>
      <c r="CI1362" s="20"/>
      <c r="CJ1362" s="20"/>
      <c r="CK1362" s="20"/>
      <c r="CL1362" s="20"/>
      <c r="CM1362" s="20"/>
      <c r="CN1362" s="20"/>
      <c r="CO1362" s="20"/>
      <c r="CP1362" s="20"/>
      <c r="CQ1362" s="20"/>
      <c r="CR1362" s="20"/>
      <c r="CS1362" s="20"/>
      <c r="CT1362" s="20"/>
      <c r="CU1362" s="20"/>
      <c r="CV1362" s="20"/>
      <c r="CW1362" s="20"/>
      <c r="CX1362" s="20"/>
      <c r="CY1362" s="20"/>
      <c r="CZ1362" s="20"/>
      <c r="DA1362" s="20"/>
      <c r="DB1362" s="20"/>
      <c r="DC1362" s="20"/>
      <c r="DD1362" s="20"/>
      <c r="DE1362" s="20"/>
      <c r="DF1362" s="20"/>
      <c r="DG1362" s="20"/>
      <c r="DH1362" s="20"/>
      <c r="DI1362" s="20"/>
      <c r="DJ1362" s="20"/>
      <c r="DK1362" s="20"/>
      <c r="DL1362" s="20"/>
      <c r="DM1362" s="20"/>
      <c r="DN1362" s="20"/>
      <c r="DO1362" s="20"/>
      <c r="DP1362" s="20"/>
      <c r="DQ1362" s="20"/>
      <c r="DR1362" s="20"/>
      <c r="DS1362" s="20"/>
      <c r="DT1362" s="20"/>
      <c r="DU1362" s="20"/>
      <c r="DV1362" s="20"/>
      <c r="DW1362" s="20"/>
      <c r="DX1362" s="20"/>
      <c r="DY1362" s="20"/>
    </row>
    <row r="1363">
      <c r="A1363" s="20"/>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c r="AE1363" s="20"/>
      <c r="AF1363" s="20"/>
      <c r="AG1363" s="20"/>
      <c r="AH1363" s="20"/>
      <c r="AI1363" s="20"/>
      <c r="AJ1363" s="20"/>
      <c r="AK1363" s="20"/>
      <c r="AL1363" s="20"/>
      <c r="AM1363" s="20"/>
      <c r="AN1363" s="20"/>
      <c r="AO1363" s="20"/>
      <c r="AP1363" s="20"/>
      <c r="AQ1363" s="20"/>
      <c r="AR1363" s="20"/>
      <c r="AS1363" s="20"/>
      <c r="AT1363" s="20"/>
      <c r="AU1363" s="20"/>
      <c r="AV1363" s="20"/>
      <c r="AW1363" s="20"/>
      <c r="AX1363" s="20"/>
      <c r="AY1363" s="20"/>
      <c r="AZ1363" s="20"/>
      <c r="BA1363" s="20"/>
      <c r="BB1363" s="20"/>
      <c r="BC1363" s="20"/>
      <c r="BD1363" s="20"/>
      <c r="BE1363" s="20"/>
      <c r="BF1363" s="20"/>
      <c r="BG1363" s="20"/>
      <c r="BH1363" s="20"/>
      <c r="BI1363" s="20"/>
      <c r="BJ1363" s="20"/>
      <c r="BK1363" s="20"/>
      <c r="BL1363" s="20"/>
      <c r="BM1363" s="20"/>
      <c r="BN1363" s="20"/>
      <c r="BO1363" s="20"/>
      <c r="BP1363" s="20"/>
      <c r="BQ1363" s="20"/>
      <c r="BR1363" s="20"/>
      <c r="BS1363" s="20"/>
      <c r="BT1363" s="20"/>
      <c r="BU1363" s="20"/>
      <c r="BV1363" s="20"/>
      <c r="BW1363" s="20"/>
      <c r="BX1363" s="20"/>
      <c r="BY1363" s="20"/>
      <c r="BZ1363" s="20"/>
      <c r="CA1363" s="20"/>
      <c r="CB1363" s="20"/>
      <c r="CC1363" s="20"/>
      <c r="CD1363" s="20"/>
      <c r="CE1363" s="20"/>
      <c r="CF1363" s="20"/>
      <c r="CG1363" s="20"/>
      <c r="CH1363" s="20"/>
      <c r="CI1363" s="20"/>
      <c r="CJ1363" s="20"/>
      <c r="CK1363" s="20"/>
      <c r="CL1363" s="20"/>
      <c r="CM1363" s="20"/>
      <c r="CN1363" s="20"/>
      <c r="CO1363" s="20"/>
      <c r="CP1363" s="20"/>
      <c r="CQ1363" s="20"/>
      <c r="CR1363" s="20"/>
      <c r="CS1363" s="20"/>
      <c r="CT1363" s="20"/>
      <c r="CU1363" s="20"/>
      <c r="CV1363" s="20"/>
      <c r="CW1363" s="20"/>
      <c r="CX1363" s="20"/>
      <c r="CY1363" s="20"/>
      <c r="CZ1363" s="20"/>
      <c r="DA1363" s="20"/>
      <c r="DB1363" s="20"/>
      <c r="DC1363" s="20"/>
      <c r="DD1363" s="20"/>
      <c r="DE1363" s="20"/>
      <c r="DF1363" s="20"/>
      <c r="DG1363" s="20"/>
      <c r="DH1363" s="20"/>
      <c r="DI1363" s="20"/>
      <c r="DJ1363" s="20"/>
      <c r="DK1363" s="20"/>
      <c r="DL1363" s="20"/>
      <c r="DM1363" s="20"/>
      <c r="DN1363" s="20"/>
      <c r="DO1363" s="20"/>
      <c r="DP1363" s="20"/>
      <c r="DQ1363" s="20"/>
      <c r="DR1363" s="20"/>
      <c r="DS1363" s="20"/>
      <c r="DT1363" s="20"/>
      <c r="DU1363" s="20"/>
      <c r="DV1363" s="20"/>
      <c r="DW1363" s="20"/>
      <c r="DX1363" s="20"/>
      <c r="DY1363" s="20"/>
    </row>
    <row r="1364">
      <c r="A1364" s="20"/>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c r="AE1364" s="20"/>
      <c r="AF1364" s="20"/>
      <c r="AG1364" s="20"/>
      <c r="AH1364" s="20"/>
      <c r="AI1364" s="20"/>
      <c r="AJ1364" s="20"/>
      <c r="AK1364" s="20"/>
      <c r="AL1364" s="20"/>
      <c r="AM1364" s="20"/>
      <c r="AN1364" s="20"/>
      <c r="AO1364" s="20"/>
      <c r="AP1364" s="20"/>
      <c r="AQ1364" s="20"/>
      <c r="AR1364" s="20"/>
      <c r="AS1364" s="20"/>
      <c r="AT1364" s="20"/>
      <c r="AU1364" s="20"/>
      <c r="AV1364" s="20"/>
      <c r="AW1364" s="20"/>
      <c r="AX1364" s="20"/>
      <c r="AY1364" s="20"/>
      <c r="AZ1364" s="20"/>
      <c r="BA1364" s="20"/>
      <c r="BB1364" s="20"/>
      <c r="BC1364" s="20"/>
      <c r="BD1364" s="20"/>
      <c r="BE1364" s="20"/>
      <c r="BF1364" s="20"/>
      <c r="BG1364" s="20"/>
      <c r="BH1364" s="20"/>
      <c r="BI1364" s="20"/>
      <c r="BJ1364" s="20"/>
      <c r="BK1364" s="20"/>
      <c r="BL1364" s="20"/>
      <c r="BM1364" s="20"/>
      <c r="BN1364" s="20"/>
      <c r="BO1364" s="20"/>
      <c r="BP1364" s="20"/>
      <c r="BQ1364" s="20"/>
      <c r="BR1364" s="20"/>
      <c r="BS1364" s="20"/>
      <c r="BT1364" s="20"/>
      <c r="BU1364" s="20"/>
      <c r="BV1364" s="20"/>
      <c r="BW1364" s="20"/>
      <c r="BX1364" s="20"/>
      <c r="BY1364" s="20"/>
      <c r="BZ1364" s="20"/>
      <c r="CA1364" s="20"/>
      <c r="CB1364" s="20"/>
      <c r="CC1364" s="20"/>
      <c r="CD1364" s="20"/>
      <c r="CE1364" s="20"/>
      <c r="CF1364" s="20"/>
      <c r="CG1364" s="20"/>
      <c r="CH1364" s="20"/>
      <c r="CI1364" s="20"/>
      <c r="CJ1364" s="20"/>
      <c r="CK1364" s="20"/>
      <c r="CL1364" s="20"/>
      <c r="CM1364" s="20"/>
      <c r="CN1364" s="20"/>
      <c r="CO1364" s="20"/>
      <c r="CP1364" s="20"/>
      <c r="CQ1364" s="20"/>
      <c r="CR1364" s="20"/>
      <c r="CS1364" s="20"/>
      <c r="CT1364" s="20"/>
      <c r="CU1364" s="20"/>
      <c r="CV1364" s="20"/>
      <c r="CW1364" s="20"/>
      <c r="CX1364" s="20"/>
      <c r="CY1364" s="20"/>
      <c r="CZ1364" s="20"/>
      <c r="DA1364" s="20"/>
      <c r="DB1364" s="20"/>
      <c r="DC1364" s="20"/>
      <c r="DD1364" s="20"/>
      <c r="DE1364" s="20"/>
      <c r="DF1364" s="20"/>
      <c r="DG1364" s="20"/>
      <c r="DH1364" s="20"/>
      <c r="DI1364" s="20"/>
      <c r="DJ1364" s="20"/>
      <c r="DK1364" s="20"/>
      <c r="DL1364" s="20"/>
      <c r="DM1364" s="20"/>
      <c r="DN1364" s="20"/>
      <c r="DO1364" s="20"/>
      <c r="DP1364" s="20"/>
      <c r="DQ1364" s="20"/>
      <c r="DR1364" s="20"/>
      <c r="DS1364" s="20"/>
      <c r="DT1364" s="20"/>
      <c r="DU1364" s="20"/>
      <c r="DV1364" s="20"/>
      <c r="DW1364" s="20"/>
      <c r="DX1364" s="20"/>
      <c r="DY1364" s="20"/>
    </row>
    <row r="1365">
      <c r="A1365" s="20"/>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c r="AE1365" s="20"/>
      <c r="AF1365" s="20"/>
      <c r="AG1365" s="20"/>
      <c r="AH1365" s="20"/>
      <c r="AI1365" s="20"/>
      <c r="AJ1365" s="20"/>
      <c r="AK1365" s="20"/>
      <c r="AL1365" s="20"/>
      <c r="AM1365" s="20"/>
      <c r="AN1365" s="20"/>
      <c r="AO1365" s="20"/>
      <c r="AP1365" s="20"/>
      <c r="AQ1365" s="20"/>
      <c r="AR1365" s="20"/>
      <c r="AS1365" s="20"/>
      <c r="AT1365" s="20"/>
      <c r="AU1365" s="20"/>
      <c r="AV1365" s="20"/>
      <c r="AW1365" s="20"/>
      <c r="AX1365" s="20"/>
      <c r="AY1365" s="20"/>
      <c r="AZ1365" s="20"/>
      <c r="BA1365" s="20"/>
      <c r="BB1365" s="20"/>
      <c r="BC1365" s="20"/>
      <c r="BD1365" s="20"/>
      <c r="BE1365" s="20"/>
      <c r="BF1365" s="20"/>
      <c r="BG1365" s="20"/>
      <c r="BH1365" s="20"/>
      <c r="BI1365" s="20"/>
      <c r="BJ1365" s="20"/>
      <c r="BK1365" s="20"/>
      <c r="BL1365" s="20"/>
      <c r="BM1365" s="20"/>
      <c r="BN1365" s="20"/>
      <c r="BO1365" s="20"/>
      <c r="BP1365" s="20"/>
      <c r="BQ1365" s="20"/>
      <c r="BR1365" s="20"/>
      <c r="BS1365" s="20"/>
      <c r="BT1365" s="20"/>
      <c r="BU1365" s="20"/>
      <c r="BV1365" s="20"/>
      <c r="BW1365" s="20"/>
      <c r="BX1365" s="20"/>
      <c r="BY1365" s="20"/>
      <c r="BZ1365" s="20"/>
      <c r="CA1365" s="20"/>
      <c r="CB1365" s="20"/>
      <c r="CC1365" s="20"/>
      <c r="CD1365" s="20"/>
      <c r="CE1365" s="20"/>
      <c r="CF1365" s="20"/>
      <c r="CG1365" s="20"/>
      <c r="CH1365" s="20"/>
      <c r="CI1365" s="20"/>
      <c r="CJ1365" s="20"/>
      <c r="CK1365" s="20"/>
      <c r="CL1365" s="20"/>
      <c r="CM1365" s="20"/>
      <c r="CN1365" s="20"/>
      <c r="CO1365" s="20"/>
      <c r="CP1365" s="20"/>
      <c r="CQ1365" s="20"/>
      <c r="CR1365" s="20"/>
      <c r="CS1365" s="20"/>
      <c r="CT1365" s="20"/>
      <c r="CU1365" s="20"/>
      <c r="CV1365" s="20"/>
      <c r="CW1365" s="20"/>
      <c r="CX1365" s="20"/>
      <c r="CY1365" s="20"/>
      <c r="CZ1365" s="20"/>
      <c r="DA1365" s="20"/>
      <c r="DB1365" s="20"/>
      <c r="DC1365" s="20"/>
      <c r="DD1365" s="20"/>
      <c r="DE1365" s="20"/>
      <c r="DF1365" s="20"/>
      <c r="DG1365" s="20"/>
      <c r="DH1365" s="20"/>
      <c r="DI1365" s="20"/>
      <c r="DJ1365" s="20"/>
      <c r="DK1365" s="20"/>
      <c r="DL1365" s="20"/>
      <c r="DM1365" s="20"/>
      <c r="DN1365" s="20"/>
      <c r="DO1365" s="20"/>
      <c r="DP1365" s="20"/>
      <c r="DQ1365" s="20"/>
      <c r="DR1365" s="20"/>
      <c r="DS1365" s="20"/>
      <c r="DT1365" s="20"/>
      <c r="DU1365" s="20"/>
      <c r="DV1365" s="20"/>
      <c r="DW1365" s="20"/>
      <c r="DX1365" s="20"/>
      <c r="DY1365" s="20"/>
    </row>
    <row r="1366">
      <c r="A1366" s="20"/>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c r="AE1366" s="20"/>
      <c r="AF1366" s="20"/>
      <c r="AG1366" s="20"/>
      <c r="AH1366" s="20"/>
      <c r="AI1366" s="20"/>
      <c r="AJ1366" s="20"/>
      <c r="AK1366" s="20"/>
      <c r="AL1366" s="20"/>
      <c r="AM1366" s="20"/>
      <c r="AN1366" s="20"/>
      <c r="AO1366" s="20"/>
      <c r="AP1366" s="20"/>
      <c r="AQ1366" s="20"/>
      <c r="AR1366" s="20"/>
      <c r="AS1366" s="20"/>
      <c r="AT1366" s="20"/>
      <c r="AU1366" s="20"/>
      <c r="AV1366" s="20"/>
      <c r="AW1366" s="20"/>
      <c r="AX1366" s="20"/>
      <c r="AY1366" s="20"/>
      <c r="AZ1366" s="20"/>
      <c r="BA1366" s="20"/>
      <c r="BB1366" s="20"/>
      <c r="BC1366" s="20"/>
      <c r="BD1366" s="20"/>
      <c r="BE1366" s="20"/>
      <c r="BF1366" s="20"/>
      <c r="BG1366" s="20"/>
      <c r="BH1366" s="20"/>
      <c r="BI1366" s="20"/>
      <c r="BJ1366" s="20"/>
      <c r="BK1366" s="20"/>
      <c r="BL1366" s="20"/>
      <c r="BM1366" s="20"/>
      <c r="BN1366" s="20"/>
      <c r="BO1366" s="20"/>
      <c r="BP1366" s="20"/>
      <c r="BQ1366" s="20"/>
      <c r="BR1366" s="20"/>
      <c r="BS1366" s="20"/>
      <c r="BT1366" s="20"/>
      <c r="BU1366" s="20"/>
      <c r="BV1366" s="20"/>
      <c r="BW1366" s="20"/>
      <c r="BX1366" s="20"/>
      <c r="BY1366" s="20"/>
      <c r="BZ1366" s="20"/>
      <c r="CA1366" s="20"/>
      <c r="CB1366" s="20"/>
      <c r="CC1366" s="20"/>
      <c r="CD1366" s="20"/>
      <c r="CE1366" s="20"/>
      <c r="CF1366" s="20"/>
      <c r="CG1366" s="20"/>
      <c r="CH1366" s="20"/>
      <c r="CI1366" s="20"/>
      <c r="CJ1366" s="20"/>
      <c r="CK1366" s="20"/>
      <c r="CL1366" s="20"/>
      <c r="CM1366" s="20"/>
      <c r="CN1366" s="20"/>
      <c r="CO1366" s="20"/>
      <c r="CP1366" s="20"/>
      <c r="CQ1366" s="20"/>
      <c r="CR1366" s="20"/>
      <c r="CS1366" s="20"/>
      <c r="CT1366" s="20"/>
      <c r="CU1366" s="20"/>
      <c r="CV1366" s="20"/>
      <c r="CW1366" s="20"/>
      <c r="CX1366" s="20"/>
      <c r="CY1366" s="20"/>
      <c r="CZ1366" s="20"/>
      <c r="DA1366" s="20"/>
      <c r="DB1366" s="20"/>
      <c r="DC1366" s="20"/>
      <c r="DD1366" s="20"/>
      <c r="DE1366" s="20"/>
      <c r="DF1366" s="20"/>
      <c r="DG1366" s="20"/>
      <c r="DH1366" s="20"/>
      <c r="DI1366" s="20"/>
      <c r="DJ1366" s="20"/>
      <c r="DK1366" s="20"/>
      <c r="DL1366" s="20"/>
      <c r="DM1366" s="20"/>
      <c r="DN1366" s="20"/>
      <c r="DO1366" s="20"/>
      <c r="DP1366" s="20"/>
      <c r="DQ1366" s="20"/>
      <c r="DR1366" s="20"/>
      <c r="DS1366" s="20"/>
      <c r="DT1366" s="20"/>
      <c r="DU1366" s="20"/>
      <c r="DV1366" s="20"/>
      <c r="DW1366" s="20"/>
      <c r="DX1366" s="20"/>
      <c r="DY1366" s="20"/>
    </row>
    <row r="1367">
      <c r="A1367" s="20"/>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c r="AE1367" s="20"/>
      <c r="AF1367" s="20"/>
      <c r="AG1367" s="20"/>
      <c r="AH1367" s="20"/>
      <c r="AI1367" s="20"/>
      <c r="AJ1367" s="20"/>
      <c r="AK1367" s="20"/>
      <c r="AL1367" s="20"/>
      <c r="AM1367" s="20"/>
      <c r="AN1367" s="20"/>
      <c r="AO1367" s="20"/>
      <c r="AP1367" s="20"/>
      <c r="AQ1367" s="20"/>
      <c r="AR1367" s="20"/>
      <c r="AS1367" s="20"/>
      <c r="AT1367" s="20"/>
      <c r="AU1367" s="20"/>
      <c r="AV1367" s="20"/>
      <c r="AW1367" s="20"/>
      <c r="AX1367" s="20"/>
      <c r="AY1367" s="20"/>
      <c r="AZ1367" s="20"/>
      <c r="BA1367" s="20"/>
      <c r="BB1367" s="20"/>
      <c r="BC1367" s="20"/>
      <c r="BD1367" s="20"/>
      <c r="BE1367" s="20"/>
      <c r="BF1367" s="20"/>
      <c r="BG1367" s="20"/>
      <c r="BH1367" s="20"/>
      <c r="BI1367" s="20"/>
      <c r="BJ1367" s="20"/>
      <c r="BK1367" s="20"/>
      <c r="BL1367" s="20"/>
      <c r="BM1367" s="20"/>
      <c r="BN1367" s="20"/>
      <c r="BO1367" s="20"/>
      <c r="BP1367" s="20"/>
      <c r="BQ1367" s="20"/>
      <c r="BR1367" s="20"/>
      <c r="BS1367" s="20"/>
      <c r="BT1367" s="20"/>
      <c r="BU1367" s="20"/>
      <c r="BV1367" s="20"/>
      <c r="BW1367" s="20"/>
      <c r="BX1367" s="20"/>
      <c r="BY1367" s="20"/>
      <c r="BZ1367" s="20"/>
      <c r="CA1367" s="20"/>
      <c r="CB1367" s="20"/>
      <c r="CC1367" s="20"/>
      <c r="CD1367" s="20"/>
      <c r="CE1367" s="20"/>
      <c r="CF1367" s="20"/>
      <c r="CG1367" s="20"/>
      <c r="CH1367" s="20"/>
      <c r="CI1367" s="20"/>
      <c r="CJ1367" s="20"/>
      <c r="CK1367" s="20"/>
      <c r="CL1367" s="20"/>
      <c r="CM1367" s="20"/>
      <c r="CN1367" s="20"/>
      <c r="CO1367" s="20"/>
      <c r="CP1367" s="20"/>
      <c r="CQ1367" s="20"/>
      <c r="CR1367" s="20"/>
      <c r="CS1367" s="20"/>
      <c r="CT1367" s="20"/>
      <c r="CU1367" s="20"/>
      <c r="CV1367" s="20"/>
      <c r="CW1367" s="20"/>
      <c r="CX1367" s="20"/>
      <c r="CY1367" s="20"/>
      <c r="CZ1367" s="20"/>
      <c r="DA1367" s="20"/>
      <c r="DB1367" s="20"/>
      <c r="DC1367" s="20"/>
      <c r="DD1367" s="20"/>
      <c r="DE1367" s="20"/>
      <c r="DF1367" s="20"/>
      <c r="DG1367" s="20"/>
      <c r="DH1367" s="20"/>
      <c r="DI1367" s="20"/>
      <c r="DJ1367" s="20"/>
      <c r="DK1367" s="20"/>
      <c r="DL1367" s="20"/>
      <c r="DM1367" s="20"/>
      <c r="DN1367" s="20"/>
      <c r="DO1367" s="20"/>
      <c r="DP1367" s="20"/>
      <c r="DQ1367" s="20"/>
      <c r="DR1367" s="20"/>
      <c r="DS1367" s="20"/>
      <c r="DT1367" s="20"/>
      <c r="DU1367" s="20"/>
      <c r="DV1367" s="20"/>
      <c r="DW1367" s="20"/>
      <c r="DX1367" s="20"/>
      <c r="DY1367" s="20"/>
    </row>
    <row r="1368">
      <c r="A1368" s="20"/>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c r="AE1368" s="20"/>
      <c r="AF1368" s="20"/>
      <c r="AG1368" s="20"/>
      <c r="AH1368" s="20"/>
      <c r="AI1368" s="20"/>
      <c r="AJ1368" s="20"/>
      <c r="AK1368" s="20"/>
      <c r="AL1368" s="20"/>
      <c r="AM1368" s="20"/>
      <c r="AN1368" s="20"/>
      <c r="AO1368" s="20"/>
      <c r="AP1368" s="20"/>
      <c r="AQ1368" s="20"/>
      <c r="AR1368" s="20"/>
      <c r="AS1368" s="20"/>
      <c r="AT1368" s="20"/>
      <c r="AU1368" s="20"/>
      <c r="AV1368" s="20"/>
      <c r="AW1368" s="20"/>
      <c r="AX1368" s="20"/>
      <c r="AY1368" s="20"/>
      <c r="AZ1368" s="20"/>
      <c r="BA1368" s="20"/>
      <c r="BB1368" s="20"/>
      <c r="BC1368" s="20"/>
      <c r="BD1368" s="20"/>
      <c r="BE1368" s="20"/>
      <c r="BF1368" s="20"/>
      <c r="BG1368" s="20"/>
      <c r="BH1368" s="20"/>
      <c r="BI1368" s="20"/>
      <c r="BJ1368" s="20"/>
      <c r="BK1368" s="20"/>
      <c r="BL1368" s="20"/>
      <c r="BM1368" s="20"/>
      <c r="BN1368" s="20"/>
      <c r="BO1368" s="20"/>
      <c r="BP1368" s="20"/>
      <c r="BQ1368" s="20"/>
      <c r="BR1368" s="20"/>
      <c r="BS1368" s="20"/>
      <c r="BT1368" s="20"/>
      <c r="BU1368" s="20"/>
      <c r="BV1368" s="20"/>
      <c r="BW1368" s="20"/>
      <c r="BX1368" s="20"/>
      <c r="BY1368" s="20"/>
      <c r="BZ1368" s="20"/>
      <c r="CA1368" s="20"/>
      <c r="CB1368" s="20"/>
      <c r="CC1368" s="20"/>
      <c r="CD1368" s="20"/>
      <c r="CE1368" s="20"/>
      <c r="CF1368" s="20"/>
      <c r="CG1368" s="20"/>
      <c r="CH1368" s="20"/>
      <c r="CI1368" s="20"/>
      <c r="CJ1368" s="20"/>
      <c r="CK1368" s="20"/>
      <c r="CL1368" s="20"/>
      <c r="CM1368" s="20"/>
      <c r="CN1368" s="20"/>
      <c r="CO1368" s="20"/>
      <c r="CP1368" s="20"/>
      <c r="CQ1368" s="20"/>
      <c r="CR1368" s="20"/>
      <c r="CS1368" s="20"/>
      <c r="CT1368" s="20"/>
      <c r="CU1368" s="20"/>
      <c r="CV1368" s="20"/>
      <c r="CW1368" s="20"/>
      <c r="CX1368" s="20"/>
      <c r="CY1368" s="20"/>
      <c r="CZ1368" s="20"/>
      <c r="DA1368" s="20"/>
      <c r="DB1368" s="20"/>
      <c r="DC1368" s="20"/>
      <c r="DD1368" s="20"/>
      <c r="DE1368" s="20"/>
      <c r="DF1368" s="20"/>
      <c r="DG1368" s="20"/>
      <c r="DH1368" s="20"/>
      <c r="DI1368" s="20"/>
      <c r="DJ1368" s="20"/>
      <c r="DK1368" s="20"/>
      <c r="DL1368" s="20"/>
      <c r="DM1368" s="20"/>
      <c r="DN1368" s="20"/>
      <c r="DO1368" s="20"/>
      <c r="DP1368" s="20"/>
      <c r="DQ1368" s="20"/>
      <c r="DR1368" s="20"/>
      <c r="DS1368" s="20"/>
      <c r="DT1368" s="20"/>
      <c r="DU1368" s="20"/>
      <c r="DV1368" s="20"/>
      <c r="DW1368" s="20"/>
      <c r="DX1368" s="20"/>
      <c r="DY1368" s="20"/>
    </row>
  </sheetData>
  <autoFilter ref="$A$1:$DW$833"/>
  <conditionalFormatting sqref="A1:DY1">
    <cfRule type="containsText" dxfId="0" priority="1" operator="containsText" text="norm">
      <formula>NOT(ISERROR(SEARCH(("norm"),(A1))))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E1" s="4" t="s">
        <v>19</v>
      </c>
      <c r="N1" s="5" t="s">
        <v>26</v>
      </c>
      <c r="R1" s="7" t="s">
        <v>30</v>
      </c>
      <c r="Z1" s="8" t="s">
        <v>37</v>
      </c>
      <c r="AD1" s="9" t="s">
        <v>43</v>
      </c>
      <c r="AK1" s="10" t="s">
        <v>48</v>
      </c>
      <c r="AN1" s="11" t="s">
        <v>53</v>
      </c>
      <c r="AQ1" s="13" t="s">
        <v>57</v>
      </c>
      <c r="AX1" s="15" t="s">
        <v>62</v>
      </c>
      <c r="BG1" s="16"/>
    </row>
    <row r="2">
      <c r="A2" s="1" t="s">
        <v>75</v>
      </c>
      <c r="B2" s="1" t="s">
        <v>77</v>
      </c>
      <c r="C2" s="1" t="s">
        <v>79</v>
      </c>
      <c r="D2" s="1" t="s">
        <v>82</v>
      </c>
      <c r="E2" s="1" t="s">
        <v>84</v>
      </c>
      <c r="F2" s="1" t="s">
        <v>86</v>
      </c>
      <c r="G2" s="1" t="s">
        <v>88</v>
      </c>
      <c r="H2" s="1" t="s">
        <v>91</v>
      </c>
      <c r="I2" s="1" t="s">
        <v>93</v>
      </c>
      <c r="J2" s="1" t="s">
        <v>95</v>
      </c>
      <c r="K2" s="1" t="s">
        <v>97</v>
      </c>
      <c r="L2" s="1" t="s">
        <v>98</v>
      </c>
      <c r="M2" s="1" t="s">
        <v>100</v>
      </c>
      <c r="N2" s="1" t="s">
        <v>102</v>
      </c>
      <c r="O2" s="1" t="s">
        <v>104</v>
      </c>
      <c r="P2" s="1" t="s">
        <v>106</v>
      </c>
      <c r="Q2" s="1" t="s">
        <v>108</v>
      </c>
      <c r="R2" s="1" t="s">
        <v>109</v>
      </c>
      <c r="S2" s="1" t="s">
        <v>111</v>
      </c>
      <c r="T2" s="1" t="s">
        <v>112</v>
      </c>
      <c r="U2" s="1" t="s">
        <v>114</v>
      </c>
      <c r="V2" s="1" t="s">
        <v>116</v>
      </c>
      <c r="W2" s="1" t="s">
        <v>119</v>
      </c>
      <c r="X2" s="1" t="s">
        <v>121</v>
      </c>
      <c r="Y2" s="1" t="s">
        <v>123</v>
      </c>
      <c r="Z2" s="1" t="s">
        <v>125</v>
      </c>
      <c r="AA2" s="1" t="s">
        <v>128</v>
      </c>
      <c r="AB2" s="1" t="s">
        <v>130</v>
      </c>
      <c r="AC2" s="1" t="s">
        <v>132</v>
      </c>
      <c r="AD2" s="1" t="s">
        <v>134</v>
      </c>
      <c r="AE2" s="1" t="s">
        <v>136</v>
      </c>
      <c r="AF2" s="1" t="s">
        <v>138</v>
      </c>
      <c r="AG2" s="1" t="s">
        <v>140</v>
      </c>
      <c r="AH2" s="1" t="s">
        <v>142</v>
      </c>
      <c r="AI2" s="1" t="s">
        <v>143</v>
      </c>
      <c r="AJ2" s="1" t="s">
        <v>145</v>
      </c>
      <c r="AK2" s="1" t="s">
        <v>147</v>
      </c>
      <c r="AL2" s="1" t="s">
        <v>149</v>
      </c>
      <c r="AM2" s="1" t="s">
        <v>152</v>
      </c>
      <c r="AN2" s="1" t="s">
        <v>154</v>
      </c>
      <c r="AO2" s="1" t="s">
        <v>156</v>
      </c>
      <c r="AP2" s="1" t="s">
        <v>159</v>
      </c>
      <c r="AQ2" s="1" t="s">
        <v>161</v>
      </c>
      <c r="AR2" s="1" t="s">
        <v>163</v>
      </c>
      <c r="AS2" s="1" t="s">
        <v>164</v>
      </c>
      <c r="AT2" s="1" t="s">
        <v>165</v>
      </c>
      <c r="AU2" s="1" t="s">
        <v>166</v>
      </c>
      <c r="AV2" s="1" t="s">
        <v>167</v>
      </c>
      <c r="AW2" s="1" t="s">
        <v>168</v>
      </c>
      <c r="AX2" s="1" t="s">
        <v>169</v>
      </c>
      <c r="AY2" s="1" t="s">
        <v>170</v>
      </c>
      <c r="AZ2" s="1" t="s">
        <v>171</v>
      </c>
      <c r="BA2" s="1" t="s">
        <v>173</v>
      </c>
      <c r="BB2" s="1" t="s">
        <v>175</v>
      </c>
      <c r="BC2" s="1" t="s">
        <v>176</v>
      </c>
      <c r="BD2" s="1" t="s">
        <v>177</v>
      </c>
      <c r="BE2" s="1" t="s">
        <v>178</v>
      </c>
      <c r="BF2" s="1" t="s">
        <v>179</v>
      </c>
      <c r="BG2" s="1"/>
    </row>
    <row r="3">
      <c r="A3" s="17">
        <f>if(data_survey!C2="Nam", 0, 1)</f>
        <v>0</v>
      </c>
      <c r="B3" s="17">
        <f>IFERROR(__xludf.DUMMYFUNCTION("LET(
  t, LOWER(TRIM(data_survey!E2)),
  IFS(
    REGEXMATCH(t,""chuyển giới|transgender""), 6,
    REGEXMATCH(t,""vô tính|asexual|nam nữ.*không có nhu cầu""), 4,
    REGEXMATCH(t,""toàn tính|pansexual""), 5,
    REGEXMATCH(t,""song tính|bisexual|biromant"&amp;"ic""), 1,
    AND(REGEXMATCH(t,""đồng tính nam|\bgay\b""), NOT(REGEXMATCH(t,""not gay|không gay|ko gay""))), 2,
    REGEXMATCH(t,""đồng tính nữ|\blesbian\b|em thích nữ|thích nữ|mê nữ|sapphic""), 3,
    REGEXMATCH(t,""^\.$|^(không|ko|k|no)$|^(không có|ko c"&amp;"ó)$""), 8,
    REGEXMATCH(t,""không biết|chưa rõ|chưa xác định|ko hiểu|huh|strange|\?{3,}|hong có.*không biết|vn chỉ có nam và nữ""), 7,
    REGEXMATCH(t,""dị tính|heterosexual|thẳng|straight|khác giới|thích khác giới|trai gái|quan hệ trai gái|nam\s*-\s*n"&amp;"ữ|nam\s*nữ|bình thường|normal|\bbth\b|\bbinh thuong\b|giới tính bình thường|xu hướng tính dục bth""), 0,
    TRUE, 7
  )
)"),0.0)</f>
        <v>0</v>
      </c>
      <c r="C3" s="17">
        <f>IFERROR(__xludf.DUMMYFUNCTION("LET(
  t, LOWER(TRIM(data_survey!G2)),
  IFS(
    REGEXMATCH(t,""phật giáo hòa hảo""), 3,
    REGEXMATCH(t,""công giáo""), 1,
    REGEXMATCH(t,""phật giáo""), 2,
    REGEXMATCH(t,""hồi giáo""), 4,
    REGEXMATCH(t,""cao đài|cao dai""), 5,
    REGEXMATCH(t"&amp;",""bà la môn|ba la mon""), 6,
    REGEXMATCH(t,""^kinh$""), 7,
    REGEXMATCH(t,""không tôn giáo|^(không|khong)$|^không có$|^khong co$|^không$|^không\s+$""), 0,
    TRUE, """"
  )
)"),1.0)</f>
        <v>1</v>
      </c>
      <c r="D3" s="17">
        <f>IFERROR(__xludf.DUMMYFUNCTION("LET(
  text, LOWER(data_survey!I2),
  IFERROR(
    IFS(
      REGEXMATCH(text,""ở cùng gia đình|ở trọ cùng gia đình""), 0,
      REGEXMATCH(text,""thuê trọ""), 1,
      REGEXMATCH(text,""ở ktx""), 2,
      REGEXMATCH(text,""có nhà tại khu vực đang học|có "&amp;"nhà|ở riêng tại chung cư""), 3,
      REGEXMATCH(text,""ở nhà người quen""), 4
    ),
  -1)
)"),1.0)</f>
        <v>1</v>
      </c>
      <c r="E3" s="17">
        <f>IFERROR(__xludf.DUMMYFUNCTION("LET(
  t, LOWER(TRIM(data_survey!K2)),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3" s="17">
        <f>IFERROR(__xludf.DUMMYFUNCTION("LET(
  t, LOWER(TRIM(data_survey!M2)),
  IFERROR(
    IFS(
      REGEXMATCH(t,""ko biết|không biết|hơm bt|hôm bt|khum biết|chưa biết|không rõ|câu không rõ""), 3,
      REGEXMATCH(t,""50/50|bình thường|phân vân|lúc này lúc kia|fomo|đuối|hơi đuối|hơi không"&amp;"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3" s="17">
        <f>if(data_survey!O2="Có", 1, 0)</f>
        <v>0</v>
      </c>
      <c r="H3" s="17">
        <f>if(data_survey!R2="", 0, data_survey!R2)</f>
        <v>0</v>
      </c>
      <c r="I3" s="17">
        <f>data_survey!W2</f>
        <v>0</v>
      </c>
      <c r="J3" s="17">
        <f>if(data_survey!AF2="Không áp lực", 0, if(data_survey!AF2="Có chút áp lực", 1, if(data_survey!AF2="Áp lực nhiều", 2, 3)))</f>
        <v>2</v>
      </c>
      <c r="K3" s="17">
        <f>SWITCH(data_survey!AG2,
 "Không ảnh hưởng",0,
 "Có chút ảnh hưởng",1,
 "Ảnh hưởng nhiều",2,
 "Ảnh hưởng rất nhiều",3)</f>
        <v>1</v>
      </c>
      <c r="L3" s="17">
        <f>SWITCH(data_survey!AD2,
 "Không",0,
 "Có một chút",1,
 "Rất lo lắng",2)</f>
        <v>1</v>
      </c>
      <c r="M3" s="17">
        <f>SWITCH(data_survey!AE2,
 "Không",0,
 "Có một chút",1,
 "Nhiều",2)</f>
        <v>1</v>
      </c>
      <c r="N3" s="17">
        <f>data_survey!BV2</f>
        <v>3</v>
      </c>
      <c r="O3" s="17">
        <f>SWITCH(data_survey!BY2,
 "Không",0,
 "Có",1,
 "Nhiều",2)</f>
        <v>0</v>
      </c>
      <c r="P3" s="17">
        <f>if(data_survey!BW2="Không", 0, 1)</f>
        <v>0</v>
      </c>
      <c r="Q3" s="17">
        <f>IF(OR(
ISNUMBER(SEARCH("cha",data_survey!BX2)),
ISNUMBER(SEARCH("mẹ",data_survey!BX2)),
ISNUMBER(SEARCH("ba mẹ",data_survey!BX2)),
ISNUMBER(SEARCH("bame",data_survey!BX2)),
ISNUMBER(SEARCH("gia đình",data_survey!BX2)),
ISNUMBER(SEARCH("chị",data_survey!BX2)),
ISNUMBER(SEARCH("anh",data_survey!BX2)),
ISNUMBER(SEARCH("ông bà",data_survey!BX2)),
ISNUMBER(SEARCH("giám hộ",data_survey!BX2))
),1,
IF(OR(
ISNUMBER(SEARCH("bản thân",data_survey!BX2)),
ISNUMBER(SEARCH("tự mình",data_survey!BX2)),
ISNUMBER(SEARCH("tự bản thân",data_survey!BX2)),
ISNUMBER(SEARCH("tiền đi làm",data_survey!BX2)),
ISNUMBER(SEARCH("nghiên cứu khoa học",data_survey!BX2)),
ISNUMBER(SEARCH("một nửa lo",data_survey!BX2))
),2,
IF(OR(
ISNUMBER(SEARCH("học bổng",data_survey!BX2)),
ISNUMBER(SEARCH("giảm học phí",data_survey!BX2)),
ISNUMBER(SEARCH("không cần HP",data_survey!BX2)),
ISNUMBER(SEARCH("sư phạm",data_survey!BX2))
),3,4)))</f>
        <v>1</v>
      </c>
      <c r="R3" s="17">
        <f>data_survey!AN2</f>
        <v>0</v>
      </c>
      <c r="S3" s="17">
        <f>data_survey!AJ2</f>
        <v>1</v>
      </c>
      <c r="T3" s="17">
        <f>data_survey!AJ2</f>
        <v>1</v>
      </c>
      <c r="U3" s="17">
        <f>data_survey!CI2</f>
        <v>0</v>
      </c>
      <c r="V3" s="17">
        <f>data_survey!CG2</f>
        <v>0</v>
      </c>
      <c r="W3" s="17">
        <f>data_survey!CE2</f>
        <v>0</v>
      </c>
      <c r="X3" s="17">
        <f>data_survey!CC2</f>
        <v>1</v>
      </c>
      <c r="Y3" s="17">
        <f>data_survey!CA2</f>
        <v>1</v>
      </c>
      <c r="Z3" s="17">
        <f>data_survey!BN2</f>
        <v>2</v>
      </c>
      <c r="AA3" s="17">
        <f>data_survey!BP2</f>
        <v>0</v>
      </c>
      <c r="AB3" s="17">
        <f>data_survey!BQ2</f>
        <v>2</v>
      </c>
      <c r="AC3" s="17">
        <f>data_survey!BT2</f>
        <v>0</v>
      </c>
      <c r="AD3" s="17">
        <f>data_survey!CU2</f>
        <v>0</v>
      </c>
      <c r="AE3" s="17">
        <f>data_survey!CV2</f>
        <v>0</v>
      </c>
      <c r="AF3" s="17">
        <f>data_survey!CW2</f>
        <v>0</v>
      </c>
      <c r="AG3" s="17">
        <f>data_survey!CO2</f>
        <v>0</v>
      </c>
      <c r="AH3" s="17">
        <f>data_survey!DA2</f>
        <v>0</v>
      </c>
      <c r="AI3" s="17">
        <f>data_survey!DC2</f>
        <v>0</v>
      </c>
      <c r="AJ3" s="17">
        <f>data_survey!DQ2</f>
        <v>0</v>
      </c>
      <c r="AK3" s="17">
        <f>data_survey!DF2</f>
        <v>1</v>
      </c>
      <c r="AL3" s="17">
        <f>if(AK3=1, data_survey!DN2, 0)</f>
        <v>1.5</v>
      </c>
      <c r="AM3" s="17">
        <f>data_survey!CM2</f>
        <v>3.5</v>
      </c>
      <c r="AN3" s="17">
        <f>data_survey!DH2</f>
        <v>0</v>
      </c>
      <c r="AO3" s="17">
        <f>data_survey!DJ2</f>
        <v>0</v>
      </c>
      <c r="AP3" s="17">
        <f>data_survey!DL2</f>
        <v>0</v>
      </c>
      <c r="AQ3" s="17">
        <f>data_survey!BC2</f>
        <v>1</v>
      </c>
      <c r="AR3" s="17">
        <f>data_survey!BD2</f>
        <v>1</v>
      </c>
      <c r="AS3" s="17">
        <f>data_survey!BE2</f>
        <v>3</v>
      </c>
      <c r="AT3" s="17">
        <f>data_survey!BF2</f>
        <v>1</v>
      </c>
      <c r="AU3" s="17">
        <f>data_survey!BG2</f>
        <v>1</v>
      </c>
      <c r="AV3" s="17">
        <f>data_survey!BH2</f>
        <v>1</v>
      </c>
      <c r="AW3" s="17">
        <f>data_survey!BI2</f>
        <v>1</v>
      </c>
      <c r="AX3" s="17">
        <f>data_survey!AP2</f>
        <v>2</v>
      </c>
      <c r="AY3" s="17">
        <f>data_survey!AQ2</f>
        <v>1</v>
      </c>
      <c r="AZ3" s="17">
        <f>data_survey!AR2</f>
        <v>1</v>
      </c>
      <c r="BA3" s="17">
        <f>data_survey!AS2</f>
        <v>1</v>
      </c>
      <c r="BB3" s="17">
        <f>data_survey!AT2</f>
        <v>1</v>
      </c>
      <c r="BC3" s="17">
        <f>data_survey!AU2</f>
        <v>2</v>
      </c>
      <c r="BD3" s="17">
        <f>data_survey!AV2</f>
        <v>1</v>
      </c>
      <c r="BE3" s="17">
        <f>data_survey!AW2</f>
        <v>1</v>
      </c>
      <c r="BF3" s="17">
        <f>data_survey!AX2</f>
        <v>1</v>
      </c>
      <c r="BG3" s="17"/>
    </row>
    <row r="4">
      <c r="A4" s="17">
        <f>if(data_survey!C3="Nam", 0, 1)</f>
        <v>0</v>
      </c>
      <c r="B4" s="17">
        <f>IFERROR(__xludf.DUMMYFUNCTION("LET(
  t, LOWER(TRIM(data_survey!E3)),
  IFS(
    REGEXMATCH(t,""chuyển giới|transgender""), 6,
    REGEXMATCH(t,""vô tính|asexual|nam nữ.*không có nhu cầu""), 4,
    REGEXMATCH(t,""toàn tính|pansexual""), 5,
    REGEXMATCH(t,""song tính|bisexual|biromant"&amp;"ic""), 1,
    AND(REGEXMATCH(t,""đồng tính nam|\bgay\b""), NOT(REGEXMATCH(t,""not gay|không gay|ko gay""))), 2,
    REGEXMATCH(t,""đồng tính nữ|\blesbian\b|em thích nữ|thích nữ|mê nữ|sapphic""), 3,
    REGEXMATCH(t,""^\.$|^(không|ko|k|no)$|^(không có|ko c"&amp;"ó)$""), 8,
    REGEXMATCH(t,""không biết|chưa rõ|chưa xác định|ko hiểu|huh|strange|\?{3,}|hong có.*không biết|vn chỉ có nam và nữ""), 7,
    REGEXMATCH(t,""dị tính|heterosexual|thẳng|straight|khác giới|thích khác giới|trai gái|quan hệ trai gái|nam\s*-\s*n"&amp;"ữ|nam\s*nữ|bình thường|normal|\bbth\b|\bbinh thuong\b|giới tính bình thường|xu hướng tính dục bth""), 0,
    TRUE, 7
  )
)"),0.0)</f>
        <v>0</v>
      </c>
      <c r="C4" s="17">
        <f>IFERROR(__xludf.DUMMYFUNCTION("LET(
  t, LOWER(TRIM(data_survey!G3)),
  IFS(
    REGEXMATCH(t,""phật giáo hòa hảo""), 3,
    REGEXMATCH(t,""công giáo""), 1,
    REGEXMATCH(t,""phật giáo""), 2,
    REGEXMATCH(t,""hồi giáo""), 4,
    REGEXMATCH(t,""cao đài|cao dai""), 5,
    REGEXMATCH(t"&amp;",""bà la môn|ba la mon""), 6,
    REGEXMATCH(t,""^kinh$""), 7,
    REGEXMATCH(t,""không tôn giáo|^(không|khong)$|^không có$|^khong co$|^không$|^không\s+$""), 0,
    TRUE, """"
  )
)"),1.0)</f>
        <v>1</v>
      </c>
      <c r="D4" s="17">
        <f>IFERROR(__xludf.DUMMYFUNCTION("LET(
  text, LOWER(data_survey!I3),
  IFERROR(
    IFS(
      REGEXMATCH(text,""ở cùng gia đình|ở trọ cùng gia đình""), 0,
      REGEXMATCH(text,""thuê trọ""), 1,
      REGEXMATCH(text,""ở ktx""), 2,
      REGEXMATCH(text,""có nhà tại khu vực đang học|có "&amp;"nhà|ở riêng tại chung cư""), 3,
      REGEXMATCH(text,""ở nhà người quen""), 4
    ),
  -1)
)"),3.0)</f>
        <v>3</v>
      </c>
      <c r="E4" s="17">
        <f>IFERROR(__xludf.DUMMYFUNCTION("LET(
  t, LOWER(TRIM(data_survey!K3)),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4" s="17">
        <f>IFERROR(__xludf.DUMMYFUNCTION("LET(
  t, LOWER(TRIM(data_survey!M3)),
  IFERROR(
    IFS(
      REGEXMATCH(t,""ko biết|không biết|hơm bt|hôm bt|khum biết|chưa biết|không rõ|câu không rõ""), 3,
      REGEXMATCH(t,""50/50|bình thường|phân vân|lúc này lúc kia|fomo|đuối|hơi đuối|hơi không"&amp;"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4" s="17">
        <f>if(data_survey!O3="Có", 1, 0)</f>
        <v>1</v>
      </c>
      <c r="H4" s="17">
        <f>if(data_survey!R3="", 0, data_survey!R3)</f>
        <v>1</v>
      </c>
      <c r="I4" s="17">
        <f>data_survey!W3</f>
        <v>15</v>
      </c>
      <c r="J4" s="17">
        <f>if(data_survey!AF3="Không áp lực", 0, if(data_survey!AF3="Có chút áp lực", 1, if(data_survey!AF3="Áp lực nhiều", 2, 3)))</f>
        <v>1</v>
      </c>
      <c r="K4" s="17">
        <f>SWITCH(data_survey!AG3,
 "Không ảnh hưởng",0,
 "Có chút ảnh hưởng",1,
 "Ảnh hưởng nhiều",2,
 "Ảnh hưởng rất nhiều",3)</f>
        <v>1</v>
      </c>
      <c r="L4" s="17">
        <f>SWITCH(data_survey!AD3,
 "Không",0,
 "Có một chút",1,
 "Rất lo lắng",2)</f>
        <v>2</v>
      </c>
      <c r="M4" s="17">
        <f>SWITCH(data_survey!AE3,
 "Không",0,
 "Có một chút",1,
 "Nhiều",2)</f>
        <v>0</v>
      </c>
      <c r="N4" s="17">
        <f>data_survey!BV3</f>
        <v>2</v>
      </c>
      <c r="O4" s="17">
        <f>SWITCH(data_survey!BY3,
 "Không",0,
 "Có",1,
 "Nhiều",2)</f>
        <v>1</v>
      </c>
      <c r="P4" s="17">
        <f>if(data_survey!BW3="Không", 0, 1)</f>
        <v>1</v>
      </c>
      <c r="Q4" s="17">
        <f>IF(OR(
ISNUMBER(SEARCH("cha",data_survey!BX3)),
ISNUMBER(SEARCH("mẹ",data_survey!BX3)),
ISNUMBER(SEARCH("ba mẹ",data_survey!BX3)),
ISNUMBER(SEARCH("bame",data_survey!BX3)),
ISNUMBER(SEARCH("gia đình",data_survey!BX3)),
ISNUMBER(SEARCH("chị",data_survey!BX3)),
ISNUMBER(SEARCH("anh",data_survey!BX3)),
ISNUMBER(SEARCH("ông bà",data_survey!BX3)),
ISNUMBER(SEARCH("giám hộ",data_survey!BX3))
),1,
IF(OR(
ISNUMBER(SEARCH("bản thân",data_survey!BX3)),
ISNUMBER(SEARCH("tự mình",data_survey!BX3)),
ISNUMBER(SEARCH("tự bản thân",data_survey!BX3)),
ISNUMBER(SEARCH("tiền đi làm",data_survey!BX3)),
ISNUMBER(SEARCH("nghiên cứu khoa học",data_survey!BX3)),
ISNUMBER(SEARCH("một nửa lo",data_survey!BX3))
),2,
IF(OR(
ISNUMBER(SEARCH("học bổng",data_survey!BX3)),
ISNUMBER(SEARCH("giảm học phí",data_survey!BX3)),
ISNUMBER(SEARCH("không cần HP",data_survey!BX3)),
ISNUMBER(SEARCH("sư phạm",data_survey!BX3))
),3,4)))</f>
        <v>1</v>
      </c>
      <c r="R4" s="17">
        <f>data_survey!AN3</f>
        <v>0</v>
      </c>
      <c r="S4" s="17">
        <f>data_survey!AJ3</f>
        <v>1</v>
      </c>
      <c r="T4" s="17">
        <f>data_survey!AJ3</f>
        <v>1</v>
      </c>
      <c r="U4" s="17">
        <f>data_survey!CI3</f>
        <v>2</v>
      </c>
      <c r="V4" s="17">
        <f>data_survey!CG3</f>
        <v>1</v>
      </c>
      <c r="W4" s="17">
        <f>data_survey!CE3</f>
        <v>2</v>
      </c>
      <c r="X4" s="17">
        <f>data_survey!CC3</f>
        <v>1</v>
      </c>
      <c r="Y4" s="17">
        <f>data_survey!CA3</f>
        <v>1</v>
      </c>
      <c r="Z4" s="17">
        <f>data_survey!BN3</f>
        <v>2</v>
      </c>
      <c r="AA4" s="17">
        <f>data_survey!BP3</f>
        <v>0</v>
      </c>
      <c r="AB4" s="17">
        <f>data_survey!BQ3</f>
        <v>3</v>
      </c>
      <c r="AC4" s="17">
        <f>data_survey!BT3</f>
        <v>1</v>
      </c>
      <c r="AD4" s="17">
        <f>data_survey!CU3</f>
        <v>1</v>
      </c>
      <c r="AE4" s="17">
        <f>data_survey!CV3</f>
        <v>1</v>
      </c>
      <c r="AF4" s="17">
        <f>data_survey!CW3</f>
        <v>1</v>
      </c>
      <c r="AG4" s="17">
        <f>data_survey!CO3</f>
        <v>1</v>
      </c>
      <c r="AH4" s="17">
        <f>data_survey!DA3</f>
        <v>0</v>
      </c>
      <c r="AI4" s="17">
        <f>data_survey!DC3</f>
        <v>0</v>
      </c>
      <c r="AJ4" s="17">
        <f>data_survey!DQ3</f>
        <v>0</v>
      </c>
      <c r="AK4" s="17">
        <f>data_survey!DF3</f>
        <v>1</v>
      </c>
      <c r="AL4" s="17">
        <f>if(AK4=1, data_survey!DN3, 0)</f>
        <v>3.5</v>
      </c>
      <c r="AM4" s="17">
        <f>data_survey!CM3</f>
        <v>6</v>
      </c>
      <c r="AN4" s="17">
        <f>data_survey!DH3</f>
        <v>1</v>
      </c>
      <c r="AO4" s="17">
        <f>data_survey!DJ3</f>
        <v>1</v>
      </c>
      <c r="AP4" s="17">
        <f>data_survey!DL3</f>
        <v>0</v>
      </c>
      <c r="AQ4" s="17">
        <f>data_survey!BC3</f>
        <v>2</v>
      </c>
      <c r="AR4" s="17">
        <f>data_survey!BD3</f>
        <v>2</v>
      </c>
      <c r="AS4" s="17">
        <f>data_survey!BE3</f>
        <v>3</v>
      </c>
      <c r="AT4" s="17">
        <f>data_survey!BF3</f>
        <v>3</v>
      </c>
      <c r="AU4" s="17">
        <f>data_survey!BG3</f>
        <v>2</v>
      </c>
      <c r="AV4" s="17">
        <f>data_survey!BH3</f>
        <v>3</v>
      </c>
      <c r="AW4" s="17">
        <f>data_survey!BI3</f>
        <v>1</v>
      </c>
      <c r="AX4" s="17">
        <f>data_survey!AP3</f>
        <v>1</v>
      </c>
      <c r="AY4" s="17">
        <f>data_survey!AQ3</f>
        <v>3</v>
      </c>
      <c r="AZ4" s="17">
        <f>data_survey!AR3</f>
        <v>2</v>
      </c>
      <c r="BA4" s="17">
        <f>data_survey!AS3</f>
        <v>2</v>
      </c>
      <c r="BB4" s="17">
        <f>data_survey!AT3</f>
        <v>2</v>
      </c>
      <c r="BC4" s="17">
        <f>data_survey!AU3</f>
        <v>3</v>
      </c>
      <c r="BD4" s="17">
        <f>data_survey!AV3</f>
        <v>2</v>
      </c>
      <c r="BE4" s="17">
        <f>data_survey!AW3</f>
        <v>2</v>
      </c>
      <c r="BF4" s="17">
        <f>data_survey!AX3</f>
        <v>2</v>
      </c>
      <c r="BG4" s="17"/>
    </row>
    <row r="5">
      <c r="A5" s="17">
        <f>if(data_survey!C4="Nam", 0, 1)</f>
        <v>0</v>
      </c>
      <c r="B5" s="17">
        <f>IFERROR(__xludf.DUMMYFUNCTION("LET(
  t, LOWER(TRIM(data_survey!E4)),
  IFS(
    REGEXMATCH(t,""chuyển giới|transgender""), 6,
    REGEXMATCH(t,""vô tính|asexual|nam nữ.*không có nhu cầu""), 4,
    REGEXMATCH(t,""toàn tính|pansexual""), 5,
    REGEXMATCH(t,""song tính|bisexual|biromant"&amp;"ic""), 1,
    AND(REGEXMATCH(t,""đồng tính nam|\bgay\b""), NOT(REGEXMATCH(t,""not gay|không gay|ko gay""))), 2,
    REGEXMATCH(t,""đồng tính nữ|\blesbian\b|em thích nữ|thích nữ|mê nữ|sapphic""), 3,
    REGEXMATCH(t,""^\.$|^(không|ko|k|no)$|^(không có|ko c"&amp;"ó)$""), 8,
    REGEXMATCH(t,""không biết|chưa rõ|chưa xác định|ko hiểu|huh|strange|\?{3,}|hong có.*không biết|vn chỉ có nam và nữ""), 7,
    REGEXMATCH(t,""dị tính|heterosexual|thẳng|straight|khác giới|thích khác giới|trai gái|quan hệ trai gái|nam\s*-\s*n"&amp;"ữ|nam\s*nữ|bình thường|normal|\bbth\b|\bbinh thuong\b|giới tính bình thường|xu hướng tính dục bth""), 0,
    TRUE, 7
  )
)"),0.0)</f>
        <v>0</v>
      </c>
      <c r="C5" s="17">
        <f>IFERROR(__xludf.DUMMYFUNCTION("LET(
  t, LOWER(TRIM(data_survey!G4)),
  IFS(
    REGEXMATCH(t,""phật giáo hòa hảo""), 3,
    REGEXMATCH(t,""công giáo""), 1,
    REGEXMATCH(t,""phật giáo""), 2,
    REGEXMATCH(t,""hồi giáo""), 4,
    REGEXMATCH(t,""cao đài|cao dai""), 5,
    REGEXMATCH(t"&amp;",""bà la môn|ba la mon""), 6,
    REGEXMATCH(t,""^kinh$""), 7,
    REGEXMATCH(t,""không tôn giáo|^(không|khong)$|^không có$|^khong co$|^không$|^không\s+$""), 0,
    TRUE, """"
  )
)"),2.0)</f>
        <v>2</v>
      </c>
      <c r="D5" s="17">
        <f>IFERROR(__xludf.DUMMYFUNCTION("LET(
  text, LOWER(data_survey!I4),
  IFERROR(
    IFS(
      REGEXMATCH(text,""ở cùng gia đình|ở trọ cùng gia đình""), 0,
      REGEXMATCH(text,""thuê trọ""), 1,
      REGEXMATCH(text,""ở ktx""), 2,
      REGEXMATCH(text,""có nhà tại khu vực đang học|có "&amp;"nhà|ở riêng tại chung cư""), 3,
      REGEXMATCH(text,""ở nhà người quen""), 4
    ),
  -1)
)"),1.0)</f>
        <v>1</v>
      </c>
      <c r="E5" s="17">
        <f>IFERROR(__xludf.DUMMYFUNCTION("LET(
  t, LOWER(TRIM(data_survey!K4)),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5" s="17">
        <f>IFERROR(__xludf.DUMMYFUNCTION("LET(
  t, LOWER(TRIM(data_survey!M4)),
  IFERROR(
    IFS(
      REGEXMATCH(t,""ko biết|không biết|hơm bt|hôm bt|khum biết|chưa biết|không rõ|câu không rõ""), 3,
      REGEXMATCH(t,""50/50|bình thường|phân vân|lúc này lúc kia|fomo|đuối|hơi đuối|hơi không"&amp;"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5" s="17">
        <f>if(data_survey!O4="Có", 1, 0)</f>
        <v>1</v>
      </c>
      <c r="H5" s="17">
        <f>if(data_survey!R4="", 0, data_survey!R4)</f>
        <v>1</v>
      </c>
      <c r="I5" s="17">
        <f>data_survey!W4</f>
        <v>25</v>
      </c>
      <c r="J5" s="17">
        <f>if(data_survey!AF4="Không áp lực", 0, if(data_survey!AF4="Có chút áp lực", 1, if(data_survey!AF4="Áp lực nhiều", 2, 3)))</f>
        <v>1</v>
      </c>
      <c r="K5" s="17">
        <f>SWITCH(data_survey!AG4,
 "Không ảnh hưởng",0,
 "Có chút ảnh hưởng",1,
 "Ảnh hưởng nhiều",2,
 "Ảnh hưởng rất nhiều",3)</f>
        <v>2</v>
      </c>
      <c r="L5" s="17">
        <f>SWITCH(data_survey!AD4,
 "Không",0,
 "Có một chút",1,
 "Rất lo lắng",2)</f>
        <v>2</v>
      </c>
      <c r="M5" s="17">
        <f>SWITCH(data_survey!AE4,
 "Không",0,
 "Có một chút",1,
 "Nhiều",2)</f>
        <v>2</v>
      </c>
      <c r="N5" s="17">
        <f>data_survey!BV4</f>
        <v>3</v>
      </c>
      <c r="O5" s="17">
        <f>SWITCH(data_survey!BY4,
 "Không",0,
 "Có",1,
 "Nhiều",2)</f>
        <v>1</v>
      </c>
      <c r="P5" s="17">
        <f>if(data_survey!BW4="Không", 0, 1)</f>
        <v>1</v>
      </c>
      <c r="Q5" s="17">
        <f>IF(OR(
ISNUMBER(SEARCH("cha",data_survey!BX4)),
ISNUMBER(SEARCH("mẹ",data_survey!BX4)),
ISNUMBER(SEARCH("ba mẹ",data_survey!BX4)),
ISNUMBER(SEARCH("bame",data_survey!BX4)),
ISNUMBER(SEARCH("gia đình",data_survey!BX4)),
ISNUMBER(SEARCH("chị",data_survey!BX4)),
ISNUMBER(SEARCH("anh",data_survey!BX4)),
ISNUMBER(SEARCH("ông bà",data_survey!BX4)),
ISNUMBER(SEARCH("giám hộ",data_survey!BX4))
),1,
IF(OR(
ISNUMBER(SEARCH("bản thân",data_survey!BX4)),
ISNUMBER(SEARCH("tự mình",data_survey!BX4)),
ISNUMBER(SEARCH("tự bản thân",data_survey!BX4)),
ISNUMBER(SEARCH("tiền đi làm",data_survey!BX4)),
ISNUMBER(SEARCH("nghiên cứu khoa học",data_survey!BX4)),
ISNUMBER(SEARCH("một nửa lo",data_survey!BX4))
),2,
IF(OR(
ISNUMBER(SEARCH("học bổng",data_survey!BX4)),
ISNUMBER(SEARCH("giảm học phí",data_survey!BX4)),
ISNUMBER(SEARCH("không cần HP",data_survey!BX4)),
ISNUMBER(SEARCH("sư phạm",data_survey!BX4))
),3,4)))</f>
        <v>1</v>
      </c>
      <c r="R5" s="17">
        <f>data_survey!AN4</f>
        <v>1</v>
      </c>
      <c r="S5" s="17">
        <f>data_survey!AJ4</f>
        <v>2</v>
      </c>
      <c r="T5" s="17">
        <f>data_survey!AJ4</f>
        <v>2</v>
      </c>
      <c r="U5" s="17">
        <f>data_survey!CI4</f>
        <v>1</v>
      </c>
      <c r="V5" s="17">
        <f>data_survey!CG4</f>
        <v>1</v>
      </c>
      <c r="W5" s="17">
        <f>data_survey!CE4</f>
        <v>1</v>
      </c>
      <c r="X5" s="17">
        <f>data_survey!CC4</f>
        <v>1</v>
      </c>
      <c r="Y5" s="17">
        <f>data_survey!CA4</f>
        <v>1</v>
      </c>
      <c r="Z5" s="17">
        <f>data_survey!BN4</f>
        <v>3</v>
      </c>
      <c r="AA5" s="17">
        <f>data_survey!BP4</f>
        <v>0</v>
      </c>
      <c r="AB5" s="17">
        <f>data_survey!BQ4</f>
        <v>3</v>
      </c>
      <c r="AC5" s="17">
        <f>data_survey!BT4</f>
        <v>0</v>
      </c>
      <c r="AD5" s="17">
        <f>data_survey!CU4</f>
        <v>0</v>
      </c>
      <c r="AE5" s="17">
        <f>data_survey!CV4</f>
        <v>0</v>
      </c>
      <c r="AF5" s="17">
        <f>data_survey!CW4</f>
        <v>0</v>
      </c>
      <c r="AG5" s="17">
        <f>data_survey!CO4</f>
        <v>1</v>
      </c>
      <c r="AH5" s="17">
        <f>data_survey!DA4</f>
        <v>0</v>
      </c>
      <c r="AI5" s="17">
        <f>data_survey!DC4</f>
        <v>0</v>
      </c>
      <c r="AJ5" s="17">
        <f>data_survey!DQ4</f>
        <v>0</v>
      </c>
      <c r="AK5" s="17">
        <f>data_survey!DF4</f>
        <v>1</v>
      </c>
      <c r="AL5" s="17">
        <f>if(AK5=1, data_survey!DN4, 0)</f>
        <v>2.5</v>
      </c>
      <c r="AM5" s="17">
        <f>data_survey!CM4</f>
        <v>0.75</v>
      </c>
      <c r="AN5" s="17">
        <f>data_survey!DH4</f>
        <v>0</v>
      </c>
      <c r="AO5" s="17">
        <f>data_survey!DJ4</f>
        <v>0</v>
      </c>
      <c r="AP5" s="17">
        <f>data_survey!DL4</f>
        <v>0</v>
      </c>
      <c r="AQ5" s="17">
        <f>data_survey!BC4</f>
        <v>4</v>
      </c>
      <c r="AR5" s="17">
        <f>data_survey!BD4</f>
        <v>4</v>
      </c>
      <c r="AS5" s="17">
        <f>data_survey!BE4</f>
        <v>4</v>
      </c>
      <c r="AT5" s="17">
        <f>data_survey!BF4</f>
        <v>4</v>
      </c>
      <c r="AU5" s="17">
        <f>data_survey!BG4</f>
        <v>4</v>
      </c>
      <c r="AV5" s="17">
        <f>data_survey!BH4</f>
        <v>4</v>
      </c>
      <c r="AW5" s="17">
        <f>data_survey!BI4</f>
        <v>4</v>
      </c>
      <c r="AX5" s="17">
        <f>data_survey!AP4</f>
        <v>4</v>
      </c>
      <c r="AY5" s="17">
        <f>data_survey!AQ4</f>
        <v>4</v>
      </c>
      <c r="AZ5" s="17">
        <f>data_survey!AR4</f>
        <v>4</v>
      </c>
      <c r="BA5" s="17">
        <f>data_survey!AS4</f>
        <v>4</v>
      </c>
      <c r="BB5" s="17">
        <f>data_survey!AT4</f>
        <v>4</v>
      </c>
      <c r="BC5" s="17">
        <f>data_survey!AU4</f>
        <v>4</v>
      </c>
      <c r="BD5" s="17">
        <f>data_survey!AV4</f>
        <v>4</v>
      </c>
      <c r="BE5" s="17">
        <f>data_survey!AW4</f>
        <v>4</v>
      </c>
      <c r="BF5" s="17">
        <f>data_survey!AX4</f>
        <v>4</v>
      </c>
      <c r="BG5" s="17"/>
    </row>
    <row r="6">
      <c r="A6" s="17">
        <f>if(data_survey!C5="Nam", 0, 1)</f>
        <v>0</v>
      </c>
      <c r="B6" s="17">
        <f>IFERROR(__xludf.DUMMYFUNCTION("LET(
  t, LOWER(TRIM(data_survey!E5)),
  IFS(
    REGEXMATCH(t,""chuyển giới|transgender""), 6,
    REGEXMATCH(t,""vô tính|asexual|nam nữ.*không có nhu cầu""), 4,
    REGEXMATCH(t,""toàn tính|pansexual""), 5,
    REGEXMATCH(t,""song tính|bisexual|biromant"&amp;"ic""), 1,
    AND(REGEXMATCH(t,""đồng tính nam|\bgay\b""), NOT(REGEXMATCH(t,""not gay|không gay|ko gay""))), 2,
    REGEXMATCH(t,""đồng tính nữ|\blesbian\b|em thích nữ|thích nữ|mê nữ|sapphic""), 3,
    REGEXMATCH(t,""^\.$|^(không|ko|k|no)$|^(không có|ko c"&amp;"ó)$""), 8,
    REGEXMATCH(t,""không biết|chưa rõ|chưa xác định|ko hiểu|huh|strange|\?{3,}|hong có.*không biết|vn chỉ có nam và nữ""), 7,
    REGEXMATCH(t,""dị tính|heterosexual|thẳng|straight|khác giới|thích khác giới|trai gái|quan hệ trai gái|nam\s*-\s*n"&amp;"ữ|nam\s*nữ|bình thường|normal|\bbth\b|\bbinh thuong\b|giới tính bình thường|xu hướng tính dục bth""), 0,
    TRUE, 7
  )
)"),0.0)</f>
        <v>0</v>
      </c>
      <c r="C6" s="17">
        <f>IFERROR(__xludf.DUMMYFUNCTION("LET(
  t, LOWER(TRIM(data_survey!G5)),
  IFS(
    REGEXMATCH(t,""phật giáo hòa hảo""), 3,
    REGEXMATCH(t,""công giáo""), 1,
    REGEXMATCH(t,""phật giáo""), 2,
    REGEXMATCH(t,""hồi giáo""), 4,
    REGEXMATCH(t,""cao đài|cao dai""), 5,
    REGEXMATCH(t"&amp;",""bà la môn|ba la mon""), 6,
    REGEXMATCH(t,""^kinh$""), 7,
    REGEXMATCH(t,""không tôn giáo|^(không|khong)$|^không có$|^khong co$|^không$|^không\s+$""), 0,
    TRUE, """"
  )
)"),2.0)</f>
        <v>2</v>
      </c>
      <c r="D6" s="17">
        <f>IFERROR(__xludf.DUMMYFUNCTION("LET(
  text, LOWER(data_survey!I5),
  IFERROR(
    IFS(
      REGEXMATCH(text,""ở cùng gia đình|ở trọ cùng gia đình""), 0,
      REGEXMATCH(text,""thuê trọ""), 1,
      REGEXMATCH(text,""ở ktx""), 2,
      REGEXMATCH(text,""có nhà tại khu vực đang học|có "&amp;"nhà|ở riêng tại chung cư""), 3,
      REGEXMATCH(text,""ở nhà người quen""), 4
    ),
  -1)
)"),1.0)</f>
        <v>1</v>
      </c>
      <c r="E6" s="17">
        <f>IFERROR(__xludf.DUMMYFUNCTION("LET(
  t, LOWER(TRIM(data_survey!K5)),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6" s="17">
        <f>IFERROR(__xludf.DUMMYFUNCTION("LET(
  t, LOWER(TRIM(data_survey!M5)),
  IFERROR(
    IFS(
      REGEXMATCH(t,""ko biết|không biết|hơm bt|hôm bt|khum biết|chưa biết|không rõ|câu không rõ""), 3,
      REGEXMATCH(t,""50/50|bình thường|phân vân|lúc này lúc kia|fomo|đuối|hơi đuối|hơi không"&amp;"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6" s="17">
        <f>if(data_survey!O5="Có", 1, 0)</f>
        <v>1</v>
      </c>
      <c r="H6" s="17">
        <f>if(data_survey!R5="", 0, data_survey!R5)</f>
        <v>2</v>
      </c>
      <c r="I6" s="17">
        <f>data_survey!W5</f>
        <v>40</v>
      </c>
      <c r="J6" s="17">
        <f>if(data_survey!AF5="Không áp lực", 0, if(data_survey!AF5="Có chút áp lực", 1, if(data_survey!AF5="Áp lực nhiều", 2, 3)))</f>
        <v>0</v>
      </c>
      <c r="K6" s="17">
        <f>SWITCH(data_survey!AG5,
 "Không ảnh hưởng",0,
 "Có chút ảnh hưởng",1,
 "Ảnh hưởng nhiều",2,
 "Ảnh hưởng rất nhiều",3)</f>
        <v>0</v>
      </c>
      <c r="L6" s="17">
        <f>SWITCH(data_survey!AD5,
 "Không",0,
 "Có một chút",1,
 "Rất lo lắng",2)</f>
        <v>1</v>
      </c>
      <c r="M6" s="17">
        <f>SWITCH(data_survey!AE5,
 "Không",0,
 "Có một chút",1,
 "Nhiều",2)</f>
        <v>0</v>
      </c>
      <c r="N6" s="17">
        <f>data_survey!BV5</f>
        <v>5</v>
      </c>
      <c r="O6" s="17">
        <f>SWITCH(data_survey!BY5,
 "Không",0,
 "Có",1,
 "Nhiều",2)</f>
        <v>1</v>
      </c>
      <c r="P6" s="17">
        <f>if(data_survey!BW5="Không", 0, 1)</f>
        <v>0</v>
      </c>
      <c r="Q6" s="17">
        <f>IF(OR(
ISNUMBER(SEARCH("cha",data_survey!BX5)),
ISNUMBER(SEARCH("mẹ",data_survey!BX5)),
ISNUMBER(SEARCH("ba mẹ",data_survey!BX5)),
ISNUMBER(SEARCH("bame",data_survey!BX5)),
ISNUMBER(SEARCH("gia đình",data_survey!BX5)),
ISNUMBER(SEARCH("chị",data_survey!BX5)),
ISNUMBER(SEARCH("anh",data_survey!BX5)),
ISNUMBER(SEARCH("ông bà",data_survey!BX5)),
ISNUMBER(SEARCH("giám hộ",data_survey!BX5))
),1,
IF(OR(
ISNUMBER(SEARCH("bản thân",data_survey!BX5)),
ISNUMBER(SEARCH("tự mình",data_survey!BX5)),
ISNUMBER(SEARCH("tự bản thân",data_survey!BX5)),
ISNUMBER(SEARCH("tiền đi làm",data_survey!BX5)),
ISNUMBER(SEARCH("nghiên cứu khoa học",data_survey!BX5)),
ISNUMBER(SEARCH("một nửa lo",data_survey!BX5))
),2,
IF(OR(
ISNUMBER(SEARCH("học bổng",data_survey!BX5)),
ISNUMBER(SEARCH("giảm học phí",data_survey!BX5)),
ISNUMBER(SEARCH("không cần HP",data_survey!BX5)),
ISNUMBER(SEARCH("sư phạm",data_survey!BX5))
),3,4)))</f>
        <v>1</v>
      </c>
      <c r="R6" s="17">
        <f>data_survey!AN5</f>
        <v>0</v>
      </c>
      <c r="S6" s="17">
        <f>data_survey!AJ5</f>
        <v>0</v>
      </c>
      <c r="T6" s="17">
        <f>data_survey!AJ5</f>
        <v>0</v>
      </c>
      <c r="U6" s="17">
        <f>data_survey!CI5</f>
        <v>0</v>
      </c>
      <c r="V6" s="17">
        <f>data_survey!CG5</f>
        <v>0</v>
      </c>
      <c r="W6" s="17">
        <f>data_survey!CE5</f>
        <v>0</v>
      </c>
      <c r="X6" s="17">
        <f>data_survey!CC5</f>
        <v>0</v>
      </c>
      <c r="Y6" s="17">
        <f>data_survey!CA5</f>
        <v>0</v>
      </c>
      <c r="Z6" s="17">
        <f>data_survey!BN5</f>
        <v>1</v>
      </c>
      <c r="AA6" s="17">
        <f>data_survey!BP5</f>
        <v>0</v>
      </c>
      <c r="AB6" s="17">
        <f>data_survey!BQ5</f>
        <v>1</v>
      </c>
      <c r="AC6" s="17">
        <f>data_survey!BT5</f>
        <v>0</v>
      </c>
      <c r="AD6" s="17">
        <f>data_survey!CU5</f>
        <v>0</v>
      </c>
      <c r="AE6" s="17">
        <f>data_survey!CV5</f>
        <v>0</v>
      </c>
      <c r="AF6" s="17">
        <f>data_survey!CW5</f>
        <v>0</v>
      </c>
      <c r="AG6" s="17">
        <f>data_survey!CO5</f>
        <v>0</v>
      </c>
      <c r="AH6" s="17">
        <f>data_survey!DA5</f>
        <v>0</v>
      </c>
      <c r="AI6" s="17">
        <f>data_survey!DC5</f>
        <v>0</v>
      </c>
      <c r="AJ6" s="17">
        <f>data_survey!DQ5</f>
        <v>0</v>
      </c>
      <c r="AK6" s="17">
        <f>data_survey!DF5</f>
        <v>1</v>
      </c>
      <c r="AL6" s="17">
        <f>if(AK6=1, data_survey!DN5, 0)</f>
        <v>1.5</v>
      </c>
      <c r="AM6" s="17">
        <f>data_survey!CM5</f>
        <v>1.5</v>
      </c>
      <c r="AN6" s="17">
        <f>data_survey!DH5</f>
        <v>0</v>
      </c>
      <c r="AO6" s="17">
        <f>data_survey!DJ5</f>
        <v>0</v>
      </c>
      <c r="AP6" s="17">
        <f>data_survey!DL5</f>
        <v>0</v>
      </c>
      <c r="AQ6" s="17">
        <f>data_survey!BC5</f>
        <v>1</v>
      </c>
      <c r="AR6" s="17">
        <f>data_survey!BD5</f>
        <v>1</v>
      </c>
      <c r="AS6" s="17">
        <f>data_survey!BE5</f>
        <v>1</v>
      </c>
      <c r="AT6" s="17">
        <f>data_survey!BF5</f>
        <v>1</v>
      </c>
      <c r="AU6" s="17">
        <f>data_survey!BG5</f>
        <v>1</v>
      </c>
      <c r="AV6" s="17">
        <f>data_survey!BH5</f>
        <v>1</v>
      </c>
      <c r="AW6" s="17">
        <f>data_survey!BI5</f>
        <v>1</v>
      </c>
      <c r="AX6" s="17">
        <f>data_survey!AP5</f>
        <v>1</v>
      </c>
      <c r="AY6" s="17">
        <f>data_survey!AQ5</f>
        <v>1</v>
      </c>
      <c r="AZ6" s="17">
        <f>data_survey!AR5</f>
        <v>1</v>
      </c>
      <c r="BA6" s="17">
        <f>data_survey!AS5</f>
        <v>1</v>
      </c>
      <c r="BB6" s="17">
        <f>data_survey!AT5</f>
        <v>1</v>
      </c>
      <c r="BC6" s="17">
        <f>data_survey!AU5</f>
        <v>1</v>
      </c>
      <c r="BD6" s="17">
        <f>data_survey!AV5</f>
        <v>1</v>
      </c>
      <c r="BE6" s="17">
        <f>data_survey!AW5</f>
        <v>1</v>
      </c>
      <c r="BF6" s="17">
        <f>data_survey!AX5</f>
        <v>1</v>
      </c>
      <c r="BG6" s="17"/>
    </row>
    <row r="7">
      <c r="A7" s="17">
        <f>if(data_survey!C6="Nam", 0, 1)</f>
        <v>0</v>
      </c>
      <c r="B7" s="17">
        <f>IFERROR(__xludf.DUMMYFUNCTION("LET(
  t, LOWER(TRIM(data_survey!E6)),
  IFS(
    REGEXMATCH(t,""chuyển giới|transgender""), 6,
    REGEXMATCH(t,""vô tính|asexual|nam nữ.*không có nhu cầu""), 4,
    REGEXMATCH(t,""toàn tính|pansexual""), 5,
    REGEXMATCH(t,""song tính|bisexual|biromant"&amp;"ic""), 1,
    AND(REGEXMATCH(t,""đồng tính nam|\bgay\b""), NOT(REGEXMATCH(t,""not gay|không gay|ko gay""))), 2,
    REGEXMATCH(t,""đồng tính nữ|\blesbian\b|em thích nữ|thích nữ|mê nữ|sapphic""), 3,
    REGEXMATCH(t,""^\.$|^(không|ko|k|no)$|^(không có|ko c"&amp;"ó)$""), 8,
    REGEXMATCH(t,""không biết|chưa rõ|chưa xác định|ko hiểu|huh|strange|\?{3,}|hong có.*không biết|vn chỉ có nam và nữ""), 7,
    REGEXMATCH(t,""dị tính|heterosexual|thẳng|straight|khác giới|thích khác giới|trai gái|quan hệ trai gái|nam\s*-\s*n"&amp;"ữ|nam\s*nữ|bình thường|normal|\bbth\b|\bbinh thuong\b|giới tính bình thường|xu hướng tính dục bth""), 0,
    TRUE, 7
  )
)"),0.0)</f>
        <v>0</v>
      </c>
      <c r="C7" s="17">
        <f>IFERROR(__xludf.DUMMYFUNCTION("LET(
  t, LOWER(TRIM(data_survey!G6)),
  IFS(
    REGEXMATCH(t,""phật giáo hòa hảo""), 3,
    REGEXMATCH(t,""công giáo""), 1,
    REGEXMATCH(t,""phật giáo""), 2,
    REGEXMATCH(t,""hồi giáo""), 4,
    REGEXMATCH(t,""cao đài|cao dai""), 5,
    REGEXMATCH(t"&amp;",""bà la môn|ba la mon""), 6,
    REGEXMATCH(t,""^kinh$""), 7,
    REGEXMATCH(t,""không tôn giáo|^(không|khong)$|^không có$|^khong co$|^không$|^không\s+$""), 0,
    TRUE, """"
  )
)"),1.0)</f>
        <v>1</v>
      </c>
      <c r="D7" s="17">
        <f>IFERROR(__xludf.DUMMYFUNCTION("LET(
  text, LOWER(data_survey!I6),
  IFERROR(
    IFS(
      REGEXMATCH(text,""ở cùng gia đình|ở trọ cùng gia đình""), 0,
      REGEXMATCH(text,""thuê trọ""), 1,
      REGEXMATCH(text,""ở ktx""), 2,
      REGEXMATCH(text,""có nhà tại khu vực đang học|có "&amp;"nhà|ở riêng tại chung cư""), 3,
      REGEXMATCH(text,""ở nhà người quen""), 4
    ),
  -1)
)"),1.0)</f>
        <v>1</v>
      </c>
      <c r="E7" s="17">
        <f>IFERROR(__xludf.DUMMYFUNCTION("LET(
  t, LOWER(TRIM(data_survey!K6)),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7" s="17">
        <f>IFERROR(__xludf.DUMMYFUNCTION("LET(
  t, LOWER(TRIM(data_survey!M6)),
  IFERROR(
    IFS(
      REGEXMATCH(t,""ko biết|không biết|hơm bt|hôm bt|khum biết|chưa biết|không rõ|câu không rõ""), 3,
      REGEXMATCH(t,""50/50|bình thường|phân vân|lúc này lúc kia|fomo|đuối|hơi đuối|hơi không"&amp;"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7" s="17">
        <f>if(data_survey!O6="Có", 1, 0)</f>
        <v>0</v>
      </c>
      <c r="H7" s="17">
        <f>if(data_survey!R6="", 0, data_survey!R6)</f>
        <v>0</v>
      </c>
      <c r="I7" s="17">
        <f>data_survey!W6</f>
        <v>0</v>
      </c>
      <c r="J7" s="17">
        <f>if(data_survey!AF6="Không áp lực", 0, if(data_survey!AF6="Có chút áp lực", 1, if(data_survey!AF6="Áp lực nhiều", 2, 3)))</f>
        <v>2</v>
      </c>
      <c r="K7" s="17">
        <f>SWITCH(data_survey!AG6,
 "Không ảnh hưởng",0,
 "Có chút ảnh hưởng",1,
 "Ảnh hưởng nhiều",2,
 "Ảnh hưởng rất nhiều",3)</f>
        <v>1</v>
      </c>
      <c r="L7" s="17">
        <f>SWITCH(data_survey!AD6,
 "Không",0,
 "Có một chút",1,
 "Rất lo lắng",2)</f>
        <v>2</v>
      </c>
      <c r="M7" s="17">
        <f>SWITCH(data_survey!AE6,
 "Không",0,
 "Có một chút",1,
 "Nhiều",2)</f>
        <v>0</v>
      </c>
      <c r="N7" s="17">
        <f>data_survey!BV6</f>
        <v>3</v>
      </c>
      <c r="O7" s="17">
        <f>SWITCH(data_survey!BY6,
 "Không",0,
 "Có",1,
 "Nhiều",2)</f>
        <v>0</v>
      </c>
      <c r="P7" s="17">
        <f>if(data_survey!BW6="Không", 0, 1)</f>
        <v>1</v>
      </c>
      <c r="Q7" s="17">
        <f>IF(OR(
ISNUMBER(SEARCH("cha",data_survey!BX6)),
ISNUMBER(SEARCH("mẹ",data_survey!BX6)),
ISNUMBER(SEARCH("ba mẹ",data_survey!BX6)),
ISNUMBER(SEARCH("bame",data_survey!BX6)),
ISNUMBER(SEARCH("gia đình",data_survey!BX6)),
ISNUMBER(SEARCH("chị",data_survey!BX6)),
ISNUMBER(SEARCH("anh",data_survey!BX6)),
ISNUMBER(SEARCH("ông bà",data_survey!BX6)),
ISNUMBER(SEARCH("giám hộ",data_survey!BX6))
),1,
IF(OR(
ISNUMBER(SEARCH("bản thân",data_survey!BX6)),
ISNUMBER(SEARCH("tự mình",data_survey!BX6)),
ISNUMBER(SEARCH("tự bản thân",data_survey!BX6)),
ISNUMBER(SEARCH("tiền đi làm",data_survey!BX6)),
ISNUMBER(SEARCH("nghiên cứu khoa học",data_survey!BX6)),
ISNUMBER(SEARCH("một nửa lo",data_survey!BX6))
),2,
IF(OR(
ISNUMBER(SEARCH("học bổng",data_survey!BX6)),
ISNUMBER(SEARCH("giảm học phí",data_survey!BX6)),
ISNUMBER(SEARCH("không cần HP",data_survey!BX6)),
ISNUMBER(SEARCH("sư phạm",data_survey!BX6))
),3,4)))</f>
        <v>1</v>
      </c>
      <c r="R7" s="17">
        <f>data_survey!AN6</f>
        <v>1</v>
      </c>
      <c r="S7" s="17">
        <f>data_survey!AJ6</f>
        <v>0</v>
      </c>
      <c r="T7" s="17">
        <f>data_survey!AJ6</f>
        <v>0</v>
      </c>
      <c r="U7" s="17">
        <f>data_survey!CI6</f>
        <v>1</v>
      </c>
      <c r="V7" s="17">
        <f>data_survey!CG6</f>
        <v>1</v>
      </c>
      <c r="W7" s="17">
        <f>data_survey!CE6</f>
        <v>1</v>
      </c>
      <c r="X7" s="17">
        <f>data_survey!CC6</f>
        <v>2</v>
      </c>
      <c r="Y7" s="17">
        <f>data_survey!CA6</f>
        <v>2</v>
      </c>
      <c r="Z7" s="17">
        <f>data_survey!BN6</f>
        <v>1</v>
      </c>
      <c r="AA7" s="17">
        <f>data_survey!BP6</f>
        <v>1</v>
      </c>
      <c r="AB7" s="17">
        <f>data_survey!BQ6</f>
        <v>1</v>
      </c>
      <c r="AC7" s="17">
        <f>data_survey!BT6</f>
        <v>1</v>
      </c>
      <c r="AD7" s="17">
        <f>data_survey!CU6</f>
        <v>0</v>
      </c>
      <c r="AE7" s="17">
        <f>data_survey!CV6</f>
        <v>0</v>
      </c>
      <c r="AF7" s="17">
        <f>data_survey!CW6</f>
        <v>0</v>
      </c>
      <c r="AG7" s="17">
        <f>data_survey!CO6</f>
        <v>0</v>
      </c>
      <c r="AH7" s="17">
        <f>data_survey!DA6</f>
        <v>0</v>
      </c>
      <c r="AI7" s="17">
        <f>data_survey!DC6</f>
        <v>0</v>
      </c>
      <c r="AJ7" s="17">
        <f>data_survey!DQ6</f>
        <v>0</v>
      </c>
      <c r="AK7" s="17">
        <f>data_survey!DF6</f>
        <v>0</v>
      </c>
      <c r="AL7" s="17">
        <f>if(AK7=1, data_survey!DN6, 0)</f>
        <v>0</v>
      </c>
      <c r="AM7" s="17">
        <f>data_survey!CM6</f>
        <v>6</v>
      </c>
      <c r="AN7" s="17">
        <f>data_survey!DH6</f>
        <v>0</v>
      </c>
      <c r="AO7" s="17">
        <f>data_survey!DJ6</f>
        <v>0</v>
      </c>
      <c r="AP7" s="17">
        <f>data_survey!DL6</f>
        <v>0</v>
      </c>
      <c r="AQ7" s="17">
        <f>data_survey!BC6</f>
        <v>3</v>
      </c>
      <c r="AR7" s="17">
        <f>data_survey!BD6</f>
        <v>4</v>
      </c>
      <c r="AS7" s="17">
        <f>data_survey!BE6</f>
        <v>4</v>
      </c>
      <c r="AT7" s="17">
        <f>data_survey!BF6</f>
        <v>1</v>
      </c>
      <c r="AU7" s="17">
        <f>data_survey!BG6</f>
        <v>2</v>
      </c>
      <c r="AV7" s="17">
        <f>data_survey!BH6</f>
        <v>1</v>
      </c>
      <c r="AW7" s="17">
        <f>data_survey!BI6</f>
        <v>1</v>
      </c>
      <c r="AX7" s="17">
        <f>data_survey!AP6</f>
        <v>3</v>
      </c>
      <c r="AY7" s="17">
        <f>data_survey!AQ6</f>
        <v>3</v>
      </c>
      <c r="AZ7" s="17">
        <f>data_survey!AR6</f>
        <v>2</v>
      </c>
      <c r="BA7" s="17">
        <f>data_survey!AS6</f>
        <v>3</v>
      </c>
      <c r="BB7" s="17">
        <f>data_survey!AT6</f>
        <v>3</v>
      </c>
      <c r="BC7" s="17">
        <f>data_survey!AU6</f>
        <v>2</v>
      </c>
      <c r="BD7" s="17">
        <f>data_survey!AV6</f>
        <v>2</v>
      </c>
      <c r="BE7" s="17">
        <f>data_survey!AW6</f>
        <v>1</v>
      </c>
      <c r="BF7" s="17">
        <f>data_survey!AX6</f>
        <v>1</v>
      </c>
      <c r="BG7" s="17"/>
    </row>
    <row r="8">
      <c r="A8" s="17">
        <f>if(data_survey!C7="Nam", 0, 1)</f>
        <v>0</v>
      </c>
      <c r="B8" s="17">
        <f>IFERROR(__xludf.DUMMYFUNCTION("LET(
  t, LOWER(TRIM(data_survey!E7)),
  IFS(
    REGEXMATCH(t,""chuyển giới|transgender""), 6,
    REGEXMATCH(t,""vô tính|asexual|nam nữ.*không có nhu cầu""), 4,
    REGEXMATCH(t,""toàn tính|pansexual""), 5,
    REGEXMATCH(t,""song tính|bisexual|biromant"&amp;"ic""), 1,
    AND(REGEXMATCH(t,""đồng tính nam|\bgay\b""), NOT(REGEXMATCH(t,""not gay|không gay|ko gay""))), 2,
    REGEXMATCH(t,""đồng tính nữ|\blesbian\b|em thích nữ|thích nữ|mê nữ|sapphic""), 3,
    REGEXMATCH(t,""^\.$|^(không|ko|k|no)$|^(không có|ko c"&amp;"ó)$""), 8,
    REGEXMATCH(t,""không biết|chưa rõ|chưa xác định|ko hiểu|huh|strange|\?{3,}|hong có.*không biết|vn chỉ có nam và nữ""), 7,
    REGEXMATCH(t,""dị tính|heterosexual|thẳng|straight|khác giới|thích khác giới|trai gái|quan hệ trai gái|nam\s*-\s*n"&amp;"ữ|nam\s*nữ|bình thường|normal|\bbth\b|\bbinh thuong\b|giới tính bình thường|xu hướng tính dục bth""), 0,
    TRUE, 7
  )
)"),0.0)</f>
        <v>0</v>
      </c>
      <c r="C8" s="17">
        <f>IFERROR(__xludf.DUMMYFUNCTION("LET(
  t, LOWER(TRIM(data_survey!G7)),
  IFS(
    REGEXMATCH(t,""phật giáo hòa hảo""), 3,
    REGEXMATCH(t,""công giáo""), 1,
    REGEXMATCH(t,""phật giáo""), 2,
    REGEXMATCH(t,""hồi giáo""), 4,
    REGEXMATCH(t,""cao đài|cao dai""), 5,
    REGEXMATCH(t"&amp;",""bà la môn|ba la mon""), 6,
    REGEXMATCH(t,""^kinh$""), 7,
    REGEXMATCH(t,""không tôn giáo|^(không|khong)$|^không có$|^khong co$|^không$|^không\s+$""), 0,
    TRUE, """"
  )
)"),2.0)</f>
        <v>2</v>
      </c>
      <c r="D8" s="17">
        <f>IFERROR(__xludf.DUMMYFUNCTION("LET(
  text, LOWER(data_survey!I7),
  IFERROR(
    IFS(
      REGEXMATCH(text,""ở cùng gia đình|ở trọ cùng gia đình""), 0,
      REGEXMATCH(text,""thuê trọ""), 1,
      REGEXMATCH(text,""ở ktx""), 2,
      REGEXMATCH(text,""có nhà tại khu vực đang học|có "&amp;"nhà|ở riêng tại chung cư""), 3,
      REGEXMATCH(text,""ở nhà người quen""), 4
    ),
  -1)
)"),1.0)</f>
        <v>1</v>
      </c>
      <c r="E8" s="17">
        <f>IFERROR(__xludf.DUMMYFUNCTION("LET(
  t, LOWER(TRIM(data_survey!K7)),
  IFERROR(
    IFS(
      REGEXMATCH(t,""xuất\s*sắc""), 0,
      REGEXMATCH(t,""^giỏi$""), 1,
      REGEXMATCH(t,""^khá$""), 2,
      REGEXMATCH(t,""trung bình|bình thường|^4$""), 3,
      REGEXMATCH(t,""rớt""), 4,
 "&amp;"     REGEXMATCH(t,""năm nhất|tân sinh viên|mới|chưa|không|sắp thi|chuẩn bị thi|kq|kết quả|chưa có|chưa biết""), 5,
      TRUE, 5
    ),
  5)
)"),4.0)</f>
        <v>4</v>
      </c>
      <c r="F8" s="17">
        <f>IFERROR(__xludf.DUMMYFUNCTION("LET(
  t, LOWER(TRIM(data_survey!M7)),
  IFERROR(
    IFS(
      REGEXMATCH(t,""ko biết|không biết|hơm bt|hôm bt|khum biết|chưa biết|không rõ|câu không rõ""), 3,
      REGEXMATCH(t,""50/50|bình thường|phân vân|lúc này lúc kia|fomo|đuối|hơi đuối|hơi không"&amp;"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8" s="17">
        <f>if(data_survey!O7="Có", 1, 0)</f>
        <v>1</v>
      </c>
      <c r="H8" s="17">
        <f>if(data_survey!R7="", 0, data_survey!R7)</f>
        <v>1</v>
      </c>
      <c r="I8" s="17">
        <f>data_survey!W7</f>
        <v>40</v>
      </c>
      <c r="J8" s="17">
        <f>if(data_survey!AF7="Không áp lực", 0, if(data_survey!AF7="Có chút áp lực", 1, if(data_survey!AF7="Áp lực nhiều", 2, 3)))</f>
        <v>3</v>
      </c>
      <c r="K8" s="17">
        <f>SWITCH(data_survey!AG7,
 "Không ảnh hưởng",0,
 "Có chút ảnh hưởng",1,
 "Ảnh hưởng nhiều",2,
 "Ảnh hưởng rất nhiều",3)</f>
        <v>3</v>
      </c>
      <c r="L8" s="17">
        <f>SWITCH(data_survey!AD7,
 "Không",0,
 "Có một chút",1,
 "Rất lo lắng",2)</f>
        <v>2</v>
      </c>
      <c r="M8" s="17">
        <f>SWITCH(data_survey!AE7,
 "Không",0,
 "Có một chút",1,
 "Nhiều",2)</f>
        <v>1</v>
      </c>
      <c r="N8" s="17">
        <f>data_survey!BV7</f>
        <v>5</v>
      </c>
      <c r="O8" s="17">
        <f>SWITCH(data_survey!BY7,
 "Không",0,
 "Có",1,
 "Nhiều",2)</f>
        <v>0</v>
      </c>
      <c r="P8" s="17">
        <f>if(data_survey!BW7="Không", 0, 1)</f>
        <v>0</v>
      </c>
      <c r="Q8" s="17">
        <f>IF(OR(
ISNUMBER(SEARCH("cha",data_survey!BX7)),
ISNUMBER(SEARCH("mẹ",data_survey!BX7)),
ISNUMBER(SEARCH("ba mẹ",data_survey!BX7)),
ISNUMBER(SEARCH("bame",data_survey!BX7)),
ISNUMBER(SEARCH("gia đình",data_survey!BX7)),
ISNUMBER(SEARCH("chị",data_survey!BX7)),
ISNUMBER(SEARCH("anh",data_survey!BX7)),
ISNUMBER(SEARCH("ông bà",data_survey!BX7)),
ISNUMBER(SEARCH("giám hộ",data_survey!BX7))
),1,
IF(OR(
ISNUMBER(SEARCH("bản thân",data_survey!BX7)),
ISNUMBER(SEARCH("tự mình",data_survey!BX7)),
ISNUMBER(SEARCH("tự bản thân",data_survey!BX7)),
ISNUMBER(SEARCH("tiền đi làm",data_survey!BX7)),
ISNUMBER(SEARCH("nghiên cứu khoa học",data_survey!BX7)),
ISNUMBER(SEARCH("một nửa lo",data_survey!BX7))
),2,
IF(OR(
ISNUMBER(SEARCH("học bổng",data_survey!BX7)),
ISNUMBER(SEARCH("giảm học phí",data_survey!BX7)),
ISNUMBER(SEARCH("không cần HP",data_survey!BX7)),
ISNUMBER(SEARCH("sư phạm",data_survey!BX7))
),3,4)))</f>
        <v>2</v>
      </c>
      <c r="R8" s="17">
        <f>data_survey!AN7</f>
        <v>1</v>
      </c>
      <c r="S8" s="17">
        <f>data_survey!AJ7</f>
        <v>0</v>
      </c>
      <c r="T8" s="17">
        <f>data_survey!AJ7</f>
        <v>0</v>
      </c>
      <c r="U8" s="17">
        <f>data_survey!CI7</f>
        <v>2</v>
      </c>
      <c r="V8" s="17">
        <f>data_survey!CG7</f>
        <v>2</v>
      </c>
      <c r="W8" s="17">
        <f>data_survey!CE7</f>
        <v>2</v>
      </c>
      <c r="X8" s="17">
        <f>data_survey!CC7</f>
        <v>2</v>
      </c>
      <c r="Y8" s="17">
        <f>data_survey!CA7</f>
        <v>0</v>
      </c>
      <c r="Z8" s="17">
        <f>data_survey!BN7</f>
        <v>5</v>
      </c>
      <c r="AA8" s="17">
        <f>data_survey!BP7</f>
        <v>0</v>
      </c>
      <c r="AB8" s="17">
        <f>data_survey!BQ7</f>
        <v>6</v>
      </c>
      <c r="AC8" s="17">
        <f>data_survey!BT7</f>
        <v>0</v>
      </c>
      <c r="AD8" s="17">
        <f>data_survey!CU7</f>
        <v>0</v>
      </c>
      <c r="AE8" s="17">
        <f>data_survey!CV7</f>
        <v>0</v>
      </c>
      <c r="AF8" s="17">
        <f>data_survey!CW7</f>
        <v>0</v>
      </c>
      <c r="AG8" s="17">
        <f>data_survey!CO7</f>
        <v>2</v>
      </c>
      <c r="AH8" s="17">
        <f>data_survey!DA7</f>
        <v>0</v>
      </c>
      <c r="AI8" s="17">
        <f>data_survey!DC7</f>
        <v>0</v>
      </c>
      <c r="AJ8" s="17">
        <f>data_survey!DQ7</f>
        <v>0</v>
      </c>
      <c r="AK8" s="17">
        <f>data_survey!DF7</f>
        <v>0</v>
      </c>
      <c r="AL8" s="17">
        <f>if(AK8=1, data_survey!DN7, 0)</f>
        <v>0</v>
      </c>
      <c r="AM8" s="17">
        <f>data_survey!CM7</f>
        <v>0</v>
      </c>
      <c r="AN8" s="17">
        <f>data_survey!DH7</f>
        <v>1</v>
      </c>
      <c r="AO8" s="17">
        <f>data_survey!DJ7</f>
        <v>1</v>
      </c>
      <c r="AP8" s="17">
        <f>data_survey!DL7</f>
        <v>3</v>
      </c>
      <c r="AQ8" s="17">
        <f>data_survey!BC7</f>
        <v>4</v>
      </c>
      <c r="AR8" s="17">
        <f>data_survey!BD7</f>
        <v>4</v>
      </c>
      <c r="AS8" s="17">
        <f>data_survey!BE7</f>
        <v>4</v>
      </c>
      <c r="AT8" s="17">
        <f>data_survey!BF7</f>
        <v>4</v>
      </c>
      <c r="AU8" s="17">
        <f>data_survey!BG7</f>
        <v>4</v>
      </c>
      <c r="AV8" s="17">
        <f>data_survey!BH7</f>
        <v>4</v>
      </c>
      <c r="AW8" s="17">
        <f>data_survey!BI7</f>
        <v>4</v>
      </c>
      <c r="AX8" s="17">
        <f>data_survey!AP7</f>
        <v>4</v>
      </c>
      <c r="AY8" s="17">
        <f>data_survey!AQ7</f>
        <v>4</v>
      </c>
      <c r="AZ8" s="17">
        <f>data_survey!AR7</f>
        <v>4</v>
      </c>
      <c r="BA8" s="17">
        <f>data_survey!AS7</f>
        <v>4</v>
      </c>
      <c r="BB8" s="17">
        <f>data_survey!AT7</f>
        <v>4</v>
      </c>
      <c r="BC8" s="17">
        <f>data_survey!AU7</f>
        <v>4</v>
      </c>
      <c r="BD8" s="17">
        <f>data_survey!AV7</f>
        <v>4</v>
      </c>
      <c r="BE8" s="17">
        <f>data_survey!AW7</f>
        <v>4</v>
      </c>
      <c r="BF8" s="17">
        <f>data_survey!AX7</f>
        <v>4</v>
      </c>
      <c r="BG8" s="17"/>
    </row>
    <row r="9">
      <c r="A9" s="17">
        <f>if(data_survey!C8="Nam", 0, 1)</f>
        <v>0</v>
      </c>
      <c r="B9" s="17">
        <f>IFERROR(__xludf.DUMMYFUNCTION("LET(
  t, LOWER(TRIM(data_survey!E8)),
  IFS(
    REGEXMATCH(t,""chuyển giới|transgender""), 6,
    REGEXMATCH(t,""vô tính|asexual|nam nữ.*không có nhu cầu""), 4,
    REGEXMATCH(t,""toàn tính|pansexual""), 5,
    REGEXMATCH(t,""song tính|bisexual|biromant"&amp;"ic""), 1,
    AND(REGEXMATCH(t,""đồng tính nam|\bgay\b""), NOT(REGEXMATCH(t,""not gay|không gay|ko gay""))), 2,
    REGEXMATCH(t,""đồng tính nữ|\blesbian\b|em thích nữ|thích nữ|mê nữ|sapphic""), 3,
    REGEXMATCH(t,""^\.$|^(không|ko|k|no)$|^(không có|ko c"&amp;"ó)$""), 8,
    REGEXMATCH(t,""không biết|chưa rõ|chưa xác định|ko hiểu|huh|strange|\?{3,}|hong có.*không biết|vn chỉ có nam và nữ""), 7,
    REGEXMATCH(t,""dị tính|heterosexual|thẳng|straight|khác giới|thích khác giới|trai gái|quan hệ trai gái|nam\s*-\s*n"&amp;"ữ|nam\s*nữ|bình thường|normal|\bbth\b|\bbinh thuong\b|giới tính bình thường|xu hướng tính dục bth""), 0,
    TRUE, 7
  )
)"),0.0)</f>
        <v>0</v>
      </c>
      <c r="C9" s="17">
        <f>IFERROR(__xludf.DUMMYFUNCTION("LET(
  t, LOWER(TRIM(data_survey!G8)),
  IFS(
    REGEXMATCH(t,""phật giáo hòa hảo""), 3,
    REGEXMATCH(t,""công giáo""), 1,
    REGEXMATCH(t,""phật giáo""), 2,
    REGEXMATCH(t,""hồi giáo""), 4,
    REGEXMATCH(t,""cao đài|cao dai""), 5,
    REGEXMATCH(t"&amp;",""bà la môn|ba la mon""), 6,
    REGEXMATCH(t,""^kinh$""), 7,
    REGEXMATCH(t,""không tôn giáo|^(không|khong)$|^không có$|^khong co$|^không$|^không\s+$""), 0,
    TRUE, """"
  )
)"),2.0)</f>
        <v>2</v>
      </c>
      <c r="D9" s="17">
        <f>IFERROR(__xludf.DUMMYFUNCTION("LET(
  text, LOWER(data_survey!I8),
  IFERROR(
    IFS(
      REGEXMATCH(text,""ở cùng gia đình|ở trọ cùng gia đình""), 0,
      REGEXMATCH(text,""thuê trọ""), 1,
      REGEXMATCH(text,""ở ktx""), 2,
      REGEXMATCH(text,""có nhà tại khu vực đang học|có "&amp;"nhà|ở riêng tại chung cư""), 3,
      REGEXMATCH(text,""ở nhà người quen""), 4
    ),
  -1)
)"),1.0)</f>
        <v>1</v>
      </c>
      <c r="E9" s="17">
        <f>IFERROR(__xludf.DUMMYFUNCTION("LET(
  t, LOWER(TRIM(data_survey!K8)),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9" s="17">
        <f>IFERROR(__xludf.DUMMYFUNCTION("LET(
  t, LOWER(TRIM(data_survey!M8)),
  IFERROR(
    IFS(
      REGEXMATCH(t,""ko biết|không biết|hơm bt|hôm bt|khum biết|chưa biết|không rõ|câu không rõ""), 3,
      REGEXMATCH(t,""50/50|bình thường|phân vân|lúc này lúc kia|fomo|đuối|hơi đuối|hơi không"&amp;"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9" s="17">
        <f>if(data_survey!O8="Có", 1, 0)</f>
        <v>0</v>
      </c>
      <c r="H9" s="17">
        <f>if(data_survey!R8="", 0, data_survey!R8)</f>
        <v>0</v>
      </c>
      <c r="I9" s="17">
        <f>data_survey!W8</f>
        <v>0</v>
      </c>
      <c r="J9" s="17">
        <f>if(data_survey!AF8="Không áp lực", 0, if(data_survey!AF8="Có chút áp lực", 1, if(data_survey!AF8="Áp lực nhiều", 2, 3)))</f>
        <v>2</v>
      </c>
      <c r="K9" s="17">
        <f>SWITCH(data_survey!AG8,
 "Không ảnh hưởng",0,
 "Có chút ảnh hưởng",1,
 "Ảnh hưởng nhiều",2,
 "Ảnh hưởng rất nhiều",3)</f>
        <v>0</v>
      </c>
      <c r="L9" s="17">
        <f>SWITCH(data_survey!AD8,
 "Không",0,
 "Có một chút",1,
 "Rất lo lắng",2)</f>
        <v>1</v>
      </c>
      <c r="M9" s="17">
        <f>SWITCH(data_survey!AE8,
 "Không",0,
 "Có một chút",1,
 "Nhiều",2)</f>
        <v>0</v>
      </c>
      <c r="N9" s="17">
        <f>data_survey!BV8</f>
        <v>3</v>
      </c>
      <c r="O9" s="17">
        <f>SWITCH(data_survey!BY8,
 "Không",0,
 "Có",1,
 "Nhiều",2)</f>
        <v>1</v>
      </c>
      <c r="P9" s="17">
        <f>if(data_survey!BW8="Không", 0, 1)</f>
        <v>0</v>
      </c>
      <c r="Q9" s="17">
        <f>IF(OR(
ISNUMBER(SEARCH("cha",data_survey!BX8)),
ISNUMBER(SEARCH("mẹ",data_survey!BX8)),
ISNUMBER(SEARCH("ba mẹ",data_survey!BX8)),
ISNUMBER(SEARCH("bame",data_survey!BX8)),
ISNUMBER(SEARCH("gia đình",data_survey!BX8)),
ISNUMBER(SEARCH("chị",data_survey!BX8)),
ISNUMBER(SEARCH("anh",data_survey!BX8)),
ISNUMBER(SEARCH("ông bà",data_survey!BX8)),
ISNUMBER(SEARCH("giám hộ",data_survey!BX8))
),1,
IF(OR(
ISNUMBER(SEARCH("bản thân",data_survey!BX8)),
ISNUMBER(SEARCH("tự mình",data_survey!BX8)),
ISNUMBER(SEARCH("tự bản thân",data_survey!BX8)),
ISNUMBER(SEARCH("tiền đi làm",data_survey!BX8)),
ISNUMBER(SEARCH("nghiên cứu khoa học",data_survey!BX8)),
ISNUMBER(SEARCH("một nửa lo",data_survey!BX8))
),2,
IF(OR(
ISNUMBER(SEARCH("học bổng",data_survey!BX8)),
ISNUMBER(SEARCH("giảm học phí",data_survey!BX8)),
ISNUMBER(SEARCH("không cần HP",data_survey!BX8)),
ISNUMBER(SEARCH("sư phạm",data_survey!BX8))
),3,4)))</f>
        <v>1</v>
      </c>
      <c r="R9" s="17">
        <f>data_survey!AN8</f>
        <v>0</v>
      </c>
      <c r="S9" s="17">
        <f>data_survey!AJ8</f>
        <v>1</v>
      </c>
      <c r="T9" s="17">
        <f>data_survey!AJ8</f>
        <v>1</v>
      </c>
      <c r="U9" s="17">
        <f>data_survey!CI8</f>
        <v>0</v>
      </c>
      <c r="V9" s="17">
        <f>data_survey!CG8</f>
        <v>0</v>
      </c>
      <c r="W9" s="17">
        <f>data_survey!CE8</f>
        <v>0</v>
      </c>
      <c r="X9" s="17">
        <f>data_survey!CC8</f>
        <v>0</v>
      </c>
      <c r="Y9" s="17">
        <f>data_survey!CA8</f>
        <v>0</v>
      </c>
      <c r="Z9" s="17">
        <f>data_survey!BN8</f>
        <v>3</v>
      </c>
      <c r="AA9" s="17">
        <f>data_survey!BP8</f>
        <v>0</v>
      </c>
      <c r="AB9" s="17">
        <f>data_survey!BQ8</f>
        <v>4</v>
      </c>
      <c r="AC9" s="17">
        <f>data_survey!BT8</f>
        <v>0</v>
      </c>
      <c r="AD9" s="17">
        <f>data_survey!CU8</f>
        <v>1</v>
      </c>
      <c r="AE9" s="17">
        <f>data_survey!CV8</f>
        <v>0</v>
      </c>
      <c r="AF9" s="17">
        <f>data_survey!CW8</f>
        <v>0</v>
      </c>
      <c r="AG9" s="17">
        <f>data_survey!CO8</f>
        <v>0</v>
      </c>
      <c r="AH9" s="17">
        <f>data_survey!DA8</f>
        <v>0</v>
      </c>
      <c r="AI9" s="17">
        <f>data_survey!DC8</f>
        <v>0</v>
      </c>
      <c r="AJ9" s="17">
        <f>data_survey!DQ8</f>
        <v>0</v>
      </c>
      <c r="AK9" s="17">
        <f>data_survey!DF8</f>
        <v>1</v>
      </c>
      <c r="AL9" s="17">
        <f>if(AK9=1, data_survey!DN8, 0)</f>
        <v>5</v>
      </c>
      <c r="AM9" s="17">
        <f>data_survey!CM8</f>
        <v>0</v>
      </c>
      <c r="AN9" s="17">
        <f>data_survey!DH8</f>
        <v>1</v>
      </c>
      <c r="AO9" s="17">
        <f>data_survey!DJ8</f>
        <v>0</v>
      </c>
      <c r="AP9" s="17">
        <f>data_survey!DL8</f>
        <v>0</v>
      </c>
      <c r="AQ9" s="17">
        <f>data_survey!BC8</f>
        <v>3</v>
      </c>
      <c r="AR9" s="17">
        <f>data_survey!BD8</f>
        <v>3</v>
      </c>
      <c r="AS9" s="17">
        <f>data_survey!BE8</f>
        <v>3</v>
      </c>
      <c r="AT9" s="17">
        <f>data_survey!BF8</f>
        <v>3</v>
      </c>
      <c r="AU9" s="17">
        <f>data_survey!BG8</f>
        <v>3</v>
      </c>
      <c r="AV9" s="17">
        <f>data_survey!BH8</f>
        <v>3</v>
      </c>
      <c r="AW9" s="17">
        <f>data_survey!BI8</f>
        <v>3</v>
      </c>
      <c r="AX9" s="17">
        <f>data_survey!AP8</f>
        <v>3</v>
      </c>
      <c r="AY9" s="17">
        <f>data_survey!AQ8</f>
        <v>3</v>
      </c>
      <c r="AZ9" s="17">
        <f>data_survey!AR8</f>
        <v>3</v>
      </c>
      <c r="BA9" s="17">
        <f>data_survey!AS8</f>
        <v>3</v>
      </c>
      <c r="BB9" s="17">
        <f>data_survey!AT8</f>
        <v>3</v>
      </c>
      <c r="BC9" s="17">
        <f>data_survey!AU8</f>
        <v>3</v>
      </c>
      <c r="BD9" s="17">
        <f>data_survey!AV8</f>
        <v>3</v>
      </c>
      <c r="BE9" s="17">
        <f>data_survey!AW8</f>
        <v>3</v>
      </c>
      <c r="BF9" s="17">
        <f>data_survey!AX8</f>
        <v>3</v>
      </c>
      <c r="BG9" s="17"/>
    </row>
    <row r="10">
      <c r="A10" s="17">
        <f>if(data_survey!C9="Nam", 0, 1)</f>
        <v>0</v>
      </c>
      <c r="B10" s="17">
        <f>IFERROR(__xludf.DUMMYFUNCTION("LET(
  t, LOWER(TRIM(data_survey!E9)),
  IFS(
    REGEXMATCH(t,""chuyển giới|transgender""), 6,
    REGEXMATCH(t,""vô tính|asexual|nam nữ.*không có nhu cầu""), 4,
    REGEXMATCH(t,""toàn tính|pansexual""), 5,
    REGEXMATCH(t,""song tính|bisexual|biromant"&amp;"ic""), 1,
    AND(REGEXMATCH(t,""đồng tính nam|\bgay\b""), NOT(REGEXMATCH(t,""not gay|không gay|ko gay""))), 2,
    REGEXMATCH(t,""đồng tính nữ|\blesbian\b|em thích nữ|thích nữ|mê nữ|sapphic""), 3,
    REGEXMATCH(t,""^\.$|^(không|ko|k|no)$|^(không có|ko c"&amp;"ó)$""), 8,
    REGEXMATCH(t,""không biết|chưa rõ|chưa xác định|ko hiểu|huh|strange|\?{3,}|hong có.*không biết|vn chỉ có nam và nữ""), 7,
    REGEXMATCH(t,""dị tính|heterosexual|thẳng|straight|khác giới|thích khác giới|trai gái|quan hệ trai gái|nam\s*-\s*n"&amp;"ữ|nam\s*nữ|bình thường|normal|\bbth\b|\bbinh thuong\b|giới tính bình thường|xu hướng tính dục bth""), 0,
    TRUE, 7
  )
)"),2.0)</f>
        <v>2</v>
      </c>
      <c r="C10" s="17">
        <f>IFERROR(__xludf.DUMMYFUNCTION("LET(
  t, LOWER(TRIM(data_survey!G9)),
  IFS(
    REGEXMATCH(t,""phật giáo hòa hảo""), 3,
    REGEXMATCH(t,""công giáo""), 1,
    REGEXMATCH(t,""phật giáo""), 2,
    REGEXMATCH(t,""hồi giáo""), 4,
    REGEXMATCH(t,""cao đài|cao dai""), 5,
    REGEXMATCH(t"&amp;",""bà la môn|ba la mon""), 6,
    REGEXMATCH(t,""^kinh$""), 7,
    REGEXMATCH(t,""không tôn giáo|^(không|khong)$|^không có$|^khong co$|^không$|^không\s+$""), 0,
    TRUE, """"
  )
)"),4.0)</f>
        <v>4</v>
      </c>
      <c r="D10" s="17">
        <f>IFERROR(__xludf.DUMMYFUNCTION("LET(
  text, LOWER(data_survey!I9),
  IFERROR(
    IFS(
      REGEXMATCH(text,""ở cùng gia đình|ở trọ cùng gia đình""), 0,
      REGEXMATCH(text,""thuê trọ""), 1,
      REGEXMATCH(text,""ở ktx""), 2,
      REGEXMATCH(text,""có nhà tại khu vực đang học|có "&amp;"nhà|ở riêng tại chung cư""), 3,
      REGEXMATCH(text,""ở nhà người quen""), 4
    ),
  -1)
)"),3.0)</f>
        <v>3</v>
      </c>
      <c r="E10" s="17">
        <f>IFERROR(__xludf.DUMMYFUNCTION("LET(
  t, LOWER(TRIM(data_survey!K9)),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10" s="17">
        <f>IFERROR(__xludf.DUMMYFUNCTION("LET(
  t, LOWER(TRIM(data_survey!M9)),
  IFERROR(
    IFS(
      REGEXMATCH(t,""ko biết|không biết|hơm bt|hôm bt|khum biết|chưa biết|không rõ|câu không rõ""), 3,
      REGEXMATCH(t,""50/50|bình thường|phân vân|lúc này lúc kia|fomo|đuối|hơi đuối|hơi không"&amp;"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10" s="17">
        <f>if(data_survey!O9="Có", 1, 0)</f>
        <v>0</v>
      </c>
      <c r="H10" s="17">
        <f>if(data_survey!R9="", 0, data_survey!R9)</f>
        <v>0</v>
      </c>
      <c r="I10" s="17">
        <f>data_survey!W9</f>
        <v>0</v>
      </c>
      <c r="J10" s="17">
        <f>if(data_survey!AF9="Không áp lực", 0, if(data_survey!AF9="Có chút áp lực", 1, if(data_survey!AF9="Áp lực nhiều", 2, 3)))</f>
        <v>1</v>
      </c>
      <c r="K10" s="17">
        <f>SWITCH(data_survey!AG9,
 "Không ảnh hưởng",0,
 "Có chút ảnh hưởng",1,
 "Ảnh hưởng nhiều",2,
 "Ảnh hưởng rất nhiều",3)</f>
        <v>1</v>
      </c>
      <c r="L10" s="17">
        <f>SWITCH(data_survey!AD9,
 "Không",0,
 "Có một chút",1,
 "Rất lo lắng",2)</f>
        <v>1</v>
      </c>
      <c r="M10" s="17">
        <f>SWITCH(data_survey!AE9,
 "Không",0,
 "Có một chút",1,
 "Nhiều",2)</f>
        <v>0</v>
      </c>
      <c r="N10" s="17">
        <f>data_survey!BV9</f>
        <v>4</v>
      </c>
      <c r="O10" s="17">
        <f>SWITCH(data_survey!BY9,
 "Không",0,
 "Có",1,
 "Nhiều",2)</f>
        <v>1</v>
      </c>
      <c r="P10" s="17">
        <f>if(data_survey!BW9="Không", 0, 1)</f>
        <v>1</v>
      </c>
      <c r="Q10" s="17">
        <f>IF(OR(
ISNUMBER(SEARCH("cha",data_survey!BX9)),
ISNUMBER(SEARCH("mẹ",data_survey!BX9)),
ISNUMBER(SEARCH("ba mẹ",data_survey!BX9)),
ISNUMBER(SEARCH("bame",data_survey!BX9)),
ISNUMBER(SEARCH("gia đình",data_survey!BX9)),
ISNUMBER(SEARCH("chị",data_survey!BX9)),
ISNUMBER(SEARCH("anh",data_survey!BX9)),
ISNUMBER(SEARCH("ông bà",data_survey!BX9)),
ISNUMBER(SEARCH("giám hộ",data_survey!BX9))
),1,
IF(OR(
ISNUMBER(SEARCH("bản thân",data_survey!BX9)),
ISNUMBER(SEARCH("tự mình",data_survey!BX9)),
ISNUMBER(SEARCH("tự bản thân",data_survey!BX9)),
ISNUMBER(SEARCH("tiền đi làm",data_survey!BX9)),
ISNUMBER(SEARCH("nghiên cứu khoa học",data_survey!BX9)),
ISNUMBER(SEARCH("một nửa lo",data_survey!BX9))
),2,
IF(OR(
ISNUMBER(SEARCH("học bổng",data_survey!BX9)),
ISNUMBER(SEARCH("giảm học phí",data_survey!BX9)),
ISNUMBER(SEARCH("không cần HP",data_survey!BX9)),
ISNUMBER(SEARCH("sư phạm",data_survey!BX9))
),3,4)))</f>
        <v>1</v>
      </c>
      <c r="R10" s="17">
        <f>data_survey!AN9</f>
        <v>1</v>
      </c>
      <c r="S10" s="17">
        <f>data_survey!AJ9</f>
        <v>2</v>
      </c>
      <c r="T10" s="17">
        <f>data_survey!AJ9</f>
        <v>2</v>
      </c>
      <c r="U10" s="17">
        <f>data_survey!CI9</f>
        <v>2</v>
      </c>
      <c r="V10" s="17">
        <f>data_survey!CG9</f>
        <v>2</v>
      </c>
      <c r="W10" s="17">
        <f>data_survey!CE9</f>
        <v>0</v>
      </c>
      <c r="X10" s="17">
        <f>data_survey!CC9</f>
        <v>1</v>
      </c>
      <c r="Y10" s="17">
        <f>data_survey!CA9</f>
        <v>1</v>
      </c>
      <c r="Z10" s="17">
        <f>data_survey!BN9</f>
        <v>5</v>
      </c>
      <c r="AA10" s="17">
        <f>data_survey!BP9</f>
        <v>0</v>
      </c>
      <c r="AB10" s="17">
        <f>data_survey!BQ9</f>
        <v>3</v>
      </c>
      <c r="AC10" s="17">
        <f>data_survey!BT9</f>
        <v>1</v>
      </c>
      <c r="AD10" s="17">
        <f>data_survey!CU9</f>
        <v>1</v>
      </c>
      <c r="AE10" s="17">
        <f>data_survey!CV9</f>
        <v>1</v>
      </c>
      <c r="AF10" s="17">
        <f>data_survey!CW9</f>
        <v>1</v>
      </c>
      <c r="AG10" s="17">
        <f>data_survey!CO9</f>
        <v>1</v>
      </c>
      <c r="AH10" s="17">
        <f>data_survey!DA9</f>
        <v>1</v>
      </c>
      <c r="AI10" s="17">
        <f>data_survey!DC9</f>
        <v>1</v>
      </c>
      <c r="AJ10" s="17">
        <f>data_survey!DQ9</f>
        <v>0</v>
      </c>
      <c r="AK10" s="17">
        <f>data_survey!DF9</f>
        <v>1</v>
      </c>
      <c r="AL10" s="17">
        <f>if(AK10=1, data_survey!DN9, 0)</f>
        <v>1.5</v>
      </c>
      <c r="AM10" s="17">
        <f>data_survey!CM9</f>
        <v>1.5</v>
      </c>
      <c r="AN10" s="17">
        <f>data_survey!DH9</f>
        <v>1</v>
      </c>
      <c r="AO10" s="17">
        <f>data_survey!DJ9</f>
        <v>1</v>
      </c>
      <c r="AP10" s="17">
        <f>data_survey!DL9</f>
        <v>0</v>
      </c>
      <c r="AQ10" s="17">
        <f>data_survey!BC9</f>
        <v>4</v>
      </c>
      <c r="AR10" s="17">
        <f>data_survey!BD9</f>
        <v>2</v>
      </c>
      <c r="AS10" s="17">
        <f>data_survey!BE9</f>
        <v>1</v>
      </c>
      <c r="AT10" s="17">
        <f>data_survey!BF9</f>
        <v>2</v>
      </c>
      <c r="AU10" s="17">
        <f>data_survey!BG9</f>
        <v>2</v>
      </c>
      <c r="AV10" s="17">
        <f>data_survey!BH9</f>
        <v>3</v>
      </c>
      <c r="AW10" s="17">
        <f>data_survey!BI9</f>
        <v>4</v>
      </c>
      <c r="AX10" s="17">
        <f>data_survey!AP9</f>
        <v>3</v>
      </c>
      <c r="AY10" s="17">
        <f>data_survey!AQ9</f>
        <v>2</v>
      </c>
      <c r="AZ10" s="17">
        <f>data_survey!AR9</f>
        <v>3</v>
      </c>
      <c r="BA10" s="17">
        <f>data_survey!AS9</f>
        <v>2</v>
      </c>
      <c r="BB10" s="17">
        <f>data_survey!AT9</f>
        <v>4</v>
      </c>
      <c r="BC10" s="17">
        <f>data_survey!AU9</f>
        <v>3</v>
      </c>
      <c r="BD10" s="17">
        <f>data_survey!AV9</f>
        <v>2</v>
      </c>
      <c r="BE10" s="17">
        <f>data_survey!AW9</f>
        <v>3</v>
      </c>
      <c r="BF10" s="17">
        <f>data_survey!AX9</f>
        <v>4</v>
      </c>
      <c r="BG10" s="17"/>
    </row>
    <row r="11">
      <c r="A11" s="17">
        <f>if(data_survey!C10="Nam", 0, 1)</f>
        <v>0</v>
      </c>
      <c r="B11" s="17">
        <f>IFERROR(__xludf.DUMMYFUNCTION("LET(
  t, LOWER(TRIM(data_survey!E10)),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1" s="17">
        <f>IFERROR(__xludf.DUMMYFUNCTION("LET(
  t, LOWER(TRIM(data_survey!G10)),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1" s="17">
        <f>IFERROR(__xludf.DUMMYFUNCTION("LET(
  text, LOWER(data_survey!I10),
  IFERROR(
    IFS(
      REGEXMATCH(text,""ở cùng gia đình|ở trọ cùng gia đình""), 0,
      REGEXMATCH(text,""thuê trọ""), 1,
      REGEXMATCH(text,""ở ktx""), 2,
      REGEXMATCH(text,""có nhà tại khu vực đang học|có"&amp;" nhà|ở riêng tại chung cư""), 3,
      REGEXMATCH(text,""ở nhà người quen""), 4
    ),
  -1)
)"),0.0)</f>
        <v>0</v>
      </c>
      <c r="E11" s="17">
        <f>IFERROR(__xludf.DUMMYFUNCTION("LET(
  t, LOWER(TRIM(data_survey!K10)),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11" s="17">
        <f>IFERROR(__xludf.DUMMYFUNCTION("LET(
  t, LOWER(TRIM(data_survey!M10)),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11" s="17">
        <f>if(data_survey!O10="Có", 1, 0)</f>
        <v>0</v>
      </c>
      <c r="H11" s="17">
        <f>if(data_survey!R10="", 0, data_survey!R10)</f>
        <v>0</v>
      </c>
      <c r="I11" s="17">
        <f>data_survey!W10</f>
        <v>0</v>
      </c>
      <c r="J11" s="17">
        <f>if(data_survey!AF10="Không áp lực", 0, if(data_survey!AF10="Có chút áp lực", 1, if(data_survey!AF10="Áp lực nhiều", 2, 3)))</f>
        <v>3</v>
      </c>
      <c r="K11" s="17">
        <f>SWITCH(data_survey!AG10,
 "Không ảnh hưởng",0,
 "Có chút ảnh hưởng",1,
 "Ảnh hưởng nhiều",2,
 "Ảnh hưởng rất nhiều",3)</f>
        <v>1</v>
      </c>
      <c r="L11" s="17">
        <f>SWITCH(data_survey!AD10,
 "Không",0,
 "Có một chút",1,
 "Rất lo lắng",2)</f>
        <v>2</v>
      </c>
      <c r="M11" s="17">
        <f>SWITCH(data_survey!AE10,
 "Không",0,
 "Có một chút",1,
 "Nhiều",2)</f>
        <v>1</v>
      </c>
      <c r="N11" s="17">
        <f>data_survey!BV10</f>
        <v>4</v>
      </c>
      <c r="O11" s="17">
        <f>SWITCH(data_survey!BY10,
 "Không",0,
 "Có",1,
 "Nhiều",2)</f>
        <v>1</v>
      </c>
      <c r="P11" s="17">
        <f>if(data_survey!BW10="Không", 0, 1)</f>
        <v>1</v>
      </c>
      <c r="Q11" s="17">
        <f>IF(OR(
ISNUMBER(SEARCH("cha",data_survey!BX10)),
ISNUMBER(SEARCH("mẹ",data_survey!BX10)),
ISNUMBER(SEARCH("ba mẹ",data_survey!BX10)),
ISNUMBER(SEARCH("bame",data_survey!BX10)),
ISNUMBER(SEARCH("gia đình",data_survey!BX10)),
ISNUMBER(SEARCH("chị",data_survey!BX10)),
ISNUMBER(SEARCH("anh",data_survey!BX10)),
ISNUMBER(SEARCH("ông bà",data_survey!BX10)),
ISNUMBER(SEARCH("giám hộ",data_survey!BX10))
),1,
IF(OR(
ISNUMBER(SEARCH("bản thân",data_survey!BX10)),
ISNUMBER(SEARCH("tự mình",data_survey!BX10)),
ISNUMBER(SEARCH("tự bản thân",data_survey!BX10)),
ISNUMBER(SEARCH("tiền đi làm",data_survey!BX10)),
ISNUMBER(SEARCH("nghiên cứu khoa học",data_survey!BX10)),
ISNUMBER(SEARCH("một nửa lo",data_survey!BX10))
),2,
IF(OR(
ISNUMBER(SEARCH("học bổng",data_survey!BX10)),
ISNUMBER(SEARCH("giảm học phí",data_survey!BX10)),
ISNUMBER(SEARCH("không cần HP",data_survey!BX10)),
ISNUMBER(SEARCH("sư phạm",data_survey!BX10))
),3,4)))</f>
        <v>1</v>
      </c>
      <c r="R11" s="17">
        <f>data_survey!AN10</f>
        <v>1</v>
      </c>
      <c r="S11" s="17">
        <f>data_survey!AJ10</f>
        <v>4</v>
      </c>
      <c r="T11" s="17">
        <f>data_survey!AJ10</f>
        <v>4</v>
      </c>
      <c r="U11" s="17">
        <f>data_survey!CI10</f>
        <v>1</v>
      </c>
      <c r="V11" s="17">
        <f>data_survey!CG10</f>
        <v>0</v>
      </c>
      <c r="W11" s="17">
        <f>data_survey!CE10</f>
        <v>1</v>
      </c>
      <c r="X11" s="17">
        <f>data_survey!CC10</f>
        <v>2</v>
      </c>
      <c r="Y11" s="17">
        <f>data_survey!CA10</f>
        <v>1</v>
      </c>
      <c r="Z11" s="17">
        <f>data_survey!BN10</f>
        <v>3</v>
      </c>
      <c r="AA11" s="17">
        <f>data_survey!BP10</f>
        <v>1</v>
      </c>
      <c r="AB11" s="17">
        <f>data_survey!BQ10</f>
        <v>6</v>
      </c>
      <c r="AC11" s="17">
        <f>data_survey!BT10</f>
        <v>1</v>
      </c>
      <c r="AD11" s="17">
        <f>data_survey!CU10</f>
        <v>1</v>
      </c>
      <c r="AE11" s="17">
        <f>data_survey!CV10</f>
        <v>1</v>
      </c>
      <c r="AF11" s="17">
        <f>data_survey!CW10</f>
        <v>1</v>
      </c>
      <c r="AG11" s="17">
        <f>data_survey!CO10</f>
        <v>2</v>
      </c>
      <c r="AH11" s="17">
        <f>data_survey!DA10</f>
        <v>1</v>
      </c>
      <c r="AI11" s="17">
        <f>data_survey!DC10</f>
        <v>1</v>
      </c>
      <c r="AJ11" s="17">
        <f>data_survey!DQ10</f>
        <v>1</v>
      </c>
      <c r="AK11" s="17">
        <f>data_survey!DF10</f>
        <v>1</v>
      </c>
      <c r="AL11" s="17">
        <f>if(AK11=1, data_survey!DN10, 0)</f>
        <v>5</v>
      </c>
      <c r="AM11" s="17">
        <f>data_survey!CM10</f>
        <v>6</v>
      </c>
      <c r="AN11" s="17">
        <f>data_survey!DH10</f>
        <v>1</v>
      </c>
      <c r="AO11" s="17">
        <f>data_survey!DJ10</f>
        <v>1</v>
      </c>
      <c r="AP11" s="17">
        <f>data_survey!DL10</f>
        <v>1</v>
      </c>
      <c r="AQ11" s="17">
        <f>data_survey!BC10</f>
        <v>3</v>
      </c>
      <c r="AR11" s="17">
        <f>data_survey!BD10</f>
        <v>3</v>
      </c>
      <c r="AS11" s="17">
        <f>data_survey!BE10</f>
        <v>2</v>
      </c>
      <c r="AT11" s="17">
        <f>data_survey!BF10</f>
        <v>4</v>
      </c>
      <c r="AU11" s="17">
        <f>data_survey!BG10</f>
        <v>2</v>
      </c>
      <c r="AV11" s="17">
        <f>data_survey!BH10</f>
        <v>3</v>
      </c>
      <c r="AW11" s="17">
        <f>data_survey!BI10</f>
        <v>4</v>
      </c>
      <c r="AX11" s="17">
        <f>data_survey!AP10</f>
        <v>3</v>
      </c>
      <c r="AY11" s="17">
        <f>data_survey!AQ10</f>
        <v>3</v>
      </c>
      <c r="AZ11" s="17">
        <f>data_survey!AR10</f>
        <v>2</v>
      </c>
      <c r="BA11" s="17">
        <f>data_survey!AS10</f>
        <v>4</v>
      </c>
      <c r="BB11" s="17">
        <f>data_survey!AT10</f>
        <v>4</v>
      </c>
      <c r="BC11" s="17">
        <f>data_survey!AU10</f>
        <v>2</v>
      </c>
      <c r="BD11" s="17">
        <f>data_survey!AV10</f>
        <v>4</v>
      </c>
      <c r="BE11" s="17">
        <f>data_survey!AW10</f>
        <v>4</v>
      </c>
      <c r="BF11" s="17">
        <f>data_survey!AX10</f>
        <v>2</v>
      </c>
      <c r="BG11" s="17"/>
    </row>
    <row r="12">
      <c r="A12" s="17">
        <f>if(data_survey!C11="Nam", 0, 1)</f>
        <v>0</v>
      </c>
      <c r="B12" s="17">
        <f>IFERROR(__xludf.DUMMYFUNCTION("LET(
  t, LOWER(TRIM(data_survey!E11)),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12" s="17">
        <f>IFERROR(__xludf.DUMMYFUNCTION("LET(
  t, LOWER(TRIM(data_survey!G11)),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2" s="17">
        <f>IFERROR(__xludf.DUMMYFUNCTION("LET(
  text, LOWER(data_survey!I11),
  IFERROR(
    IFS(
      REGEXMATCH(text,""ở cùng gia đình|ở trọ cùng gia đình""), 0,
      REGEXMATCH(text,""thuê trọ""), 1,
      REGEXMATCH(text,""ở ktx""), 2,
      REGEXMATCH(text,""có nhà tại khu vực đang học|có"&amp;" nhà|ở riêng tại chung cư""), 3,
      REGEXMATCH(text,""ở nhà người quen""), 4
    ),
  -1)
)"),0.0)</f>
        <v>0</v>
      </c>
      <c r="E12" s="17">
        <f>IFERROR(__xludf.DUMMYFUNCTION("LET(
  t, LOWER(TRIM(data_survey!K11)),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12" s="17">
        <f>IFERROR(__xludf.DUMMYFUNCTION("LET(
  t, LOWER(TRIM(data_survey!M11)),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12" s="17">
        <f>if(data_survey!O11="Có", 1, 0)</f>
        <v>1</v>
      </c>
      <c r="H12" s="17">
        <f>if(data_survey!R11="", 0, data_survey!R11)</f>
        <v>1</v>
      </c>
      <c r="I12" s="17">
        <f>data_survey!W11</f>
        <v>40</v>
      </c>
      <c r="J12" s="17">
        <f>if(data_survey!AF11="Không áp lực", 0, if(data_survey!AF11="Có chút áp lực", 1, if(data_survey!AF11="Áp lực nhiều", 2, 3)))</f>
        <v>1</v>
      </c>
      <c r="K12" s="17">
        <f>SWITCH(data_survey!AG11,
 "Không ảnh hưởng",0,
 "Có chút ảnh hưởng",1,
 "Ảnh hưởng nhiều",2,
 "Ảnh hưởng rất nhiều",3)</f>
        <v>3</v>
      </c>
      <c r="L12" s="17">
        <f>SWITCH(data_survey!AD11,
 "Không",0,
 "Có một chút",1,
 "Rất lo lắng",2)</f>
        <v>2</v>
      </c>
      <c r="M12" s="17">
        <f>SWITCH(data_survey!AE11,
 "Không",0,
 "Có một chút",1,
 "Nhiều",2)</f>
        <v>1</v>
      </c>
      <c r="N12" s="17">
        <f>data_survey!BV11</f>
        <v>1</v>
      </c>
      <c r="O12" s="17">
        <f>SWITCH(data_survey!BY11,
 "Không",0,
 "Có",1,
 "Nhiều",2)</f>
        <v>1</v>
      </c>
      <c r="P12" s="17">
        <f>if(data_survey!BW11="Không", 0, 1)</f>
        <v>1</v>
      </c>
      <c r="Q12" s="17">
        <f>IF(OR(
ISNUMBER(SEARCH("cha",data_survey!BX11)),
ISNUMBER(SEARCH("mẹ",data_survey!BX11)),
ISNUMBER(SEARCH("ba mẹ",data_survey!BX11)),
ISNUMBER(SEARCH("bame",data_survey!BX11)),
ISNUMBER(SEARCH("gia đình",data_survey!BX11)),
ISNUMBER(SEARCH("chị",data_survey!BX11)),
ISNUMBER(SEARCH("anh",data_survey!BX11)),
ISNUMBER(SEARCH("ông bà",data_survey!BX11)),
ISNUMBER(SEARCH("giám hộ",data_survey!BX11))
),1,
IF(OR(
ISNUMBER(SEARCH("bản thân",data_survey!BX11)),
ISNUMBER(SEARCH("tự mình",data_survey!BX11)),
ISNUMBER(SEARCH("tự bản thân",data_survey!BX11)),
ISNUMBER(SEARCH("tiền đi làm",data_survey!BX11)),
ISNUMBER(SEARCH("nghiên cứu khoa học",data_survey!BX11)),
ISNUMBER(SEARCH("một nửa lo",data_survey!BX11))
),2,
IF(OR(
ISNUMBER(SEARCH("học bổng",data_survey!BX11)),
ISNUMBER(SEARCH("giảm học phí",data_survey!BX11)),
ISNUMBER(SEARCH("không cần HP",data_survey!BX11)),
ISNUMBER(SEARCH("sư phạm",data_survey!BX11))
),3,4)))</f>
        <v>1</v>
      </c>
      <c r="R12" s="17">
        <f>data_survey!AN11</f>
        <v>0</v>
      </c>
      <c r="S12" s="17">
        <f>data_survey!AJ11</f>
        <v>0</v>
      </c>
      <c r="T12" s="17">
        <f>data_survey!AJ11</f>
        <v>0</v>
      </c>
      <c r="U12" s="17">
        <f>data_survey!CI11</f>
        <v>0</v>
      </c>
      <c r="V12" s="17">
        <f>data_survey!CG11</f>
        <v>0</v>
      </c>
      <c r="W12" s="17">
        <f>data_survey!CE11</f>
        <v>0</v>
      </c>
      <c r="X12" s="17">
        <f>data_survey!CC11</f>
        <v>2</v>
      </c>
      <c r="Y12" s="17">
        <f>data_survey!CA11</f>
        <v>2</v>
      </c>
      <c r="Z12" s="17">
        <f>data_survey!BN11</f>
        <v>1</v>
      </c>
      <c r="AA12" s="17">
        <f>data_survey!BP11</f>
        <v>1</v>
      </c>
      <c r="AB12" s="17">
        <f>data_survey!BQ11</f>
        <v>5</v>
      </c>
      <c r="AC12" s="17">
        <f>data_survey!BT11</f>
        <v>1</v>
      </c>
      <c r="AD12" s="17">
        <f>data_survey!CU11</f>
        <v>1</v>
      </c>
      <c r="AE12" s="17">
        <f>data_survey!CV11</f>
        <v>1</v>
      </c>
      <c r="AF12" s="17">
        <f>data_survey!CW11</f>
        <v>0</v>
      </c>
      <c r="AG12" s="17">
        <f>data_survey!CO11</f>
        <v>0</v>
      </c>
      <c r="AH12" s="17">
        <f>data_survey!DA11</f>
        <v>0</v>
      </c>
      <c r="AI12" s="17">
        <f>data_survey!DC11</f>
        <v>0</v>
      </c>
      <c r="AJ12" s="17">
        <f>data_survey!DQ11</f>
        <v>0</v>
      </c>
      <c r="AK12" s="17">
        <f>data_survey!DF11</f>
        <v>1</v>
      </c>
      <c r="AL12" s="17">
        <f>if(AK12=1, data_survey!DN11, 0)</f>
        <v>1.5</v>
      </c>
      <c r="AM12" s="17">
        <f>data_survey!CM11</f>
        <v>1.5</v>
      </c>
      <c r="AN12" s="17">
        <f>data_survey!DH11</f>
        <v>0</v>
      </c>
      <c r="AO12" s="17">
        <f>data_survey!DJ11</f>
        <v>1</v>
      </c>
      <c r="AP12" s="17">
        <f>data_survey!DL11</f>
        <v>0</v>
      </c>
      <c r="AQ12" s="17">
        <f>data_survey!BC11</f>
        <v>3</v>
      </c>
      <c r="AR12" s="17">
        <f>data_survey!BD11</f>
        <v>2</v>
      </c>
      <c r="AS12" s="17">
        <f>data_survey!BE11</f>
        <v>4</v>
      </c>
      <c r="AT12" s="17">
        <f>data_survey!BF11</f>
        <v>4</v>
      </c>
      <c r="AU12" s="17">
        <f>data_survey!BG11</f>
        <v>4</v>
      </c>
      <c r="AV12" s="17">
        <f>data_survey!BH11</f>
        <v>4</v>
      </c>
      <c r="AW12" s="17">
        <f>data_survey!BI11</f>
        <v>3</v>
      </c>
      <c r="AX12" s="17">
        <f>data_survey!AP11</f>
        <v>3</v>
      </c>
      <c r="AY12" s="17">
        <f>data_survey!AQ11</f>
        <v>3</v>
      </c>
      <c r="AZ12" s="17">
        <f>data_survey!AR11</f>
        <v>4</v>
      </c>
      <c r="BA12" s="17">
        <f>data_survey!AS11</f>
        <v>3</v>
      </c>
      <c r="BB12" s="17">
        <f>data_survey!AT11</f>
        <v>2</v>
      </c>
      <c r="BC12" s="17">
        <f>data_survey!AU11</f>
        <v>3</v>
      </c>
      <c r="BD12" s="17">
        <f>data_survey!AV11</f>
        <v>3</v>
      </c>
      <c r="BE12" s="17">
        <f>data_survey!AW11</f>
        <v>4</v>
      </c>
      <c r="BF12" s="17">
        <f>data_survey!AX11</f>
        <v>4</v>
      </c>
      <c r="BG12" s="17"/>
    </row>
    <row r="13">
      <c r="A13" s="17">
        <f>if(data_survey!C12="Nam", 0, 1)</f>
        <v>0</v>
      </c>
      <c r="B13" s="17">
        <f>IFERROR(__xludf.DUMMYFUNCTION("LET(
  t, LOWER(TRIM(data_survey!E12)),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3" s="17">
        <f>IFERROR(__xludf.DUMMYFUNCTION("LET(
  t, LOWER(TRIM(data_survey!G12)),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3" s="17">
        <f>IFERROR(__xludf.DUMMYFUNCTION("LET(
  text, LOWER(data_survey!I12),
  IFERROR(
    IFS(
      REGEXMATCH(text,""ở cùng gia đình|ở trọ cùng gia đình""), 0,
      REGEXMATCH(text,""thuê trọ""), 1,
      REGEXMATCH(text,""ở ktx""), 2,
      REGEXMATCH(text,""có nhà tại khu vực đang học|có"&amp;" nhà|ở riêng tại chung cư""), 3,
      REGEXMATCH(text,""ở nhà người quen""), 4
    ),
  -1)
)"),1.0)</f>
        <v>1</v>
      </c>
      <c r="E13" s="17">
        <f>IFERROR(__xludf.DUMMYFUNCTION("LET(
  t, LOWER(TRIM(data_survey!K12)),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13" s="17">
        <f>IFERROR(__xludf.DUMMYFUNCTION("LET(
  t, LOWER(TRIM(data_survey!M12)),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13" s="17">
        <f>if(data_survey!O12="Có", 1, 0)</f>
        <v>0</v>
      </c>
      <c r="H13" s="17">
        <f>if(data_survey!R12="", 0, data_survey!R12)</f>
        <v>0</v>
      </c>
      <c r="I13" s="17">
        <f>data_survey!W12</f>
        <v>0</v>
      </c>
      <c r="J13" s="17">
        <f>if(data_survey!AF12="Không áp lực", 0, if(data_survey!AF12="Có chút áp lực", 1, if(data_survey!AF12="Áp lực nhiều", 2, 3)))</f>
        <v>0</v>
      </c>
      <c r="K13" s="17">
        <f>SWITCH(data_survey!AG12,
 "Không ảnh hưởng",0,
 "Có chút ảnh hưởng",1,
 "Ảnh hưởng nhiều",2,
 "Ảnh hưởng rất nhiều",3)</f>
        <v>1</v>
      </c>
      <c r="L13" s="17">
        <f>SWITCH(data_survey!AD12,
 "Không",0,
 "Có một chút",1,
 "Rất lo lắng",2)</f>
        <v>1</v>
      </c>
      <c r="M13" s="17">
        <f>SWITCH(data_survey!AE12,
 "Không",0,
 "Có một chút",1,
 "Nhiều",2)</f>
        <v>0</v>
      </c>
      <c r="N13" s="17">
        <f>data_survey!BV12</f>
        <v>5</v>
      </c>
      <c r="O13" s="17">
        <f>SWITCH(data_survey!BY12,
 "Không",0,
 "Có",1,
 "Nhiều",2)</f>
        <v>0</v>
      </c>
      <c r="P13" s="17">
        <f>if(data_survey!BW12="Không", 0, 1)</f>
        <v>0</v>
      </c>
      <c r="Q13" s="17">
        <f>IF(OR(
ISNUMBER(SEARCH("cha",data_survey!BX12)),
ISNUMBER(SEARCH("mẹ",data_survey!BX12)),
ISNUMBER(SEARCH("ba mẹ",data_survey!BX12)),
ISNUMBER(SEARCH("bame",data_survey!BX12)),
ISNUMBER(SEARCH("gia đình",data_survey!BX12)),
ISNUMBER(SEARCH("chị",data_survey!BX12)),
ISNUMBER(SEARCH("anh",data_survey!BX12)),
ISNUMBER(SEARCH("ông bà",data_survey!BX12)),
ISNUMBER(SEARCH("giám hộ",data_survey!BX12))
),1,
IF(OR(
ISNUMBER(SEARCH("bản thân",data_survey!BX12)),
ISNUMBER(SEARCH("tự mình",data_survey!BX12)),
ISNUMBER(SEARCH("tự bản thân",data_survey!BX12)),
ISNUMBER(SEARCH("tiền đi làm",data_survey!BX12)),
ISNUMBER(SEARCH("nghiên cứu khoa học",data_survey!BX12)),
ISNUMBER(SEARCH("một nửa lo",data_survey!BX12))
),2,
IF(OR(
ISNUMBER(SEARCH("học bổng",data_survey!BX12)),
ISNUMBER(SEARCH("giảm học phí",data_survey!BX12)),
ISNUMBER(SEARCH("không cần HP",data_survey!BX12)),
ISNUMBER(SEARCH("sư phạm",data_survey!BX12))
),3,4)))</f>
        <v>1</v>
      </c>
      <c r="R13" s="17">
        <f>data_survey!AN12</f>
        <v>1</v>
      </c>
      <c r="S13" s="17">
        <f>data_survey!AJ12</f>
        <v>1</v>
      </c>
      <c r="T13" s="17">
        <f>data_survey!AJ12</f>
        <v>1</v>
      </c>
      <c r="U13" s="17">
        <f>data_survey!CI12</f>
        <v>0</v>
      </c>
      <c r="V13" s="17">
        <f>data_survey!CG12</f>
        <v>0</v>
      </c>
      <c r="W13" s="17">
        <f>data_survey!CE12</f>
        <v>0</v>
      </c>
      <c r="X13" s="17">
        <f>data_survey!CC12</f>
        <v>0</v>
      </c>
      <c r="Y13" s="17">
        <f>data_survey!CA12</f>
        <v>1</v>
      </c>
      <c r="Z13" s="17">
        <f>data_survey!BN12</f>
        <v>1</v>
      </c>
      <c r="AA13" s="17">
        <f>data_survey!BP12</f>
        <v>1</v>
      </c>
      <c r="AB13" s="17">
        <f>data_survey!BQ12</f>
        <v>4</v>
      </c>
      <c r="AC13" s="17">
        <f>data_survey!BT12</f>
        <v>0</v>
      </c>
      <c r="AD13" s="17">
        <f>data_survey!CU12</f>
        <v>0</v>
      </c>
      <c r="AE13" s="17">
        <f>data_survey!CV12</f>
        <v>0</v>
      </c>
      <c r="AF13" s="17">
        <f>data_survey!CW12</f>
        <v>0</v>
      </c>
      <c r="AG13" s="17">
        <f>data_survey!CO12</f>
        <v>0</v>
      </c>
      <c r="AH13" s="17">
        <f>data_survey!DA12</f>
        <v>0</v>
      </c>
      <c r="AI13" s="17">
        <f>data_survey!DC12</f>
        <v>0</v>
      </c>
      <c r="AJ13" s="17">
        <f>data_survey!DQ12</f>
        <v>0</v>
      </c>
      <c r="AK13" s="17">
        <f>data_survey!DF12</f>
        <v>1</v>
      </c>
      <c r="AL13" s="17">
        <f>if(AK13=1, data_survey!DN12, 0)</f>
        <v>5</v>
      </c>
      <c r="AM13" s="17">
        <f>data_survey!CM12</f>
        <v>1.5</v>
      </c>
      <c r="AN13" s="17">
        <f>data_survey!DH12</f>
        <v>0</v>
      </c>
      <c r="AO13" s="17">
        <f>data_survey!DJ12</f>
        <v>0</v>
      </c>
      <c r="AP13" s="17">
        <f>data_survey!DL12</f>
        <v>0</v>
      </c>
      <c r="AQ13" s="17">
        <f>data_survey!BC12</f>
        <v>3</v>
      </c>
      <c r="AR13" s="17">
        <f>data_survey!BD12</f>
        <v>3</v>
      </c>
      <c r="AS13" s="17">
        <f>data_survey!BE12</f>
        <v>3</v>
      </c>
      <c r="AT13" s="17">
        <f>data_survey!BF12</f>
        <v>3</v>
      </c>
      <c r="AU13" s="17">
        <f>data_survey!BG12</f>
        <v>3</v>
      </c>
      <c r="AV13" s="17">
        <f>data_survey!BH12</f>
        <v>3</v>
      </c>
      <c r="AW13" s="17">
        <f>data_survey!BI12</f>
        <v>3</v>
      </c>
      <c r="AX13" s="17">
        <f>data_survey!AP12</f>
        <v>3</v>
      </c>
      <c r="AY13" s="17">
        <f>data_survey!AQ12</f>
        <v>3</v>
      </c>
      <c r="AZ13" s="17">
        <f>data_survey!AR12</f>
        <v>3</v>
      </c>
      <c r="BA13" s="17">
        <f>data_survey!AS12</f>
        <v>3</v>
      </c>
      <c r="BB13" s="17">
        <f>data_survey!AT12</f>
        <v>3</v>
      </c>
      <c r="BC13" s="17">
        <f>data_survey!AU12</f>
        <v>3</v>
      </c>
      <c r="BD13" s="17">
        <f>data_survey!AV12</f>
        <v>3</v>
      </c>
      <c r="BE13" s="17">
        <f>data_survey!AW12</f>
        <v>3</v>
      </c>
      <c r="BF13" s="17">
        <f>data_survey!AX12</f>
        <v>3</v>
      </c>
      <c r="BG13" s="17"/>
    </row>
    <row r="14">
      <c r="A14" s="17">
        <f>if(data_survey!C13="Nam", 0, 1)</f>
        <v>0</v>
      </c>
      <c r="B14" s="17">
        <f>IFERROR(__xludf.DUMMYFUNCTION("LET(
  t, LOWER(TRIM(data_survey!E13)),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4" s="17">
        <f>IFERROR(__xludf.DUMMYFUNCTION("LET(
  t, LOWER(TRIM(data_survey!G13)),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4" s="17">
        <f>IFERROR(__xludf.DUMMYFUNCTION("LET(
  text, LOWER(data_survey!I13),
  IFERROR(
    IFS(
      REGEXMATCH(text,""ở cùng gia đình|ở trọ cùng gia đình""), 0,
      REGEXMATCH(text,""thuê trọ""), 1,
      REGEXMATCH(text,""ở ktx""), 2,
      REGEXMATCH(text,""có nhà tại khu vực đang học|có"&amp;" nhà|ở riêng tại chung cư""), 3,
      REGEXMATCH(text,""ở nhà người quen""), 4
    ),
  -1)
)"),0.0)</f>
        <v>0</v>
      </c>
      <c r="E14" s="17">
        <f>IFERROR(__xludf.DUMMYFUNCTION("LET(
  t, LOWER(TRIM(data_survey!K13)),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14" s="17">
        <f>IFERROR(__xludf.DUMMYFUNCTION("LET(
  t, LOWER(TRIM(data_survey!M13)),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14" s="17">
        <f>if(data_survey!O13="Có", 1, 0)</f>
        <v>0</v>
      </c>
      <c r="H14" s="17">
        <f>if(data_survey!R13="", 0, data_survey!R13)</f>
        <v>0</v>
      </c>
      <c r="I14" s="17">
        <f>data_survey!W13</f>
        <v>0</v>
      </c>
      <c r="J14" s="17">
        <f>if(data_survey!AF13="Không áp lực", 0, if(data_survey!AF13="Có chút áp lực", 1, if(data_survey!AF13="Áp lực nhiều", 2, 3)))</f>
        <v>1</v>
      </c>
      <c r="K14" s="17">
        <f>SWITCH(data_survey!AG13,
 "Không ảnh hưởng",0,
 "Có chút ảnh hưởng",1,
 "Ảnh hưởng nhiều",2,
 "Ảnh hưởng rất nhiều",3)</f>
        <v>1</v>
      </c>
      <c r="L14" s="17">
        <f>SWITCH(data_survey!AD13,
 "Không",0,
 "Có một chút",1,
 "Rất lo lắng",2)</f>
        <v>2</v>
      </c>
      <c r="M14" s="17">
        <f>SWITCH(data_survey!AE13,
 "Không",0,
 "Có một chút",1,
 "Nhiều",2)</f>
        <v>1</v>
      </c>
      <c r="N14" s="17">
        <f>data_survey!BV13</f>
        <v>3</v>
      </c>
      <c r="O14" s="17">
        <f>SWITCH(data_survey!BY13,
 "Không",0,
 "Có",1,
 "Nhiều",2)</f>
        <v>0</v>
      </c>
      <c r="P14" s="17">
        <f>if(data_survey!BW13="Không", 0, 1)</f>
        <v>0</v>
      </c>
      <c r="Q14" s="17">
        <f>IF(OR(
ISNUMBER(SEARCH("cha",data_survey!BX13)),
ISNUMBER(SEARCH("mẹ",data_survey!BX13)),
ISNUMBER(SEARCH("ba mẹ",data_survey!BX13)),
ISNUMBER(SEARCH("bame",data_survey!BX13)),
ISNUMBER(SEARCH("gia đình",data_survey!BX13)),
ISNUMBER(SEARCH("chị",data_survey!BX13)),
ISNUMBER(SEARCH("anh",data_survey!BX13)),
ISNUMBER(SEARCH("ông bà",data_survey!BX13)),
ISNUMBER(SEARCH("giám hộ",data_survey!BX13))
),1,
IF(OR(
ISNUMBER(SEARCH("bản thân",data_survey!BX13)),
ISNUMBER(SEARCH("tự mình",data_survey!BX13)),
ISNUMBER(SEARCH("tự bản thân",data_survey!BX13)),
ISNUMBER(SEARCH("tiền đi làm",data_survey!BX13)),
ISNUMBER(SEARCH("nghiên cứu khoa học",data_survey!BX13)),
ISNUMBER(SEARCH("một nửa lo",data_survey!BX13))
),2,
IF(OR(
ISNUMBER(SEARCH("học bổng",data_survey!BX13)),
ISNUMBER(SEARCH("giảm học phí",data_survey!BX13)),
ISNUMBER(SEARCH("không cần HP",data_survey!BX13)),
ISNUMBER(SEARCH("sư phạm",data_survey!BX13))
),3,4)))</f>
        <v>1</v>
      </c>
      <c r="R14" s="17">
        <f>data_survey!AN13</f>
        <v>0</v>
      </c>
      <c r="S14" s="17">
        <f>data_survey!AJ13</f>
        <v>0</v>
      </c>
      <c r="T14" s="17">
        <f>data_survey!AJ13</f>
        <v>0</v>
      </c>
      <c r="U14" s="17">
        <f>data_survey!CI13</f>
        <v>1</v>
      </c>
      <c r="V14" s="17">
        <f>data_survey!CG13</f>
        <v>0</v>
      </c>
      <c r="W14" s="17">
        <f>data_survey!CE13</f>
        <v>0</v>
      </c>
      <c r="X14" s="17">
        <f>data_survey!CC13</f>
        <v>1</v>
      </c>
      <c r="Y14" s="17">
        <f>data_survey!CA13</f>
        <v>1</v>
      </c>
      <c r="Z14" s="17">
        <f>data_survey!BN13</f>
        <v>2</v>
      </c>
      <c r="AA14" s="17">
        <f>data_survey!BP13</f>
        <v>0</v>
      </c>
      <c r="AB14" s="17">
        <f>data_survey!BQ13</f>
        <v>3</v>
      </c>
      <c r="AC14" s="17">
        <f>data_survey!BT13</f>
        <v>0</v>
      </c>
      <c r="AD14" s="17">
        <f>data_survey!CU13</f>
        <v>0</v>
      </c>
      <c r="AE14" s="17">
        <f>data_survey!CV13</f>
        <v>0</v>
      </c>
      <c r="AF14" s="17">
        <f>data_survey!CW13</f>
        <v>0</v>
      </c>
      <c r="AG14" s="17">
        <f>data_survey!CO13</f>
        <v>0</v>
      </c>
      <c r="AH14" s="17">
        <f>data_survey!DA13</f>
        <v>0</v>
      </c>
      <c r="AI14" s="17">
        <f>data_survey!DC13</f>
        <v>0</v>
      </c>
      <c r="AJ14" s="17">
        <f>data_survey!DQ13</f>
        <v>0</v>
      </c>
      <c r="AK14" s="17">
        <f>data_survey!DF13</f>
        <v>1</v>
      </c>
      <c r="AL14" s="17">
        <f>if(AK14=1, data_survey!DN13, 0)</f>
        <v>3.5</v>
      </c>
      <c r="AM14" s="17">
        <f>data_survey!CM13</f>
        <v>3.5</v>
      </c>
      <c r="AN14" s="17">
        <f>data_survey!DH13</f>
        <v>0</v>
      </c>
      <c r="AO14" s="17">
        <f>data_survey!DJ13</f>
        <v>0</v>
      </c>
      <c r="AP14" s="17">
        <f>data_survey!DL13</f>
        <v>0</v>
      </c>
      <c r="AQ14" s="17">
        <f>data_survey!BC13</f>
        <v>2</v>
      </c>
      <c r="AR14" s="17">
        <f>data_survey!BD13</f>
        <v>3</v>
      </c>
      <c r="AS14" s="17">
        <f>data_survey!BE13</f>
        <v>3</v>
      </c>
      <c r="AT14" s="17">
        <f>data_survey!BF13</f>
        <v>1</v>
      </c>
      <c r="AU14" s="17">
        <f>data_survey!BG13</f>
        <v>3</v>
      </c>
      <c r="AV14" s="17">
        <f>data_survey!BH13</f>
        <v>3</v>
      </c>
      <c r="AW14" s="17">
        <f>data_survey!BI13</f>
        <v>2</v>
      </c>
      <c r="AX14" s="17">
        <f>data_survey!AP13</f>
        <v>3</v>
      </c>
      <c r="AY14" s="17">
        <f>data_survey!AQ13</f>
        <v>3</v>
      </c>
      <c r="AZ14" s="17">
        <f>data_survey!AR13</f>
        <v>1</v>
      </c>
      <c r="BA14" s="17">
        <f>data_survey!AS13</f>
        <v>2</v>
      </c>
      <c r="BB14" s="17">
        <f>data_survey!AT13</f>
        <v>1</v>
      </c>
      <c r="BC14" s="17">
        <f>data_survey!AU13</f>
        <v>3</v>
      </c>
      <c r="BD14" s="17">
        <f>data_survey!AV13</f>
        <v>4</v>
      </c>
      <c r="BE14" s="17">
        <f>data_survey!AW13</f>
        <v>2</v>
      </c>
      <c r="BF14" s="17">
        <f>data_survey!AX13</f>
        <v>1</v>
      </c>
      <c r="BG14" s="17"/>
    </row>
    <row r="15">
      <c r="A15" s="17">
        <f>if(data_survey!C14="Nam", 0, 1)</f>
        <v>0</v>
      </c>
      <c r="B15" s="17">
        <f>IFERROR(__xludf.DUMMYFUNCTION("LET(
  t, LOWER(TRIM(data_survey!E14)),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5" s="17">
        <f>IFERROR(__xludf.DUMMYFUNCTION("LET(
  t, LOWER(TRIM(data_survey!G14)),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5" s="17">
        <f>IFERROR(__xludf.DUMMYFUNCTION("LET(
  text, LOWER(data_survey!I14),
  IFERROR(
    IFS(
      REGEXMATCH(text,""ở cùng gia đình|ở trọ cùng gia đình""), 0,
      REGEXMATCH(text,""thuê trọ""), 1,
      REGEXMATCH(text,""ở ktx""), 2,
      REGEXMATCH(text,""có nhà tại khu vực đang học|có"&amp;" nhà|ở riêng tại chung cư""), 3,
      REGEXMATCH(text,""ở nhà người quen""), 4
    ),
  -1)
)"),1.0)</f>
        <v>1</v>
      </c>
      <c r="E15" s="17">
        <f>IFERROR(__xludf.DUMMYFUNCTION("LET(
  t, LOWER(TRIM(data_survey!K14)),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15" s="17">
        <f>IFERROR(__xludf.DUMMYFUNCTION("LET(
  t, LOWER(TRIM(data_survey!M14)),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15" s="17">
        <f>if(data_survey!O14="Có", 1, 0)</f>
        <v>0</v>
      </c>
      <c r="H15" s="17">
        <f>if(data_survey!R14="", 0, data_survey!R14)</f>
        <v>0</v>
      </c>
      <c r="I15" s="17">
        <f>data_survey!W14</f>
        <v>0</v>
      </c>
      <c r="J15" s="17">
        <f>if(data_survey!AF14="Không áp lực", 0, if(data_survey!AF14="Có chút áp lực", 1, if(data_survey!AF14="Áp lực nhiều", 2, 3)))</f>
        <v>2</v>
      </c>
      <c r="K15" s="17">
        <f>SWITCH(data_survey!AG14,
 "Không ảnh hưởng",0,
 "Có chút ảnh hưởng",1,
 "Ảnh hưởng nhiều",2,
 "Ảnh hưởng rất nhiều",3)</f>
        <v>0</v>
      </c>
      <c r="L15" s="17">
        <f>SWITCH(data_survey!AD14,
 "Không",0,
 "Có một chút",1,
 "Rất lo lắng",2)</f>
        <v>1</v>
      </c>
      <c r="M15" s="17">
        <f>SWITCH(data_survey!AE14,
 "Không",0,
 "Có một chút",1,
 "Nhiều",2)</f>
        <v>0</v>
      </c>
      <c r="N15" s="17">
        <f>data_survey!BV14</f>
        <v>3</v>
      </c>
      <c r="O15" s="17">
        <f>SWITCH(data_survey!BY14,
 "Không",0,
 "Có",1,
 "Nhiều",2)</f>
        <v>0</v>
      </c>
      <c r="P15" s="17">
        <f>if(data_survey!BW14="Không", 0, 1)</f>
        <v>1</v>
      </c>
      <c r="Q15" s="17">
        <f>IF(OR(
ISNUMBER(SEARCH("cha",data_survey!BX14)),
ISNUMBER(SEARCH("mẹ",data_survey!BX14)),
ISNUMBER(SEARCH("ba mẹ",data_survey!BX14)),
ISNUMBER(SEARCH("bame",data_survey!BX14)),
ISNUMBER(SEARCH("gia đình",data_survey!BX14)),
ISNUMBER(SEARCH("chị",data_survey!BX14)),
ISNUMBER(SEARCH("anh",data_survey!BX14)),
ISNUMBER(SEARCH("ông bà",data_survey!BX14)),
ISNUMBER(SEARCH("giám hộ",data_survey!BX14))
),1,
IF(OR(
ISNUMBER(SEARCH("bản thân",data_survey!BX14)),
ISNUMBER(SEARCH("tự mình",data_survey!BX14)),
ISNUMBER(SEARCH("tự bản thân",data_survey!BX14)),
ISNUMBER(SEARCH("tiền đi làm",data_survey!BX14)),
ISNUMBER(SEARCH("nghiên cứu khoa học",data_survey!BX14)),
ISNUMBER(SEARCH("một nửa lo",data_survey!BX14))
),2,
IF(OR(
ISNUMBER(SEARCH("học bổng",data_survey!BX14)),
ISNUMBER(SEARCH("giảm học phí",data_survey!BX14)),
ISNUMBER(SEARCH("không cần HP",data_survey!BX14)),
ISNUMBER(SEARCH("sư phạm",data_survey!BX14))
),3,4)))</f>
        <v>1</v>
      </c>
      <c r="R15" s="17">
        <f>data_survey!AN14</f>
        <v>2</v>
      </c>
      <c r="S15" s="17">
        <f>data_survey!AJ14</f>
        <v>1</v>
      </c>
      <c r="T15" s="17">
        <f>data_survey!AJ14</f>
        <v>1</v>
      </c>
      <c r="U15" s="17">
        <f>data_survey!CI14</f>
        <v>0</v>
      </c>
      <c r="V15" s="17">
        <f>data_survey!CG14</f>
        <v>0</v>
      </c>
      <c r="W15" s="17">
        <f>data_survey!CE14</f>
        <v>0</v>
      </c>
      <c r="X15" s="17">
        <f>data_survey!CC14</f>
        <v>0</v>
      </c>
      <c r="Y15" s="17">
        <f>data_survey!CA14</f>
        <v>0</v>
      </c>
      <c r="Z15" s="17">
        <f>data_survey!BN14</f>
        <v>3</v>
      </c>
      <c r="AA15" s="17">
        <f>data_survey!BP14</f>
        <v>0</v>
      </c>
      <c r="AB15" s="17">
        <f>data_survey!BQ14</f>
        <v>1</v>
      </c>
      <c r="AC15" s="17">
        <f>data_survey!BT14</f>
        <v>1</v>
      </c>
      <c r="AD15" s="17">
        <f>data_survey!CU14</f>
        <v>0</v>
      </c>
      <c r="AE15" s="17">
        <f>data_survey!CV14</f>
        <v>0</v>
      </c>
      <c r="AF15" s="17">
        <f>data_survey!CW14</f>
        <v>0</v>
      </c>
      <c r="AG15" s="17">
        <f>data_survey!CO14</f>
        <v>0</v>
      </c>
      <c r="AH15" s="17">
        <f>data_survey!DA14</f>
        <v>0</v>
      </c>
      <c r="AI15" s="17">
        <f>data_survey!DC14</f>
        <v>0</v>
      </c>
      <c r="AJ15" s="17">
        <f>data_survey!DQ14</f>
        <v>0</v>
      </c>
      <c r="AK15" s="17">
        <f>data_survey!DF14</f>
        <v>1</v>
      </c>
      <c r="AL15" s="17">
        <f>if(AK15=1, data_survey!DN14, 0)</f>
        <v>3.5</v>
      </c>
      <c r="AM15" s="17">
        <f>data_survey!CM14</f>
        <v>6</v>
      </c>
      <c r="AN15" s="17">
        <f>data_survey!DH14</f>
        <v>0</v>
      </c>
      <c r="AO15" s="17">
        <f>data_survey!DJ14</f>
        <v>1</v>
      </c>
      <c r="AP15" s="17">
        <f>data_survey!DL14</f>
        <v>1</v>
      </c>
      <c r="AQ15" s="17">
        <f>data_survey!BC14</f>
        <v>1</v>
      </c>
      <c r="AR15" s="17">
        <f>data_survey!BD14</f>
        <v>1</v>
      </c>
      <c r="AS15" s="17">
        <f>data_survey!BE14</f>
        <v>1</v>
      </c>
      <c r="AT15" s="17">
        <f>data_survey!BF14</f>
        <v>1</v>
      </c>
      <c r="AU15" s="17">
        <f>data_survey!BG14</f>
        <v>1</v>
      </c>
      <c r="AV15" s="17">
        <f>data_survey!BH14</f>
        <v>1</v>
      </c>
      <c r="AW15" s="17">
        <f>data_survey!BI14</f>
        <v>1</v>
      </c>
      <c r="AX15" s="17">
        <f>data_survey!AP14</f>
        <v>4</v>
      </c>
      <c r="AY15" s="17">
        <f>data_survey!AQ14</f>
        <v>1</v>
      </c>
      <c r="AZ15" s="17">
        <f>data_survey!AR14</f>
        <v>4</v>
      </c>
      <c r="BA15" s="17">
        <f>data_survey!AS14</f>
        <v>2</v>
      </c>
      <c r="BB15" s="17">
        <f>data_survey!AT14</f>
        <v>1</v>
      </c>
      <c r="BC15" s="17">
        <f>data_survey!AU14</f>
        <v>2</v>
      </c>
      <c r="BD15" s="17">
        <f>data_survey!AV14</f>
        <v>4</v>
      </c>
      <c r="BE15" s="17">
        <f>data_survey!AW14</f>
        <v>1</v>
      </c>
      <c r="BF15" s="17">
        <f>data_survey!AX14</f>
        <v>1</v>
      </c>
      <c r="BG15" s="17"/>
    </row>
    <row r="16">
      <c r="A16" s="17">
        <f>if(data_survey!C15="Nam", 0, 1)</f>
        <v>0</v>
      </c>
      <c r="B16" s="17">
        <f>IFERROR(__xludf.DUMMYFUNCTION("LET(
  t, LOWER(TRIM(data_survey!E15)),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6" s="17">
        <f>IFERROR(__xludf.DUMMYFUNCTION("LET(
  t, LOWER(TRIM(data_survey!G15)),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6" s="17">
        <f>IFERROR(__xludf.DUMMYFUNCTION("LET(
  text, LOWER(data_survey!I15),
  IFERROR(
    IFS(
      REGEXMATCH(text,""ở cùng gia đình|ở trọ cùng gia đình""), 0,
      REGEXMATCH(text,""thuê trọ""), 1,
      REGEXMATCH(text,""ở ktx""), 2,
      REGEXMATCH(text,""có nhà tại khu vực đang học|có"&amp;" nhà|ở riêng tại chung cư""), 3,
      REGEXMATCH(text,""ở nhà người quen""), 4
    ),
  -1)
)"),1.0)</f>
        <v>1</v>
      </c>
      <c r="E16" s="17">
        <f>IFERROR(__xludf.DUMMYFUNCTION("LET(
  t, LOWER(TRIM(data_survey!K15)),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16" s="17">
        <f>IFERROR(__xludf.DUMMYFUNCTION("LET(
  t, LOWER(TRIM(data_survey!M15)),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16" s="17">
        <f>if(data_survey!O15="Có", 1, 0)</f>
        <v>1</v>
      </c>
      <c r="H16" s="17">
        <f>if(data_survey!R15="", 0, data_survey!R15)</f>
        <v>1</v>
      </c>
      <c r="I16" s="17">
        <f>data_survey!W15</f>
        <v>40</v>
      </c>
      <c r="J16" s="17">
        <f>if(data_survey!AF15="Không áp lực", 0, if(data_survey!AF15="Có chút áp lực", 1, if(data_survey!AF15="Áp lực nhiều", 2, 3)))</f>
        <v>2</v>
      </c>
      <c r="K16" s="17">
        <f>SWITCH(data_survey!AG15,
 "Không ảnh hưởng",0,
 "Có chút ảnh hưởng",1,
 "Ảnh hưởng nhiều",2,
 "Ảnh hưởng rất nhiều",3)</f>
        <v>2</v>
      </c>
      <c r="L16" s="17">
        <f>SWITCH(data_survey!AD15,
 "Không",0,
 "Có một chút",1,
 "Rất lo lắng",2)</f>
        <v>2</v>
      </c>
      <c r="M16" s="17">
        <f>SWITCH(data_survey!AE15,
 "Không",0,
 "Có một chút",1,
 "Nhiều",2)</f>
        <v>0</v>
      </c>
      <c r="N16" s="17">
        <f>data_survey!BV15</f>
        <v>1</v>
      </c>
      <c r="O16" s="17">
        <f>SWITCH(data_survey!BY15,
 "Không",0,
 "Có",1,
 "Nhiều",2)</f>
        <v>0</v>
      </c>
      <c r="P16" s="17">
        <f>if(data_survey!BW15="Không", 0, 1)</f>
        <v>0</v>
      </c>
      <c r="Q16" s="17">
        <f>IF(OR(
ISNUMBER(SEARCH("cha",data_survey!BX15)),
ISNUMBER(SEARCH("mẹ",data_survey!BX15)),
ISNUMBER(SEARCH("ba mẹ",data_survey!BX15)),
ISNUMBER(SEARCH("bame",data_survey!BX15)),
ISNUMBER(SEARCH("gia đình",data_survey!BX15)),
ISNUMBER(SEARCH("chị",data_survey!BX15)),
ISNUMBER(SEARCH("anh",data_survey!BX15)),
ISNUMBER(SEARCH("ông bà",data_survey!BX15)),
ISNUMBER(SEARCH("giám hộ",data_survey!BX15))
),1,
IF(OR(
ISNUMBER(SEARCH("bản thân",data_survey!BX15)),
ISNUMBER(SEARCH("tự mình",data_survey!BX15)),
ISNUMBER(SEARCH("tự bản thân",data_survey!BX15)),
ISNUMBER(SEARCH("tiền đi làm",data_survey!BX15)),
ISNUMBER(SEARCH("nghiên cứu khoa học",data_survey!BX15)),
ISNUMBER(SEARCH("một nửa lo",data_survey!BX15))
),2,
IF(OR(
ISNUMBER(SEARCH("học bổng",data_survey!BX15)),
ISNUMBER(SEARCH("giảm học phí",data_survey!BX15)),
ISNUMBER(SEARCH("không cần HP",data_survey!BX15)),
ISNUMBER(SEARCH("sư phạm",data_survey!BX15))
),3,4)))</f>
        <v>1</v>
      </c>
      <c r="R16" s="17">
        <f>data_survey!AN15</f>
        <v>1</v>
      </c>
      <c r="S16" s="17">
        <f>data_survey!AJ15</f>
        <v>1</v>
      </c>
      <c r="T16" s="17">
        <f>data_survey!AJ15</f>
        <v>1</v>
      </c>
      <c r="U16" s="17">
        <f>data_survey!CI15</f>
        <v>0</v>
      </c>
      <c r="V16" s="17">
        <f>data_survey!CG15</f>
        <v>0</v>
      </c>
      <c r="W16" s="17">
        <f>data_survey!CE15</f>
        <v>1</v>
      </c>
      <c r="X16" s="17">
        <f>data_survey!CC15</f>
        <v>1</v>
      </c>
      <c r="Y16" s="17">
        <f>data_survey!CA15</f>
        <v>0</v>
      </c>
      <c r="Z16" s="17">
        <f>data_survey!BN15</f>
        <v>1</v>
      </c>
      <c r="AA16" s="17">
        <f>data_survey!BP15</f>
        <v>0</v>
      </c>
      <c r="AB16" s="17">
        <f>data_survey!BQ15</f>
        <v>1</v>
      </c>
      <c r="AC16" s="17">
        <f>data_survey!BT15</f>
        <v>0</v>
      </c>
      <c r="AD16" s="17">
        <f>data_survey!CU15</f>
        <v>0</v>
      </c>
      <c r="AE16" s="17">
        <f>data_survey!CV15</f>
        <v>0</v>
      </c>
      <c r="AF16" s="17">
        <f>data_survey!CW15</f>
        <v>0</v>
      </c>
      <c r="AG16" s="17">
        <f>data_survey!CO15</f>
        <v>0</v>
      </c>
      <c r="AH16" s="17">
        <f>data_survey!DA15</f>
        <v>0</v>
      </c>
      <c r="AI16" s="17">
        <f>data_survey!DC15</f>
        <v>0</v>
      </c>
      <c r="AJ16" s="17">
        <f>data_survey!DQ15</f>
        <v>1</v>
      </c>
      <c r="AK16" s="17">
        <f>data_survey!DF15</f>
        <v>1</v>
      </c>
      <c r="AL16" s="17">
        <f>if(AK16=1, data_survey!DN15, 0)</f>
        <v>0.5</v>
      </c>
      <c r="AM16" s="17">
        <f>data_survey!CM15</f>
        <v>0</v>
      </c>
      <c r="AN16" s="17">
        <f>data_survey!DH15</f>
        <v>0</v>
      </c>
      <c r="AO16" s="17">
        <f>data_survey!DJ15</f>
        <v>0</v>
      </c>
      <c r="AP16" s="17">
        <f>data_survey!DL15</f>
        <v>0</v>
      </c>
      <c r="AQ16" s="17">
        <f>data_survey!BC15</f>
        <v>1</v>
      </c>
      <c r="AR16" s="17">
        <f>data_survey!BD15</f>
        <v>1</v>
      </c>
      <c r="AS16" s="17">
        <f>data_survey!BE15</f>
        <v>2</v>
      </c>
      <c r="AT16" s="17">
        <f>data_survey!BF15</f>
        <v>1</v>
      </c>
      <c r="AU16" s="17">
        <f>data_survey!BG15</f>
        <v>1</v>
      </c>
      <c r="AV16" s="17">
        <f>data_survey!BH15</f>
        <v>1</v>
      </c>
      <c r="AW16" s="17">
        <f>data_survey!BI15</f>
        <v>1</v>
      </c>
      <c r="AX16" s="17">
        <f>data_survey!AP15</f>
        <v>1</v>
      </c>
      <c r="AY16" s="17">
        <f>data_survey!AQ15</f>
        <v>1</v>
      </c>
      <c r="AZ16" s="17">
        <f>data_survey!AR15</f>
        <v>1</v>
      </c>
      <c r="BA16" s="17">
        <f>data_survey!AS15</f>
        <v>1</v>
      </c>
      <c r="BB16" s="17">
        <f>data_survey!AT15</f>
        <v>1</v>
      </c>
      <c r="BC16" s="17">
        <f>data_survey!AU15</f>
        <v>1</v>
      </c>
      <c r="BD16" s="17">
        <f>data_survey!AV15</f>
        <v>1</v>
      </c>
      <c r="BE16" s="17">
        <f>data_survey!AW15</f>
        <v>1</v>
      </c>
      <c r="BF16" s="17">
        <f>data_survey!AX15</f>
        <v>1</v>
      </c>
      <c r="BG16" s="17"/>
    </row>
    <row r="17">
      <c r="A17" s="17">
        <f>if(data_survey!C16="Nam", 0, 1)</f>
        <v>0</v>
      </c>
      <c r="B17" s="17">
        <f>IFERROR(__xludf.DUMMYFUNCTION("LET(
  t, LOWER(TRIM(data_survey!E16)),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7" s="17">
        <f>IFERROR(__xludf.DUMMYFUNCTION("LET(
  t, LOWER(TRIM(data_survey!G16)),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7" s="17">
        <f>IFERROR(__xludf.DUMMYFUNCTION("LET(
  text, LOWER(data_survey!I16),
  IFERROR(
    IFS(
      REGEXMATCH(text,""ở cùng gia đình|ở trọ cùng gia đình""), 0,
      REGEXMATCH(text,""thuê trọ""), 1,
      REGEXMATCH(text,""ở ktx""), 2,
      REGEXMATCH(text,""có nhà tại khu vực đang học|có"&amp;" nhà|ở riêng tại chung cư""), 3,
      REGEXMATCH(text,""ở nhà người quen""), 4
    ),
  -1)
)"),0.0)</f>
        <v>0</v>
      </c>
      <c r="E17" s="17">
        <f>IFERROR(__xludf.DUMMYFUNCTION("LET(
  t, LOWER(TRIM(data_survey!K16)),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17" s="17">
        <f>IFERROR(__xludf.DUMMYFUNCTION("LET(
  t, LOWER(TRIM(data_survey!M16)),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17" s="17">
        <f>if(data_survey!O16="Có", 1, 0)</f>
        <v>1</v>
      </c>
      <c r="H17" s="17">
        <f>if(data_survey!R16="", 0, data_survey!R16)</f>
        <v>1</v>
      </c>
      <c r="I17" s="17">
        <f>data_survey!W16</f>
        <v>20</v>
      </c>
      <c r="J17" s="17">
        <f>if(data_survey!AF16="Không áp lực", 0, if(data_survey!AF16="Có chút áp lực", 1, if(data_survey!AF16="Áp lực nhiều", 2, 3)))</f>
        <v>0</v>
      </c>
      <c r="K17" s="17">
        <f>SWITCH(data_survey!AG16,
 "Không ảnh hưởng",0,
 "Có chút ảnh hưởng",1,
 "Ảnh hưởng nhiều",2,
 "Ảnh hưởng rất nhiều",3)</f>
        <v>2</v>
      </c>
      <c r="L17" s="17">
        <f>SWITCH(data_survey!AD16,
 "Không",0,
 "Có một chút",1,
 "Rất lo lắng",2)</f>
        <v>2</v>
      </c>
      <c r="M17" s="17">
        <f>SWITCH(data_survey!AE16,
 "Không",0,
 "Có một chút",1,
 "Nhiều",2)</f>
        <v>0</v>
      </c>
      <c r="N17" s="17">
        <f>data_survey!BV16</f>
        <v>2</v>
      </c>
      <c r="O17" s="17">
        <f>SWITCH(data_survey!BY16,
 "Không",0,
 "Có",1,
 "Nhiều",2)</f>
        <v>0</v>
      </c>
      <c r="P17" s="17">
        <f>if(data_survey!BW16="Không", 0, 1)</f>
        <v>0</v>
      </c>
      <c r="Q17" s="17">
        <f>IF(OR(
ISNUMBER(SEARCH("cha",data_survey!BX16)),
ISNUMBER(SEARCH("mẹ",data_survey!BX16)),
ISNUMBER(SEARCH("ba mẹ",data_survey!BX16)),
ISNUMBER(SEARCH("bame",data_survey!BX16)),
ISNUMBER(SEARCH("gia đình",data_survey!BX16)),
ISNUMBER(SEARCH("chị",data_survey!BX16)),
ISNUMBER(SEARCH("anh",data_survey!BX16)),
ISNUMBER(SEARCH("ông bà",data_survey!BX16)),
ISNUMBER(SEARCH("giám hộ",data_survey!BX16))
),1,
IF(OR(
ISNUMBER(SEARCH("bản thân",data_survey!BX16)),
ISNUMBER(SEARCH("tự mình",data_survey!BX16)),
ISNUMBER(SEARCH("tự bản thân",data_survey!BX16)),
ISNUMBER(SEARCH("tiền đi làm",data_survey!BX16)),
ISNUMBER(SEARCH("nghiên cứu khoa học",data_survey!BX16)),
ISNUMBER(SEARCH("một nửa lo",data_survey!BX16))
),2,
IF(OR(
ISNUMBER(SEARCH("học bổng",data_survey!BX16)),
ISNUMBER(SEARCH("giảm học phí",data_survey!BX16)),
ISNUMBER(SEARCH("không cần HP",data_survey!BX16)),
ISNUMBER(SEARCH("sư phạm",data_survey!BX16))
),3,4)))</f>
        <v>1</v>
      </c>
      <c r="R17" s="17">
        <f>data_survey!AN16</f>
        <v>2</v>
      </c>
      <c r="S17" s="17">
        <f>data_survey!AJ16</f>
        <v>2</v>
      </c>
      <c r="T17" s="17">
        <f>data_survey!AJ16</f>
        <v>2</v>
      </c>
      <c r="U17" s="17">
        <f>data_survey!CI16</f>
        <v>1</v>
      </c>
      <c r="V17" s="17">
        <f>data_survey!CG16</f>
        <v>1</v>
      </c>
      <c r="W17" s="17">
        <f>data_survey!CE16</f>
        <v>1</v>
      </c>
      <c r="X17" s="17">
        <f>data_survey!CC16</f>
        <v>1</v>
      </c>
      <c r="Y17" s="17">
        <f>data_survey!CA16</f>
        <v>1</v>
      </c>
      <c r="Z17" s="17">
        <f>data_survey!BN16</f>
        <v>1</v>
      </c>
      <c r="AA17" s="17">
        <f>data_survey!BP16</f>
        <v>0</v>
      </c>
      <c r="AB17" s="17">
        <f>data_survey!BQ16</f>
        <v>1</v>
      </c>
      <c r="AC17" s="17">
        <f>data_survey!BT16</f>
        <v>1</v>
      </c>
      <c r="AD17" s="17">
        <f>data_survey!CU16</f>
        <v>0</v>
      </c>
      <c r="AE17" s="17">
        <f>data_survey!CV16</f>
        <v>0</v>
      </c>
      <c r="AF17" s="17">
        <f>data_survey!CW16</f>
        <v>0</v>
      </c>
      <c r="AG17" s="17">
        <f>data_survey!CO16</f>
        <v>0</v>
      </c>
      <c r="AH17" s="17">
        <f>data_survey!DA16</f>
        <v>0</v>
      </c>
      <c r="AI17" s="17">
        <f>data_survey!DC16</f>
        <v>0</v>
      </c>
      <c r="AJ17" s="17">
        <f>data_survey!DQ16</f>
        <v>0</v>
      </c>
      <c r="AK17" s="17">
        <f>data_survey!DF16</f>
        <v>1</v>
      </c>
      <c r="AL17" s="17">
        <f>if(AK17=1, data_survey!DN16, 0)</f>
        <v>0.5</v>
      </c>
      <c r="AM17" s="17">
        <f>data_survey!CM16</f>
        <v>1.5</v>
      </c>
      <c r="AN17" s="17">
        <f>data_survey!DH16</f>
        <v>0</v>
      </c>
      <c r="AO17" s="17">
        <f>data_survey!DJ16</f>
        <v>0</v>
      </c>
      <c r="AP17" s="17">
        <f>data_survey!DL16</f>
        <v>0</v>
      </c>
      <c r="AQ17" s="17">
        <f>data_survey!BC16</f>
        <v>2</v>
      </c>
      <c r="AR17" s="17">
        <f>data_survey!BD16</f>
        <v>2</v>
      </c>
      <c r="AS17" s="17">
        <f>data_survey!BE16</f>
        <v>2</v>
      </c>
      <c r="AT17" s="17">
        <f>data_survey!BF16</f>
        <v>2</v>
      </c>
      <c r="AU17" s="17">
        <f>data_survey!BG16</f>
        <v>1</v>
      </c>
      <c r="AV17" s="17">
        <f>data_survey!BH16</f>
        <v>2</v>
      </c>
      <c r="AW17" s="17">
        <f>data_survey!BI16</f>
        <v>1</v>
      </c>
      <c r="AX17" s="17">
        <f>data_survey!AP16</f>
        <v>2</v>
      </c>
      <c r="AY17" s="17">
        <f>data_survey!AQ16</f>
        <v>3</v>
      </c>
      <c r="AZ17" s="17">
        <f>data_survey!AR16</f>
        <v>3</v>
      </c>
      <c r="BA17" s="17">
        <f>data_survey!AS16</f>
        <v>3</v>
      </c>
      <c r="BB17" s="17">
        <f>data_survey!AT16</f>
        <v>1</v>
      </c>
      <c r="BC17" s="17">
        <f>data_survey!AU16</f>
        <v>3</v>
      </c>
      <c r="BD17" s="17">
        <f>data_survey!AV16</f>
        <v>3</v>
      </c>
      <c r="BE17" s="17">
        <f>data_survey!AW16</f>
        <v>2</v>
      </c>
      <c r="BF17" s="17">
        <f>data_survey!AX16</f>
        <v>1</v>
      </c>
      <c r="BG17" s="17"/>
    </row>
    <row r="18">
      <c r="A18" s="17">
        <f>if(data_survey!C17="Nam", 0, 1)</f>
        <v>0</v>
      </c>
      <c r="B18" s="17">
        <f>IFERROR(__xludf.DUMMYFUNCTION("LET(
  t, LOWER(TRIM(data_survey!E17)),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8" s="17">
        <f>IFERROR(__xludf.DUMMYFUNCTION("LET(
  t, LOWER(TRIM(data_survey!G17)),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8" s="17">
        <f>IFERROR(__xludf.DUMMYFUNCTION("LET(
  text, LOWER(data_survey!I17),
  IFERROR(
    IFS(
      REGEXMATCH(text,""ở cùng gia đình|ở trọ cùng gia đình""), 0,
      REGEXMATCH(text,""thuê trọ""), 1,
      REGEXMATCH(text,""ở ktx""), 2,
      REGEXMATCH(text,""có nhà tại khu vực đang học|có"&amp;" nhà|ở riêng tại chung cư""), 3,
      REGEXMATCH(text,""ở nhà người quen""), 4
    ),
  -1)
)"),2.0)</f>
        <v>2</v>
      </c>
      <c r="E18" s="17">
        <f>IFERROR(__xludf.DUMMYFUNCTION("LET(
  t, LOWER(TRIM(data_survey!K17)),
  IFERROR(
    IFS(
      REGEXMATCH(t,""xuất\s*sắc""), 0,
      REGEXMATCH(t,""^giỏi$""), 1,
      REGEXMATCH(t,""^khá$""), 2,
      REGEXMATCH(t,""trung bình|bình thường|^4$""), 3,
      REGEXMATCH(t,""rớt""), 4,
"&amp;"      REGEXMATCH(t,""năm nhất|tân sinh viên|mới|chưa|không|sắp thi|chuẩn bị thi|kq|kết quả|chưa có|chưa biết""), 5,
      TRUE, 5
    ),
  5)
)"),5.0)</f>
        <v>5</v>
      </c>
      <c r="F18" s="17">
        <f>IFERROR(__xludf.DUMMYFUNCTION("LET(
  t, LOWER(TRIM(data_survey!M17)),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18" s="17">
        <f>if(data_survey!O17="Có", 1, 0)</f>
        <v>0</v>
      </c>
      <c r="H18" s="17">
        <f>if(data_survey!R17="", 0, data_survey!R17)</f>
        <v>0</v>
      </c>
      <c r="I18" s="17">
        <f>data_survey!W17</f>
        <v>0</v>
      </c>
      <c r="J18" s="17">
        <f>if(data_survey!AF17="Không áp lực", 0, if(data_survey!AF17="Có chút áp lực", 1, if(data_survey!AF17="Áp lực nhiều", 2, 3)))</f>
        <v>1</v>
      </c>
      <c r="K18" s="17">
        <f>SWITCH(data_survey!AG17,
 "Không ảnh hưởng",0,
 "Có chút ảnh hưởng",1,
 "Ảnh hưởng nhiều",2,
 "Ảnh hưởng rất nhiều",3)</f>
        <v>0</v>
      </c>
      <c r="L18" s="17">
        <f>SWITCH(data_survey!AD17,
 "Không",0,
 "Có một chút",1,
 "Rất lo lắng",2)</f>
        <v>2</v>
      </c>
      <c r="M18" s="17">
        <f>SWITCH(data_survey!AE17,
 "Không",0,
 "Có một chút",1,
 "Nhiều",2)</f>
        <v>0</v>
      </c>
      <c r="N18" s="17">
        <f>data_survey!BV17</f>
        <v>1</v>
      </c>
      <c r="O18" s="17">
        <f>SWITCH(data_survey!BY17,
 "Không",0,
 "Có",1,
 "Nhiều",2)</f>
        <v>1</v>
      </c>
      <c r="P18" s="17">
        <f>if(data_survey!BW17="Không", 0, 1)</f>
        <v>1</v>
      </c>
      <c r="Q18" s="17">
        <f>IF(OR(
ISNUMBER(SEARCH("cha",data_survey!BX17)),
ISNUMBER(SEARCH("mẹ",data_survey!BX17)),
ISNUMBER(SEARCH("ba mẹ",data_survey!BX17)),
ISNUMBER(SEARCH("bame",data_survey!BX17)),
ISNUMBER(SEARCH("gia đình",data_survey!BX17)),
ISNUMBER(SEARCH("chị",data_survey!BX17)),
ISNUMBER(SEARCH("anh",data_survey!BX17)),
ISNUMBER(SEARCH("ông bà",data_survey!BX17)),
ISNUMBER(SEARCH("giám hộ",data_survey!BX17))
),1,
IF(OR(
ISNUMBER(SEARCH("bản thân",data_survey!BX17)),
ISNUMBER(SEARCH("tự mình",data_survey!BX17)),
ISNUMBER(SEARCH("tự bản thân",data_survey!BX17)),
ISNUMBER(SEARCH("tiền đi làm",data_survey!BX17)),
ISNUMBER(SEARCH("nghiên cứu khoa học",data_survey!BX17)),
ISNUMBER(SEARCH("một nửa lo",data_survey!BX17))
),2,
IF(OR(
ISNUMBER(SEARCH("học bổng",data_survey!BX17)),
ISNUMBER(SEARCH("giảm học phí",data_survey!BX17)),
ISNUMBER(SEARCH("không cần HP",data_survey!BX17)),
ISNUMBER(SEARCH("sư phạm",data_survey!BX17))
),3,4)))</f>
        <v>1</v>
      </c>
      <c r="R18" s="17">
        <f>data_survey!AN17</f>
        <v>2</v>
      </c>
      <c r="S18" s="17">
        <f>data_survey!AJ17</f>
        <v>0</v>
      </c>
      <c r="T18" s="17">
        <f>data_survey!AJ17</f>
        <v>0</v>
      </c>
      <c r="U18" s="17">
        <f>data_survey!CI17</f>
        <v>1</v>
      </c>
      <c r="V18" s="17">
        <f>data_survey!CG17</f>
        <v>0</v>
      </c>
      <c r="W18" s="17">
        <f>data_survey!CE17</f>
        <v>0</v>
      </c>
      <c r="X18" s="17">
        <f>data_survey!CC17</f>
        <v>1</v>
      </c>
      <c r="Y18" s="17">
        <f>data_survey!CA17</f>
        <v>1</v>
      </c>
      <c r="Z18" s="17">
        <f>data_survey!BN17</f>
        <v>1</v>
      </c>
      <c r="AA18" s="17">
        <f>data_survey!BP17</f>
        <v>0</v>
      </c>
      <c r="AB18" s="17">
        <f>data_survey!BQ17</f>
        <v>1</v>
      </c>
      <c r="AC18" s="17">
        <f>data_survey!BT17</f>
        <v>1</v>
      </c>
      <c r="AD18" s="17">
        <f>data_survey!CU17</f>
        <v>1</v>
      </c>
      <c r="AE18" s="17">
        <f>data_survey!CV17</f>
        <v>1</v>
      </c>
      <c r="AF18" s="17">
        <f>data_survey!CW17</f>
        <v>1</v>
      </c>
      <c r="AG18" s="17">
        <f>data_survey!CO17</f>
        <v>0</v>
      </c>
      <c r="AH18" s="17">
        <f>data_survey!DA17</f>
        <v>0</v>
      </c>
      <c r="AI18" s="17">
        <f>data_survey!DC17</f>
        <v>0</v>
      </c>
      <c r="AJ18" s="17">
        <f>data_survey!DQ17</f>
        <v>0</v>
      </c>
      <c r="AK18" s="17">
        <f>data_survey!DF17</f>
        <v>1</v>
      </c>
      <c r="AL18" s="17">
        <f>if(AK18=1, data_survey!DN17, 0)</f>
        <v>14</v>
      </c>
      <c r="AM18" s="17">
        <f>data_survey!CM17</f>
        <v>3.5</v>
      </c>
      <c r="AN18" s="17">
        <f>data_survey!DH17</f>
        <v>0</v>
      </c>
      <c r="AO18" s="17">
        <f>data_survey!DJ17</f>
        <v>0</v>
      </c>
      <c r="AP18" s="17">
        <f>data_survey!DL17</f>
        <v>0</v>
      </c>
      <c r="AQ18" s="17">
        <f>data_survey!BC17</f>
        <v>1</v>
      </c>
      <c r="AR18" s="17">
        <f>data_survey!BD17</f>
        <v>1</v>
      </c>
      <c r="AS18" s="17">
        <f>data_survey!BE17</f>
        <v>1</v>
      </c>
      <c r="AT18" s="17">
        <f>data_survey!BF17</f>
        <v>1</v>
      </c>
      <c r="AU18" s="17">
        <f>data_survey!BG17</f>
        <v>1</v>
      </c>
      <c r="AV18" s="17">
        <f>data_survey!BH17</f>
        <v>1</v>
      </c>
      <c r="AW18" s="17">
        <f>data_survey!BI17</f>
        <v>1</v>
      </c>
      <c r="AX18" s="17">
        <f>data_survey!AP17</f>
        <v>1</v>
      </c>
      <c r="AY18" s="17">
        <f>data_survey!AQ17</f>
        <v>1</v>
      </c>
      <c r="AZ18" s="17">
        <f>data_survey!AR17</f>
        <v>1</v>
      </c>
      <c r="BA18" s="17">
        <f>data_survey!AS17</f>
        <v>1</v>
      </c>
      <c r="BB18" s="17">
        <f>data_survey!AT17</f>
        <v>1</v>
      </c>
      <c r="BC18" s="17">
        <f>data_survey!AU17</f>
        <v>2</v>
      </c>
      <c r="BD18" s="17">
        <f>data_survey!AV17</f>
        <v>1</v>
      </c>
      <c r="BE18" s="17">
        <f>data_survey!AW17</f>
        <v>1</v>
      </c>
      <c r="BF18" s="17">
        <f>data_survey!AX17</f>
        <v>1</v>
      </c>
      <c r="BG18" s="17"/>
    </row>
    <row r="19">
      <c r="A19" s="17">
        <f>if(data_survey!C18="Nam", 0, 1)</f>
        <v>0</v>
      </c>
      <c r="B19" s="17">
        <f>IFERROR(__xludf.DUMMYFUNCTION("LET(
  t, LOWER(TRIM(data_survey!E18)),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9" s="17">
        <f>IFERROR(__xludf.DUMMYFUNCTION("LET(
  t, LOWER(TRIM(data_survey!G18)),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9" s="17">
        <f>IFERROR(__xludf.DUMMYFUNCTION("LET(
  text, LOWER(data_survey!I18),
  IFERROR(
    IFS(
      REGEXMATCH(text,""ở cùng gia đình|ở trọ cùng gia đình""), 0,
      REGEXMATCH(text,""thuê trọ""), 1,
      REGEXMATCH(text,""ở ktx""), 2,
      REGEXMATCH(text,""có nhà tại khu vực đang học|có"&amp;" nhà|ở riêng tại chung cư""), 3,
      REGEXMATCH(text,""ở nhà người quen""), 4
    ),
  -1)
)"),1.0)</f>
        <v>1</v>
      </c>
      <c r="E19" s="17">
        <f>IFERROR(__xludf.DUMMYFUNCTION("LET(
  t, LOWER(TRIM(data_survey!K18)),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19" s="17">
        <f>IFERROR(__xludf.DUMMYFUNCTION("LET(
  t, LOWER(TRIM(data_survey!M18)),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19" s="17">
        <f>if(data_survey!O18="Có", 1, 0)</f>
        <v>0</v>
      </c>
      <c r="H19" s="17">
        <f>if(data_survey!R18="", 0, data_survey!R18)</f>
        <v>0</v>
      </c>
      <c r="I19" s="17">
        <f>data_survey!W18</f>
        <v>0</v>
      </c>
      <c r="J19" s="17">
        <f>if(data_survey!AF18="Không áp lực", 0, if(data_survey!AF18="Có chút áp lực", 1, if(data_survey!AF18="Áp lực nhiều", 2, 3)))</f>
        <v>1</v>
      </c>
      <c r="K19" s="17">
        <f>SWITCH(data_survey!AG18,
 "Không ảnh hưởng",0,
 "Có chút ảnh hưởng",1,
 "Ảnh hưởng nhiều",2,
 "Ảnh hưởng rất nhiều",3)</f>
        <v>1</v>
      </c>
      <c r="L19" s="17">
        <f>SWITCH(data_survey!AD18,
 "Không",0,
 "Có một chút",1,
 "Rất lo lắng",2)</f>
        <v>2</v>
      </c>
      <c r="M19" s="17">
        <f>SWITCH(data_survey!AE18,
 "Không",0,
 "Có một chút",1,
 "Nhiều",2)</f>
        <v>1</v>
      </c>
      <c r="N19" s="17">
        <f>data_survey!BV18</f>
        <v>3</v>
      </c>
      <c r="O19" s="17">
        <f>SWITCH(data_survey!BY18,
 "Không",0,
 "Có",1,
 "Nhiều",2)</f>
        <v>0</v>
      </c>
      <c r="P19" s="17">
        <f>if(data_survey!BW18="Không", 0, 1)</f>
        <v>0</v>
      </c>
      <c r="Q19" s="17">
        <f>IF(OR(
ISNUMBER(SEARCH("cha",data_survey!BX18)),
ISNUMBER(SEARCH("mẹ",data_survey!BX18)),
ISNUMBER(SEARCH("ba mẹ",data_survey!BX18)),
ISNUMBER(SEARCH("bame",data_survey!BX18)),
ISNUMBER(SEARCH("gia đình",data_survey!BX18)),
ISNUMBER(SEARCH("chị",data_survey!BX18)),
ISNUMBER(SEARCH("anh",data_survey!BX18)),
ISNUMBER(SEARCH("ông bà",data_survey!BX18)),
ISNUMBER(SEARCH("giám hộ",data_survey!BX18))
),1,
IF(OR(
ISNUMBER(SEARCH("bản thân",data_survey!BX18)),
ISNUMBER(SEARCH("tự mình",data_survey!BX18)),
ISNUMBER(SEARCH("tự bản thân",data_survey!BX18)),
ISNUMBER(SEARCH("tiền đi làm",data_survey!BX18)),
ISNUMBER(SEARCH("nghiên cứu khoa học",data_survey!BX18)),
ISNUMBER(SEARCH("một nửa lo",data_survey!BX18))
),2,
IF(OR(
ISNUMBER(SEARCH("học bổng",data_survey!BX18)),
ISNUMBER(SEARCH("giảm học phí",data_survey!BX18)),
ISNUMBER(SEARCH("không cần HP",data_survey!BX18)),
ISNUMBER(SEARCH("sư phạm",data_survey!BX18))
),3,4)))</f>
        <v>1</v>
      </c>
      <c r="R19" s="17">
        <f>data_survey!AN18</f>
        <v>1</v>
      </c>
      <c r="S19" s="17">
        <f>data_survey!AJ18</f>
        <v>2</v>
      </c>
      <c r="T19" s="17">
        <f>data_survey!AJ18</f>
        <v>2</v>
      </c>
      <c r="U19" s="17">
        <f>data_survey!CI18</f>
        <v>0</v>
      </c>
      <c r="V19" s="17">
        <f>data_survey!CG18</f>
        <v>0</v>
      </c>
      <c r="W19" s="17">
        <f>data_survey!CE18</f>
        <v>0</v>
      </c>
      <c r="X19" s="17">
        <f>data_survey!CC18</f>
        <v>1</v>
      </c>
      <c r="Y19" s="17">
        <f>data_survey!CA18</f>
        <v>1</v>
      </c>
      <c r="Z19" s="17">
        <f>data_survey!BN18</f>
        <v>5</v>
      </c>
      <c r="AA19" s="17">
        <f>data_survey!BP18</f>
        <v>0</v>
      </c>
      <c r="AB19" s="17">
        <f>data_survey!BQ18</f>
        <v>3</v>
      </c>
      <c r="AC19" s="17">
        <f>data_survey!BT18</f>
        <v>0</v>
      </c>
      <c r="AD19" s="17">
        <f>data_survey!CU18</f>
        <v>0</v>
      </c>
      <c r="AE19" s="17">
        <f>data_survey!CV18</f>
        <v>0</v>
      </c>
      <c r="AF19" s="17">
        <f>data_survey!CW18</f>
        <v>0</v>
      </c>
      <c r="AG19" s="17">
        <f>data_survey!CO18</f>
        <v>0</v>
      </c>
      <c r="AH19" s="17">
        <f>data_survey!DA18</f>
        <v>0</v>
      </c>
      <c r="AI19" s="17">
        <f>data_survey!DC18</f>
        <v>1</v>
      </c>
      <c r="AJ19" s="17">
        <f>data_survey!DQ18</f>
        <v>0</v>
      </c>
      <c r="AK19" s="17">
        <f>data_survey!DF18</f>
        <v>1</v>
      </c>
      <c r="AL19" s="17">
        <f>if(AK19=1, data_survey!DN18, 0)</f>
        <v>5</v>
      </c>
      <c r="AM19" s="17">
        <f>data_survey!CM18</f>
        <v>6</v>
      </c>
      <c r="AN19" s="17">
        <f>data_survey!DH18</f>
        <v>0</v>
      </c>
      <c r="AO19" s="17">
        <f>data_survey!DJ18</f>
        <v>0</v>
      </c>
      <c r="AP19" s="17">
        <f>data_survey!DL18</f>
        <v>0</v>
      </c>
      <c r="AQ19" s="17">
        <f>data_survey!BC18</f>
        <v>2</v>
      </c>
      <c r="AR19" s="17">
        <f>data_survey!BD18</f>
        <v>1</v>
      </c>
      <c r="AS19" s="17">
        <f>data_survey!BE18</f>
        <v>1</v>
      </c>
      <c r="AT19" s="17">
        <f>data_survey!BF18</f>
        <v>3</v>
      </c>
      <c r="AU19" s="17">
        <f>data_survey!BG18</f>
        <v>1</v>
      </c>
      <c r="AV19" s="17">
        <f>data_survey!BH18</f>
        <v>1</v>
      </c>
      <c r="AW19" s="17">
        <f>data_survey!BI18</f>
        <v>1</v>
      </c>
      <c r="AX19" s="17">
        <f>data_survey!AP18</f>
        <v>1</v>
      </c>
      <c r="AY19" s="17">
        <f>data_survey!AQ18</f>
        <v>1</v>
      </c>
      <c r="AZ19" s="17">
        <f>data_survey!AR18</f>
        <v>1</v>
      </c>
      <c r="BA19" s="17">
        <f>data_survey!AS18</f>
        <v>1</v>
      </c>
      <c r="BB19" s="17">
        <f>data_survey!AT18</f>
        <v>1</v>
      </c>
      <c r="BC19" s="17">
        <f>data_survey!AU18</f>
        <v>2</v>
      </c>
      <c r="BD19" s="17">
        <f>data_survey!AV18</f>
        <v>1</v>
      </c>
      <c r="BE19" s="17">
        <f>data_survey!AW18</f>
        <v>1</v>
      </c>
      <c r="BF19" s="17">
        <f>data_survey!AX18</f>
        <v>2</v>
      </c>
      <c r="BG19" s="17"/>
    </row>
    <row r="20">
      <c r="A20" s="17">
        <f>if(data_survey!C19="Nam", 0, 1)</f>
        <v>0</v>
      </c>
      <c r="B20" s="17">
        <f>IFERROR(__xludf.DUMMYFUNCTION("LET(
  t, LOWER(TRIM(data_survey!E19)),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0" s="17">
        <f>IFERROR(__xludf.DUMMYFUNCTION("LET(
  t, LOWER(TRIM(data_survey!G19)),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0" s="17">
        <f>IFERROR(__xludf.DUMMYFUNCTION("LET(
  text, LOWER(data_survey!I19),
  IFERROR(
    IFS(
      REGEXMATCH(text,""ở cùng gia đình|ở trọ cùng gia đình""), 0,
      REGEXMATCH(text,""thuê trọ""), 1,
      REGEXMATCH(text,""ở ktx""), 2,
      REGEXMATCH(text,""có nhà tại khu vực đang học|có"&amp;" nhà|ở riêng tại chung cư""), 3,
      REGEXMATCH(text,""ở nhà người quen""), 4
    ),
  -1)
)"),3.0)</f>
        <v>3</v>
      </c>
      <c r="E20" s="17">
        <f>IFERROR(__xludf.DUMMYFUNCTION("LET(
  t, LOWER(TRIM(data_survey!K19)),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20" s="17">
        <f>IFERROR(__xludf.DUMMYFUNCTION("LET(
  t, LOWER(TRIM(data_survey!M19)),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20" s="17">
        <f>if(data_survey!O19="Có", 1, 0)</f>
        <v>1</v>
      </c>
      <c r="H20" s="17">
        <f>if(data_survey!R19="", 0, data_survey!R19)</f>
        <v>2</v>
      </c>
      <c r="I20" s="17">
        <f>data_survey!W19</f>
        <v>40</v>
      </c>
      <c r="J20" s="17">
        <f>if(data_survey!AF19="Không áp lực", 0, if(data_survey!AF19="Có chút áp lực", 1, if(data_survey!AF19="Áp lực nhiều", 2, 3)))</f>
        <v>1</v>
      </c>
      <c r="K20" s="17">
        <f>SWITCH(data_survey!AG19,
 "Không ảnh hưởng",0,
 "Có chút ảnh hưởng",1,
 "Ảnh hưởng nhiều",2,
 "Ảnh hưởng rất nhiều",3)</f>
        <v>2</v>
      </c>
      <c r="L20" s="17">
        <f>SWITCH(data_survey!AD19,
 "Không",0,
 "Có một chút",1,
 "Rất lo lắng",2)</f>
        <v>2</v>
      </c>
      <c r="M20" s="17">
        <f>SWITCH(data_survey!AE19,
 "Không",0,
 "Có một chút",1,
 "Nhiều",2)</f>
        <v>0</v>
      </c>
      <c r="N20" s="17">
        <f>data_survey!BV19</f>
        <v>1</v>
      </c>
      <c r="O20" s="17">
        <f>SWITCH(data_survey!BY19,
 "Không",0,
 "Có",1,
 "Nhiều",2)</f>
        <v>1</v>
      </c>
      <c r="P20" s="17">
        <f>if(data_survey!BW19="Không", 0, 1)</f>
        <v>1</v>
      </c>
      <c r="Q20" s="17">
        <f>IF(OR(
ISNUMBER(SEARCH("cha",data_survey!BX19)),
ISNUMBER(SEARCH("mẹ",data_survey!BX19)),
ISNUMBER(SEARCH("ba mẹ",data_survey!BX19)),
ISNUMBER(SEARCH("bame",data_survey!BX19)),
ISNUMBER(SEARCH("gia đình",data_survey!BX19)),
ISNUMBER(SEARCH("chị",data_survey!BX19)),
ISNUMBER(SEARCH("anh",data_survey!BX19)),
ISNUMBER(SEARCH("ông bà",data_survey!BX19)),
ISNUMBER(SEARCH("giám hộ",data_survey!BX19))
),1,
IF(OR(
ISNUMBER(SEARCH("bản thân",data_survey!BX19)),
ISNUMBER(SEARCH("tự mình",data_survey!BX19)),
ISNUMBER(SEARCH("tự bản thân",data_survey!BX19)),
ISNUMBER(SEARCH("tiền đi làm",data_survey!BX19)),
ISNUMBER(SEARCH("nghiên cứu khoa học",data_survey!BX19)),
ISNUMBER(SEARCH("một nửa lo",data_survey!BX19))
),2,
IF(OR(
ISNUMBER(SEARCH("học bổng",data_survey!BX19)),
ISNUMBER(SEARCH("giảm học phí",data_survey!BX19)),
ISNUMBER(SEARCH("không cần HP",data_survey!BX19)),
ISNUMBER(SEARCH("sư phạm",data_survey!BX19))
),3,4)))</f>
        <v>1</v>
      </c>
      <c r="R20" s="17">
        <f>data_survey!AN19</f>
        <v>1</v>
      </c>
      <c r="S20" s="17">
        <f>data_survey!AJ19</f>
        <v>2</v>
      </c>
      <c r="T20" s="17">
        <f>data_survey!AJ19</f>
        <v>2</v>
      </c>
      <c r="U20" s="17">
        <f>data_survey!CI19</f>
        <v>0</v>
      </c>
      <c r="V20" s="17">
        <f>data_survey!CG19</f>
        <v>0</v>
      </c>
      <c r="W20" s="17">
        <f>data_survey!CE19</f>
        <v>0</v>
      </c>
      <c r="X20" s="17">
        <f>data_survey!CC19</f>
        <v>1</v>
      </c>
      <c r="Y20" s="17">
        <f>data_survey!CA19</f>
        <v>1</v>
      </c>
      <c r="Z20" s="17">
        <f>data_survey!BN19</f>
        <v>3</v>
      </c>
      <c r="AA20" s="17">
        <f>data_survey!BP19</f>
        <v>0</v>
      </c>
      <c r="AB20" s="17">
        <f>data_survey!BQ19</f>
        <v>1</v>
      </c>
      <c r="AC20" s="17">
        <f>data_survey!BT19</f>
        <v>0</v>
      </c>
      <c r="AD20" s="17">
        <f>data_survey!CU19</f>
        <v>0</v>
      </c>
      <c r="AE20" s="17">
        <f>data_survey!CV19</f>
        <v>1</v>
      </c>
      <c r="AF20" s="17">
        <f>data_survey!CW19</f>
        <v>0</v>
      </c>
      <c r="AG20" s="17">
        <f>data_survey!CO19</f>
        <v>1</v>
      </c>
      <c r="AH20" s="17">
        <f>data_survey!DA19</f>
        <v>0</v>
      </c>
      <c r="AI20" s="17">
        <f>data_survey!DC19</f>
        <v>0</v>
      </c>
      <c r="AJ20" s="17">
        <f>data_survey!DQ19</f>
        <v>0</v>
      </c>
      <c r="AK20" s="17">
        <f>data_survey!DF19</f>
        <v>1</v>
      </c>
      <c r="AL20" s="17">
        <f>if(AK20=1, data_survey!DN19, 0)</f>
        <v>2.5</v>
      </c>
      <c r="AM20" s="17">
        <f>data_survey!CM19</f>
        <v>3.5</v>
      </c>
      <c r="AN20" s="17">
        <f>data_survey!DH19</f>
        <v>1</v>
      </c>
      <c r="AO20" s="17">
        <f>data_survey!DJ19</f>
        <v>0</v>
      </c>
      <c r="AP20" s="17">
        <f>data_survey!DL19</f>
        <v>0</v>
      </c>
      <c r="AQ20" s="17">
        <f>data_survey!BC19</f>
        <v>2</v>
      </c>
      <c r="AR20" s="17">
        <f>data_survey!BD19</f>
        <v>1</v>
      </c>
      <c r="AS20" s="17">
        <f>data_survey!BE19</f>
        <v>3</v>
      </c>
      <c r="AT20" s="17">
        <f>data_survey!BF19</f>
        <v>2</v>
      </c>
      <c r="AU20" s="17">
        <f>data_survey!BG19</f>
        <v>4</v>
      </c>
      <c r="AV20" s="17">
        <f>data_survey!BH19</f>
        <v>1</v>
      </c>
      <c r="AW20" s="17">
        <f>data_survey!BI19</f>
        <v>4</v>
      </c>
      <c r="AX20" s="17">
        <f>data_survey!AP19</f>
        <v>2</v>
      </c>
      <c r="AY20" s="17">
        <f>data_survey!AQ19</f>
        <v>1</v>
      </c>
      <c r="AZ20" s="17">
        <f>data_survey!AR19</f>
        <v>2</v>
      </c>
      <c r="BA20" s="17">
        <f>data_survey!AS19</f>
        <v>2</v>
      </c>
      <c r="BB20" s="17">
        <f>data_survey!AT19</f>
        <v>4</v>
      </c>
      <c r="BC20" s="17">
        <f>data_survey!AU19</f>
        <v>2</v>
      </c>
      <c r="BD20" s="17">
        <f>data_survey!AV19</f>
        <v>4</v>
      </c>
      <c r="BE20" s="17">
        <f>data_survey!AW19</f>
        <v>1</v>
      </c>
      <c r="BF20" s="17">
        <f>data_survey!AX19</f>
        <v>1</v>
      </c>
      <c r="BG20" s="17"/>
    </row>
    <row r="21">
      <c r="A21" s="17">
        <f>if(data_survey!C20="Nam", 0, 1)</f>
        <v>0</v>
      </c>
      <c r="B21" s="17">
        <f>IFERROR(__xludf.DUMMYFUNCTION("LET(
  t, LOWER(TRIM(data_survey!E20)),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21" s="17">
        <f>IFERROR(__xludf.DUMMYFUNCTION("LET(
  t, LOWER(TRIM(data_survey!G20)),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1" s="17">
        <f>IFERROR(__xludf.DUMMYFUNCTION("LET(
  text, LOWER(data_survey!I20),
  IFERROR(
    IFS(
      REGEXMATCH(text,""ở cùng gia đình|ở trọ cùng gia đình""), 0,
      REGEXMATCH(text,""thuê trọ""), 1,
      REGEXMATCH(text,""ở ktx""), 2,
      REGEXMATCH(text,""có nhà tại khu vực đang học|có"&amp;" nhà|ở riêng tại chung cư""), 3,
      REGEXMATCH(text,""ở nhà người quen""), 4
    ),
  -1)
)"),0.0)</f>
        <v>0</v>
      </c>
      <c r="E21" s="17">
        <f>IFERROR(__xludf.DUMMYFUNCTION("LET(
  t, LOWER(TRIM(data_survey!K20)),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21" s="17">
        <f>IFERROR(__xludf.DUMMYFUNCTION("LET(
  t, LOWER(TRIM(data_survey!M20)),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21" s="17">
        <f>if(data_survey!O20="Có", 1, 0)</f>
        <v>1</v>
      </c>
      <c r="H21" s="17">
        <f>if(data_survey!R20="", 0, data_survey!R20)</f>
        <v>1</v>
      </c>
      <c r="I21" s="17">
        <f>data_survey!W20</f>
        <v>40</v>
      </c>
      <c r="J21" s="17">
        <f>if(data_survey!AF20="Không áp lực", 0, if(data_survey!AF20="Có chút áp lực", 1, if(data_survey!AF20="Áp lực nhiều", 2, 3)))</f>
        <v>1</v>
      </c>
      <c r="K21" s="17">
        <f>SWITCH(data_survey!AG20,
 "Không ảnh hưởng",0,
 "Có chút ảnh hưởng",1,
 "Ảnh hưởng nhiều",2,
 "Ảnh hưởng rất nhiều",3)</f>
        <v>1</v>
      </c>
      <c r="L21" s="17">
        <f>SWITCH(data_survey!AD20,
 "Không",0,
 "Có một chút",1,
 "Rất lo lắng",2)</f>
        <v>1</v>
      </c>
      <c r="M21" s="17">
        <f>SWITCH(data_survey!AE20,
 "Không",0,
 "Có một chút",1,
 "Nhiều",2)</f>
        <v>1</v>
      </c>
      <c r="N21" s="17">
        <f>data_survey!BV20</f>
        <v>3</v>
      </c>
      <c r="O21" s="17">
        <f>SWITCH(data_survey!BY20,
 "Không",0,
 "Có",1,
 "Nhiều",2)</f>
        <v>0</v>
      </c>
      <c r="P21" s="17">
        <f>if(data_survey!BW20="Không", 0, 1)</f>
        <v>0</v>
      </c>
      <c r="Q21" s="17">
        <f>IF(OR(
ISNUMBER(SEARCH("cha",data_survey!BX20)),
ISNUMBER(SEARCH("mẹ",data_survey!BX20)),
ISNUMBER(SEARCH("ba mẹ",data_survey!BX20)),
ISNUMBER(SEARCH("bame",data_survey!BX20)),
ISNUMBER(SEARCH("gia đình",data_survey!BX20)),
ISNUMBER(SEARCH("chị",data_survey!BX20)),
ISNUMBER(SEARCH("anh",data_survey!BX20)),
ISNUMBER(SEARCH("ông bà",data_survey!BX20)),
ISNUMBER(SEARCH("giám hộ",data_survey!BX20))
),1,
IF(OR(
ISNUMBER(SEARCH("bản thân",data_survey!BX20)),
ISNUMBER(SEARCH("tự mình",data_survey!BX20)),
ISNUMBER(SEARCH("tự bản thân",data_survey!BX20)),
ISNUMBER(SEARCH("tiền đi làm",data_survey!BX20)),
ISNUMBER(SEARCH("nghiên cứu khoa học",data_survey!BX20)),
ISNUMBER(SEARCH("một nửa lo",data_survey!BX20))
),2,
IF(OR(
ISNUMBER(SEARCH("học bổng",data_survey!BX20)),
ISNUMBER(SEARCH("giảm học phí",data_survey!BX20)),
ISNUMBER(SEARCH("không cần HP",data_survey!BX20)),
ISNUMBER(SEARCH("sư phạm",data_survey!BX20))
),3,4)))</f>
        <v>1</v>
      </c>
      <c r="R21" s="17">
        <f>data_survey!AN20</f>
        <v>0</v>
      </c>
      <c r="S21" s="17">
        <f>data_survey!AJ20</f>
        <v>0</v>
      </c>
      <c r="T21" s="17">
        <f>data_survey!AJ20</f>
        <v>0</v>
      </c>
      <c r="U21" s="17">
        <f>data_survey!CI20</f>
        <v>0</v>
      </c>
      <c r="V21" s="17">
        <f>data_survey!CG20</f>
        <v>2</v>
      </c>
      <c r="W21" s="17">
        <f>data_survey!CE20</f>
        <v>2</v>
      </c>
      <c r="X21" s="17">
        <f>data_survey!CC20</f>
        <v>1</v>
      </c>
      <c r="Y21" s="17">
        <f>data_survey!CA20</f>
        <v>1</v>
      </c>
      <c r="Z21" s="17">
        <f>data_survey!BN20</f>
        <v>1</v>
      </c>
      <c r="AA21" s="17">
        <f>data_survey!BP20</f>
        <v>1</v>
      </c>
      <c r="AB21" s="17">
        <f>data_survey!BQ20</f>
        <v>1</v>
      </c>
      <c r="AC21" s="17">
        <f>data_survey!BT20</f>
        <v>1</v>
      </c>
      <c r="AD21" s="17">
        <f>data_survey!CU20</f>
        <v>0</v>
      </c>
      <c r="AE21" s="17">
        <f>data_survey!CV20</f>
        <v>1</v>
      </c>
      <c r="AF21" s="17">
        <f>data_survey!CW20</f>
        <v>1</v>
      </c>
      <c r="AG21" s="17">
        <f>data_survey!CO20</f>
        <v>1</v>
      </c>
      <c r="AH21" s="17">
        <f>data_survey!DA20</f>
        <v>0</v>
      </c>
      <c r="AI21" s="17">
        <f>data_survey!DC20</f>
        <v>0</v>
      </c>
      <c r="AJ21" s="17">
        <f>data_survey!DQ20</f>
        <v>0</v>
      </c>
      <c r="AK21" s="17">
        <f>data_survey!DF20</f>
        <v>1</v>
      </c>
      <c r="AL21" s="17">
        <f>if(AK21=1, data_survey!DN20, 0)</f>
        <v>2.5</v>
      </c>
      <c r="AM21" s="17">
        <f>data_survey!CM20</f>
        <v>1.5</v>
      </c>
      <c r="AN21" s="17">
        <f>data_survey!DH20</f>
        <v>0</v>
      </c>
      <c r="AO21" s="17">
        <f>data_survey!DJ20</f>
        <v>0</v>
      </c>
      <c r="AP21" s="17">
        <f>data_survey!DL20</f>
        <v>0</v>
      </c>
      <c r="AQ21" s="17">
        <f>data_survey!BC20</f>
        <v>2</v>
      </c>
      <c r="AR21" s="17">
        <f>data_survey!BD20</f>
        <v>1</v>
      </c>
      <c r="AS21" s="17">
        <f>data_survey!BE20</f>
        <v>3</v>
      </c>
      <c r="AT21" s="17">
        <f>data_survey!BF20</f>
        <v>2</v>
      </c>
      <c r="AU21" s="17">
        <f>data_survey!BG20</f>
        <v>1</v>
      </c>
      <c r="AV21" s="17">
        <f>data_survey!BH20</f>
        <v>1</v>
      </c>
      <c r="AW21" s="17">
        <f>data_survey!BI20</f>
        <v>3</v>
      </c>
      <c r="AX21" s="17">
        <f>data_survey!AP20</f>
        <v>3</v>
      </c>
      <c r="AY21" s="17">
        <f>data_survey!AQ20</f>
        <v>3</v>
      </c>
      <c r="AZ21" s="17">
        <f>data_survey!AR20</f>
        <v>2</v>
      </c>
      <c r="BA21" s="17">
        <f>data_survey!AS20</f>
        <v>3</v>
      </c>
      <c r="BB21" s="17">
        <f>data_survey!AT20</f>
        <v>3</v>
      </c>
      <c r="BC21" s="17">
        <f>data_survey!AU20</f>
        <v>4</v>
      </c>
      <c r="BD21" s="17">
        <f>data_survey!AV20</f>
        <v>4</v>
      </c>
      <c r="BE21" s="17">
        <f>data_survey!AW20</f>
        <v>2</v>
      </c>
      <c r="BF21" s="17">
        <f>data_survey!AX20</f>
        <v>1</v>
      </c>
      <c r="BG21" s="17"/>
    </row>
    <row r="22">
      <c r="A22" s="17">
        <f>if(data_survey!C21="Nam", 0, 1)</f>
        <v>0</v>
      </c>
      <c r="B22" s="17">
        <f>IFERROR(__xludf.DUMMYFUNCTION("LET(
  t, LOWER(TRIM(data_survey!E21)),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2" s="17">
        <f>IFERROR(__xludf.DUMMYFUNCTION("LET(
  t, LOWER(TRIM(data_survey!G21)),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2" s="17">
        <f>IFERROR(__xludf.DUMMYFUNCTION("LET(
  text, LOWER(data_survey!I21),
  IFERROR(
    IFS(
      REGEXMATCH(text,""ở cùng gia đình|ở trọ cùng gia đình""), 0,
      REGEXMATCH(text,""thuê trọ""), 1,
      REGEXMATCH(text,""ở ktx""), 2,
      REGEXMATCH(text,""có nhà tại khu vực đang học|có"&amp;" nhà|ở riêng tại chung cư""), 3,
      REGEXMATCH(text,""ở nhà người quen""), 4
    ),
  -1)
)"),0.0)</f>
        <v>0</v>
      </c>
      <c r="E22" s="17">
        <f>IFERROR(__xludf.DUMMYFUNCTION("LET(
  t, LOWER(TRIM(data_survey!K21)),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22" s="17">
        <f>IFERROR(__xludf.DUMMYFUNCTION("LET(
  t, LOWER(TRIM(data_survey!M21)),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22" s="17">
        <f>if(data_survey!O21="Có", 1, 0)</f>
        <v>1</v>
      </c>
      <c r="H22" s="17">
        <f>if(data_survey!R21="", 0, data_survey!R21)</f>
        <v>1</v>
      </c>
      <c r="I22" s="17">
        <f>data_survey!W21</f>
        <v>15</v>
      </c>
      <c r="J22" s="17">
        <f>if(data_survey!AF21="Không áp lực", 0, if(data_survey!AF21="Có chút áp lực", 1, if(data_survey!AF21="Áp lực nhiều", 2, 3)))</f>
        <v>1</v>
      </c>
      <c r="K22" s="17">
        <f>SWITCH(data_survey!AG21,
 "Không ảnh hưởng",0,
 "Có chút ảnh hưởng",1,
 "Ảnh hưởng nhiều",2,
 "Ảnh hưởng rất nhiều",3)</f>
        <v>1</v>
      </c>
      <c r="L22" s="17">
        <f>SWITCH(data_survey!AD21,
 "Không",0,
 "Có một chút",1,
 "Rất lo lắng",2)</f>
        <v>1</v>
      </c>
      <c r="M22" s="17">
        <f>SWITCH(data_survey!AE21,
 "Không",0,
 "Có một chút",1,
 "Nhiều",2)</f>
        <v>1</v>
      </c>
      <c r="N22" s="17">
        <f>data_survey!BV21</f>
        <v>3</v>
      </c>
      <c r="O22" s="17">
        <f>SWITCH(data_survey!BY21,
 "Không",0,
 "Có",1,
 "Nhiều",2)</f>
        <v>1</v>
      </c>
      <c r="P22" s="17">
        <f>if(data_survey!BW21="Không", 0, 1)</f>
        <v>1</v>
      </c>
      <c r="Q22" s="17">
        <f>IF(OR(
ISNUMBER(SEARCH("cha",data_survey!BX21)),
ISNUMBER(SEARCH("mẹ",data_survey!BX21)),
ISNUMBER(SEARCH("ba mẹ",data_survey!BX21)),
ISNUMBER(SEARCH("bame",data_survey!BX21)),
ISNUMBER(SEARCH("gia đình",data_survey!BX21)),
ISNUMBER(SEARCH("chị",data_survey!BX21)),
ISNUMBER(SEARCH("anh",data_survey!BX21)),
ISNUMBER(SEARCH("ông bà",data_survey!BX21)),
ISNUMBER(SEARCH("giám hộ",data_survey!BX21))
),1,
IF(OR(
ISNUMBER(SEARCH("bản thân",data_survey!BX21)),
ISNUMBER(SEARCH("tự mình",data_survey!BX21)),
ISNUMBER(SEARCH("tự bản thân",data_survey!BX21)),
ISNUMBER(SEARCH("tiền đi làm",data_survey!BX21)),
ISNUMBER(SEARCH("nghiên cứu khoa học",data_survey!BX21)),
ISNUMBER(SEARCH("một nửa lo",data_survey!BX21))
),2,
IF(OR(
ISNUMBER(SEARCH("học bổng",data_survey!BX21)),
ISNUMBER(SEARCH("giảm học phí",data_survey!BX21)),
ISNUMBER(SEARCH("không cần HP",data_survey!BX21)),
ISNUMBER(SEARCH("sư phạm",data_survey!BX21))
),3,4)))</f>
        <v>1</v>
      </c>
      <c r="R22" s="17">
        <f>data_survey!AN21</f>
        <v>0</v>
      </c>
      <c r="S22" s="17">
        <f>data_survey!AJ21</f>
        <v>0</v>
      </c>
      <c r="T22" s="17">
        <f>data_survey!AJ21</f>
        <v>0</v>
      </c>
      <c r="U22" s="17">
        <f>data_survey!CI21</f>
        <v>1</v>
      </c>
      <c r="V22" s="17">
        <f>data_survey!CG21</f>
        <v>1</v>
      </c>
      <c r="W22" s="17">
        <f>data_survey!CE21</f>
        <v>1</v>
      </c>
      <c r="X22" s="17">
        <f>data_survey!CC21</f>
        <v>1</v>
      </c>
      <c r="Y22" s="17">
        <f>data_survey!CA21</f>
        <v>1</v>
      </c>
      <c r="Z22" s="17">
        <f>data_survey!BN21</f>
        <v>1</v>
      </c>
      <c r="AA22" s="17">
        <f>data_survey!BP21</f>
        <v>0</v>
      </c>
      <c r="AB22" s="17">
        <f>data_survey!BQ21</f>
        <v>1</v>
      </c>
      <c r="AC22" s="17">
        <f>data_survey!BT21</f>
        <v>0</v>
      </c>
      <c r="AD22" s="17">
        <f>data_survey!CU21</f>
        <v>0</v>
      </c>
      <c r="AE22" s="17">
        <f>data_survey!CV21</f>
        <v>0</v>
      </c>
      <c r="AF22" s="17">
        <f>data_survey!CW21</f>
        <v>0</v>
      </c>
      <c r="AG22" s="17">
        <f>data_survey!CO21</f>
        <v>0</v>
      </c>
      <c r="AH22" s="17">
        <f>data_survey!DA21</f>
        <v>0</v>
      </c>
      <c r="AI22" s="17">
        <f>data_survey!DC21</f>
        <v>0</v>
      </c>
      <c r="AJ22" s="17">
        <f>data_survey!DQ21</f>
        <v>0</v>
      </c>
      <c r="AK22" s="17">
        <f>data_survey!DF21</f>
        <v>1</v>
      </c>
      <c r="AL22" s="17">
        <f>if(AK22=1, data_survey!DN21, 0)</f>
        <v>2.5</v>
      </c>
      <c r="AM22" s="17">
        <f>data_survey!CM21</f>
        <v>3.5</v>
      </c>
      <c r="AN22" s="17">
        <f>data_survey!DH21</f>
        <v>0</v>
      </c>
      <c r="AO22" s="17">
        <f>data_survey!DJ21</f>
        <v>0</v>
      </c>
      <c r="AP22" s="17">
        <f>data_survey!DL21</f>
        <v>0</v>
      </c>
      <c r="AQ22" s="17">
        <f>data_survey!BC21</f>
        <v>1</v>
      </c>
      <c r="AR22" s="17">
        <f>data_survey!BD21</f>
        <v>1</v>
      </c>
      <c r="AS22" s="17">
        <f>data_survey!BE21</f>
        <v>1</v>
      </c>
      <c r="AT22" s="17">
        <f>data_survey!BF21</f>
        <v>1</v>
      </c>
      <c r="AU22" s="17">
        <f>data_survey!BG21</f>
        <v>1</v>
      </c>
      <c r="AV22" s="17">
        <f>data_survey!BH21</f>
        <v>1</v>
      </c>
      <c r="AW22" s="17">
        <f>data_survey!BI21</f>
        <v>1</v>
      </c>
      <c r="AX22" s="17">
        <f>data_survey!AP21</f>
        <v>1</v>
      </c>
      <c r="AY22" s="17">
        <f>data_survey!AQ21</f>
        <v>1</v>
      </c>
      <c r="AZ22" s="17">
        <f>data_survey!AR21</f>
        <v>1</v>
      </c>
      <c r="BA22" s="17">
        <f>data_survey!AS21</f>
        <v>1</v>
      </c>
      <c r="BB22" s="17">
        <f>data_survey!AT21</f>
        <v>1</v>
      </c>
      <c r="BC22" s="17">
        <f>data_survey!AU21</f>
        <v>1</v>
      </c>
      <c r="BD22" s="17">
        <f>data_survey!AV21</f>
        <v>1</v>
      </c>
      <c r="BE22" s="17">
        <f>data_survey!AW21</f>
        <v>1</v>
      </c>
      <c r="BF22" s="17">
        <f>data_survey!AX21</f>
        <v>1</v>
      </c>
      <c r="BG22" s="17"/>
    </row>
    <row r="23">
      <c r="A23" s="17">
        <f>if(data_survey!C22="Nam", 0, 1)</f>
        <v>0</v>
      </c>
      <c r="B23" s="17">
        <f>IFERROR(__xludf.DUMMYFUNCTION("LET(
  t, LOWER(TRIM(data_survey!E22)),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3" s="17">
        <f>IFERROR(__xludf.DUMMYFUNCTION("LET(
  t, LOWER(TRIM(data_survey!G22)),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3" s="17">
        <f>IFERROR(__xludf.DUMMYFUNCTION("LET(
  text, LOWER(data_survey!I22),
  IFERROR(
    IFS(
      REGEXMATCH(text,""ở cùng gia đình|ở trọ cùng gia đình""), 0,
      REGEXMATCH(text,""thuê trọ""), 1,
      REGEXMATCH(text,""ở ktx""), 2,
      REGEXMATCH(text,""có nhà tại khu vực đang học|có"&amp;" nhà|ở riêng tại chung cư""), 3,
      REGEXMATCH(text,""ở nhà người quen""), 4
    ),
  -1)
)"),0.0)</f>
        <v>0</v>
      </c>
      <c r="E23" s="17">
        <f>IFERROR(__xludf.DUMMYFUNCTION("LET(
  t, LOWER(TRIM(data_survey!K22)),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23" s="17">
        <f>IFERROR(__xludf.DUMMYFUNCTION("LET(
  t, LOWER(TRIM(data_survey!M22)),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23" s="17">
        <f>if(data_survey!O22="Có", 1, 0)</f>
        <v>1</v>
      </c>
      <c r="H23" s="17">
        <f>if(data_survey!R22="", 0, data_survey!R22)</f>
        <v>2</v>
      </c>
      <c r="I23" s="17">
        <f>data_survey!W22</f>
        <v>25</v>
      </c>
      <c r="J23" s="17">
        <f>if(data_survey!AF22="Không áp lực", 0, if(data_survey!AF22="Có chút áp lực", 1, if(data_survey!AF22="Áp lực nhiều", 2, 3)))</f>
        <v>1</v>
      </c>
      <c r="K23" s="17">
        <f>SWITCH(data_survey!AG22,
 "Không ảnh hưởng",0,
 "Có chút ảnh hưởng",1,
 "Ảnh hưởng nhiều",2,
 "Ảnh hưởng rất nhiều",3)</f>
        <v>1</v>
      </c>
      <c r="L23" s="17">
        <f>SWITCH(data_survey!AD22,
 "Không",0,
 "Có một chút",1,
 "Rất lo lắng",2)</f>
        <v>1</v>
      </c>
      <c r="M23" s="17">
        <f>SWITCH(data_survey!AE22,
 "Không",0,
 "Có một chút",1,
 "Nhiều",2)</f>
        <v>1</v>
      </c>
      <c r="N23" s="17">
        <f>data_survey!BV22</f>
        <v>3</v>
      </c>
      <c r="O23" s="17">
        <f>SWITCH(data_survey!BY22,
 "Không",0,
 "Có",1,
 "Nhiều",2)</f>
        <v>1</v>
      </c>
      <c r="P23" s="17">
        <f>if(data_survey!BW22="Không", 0, 1)</f>
        <v>1</v>
      </c>
      <c r="Q23" s="17">
        <f>IF(OR(
ISNUMBER(SEARCH("cha",data_survey!BX22)),
ISNUMBER(SEARCH("mẹ",data_survey!BX22)),
ISNUMBER(SEARCH("ba mẹ",data_survey!BX22)),
ISNUMBER(SEARCH("bame",data_survey!BX22)),
ISNUMBER(SEARCH("gia đình",data_survey!BX22)),
ISNUMBER(SEARCH("chị",data_survey!BX22)),
ISNUMBER(SEARCH("anh",data_survey!BX22)),
ISNUMBER(SEARCH("ông bà",data_survey!BX22)),
ISNUMBER(SEARCH("giám hộ",data_survey!BX22))
),1,
IF(OR(
ISNUMBER(SEARCH("bản thân",data_survey!BX22)),
ISNUMBER(SEARCH("tự mình",data_survey!BX22)),
ISNUMBER(SEARCH("tự bản thân",data_survey!BX22)),
ISNUMBER(SEARCH("tiền đi làm",data_survey!BX22)),
ISNUMBER(SEARCH("nghiên cứu khoa học",data_survey!BX22)),
ISNUMBER(SEARCH("một nửa lo",data_survey!BX22))
),2,
IF(OR(
ISNUMBER(SEARCH("học bổng",data_survey!BX22)),
ISNUMBER(SEARCH("giảm học phí",data_survey!BX22)),
ISNUMBER(SEARCH("không cần HP",data_survey!BX22)),
ISNUMBER(SEARCH("sư phạm",data_survey!BX22))
),3,4)))</f>
        <v>1</v>
      </c>
      <c r="R23" s="17">
        <f>data_survey!AN22</f>
        <v>1</v>
      </c>
      <c r="S23" s="17">
        <f>data_survey!AJ22</f>
        <v>3</v>
      </c>
      <c r="T23" s="17">
        <f>data_survey!AJ22</f>
        <v>3</v>
      </c>
      <c r="U23" s="17">
        <f>data_survey!CI22</f>
        <v>0</v>
      </c>
      <c r="V23" s="17">
        <f>data_survey!CG22</f>
        <v>0</v>
      </c>
      <c r="W23" s="17">
        <f>data_survey!CE22</f>
        <v>0</v>
      </c>
      <c r="X23" s="17">
        <f>data_survey!CC22</f>
        <v>0</v>
      </c>
      <c r="Y23" s="17">
        <f>data_survey!CA22</f>
        <v>0</v>
      </c>
      <c r="Z23" s="17">
        <f>data_survey!BN22</f>
        <v>5</v>
      </c>
      <c r="AA23" s="17">
        <f>data_survey!BP22</f>
        <v>1</v>
      </c>
      <c r="AB23" s="17">
        <f>data_survey!BQ22</f>
        <v>6</v>
      </c>
      <c r="AC23" s="17">
        <f>data_survey!BT22</f>
        <v>1</v>
      </c>
      <c r="AD23" s="17">
        <f>data_survey!CU22</f>
        <v>1</v>
      </c>
      <c r="AE23" s="17">
        <f>data_survey!CV22</f>
        <v>0</v>
      </c>
      <c r="AF23" s="17">
        <f>data_survey!CW22</f>
        <v>0</v>
      </c>
      <c r="AG23" s="17">
        <f>data_survey!CO22</f>
        <v>1</v>
      </c>
      <c r="AH23" s="17">
        <f>data_survey!DA22</f>
        <v>0</v>
      </c>
      <c r="AI23" s="17">
        <f>data_survey!DC22</f>
        <v>0</v>
      </c>
      <c r="AJ23" s="17">
        <f>data_survey!DQ22</f>
        <v>0</v>
      </c>
      <c r="AK23" s="17">
        <f>data_survey!DF22</f>
        <v>1</v>
      </c>
      <c r="AL23" s="17">
        <f>if(AK23=1, data_survey!DN22, 0)</f>
        <v>2.5</v>
      </c>
      <c r="AM23" s="17">
        <f>data_survey!CM22</f>
        <v>6</v>
      </c>
      <c r="AN23" s="17">
        <f>data_survey!DH22</f>
        <v>1</v>
      </c>
      <c r="AO23" s="17">
        <f>data_survey!DJ22</f>
        <v>0</v>
      </c>
      <c r="AP23" s="17">
        <f>data_survey!DL22</f>
        <v>0</v>
      </c>
      <c r="AQ23" s="17">
        <f>data_survey!BC22</f>
        <v>1</v>
      </c>
      <c r="AR23" s="17">
        <f>data_survey!BD22</f>
        <v>1</v>
      </c>
      <c r="AS23" s="17">
        <f>data_survey!BE22</f>
        <v>1</v>
      </c>
      <c r="AT23" s="17">
        <f>data_survey!BF22</f>
        <v>2</v>
      </c>
      <c r="AU23" s="17">
        <f>data_survey!BG22</f>
        <v>2</v>
      </c>
      <c r="AV23" s="17">
        <f>data_survey!BH22</f>
        <v>2</v>
      </c>
      <c r="AW23" s="17">
        <f>data_survey!BI22</f>
        <v>1</v>
      </c>
      <c r="AX23" s="17">
        <f>data_survey!AP22</f>
        <v>2</v>
      </c>
      <c r="AY23" s="17">
        <f>data_survey!AQ22</f>
        <v>1</v>
      </c>
      <c r="AZ23" s="17">
        <f>data_survey!AR22</f>
        <v>4</v>
      </c>
      <c r="BA23" s="17">
        <f>data_survey!AS22</f>
        <v>4</v>
      </c>
      <c r="BB23" s="17">
        <f>data_survey!AT22</f>
        <v>3</v>
      </c>
      <c r="BC23" s="17">
        <f>data_survey!AU22</f>
        <v>2</v>
      </c>
      <c r="BD23" s="17">
        <f>data_survey!AV22</f>
        <v>3</v>
      </c>
      <c r="BE23" s="17">
        <f>data_survey!AW22</f>
        <v>1</v>
      </c>
      <c r="BF23" s="17">
        <f>data_survey!AX22</f>
        <v>1</v>
      </c>
      <c r="BG23" s="17"/>
    </row>
    <row r="24">
      <c r="A24" s="17">
        <f>if(data_survey!C23="Nam", 0, 1)</f>
        <v>1</v>
      </c>
      <c r="B24" s="17">
        <f>IFERROR(__xludf.DUMMYFUNCTION("LET(
  t, LOWER(TRIM(data_survey!E23)),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4" s="17">
        <f>IFERROR(__xludf.DUMMYFUNCTION("LET(
  t, LOWER(TRIM(data_survey!G23)),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4" s="17">
        <f>IFERROR(__xludf.DUMMYFUNCTION("LET(
  text, LOWER(data_survey!I23),
  IFERROR(
    IFS(
      REGEXMATCH(text,""ở cùng gia đình|ở trọ cùng gia đình""), 0,
      REGEXMATCH(text,""thuê trọ""), 1,
      REGEXMATCH(text,""ở ktx""), 2,
      REGEXMATCH(text,""có nhà tại khu vực đang học|có"&amp;" nhà|ở riêng tại chung cư""), 3,
      REGEXMATCH(text,""ở nhà người quen""), 4
    ),
  -1)
)"),0.0)</f>
        <v>0</v>
      </c>
      <c r="E24" s="17">
        <f>IFERROR(__xludf.DUMMYFUNCTION("LET(
  t, LOWER(TRIM(data_survey!K23)),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24" s="17">
        <f>IFERROR(__xludf.DUMMYFUNCTION("LET(
  t, LOWER(TRIM(data_survey!M23)),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24" s="17">
        <f>if(data_survey!O23="Có", 1, 0)</f>
        <v>0</v>
      </c>
      <c r="H24" s="17">
        <f>if(data_survey!R23="", 0, data_survey!R23)</f>
        <v>0</v>
      </c>
      <c r="I24" s="17">
        <f>data_survey!W23</f>
        <v>0</v>
      </c>
      <c r="J24" s="17">
        <f>if(data_survey!AF23="Không áp lực", 0, if(data_survey!AF23="Có chút áp lực", 1, if(data_survey!AF23="Áp lực nhiều", 2, 3)))</f>
        <v>1</v>
      </c>
      <c r="K24" s="17">
        <f>SWITCH(data_survey!AG23,
 "Không ảnh hưởng",0,
 "Có chút ảnh hưởng",1,
 "Ảnh hưởng nhiều",2,
 "Ảnh hưởng rất nhiều",3)</f>
        <v>1</v>
      </c>
      <c r="L24" s="17">
        <f>SWITCH(data_survey!AD23,
 "Không",0,
 "Có một chút",1,
 "Rất lo lắng",2)</f>
        <v>2</v>
      </c>
      <c r="M24" s="17">
        <f>SWITCH(data_survey!AE23,
 "Không",0,
 "Có một chút",1,
 "Nhiều",2)</f>
        <v>1</v>
      </c>
      <c r="N24" s="17">
        <f>data_survey!BV23</f>
        <v>3</v>
      </c>
      <c r="O24" s="17">
        <f>SWITCH(data_survey!BY23,
 "Không",0,
 "Có",1,
 "Nhiều",2)</f>
        <v>0</v>
      </c>
      <c r="P24" s="17">
        <f>if(data_survey!BW23="Không", 0, 1)</f>
        <v>1</v>
      </c>
      <c r="Q24" s="17">
        <f>IF(OR(
ISNUMBER(SEARCH("cha",data_survey!BX23)),
ISNUMBER(SEARCH("mẹ",data_survey!BX23)),
ISNUMBER(SEARCH("ba mẹ",data_survey!BX23)),
ISNUMBER(SEARCH("bame",data_survey!BX23)),
ISNUMBER(SEARCH("gia đình",data_survey!BX23)),
ISNUMBER(SEARCH("chị",data_survey!BX23)),
ISNUMBER(SEARCH("anh",data_survey!BX23)),
ISNUMBER(SEARCH("ông bà",data_survey!BX23)),
ISNUMBER(SEARCH("giám hộ",data_survey!BX23))
),1,
IF(OR(
ISNUMBER(SEARCH("bản thân",data_survey!BX23)),
ISNUMBER(SEARCH("tự mình",data_survey!BX23)),
ISNUMBER(SEARCH("tự bản thân",data_survey!BX23)),
ISNUMBER(SEARCH("tiền đi làm",data_survey!BX23)),
ISNUMBER(SEARCH("nghiên cứu khoa học",data_survey!BX23)),
ISNUMBER(SEARCH("một nửa lo",data_survey!BX23))
),2,
IF(OR(
ISNUMBER(SEARCH("học bổng",data_survey!BX23)),
ISNUMBER(SEARCH("giảm học phí",data_survey!BX23)),
ISNUMBER(SEARCH("không cần HP",data_survey!BX23)),
ISNUMBER(SEARCH("sư phạm",data_survey!BX23))
),3,4)))</f>
        <v>1</v>
      </c>
      <c r="R24" s="17">
        <f>data_survey!AN23</f>
        <v>1</v>
      </c>
      <c r="S24" s="17">
        <f>data_survey!AJ23</f>
        <v>2</v>
      </c>
      <c r="T24" s="17">
        <f>data_survey!AJ23</f>
        <v>2</v>
      </c>
      <c r="U24" s="17">
        <f>data_survey!CI23</f>
        <v>0</v>
      </c>
      <c r="V24" s="17">
        <f>data_survey!CG23</f>
        <v>0</v>
      </c>
      <c r="W24" s="17">
        <f>data_survey!CE23</f>
        <v>1</v>
      </c>
      <c r="X24" s="17">
        <f>data_survey!CC23</f>
        <v>2</v>
      </c>
      <c r="Y24" s="17">
        <f>data_survey!CA23</f>
        <v>2</v>
      </c>
      <c r="Z24" s="17">
        <f>data_survey!BN23</f>
        <v>4</v>
      </c>
      <c r="AA24" s="17">
        <f>data_survey!BP23</f>
        <v>1</v>
      </c>
      <c r="AB24" s="17">
        <f>data_survey!BQ23</f>
        <v>4</v>
      </c>
      <c r="AC24" s="17">
        <f>data_survey!BT23</f>
        <v>0</v>
      </c>
      <c r="AD24" s="17">
        <f>data_survey!CU23</f>
        <v>0</v>
      </c>
      <c r="AE24" s="17">
        <f>data_survey!CV23</f>
        <v>0</v>
      </c>
      <c r="AF24" s="17">
        <f>data_survey!CW23</f>
        <v>0</v>
      </c>
      <c r="AG24" s="17">
        <f>data_survey!CO23</f>
        <v>1</v>
      </c>
      <c r="AH24" s="17">
        <f>data_survey!DA23</f>
        <v>0</v>
      </c>
      <c r="AI24" s="17">
        <f>data_survey!DC23</f>
        <v>0</v>
      </c>
      <c r="AJ24" s="17">
        <f>data_survey!DQ23</f>
        <v>0</v>
      </c>
      <c r="AK24" s="17">
        <f>data_survey!DF23</f>
        <v>0</v>
      </c>
      <c r="AL24" s="17">
        <f>if(AK24=1, data_survey!DN23, 0)</f>
        <v>0</v>
      </c>
      <c r="AM24" s="17">
        <f>data_survey!CM23</f>
        <v>6</v>
      </c>
      <c r="AN24" s="17">
        <f>data_survey!DH23</f>
        <v>1</v>
      </c>
      <c r="AO24" s="17">
        <f>data_survey!DJ23</f>
        <v>0</v>
      </c>
      <c r="AP24" s="17">
        <f>data_survey!DL23</f>
        <v>0</v>
      </c>
      <c r="AQ24" s="17">
        <f>data_survey!BC23</f>
        <v>2</v>
      </c>
      <c r="AR24" s="17">
        <f>data_survey!BD23</f>
        <v>2</v>
      </c>
      <c r="AS24" s="17">
        <f>data_survey!BE23</f>
        <v>2</v>
      </c>
      <c r="AT24" s="17">
        <f>data_survey!BF23</f>
        <v>2</v>
      </c>
      <c r="AU24" s="17">
        <f>data_survey!BG23</f>
        <v>4</v>
      </c>
      <c r="AV24" s="17">
        <f>data_survey!BH23</f>
        <v>1</v>
      </c>
      <c r="AW24" s="17">
        <f>data_survey!BI23</f>
        <v>1</v>
      </c>
      <c r="AX24" s="17">
        <f>data_survey!AP23</f>
        <v>3</v>
      </c>
      <c r="AY24" s="17">
        <f>data_survey!AQ23</f>
        <v>3</v>
      </c>
      <c r="AZ24" s="17">
        <f>data_survey!AR23</f>
        <v>2</v>
      </c>
      <c r="BA24" s="17">
        <f>data_survey!AS23</f>
        <v>2</v>
      </c>
      <c r="BB24" s="17">
        <f>data_survey!AT23</f>
        <v>1</v>
      </c>
      <c r="BC24" s="17">
        <f>data_survey!AU23</f>
        <v>2</v>
      </c>
      <c r="BD24" s="17">
        <f>data_survey!AV23</f>
        <v>1</v>
      </c>
      <c r="BE24" s="17">
        <f>data_survey!AW23</f>
        <v>1</v>
      </c>
      <c r="BF24" s="17">
        <f>data_survey!AX23</f>
        <v>2</v>
      </c>
      <c r="BG24" s="17"/>
    </row>
    <row r="25">
      <c r="A25" s="17">
        <f>if(data_survey!C24="Nam", 0, 1)</f>
        <v>0</v>
      </c>
      <c r="B25" s="17">
        <f>IFERROR(__xludf.DUMMYFUNCTION("LET(
  t, LOWER(TRIM(data_survey!E24)),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5" s="17">
        <f>IFERROR(__xludf.DUMMYFUNCTION("LET(
  t, LOWER(TRIM(data_survey!G24)),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5" s="17">
        <f>IFERROR(__xludf.DUMMYFUNCTION("LET(
  text, LOWER(data_survey!I24),
  IFERROR(
    IFS(
      REGEXMATCH(text,""ở cùng gia đình|ở trọ cùng gia đình""), 0,
      REGEXMATCH(text,""thuê trọ""), 1,
      REGEXMATCH(text,""ở ktx""), 2,
      REGEXMATCH(text,""có nhà tại khu vực đang học|có"&amp;" nhà|ở riêng tại chung cư""), 3,
      REGEXMATCH(text,""ở nhà người quen""), 4
    ),
  -1)
)"),3.0)</f>
        <v>3</v>
      </c>
      <c r="E25" s="17">
        <f>IFERROR(__xludf.DUMMYFUNCTION("LET(
  t, LOWER(TRIM(data_survey!K24)),
  IFERROR(
    IFS(
      REGEXMATCH(t,""xuất\s*sắc""), 0,
      REGEXMATCH(t,""^giỏi$""), 1,
      REGEXMATCH(t,""^khá$""), 2,
      REGEXMATCH(t,""trung bình|bình thường|^4$""), 3,
      REGEXMATCH(t,""rớt""), 4,
"&amp;"      REGEXMATCH(t,""năm nhất|tân sinh viên|mới|chưa|không|sắp thi|chuẩn bị thi|kq|kết quả|chưa có|chưa biết""), 5,
      TRUE, 5
    ),
  5)
)"),0.0)</f>
        <v>0</v>
      </c>
      <c r="F25" s="17">
        <f>IFERROR(__xludf.DUMMYFUNCTION("LET(
  t, LOWER(TRIM(data_survey!M24)),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25" s="17">
        <f>if(data_survey!O24="Có", 1, 0)</f>
        <v>1</v>
      </c>
      <c r="H25" s="17">
        <f>if(data_survey!R24="", 0, data_survey!R24)</f>
        <v>1</v>
      </c>
      <c r="I25" s="17">
        <f>data_survey!W24</f>
        <v>20</v>
      </c>
      <c r="J25" s="17">
        <f>if(data_survey!AF24="Không áp lực", 0, if(data_survey!AF24="Có chút áp lực", 1, if(data_survey!AF24="Áp lực nhiều", 2, 3)))</f>
        <v>1</v>
      </c>
      <c r="K25" s="17">
        <f>SWITCH(data_survey!AG24,
 "Không ảnh hưởng",0,
 "Có chút ảnh hưởng",1,
 "Ảnh hưởng nhiều",2,
 "Ảnh hưởng rất nhiều",3)</f>
        <v>1</v>
      </c>
      <c r="L25" s="17">
        <f>SWITCH(data_survey!AD24,
 "Không",0,
 "Có một chút",1,
 "Rất lo lắng",2)</f>
        <v>1</v>
      </c>
      <c r="M25" s="17">
        <f>SWITCH(data_survey!AE24,
 "Không",0,
 "Có một chút",1,
 "Nhiều",2)</f>
        <v>1</v>
      </c>
      <c r="N25" s="17">
        <f>data_survey!BV24</f>
        <v>2</v>
      </c>
      <c r="O25" s="17">
        <f>SWITCH(data_survey!BY24,
 "Không",0,
 "Có",1,
 "Nhiều",2)</f>
        <v>1</v>
      </c>
      <c r="P25" s="17">
        <f>if(data_survey!BW24="Không", 0, 1)</f>
        <v>1</v>
      </c>
      <c r="Q25" s="17">
        <f>IF(OR(
ISNUMBER(SEARCH("cha",data_survey!BX24)),
ISNUMBER(SEARCH("mẹ",data_survey!BX24)),
ISNUMBER(SEARCH("ba mẹ",data_survey!BX24)),
ISNUMBER(SEARCH("bame",data_survey!BX24)),
ISNUMBER(SEARCH("gia đình",data_survey!BX24)),
ISNUMBER(SEARCH("chị",data_survey!BX24)),
ISNUMBER(SEARCH("anh",data_survey!BX24)),
ISNUMBER(SEARCH("ông bà",data_survey!BX24)),
ISNUMBER(SEARCH("giám hộ",data_survey!BX24))
),1,
IF(OR(
ISNUMBER(SEARCH("bản thân",data_survey!BX24)),
ISNUMBER(SEARCH("tự mình",data_survey!BX24)),
ISNUMBER(SEARCH("tự bản thân",data_survey!BX24)),
ISNUMBER(SEARCH("tiền đi làm",data_survey!BX24)),
ISNUMBER(SEARCH("nghiên cứu khoa học",data_survey!BX24)),
ISNUMBER(SEARCH("một nửa lo",data_survey!BX24))
),2,
IF(OR(
ISNUMBER(SEARCH("học bổng",data_survey!BX24)),
ISNUMBER(SEARCH("giảm học phí",data_survey!BX24)),
ISNUMBER(SEARCH("không cần HP",data_survey!BX24)),
ISNUMBER(SEARCH("sư phạm",data_survey!BX24))
),3,4)))</f>
        <v>1</v>
      </c>
      <c r="R25" s="17">
        <f>data_survey!AN24</f>
        <v>1</v>
      </c>
      <c r="S25" s="17">
        <f>data_survey!AJ24</f>
        <v>3</v>
      </c>
      <c r="T25" s="17">
        <f>data_survey!AJ24</f>
        <v>3</v>
      </c>
      <c r="U25" s="17">
        <f>data_survey!CI24</f>
        <v>1</v>
      </c>
      <c r="V25" s="17">
        <f>data_survey!CG24</f>
        <v>1</v>
      </c>
      <c r="W25" s="17">
        <f>data_survey!CE24</f>
        <v>1</v>
      </c>
      <c r="X25" s="17">
        <f>data_survey!CC24</f>
        <v>2</v>
      </c>
      <c r="Y25" s="17">
        <f>data_survey!CA24</f>
        <v>1</v>
      </c>
      <c r="Z25" s="17">
        <f>data_survey!BN24</f>
        <v>5</v>
      </c>
      <c r="AA25" s="17">
        <f>data_survey!BP24</f>
        <v>1</v>
      </c>
      <c r="AB25" s="17">
        <f>data_survey!BQ24</f>
        <v>6</v>
      </c>
      <c r="AC25" s="17">
        <f>data_survey!BT24</f>
        <v>1</v>
      </c>
      <c r="AD25" s="17">
        <f>data_survey!CU24</f>
        <v>1</v>
      </c>
      <c r="AE25" s="17">
        <f>data_survey!CV24</f>
        <v>1</v>
      </c>
      <c r="AF25" s="17">
        <f>data_survey!CW24</f>
        <v>0</v>
      </c>
      <c r="AG25" s="17">
        <f>data_survey!CO24</f>
        <v>0</v>
      </c>
      <c r="AH25" s="17">
        <f>data_survey!DA24</f>
        <v>0</v>
      </c>
      <c r="AI25" s="17">
        <f>data_survey!DC24</f>
        <v>0</v>
      </c>
      <c r="AJ25" s="17">
        <f>data_survey!DQ24</f>
        <v>1</v>
      </c>
      <c r="AK25" s="17">
        <f>data_survey!DF24</f>
        <v>1</v>
      </c>
      <c r="AL25" s="17">
        <f>if(AK25=1, data_survey!DN24, 0)</f>
        <v>3.5</v>
      </c>
      <c r="AM25" s="17">
        <f>data_survey!CM24</f>
        <v>0.75</v>
      </c>
      <c r="AN25" s="17">
        <f>data_survey!DH24</f>
        <v>0</v>
      </c>
      <c r="AO25" s="17">
        <f>data_survey!DJ24</f>
        <v>0</v>
      </c>
      <c r="AP25" s="17">
        <f>data_survey!DL24</f>
        <v>0</v>
      </c>
      <c r="AQ25" s="17">
        <f>data_survey!BC24</f>
        <v>2</v>
      </c>
      <c r="AR25" s="17">
        <f>data_survey!BD24</f>
        <v>2</v>
      </c>
      <c r="AS25" s="17">
        <f>data_survey!BE24</f>
        <v>2</v>
      </c>
      <c r="AT25" s="17">
        <f>data_survey!BF24</f>
        <v>2</v>
      </c>
      <c r="AU25" s="17">
        <f>data_survey!BG24</f>
        <v>2</v>
      </c>
      <c r="AV25" s="17">
        <f>data_survey!BH24</f>
        <v>2</v>
      </c>
      <c r="AW25" s="17">
        <f>data_survey!BI24</f>
        <v>2</v>
      </c>
      <c r="AX25" s="17">
        <f>data_survey!AP24</f>
        <v>2</v>
      </c>
      <c r="AY25" s="17">
        <f>data_survey!AQ24</f>
        <v>2</v>
      </c>
      <c r="AZ25" s="17">
        <f>data_survey!AR24</f>
        <v>1</v>
      </c>
      <c r="BA25" s="17">
        <f>data_survey!AS24</f>
        <v>2</v>
      </c>
      <c r="BB25" s="17">
        <f>data_survey!AT24</f>
        <v>2</v>
      </c>
      <c r="BC25" s="17">
        <f>data_survey!AU24</f>
        <v>3</v>
      </c>
      <c r="BD25" s="17">
        <f>data_survey!AV24</f>
        <v>2</v>
      </c>
      <c r="BE25" s="17">
        <f>data_survey!AW24</f>
        <v>2</v>
      </c>
      <c r="BF25" s="17">
        <f>data_survey!AX24</f>
        <v>2</v>
      </c>
      <c r="BG25" s="17"/>
    </row>
    <row r="26">
      <c r="A26" s="17">
        <f>if(data_survey!C25="Nam", 0, 1)</f>
        <v>0</v>
      </c>
      <c r="B26" s="17">
        <f>IFERROR(__xludf.DUMMYFUNCTION("LET(
  t, LOWER(TRIM(data_survey!E25)),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6" s="17">
        <f>IFERROR(__xludf.DUMMYFUNCTION("LET(
  t, LOWER(TRIM(data_survey!G25)),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6" s="17">
        <f>IFERROR(__xludf.DUMMYFUNCTION("LET(
  text, LOWER(data_survey!I25),
  IFERROR(
    IFS(
      REGEXMATCH(text,""ở cùng gia đình|ở trọ cùng gia đình""), 0,
      REGEXMATCH(text,""thuê trọ""), 1,
      REGEXMATCH(text,""ở ktx""), 2,
      REGEXMATCH(text,""có nhà tại khu vực đang học|có"&amp;" nhà|ở riêng tại chung cư""), 3,
      REGEXMATCH(text,""ở nhà người quen""), 4
    ),
  -1)
)"),4.0)</f>
        <v>4</v>
      </c>
      <c r="E26" s="17">
        <f>IFERROR(__xludf.DUMMYFUNCTION("LET(
  t, LOWER(TRIM(data_survey!K25)),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26" s="17">
        <f>IFERROR(__xludf.DUMMYFUNCTION("LET(
  t, LOWER(TRIM(data_survey!M25)),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26" s="17">
        <f>if(data_survey!O25="Có", 1, 0)</f>
        <v>1</v>
      </c>
      <c r="H26" s="17">
        <f>if(data_survey!R25="", 0, data_survey!R25)</f>
        <v>1</v>
      </c>
      <c r="I26" s="17">
        <f>data_survey!W25</f>
        <v>25</v>
      </c>
      <c r="J26" s="17">
        <f>if(data_survey!AF25="Không áp lực", 0, if(data_survey!AF25="Có chút áp lực", 1, if(data_survey!AF25="Áp lực nhiều", 2, 3)))</f>
        <v>0</v>
      </c>
      <c r="K26" s="17">
        <f>SWITCH(data_survey!AG25,
 "Không ảnh hưởng",0,
 "Có chút ảnh hưởng",1,
 "Ảnh hưởng nhiều",2,
 "Ảnh hưởng rất nhiều",3)</f>
        <v>0</v>
      </c>
      <c r="L26" s="17">
        <f>SWITCH(data_survey!AD25,
 "Không",0,
 "Có một chút",1,
 "Rất lo lắng",2)</f>
        <v>0</v>
      </c>
      <c r="M26" s="17">
        <f>SWITCH(data_survey!AE25,
 "Không",0,
 "Có một chút",1,
 "Nhiều",2)</f>
        <v>0</v>
      </c>
      <c r="N26" s="17">
        <f>data_survey!BV25</f>
        <v>5</v>
      </c>
      <c r="O26" s="17">
        <f>SWITCH(data_survey!BY25,
 "Không",0,
 "Có",1,
 "Nhiều",2)</f>
        <v>1</v>
      </c>
      <c r="P26" s="17">
        <f>if(data_survey!BW25="Không", 0, 1)</f>
        <v>0</v>
      </c>
      <c r="Q26" s="17">
        <f>IF(OR(
ISNUMBER(SEARCH("cha",data_survey!BX25)),
ISNUMBER(SEARCH("mẹ",data_survey!BX25)),
ISNUMBER(SEARCH("ba mẹ",data_survey!BX25)),
ISNUMBER(SEARCH("bame",data_survey!BX25)),
ISNUMBER(SEARCH("gia đình",data_survey!BX25)),
ISNUMBER(SEARCH("chị",data_survey!BX25)),
ISNUMBER(SEARCH("anh",data_survey!BX25)),
ISNUMBER(SEARCH("ông bà",data_survey!BX25)),
ISNUMBER(SEARCH("giám hộ",data_survey!BX25))
),1,
IF(OR(
ISNUMBER(SEARCH("bản thân",data_survey!BX25)),
ISNUMBER(SEARCH("tự mình",data_survey!BX25)),
ISNUMBER(SEARCH("tự bản thân",data_survey!BX25)),
ISNUMBER(SEARCH("tiền đi làm",data_survey!BX25)),
ISNUMBER(SEARCH("nghiên cứu khoa học",data_survey!BX25)),
ISNUMBER(SEARCH("một nửa lo",data_survey!BX25))
),2,
IF(OR(
ISNUMBER(SEARCH("học bổng",data_survey!BX25)),
ISNUMBER(SEARCH("giảm học phí",data_survey!BX25)),
ISNUMBER(SEARCH("không cần HP",data_survey!BX25)),
ISNUMBER(SEARCH("sư phạm",data_survey!BX25))
),3,4)))</f>
        <v>1</v>
      </c>
      <c r="R26" s="17">
        <f>data_survey!AN25</f>
        <v>1</v>
      </c>
      <c r="S26" s="17">
        <f>data_survey!AJ25</f>
        <v>2</v>
      </c>
      <c r="T26" s="17">
        <f>data_survey!AJ25</f>
        <v>2</v>
      </c>
      <c r="U26" s="17">
        <f>data_survey!CI25</f>
        <v>0</v>
      </c>
      <c r="V26" s="17">
        <f>data_survey!CG25</f>
        <v>0</v>
      </c>
      <c r="W26" s="17">
        <f>data_survey!CE25</f>
        <v>0</v>
      </c>
      <c r="X26" s="17">
        <f>data_survey!CC25</f>
        <v>0</v>
      </c>
      <c r="Y26" s="17">
        <f>data_survey!CA25</f>
        <v>0</v>
      </c>
      <c r="Z26" s="17">
        <f>data_survey!BN25</f>
        <v>1</v>
      </c>
      <c r="AA26" s="17">
        <f>data_survey!BP25</f>
        <v>1</v>
      </c>
      <c r="AB26" s="17">
        <f>data_survey!BQ25</f>
        <v>1</v>
      </c>
      <c r="AC26" s="17">
        <f>data_survey!BT25</f>
        <v>1</v>
      </c>
      <c r="AD26" s="17">
        <f>data_survey!CU25</f>
        <v>0</v>
      </c>
      <c r="AE26" s="17">
        <f>data_survey!CV25</f>
        <v>0</v>
      </c>
      <c r="AF26" s="17">
        <f>data_survey!CW25</f>
        <v>0</v>
      </c>
      <c r="AG26" s="17">
        <f>data_survey!CO25</f>
        <v>0</v>
      </c>
      <c r="AH26" s="17">
        <f>data_survey!DA25</f>
        <v>0</v>
      </c>
      <c r="AI26" s="17">
        <f>data_survey!DC25</f>
        <v>0</v>
      </c>
      <c r="AJ26" s="17">
        <f>data_survey!DQ25</f>
        <v>0</v>
      </c>
      <c r="AK26" s="17">
        <f>data_survey!DF25</f>
        <v>1</v>
      </c>
      <c r="AL26" s="17">
        <f>if(AK26=1, data_survey!DN25, 0)</f>
        <v>5</v>
      </c>
      <c r="AM26" s="17">
        <f>data_survey!CM25</f>
        <v>0.75</v>
      </c>
      <c r="AN26" s="17">
        <f>data_survey!DH25</f>
        <v>0</v>
      </c>
      <c r="AO26" s="17">
        <f>data_survey!DJ25</f>
        <v>0</v>
      </c>
      <c r="AP26" s="17">
        <f>data_survey!DL25</f>
        <v>0</v>
      </c>
      <c r="AQ26" s="17">
        <f>data_survey!BC25</f>
        <v>1</v>
      </c>
      <c r="AR26" s="17">
        <f>data_survey!BD25</f>
        <v>1</v>
      </c>
      <c r="AS26" s="17">
        <f>data_survey!BE25</f>
        <v>1</v>
      </c>
      <c r="AT26" s="17">
        <f>data_survey!BF25</f>
        <v>1</v>
      </c>
      <c r="AU26" s="17">
        <f>data_survey!BG25</f>
        <v>1</v>
      </c>
      <c r="AV26" s="17">
        <f>data_survey!BH25</f>
        <v>1</v>
      </c>
      <c r="AW26" s="17">
        <f>data_survey!BI25</f>
        <v>1</v>
      </c>
      <c r="AX26" s="17">
        <f>data_survey!AP25</f>
        <v>1</v>
      </c>
      <c r="AY26" s="17">
        <f>data_survey!AQ25</f>
        <v>1</v>
      </c>
      <c r="AZ26" s="17">
        <f>data_survey!AR25</f>
        <v>1</v>
      </c>
      <c r="BA26" s="17">
        <f>data_survey!AS25</f>
        <v>1</v>
      </c>
      <c r="BB26" s="17">
        <f>data_survey!AT25</f>
        <v>1</v>
      </c>
      <c r="BC26" s="17">
        <f>data_survey!AU25</f>
        <v>1</v>
      </c>
      <c r="BD26" s="17">
        <f>data_survey!AV25</f>
        <v>1</v>
      </c>
      <c r="BE26" s="17">
        <f>data_survey!AW25</f>
        <v>1</v>
      </c>
      <c r="BF26" s="17">
        <f>data_survey!AX25</f>
        <v>1</v>
      </c>
      <c r="BG26" s="17"/>
    </row>
    <row r="27">
      <c r="A27" s="17">
        <f>if(data_survey!C26="Nam", 0, 1)</f>
        <v>0</v>
      </c>
      <c r="B27" s="17">
        <f>IFERROR(__xludf.DUMMYFUNCTION("LET(
  t, LOWER(TRIM(data_survey!E26)),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7" s="17">
        <f>IFERROR(__xludf.DUMMYFUNCTION("LET(
  t, LOWER(TRIM(data_survey!G26)),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7" s="17">
        <f>IFERROR(__xludf.DUMMYFUNCTION("LET(
  text, LOWER(data_survey!I26),
  IFERROR(
    IFS(
      REGEXMATCH(text,""ở cùng gia đình|ở trọ cùng gia đình""), 0,
      REGEXMATCH(text,""thuê trọ""), 1,
      REGEXMATCH(text,""ở ktx""), 2,
      REGEXMATCH(text,""có nhà tại khu vực đang học|có"&amp;" nhà|ở riêng tại chung cư""), 3,
      REGEXMATCH(text,""ở nhà người quen""), 4
    ),
  -1)
)"),-1.0)</f>
        <v>-1</v>
      </c>
      <c r="E27" s="17">
        <f>IFERROR(__xludf.DUMMYFUNCTION("LET(
  t, LOWER(TRIM(data_survey!K26)),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27" s="17">
        <f>IFERROR(__xludf.DUMMYFUNCTION("LET(
  t, LOWER(TRIM(data_survey!M26)),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27" s="17">
        <f>if(data_survey!O26="Có", 1, 0)</f>
        <v>1</v>
      </c>
      <c r="H27" s="17">
        <f>if(data_survey!R26="", 0, data_survey!R26)</f>
        <v>1</v>
      </c>
      <c r="I27" s="17">
        <f>data_survey!W26</f>
        <v>40</v>
      </c>
      <c r="J27" s="17">
        <f>if(data_survey!AF26="Không áp lực", 0, if(data_survey!AF26="Có chút áp lực", 1, if(data_survey!AF26="Áp lực nhiều", 2, 3)))</f>
        <v>2</v>
      </c>
      <c r="K27" s="17">
        <f>SWITCH(data_survey!AG26,
 "Không ảnh hưởng",0,
 "Có chút ảnh hưởng",1,
 "Ảnh hưởng nhiều",2,
 "Ảnh hưởng rất nhiều",3)</f>
        <v>2</v>
      </c>
      <c r="L27" s="17">
        <f>SWITCH(data_survey!AD26,
 "Không",0,
 "Có một chút",1,
 "Rất lo lắng",2)</f>
        <v>1</v>
      </c>
      <c r="M27" s="17">
        <f>SWITCH(data_survey!AE26,
 "Không",0,
 "Có một chút",1,
 "Nhiều",2)</f>
        <v>1</v>
      </c>
      <c r="N27" s="17">
        <f>data_survey!BV26</f>
        <v>3</v>
      </c>
      <c r="O27" s="17">
        <f>SWITCH(data_survey!BY26,
 "Không",0,
 "Có",1,
 "Nhiều",2)</f>
        <v>1</v>
      </c>
      <c r="P27" s="17">
        <f>if(data_survey!BW26="Không", 0, 1)</f>
        <v>0</v>
      </c>
      <c r="Q27" s="17">
        <f>IF(OR(
ISNUMBER(SEARCH("cha",data_survey!BX26)),
ISNUMBER(SEARCH("mẹ",data_survey!BX26)),
ISNUMBER(SEARCH("ba mẹ",data_survey!BX26)),
ISNUMBER(SEARCH("bame",data_survey!BX26)),
ISNUMBER(SEARCH("gia đình",data_survey!BX26)),
ISNUMBER(SEARCH("chị",data_survey!BX26)),
ISNUMBER(SEARCH("anh",data_survey!BX26)),
ISNUMBER(SEARCH("ông bà",data_survey!BX26)),
ISNUMBER(SEARCH("giám hộ",data_survey!BX26))
),1,
IF(OR(
ISNUMBER(SEARCH("bản thân",data_survey!BX26)),
ISNUMBER(SEARCH("tự mình",data_survey!BX26)),
ISNUMBER(SEARCH("tự bản thân",data_survey!BX26)),
ISNUMBER(SEARCH("tiền đi làm",data_survey!BX26)),
ISNUMBER(SEARCH("nghiên cứu khoa học",data_survey!BX26)),
ISNUMBER(SEARCH("một nửa lo",data_survey!BX26))
),2,
IF(OR(
ISNUMBER(SEARCH("học bổng",data_survey!BX26)),
ISNUMBER(SEARCH("giảm học phí",data_survey!BX26)),
ISNUMBER(SEARCH("không cần HP",data_survey!BX26)),
ISNUMBER(SEARCH("sư phạm",data_survey!BX26))
),3,4)))</f>
        <v>1</v>
      </c>
      <c r="R27" s="17">
        <f>data_survey!AN26</f>
        <v>0</v>
      </c>
      <c r="S27" s="17">
        <f>data_survey!AJ26</f>
        <v>0</v>
      </c>
      <c r="T27" s="17">
        <f>data_survey!AJ26</f>
        <v>0</v>
      </c>
      <c r="U27" s="17">
        <f>data_survey!CI26</f>
        <v>1</v>
      </c>
      <c r="V27" s="17">
        <f>data_survey!CG26</f>
        <v>1</v>
      </c>
      <c r="W27" s="17">
        <f>data_survey!CE26</f>
        <v>1</v>
      </c>
      <c r="X27" s="17">
        <f>data_survey!CC26</f>
        <v>1</v>
      </c>
      <c r="Y27" s="17">
        <f>data_survey!CA26</f>
        <v>1</v>
      </c>
      <c r="Z27" s="17">
        <f>data_survey!BN26</f>
        <v>1</v>
      </c>
      <c r="AA27" s="17">
        <f>data_survey!BP26</f>
        <v>0</v>
      </c>
      <c r="AB27" s="17">
        <f>data_survey!BQ26</f>
        <v>1</v>
      </c>
      <c r="AC27" s="17">
        <f>data_survey!BT26</f>
        <v>0</v>
      </c>
      <c r="AD27" s="17">
        <f>data_survey!CU26</f>
        <v>0</v>
      </c>
      <c r="AE27" s="17">
        <f>data_survey!CV26</f>
        <v>0</v>
      </c>
      <c r="AF27" s="17">
        <f>data_survey!CW26</f>
        <v>0</v>
      </c>
      <c r="AG27" s="17">
        <f>data_survey!CO26</f>
        <v>0</v>
      </c>
      <c r="AH27" s="17">
        <f>data_survey!DA26</f>
        <v>0</v>
      </c>
      <c r="AI27" s="17">
        <f>data_survey!DC26</f>
        <v>0</v>
      </c>
      <c r="AJ27" s="17">
        <f>data_survey!DQ26</f>
        <v>0</v>
      </c>
      <c r="AK27" s="17">
        <f>data_survey!DF26</f>
        <v>0</v>
      </c>
      <c r="AL27" s="17">
        <f>if(AK27=1, data_survey!DN26, 0)</f>
        <v>0</v>
      </c>
      <c r="AM27" s="17">
        <f>data_survey!CM26</f>
        <v>3.5</v>
      </c>
      <c r="AN27" s="17">
        <f>data_survey!DH26</f>
        <v>0</v>
      </c>
      <c r="AO27" s="17">
        <f>data_survey!DJ26</f>
        <v>0</v>
      </c>
      <c r="AP27" s="17">
        <f>data_survey!DL26</f>
        <v>0</v>
      </c>
      <c r="AQ27" s="17">
        <f>data_survey!BC26</f>
        <v>2</v>
      </c>
      <c r="AR27" s="17">
        <f>data_survey!BD26</f>
        <v>2</v>
      </c>
      <c r="AS27" s="17">
        <f>data_survey!BE26</f>
        <v>3</v>
      </c>
      <c r="AT27" s="17">
        <f>data_survey!BF26</f>
        <v>1</v>
      </c>
      <c r="AU27" s="17">
        <f>data_survey!BG26</f>
        <v>1</v>
      </c>
      <c r="AV27" s="17">
        <f>data_survey!BH26</f>
        <v>1</v>
      </c>
      <c r="AW27" s="17">
        <f>data_survey!BI26</f>
        <v>2</v>
      </c>
      <c r="AX27" s="17">
        <f>data_survey!AP26</f>
        <v>2</v>
      </c>
      <c r="AY27" s="17">
        <f>data_survey!AQ26</f>
        <v>2</v>
      </c>
      <c r="AZ27" s="17">
        <f>data_survey!AR26</f>
        <v>3</v>
      </c>
      <c r="BA27" s="17">
        <f>data_survey!AS26</f>
        <v>3</v>
      </c>
      <c r="BB27" s="17">
        <f>data_survey!AT26</f>
        <v>1</v>
      </c>
      <c r="BC27" s="17">
        <f>data_survey!AU26</f>
        <v>3</v>
      </c>
      <c r="BD27" s="17">
        <f>data_survey!AV26</f>
        <v>2</v>
      </c>
      <c r="BE27" s="17">
        <f>data_survey!AW26</f>
        <v>2</v>
      </c>
      <c r="BF27" s="17">
        <f>data_survey!AX26</f>
        <v>1</v>
      </c>
      <c r="BG27" s="17"/>
    </row>
    <row r="28">
      <c r="A28" s="17">
        <f>if(data_survey!C27="Nam", 0, 1)</f>
        <v>0</v>
      </c>
      <c r="B28" s="17">
        <f>IFERROR(__xludf.DUMMYFUNCTION("LET(
  t, LOWER(TRIM(data_survey!E27)),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8" s="17">
        <f>IFERROR(__xludf.DUMMYFUNCTION("LET(
  t, LOWER(TRIM(data_survey!G27)),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8" s="17">
        <f>IFERROR(__xludf.DUMMYFUNCTION("LET(
  text, LOWER(data_survey!I27),
  IFERROR(
    IFS(
      REGEXMATCH(text,""ở cùng gia đình|ở trọ cùng gia đình""), 0,
      REGEXMATCH(text,""thuê trọ""), 1,
      REGEXMATCH(text,""ở ktx""), 2,
      REGEXMATCH(text,""có nhà tại khu vực đang học|có"&amp;" nhà|ở riêng tại chung cư""), 3,
      REGEXMATCH(text,""ở nhà người quen""), 4
    ),
  -1)
)"),1.0)</f>
        <v>1</v>
      </c>
      <c r="E28" s="17">
        <f>IFERROR(__xludf.DUMMYFUNCTION("LET(
  t, LOWER(TRIM(data_survey!K27)),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28" s="17">
        <f>IFERROR(__xludf.DUMMYFUNCTION("LET(
  t, LOWER(TRIM(data_survey!M27)),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28" s="17">
        <f>if(data_survey!O27="Có", 1, 0)</f>
        <v>1</v>
      </c>
      <c r="H28" s="17">
        <f>if(data_survey!R27="", 0, data_survey!R27)</f>
        <v>2</v>
      </c>
      <c r="I28" s="17">
        <f>data_survey!W27</f>
        <v>40</v>
      </c>
      <c r="J28" s="17">
        <f>if(data_survey!AF27="Không áp lực", 0, if(data_survey!AF27="Có chút áp lực", 1, if(data_survey!AF27="Áp lực nhiều", 2, 3)))</f>
        <v>3</v>
      </c>
      <c r="K28" s="17">
        <f>SWITCH(data_survey!AG27,
 "Không ảnh hưởng",0,
 "Có chút ảnh hưởng",1,
 "Ảnh hưởng nhiều",2,
 "Ảnh hưởng rất nhiều",3)</f>
        <v>2</v>
      </c>
      <c r="L28" s="17">
        <f>SWITCH(data_survey!AD27,
 "Không",0,
 "Có một chút",1,
 "Rất lo lắng",2)</f>
        <v>2</v>
      </c>
      <c r="M28" s="17">
        <f>SWITCH(data_survey!AE27,
 "Không",0,
 "Có một chút",1,
 "Nhiều",2)</f>
        <v>1</v>
      </c>
      <c r="N28" s="17">
        <f>data_survey!BV27</f>
        <v>3</v>
      </c>
      <c r="O28" s="17">
        <f>SWITCH(data_survey!BY27,
 "Không",0,
 "Có",1,
 "Nhiều",2)</f>
        <v>1</v>
      </c>
      <c r="P28" s="17">
        <f>if(data_survey!BW27="Không", 0, 1)</f>
        <v>1</v>
      </c>
      <c r="Q28" s="17">
        <f>IF(OR(
ISNUMBER(SEARCH("cha",data_survey!BX27)),
ISNUMBER(SEARCH("mẹ",data_survey!BX27)),
ISNUMBER(SEARCH("ba mẹ",data_survey!BX27)),
ISNUMBER(SEARCH("bame",data_survey!BX27)),
ISNUMBER(SEARCH("gia đình",data_survey!BX27)),
ISNUMBER(SEARCH("chị",data_survey!BX27)),
ISNUMBER(SEARCH("anh",data_survey!BX27)),
ISNUMBER(SEARCH("ông bà",data_survey!BX27)),
ISNUMBER(SEARCH("giám hộ",data_survey!BX27))
),1,
IF(OR(
ISNUMBER(SEARCH("bản thân",data_survey!BX27)),
ISNUMBER(SEARCH("tự mình",data_survey!BX27)),
ISNUMBER(SEARCH("tự bản thân",data_survey!BX27)),
ISNUMBER(SEARCH("tiền đi làm",data_survey!BX27)),
ISNUMBER(SEARCH("nghiên cứu khoa học",data_survey!BX27)),
ISNUMBER(SEARCH("một nửa lo",data_survey!BX27))
),2,
IF(OR(
ISNUMBER(SEARCH("học bổng",data_survey!BX27)),
ISNUMBER(SEARCH("giảm học phí",data_survey!BX27)),
ISNUMBER(SEARCH("không cần HP",data_survey!BX27)),
ISNUMBER(SEARCH("sư phạm",data_survey!BX27))
),3,4)))</f>
        <v>1</v>
      </c>
      <c r="R28" s="17">
        <f>data_survey!AN27</f>
        <v>1</v>
      </c>
      <c r="S28" s="17">
        <f>data_survey!AJ27</f>
        <v>2</v>
      </c>
      <c r="T28" s="17">
        <f>data_survey!AJ27</f>
        <v>2</v>
      </c>
      <c r="U28" s="17">
        <f>data_survey!CI27</f>
        <v>0</v>
      </c>
      <c r="V28" s="17">
        <f>data_survey!CG27</f>
        <v>0</v>
      </c>
      <c r="W28" s="17">
        <f>data_survey!CE27</f>
        <v>2</v>
      </c>
      <c r="X28" s="17">
        <f>data_survey!CC27</f>
        <v>1</v>
      </c>
      <c r="Y28" s="17">
        <f>data_survey!CA27</f>
        <v>1</v>
      </c>
      <c r="Z28" s="17">
        <f>data_survey!BN27</f>
        <v>1</v>
      </c>
      <c r="AA28" s="17">
        <f>data_survey!BP27</f>
        <v>0</v>
      </c>
      <c r="AB28" s="17">
        <f>data_survey!BQ27</f>
        <v>2</v>
      </c>
      <c r="AC28" s="17">
        <f>data_survey!BT27</f>
        <v>1</v>
      </c>
      <c r="AD28" s="17">
        <f>data_survey!CU27</f>
        <v>1</v>
      </c>
      <c r="AE28" s="17">
        <f>data_survey!CV27</f>
        <v>1</v>
      </c>
      <c r="AF28" s="17">
        <f>data_survey!CW27</f>
        <v>1</v>
      </c>
      <c r="AG28" s="17">
        <f>data_survey!CO27</f>
        <v>1</v>
      </c>
      <c r="AH28" s="17">
        <f>data_survey!DA27</f>
        <v>0</v>
      </c>
      <c r="AI28" s="17">
        <f>data_survey!DC27</f>
        <v>0</v>
      </c>
      <c r="AJ28" s="17">
        <f>data_survey!DQ27</f>
        <v>0</v>
      </c>
      <c r="AK28" s="17">
        <f>data_survey!DF27</f>
        <v>1</v>
      </c>
      <c r="AL28" s="17">
        <f>if(AK28=1, data_survey!DN27, 0)</f>
        <v>5</v>
      </c>
      <c r="AM28" s="17">
        <f>data_survey!CM27</f>
        <v>6</v>
      </c>
      <c r="AN28" s="17">
        <f>data_survey!DH27</f>
        <v>0</v>
      </c>
      <c r="AO28" s="17">
        <f>data_survey!DJ27</f>
        <v>1</v>
      </c>
      <c r="AP28" s="17">
        <f>data_survey!DL27</f>
        <v>3</v>
      </c>
      <c r="AQ28" s="17">
        <f>data_survey!BC27</f>
        <v>2</v>
      </c>
      <c r="AR28" s="17">
        <f>data_survey!BD27</f>
        <v>2</v>
      </c>
      <c r="AS28" s="17">
        <f>data_survey!BE27</f>
        <v>2</v>
      </c>
      <c r="AT28" s="17">
        <f>data_survey!BF27</f>
        <v>3</v>
      </c>
      <c r="AU28" s="17">
        <f>data_survey!BG27</f>
        <v>3</v>
      </c>
      <c r="AV28" s="17">
        <f>data_survey!BH27</f>
        <v>1</v>
      </c>
      <c r="AW28" s="17">
        <f>data_survey!BI27</f>
        <v>1</v>
      </c>
      <c r="AX28" s="17">
        <f>data_survey!AP27</f>
        <v>3</v>
      </c>
      <c r="AY28" s="17">
        <f>data_survey!AQ27</f>
        <v>1</v>
      </c>
      <c r="AZ28" s="17">
        <f>data_survey!AR27</f>
        <v>4</v>
      </c>
      <c r="BA28" s="17">
        <f>data_survey!AS27</f>
        <v>3</v>
      </c>
      <c r="BB28" s="17">
        <f>data_survey!AT27</f>
        <v>2</v>
      </c>
      <c r="BC28" s="17">
        <f>data_survey!AU27</f>
        <v>3</v>
      </c>
      <c r="BD28" s="17">
        <f>data_survey!AV27</f>
        <v>3</v>
      </c>
      <c r="BE28" s="17">
        <f>data_survey!AW27</f>
        <v>1</v>
      </c>
      <c r="BF28" s="17">
        <f>data_survey!AX27</f>
        <v>1</v>
      </c>
      <c r="BG28" s="17"/>
    </row>
    <row r="29">
      <c r="A29" s="17">
        <f>if(data_survey!C28="Nam", 0, 1)</f>
        <v>0</v>
      </c>
      <c r="B29" s="17">
        <f>IFERROR(__xludf.DUMMYFUNCTION("LET(
  t, LOWER(TRIM(data_survey!E28)),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9" s="17">
        <f>IFERROR(__xludf.DUMMYFUNCTION("LET(
  t, LOWER(TRIM(data_survey!G28)),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9" s="17">
        <f>IFERROR(__xludf.DUMMYFUNCTION("LET(
  text, LOWER(data_survey!I28),
  IFERROR(
    IFS(
      REGEXMATCH(text,""ở cùng gia đình|ở trọ cùng gia đình""), 0,
      REGEXMATCH(text,""thuê trọ""), 1,
      REGEXMATCH(text,""ở ktx""), 2,
      REGEXMATCH(text,""có nhà tại khu vực đang học|có"&amp;" nhà|ở riêng tại chung cư""), 3,
      REGEXMATCH(text,""ở nhà người quen""), 4
    ),
  -1)
)"),0.0)</f>
        <v>0</v>
      </c>
      <c r="E29" s="17">
        <f>IFERROR(__xludf.DUMMYFUNCTION("LET(
  t, LOWER(TRIM(data_survey!K28)),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29" s="17">
        <f>IFERROR(__xludf.DUMMYFUNCTION("LET(
  t, LOWER(TRIM(data_survey!M28)),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29" s="17">
        <f>if(data_survey!O28="Có", 1, 0)</f>
        <v>1</v>
      </c>
      <c r="H29" s="17">
        <f>if(data_survey!R28="", 0, data_survey!R28)</f>
        <v>1</v>
      </c>
      <c r="I29" s="17">
        <f>data_survey!W28</f>
        <v>40</v>
      </c>
      <c r="J29" s="17">
        <f>if(data_survey!AF28="Không áp lực", 0, if(data_survey!AF28="Có chút áp lực", 1, if(data_survey!AF28="Áp lực nhiều", 2, 3)))</f>
        <v>1</v>
      </c>
      <c r="K29" s="17">
        <f>SWITCH(data_survey!AG28,
 "Không ảnh hưởng",0,
 "Có chút ảnh hưởng",1,
 "Ảnh hưởng nhiều",2,
 "Ảnh hưởng rất nhiều",3)</f>
        <v>1</v>
      </c>
      <c r="L29" s="17">
        <f>SWITCH(data_survey!AD28,
 "Không",0,
 "Có một chút",1,
 "Rất lo lắng",2)</f>
        <v>2</v>
      </c>
      <c r="M29" s="17">
        <f>SWITCH(data_survey!AE28,
 "Không",0,
 "Có một chút",1,
 "Nhiều",2)</f>
        <v>1</v>
      </c>
      <c r="N29" s="17">
        <f>data_survey!BV28</f>
        <v>1</v>
      </c>
      <c r="O29" s="17">
        <f>SWITCH(data_survey!BY28,
 "Không",0,
 "Có",1,
 "Nhiều",2)</f>
        <v>0</v>
      </c>
      <c r="P29" s="17">
        <f>if(data_survey!BW28="Không", 0, 1)</f>
        <v>1</v>
      </c>
      <c r="Q29" s="17">
        <f>IF(OR(
ISNUMBER(SEARCH("cha",data_survey!BX28)),
ISNUMBER(SEARCH("mẹ",data_survey!BX28)),
ISNUMBER(SEARCH("ba mẹ",data_survey!BX28)),
ISNUMBER(SEARCH("bame",data_survey!BX28)),
ISNUMBER(SEARCH("gia đình",data_survey!BX28)),
ISNUMBER(SEARCH("chị",data_survey!BX28)),
ISNUMBER(SEARCH("anh",data_survey!BX28)),
ISNUMBER(SEARCH("ông bà",data_survey!BX28)),
ISNUMBER(SEARCH("giám hộ",data_survey!BX28))
),1,
IF(OR(
ISNUMBER(SEARCH("bản thân",data_survey!BX28)),
ISNUMBER(SEARCH("tự mình",data_survey!BX28)),
ISNUMBER(SEARCH("tự bản thân",data_survey!BX28)),
ISNUMBER(SEARCH("tiền đi làm",data_survey!BX28)),
ISNUMBER(SEARCH("nghiên cứu khoa học",data_survey!BX28)),
ISNUMBER(SEARCH("một nửa lo",data_survey!BX28))
),2,
IF(OR(
ISNUMBER(SEARCH("học bổng",data_survey!BX28)),
ISNUMBER(SEARCH("giảm học phí",data_survey!BX28)),
ISNUMBER(SEARCH("không cần HP",data_survey!BX28)),
ISNUMBER(SEARCH("sư phạm",data_survey!BX28))
),3,4)))</f>
        <v>1</v>
      </c>
      <c r="R29" s="17">
        <f>data_survey!AN28</f>
        <v>1</v>
      </c>
      <c r="S29" s="17">
        <f>data_survey!AJ28</f>
        <v>1</v>
      </c>
      <c r="T29" s="17">
        <f>data_survey!AJ28</f>
        <v>1</v>
      </c>
      <c r="U29" s="17">
        <f>data_survey!CI28</f>
        <v>0</v>
      </c>
      <c r="V29" s="17">
        <f>data_survey!CG28</f>
        <v>0</v>
      </c>
      <c r="W29" s="17">
        <f>data_survey!CE28</f>
        <v>0</v>
      </c>
      <c r="X29" s="17">
        <f>data_survey!CC28</f>
        <v>0</v>
      </c>
      <c r="Y29" s="17">
        <f>data_survey!CA28</f>
        <v>0</v>
      </c>
      <c r="Z29" s="17">
        <f>data_survey!BN28</f>
        <v>1</v>
      </c>
      <c r="AA29" s="17">
        <f>data_survey!BP28</f>
        <v>0</v>
      </c>
      <c r="AB29" s="17">
        <f>data_survey!BQ28</f>
        <v>1</v>
      </c>
      <c r="AC29" s="17">
        <f>data_survey!BT28</f>
        <v>0</v>
      </c>
      <c r="AD29" s="17">
        <f>data_survey!CU28</f>
        <v>0</v>
      </c>
      <c r="AE29" s="17">
        <f>data_survey!CV28</f>
        <v>0</v>
      </c>
      <c r="AF29" s="17">
        <f>data_survey!CW28</f>
        <v>0</v>
      </c>
      <c r="AG29" s="17">
        <f>data_survey!CO28</f>
        <v>0</v>
      </c>
      <c r="AH29" s="17">
        <f>data_survey!DA28</f>
        <v>0</v>
      </c>
      <c r="AI29" s="17">
        <f>data_survey!DC28</f>
        <v>0</v>
      </c>
      <c r="AJ29" s="17">
        <f>data_survey!DQ28</f>
        <v>0</v>
      </c>
      <c r="AK29" s="17">
        <f>data_survey!DF28</f>
        <v>1</v>
      </c>
      <c r="AL29" s="17">
        <f>if(AK29=1, data_survey!DN28, 0)</f>
        <v>3.5</v>
      </c>
      <c r="AM29" s="17">
        <f>data_survey!CM28</f>
        <v>3.5</v>
      </c>
      <c r="AN29" s="17">
        <f>data_survey!DH28</f>
        <v>0</v>
      </c>
      <c r="AO29" s="17">
        <f>data_survey!DJ28</f>
        <v>0</v>
      </c>
      <c r="AP29" s="17">
        <f>data_survey!DL28</f>
        <v>0</v>
      </c>
      <c r="AQ29" s="17">
        <f>data_survey!BC28</f>
        <v>1</v>
      </c>
      <c r="AR29" s="17">
        <f>data_survey!BD28</f>
        <v>1</v>
      </c>
      <c r="AS29" s="17">
        <f>data_survey!BE28</f>
        <v>1</v>
      </c>
      <c r="AT29" s="17">
        <f>data_survey!BF28</f>
        <v>1</v>
      </c>
      <c r="AU29" s="17">
        <f>data_survey!BG28</f>
        <v>1</v>
      </c>
      <c r="AV29" s="17">
        <f>data_survey!BH28</f>
        <v>1</v>
      </c>
      <c r="AW29" s="17">
        <f>data_survey!BI28</f>
        <v>1</v>
      </c>
      <c r="AX29" s="17">
        <f>data_survey!AP28</f>
        <v>1</v>
      </c>
      <c r="AY29" s="17">
        <f>data_survey!AQ28</f>
        <v>1</v>
      </c>
      <c r="AZ29" s="17">
        <f>data_survey!AR28</f>
        <v>1</v>
      </c>
      <c r="BA29" s="17">
        <f>data_survey!AS28</f>
        <v>1</v>
      </c>
      <c r="BB29" s="17">
        <f>data_survey!AT28</f>
        <v>1</v>
      </c>
      <c r="BC29" s="17">
        <f>data_survey!AU28</f>
        <v>1</v>
      </c>
      <c r="BD29" s="17">
        <f>data_survey!AV28</f>
        <v>1</v>
      </c>
      <c r="BE29" s="17">
        <f>data_survey!AW28</f>
        <v>1</v>
      </c>
      <c r="BF29" s="17">
        <f>data_survey!AX28</f>
        <v>1</v>
      </c>
      <c r="BG29" s="17"/>
    </row>
    <row r="30">
      <c r="A30" s="17">
        <f>if(data_survey!C29="Nam", 0, 1)</f>
        <v>0</v>
      </c>
      <c r="B30" s="17">
        <f>IFERROR(__xludf.DUMMYFUNCTION("LET(
  t, LOWER(TRIM(data_survey!E29)),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0" s="17">
        <f>IFERROR(__xludf.DUMMYFUNCTION("LET(
  t, LOWER(TRIM(data_survey!G29)),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30" s="17">
        <f>IFERROR(__xludf.DUMMYFUNCTION("LET(
  text, LOWER(data_survey!I29),
  IFERROR(
    IFS(
      REGEXMATCH(text,""ở cùng gia đình|ở trọ cùng gia đình""), 0,
      REGEXMATCH(text,""thuê trọ""), 1,
      REGEXMATCH(text,""ở ktx""), 2,
      REGEXMATCH(text,""có nhà tại khu vực đang học|có"&amp;" nhà|ở riêng tại chung cư""), 3,
      REGEXMATCH(text,""ở nhà người quen""), 4
    ),
  -1)
)"),1.0)</f>
        <v>1</v>
      </c>
      <c r="E30" s="17">
        <f>IFERROR(__xludf.DUMMYFUNCTION("LET(
  t, LOWER(TRIM(data_survey!K29)),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30" s="17">
        <f>IFERROR(__xludf.DUMMYFUNCTION("LET(
  t, LOWER(TRIM(data_survey!M29)),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30" s="17">
        <f>if(data_survey!O29="Có", 1, 0)</f>
        <v>0</v>
      </c>
      <c r="H30" s="17">
        <f>if(data_survey!R29="", 0, data_survey!R29)</f>
        <v>0</v>
      </c>
      <c r="I30" s="17">
        <f>data_survey!W29</f>
        <v>0</v>
      </c>
      <c r="J30" s="17">
        <f>if(data_survey!AF29="Không áp lực", 0, if(data_survey!AF29="Có chút áp lực", 1, if(data_survey!AF29="Áp lực nhiều", 2, 3)))</f>
        <v>1</v>
      </c>
      <c r="K30" s="17">
        <f>SWITCH(data_survey!AG29,
 "Không ảnh hưởng",0,
 "Có chút ảnh hưởng",1,
 "Ảnh hưởng nhiều",2,
 "Ảnh hưởng rất nhiều",3)</f>
        <v>1</v>
      </c>
      <c r="L30" s="17">
        <f>SWITCH(data_survey!AD29,
 "Không",0,
 "Có một chút",1,
 "Rất lo lắng",2)</f>
        <v>2</v>
      </c>
      <c r="M30" s="17">
        <f>SWITCH(data_survey!AE29,
 "Không",0,
 "Có một chút",1,
 "Nhiều",2)</f>
        <v>0</v>
      </c>
      <c r="N30" s="17">
        <f>data_survey!BV29</f>
        <v>3</v>
      </c>
      <c r="O30" s="17">
        <f>SWITCH(data_survey!BY29,
 "Không",0,
 "Có",1,
 "Nhiều",2)</f>
        <v>0</v>
      </c>
      <c r="P30" s="17">
        <f>if(data_survey!BW29="Không", 0, 1)</f>
        <v>1</v>
      </c>
      <c r="Q30" s="17">
        <f>IF(OR(
ISNUMBER(SEARCH("cha",data_survey!BX29)),
ISNUMBER(SEARCH("mẹ",data_survey!BX29)),
ISNUMBER(SEARCH("ba mẹ",data_survey!BX29)),
ISNUMBER(SEARCH("bame",data_survey!BX29)),
ISNUMBER(SEARCH("gia đình",data_survey!BX29)),
ISNUMBER(SEARCH("chị",data_survey!BX29)),
ISNUMBER(SEARCH("anh",data_survey!BX29)),
ISNUMBER(SEARCH("ông bà",data_survey!BX29)),
ISNUMBER(SEARCH("giám hộ",data_survey!BX29))
),1,
IF(OR(
ISNUMBER(SEARCH("bản thân",data_survey!BX29)),
ISNUMBER(SEARCH("tự mình",data_survey!BX29)),
ISNUMBER(SEARCH("tự bản thân",data_survey!BX29)),
ISNUMBER(SEARCH("tiền đi làm",data_survey!BX29)),
ISNUMBER(SEARCH("nghiên cứu khoa học",data_survey!BX29)),
ISNUMBER(SEARCH("một nửa lo",data_survey!BX29))
),2,
IF(OR(
ISNUMBER(SEARCH("học bổng",data_survey!BX29)),
ISNUMBER(SEARCH("giảm học phí",data_survey!BX29)),
ISNUMBER(SEARCH("không cần HP",data_survey!BX29)),
ISNUMBER(SEARCH("sư phạm",data_survey!BX29))
),3,4)))</f>
        <v>1</v>
      </c>
      <c r="R30" s="17">
        <f>data_survey!AN29</f>
        <v>0</v>
      </c>
      <c r="S30" s="17">
        <f>data_survey!AJ29</f>
        <v>1</v>
      </c>
      <c r="T30" s="17">
        <f>data_survey!AJ29</f>
        <v>1</v>
      </c>
      <c r="U30" s="17">
        <f>data_survey!CI29</f>
        <v>1</v>
      </c>
      <c r="V30" s="17">
        <f>data_survey!CG29</f>
        <v>1</v>
      </c>
      <c r="W30" s="17">
        <f>data_survey!CE29</f>
        <v>0</v>
      </c>
      <c r="X30" s="17">
        <f>data_survey!CC29</f>
        <v>1</v>
      </c>
      <c r="Y30" s="17">
        <f>data_survey!CA29</f>
        <v>1</v>
      </c>
      <c r="Z30" s="17">
        <f>data_survey!BN29</f>
        <v>1</v>
      </c>
      <c r="AA30" s="17">
        <f>data_survey!BP29</f>
        <v>0</v>
      </c>
      <c r="AB30" s="17">
        <f>data_survey!BQ29</f>
        <v>1</v>
      </c>
      <c r="AC30" s="17">
        <f>data_survey!BT29</f>
        <v>0</v>
      </c>
      <c r="AD30" s="17">
        <f>data_survey!CU29</f>
        <v>0</v>
      </c>
      <c r="AE30" s="17">
        <f>data_survey!CV29</f>
        <v>0</v>
      </c>
      <c r="AF30" s="17">
        <f>data_survey!CW29</f>
        <v>0</v>
      </c>
      <c r="AG30" s="17">
        <f>data_survey!CO29</f>
        <v>0</v>
      </c>
      <c r="AH30" s="17">
        <f>data_survey!DA29</f>
        <v>0</v>
      </c>
      <c r="AI30" s="17">
        <f>data_survey!DC29</f>
        <v>0</v>
      </c>
      <c r="AJ30" s="17">
        <f>data_survey!DQ29</f>
        <v>0</v>
      </c>
      <c r="AK30" s="17">
        <f>data_survey!DF29</f>
        <v>1</v>
      </c>
      <c r="AL30" s="17">
        <f>if(AK30=1, data_survey!DN29, 0)</f>
        <v>1.5</v>
      </c>
      <c r="AM30" s="17">
        <f>data_survey!CM29</f>
        <v>3.5</v>
      </c>
      <c r="AN30" s="17">
        <f>data_survey!DH29</f>
        <v>0</v>
      </c>
      <c r="AO30" s="17">
        <f>data_survey!DJ29</f>
        <v>0</v>
      </c>
      <c r="AP30" s="17">
        <f>data_survey!DL29</f>
        <v>0</v>
      </c>
      <c r="AQ30" s="17">
        <f>data_survey!BC29</f>
        <v>2</v>
      </c>
      <c r="AR30" s="17">
        <f>data_survey!BD29</f>
        <v>2</v>
      </c>
      <c r="AS30" s="17">
        <f>data_survey!BE29</f>
        <v>3</v>
      </c>
      <c r="AT30" s="17">
        <f>data_survey!BF29</f>
        <v>2</v>
      </c>
      <c r="AU30" s="17">
        <f>data_survey!BG29</f>
        <v>1</v>
      </c>
      <c r="AV30" s="17">
        <f>data_survey!BH29</f>
        <v>2</v>
      </c>
      <c r="AW30" s="17">
        <f>data_survey!BI29</f>
        <v>2</v>
      </c>
      <c r="AX30" s="17">
        <f>data_survey!AP29</f>
        <v>2</v>
      </c>
      <c r="AY30" s="17">
        <f>data_survey!AQ29</f>
        <v>2</v>
      </c>
      <c r="AZ30" s="17">
        <f>data_survey!AR29</f>
        <v>2</v>
      </c>
      <c r="BA30" s="17">
        <f>data_survey!AS29</f>
        <v>2</v>
      </c>
      <c r="BB30" s="17">
        <f>data_survey!AT29</f>
        <v>2</v>
      </c>
      <c r="BC30" s="17">
        <f>data_survey!AU29</f>
        <v>3</v>
      </c>
      <c r="BD30" s="17">
        <f>data_survey!AV29</f>
        <v>3</v>
      </c>
      <c r="BE30" s="17">
        <f>data_survey!AW29</f>
        <v>3</v>
      </c>
      <c r="BF30" s="17">
        <f>data_survey!AX29</f>
        <v>3</v>
      </c>
      <c r="BG30" s="17"/>
    </row>
    <row r="31">
      <c r="A31" s="17">
        <f>if(data_survey!C30="Nam", 0, 1)</f>
        <v>0</v>
      </c>
      <c r="B31" s="17">
        <f>IFERROR(__xludf.DUMMYFUNCTION("LET(
  t, LOWER(TRIM(data_survey!E30)),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1" s="17">
        <f>IFERROR(__xludf.DUMMYFUNCTION("LET(
  t, LOWER(TRIM(data_survey!G30)),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1" s="17">
        <f>IFERROR(__xludf.DUMMYFUNCTION("LET(
  text, LOWER(data_survey!I30),
  IFERROR(
    IFS(
      REGEXMATCH(text,""ở cùng gia đình|ở trọ cùng gia đình""), 0,
      REGEXMATCH(text,""thuê trọ""), 1,
      REGEXMATCH(text,""ở ktx""), 2,
      REGEXMATCH(text,""có nhà tại khu vực đang học|có"&amp;" nhà|ở riêng tại chung cư""), 3,
      REGEXMATCH(text,""ở nhà người quen""), 4
    ),
  -1)
)"),1.0)</f>
        <v>1</v>
      </c>
      <c r="E31" s="17">
        <f>IFERROR(__xludf.DUMMYFUNCTION("LET(
  t, LOWER(TRIM(data_survey!K30)),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31" s="17">
        <f>IFERROR(__xludf.DUMMYFUNCTION("LET(
  t, LOWER(TRIM(data_survey!M30)),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31" s="17">
        <f>if(data_survey!O30="Có", 1, 0)</f>
        <v>0</v>
      </c>
      <c r="H31" s="17">
        <f>if(data_survey!R30="", 0, data_survey!R30)</f>
        <v>0</v>
      </c>
      <c r="I31" s="17">
        <f>data_survey!W30</f>
        <v>0</v>
      </c>
      <c r="J31" s="17">
        <f>if(data_survey!AF30="Không áp lực", 0, if(data_survey!AF30="Có chút áp lực", 1, if(data_survey!AF30="Áp lực nhiều", 2, 3)))</f>
        <v>1</v>
      </c>
      <c r="K31" s="17">
        <f>SWITCH(data_survey!AG30,
 "Không ảnh hưởng",0,
 "Có chút ảnh hưởng",1,
 "Ảnh hưởng nhiều",2,
 "Ảnh hưởng rất nhiều",3)</f>
        <v>1</v>
      </c>
      <c r="L31" s="17">
        <f>SWITCH(data_survey!AD30,
 "Không",0,
 "Có một chút",1,
 "Rất lo lắng",2)</f>
        <v>2</v>
      </c>
      <c r="M31" s="17">
        <f>SWITCH(data_survey!AE30,
 "Không",0,
 "Có một chút",1,
 "Nhiều",2)</f>
        <v>0</v>
      </c>
      <c r="N31" s="17">
        <f>data_survey!BV30</f>
        <v>3</v>
      </c>
      <c r="O31" s="17">
        <f>SWITCH(data_survey!BY30,
 "Không",0,
 "Có",1,
 "Nhiều",2)</f>
        <v>0</v>
      </c>
      <c r="P31" s="17">
        <f>if(data_survey!BW30="Không", 0, 1)</f>
        <v>1</v>
      </c>
      <c r="Q31" s="17">
        <f>IF(OR(
ISNUMBER(SEARCH("cha",data_survey!BX30)),
ISNUMBER(SEARCH("mẹ",data_survey!BX30)),
ISNUMBER(SEARCH("ba mẹ",data_survey!BX30)),
ISNUMBER(SEARCH("bame",data_survey!BX30)),
ISNUMBER(SEARCH("gia đình",data_survey!BX30)),
ISNUMBER(SEARCH("chị",data_survey!BX30)),
ISNUMBER(SEARCH("anh",data_survey!BX30)),
ISNUMBER(SEARCH("ông bà",data_survey!BX30)),
ISNUMBER(SEARCH("giám hộ",data_survey!BX30))
),1,
IF(OR(
ISNUMBER(SEARCH("bản thân",data_survey!BX30)),
ISNUMBER(SEARCH("tự mình",data_survey!BX30)),
ISNUMBER(SEARCH("tự bản thân",data_survey!BX30)),
ISNUMBER(SEARCH("tiền đi làm",data_survey!BX30)),
ISNUMBER(SEARCH("nghiên cứu khoa học",data_survey!BX30)),
ISNUMBER(SEARCH("một nửa lo",data_survey!BX30))
),2,
IF(OR(
ISNUMBER(SEARCH("học bổng",data_survey!BX30)),
ISNUMBER(SEARCH("giảm học phí",data_survey!BX30)),
ISNUMBER(SEARCH("không cần HP",data_survey!BX30)),
ISNUMBER(SEARCH("sư phạm",data_survey!BX30))
),3,4)))</f>
        <v>1</v>
      </c>
      <c r="R31" s="17">
        <f>data_survey!AN30</f>
        <v>0</v>
      </c>
      <c r="S31" s="17">
        <f>data_survey!AJ30</f>
        <v>1</v>
      </c>
      <c r="T31" s="17">
        <f>data_survey!AJ30</f>
        <v>1</v>
      </c>
      <c r="U31" s="17">
        <f>data_survey!CI30</f>
        <v>1</v>
      </c>
      <c r="V31" s="17">
        <f>data_survey!CG30</f>
        <v>0</v>
      </c>
      <c r="W31" s="17">
        <f>data_survey!CE30</f>
        <v>0</v>
      </c>
      <c r="X31" s="17">
        <f>data_survey!CC30</f>
        <v>1</v>
      </c>
      <c r="Y31" s="17">
        <f>data_survey!CA30</f>
        <v>0</v>
      </c>
      <c r="Z31" s="17">
        <f>data_survey!BN30</f>
        <v>2</v>
      </c>
      <c r="AA31" s="17">
        <f>data_survey!BP30</f>
        <v>0</v>
      </c>
      <c r="AB31" s="17">
        <f>data_survey!BQ30</f>
        <v>2</v>
      </c>
      <c r="AC31" s="17">
        <f>data_survey!BT30</f>
        <v>1</v>
      </c>
      <c r="AD31" s="17">
        <f>data_survey!CU30</f>
        <v>1</v>
      </c>
      <c r="AE31" s="17">
        <f>data_survey!CV30</f>
        <v>1</v>
      </c>
      <c r="AF31" s="17">
        <f>data_survey!CW30</f>
        <v>0</v>
      </c>
      <c r="AG31" s="17">
        <f>data_survey!CO30</f>
        <v>0</v>
      </c>
      <c r="AH31" s="17">
        <f>data_survey!DA30</f>
        <v>0</v>
      </c>
      <c r="AI31" s="17">
        <f>data_survey!DC30</f>
        <v>0</v>
      </c>
      <c r="AJ31" s="17">
        <f>data_survey!DQ30</f>
        <v>0</v>
      </c>
      <c r="AK31" s="17">
        <f>data_survey!DF30</f>
        <v>1</v>
      </c>
      <c r="AL31" s="17">
        <f>if(AK31=1, data_survey!DN30, 0)</f>
        <v>5</v>
      </c>
      <c r="AM31" s="17">
        <f>data_survey!CM30</f>
        <v>3.5</v>
      </c>
      <c r="AN31" s="17">
        <f>data_survey!DH30</f>
        <v>0</v>
      </c>
      <c r="AO31" s="17">
        <f>data_survey!DJ30</f>
        <v>0</v>
      </c>
      <c r="AP31" s="17">
        <f>data_survey!DL30</f>
        <v>0</v>
      </c>
      <c r="AQ31" s="17">
        <f>data_survey!BC30</f>
        <v>2</v>
      </c>
      <c r="AR31" s="17">
        <f>data_survey!BD30</f>
        <v>2</v>
      </c>
      <c r="AS31" s="17">
        <f>data_survey!BE30</f>
        <v>3</v>
      </c>
      <c r="AT31" s="17">
        <f>data_survey!BF30</f>
        <v>2</v>
      </c>
      <c r="AU31" s="17">
        <f>data_survey!BG30</f>
        <v>3</v>
      </c>
      <c r="AV31" s="17">
        <f>data_survey!BH30</f>
        <v>3</v>
      </c>
      <c r="AW31" s="17">
        <f>data_survey!BI30</f>
        <v>2</v>
      </c>
      <c r="AX31" s="17">
        <f>data_survey!AP30</f>
        <v>2</v>
      </c>
      <c r="AY31" s="17">
        <f>data_survey!AQ30</f>
        <v>2</v>
      </c>
      <c r="AZ31" s="17">
        <f>data_survey!AR30</f>
        <v>1</v>
      </c>
      <c r="BA31" s="17">
        <f>data_survey!AS30</f>
        <v>2</v>
      </c>
      <c r="BB31" s="17">
        <f>data_survey!AT30</f>
        <v>3</v>
      </c>
      <c r="BC31" s="17">
        <f>data_survey!AU30</f>
        <v>3</v>
      </c>
      <c r="BD31" s="17">
        <f>data_survey!AV30</f>
        <v>2</v>
      </c>
      <c r="BE31" s="17">
        <f>data_survey!AW30</f>
        <v>1</v>
      </c>
      <c r="BF31" s="17">
        <f>data_survey!AX30</f>
        <v>1</v>
      </c>
      <c r="BG31" s="17"/>
    </row>
    <row r="32">
      <c r="A32" s="17">
        <f>if(data_survey!C31="Nam", 0, 1)</f>
        <v>0</v>
      </c>
      <c r="B32" s="17">
        <f>IFERROR(__xludf.DUMMYFUNCTION("LET(
  t, LOWER(TRIM(data_survey!E31)),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2" s="17">
        <f>IFERROR(__xludf.DUMMYFUNCTION("LET(
  t, LOWER(TRIM(data_survey!G31)),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2" s="17">
        <f>IFERROR(__xludf.DUMMYFUNCTION("LET(
  text, LOWER(data_survey!I31),
  IFERROR(
    IFS(
      REGEXMATCH(text,""ở cùng gia đình|ở trọ cùng gia đình""), 0,
      REGEXMATCH(text,""thuê trọ""), 1,
      REGEXMATCH(text,""ở ktx""), 2,
      REGEXMATCH(text,""có nhà tại khu vực đang học|có"&amp;" nhà|ở riêng tại chung cư""), 3,
      REGEXMATCH(text,""ở nhà người quen""), 4
    ),
  -1)
)"),1.0)</f>
        <v>1</v>
      </c>
      <c r="E32" s="17">
        <f>IFERROR(__xludf.DUMMYFUNCTION("LET(
  t, LOWER(TRIM(data_survey!K31)),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32" s="17">
        <f>IFERROR(__xludf.DUMMYFUNCTION("LET(
  t, LOWER(TRIM(data_survey!M31)),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32" s="17">
        <f>if(data_survey!O31="Có", 1, 0)</f>
        <v>1</v>
      </c>
      <c r="H32" s="17">
        <f>if(data_survey!R31="", 0, data_survey!R31)</f>
        <v>1</v>
      </c>
      <c r="I32" s="17">
        <f>data_survey!W31</f>
        <v>15</v>
      </c>
      <c r="J32" s="17">
        <f>if(data_survey!AF31="Không áp lực", 0, if(data_survey!AF31="Có chút áp lực", 1, if(data_survey!AF31="Áp lực nhiều", 2, 3)))</f>
        <v>2</v>
      </c>
      <c r="K32" s="17">
        <f>SWITCH(data_survey!AG31,
 "Không ảnh hưởng",0,
 "Có chút ảnh hưởng",1,
 "Ảnh hưởng nhiều",2,
 "Ảnh hưởng rất nhiều",3)</f>
        <v>1</v>
      </c>
      <c r="L32" s="17">
        <f>SWITCH(data_survey!AD31,
 "Không",0,
 "Có một chút",1,
 "Rất lo lắng",2)</f>
        <v>2</v>
      </c>
      <c r="M32" s="17">
        <f>SWITCH(data_survey!AE31,
 "Không",0,
 "Có một chút",1,
 "Nhiều",2)</f>
        <v>2</v>
      </c>
      <c r="N32" s="17">
        <f>data_survey!BV31</f>
        <v>2</v>
      </c>
      <c r="O32" s="17">
        <f>SWITCH(data_survey!BY31,
 "Không",0,
 "Có",1,
 "Nhiều",2)</f>
        <v>1</v>
      </c>
      <c r="P32" s="17">
        <f>if(data_survey!BW31="Không", 0, 1)</f>
        <v>1</v>
      </c>
      <c r="Q32" s="17">
        <f>IF(OR(
ISNUMBER(SEARCH("cha",data_survey!BX31)),
ISNUMBER(SEARCH("mẹ",data_survey!BX31)),
ISNUMBER(SEARCH("ba mẹ",data_survey!BX31)),
ISNUMBER(SEARCH("bame",data_survey!BX31)),
ISNUMBER(SEARCH("gia đình",data_survey!BX31)),
ISNUMBER(SEARCH("chị",data_survey!BX31)),
ISNUMBER(SEARCH("anh",data_survey!BX31)),
ISNUMBER(SEARCH("ông bà",data_survey!BX31)),
ISNUMBER(SEARCH("giám hộ",data_survey!BX31))
),1,
IF(OR(
ISNUMBER(SEARCH("bản thân",data_survey!BX31)),
ISNUMBER(SEARCH("tự mình",data_survey!BX31)),
ISNUMBER(SEARCH("tự bản thân",data_survey!BX31)),
ISNUMBER(SEARCH("tiền đi làm",data_survey!BX31)),
ISNUMBER(SEARCH("nghiên cứu khoa học",data_survey!BX31)),
ISNUMBER(SEARCH("một nửa lo",data_survey!BX31))
),2,
IF(OR(
ISNUMBER(SEARCH("học bổng",data_survey!BX31)),
ISNUMBER(SEARCH("giảm học phí",data_survey!BX31)),
ISNUMBER(SEARCH("không cần HP",data_survey!BX31)),
ISNUMBER(SEARCH("sư phạm",data_survey!BX31))
),3,4)))</f>
        <v>1</v>
      </c>
      <c r="R32" s="17">
        <f>data_survey!AN31</f>
        <v>1</v>
      </c>
      <c r="S32" s="17">
        <f>data_survey!AJ31</f>
        <v>1</v>
      </c>
      <c r="T32" s="17">
        <f>data_survey!AJ31</f>
        <v>1</v>
      </c>
      <c r="U32" s="17">
        <f>data_survey!CI31</f>
        <v>1</v>
      </c>
      <c r="V32" s="17">
        <f>data_survey!CG31</f>
        <v>1</v>
      </c>
      <c r="W32" s="17">
        <f>data_survey!CE31</f>
        <v>1</v>
      </c>
      <c r="X32" s="17">
        <f>data_survey!CC31</f>
        <v>2</v>
      </c>
      <c r="Y32" s="17">
        <f>data_survey!CA31</f>
        <v>1</v>
      </c>
      <c r="Z32" s="17">
        <f>data_survey!BN31</f>
        <v>2</v>
      </c>
      <c r="AA32" s="17">
        <f>data_survey!BP31</f>
        <v>0</v>
      </c>
      <c r="AB32" s="17">
        <f>data_survey!BQ31</f>
        <v>1</v>
      </c>
      <c r="AC32" s="17">
        <f>data_survey!BT31</f>
        <v>0</v>
      </c>
      <c r="AD32" s="17">
        <f>data_survey!CU31</f>
        <v>0</v>
      </c>
      <c r="AE32" s="17">
        <f>data_survey!CV31</f>
        <v>0</v>
      </c>
      <c r="AF32" s="17">
        <f>data_survey!CW31</f>
        <v>0</v>
      </c>
      <c r="AG32" s="17">
        <f>data_survey!CO31</f>
        <v>0</v>
      </c>
      <c r="AH32" s="17">
        <f>data_survey!DA31</f>
        <v>0</v>
      </c>
      <c r="AI32" s="17">
        <f>data_survey!DC31</f>
        <v>0</v>
      </c>
      <c r="AJ32" s="17">
        <f>data_survey!DQ31</f>
        <v>0</v>
      </c>
      <c r="AK32" s="17">
        <f>data_survey!DF31</f>
        <v>1</v>
      </c>
      <c r="AL32" s="17">
        <f>if(AK32=1, data_survey!DN31, 0)</f>
        <v>3.5</v>
      </c>
      <c r="AM32" s="17">
        <f>data_survey!CM31</f>
        <v>0.33</v>
      </c>
      <c r="AN32" s="17">
        <f>data_survey!DH31</f>
        <v>0</v>
      </c>
      <c r="AO32" s="17">
        <f>data_survey!DJ31</f>
        <v>0</v>
      </c>
      <c r="AP32" s="17">
        <f>data_survey!DL31</f>
        <v>0</v>
      </c>
      <c r="AQ32" s="17">
        <f>data_survey!BC31</f>
        <v>2</v>
      </c>
      <c r="AR32" s="17">
        <f>data_survey!BD31</f>
        <v>2</v>
      </c>
      <c r="AS32" s="17">
        <f>data_survey!BE31</f>
        <v>2</v>
      </c>
      <c r="AT32" s="17">
        <f>data_survey!BF31</f>
        <v>2</v>
      </c>
      <c r="AU32" s="17">
        <f>data_survey!BG31</f>
        <v>2</v>
      </c>
      <c r="AV32" s="17">
        <f>data_survey!BH31</f>
        <v>2</v>
      </c>
      <c r="AW32" s="17">
        <f>data_survey!BI31</f>
        <v>2</v>
      </c>
      <c r="AX32" s="17">
        <f>data_survey!AP31</f>
        <v>2</v>
      </c>
      <c r="AY32" s="17">
        <f>data_survey!AQ31</f>
        <v>2</v>
      </c>
      <c r="AZ32" s="17">
        <f>data_survey!AR31</f>
        <v>2</v>
      </c>
      <c r="BA32" s="17">
        <f>data_survey!AS31</f>
        <v>2</v>
      </c>
      <c r="BB32" s="17">
        <f>data_survey!AT31</f>
        <v>2</v>
      </c>
      <c r="BC32" s="17">
        <f>data_survey!AU31</f>
        <v>3</v>
      </c>
      <c r="BD32" s="17">
        <f>data_survey!AV31</f>
        <v>2</v>
      </c>
      <c r="BE32" s="17">
        <f>data_survey!AW31</f>
        <v>2</v>
      </c>
      <c r="BF32" s="17">
        <f>data_survey!AX31</f>
        <v>2</v>
      </c>
      <c r="BG32" s="17"/>
    </row>
    <row r="33">
      <c r="A33" s="17">
        <f>if(data_survey!C32="Nam", 0, 1)</f>
        <v>1</v>
      </c>
      <c r="B33" s="17">
        <f>IFERROR(__xludf.DUMMYFUNCTION("LET(
  t, LOWER(TRIM(data_survey!E32)),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3" s="17">
        <f>IFERROR(__xludf.DUMMYFUNCTION("LET(
  t, LOWER(TRIM(data_survey!G32)),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3" s="17">
        <f>IFERROR(__xludf.DUMMYFUNCTION("LET(
  text, LOWER(data_survey!I32),
  IFERROR(
    IFS(
      REGEXMATCH(text,""ở cùng gia đình|ở trọ cùng gia đình""), 0,
      REGEXMATCH(text,""thuê trọ""), 1,
      REGEXMATCH(text,""ở ktx""), 2,
      REGEXMATCH(text,""có nhà tại khu vực đang học|có"&amp;" nhà|ở riêng tại chung cư""), 3,
      REGEXMATCH(text,""ở nhà người quen""), 4
    ),
  -1)
)"),0.0)</f>
        <v>0</v>
      </c>
      <c r="E33" s="17">
        <f>IFERROR(__xludf.DUMMYFUNCTION("LET(
  t, LOWER(TRIM(data_survey!K32)),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33" s="17">
        <f>IFERROR(__xludf.DUMMYFUNCTION("LET(
  t, LOWER(TRIM(data_survey!M32)),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33" s="17">
        <f>if(data_survey!O32="Có", 1, 0)</f>
        <v>1</v>
      </c>
      <c r="H33" s="17">
        <f>if(data_survey!R32="", 0, data_survey!R32)</f>
        <v>1</v>
      </c>
      <c r="I33" s="17">
        <f>data_survey!W32</f>
        <v>15</v>
      </c>
      <c r="J33" s="17">
        <f>if(data_survey!AF32="Không áp lực", 0, if(data_survey!AF32="Có chút áp lực", 1, if(data_survey!AF32="Áp lực nhiều", 2, 3)))</f>
        <v>2</v>
      </c>
      <c r="K33" s="17">
        <f>SWITCH(data_survey!AG32,
 "Không ảnh hưởng",0,
 "Có chút ảnh hưởng",1,
 "Ảnh hưởng nhiều",2,
 "Ảnh hưởng rất nhiều",3)</f>
        <v>2</v>
      </c>
      <c r="L33" s="17">
        <f>SWITCH(data_survey!AD32,
 "Không",0,
 "Có một chút",1,
 "Rất lo lắng",2)</f>
        <v>2</v>
      </c>
      <c r="M33" s="17">
        <f>SWITCH(data_survey!AE32,
 "Không",0,
 "Có một chút",1,
 "Nhiều",2)</f>
        <v>2</v>
      </c>
      <c r="N33" s="17">
        <f>data_survey!BV32</f>
        <v>2</v>
      </c>
      <c r="O33" s="17">
        <f>SWITCH(data_survey!BY32,
 "Không",0,
 "Có",1,
 "Nhiều",2)</f>
        <v>0</v>
      </c>
      <c r="P33" s="17">
        <f>if(data_survey!BW32="Không", 0, 1)</f>
        <v>0</v>
      </c>
      <c r="Q33" s="17">
        <f>IF(OR(
ISNUMBER(SEARCH("cha",data_survey!BX32)),
ISNUMBER(SEARCH("mẹ",data_survey!BX32)),
ISNUMBER(SEARCH("ba mẹ",data_survey!BX32)),
ISNUMBER(SEARCH("bame",data_survey!BX32)),
ISNUMBER(SEARCH("gia đình",data_survey!BX32)),
ISNUMBER(SEARCH("chị",data_survey!BX32)),
ISNUMBER(SEARCH("anh",data_survey!BX32)),
ISNUMBER(SEARCH("ông bà",data_survey!BX32)),
ISNUMBER(SEARCH("giám hộ",data_survey!BX32))
),1,
IF(OR(
ISNUMBER(SEARCH("bản thân",data_survey!BX32)),
ISNUMBER(SEARCH("tự mình",data_survey!BX32)),
ISNUMBER(SEARCH("tự bản thân",data_survey!BX32)),
ISNUMBER(SEARCH("tiền đi làm",data_survey!BX32)),
ISNUMBER(SEARCH("nghiên cứu khoa học",data_survey!BX32)),
ISNUMBER(SEARCH("một nửa lo",data_survey!BX32))
),2,
IF(OR(
ISNUMBER(SEARCH("học bổng",data_survey!BX32)),
ISNUMBER(SEARCH("giảm học phí",data_survey!BX32)),
ISNUMBER(SEARCH("không cần HP",data_survey!BX32)),
ISNUMBER(SEARCH("sư phạm",data_survey!BX32))
),3,4)))</f>
        <v>1</v>
      </c>
      <c r="R33" s="17">
        <f>data_survey!AN32</f>
        <v>1</v>
      </c>
      <c r="S33" s="17">
        <f>data_survey!AJ32</f>
        <v>3</v>
      </c>
      <c r="T33" s="17">
        <f>data_survey!AJ32</f>
        <v>3</v>
      </c>
      <c r="U33" s="17">
        <f>data_survey!CI32</f>
        <v>0</v>
      </c>
      <c r="V33" s="17">
        <f>data_survey!CG32</f>
        <v>1</v>
      </c>
      <c r="W33" s="17">
        <f>data_survey!CE32</f>
        <v>0</v>
      </c>
      <c r="X33" s="17">
        <f>data_survey!CC32</f>
        <v>1</v>
      </c>
      <c r="Y33" s="17">
        <f>data_survey!CA32</f>
        <v>1</v>
      </c>
      <c r="Z33" s="17">
        <f>data_survey!BN32</f>
        <v>4</v>
      </c>
      <c r="AA33" s="17">
        <f>data_survey!BP32</f>
        <v>1</v>
      </c>
      <c r="AB33" s="17">
        <f>data_survey!BQ32</f>
        <v>3</v>
      </c>
      <c r="AC33" s="17">
        <f>data_survey!BT32</f>
        <v>1</v>
      </c>
      <c r="AD33" s="17">
        <f>data_survey!CU32</f>
        <v>0</v>
      </c>
      <c r="AE33" s="17">
        <f>data_survey!CV32</f>
        <v>1</v>
      </c>
      <c r="AF33" s="17">
        <f>data_survey!CW32</f>
        <v>1</v>
      </c>
      <c r="AG33" s="17">
        <f>data_survey!CO32</f>
        <v>1</v>
      </c>
      <c r="AH33" s="17">
        <f>data_survey!DA32</f>
        <v>0</v>
      </c>
      <c r="AI33" s="17">
        <f>data_survey!DC32</f>
        <v>1</v>
      </c>
      <c r="AJ33" s="17">
        <f>data_survey!DQ32</f>
        <v>1</v>
      </c>
      <c r="AK33" s="17">
        <f>data_survey!DF32</f>
        <v>1</v>
      </c>
      <c r="AL33" s="17">
        <f>if(AK33=1, data_survey!DN32, 0)</f>
        <v>2.5</v>
      </c>
      <c r="AM33" s="17">
        <f>data_survey!CM32</f>
        <v>1.5</v>
      </c>
      <c r="AN33" s="17">
        <f>data_survey!DH32</f>
        <v>0</v>
      </c>
      <c r="AO33" s="17">
        <f>data_survey!DJ32</f>
        <v>1</v>
      </c>
      <c r="AP33" s="17">
        <f>data_survey!DL32</f>
        <v>0</v>
      </c>
      <c r="AQ33" s="17">
        <f>data_survey!BC32</f>
        <v>2</v>
      </c>
      <c r="AR33" s="17">
        <f>data_survey!BD32</f>
        <v>2</v>
      </c>
      <c r="AS33" s="17">
        <f>data_survey!BE32</f>
        <v>4</v>
      </c>
      <c r="AT33" s="17">
        <f>data_survey!BF32</f>
        <v>2</v>
      </c>
      <c r="AU33" s="17">
        <f>data_survey!BG32</f>
        <v>2</v>
      </c>
      <c r="AV33" s="17">
        <f>data_survey!BH32</f>
        <v>2</v>
      </c>
      <c r="AW33" s="17">
        <f>data_survey!BI32</f>
        <v>3</v>
      </c>
      <c r="AX33" s="17">
        <f>data_survey!AP32</f>
        <v>1</v>
      </c>
      <c r="AY33" s="17">
        <f>data_survey!AQ32</f>
        <v>2</v>
      </c>
      <c r="AZ33" s="17">
        <f>data_survey!AR32</f>
        <v>2</v>
      </c>
      <c r="BA33" s="17">
        <f>data_survey!AS32</f>
        <v>2</v>
      </c>
      <c r="BB33" s="17">
        <f>data_survey!AT32</f>
        <v>4</v>
      </c>
      <c r="BC33" s="17">
        <f>data_survey!AU32</f>
        <v>3</v>
      </c>
      <c r="BD33" s="17">
        <f>data_survey!AV32</f>
        <v>2</v>
      </c>
      <c r="BE33" s="17">
        <f>data_survey!AW32</f>
        <v>1</v>
      </c>
      <c r="BF33" s="17">
        <f>data_survey!AX32</f>
        <v>1</v>
      </c>
      <c r="BG33" s="17"/>
    </row>
    <row r="34">
      <c r="A34" s="17">
        <f>if(data_survey!C33="Nam", 0, 1)</f>
        <v>0</v>
      </c>
      <c r="B34" s="17">
        <f>IFERROR(__xludf.DUMMYFUNCTION("LET(
  t, LOWER(TRIM(data_survey!E33)),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4" s="17">
        <f>IFERROR(__xludf.DUMMYFUNCTION("LET(
  t, LOWER(TRIM(data_survey!G33)),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4" s="17">
        <f>IFERROR(__xludf.DUMMYFUNCTION("LET(
  text, LOWER(data_survey!I33),
  IFERROR(
    IFS(
      REGEXMATCH(text,""ở cùng gia đình|ở trọ cùng gia đình""), 0,
      REGEXMATCH(text,""thuê trọ""), 1,
      REGEXMATCH(text,""ở ktx""), 2,
      REGEXMATCH(text,""có nhà tại khu vực đang học|có"&amp;" nhà|ở riêng tại chung cư""), 3,
      REGEXMATCH(text,""ở nhà người quen""), 4
    ),
  -1)
)"),0.0)</f>
        <v>0</v>
      </c>
      <c r="E34" s="17">
        <f>IFERROR(__xludf.DUMMYFUNCTION("LET(
  t, LOWER(TRIM(data_survey!K33)),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34" s="17">
        <f>IFERROR(__xludf.DUMMYFUNCTION("LET(
  t, LOWER(TRIM(data_survey!M33)),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34" s="17">
        <f>if(data_survey!O33="Có", 1, 0)</f>
        <v>1</v>
      </c>
      <c r="H34" s="17">
        <f>if(data_survey!R33="", 0, data_survey!R33)</f>
        <v>1</v>
      </c>
      <c r="I34" s="17">
        <f>data_survey!W33</f>
        <v>20</v>
      </c>
      <c r="J34" s="17">
        <f>if(data_survey!AF33="Không áp lực", 0, if(data_survey!AF33="Có chút áp lực", 1, if(data_survey!AF33="Áp lực nhiều", 2, 3)))</f>
        <v>0</v>
      </c>
      <c r="K34" s="17">
        <f>SWITCH(data_survey!AG33,
 "Không ảnh hưởng",0,
 "Có chút ảnh hưởng",1,
 "Ảnh hưởng nhiều",2,
 "Ảnh hưởng rất nhiều",3)</f>
        <v>0</v>
      </c>
      <c r="L34" s="17">
        <f>SWITCH(data_survey!AD33,
 "Không",0,
 "Có một chút",1,
 "Rất lo lắng",2)</f>
        <v>1</v>
      </c>
      <c r="M34" s="17">
        <f>SWITCH(data_survey!AE33,
 "Không",0,
 "Có một chút",1,
 "Nhiều",2)</f>
        <v>0</v>
      </c>
      <c r="N34" s="17">
        <f>data_survey!BV33</f>
        <v>4</v>
      </c>
      <c r="O34" s="17">
        <f>SWITCH(data_survey!BY33,
 "Không",0,
 "Có",1,
 "Nhiều",2)</f>
        <v>0</v>
      </c>
      <c r="P34" s="17">
        <f>if(data_survey!BW33="Không", 0, 1)</f>
        <v>0</v>
      </c>
      <c r="Q34" s="17">
        <f>IF(OR(
ISNUMBER(SEARCH("cha",data_survey!BX33)),
ISNUMBER(SEARCH("mẹ",data_survey!BX33)),
ISNUMBER(SEARCH("ba mẹ",data_survey!BX33)),
ISNUMBER(SEARCH("bame",data_survey!BX33)),
ISNUMBER(SEARCH("gia đình",data_survey!BX33)),
ISNUMBER(SEARCH("chị",data_survey!BX33)),
ISNUMBER(SEARCH("anh",data_survey!BX33)),
ISNUMBER(SEARCH("ông bà",data_survey!BX33)),
ISNUMBER(SEARCH("giám hộ",data_survey!BX33))
),1,
IF(OR(
ISNUMBER(SEARCH("bản thân",data_survey!BX33)),
ISNUMBER(SEARCH("tự mình",data_survey!BX33)),
ISNUMBER(SEARCH("tự bản thân",data_survey!BX33)),
ISNUMBER(SEARCH("tiền đi làm",data_survey!BX33)),
ISNUMBER(SEARCH("nghiên cứu khoa học",data_survey!BX33)),
ISNUMBER(SEARCH("một nửa lo",data_survey!BX33))
),2,
IF(OR(
ISNUMBER(SEARCH("học bổng",data_survey!BX33)),
ISNUMBER(SEARCH("giảm học phí",data_survey!BX33)),
ISNUMBER(SEARCH("không cần HP",data_survey!BX33)),
ISNUMBER(SEARCH("sư phạm",data_survey!BX33))
),3,4)))</f>
        <v>1</v>
      </c>
      <c r="R34" s="17">
        <f>data_survey!AN33</f>
        <v>0</v>
      </c>
      <c r="S34" s="17">
        <f>data_survey!AJ33</f>
        <v>0</v>
      </c>
      <c r="T34" s="17">
        <f>data_survey!AJ33</f>
        <v>0</v>
      </c>
      <c r="U34" s="17">
        <f>data_survey!CI33</f>
        <v>0</v>
      </c>
      <c r="V34" s="17">
        <f>data_survey!CG33</f>
        <v>0</v>
      </c>
      <c r="W34" s="17">
        <f>data_survey!CE33</f>
        <v>0</v>
      </c>
      <c r="X34" s="17">
        <f>data_survey!CC33</f>
        <v>0</v>
      </c>
      <c r="Y34" s="17">
        <f>data_survey!CA33</f>
        <v>0</v>
      </c>
      <c r="Z34" s="17">
        <f>data_survey!BN33</f>
        <v>2</v>
      </c>
      <c r="AA34" s="17">
        <f>data_survey!BP33</f>
        <v>0</v>
      </c>
      <c r="AB34" s="17">
        <f>data_survey!BQ33</f>
        <v>1</v>
      </c>
      <c r="AC34" s="17">
        <f>data_survey!BT33</f>
        <v>0</v>
      </c>
      <c r="AD34" s="17">
        <f>data_survey!CU33</f>
        <v>0</v>
      </c>
      <c r="AE34" s="17">
        <f>data_survey!CV33</f>
        <v>0</v>
      </c>
      <c r="AF34" s="17">
        <f>data_survey!CW33</f>
        <v>0</v>
      </c>
      <c r="AG34" s="17">
        <f>data_survey!CO33</f>
        <v>0</v>
      </c>
      <c r="AH34" s="17">
        <f>data_survey!DA33</f>
        <v>0</v>
      </c>
      <c r="AI34" s="17">
        <f>data_survey!DC33</f>
        <v>0</v>
      </c>
      <c r="AJ34" s="17">
        <f>data_survey!DQ33</f>
        <v>0</v>
      </c>
      <c r="AK34" s="17">
        <f>data_survey!DF33</f>
        <v>0</v>
      </c>
      <c r="AL34" s="17">
        <f>if(AK34=1, data_survey!DN33, 0)</f>
        <v>0</v>
      </c>
      <c r="AM34" s="17">
        <f>data_survey!CM33</f>
        <v>0.75</v>
      </c>
      <c r="AN34" s="17">
        <f>data_survey!DH33</f>
        <v>0</v>
      </c>
      <c r="AO34" s="17">
        <f>data_survey!DJ33</f>
        <v>0</v>
      </c>
      <c r="AP34" s="17">
        <f>data_survey!DL33</f>
        <v>0</v>
      </c>
      <c r="AQ34" s="17">
        <f>data_survey!BC33</f>
        <v>2</v>
      </c>
      <c r="AR34" s="17">
        <f>data_survey!BD33</f>
        <v>1</v>
      </c>
      <c r="AS34" s="17">
        <f>data_survey!BE33</f>
        <v>1</v>
      </c>
      <c r="AT34" s="17">
        <f>data_survey!BF33</f>
        <v>2</v>
      </c>
      <c r="AU34" s="17">
        <f>data_survey!BG33</f>
        <v>2</v>
      </c>
      <c r="AV34" s="17">
        <f>data_survey!BH33</f>
        <v>3</v>
      </c>
      <c r="AW34" s="17">
        <f>data_survey!BI33</f>
        <v>2</v>
      </c>
      <c r="AX34" s="17">
        <f>data_survey!AP33</f>
        <v>3</v>
      </c>
      <c r="AY34" s="17">
        <f>data_survey!AQ33</f>
        <v>2</v>
      </c>
      <c r="AZ34" s="17">
        <f>data_survey!AR33</f>
        <v>1</v>
      </c>
      <c r="BA34" s="17">
        <f>data_survey!AS33</f>
        <v>2</v>
      </c>
      <c r="BB34" s="17">
        <f>data_survey!AT33</f>
        <v>2</v>
      </c>
      <c r="BC34" s="17">
        <f>data_survey!AU33</f>
        <v>3</v>
      </c>
      <c r="BD34" s="17">
        <f>data_survey!AV33</f>
        <v>2</v>
      </c>
      <c r="BE34" s="17">
        <f>data_survey!AW33</f>
        <v>2</v>
      </c>
      <c r="BF34" s="17">
        <f>data_survey!AX33</f>
        <v>2</v>
      </c>
      <c r="BG34" s="17"/>
    </row>
    <row r="35">
      <c r="A35" s="17">
        <f>if(data_survey!C34="Nam", 0, 1)</f>
        <v>0</v>
      </c>
      <c r="B35" s="17">
        <f>IFERROR(__xludf.DUMMYFUNCTION("LET(
  t, LOWER(TRIM(data_survey!E34)),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5" s="17">
        <f>IFERROR(__xludf.DUMMYFUNCTION("LET(
  t, LOWER(TRIM(data_survey!G34)),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5" s="17">
        <f>IFERROR(__xludf.DUMMYFUNCTION("LET(
  text, LOWER(data_survey!I34),
  IFERROR(
    IFS(
      REGEXMATCH(text,""ở cùng gia đình|ở trọ cùng gia đình""), 0,
      REGEXMATCH(text,""thuê trọ""), 1,
      REGEXMATCH(text,""ở ktx""), 2,
      REGEXMATCH(text,""có nhà tại khu vực đang học|có"&amp;" nhà|ở riêng tại chung cư""), 3,
      REGEXMATCH(text,""ở nhà người quen""), 4
    ),
  -1)
)"),0.0)</f>
        <v>0</v>
      </c>
      <c r="E35" s="17">
        <f>IFERROR(__xludf.DUMMYFUNCTION("LET(
  t, LOWER(TRIM(data_survey!K34)),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35" s="17">
        <f>IFERROR(__xludf.DUMMYFUNCTION("LET(
  t, LOWER(TRIM(data_survey!M34)),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35" s="17">
        <f>if(data_survey!O34="Có", 1, 0)</f>
        <v>0</v>
      </c>
      <c r="H35" s="17">
        <f>if(data_survey!R34="", 0, data_survey!R34)</f>
        <v>0</v>
      </c>
      <c r="I35" s="17">
        <f>data_survey!W34</f>
        <v>0</v>
      </c>
      <c r="J35" s="17">
        <f>if(data_survey!AF34="Không áp lực", 0, if(data_survey!AF34="Có chút áp lực", 1, if(data_survey!AF34="Áp lực nhiều", 2, 3)))</f>
        <v>2</v>
      </c>
      <c r="K35" s="17">
        <f>SWITCH(data_survey!AG34,
 "Không ảnh hưởng",0,
 "Có chút ảnh hưởng",1,
 "Ảnh hưởng nhiều",2,
 "Ảnh hưởng rất nhiều",3)</f>
        <v>2</v>
      </c>
      <c r="L35" s="17">
        <f>SWITCH(data_survey!AD34,
 "Không",0,
 "Có một chút",1,
 "Rất lo lắng",2)</f>
        <v>1</v>
      </c>
      <c r="M35" s="17">
        <f>SWITCH(data_survey!AE34,
 "Không",0,
 "Có một chút",1,
 "Nhiều",2)</f>
        <v>0</v>
      </c>
      <c r="N35" s="17">
        <f>data_survey!BV34</f>
        <v>4</v>
      </c>
      <c r="O35" s="17">
        <f>SWITCH(data_survey!BY34,
 "Không",0,
 "Có",1,
 "Nhiều",2)</f>
        <v>0</v>
      </c>
      <c r="P35" s="17">
        <f>if(data_survey!BW34="Không", 0, 1)</f>
        <v>1</v>
      </c>
      <c r="Q35" s="17">
        <f>IF(OR(
ISNUMBER(SEARCH("cha",data_survey!BX34)),
ISNUMBER(SEARCH("mẹ",data_survey!BX34)),
ISNUMBER(SEARCH("ba mẹ",data_survey!BX34)),
ISNUMBER(SEARCH("bame",data_survey!BX34)),
ISNUMBER(SEARCH("gia đình",data_survey!BX34)),
ISNUMBER(SEARCH("chị",data_survey!BX34)),
ISNUMBER(SEARCH("anh",data_survey!BX34)),
ISNUMBER(SEARCH("ông bà",data_survey!BX34)),
ISNUMBER(SEARCH("giám hộ",data_survey!BX34))
),1,
IF(OR(
ISNUMBER(SEARCH("bản thân",data_survey!BX34)),
ISNUMBER(SEARCH("tự mình",data_survey!BX34)),
ISNUMBER(SEARCH("tự bản thân",data_survey!BX34)),
ISNUMBER(SEARCH("tiền đi làm",data_survey!BX34)),
ISNUMBER(SEARCH("nghiên cứu khoa học",data_survey!BX34)),
ISNUMBER(SEARCH("một nửa lo",data_survey!BX34))
),2,
IF(OR(
ISNUMBER(SEARCH("học bổng",data_survey!BX34)),
ISNUMBER(SEARCH("giảm học phí",data_survey!BX34)),
ISNUMBER(SEARCH("không cần HP",data_survey!BX34)),
ISNUMBER(SEARCH("sư phạm",data_survey!BX34))
),3,4)))</f>
        <v>1</v>
      </c>
      <c r="R35" s="17">
        <f>data_survey!AN34</f>
        <v>0</v>
      </c>
      <c r="S35" s="17">
        <f>data_survey!AJ34</f>
        <v>4</v>
      </c>
      <c r="T35" s="17">
        <f>data_survey!AJ34</f>
        <v>4</v>
      </c>
      <c r="U35" s="17">
        <f>data_survey!CI34</f>
        <v>0</v>
      </c>
      <c r="V35" s="17">
        <f>data_survey!CG34</f>
        <v>1</v>
      </c>
      <c r="W35" s="17">
        <f>data_survey!CE34</f>
        <v>1</v>
      </c>
      <c r="X35" s="17">
        <f>data_survey!CC34</f>
        <v>1</v>
      </c>
      <c r="Y35" s="17">
        <f>data_survey!CA34</f>
        <v>2</v>
      </c>
      <c r="Z35" s="17">
        <f>data_survey!BN34</f>
        <v>1</v>
      </c>
      <c r="AA35" s="17">
        <f>data_survey!BP34</f>
        <v>0</v>
      </c>
      <c r="AB35" s="17">
        <f>data_survey!BQ34</f>
        <v>1</v>
      </c>
      <c r="AC35" s="17">
        <f>data_survey!BT34</f>
        <v>0</v>
      </c>
      <c r="AD35" s="17">
        <f>data_survey!CU34</f>
        <v>0</v>
      </c>
      <c r="AE35" s="17">
        <f>data_survey!CV34</f>
        <v>0</v>
      </c>
      <c r="AF35" s="17">
        <f>data_survey!CW34</f>
        <v>0</v>
      </c>
      <c r="AG35" s="17">
        <f>data_survey!CO34</f>
        <v>0</v>
      </c>
      <c r="AH35" s="17">
        <f>data_survey!DA34</f>
        <v>0</v>
      </c>
      <c r="AI35" s="17">
        <f>data_survey!DC34</f>
        <v>0</v>
      </c>
      <c r="AJ35" s="17">
        <f>data_survey!DQ34</f>
        <v>0</v>
      </c>
      <c r="AK35" s="17">
        <f>data_survey!DF34</f>
        <v>1</v>
      </c>
      <c r="AL35" s="17">
        <f>if(AK35=1, data_survey!DN34, 0)</f>
        <v>0.5</v>
      </c>
      <c r="AM35" s="17">
        <f>data_survey!CM34</f>
        <v>1.5</v>
      </c>
      <c r="AN35" s="17">
        <f>data_survey!DH34</f>
        <v>0</v>
      </c>
      <c r="AO35" s="17">
        <f>data_survey!DJ34</f>
        <v>0</v>
      </c>
      <c r="AP35" s="17">
        <f>data_survey!DL34</f>
        <v>0</v>
      </c>
      <c r="AQ35" s="17">
        <f>data_survey!BC34</f>
        <v>3</v>
      </c>
      <c r="AR35" s="17">
        <f>data_survey!BD34</f>
        <v>3</v>
      </c>
      <c r="AS35" s="17">
        <f>data_survey!BE34</f>
        <v>3</v>
      </c>
      <c r="AT35" s="17">
        <f>data_survey!BF34</f>
        <v>2</v>
      </c>
      <c r="AU35" s="17">
        <f>data_survey!BG34</f>
        <v>2</v>
      </c>
      <c r="AV35" s="17">
        <f>data_survey!BH34</f>
        <v>2</v>
      </c>
      <c r="AW35" s="17">
        <f>data_survey!BI34</f>
        <v>3</v>
      </c>
      <c r="AX35" s="17">
        <f>data_survey!AP34</f>
        <v>1</v>
      </c>
      <c r="AY35" s="17">
        <f>data_survey!AQ34</f>
        <v>3</v>
      </c>
      <c r="AZ35" s="17">
        <f>data_survey!AR34</f>
        <v>2</v>
      </c>
      <c r="BA35" s="17">
        <f>data_survey!AS34</f>
        <v>2</v>
      </c>
      <c r="BB35" s="17">
        <f>data_survey!AT34</f>
        <v>2</v>
      </c>
      <c r="BC35" s="17">
        <f>data_survey!AU34</f>
        <v>3</v>
      </c>
      <c r="BD35" s="17">
        <f>data_survey!AV34</f>
        <v>4</v>
      </c>
      <c r="BE35" s="17">
        <f>data_survey!AW34</f>
        <v>2</v>
      </c>
      <c r="BF35" s="17">
        <f>data_survey!AX34</f>
        <v>1</v>
      </c>
      <c r="BG35" s="17"/>
    </row>
    <row r="36">
      <c r="A36" s="17">
        <f>if(data_survey!C35="Nam", 0, 1)</f>
        <v>0</v>
      </c>
      <c r="B36" s="17">
        <f>IFERROR(__xludf.DUMMYFUNCTION("LET(
  t, LOWER(TRIM(data_survey!E35)),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6" s="17">
        <f>IFERROR(__xludf.DUMMYFUNCTION("LET(
  t, LOWER(TRIM(data_survey!G35)),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6" s="17">
        <f>IFERROR(__xludf.DUMMYFUNCTION("LET(
  text, LOWER(data_survey!I35),
  IFERROR(
    IFS(
      REGEXMATCH(text,""ở cùng gia đình|ở trọ cùng gia đình""), 0,
      REGEXMATCH(text,""thuê trọ""), 1,
      REGEXMATCH(text,""ở ktx""), 2,
      REGEXMATCH(text,""có nhà tại khu vực đang học|có"&amp;" nhà|ở riêng tại chung cư""), 3,
      REGEXMATCH(text,""ở nhà người quen""), 4
    ),
  -1)
)"),1.0)</f>
        <v>1</v>
      </c>
      <c r="E36" s="17">
        <f>IFERROR(__xludf.DUMMYFUNCTION("LET(
  t, LOWER(TRIM(data_survey!K35)),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36" s="17">
        <f>IFERROR(__xludf.DUMMYFUNCTION("LET(
  t, LOWER(TRIM(data_survey!M35)),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36" s="17">
        <f>if(data_survey!O35="Có", 1, 0)</f>
        <v>0</v>
      </c>
      <c r="H36" s="17">
        <f>if(data_survey!R35="", 0, data_survey!R35)</f>
        <v>0</v>
      </c>
      <c r="I36" s="17">
        <f>data_survey!W35</f>
        <v>0</v>
      </c>
      <c r="J36" s="17">
        <f>if(data_survey!AF35="Không áp lực", 0, if(data_survey!AF35="Có chút áp lực", 1, if(data_survey!AF35="Áp lực nhiều", 2, 3)))</f>
        <v>1</v>
      </c>
      <c r="K36" s="17">
        <f>SWITCH(data_survey!AG35,
 "Không ảnh hưởng",0,
 "Có chút ảnh hưởng",1,
 "Ảnh hưởng nhiều",2,
 "Ảnh hưởng rất nhiều",3)</f>
        <v>1</v>
      </c>
      <c r="L36" s="17">
        <f>SWITCH(data_survey!AD35,
 "Không",0,
 "Có một chút",1,
 "Rất lo lắng",2)</f>
        <v>1</v>
      </c>
      <c r="M36" s="17">
        <f>SWITCH(data_survey!AE35,
 "Không",0,
 "Có một chút",1,
 "Nhiều",2)</f>
        <v>1</v>
      </c>
      <c r="N36" s="17">
        <f>data_survey!BV35</f>
        <v>4</v>
      </c>
      <c r="O36" s="17">
        <f>SWITCH(data_survey!BY35,
 "Không",0,
 "Có",1,
 "Nhiều",2)</f>
        <v>0</v>
      </c>
      <c r="P36" s="17">
        <f>if(data_survey!BW35="Không", 0, 1)</f>
        <v>1</v>
      </c>
      <c r="Q36" s="17">
        <f>IF(OR(
ISNUMBER(SEARCH("cha",data_survey!BX35)),
ISNUMBER(SEARCH("mẹ",data_survey!BX35)),
ISNUMBER(SEARCH("ba mẹ",data_survey!BX35)),
ISNUMBER(SEARCH("bame",data_survey!BX35)),
ISNUMBER(SEARCH("gia đình",data_survey!BX35)),
ISNUMBER(SEARCH("chị",data_survey!BX35)),
ISNUMBER(SEARCH("anh",data_survey!BX35)),
ISNUMBER(SEARCH("ông bà",data_survey!BX35)),
ISNUMBER(SEARCH("giám hộ",data_survey!BX35))
),1,
IF(OR(
ISNUMBER(SEARCH("bản thân",data_survey!BX35)),
ISNUMBER(SEARCH("tự mình",data_survey!BX35)),
ISNUMBER(SEARCH("tự bản thân",data_survey!BX35)),
ISNUMBER(SEARCH("tiền đi làm",data_survey!BX35)),
ISNUMBER(SEARCH("nghiên cứu khoa học",data_survey!BX35)),
ISNUMBER(SEARCH("một nửa lo",data_survey!BX35))
),2,
IF(OR(
ISNUMBER(SEARCH("học bổng",data_survey!BX35)),
ISNUMBER(SEARCH("giảm học phí",data_survey!BX35)),
ISNUMBER(SEARCH("không cần HP",data_survey!BX35)),
ISNUMBER(SEARCH("sư phạm",data_survey!BX35))
),3,4)))</f>
        <v>1</v>
      </c>
      <c r="R36" s="17">
        <f>data_survey!AN35</f>
        <v>0</v>
      </c>
      <c r="S36" s="17">
        <f>data_survey!AJ35</f>
        <v>0</v>
      </c>
      <c r="T36" s="17">
        <f>data_survey!AJ35</f>
        <v>0</v>
      </c>
      <c r="U36" s="17">
        <f>data_survey!CI35</f>
        <v>0</v>
      </c>
      <c r="V36" s="17">
        <f>data_survey!CG35</f>
        <v>0</v>
      </c>
      <c r="W36" s="17">
        <f>data_survey!CE35</f>
        <v>1</v>
      </c>
      <c r="X36" s="17">
        <f>data_survey!CC35</f>
        <v>0</v>
      </c>
      <c r="Y36" s="17">
        <f>data_survey!CA35</f>
        <v>0</v>
      </c>
      <c r="Z36" s="17">
        <f>data_survey!BN35</f>
        <v>2</v>
      </c>
      <c r="AA36" s="17">
        <f>data_survey!BP35</f>
        <v>0</v>
      </c>
      <c r="AB36" s="17">
        <f>data_survey!BQ35</f>
        <v>3</v>
      </c>
      <c r="AC36" s="17">
        <f>data_survey!BT35</f>
        <v>1</v>
      </c>
      <c r="AD36" s="17">
        <f>data_survey!CU35</f>
        <v>1</v>
      </c>
      <c r="AE36" s="17">
        <f>data_survey!CV35</f>
        <v>1</v>
      </c>
      <c r="AF36" s="17">
        <f>data_survey!CW35</f>
        <v>0</v>
      </c>
      <c r="AG36" s="17">
        <f>data_survey!CO35</f>
        <v>1</v>
      </c>
      <c r="AH36" s="17">
        <f>data_survey!DA35</f>
        <v>0</v>
      </c>
      <c r="AI36" s="17">
        <f>data_survey!DC35</f>
        <v>0</v>
      </c>
      <c r="AJ36" s="17">
        <f>data_survey!DQ35</f>
        <v>0</v>
      </c>
      <c r="AK36" s="17">
        <f>data_survey!DF35</f>
        <v>1</v>
      </c>
      <c r="AL36" s="17">
        <f>if(AK36=1, data_survey!DN35, 0)</f>
        <v>0.5</v>
      </c>
      <c r="AM36" s="17">
        <f>data_survey!CM35</f>
        <v>1.5</v>
      </c>
      <c r="AN36" s="17">
        <f>data_survey!DH35</f>
        <v>1</v>
      </c>
      <c r="AO36" s="17">
        <f>data_survey!DJ35</f>
        <v>0</v>
      </c>
      <c r="AP36" s="17">
        <f>data_survey!DL35</f>
        <v>0</v>
      </c>
      <c r="AQ36" s="17">
        <f>data_survey!BC35</f>
        <v>2</v>
      </c>
      <c r="AR36" s="17">
        <f>data_survey!BD35</f>
        <v>1</v>
      </c>
      <c r="AS36" s="17">
        <f>data_survey!BE35</f>
        <v>2</v>
      </c>
      <c r="AT36" s="17">
        <f>data_survey!BF35</f>
        <v>1</v>
      </c>
      <c r="AU36" s="17">
        <f>data_survey!BG35</f>
        <v>1</v>
      </c>
      <c r="AV36" s="17">
        <f>data_survey!BH35</f>
        <v>1</v>
      </c>
      <c r="AW36" s="17">
        <f>data_survey!BI35</f>
        <v>1</v>
      </c>
      <c r="AX36" s="17">
        <f>data_survey!AP35</f>
        <v>2</v>
      </c>
      <c r="AY36" s="17">
        <f>data_survey!AQ35</f>
        <v>2</v>
      </c>
      <c r="AZ36" s="17">
        <f>data_survey!AR35</f>
        <v>1</v>
      </c>
      <c r="BA36" s="17">
        <f>data_survey!AS35</f>
        <v>1</v>
      </c>
      <c r="BB36" s="17">
        <f>data_survey!AT35</f>
        <v>2</v>
      </c>
      <c r="BC36" s="17">
        <f>data_survey!AU35</f>
        <v>1</v>
      </c>
      <c r="BD36" s="17">
        <f>data_survey!AV35</f>
        <v>1</v>
      </c>
      <c r="BE36" s="17">
        <f>data_survey!AW35</f>
        <v>1</v>
      </c>
      <c r="BF36" s="17">
        <f>data_survey!AX35</f>
        <v>1</v>
      </c>
      <c r="BG36" s="17"/>
    </row>
    <row r="37">
      <c r="A37" s="17">
        <f>if(data_survey!C36="Nam", 0, 1)</f>
        <v>0</v>
      </c>
      <c r="B37" s="17">
        <f>IFERROR(__xludf.DUMMYFUNCTION("LET(
  t, LOWER(TRIM(data_survey!E36)),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37" s="17">
        <f>IFERROR(__xludf.DUMMYFUNCTION("LET(
  t, LOWER(TRIM(data_survey!G36)),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7" s="17">
        <f>IFERROR(__xludf.DUMMYFUNCTION("LET(
  text, LOWER(data_survey!I36),
  IFERROR(
    IFS(
      REGEXMATCH(text,""ở cùng gia đình|ở trọ cùng gia đình""), 0,
      REGEXMATCH(text,""thuê trọ""), 1,
      REGEXMATCH(text,""ở ktx""), 2,
      REGEXMATCH(text,""có nhà tại khu vực đang học|có"&amp;" nhà|ở riêng tại chung cư""), 3,
      REGEXMATCH(text,""ở nhà người quen""), 4
    ),
  -1)
)"),2.0)</f>
        <v>2</v>
      </c>
      <c r="E37" s="17">
        <f>IFERROR(__xludf.DUMMYFUNCTION("LET(
  t, LOWER(TRIM(data_survey!K36)),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37" s="17">
        <f>IFERROR(__xludf.DUMMYFUNCTION("LET(
  t, LOWER(TRIM(data_survey!M36)),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37" s="17">
        <f>if(data_survey!O36="Có", 1, 0)</f>
        <v>0</v>
      </c>
      <c r="H37" s="17">
        <f>if(data_survey!R36="", 0, data_survey!R36)</f>
        <v>0</v>
      </c>
      <c r="I37" s="17">
        <f>data_survey!W36</f>
        <v>0</v>
      </c>
      <c r="J37" s="17">
        <f>if(data_survey!AF36="Không áp lực", 0, if(data_survey!AF36="Có chút áp lực", 1, if(data_survey!AF36="Áp lực nhiều", 2, 3)))</f>
        <v>2</v>
      </c>
      <c r="K37" s="17">
        <f>SWITCH(data_survey!AG36,
 "Không ảnh hưởng",0,
 "Có chút ảnh hưởng",1,
 "Ảnh hưởng nhiều",2,
 "Ảnh hưởng rất nhiều",3)</f>
        <v>1</v>
      </c>
      <c r="L37" s="17">
        <f>SWITCH(data_survey!AD36,
 "Không",0,
 "Có một chút",1,
 "Rất lo lắng",2)</f>
        <v>2</v>
      </c>
      <c r="M37" s="17">
        <f>SWITCH(data_survey!AE36,
 "Không",0,
 "Có một chút",1,
 "Nhiều",2)</f>
        <v>0</v>
      </c>
      <c r="N37" s="17">
        <f>data_survey!BV36</f>
        <v>2</v>
      </c>
      <c r="O37" s="17">
        <f>SWITCH(data_survey!BY36,
 "Không",0,
 "Có",1,
 "Nhiều",2)</f>
        <v>1</v>
      </c>
      <c r="P37" s="17">
        <f>if(data_survey!BW36="Không", 0, 1)</f>
        <v>1</v>
      </c>
      <c r="Q37" s="17">
        <f>IF(OR(
ISNUMBER(SEARCH("cha",data_survey!BX36)),
ISNUMBER(SEARCH("mẹ",data_survey!BX36)),
ISNUMBER(SEARCH("ba mẹ",data_survey!BX36)),
ISNUMBER(SEARCH("bame",data_survey!BX36)),
ISNUMBER(SEARCH("gia đình",data_survey!BX36)),
ISNUMBER(SEARCH("chị",data_survey!BX36)),
ISNUMBER(SEARCH("anh",data_survey!BX36)),
ISNUMBER(SEARCH("ông bà",data_survey!BX36)),
ISNUMBER(SEARCH("giám hộ",data_survey!BX36))
),1,
IF(OR(
ISNUMBER(SEARCH("bản thân",data_survey!BX36)),
ISNUMBER(SEARCH("tự mình",data_survey!BX36)),
ISNUMBER(SEARCH("tự bản thân",data_survey!BX36)),
ISNUMBER(SEARCH("tiền đi làm",data_survey!BX36)),
ISNUMBER(SEARCH("nghiên cứu khoa học",data_survey!BX36)),
ISNUMBER(SEARCH("một nửa lo",data_survey!BX36))
),2,
IF(OR(
ISNUMBER(SEARCH("học bổng",data_survey!BX36)),
ISNUMBER(SEARCH("giảm học phí",data_survey!BX36)),
ISNUMBER(SEARCH("không cần HP",data_survey!BX36)),
ISNUMBER(SEARCH("sư phạm",data_survey!BX36))
),3,4)))</f>
        <v>4</v>
      </c>
      <c r="R37" s="17">
        <f>data_survey!AN36</f>
        <v>0</v>
      </c>
      <c r="S37" s="17">
        <f>data_survey!AJ36</f>
        <v>3</v>
      </c>
      <c r="T37" s="17">
        <f>data_survey!AJ36</f>
        <v>3</v>
      </c>
      <c r="U37" s="17">
        <f>data_survey!CI36</f>
        <v>1</v>
      </c>
      <c r="V37" s="17">
        <f>data_survey!CG36</f>
        <v>2</v>
      </c>
      <c r="W37" s="17">
        <f>data_survey!CE36</f>
        <v>2</v>
      </c>
      <c r="X37" s="17">
        <f>data_survey!CC36</f>
        <v>1</v>
      </c>
      <c r="Y37" s="17">
        <f>data_survey!CA36</f>
        <v>1</v>
      </c>
      <c r="Z37" s="17">
        <f>data_survey!BN36</f>
        <v>1</v>
      </c>
      <c r="AA37" s="17">
        <f>data_survey!BP36</f>
        <v>0</v>
      </c>
      <c r="AB37" s="17">
        <f>data_survey!BQ36</f>
        <v>1</v>
      </c>
      <c r="AC37" s="17">
        <f>data_survey!BT36</f>
        <v>1</v>
      </c>
      <c r="AD37" s="17">
        <f>data_survey!CU36</f>
        <v>1</v>
      </c>
      <c r="AE37" s="17">
        <f>data_survey!CV36</f>
        <v>1</v>
      </c>
      <c r="AF37" s="17">
        <f>data_survey!CW36</f>
        <v>0</v>
      </c>
      <c r="AG37" s="17">
        <f>data_survey!CO36</f>
        <v>0</v>
      </c>
      <c r="AH37" s="17">
        <f>data_survey!DA36</f>
        <v>1</v>
      </c>
      <c r="AI37" s="17">
        <f>data_survey!DC36</f>
        <v>0</v>
      </c>
      <c r="AJ37" s="17">
        <f>data_survey!DQ36</f>
        <v>1</v>
      </c>
      <c r="AK37" s="17">
        <f>data_survey!DF36</f>
        <v>0</v>
      </c>
      <c r="AL37" s="17">
        <f>if(AK37=1, data_survey!DN36, 0)</f>
        <v>0</v>
      </c>
      <c r="AM37" s="17">
        <f>data_survey!CM36</f>
        <v>6</v>
      </c>
      <c r="AN37" s="17">
        <f>data_survey!DH36</f>
        <v>0</v>
      </c>
      <c r="AO37" s="17">
        <f>data_survey!DJ36</f>
        <v>0</v>
      </c>
      <c r="AP37" s="17">
        <f>data_survey!DL36</f>
        <v>0</v>
      </c>
      <c r="AQ37" s="17">
        <f>data_survey!BC36</f>
        <v>3</v>
      </c>
      <c r="AR37" s="17">
        <f>data_survey!BD36</f>
        <v>2</v>
      </c>
      <c r="AS37" s="17">
        <f>data_survey!BE36</f>
        <v>2</v>
      </c>
      <c r="AT37" s="17">
        <f>data_survey!BF36</f>
        <v>2</v>
      </c>
      <c r="AU37" s="17">
        <f>data_survey!BG36</f>
        <v>1</v>
      </c>
      <c r="AV37" s="17">
        <f>data_survey!BH36</f>
        <v>1</v>
      </c>
      <c r="AW37" s="17">
        <f>data_survey!BI36</f>
        <v>1</v>
      </c>
      <c r="AX37" s="17">
        <f>data_survey!AP36</f>
        <v>3</v>
      </c>
      <c r="AY37" s="17">
        <f>data_survey!AQ36</f>
        <v>3</v>
      </c>
      <c r="AZ37" s="17">
        <f>data_survey!AR36</f>
        <v>3</v>
      </c>
      <c r="BA37" s="17">
        <f>data_survey!AS36</f>
        <v>3</v>
      </c>
      <c r="BB37" s="17">
        <f>data_survey!AT36</f>
        <v>4</v>
      </c>
      <c r="BC37" s="17">
        <f>data_survey!AU36</f>
        <v>3</v>
      </c>
      <c r="BD37" s="17">
        <f>data_survey!AV36</f>
        <v>2</v>
      </c>
      <c r="BE37" s="17">
        <f>data_survey!AW36</f>
        <v>2</v>
      </c>
      <c r="BF37" s="17">
        <f>data_survey!AX36</f>
        <v>1</v>
      </c>
      <c r="BG37" s="17"/>
    </row>
    <row r="38">
      <c r="A38" s="17">
        <f>if(data_survey!C37="Nam", 0, 1)</f>
        <v>1</v>
      </c>
      <c r="B38" s="17">
        <f>IFERROR(__xludf.DUMMYFUNCTION("LET(
  t, LOWER(TRIM(data_survey!E37)),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8" s="17">
        <f>IFERROR(__xludf.DUMMYFUNCTION("LET(
  t, LOWER(TRIM(data_survey!G37)),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8" s="17">
        <f>IFERROR(__xludf.DUMMYFUNCTION("LET(
  text, LOWER(data_survey!I37),
  IFERROR(
    IFS(
      REGEXMATCH(text,""ở cùng gia đình|ở trọ cùng gia đình""), 0,
      REGEXMATCH(text,""thuê trọ""), 1,
      REGEXMATCH(text,""ở ktx""), 2,
      REGEXMATCH(text,""có nhà tại khu vực đang học|có"&amp;" nhà|ở riêng tại chung cư""), 3,
      REGEXMATCH(text,""ở nhà người quen""), 4
    ),
  -1)
)"),2.0)</f>
        <v>2</v>
      </c>
      <c r="E38" s="17">
        <f>IFERROR(__xludf.DUMMYFUNCTION("LET(
  t, LOWER(TRIM(data_survey!K37)),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38" s="17">
        <f>IFERROR(__xludf.DUMMYFUNCTION("LET(
  t, LOWER(TRIM(data_survey!M37)),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38" s="17">
        <f>if(data_survey!O37="Có", 1, 0)</f>
        <v>0</v>
      </c>
      <c r="H38" s="17">
        <f>if(data_survey!R37="", 0, data_survey!R37)</f>
        <v>0</v>
      </c>
      <c r="I38" s="17">
        <f>data_survey!W37</f>
        <v>0</v>
      </c>
      <c r="J38" s="17">
        <f>if(data_survey!AF37="Không áp lực", 0, if(data_survey!AF37="Có chút áp lực", 1, if(data_survey!AF37="Áp lực nhiều", 2, 3)))</f>
        <v>1</v>
      </c>
      <c r="K38" s="17">
        <f>SWITCH(data_survey!AG37,
 "Không ảnh hưởng",0,
 "Có chút ảnh hưởng",1,
 "Ảnh hưởng nhiều",2,
 "Ảnh hưởng rất nhiều",3)</f>
        <v>1</v>
      </c>
      <c r="L38" s="17">
        <f>SWITCH(data_survey!AD37,
 "Không",0,
 "Có một chút",1,
 "Rất lo lắng",2)</f>
        <v>2</v>
      </c>
      <c r="M38" s="17">
        <f>SWITCH(data_survey!AE37,
 "Không",0,
 "Có một chút",1,
 "Nhiều",2)</f>
        <v>1</v>
      </c>
      <c r="N38" s="17">
        <f>data_survey!BV37</f>
        <v>4</v>
      </c>
      <c r="O38" s="17">
        <f>SWITCH(data_survey!BY37,
 "Không",0,
 "Có",1,
 "Nhiều",2)</f>
        <v>0</v>
      </c>
      <c r="P38" s="17">
        <f>if(data_survey!BW37="Không", 0, 1)</f>
        <v>0</v>
      </c>
      <c r="Q38" s="17">
        <f>IF(OR(
ISNUMBER(SEARCH("cha",data_survey!BX37)),
ISNUMBER(SEARCH("mẹ",data_survey!BX37)),
ISNUMBER(SEARCH("ba mẹ",data_survey!BX37)),
ISNUMBER(SEARCH("bame",data_survey!BX37)),
ISNUMBER(SEARCH("gia đình",data_survey!BX37)),
ISNUMBER(SEARCH("chị",data_survey!BX37)),
ISNUMBER(SEARCH("anh",data_survey!BX37)),
ISNUMBER(SEARCH("ông bà",data_survey!BX37)),
ISNUMBER(SEARCH("giám hộ",data_survey!BX37))
),1,
IF(OR(
ISNUMBER(SEARCH("bản thân",data_survey!BX37)),
ISNUMBER(SEARCH("tự mình",data_survey!BX37)),
ISNUMBER(SEARCH("tự bản thân",data_survey!BX37)),
ISNUMBER(SEARCH("tiền đi làm",data_survey!BX37)),
ISNUMBER(SEARCH("nghiên cứu khoa học",data_survey!BX37)),
ISNUMBER(SEARCH("một nửa lo",data_survey!BX37))
),2,
IF(OR(
ISNUMBER(SEARCH("học bổng",data_survey!BX37)),
ISNUMBER(SEARCH("giảm học phí",data_survey!BX37)),
ISNUMBER(SEARCH("không cần HP",data_survey!BX37)),
ISNUMBER(SEARCH("sư phạm",data_survey!BX37))
),3,4)))</f>
        <v>1</v>
      </c>
      <c r="R38" s="17">
        <f>data_survey!AN37</f>
        <v>1</v>
      </c>
      <c r="S38" s="17">
        <f>data_survey!AJ37</f>
        <v>2</v>
      </c>
      <c r="T38" s="17">
        <f>data_survey!AJ37</f>
        <v>2</v>
      </c>
      <c r="U38" s="17">
        <f>data_survey!CI37</f>
        <v>1</v>
      </c>
      <c r="V38" s="17">
        <f>data_survey!CG37</f>
        <v>0</v>
      </c>
      <c r="W38" s="17">
        <f>data_survey!CE37</f>
        <v>1</v>
      </c>
      <c r="X38" s="17">
        <f>data_survey!CC37</f>
        <v>1</v>
      </c>
      <c r="Y38" s="17">
        <f>data_survey!CA37</f>
        <v>1</v>
      </c>
      <c r="Z38" s="17">
        <f>data_survey!BN37</f>
        <v>2</v>
      </c>
      <c r="AA38" s="17">
        <f>data_survey!BP37</f>
        <v>0</v>
      </c>
      <c r="AB38" s="17">
        <f>data_survey!BQ37</f>
        <v>2</v>
      </c>
      <c r="AC38" s="17">
        <f>data_survey!BT37</f>
        <v>1</v>
      </c>
      <c r="AD38" s="17">
        <f>data_survey!CU37</f>
        <v>0</v>
      </c>
      <c r="AE38" s="17">
        <f>data_survey!CV37</f>
        <v>0</v>
      </c>
      <c r="AF38" s="17">
        <f>data_survey!CW37</f>
        <v>0</v>
      </c>
      <c r="AG38" s="17">
        <f>data_survey!CO37</f>
        <v>0</v>
      </c>
      <c r="AH38" s="17">
        <f>data_survey!DA37</f>
        <v>0</v>
      </c>
      <c r="AI38" s="17">
        <f>data_survey!DC37</f>
        <v>0</v>
      </c>
      <c r="AJ38" s="17">
        <f>data_survey!DQ37</f>
        <v>0</v>
      </c>
      <c r="AK38" s="17">
        <f>data_survey!DF37</f>
        <v>0</v>
      </c>
      <c r="AL38" s="17">
        <f>if(AK38=1, data_survey!DN37, 0)</f>
        <v>0</v>
      </c>
      <c r="AM38" s="17">
        <f>data_survey!CM37</f>
        <v>3.5</v>
      </c>
      <c r="AN38" s="17">
        <f>data_survey!DH37</f>
        <v>0</v>
      </c>
      <c r="AO38" s="17">
        <f>data_survey!DJ37</f>
        <v>0</v>
      </c>
      <c r="AP38" s="17">
        <f>data_survey!DL37</f>
        <v>0</v>
      </c>
      <c r="AQ38" s="17">
        <f>data_survey!BC37</f>
        <v>2</v>
      </c>
      <c r="AR38" s="17">
        <f>data_survey!BD37</f>
        <v>2</v>
      </c>
      <c r="AS38" s="17">
        <f>data_survey!BE37</f>
        <v>2</v>
      </c>
      <c r="AT38" s="17">
        <f>data_survey!BF37</f>
        <v>2</v>
      </c>
      <c r="AU38" s="17">
        <f>data_survey!BG37</f>
        <v>2</v>
      </c>
      <c r="AV38" s="17">
        <f>data_survey!BH37</f>
        <v>2</v>
      </c>
      <c r="AW38" s="17">
        <f>data_survey!BI37</f>
        <v>2</v>
      </c>
      <c r="AX38" s="17">
        <f>data_survey!AP37</f>
        <v>2</v>
      </c>
      <c r="AY38" s="17">
        <f>data_survey!AQ37</f>
        <v>2</v>
      </c>
      <c r="AZ38" s="17">
        <f>data_survey!AR37</f>
        <v>2</v>
      </c>
      <c r="BA38" s="17">
        <f>data_survey!AS37</f>
        <v>2</v>
      </c>
      <c r="BB38" s="17">
        <f>data_survey!AT37</f>
        <v>2</v>
      </c>
      <c r="BC38" s="17">
        <f>data_survey!AU37</f>
        <v>2</v>
      </c>
      <c r="BD38" s="17">
        <f>data_survey!AV37</f>
        <v>2</v>
      </c>
      <c r="BE38" s="17">
        <f>data_survey!AW37</f>
        <v>2</v>
      </c>
      <c r="BF38" s="17">
        <f>data_survey!AX37</f>
        <v>2</v>
      </c>
      <c r="BG38" s="17"/>
    </row>
    <row r="39">
      <c r="A39" s="17">
        <f>if(data_survey!C38="Nam", 0, 1)</f>
        <v>0</v>
      </c>
      <c r="B39" s="17">
        <f>IFERROR(__xludf.DUMMYFUNCTION("LET(
  t, LOWER(TRIM(data_survey!E38)),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9" s="17">
        <f>IFERROR(__xludf.DUMMYFUNCTION("LET(
  t, LOWER(TRIM(data_survey!G38)),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9" s="17">
        <f>IFERROR(__xludf.DUMMYFUNCTION("LET(
  text, LOWER(data_survey!I38),
  IFERROR(
    IFS(
      REGEXMATCH(text,""ở cùng gia đình|ở trọ cùng gia đình""), 0,
      REGEXMATCH(text,""thuê trọ""), 1,
      REGEXMATCH(text,""ở ktx""), 2,
      REGEXMATCH(text,""có nhà tại khu vực đang học|có"&amp;" nhà|ở riêng tại chung cư""), 3,
      REGEXMATCH(text,""ở nhà người quen""), 4
    ),
  -1)
)"),2.0)</f>
        <v>2</v>
      </c>
      <c r="E39" s="17">
        <f>IFERROR(__xludf.DUMMYFUNCTION("LET(
  t, LOWER(TRIM(data_survey!K38)),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39" s="17">
        <f>IFERROR(__xludf.DUMMYFUNCTION("LET(
  t, LOWER(TRIM(data_survey!M38)),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39" s="17">
        <f>if(data_survey!O38="Có", 1, 0)</f>
        <v>0</v>
      </c>
      <c r="H39" s="17">
        <f>if(data_survey!R38="", 0, data_survey!R38)</f>
        <v>0</v>
      </c>
      <c r="I39" s="17">
        <f>data_survey!W38</f>
        <v>0</v>
      </c>
      <c r="J39" s="17">
        <f>if(data_survey!AF38="Không áp lực", 0, if(data_survey!AF38="Có chút áp lực", 1, if(data_survey!AF38="Áp lực nhiều", 2, 3)))</f>
        <v>1</v>
      </c>
      <c r="K39" s="17">
        <f>SWITCH(data_survey!AG38,
 "Không ảnh hưởng",0,
 "Có chút ảnh hưởng",1,
 "Ảnh hưởng nhiều",2,
 "Ảnh hưởng rất nhiều",3)</f>
        <v>1</v>
      </c>
      <c r="L39" s="17">
        <f>SWITCH(data_survey!AD38,
 "Không",0,
 "Có một chút",1,
 "Rất lo lắng",2)</f>
        <v>1</v>
      </c>
      <c r="M39" s="17">
        <f>SWITCH(data_survey!AE38,
 "Không",0,
 "Có một chút",1,
 "Nhiều",2)</f>
        <v>0</v>
      </c>
      <c r="N39" s="17">
        <f>data_survey!BV38</f>
        <v>4</v>
      </c>
      <c r="O39" s="17">
        <f>SWITCH(data_survey!BY38,
 "Không",0,
 "Có",1,
 "Nhiều",2)</f>
        <v>0</v>
      </c>
      <c r="P39" s="17">
        <f>if(data_survey!BW38="Không", 0, 1)</f>
        <v>0</v>
      </c>
      <c r="Q39" s="17">
        <f>IF(OR(
ISNUMBER(SEARCH("cha",data_survey!BX38)),
ISNUMBER(SEARCH("mẹ",data_survey!BX38)),
ISNUMBER(SEARCH("ba mẹ",data_survey!BX38)),
ISNUMBER(SEARCH("bame",data_survey!BX38)),
ISNUMBER(SEARCH("gia đình",data_survey!BX38)),
ISNUMBER(SEARCH("chị",data_survey!BX38)),
ISNUMBER(SEARCH("anh",data_survey!BX38)),
ISNUMBER(SEARCH("ông bà",data_survey!BX38)),
ISNUMBER(SEARCH("giám hộ",data_survey!BX38))
),1,
IF(OR(
ISNUMBER(SEARCH("bản thân",data_survey!BX38)),
ISNUMBER(SEARCH("tự mình",data_survey!BX38)),
ISNUMBER(SEARCH("tự bản thân",data_survey!BX38)),
ISNUMBER(SEARCH("tiền đi làm",data_survey!BX38)),
ISNUMBER(SEARCH("nghiên cứu khoa học",data_survey!BX38)),
ISNUMBER(SEARCH("một nửa lo",data_survey!BX38))
),2,
IF(OR(
ISNUMBER(SEARCH("học bổng",data_survey!BX38)),
ISNUMBER(SEARCH("giảm học phí",data_survey!BX38)),
ISNUMBER(SEARCH("không cần HP",data_survey!BX38)),
ISNUMBER(SEARCH("sư phạm",data_survey!BX38))
),3,4)))</f>
        <v>1</v>
      </c>
      <c r="R39" s="17">
        <f>data_survey!AN38</f>
        <v>0</v>
      </c>
      <c r="S39" s="17">
        <f>data_survey!AJ38</f>
        <v>0</v>
      </c>
      <c r="T39" s="17">
        <f>data_survey!AJ38</f>
        <v>0</v>
      </c>
      <c r="U39" s="17">
        <f>data_survey!CI38</f>
        <v>0</v>
      </c>
      <c r="V39" s="17">
        <f>data_survey!CG38</f>
        <v>0</v>
      </c>
      <c r="W39" s="17">
        <f>data_survey!CE38</f>
        <v>0</v>
      </c>
      <c r="X39" s="17">
        <f>data_survey!CC38</f>
        <v>2</v>
      </c>
      <c r="Y39" s="17">
        <f>data_survey!CA38</f>
        <v>1</v>
      </c>
      <c r="Z39" s="17">
        <f>data_survey!BN38</f>
        <v>3</v>
      </c>
      <c r="AA39" s="17">
        <f>data_survey!BP38</f>
        <v>0</v>
      </c>
      <c r="AB39" s="17">
        <f>data_survey!BQ38</f>
        <v>2</v>
      </c>
      <c r="AC39" s="17">
        <f>data_survey!BT38</f>
        <v>1</v>
      </c>
      <c r="AD39" s="17">
        <f>data_survey!CU38</f>
        <v>1</v>
      </c>
      <c r="AE39" s="17">
        <f>data_survey!CV38</f>
        <v>0</v>
      </c>
      <c r="AF39" s="17">
        <f>data_survey!CW38</f>
        <v>0</v>
      </c>
      <c r="AG39" s="17">
        <f>data_survey!CO38</f>
        <v>0</v>
      </c>
      <c r="AH39" s="17">
        <f>data_survey!DA38</f>
        <v>1</v>
      </c>
      <c r="AI39" s="17">
        <f>data_survey!DC38</f>
        <v>0</v>
      </c>
      <c r="AJ39" s="17">
        <f>data_survey!DQ38</f>
        <v>0</v>
      </c>
      <c r="AK39" s="17">
        <f>data_survey!DF38</f>
        <v>1</v>
      </c>
      <c r="AL39" s="17">
        <f>if(AK39=1, data_survey!DN38, 0)</f>
        <v>2.5</v>
      </c>
      <c r="AM39" s="17">
        <f>data_survey!CM38</f>
        <v>6</v>
      </c>
      <c r="AN39" s="17">
        <f>data_survey!DH38</f>
        <v>1</v>
      </c>
      <c r="AO39" s="17">
        <f>data_survey!DJ38</f>
        <v>1</v>
      </c>
      <c r="AP39" s="17">
        <f>data_survey!DL38</f>
        <v>0</v>
      </c>
      <c r="AQ39" s="17">
        <f>data_survey!BC38</f>
        <v>2</v>
      </c>
      <c r="AR39" s="17">
        <f>data_survey!BD38</f>
        <v>2</v>
      </c>
      <c r="AS39" s="17">
        <f>data_survey!BE38</f>
        <v>3</v>
      </c>
      <c r="AT39" s="17">
        <f>data_survey!BF38</f>
        <v>1</v>
      </c>
      <c r="AU39" s="17">
        <f>data_survey!BG38</f>
        <v>2</v>
      </c>
      <c r="AV39" s="17">
        <f>data_survey!BH38</f>
        <v>2</v>
      </c>
      <c r="AW39" s="17">
        <f>data_survey!BI38</f>
        <v>1</v>
      </c>
      <c r="AX39" s="17">
        <f>data_survey!AP38</f>
        <v>3</v>
      </c>
      <c r="AY39" s="17">
        <f>data_survey!AQ38</f>
        <v>2</v>
      </c>
      <c r="AZ39" s="17">
        <f>data_survey!AR38</f>
        <v>1</v>
      </c>
      <c r="BA39" s="17">
        <f>data_survey!AS38</f>
        <v>2</v>
      </c>
      <c r="BB39" s="17">
        <f>data_survey!AT38</f>
        <v>1</v>
      </c>
      <c r="BC39" s="17">
        <f>data_survey!AU38</f>
        <v>2</v>
      </c>
      <c r="BD39" s="17">
        <f>data_survey!AV38</f>
        <v>4</v>
      </c>
      <c r="BE39" s="17">
        <f>data_survey!AW38</f>
        <v>2</v>
      </c>
      <c r="BF39" s="17">
        <f>data_survey!AX38</f>
        <v>1</v>
      </c>
      <c r="BG39" s="17"/>
    </row>
    <row r="40">
      <c r="A40" s="17">
        <f>if(data_survey!C39="Nam", 0, 1)</f>
        <v>0</v>
      </c>
      <c r="B40" s="17">
        <f>IFERROR(__xludf.DUMMYFUNCTION("LET(
  t, LOWER(TRIM(data_survey!E39)),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0" s="17">
        <f>IFERROR(__xludf.DUMMYFUNCTION("LET(
  t, LOWER(TRIM(data_survey!G39)),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0" s="17">
        <f>IFERROR(__xludf.DUMMYFUNCTION("LET(
  text, LOWER(data_survey!I39),
  IFERROR(
    IFS(
      REGEXMATCH(text,""ở cùng gia đình|ở trọ cùng gia đình""), 0,
      REGEXMATCH(text,""thuê trọ""), 1,
      REGEXMATCH(text,""ở ktx""), 2,
      REGEXMATCH(text,""có nhà tại khu vực đang học|có"&amp;" nhà|ở riêng tại chung cư""), 3,
      REGEXMATCH(text,""ở nhà người quen""), 4
    ),
  -1)
)"),2.0)</f>
        <v>2</v>
      </c>
      <c r="E40" s="17">
        <f>IFERROR(__xludf.DUMMYFUNCTION("LET(
  t, LOWER(TRIM(data_survey!K39)),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40" s="17">
        <f>IFERROR(__xludf.DUMMYFUNCTION("LET(
  t, LOWER(TRIM(data_survey!M39)),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40" s="17">
        <f>if(data_survey!O39="Có", 1, 0)</f>
        <v>0</v>
      </c>
      <c r="H40" s="17">
        <f>if(data_survey!R39="", 0, data_survey!R39)</f>
        <v>0</v>
      </c>
      <c r="I40" s="17">
        <f>data_survey!W39</f>
        <v>0</v>
      </c>
      <c r="J40" s="17">
        <f>if(data_survey!AF39="Không áp lực", 0, if(data_survey!AF39="Có chút áp lực", 1, if(data_survey!AF39="Áp lực nhiều", 2, 3)))</f>
        <v>3</v>
      </c>
      <c r="K40" s="17">
        <f>SWITCH(data_survey!AG39,
 "Không ảnh hưởng",0,
 "Có chút ảnh hưởng",1,
 "Ảnh hưởng nhiều",2,
 "Ảnh hưởng rất nhiều",3)</f>
        <v>3</v>
      </c>
      <c r="L40" s="17">
        <f>SWITCH(data_survey!AD39,
 "Không",0,
 "Có một chút",1,
 "Rất lo lắng",2)</f>
        <v>2</v>
      </c>
      <c r="M40" s="17">
        <f>SWITCH(data_survey!AE39,
 "Không",0,
 "Có một chút",1,
 "Nhiều",2)</f>
        <v>1</v>
      </c>
      <c r="N40" s="17">
        <f>data_survey!BV39</f>
        <v>2</v>
      </c>
      <c r="O40" s="17">
        <f>SWITCH(data_survey!BY39,
 "Không",0,
 "Có",1,
 "Nhiều",2)</f>
        <v>1</v>
      </c>
      <c r="P40" s="17">
        <f>if(data_survey!BW39="Không", 0, 1)</f>
        <v>0</v>
      </c>
      <c r="Q40" s="17">
        <f>IF(OR(
ISNUMBER(SEARCH("cha",data_survey!BX39)),
ISNUMBER(SEARCH("mẹ",data_survey!BX39)),
ISNUMBER(SEARCH("ba mẹ",data_survey!BX39)),
ISNUMBER(SEARCH("bame",data_survey!BX39)),
ISNUMBER(SEARCH("gia đình",data_survey!BX39)),
ISNUMBER(SEARCH("chị",data_survey!BX39)),
ISNUMBER(SEARCH("anh",data_survey!BX39)),
ISNUMBER(SEARCH("ông bà",data_survey!BX39)),
ISNUMBER(SEARCH("giám hộ",data_survey!BX39))
),1,
IF(OR(
ISNUMBER(SEARCH("bản thân",data_survey!BX39)),
ISNUMBER(SEARCH("tự mình",data_survey!BX39)),
ISNUMBER(SEARCH("tự bản thân",data_survey!BX39)),
ISNUMBER(SEARCH("tiền đi làm",data_survey!BX39)),
ISNUMBER(SEARCH("nghiên cứu khoa học",data_survey!BX39)),
ISNUMBER(SEARCH("một nửa lo",data_survey!BX39))
),2,
IF(OR(
ISNUMBER(SEARCH("học bổng",data_survey!BX39)),
ISNUMBER(SEARCH("giảm học phí",data_survey!BX39)),
ISNUMBER(SEARCH("không cần HP",data_survey!BX39)),
ISNUMBER(SEARCH("sư phạm",data_survey!BX39))
),3,4)))</f>
        <v>1</v>
      </c>
      <c r="R40" s="17">
        <f>data_survey!AN39</f>
        <v>0</v>
      </c>
      <c r="S40" s="17">
        <f>data_survey!AJ39</f>
        <v>0</v>
      </c>
      <c r="T40" s="17">
        <f>data_survey!AJ39</f>
        <v>0</v>
      </c>
      <c r="U40" s="17">
        <f>data_survey!CI39</f>
        <v>2</v>
      </c>
      <c r="V40" s="17">
        <f>data_survey!CG39</f>
        <v>2</v>
      </c>
      <c r="W40" s="17">
        <f>data_survey!CE39</f>
        <v>2</v>
      </c>
      <c r="X40" s="17">
        <f>data_survey!CC39</f>
        <v>1</v>
      </c>
      <c r="Y40" s="17">
        <f>data_survey!CA39</f>
        <v>2</v>
      </c>
      <c r="Z40" s="17">
        <f>data_survey!BN39</f>
        <v>4</v>
      </c>
      <c r="AA40" s="17">
        <f>data_survey!BP39</f>
        <v>0</v>
      </c>
      <c r="AB40" s="17">
        <f>data_survey!BQ39</f>
        <v>5</v>
      </c>
      <c r="AC40" s="17">
        <f>data_survey!BT39</f>
        <v>1</v>
      </c>
      <c r="AD40" s="17">
        <f>data_survey!CU39</f>
        <v>1</v>
      </c>
      <c r="AE40" s="17">
        <f>data_survey!CV39</f>
        <v>1</v>
      </c>
      <c r="AF40" s="17">
        <f>data_survey!CW39</f>
        <v>1</v>
      </c>
      <c r="AG40" s="17">
        <f>data_survey!CO39</f>
        <v>1</v>
      </c>
      <c r="AH40" s="17">
        <f>data_survey!DA39</f>
        <v>0</v>
      </c>
      <c r="AI40" s="17">
        <f>data_survey!DC39</f>
        <v>0</v>
      </c>
      <c r="AJ40" s="17">
        <f>data_survey!DQ39</f>
        <v>0</v>
      </c>
      <c r="AK40" s="17">
        <f>data_survey!DF39</f>
        <v>1</v>
      </c>
      <c r="AL40" s="17">
        <f>if(AK40=1, data_survey!DN39, 0)</f>
        <v>3.5</v>
      </c>
      <c r="AM40" s="17">
        <f>data_survey!CM39</f>
        <v>3.5</v>
      </c>
      <c r="AN40" s="17">
        <f>data_survey!DH39</f>
        <v>0</v>
      </c>
      <c r="AO40" s="17">
        <f>data_survey!DJ39</f>
        <v>0</v>
      </c>
      <c r="AP40" s="17">
        <f>data_survey!DL39</f>
        <v>3</v>
      </c>
      <c r="AQ40" s="17">
        <f>data_survey!BC39</f>
        <v>3</v>
      </c>
      <c r="AR40" s="17">
        <f>data_survey!BD39</f>
        <v>4</v>
      </c>
      <c r="AS40" s="17">
        <f>data_survey!BE39</f>
        <v>4</v>
      </c>
      <c r="AT40" s="17">
        <f>data_survey!BF39</f>
        <v>4</v>
      </c>
      <c r="AU40" s="17">
        <f>data_survey!BG39</f>
        <v>4</v>
      </c>
      <c r="AV40" s="17">
        <f>data_survey!BH39</f>
        <v>4</v>
      </c>
      <c r="AW40" s="17">
        <f>data_survey!BI39</f>
        <v>3</v>
      </c>
      <c r="AX40" s="17">
        <f>data_survey!AP39</f>
        <v>3</v>
      </c>
      <c r="AY40" s="17">
        <f>data_survey!AQ39</f>
        <v>3</v>
      </c>
      <c r="AZ40" s="17">
        <f>data_survey!AR39</f>
        <v>4</v>
      </c>
      <c r="BA40" s="17">
        <f>data_survey!AS39</f>
        <v>4</v>
      </c>
      <c r="BB40" s="17">
        <f>data_survey!AT39</f>
        <v>2</v>
      </c>
      <c r="BC40" s="17">
        <f>data_survey!AU39</f>
        <v>3</v>
      </c>
      <c r="BD40" s="17">
        <f>data_survey!AV39</f>
        <v>4</v>
      </c>
      <c r="BE40" s="17">
        <f>data_survey!AW39</f>
        <v>3</v>
      </c>
      <c r="BF40" s="17">
        <f>data_survey!AX39</f>
        <v>1</v>
      </c>
      <c r="BG40" s="17"/>
    </row>
    <row r="41">
      <c r="A41" s="17">
        <f>if(data_survey!C40="Nam", 0, 1)</f>
        <v>0</v>
      </c>
      <c r="B41" s="17">
        <f>IFERROR(__xludf.DUMMYFUNCTION("LET(
  t, LOWER(TRIM(data_survey!E40)),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1" s="17">
        <f>IFERROR(__xludf.DUMMYFUNCTION("LET(
  t, LOWER(TRIM(data_survey!G40)),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1" s="17">
        <f>IFERROR(__xludf.DUMMYFUNCTION("LET(
  text, LOWER(data_survey!I40),
  IFERROR(
    IFS(
      REGEXMATCH(text,""ở cùng gia đình|ở trọ cùng gia đình""), 0,
      REGEXMATCH(text,""thuê trọ""), 1,
      REGEXMATCH(text,""ở ktx""), 2,
      REGEXMATCH(text,""có nhà tại khu vực đang học|có"&amp;" nhà|ở riêng tại chung cư""), 3,
      REGEXMATCH(text,""ở nhà người quen""), 4
    ),
  -1)
)"),0.0)</f>
        <v>0</v>
      </c>
      <c r="E41" s="17">
        <f>IFERROR(__xludf.DUMMYFUNCTION("LET(
  t, LOWER(TRIM(data_survey!K40)),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41" s="17">
        <f>IFERROR(__xludf.DUMMYFUNCTION("LET(
  t, LOWER(TRIM(data_survey!M40)),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41" s="17">
        <f>if(data_survey!O40="Có", 1, 0)</f>
        <v>1</v>
      </c>
      <c r="H41" s="17">
        <f>if(data_survey!R40="", 0, data_survey!R40)</f>
        <v>2</v>
      </c>
      <c r="I41" s="17">
        <f>data_survey!W40</f>
        <v>25</v>
      </c>
      <c r="J41" s="17">
        <f>if(data_survey!AF40="Không áp lực", 0, if(data_survey!AF40="Có chút áp lực", 1, if(data_survey!AF40="Áp lực nhiều", 2, 3)))</f>
        <v>0</v>
      </c>
      <c r="K41" s="17">
        <f>SWITCH(data_survey!AG40,
 "Không ảnh hưởng",0,
 "Có chút ảnh hưởng",1,
 "Ảnh hưởng nhiều",2,
 "Ảnh hưởng rất nhiều",3)</f>
        <v>1</v>
      </c>
      <c r="L41" s="17">
        <f>SWITCH(data_survey!AD40,
 "Không",0,
 "Có một chút",1,
 "Rất lo lắng",2)</f>
        <v>1</v>
      </c>
      <c r="M41" s="17">
        <f>SWITCH(data_survey!AE40,
 "Không",0,
 "Có một chút",1,
 "Nhiều",2)</f>
        <v>0</v>
      </c>
      <c r="N41" s="17">
        <f>data_survey!BV40</f>
        <v>3</v>
      </c>
      <c r="O41" s="17">
        <f>SWITCH(data_survey!BY40,
 "Không",0,
 "Có",1,
 "Nhiều",2)</f>
        <v>0</v>
      </c>
      <c r="P41" s="17">
        <f>if(data_survey!BW40="Không", 0, 1)</f>
        <v>0</v>
      </c>
      <c r="Q41" s="17">
        <f>IF(OR(
ISNUMBER(SEARCH("cha",data_survey!BX40)),
ISNUMBER(SEARCH("mẹ",data_survey!BX40)),
ISNUMBER(SEARCH("ba mẹ",data_survey!BX40)),
ISNUMBER(SEARCH("bame",data_survey!BX40)),
ISNUMBER(SEARCH("gia đình",data_survey!BX40)),
ISNUMBER(SEARCH("chị",data_survey!BX40)),
ISNUMBER(SEARCH("anh",data_survey!BX40)),
ISNUMBER(SEARCH("ông bà",data_survey!BX40)),
ISNUMBER(SEARCH("giám hộ",data_survey!BX40))
),1,
IF(OR(
ISNUMBER(SEARCH("bản thân",data_survey!BX40)),
ISNUMBER(SEARCH("tự mình",data_survey!BX40)),
ISNUMBER(SEARCH("tự bản thân",data_survey!BX40)),
ISNUMBER(SEARCH("tiền đi làm",data_survey!BX40)),
ISNUMBER(SEARCH("nghiên cứu khoa học",data_survey!BX40)),
ISNUMBER(SEARCH("một nửa lo",data_survey!BX40))
),2,
IF(OR(
ISNUMBER(SEARCH("học bổng",data_survey!BX40)),
ISNUMBER(SEARCH("giảm học phí",data_survey!BX40)),
ISNUMBER(SEARCH("không cần HP",data_survey!BX40)),
ISNUMBER(SEARCH("sư phạm",data_survey!BX40))
),3,4)))</f>
        <v>1</v>
      </c>
      <c r="R41" s="17">
        <f>data_survey!AN40</f>
        <v>0</v>
      </c>
      <c r="S41" s="17">
        <f>data_survey!AJ40</f>
        <v>2</v>
      </c>
      <c r="T41" s="17">
        <f>data_survey!AJ40</f>
        <v>2</v>
      </c>
      <c r="U41" s="17">
        <f>data_survey!CI40</f>
        <v>0</v>
      </c>
      <c r="V41" s="17">
        <f>data_survey!CG40</f>
        <v>1</v>
      </c>
      <c r="W41" s="17">
        <f>data_survey!CE40</f>
        <v>0</v>
      </c>
      <c r="X41" s="17">
        <f>data_survey!CC40</f>
        <v>1</v>
      </c>
      <c r="Y41" s="17">
        <f>data_survey!CA40</f>
        <v>1</v>
      </c>
      <c r="Z41" s="17">
        <f>data_survey!BN40</f>
        <v>3</v>
      </c>
      <c r="AA41" s="17">
        <f>data_survey!BP40</f>
        <v>0</v>
      </c>
      <c r="AB41" s="17">
        <f>data_survey!BQ40</f>
        <v>1</v>
      </c>
      <c r="AC41" s="17">
        <f>data_survey!BT40</f>
        <v>1</v>
      </c>
      <c r="AD41" s="17">
        <f>data_survey!CU40</f>
        <v>1</v>
      </c>
      <c r="AE41" s="17">
        <f>data_survey!CV40</f>
        <v>1</v>
      </c>
      <c r="AF41" s="17">
        <f>data_survey!CW40</f>
        <v>1</v>
      </c>
      <c r="AG41" s="17">
        <f>data_survey!CO40</f>
        <v>0</v>
      </c>
      <c r="AH41" s="17">
        <f>data_survey!DA40</f>
        <v>0</v>
      </c>
      <c r="AI41" s="17">
        <f>data_survey!DC40</f>
        <v>1</v>
      </c>
      <c r="AJ41" s="17">
        <f>data_survey!DQ40</f>
        <v>0</v>
      </c>
      <c r="AK41" s="17">
        <f>data_survey!DF40</f>
        <v>1</v>
      </c>
      <c r="AL41" s="17">
        <f>if(AK41=1, data_survey!DN40, 0)</f>
        <v>3.5</v>
      </c>
      <c r="AM41" s="17">
        <f>data_survey!CM40</f>
        <v>6</v>
      </c>
      <c r="AN41" s="17">
        <f>data_survey!DH40</f>
        <v>0</v>
      </c>
      <c r="AO41" s="17">
        <f>data_survey!DJ40</f>
        <v>0</v>
      </c>
      <c r="AP41" s="17">
        <f>data_survey!DL40</f>
        <v>0</v>
      </c>
      <c r="AQ41" s="17">
        <f>data_survey!BC40</f>
        <v>2</v>
      </c>
      <c r="AR41" s="17">
        <f>data_survey!BD40</f>
        <v>1</v>
      </c>
      <c r="AS41" s="17">
        <f>data_survey!BE40</f>
        <v>2</v>
      </c>
      <c r="AT41" s="17">
        <f>data_survey!BF40</f>
        <v>1</v>
      </c>
      <c r="AU41" s="17">
        <f>data_survey!BG40</f>
        <v>1</v>
      </c>
      <c r="AV41" s="17">
        <f>data_survey!BH40</f>
        <v>1</v>
      </c>
      <c r="AW41" s="17">
        <f>data_survey!BI40</f>
        <v>2</v>
      </c>
      <c r="AX41" s="17">
        <f>data_survey!AP40</f>
        <v>2</v>
      </c>
      <c r="AY41" s="17">
        <f>data_survey!AQ40</f>
        <v>2</v>
      </c>
      <c r="AZ41" s="17">
        <f>data_survey!AR40</f>
        <v>3</v>
      </c>
      <c r="BA41" s="17">
        <f>data_survey!AS40</f>
        <v>2</v>
      </c>
      <c r="BB41" s="17">
        <f>data_survey!AT40</f>
        <v>2</v>
      </c>
      <c r="BC41" s="17">
        <f>data_survey!AU40</f>
        <v>3</v>
      </c>
      <c r="BD41" s="17">
        <f>data_survey!AV40</f>
        <v>2</v>
      </c>
      <c r="BE41" s="17">
        <f>data_survey!AW40</f>
        <v>2</v>
      </c>
      <c r="BF41" s="17">
        <f>data_survey!AX40</f>
        <v>1</v>
      </c>
      <c r="BG41" s="17"/>
    </row>
    <row r="42">
      <c r="A42" s="17">
        <f>if(data_survey!C41="Nam", 0, 1)</f>
        <v>0</v>
      </c>
      <c r="B42" s="17">
        <f>IFERROR(__xludf.DUMMYFUNCTION("LET(
  t, LOWER(TRIM(data_survey!E41)),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2" s="17">
        <f>IFERROR(__xludf.DUMMYFUNCTION("LET(
  t, LOWER(TRIM(data_survey!G41)),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2" s="17">
        <f>IFERROR(__xludf.DUMMYFUNCTION("LET(
  text, LOWER(data_survey!I41),
  IFERROR(
    IFS(
      REGEXMATCH(text,""ở cùng gia đình|ở trọ cùng gia đình""), 0,
      REGEXMATCH(text,""thuê trọ""), 1,
      REGEXMATCH(text,""ở ktx""), 2,
      REGEXMATCH(text,""có nhà tại khu vực đang học|có"&amp;" nhà|ở riêng tại chung cư""), 3,
      REGEXMATCH(text,""ở nhà người quen""), 4
    ),
  -1)
)"),2.0)</f>
        <v>2</v>
      </c>
      <c r="E42" s="17">
        <f>IFERROR(__xludf.DUMMYFUNCTION("LET(
  t, LOWER(TRIM(data_survey!K41)),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42" s="17">
        <f>IFERROR(__xludf.DUMMYFUNCTION("LET(
  t, LOWER(TRIM(data_survey!M41)),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42" s="17">
        <f>if(data_survey!O41="Có", 1, 0)</f>
        <v>0</v>
      </c>
      <c r="H42" s="17">
        <f>if(data_survey!R41="", 0, data_survey!R41)</f>
        <v>0</v>
      </c>
      <c r="I42" s="17">
        <f>data_survey!W41</f>
        <v>0</v>
      </c>
      <c r="J42" s="17">
        <f>if(data_survey!AF41="Không áp lực", 0, if(data_survey!AF41="Có chút áp lực", 1, if(data_survey!AF41="Áp lực nhiều", 2, 3)))</f>
        <v>2</v>
      </c>
      <c r="K42" s="17">
        <f>SWITCH(data_survey!AG41,
 "Không ảnh hưởng",0,
 "Có chút ảnh hưởng",1,
 "Ảnh hưởng nhiều",2,
 "Ảnh hưởng rất nhiều",3)</f>
        <v>1</v>
      </c>
      <c r="L42" s="17">
        <f>SWITCH(data_survey!AD41,
 "Không",0,
 "Có một chút",1,
 "Rất lo lắng",2)</f>
        <v>1</v>
      </c>
      <c r="M42" s="17">
        <f>SWITCH(data_survey!AE41,
 "Không",0,
 "Có một chút",1,
 "Nhiều",2)</f>
        <v>1</v>
      </c>
      <c r="N42" s="17">
        <f>data_survey!BV41</f>
        <v>3</v>
      </c>
      <c r="O42" s="17">
        <f>SWITCH(data_survey!BY41,
 "Không",0,
 "Có",1,
 "Nhiều",2)</f>
        <v>0</v>
      </c>
      <c r="P42" s="17">
        <f>if(data_survey!BW41="Không", 0, 1)</f>
        <v>1</v>
      </c>
      <c r="Q42" s="17">
        <f>IF(OR(
ISNUMBER(SEARCH("cha",data_survey!BX41)),
ISNUMBER(SEARCH("mẹ",data_survey!BX41)),
ISNUMBER(SEARCH("ba mẹ",data_survey!BX41)),
ISNUMBER(SEARCH("bame",data_survey!BX41)),
ISNUMBER(SEARCH("gia đình",data_survey!BX41)),
ISNUMBER(SEARCH("chị",data_survey!BX41)),
ISNUMBER(SEARCH("anh",data_survey!BX41)),
ISNUMBER(SEARCH("ông bà",data_survey!BX41)),
ISNUMBER(SEARCH("giám hộ",data_survey!BX41))
),1,
IF(OR(
ISNUMBER(SEARCH("bản thân",data_survey!BX41)),
ISNUMBER(SEARCH("tự mình",data_survey!BX41)),
ISNUMBER(SEARCH("tự bản thân",data_survey!BX41)),
ISNUMBER(SEARCH("tiền đi làm",data_survey!BX41)),
ISNUMBER(SEARCH("nghiên cứu khoa học",data_survey!BX41)),
ISNUMBER(SEARCH("một nửa lo",data_survey!BX41))
),2,
IF(OR(
ISNUMBER(SEARCH("học bổng",data_survey!BX41)),
ISNUMBER(SEARCH("giảm học phí",data_survey!BX41)),
ISNUMBER(SEARCH("không cần HP",data_survey!BX41)),
ISNUMBER(SEARCH("sư phạm",data_survey!BX41))
),3,4)))</f>
        <v>1</v>
      </c>
      <c r="R42" s="17">
        <f>data_survey!AN41</f>
        <v>0</v>
      </c>
      <c r="S42" s="17">
        <f>data_survey!AJ41</f>
        <v>0</v>
      </c>
      <c r="T42" s="17">
        <f>data_survey!AJ41</f>
        <v>0</v>
      </c>
      <c r="U42" s="17">
        <f>data_survey!CI41</f>
        <v>1</v>
      </c>
      <c r="V42" s="17">
        <f>data_survey!CG41</f>
        <v>1</v>
      </c>
      <c r="W42" s="17">
        <f>data_survey!CE41</f>
        <v>1</v>
      </c>
      <c r="X42" s="17">
        <f>data_survey!CC41</f>
        <v>1</v>
      </c>
      <c r="Y42" s="17">
        <f>data_survey!CA41</f>
        <v>1</v>
      </c>
      <c r="Z42" s="17">
        <f>data_survey!BN41</f>
        <v>2</v>
      </c>
      <c r="AA42" s="17">
        <f>data_survey!BP41</f>
        <v>0</v>
      </c>
      <c r="AB42" s="17">
        <f>data_survey!BQ41</f>
        <v>3</v>
      </c>
      <c r="AC42" s="17">
        <f>data_survey!BT41</f>
        <v>0</v>
      </c>
      <c r="AD42" s="17">
        <f>data_survey!CU41</f>
        <v>0</v>
      </c>
      <c r="AE42" s="17">
        <f>data_survey!CV41</f>
        <v>0</v>
      </c>
      <c r="AF42" s="17">
        <f>data_survey!CW41</f>
        <v>0</v>
      </c>
      <c r="AG42" s="17">
        <f>data_survey!CO41</f>
        <v>1</v>
      </c>
      <c r="AH42" s="17">
        <f>data_survey!DA41</f>
        <v>0</v>
      </c>
      <c r="AI42" s="17">
        <f>data_survey!DC41</f>
        <v>0</v>
      </c>
      <c r="AJ42" s="17">
        <f>data_survey!DQ41</f>
        <v>0</v>
      </c>
      <c r="AK42" s="17">
        <f>data_survey!DF41</f>
        <v>0</v>
      </c>
      <c r="AL42" s="17">
        <f>if(AK42=1, data_survey!DN41, 0)</f>
        <v>0</v>
      </c>
      <c r="AM42" s="17">
        <f>data_survey!CM41</f>
        <v>6</v>
      </c>
      <c r="AN42" s="17">
        <f>data_survey!DH41</f>
        <v>0</v>
      </c>
      <c r="AO42" s="17">
        <f>data_survey!DJ41</f>
        <v>0</v>
      </c>
      <c r="AP42" s="17">
        <f>data_survey!DL41</f>
        <v>0</v>
      </c>
      <c r="AQ42" s="17">
        <f>data_survey!BC41</f>
        <v>1</v>
      </c>
      <c r="AR42" s="17">
        <f>data_survey!BD41</f>
        <v>1</v>
      </c>
      <c r="AS42" s="17">
        <f>data_survey!BE41</f>
        <v>1</v>
      </c>
      <c r="AT42" s="17">
        <f>data_survey!BF41</f>
        <v>1</v>
      </c>
      <c r="AU42" s="17">
        <f>data_survey!BG41</f>
        <v>2</v>
      </c>
      <c r="AV42" s="17">
        <f>data_survey!BH41</f>
        <v>1</v>
      </c>
      <c r="AW42" s="17">
        <f>data_survey!BI41</f>
        <v>2</v>
      </c>
      <c r="AX42" s="17">
        <f>data_survey!AP41</f>
        <v>2</v>
      </c>
      <c r="AY42" s="17">
        <f>data_survey!AQ41</f>
        <v>2</v>
      </c>
      <c r="AZ42" s="17">
        <f>data_survey!AR41</f>
        <v>2</v>
      </c>
      <c r="BA42" s="17">
        <f>data_survey!AS41</f>
        <v>2</v>
      </c>
      <c r="BB42" s="17">
        <f>data_survey!AT41</f>
        <v>2</v>
      </c>
      <c r="BC42" s="17">
        <f>data_survey!AU41</f>
        <v>2</v>
      </c>
      <c r="BD42" s="17">
        <f>data_survey!AV41</f>
        <v>2</v>
      </c>
      <c r="BE42" s="17">
        <f>data_survey!AW41</f>
        <v>2</v>
      </c>
      <c r="BF42" s="17">
        <f>data_survey!AX41</f>
        <v>2</v>
      </c>
      <c r="BG42" s="17"/>
    </row>
    <row r="43">
      <c r="A43" s="17">
        <f>if(data_survey!C42="Nam", 0, 1)</f>
        <v>1</v>
      </c>
      <c r="B43" s="17">
        <f>IFERROR(__xludf.DUMMYFUNCTION("LET(
  t, LOWER(TRIM(data_survey!E42)),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3" s="17">
        <f>IFERROR(__xludf.DUMMYFUNCTION("LET(
  t, LOWER(TRIM(data_survey!G42)),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3" s="17">
        <f>IFERROR(__xludf.DUMMYFUNCTION("LET(
  text, LOWER(data_survey!I42),
  IFERROR(
    IFS(
      REGEXMATCH(text,""ở cùng gia đình|ở trọ cùng gia đình""), 0,
      REGEXMATCH(text,""thuê trọ""), 1,
      REGEXMATCH(text,""ở ktx""), 2,
      REGEXMATCH(text,""có nhà tại khu vực đang học|có"&amp;" nhà|ở riêng tại chung cư""), 3,
      REGEXMATCH(text,""ở nhà người quen""), 4
    ),
  -1)
)"),1.0)</f>
        <v>1</v>
      </c>
      <c r="E43" s="17">
        <f>IFERROR(__xludf.DUMMYFUNCTION("LET(
  t, LOWER(TRIM(data_survey!K42)),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43" s="17">
        <f>IFERROR(__xludf.DUMMYFUNCTION("LET(
  t, LOWER(TRIM(data_survey!M42)),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43" s="17">
        <f>if(data_survey!O42="Có", 1, 0)</f>
        <v>1</v>
      </c>
      <c r="H43" s="17">
        <f>if(data_survey!R42="", 0, data_survey!R42)</f>
        <v>1</v>
      </c>
      <c r="I43" s="17">
        <f>data_survey!W42</f>
        <v>40</v>
      </c>
      <c r="J43" s="17">
        <f>if(data_survey!AF42="Không áp lực", 0, if(data_survey!AF42="Có chút áp lực", 1, if(data_survey!AF42="Áp lực nhiều", 2, 3)))</f>
        <v>0</v>
      </c>
      <c r="K43" s="17">
        <f>SWITCH(data_survey!AG42,
 "Không ảnh hưởng",0,
 "Có chút ảnh hưởng",1,
 "Ảnh hưởng nhiều",2,
 "Ảnh hưởng rất nhiều",3)</f>
        <v>1</v>
      </c>
      <c r="L43" s="17">
        <f>SWITCH(data_survey!AD42,
 "Không",0,
 "Có một chút",1,
 "Rất lo lắng",2)</f>
        <v>0</v>
      </c>
      <c r="M43" s="17">
        <f>SWITCH(data_survey!AE42,
 "Không",0,
 "Có một chút",1,
 "Nhiều",2)</f>
        <v>0</v>
      </c>
      <c r="N43" s="17">
        <f>data_survey!BV42</f>
        <v>4</v>
      </c>
      <c r="O43" s="17">
        <f>SWITCH(data_survey!BY42,
 "Không",0,
 "Có",1,
 "Nhiều",2)</f>
        <v>0</v>
      </c>
      <c r="P43" s="17">
        <f>if(data_survey!BW42="Không", 0, 1)</f>
        <v>0</v>
      </c>
      <c r="Q43" s="17">
        <f>IF(OR(
ISNUMBER(SEARCH("cha",data_survey!BX42)),
ISNUMBER(SEARCH("mẹ",data_survey!BX42)),
ISNUMBER(SEARCH("ba mẹ",data_survey!BX42)),
ISNUMBER(SEARCH("bame",data_survey!BX42)),
ISNUMBER(SEARCH("gia đình",data_survey!BX42)),
ISNUMBER(SEARCH("chị",data_survey!BX42)),
ISNUMBER(SEARCH("anh",data_survey!BX42)),
ISNUMBER(SEARCH("ông bà",data_survey!BX42)),
ISNUMBER(SEARCH("giám hộ",data_survey!BX42))
),1,
IF(OR(
ISNUMBER(SEARCH("bản thân",data_survey!BX42)),
ISNUMBER(SEARCH("tự mình",data_survey!BX42)),
ISNUMBER(SEARCH("tự bản thân",data_survey!BX42)),
ISNUMBER(SEARCH("tiền đi làm",data_survey!BX42)),
ISNUMBER(SEARCH("nghiên cứu khoa học",data_survey!BX42)),
ISNUMBER(SEARCH("một nửa lo",data_survey!BX42))
),2,
IF(OR(
ISNUMBER(SEARCH("học bổng",data_survey!BX42)),
ISNUMBER(SEARCH("giảm học phí",data_survey!BX42)),
ISNUMBER(SEARCH("không cần HP",data_survey!BX42)),
ISNUMBER(SEARCH("sư phạm",data_survey!BX42))
),3,4)))</f>
        <v>1</v>
      </c>
      <c r="R43" s="17">
        <f>data_survey!AN42</f>
        <v>1</v>
      </c>
      <c r="S43" s="17">
        <f>data_survey!AJ42</f>
        <v>0</v>
      </c>
      <c r="T43" s="17">
        <f>data_survey!AJ42</f>
        <v>0</v>
      </c>
      <c r="U43" s="17">
        <f>data_survey!CI42</f>
        <v>0</v>
      </c>
      <c r="V43" s="17">
        <f>data_survey!CG42</f>
        <v>0</v>
      </c>
      <c r="W43" s="17">
        <f>data_survey!CE42</f>
        <v>0</v>
      </c>
      <c r="X43" s="17">
        <f>data_survey!CC42</f>
        <v>1</v>
      </c>
      <c r="Y43" s="17">
        <f>data_survey!CA42</f>
        <v>0</v>
      </c>
      <c r="Z43" s="17">
        <f>data_survey!BN42</f>
        <v>2</v>
      </c>
      <c r="AA43" s="17">
        <f>data_survey!BP42</f>
        <v>0</v>
      </c>
      <c r="AB43" s="17">
        <f>data_survey!BQ42</f>
        <v>1</v>
      </c>
      <c r="AC43" s="17">
        <f>data_survey!BT42</f>
        <v>0</v>
      </c>
      <c r="AD43" s="17">
        <f>data_survey!CU42</f>
        <v>0</v>
      </c>
      <c r="AE43" s="17">
        <f>data_survey!CV42</f>
        <v>0</v>
      </c>
      <c r="AF43" s="17">
        <f>data_survey!CW42</f>
        <v>0</v>
      </c>
      <c r="AG43" s="17">
        <f>data_survey!CO42</f>
        <v>0</v>
      </c>
      <c r="AH43" s="17">
        <f>data_survey!DA42</f>
        <v>0</v>
      </c>
      <c r="AI43" s="17">
        <f>data_survey!DC42</f>
        <v>0</v>
      </c>
      <c r="AJ43" s="17">
        <f>data_survey!DQ42</f>
        <v>0</v>
      </c>
      <c r="AK43" s="17">
        <f>data_survey!DF42</f>
        <v>1</v>
      </c>
      <c r="AL43" s="17">
        <f>if(AK43=1, data_survey!DN42, 0)</f>
        <v>0.5</v>
      </c>
      <c r="AM43" s="17">
        <f>data_survey!CM42</f>
        <v>0.75</v>
      </c>
      <c r="AN43" s="17">
        <f>data_survey!DH42</f>
        <v>1</v>
      </c>
      <c r="AO43" s="17">
        <f>data_survey!DJ42</f>
        <v>0</v>
      </c>
      <c r="AP43" s="17">
        <f>data_survey!DL42</f>
        <v>0</v>
      </c>
      <c r="AQ43" s="17">
        <f>data_survey!BC42</f>
        <v>1</v>
      </c>
      <c r="AR43" s="17">
        <f>data_survey!BD42</f>
        <v>1</v>
      </c>
      <c r="AS43" s="17">
        <f>data_survey!BE42</f>
        <v>1</v>
      </c>
      <c r="AT43" s="17">
        <f>data_survey!BF42</f>
        <v>1</v>
      </c>
      <c r="AU43" s="17">
        <f>data_survey!BG42</f>
        <v>1</v>
      </c>
      <c r="AV43" s="17">
        <f>data_survey!BH42</f>
        <v>1</v>
      </c>
      <c r="AW43" s="17">
        <f>data_survey!BI42</f>
        <v>1</v>
      </c>
      <c r="AX43" s="17">
        <f>data_survey!AP42</f>
        <v>1</v>
      </c>
      <c r="AY43" s="17">
        <f>data_survey!AQ42</f>
        <v>1</v>
      </c>
      <c r="AZ43" s="17">
        <f>data_survey!AR42</f>
        <v>1</v>
      </c>
      <c r="BA43" s="17">
        <f>data_survey!AS42</f>
        <v>1</v>
      </c>
      <c r="BB43" s="17">
        <f>data_survey!AT42</f>
        <v>1</v>
      </c>
      <c r="BC43" s="17">
        <f>data_survey!AU42</f>
        <v>1</v>
      </c>
      <c r="BD43" s="17">
        <f>data_survey!AV42</f>
        <v>1</v>
      </c>
      <c r="BE43" s="17">
        <f>data_survey!AW42</f>
        <v>1</v>
      </c>
      <c r="BF43" s="17">
        <f>data_survey!AX42</f>
        <v>1</v>
      </c>
      <c r="BG43" s="17"/>
    </row>
    <row r="44">
      <c r="A44" s="17">
        <f>if(data_survey!C43="Nam", 0, 1)</f>
        <v>0</v>
      </c>
      <c r="B44" s="17">
        <f>IFERROR(__xludf.DUMMYFUNCTION("LET(
  t, LOWER(TRIM(data_survey!E43)),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4" s="17">
        <f>IFERROR(__xludf.DUMMYFUNCTION("LET(
  t, LOWER(TRIM(data_survey!G43)),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4" s="17">
        <f>IFERROR(__xludf.DUMMYFUNCTION("LET(
  text, LOWER(data_survey!I43),
  IFERROR(
    IFS(
      REGEXMATCH(text,""ở cùng gia đình|ở trọ cùng gia đình""), 0,
      REGEXMATCH(text,""thuê trọ""), 1,
      REGEXMATCH(text,""ở ktx""), 2,
      REGEXMATCH(text,""có nhà tại khu vực đang học|có"&amp;" nhà|ở riêng tại chung cư""), 3,
      REGEXMATCH(text,""ở nhà người quen""), 4
    ),
  -1)
)"),1.0)</f>
        <v>1</v>
      </c>
      <c r="E44" s="17">
        <f>IFERROR(__xludf.DUMMYFUNCTION("LET(
  t, LOWER(TRIM(data_survey!K43)),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44" s="17">
        <f>IFERROR(__xludf.DUMMYFUNCTION("LET(
  t, LOWER(TRIM(data_survey!M43)),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44" s="17">
        <f>if(data_survey!O43="Có", 1, 0)</f>
        <v>1</v>
      </c>
      <c r="H44" s="17">
        <f>if(data_survey!R43="", 0, data_survey!R43)</f>
        <v>1</v>
      </c>
      <c r="I44" s="17">
        <f>data_survey!W43</f>
        <v>40</v>
      </c>
      <c r="J44" s="17">
        <f>if(data_survey!AF43="Không áp lực", 0, if(data_survey!AF43="Có chút áp lực", 1, if(data_survey!AF43="Áp lực nhiều", 2, 3)))</f>
        <v>1</v>
      </c>
      <c r="K44" s="17">
        <f>SWITCH(data_survey!AG43,
 "Không ảnh hưởng",0,
 "Có chút ảnh hưởng",1,
 "Ảnh hưởng nhiều",2,
 "Ảnh hưởng rất nhiều",3)</f>
        <v>1</v>
      </c>
      <c r="L44" s="17">
        <f>SWITCH(data_survey!AD43,
 "Không",0,
 "Có một chút",1,
 "Rất lo lắng",2)</f>
        <v>0</v>
      </c>
      <c r="M44" s="17">
        <f>SWITCH(data_survey!AE43,
 "Không",0,
 "Có một chút",1,
 "Nhiều",2)</f>
        <v>0</v>
      </c>
      <c r="N44" s="17">
        <f>data_survey!BV43</f>
        <v>3</v>
      </c>
      <c r="O44" s="17">
        <f>SWITCH(data_survey!BY43,
 "Không",0,
 "Có",1,
 "Nhiều",2)</f>
        <v>1</v>
      </c>
      <c r="P44" s="17">
        <f>if(data_survey!BW43="Không", 0, 1)</f>
        <v>1</v>
      </c>
      <c r="Q44" s="17">
        <f>IF(OR(
ISNUMBER(SEARCH("cha",data_survey!BX43)),
ISNUMBER(SEARCH("mẹ",data_survey!BX43)),
ISNUMBER(SEARCH("ba mẹ",data_survey!BX43)),
ISNUMBER(SEARCH("bame",data_survey!BX43)),
ISNUMBER(SEARCH("gia đình",data_survey!BX43)),
ISNUMBER(SEARCH("chị",data_survey!BX43)),
ISNUMBER(SEARCH("anh",data_survey!BX43)),
ISNUMBER(SEARCH("ông bà",data_survey!BX43)),
ISNUMBER(SEARCH("giám hộ",data_survey!BX43))
),1,
IF(OR(
ISNUMBER(SEARCH("bản thân",data_survey!BX43)),
ISNUMBER(SEARCH("tự mình",data_survey!BX43)),
ISNUMBER(SEARCH("tự bản thân",data_survey!BX43)),
ISNUMBER(SEARCH("tiền đi làm",data_survey!BX43)),
ISNUMBER(SEARCH("nghiên cứu khoa học",data_survey!BX43)),
ISNUMBER(SEARCH("một nửa lo",data_survey!BX43))
),2,
IF(OR(
ISNUMBER(SEARCH("học bổng",data_survey!BX43)),
ISNUMBER(SEARCH("giảm học phí",data_survey!BX43)),
ISNUMBER(SEARCH("không cần HP",data_survey!BX43)),
ISNUMBER(SEARCH("sư phạm",data_survey!BX43))
),3,4)))</f>
        <v>2</v>
      </c>
      <c r="R44" s="17">
        <f>data_survey!AN43</f>
        <v>0</v>
      </c>
      <c r="S44" s="17">
        <f>data_survey!AJ43</f>
        <v>1</v>
      </c>
      <c r="T44" s="17">
        <f>data_survey!AJ43</f>
        <v>1</v>
      </c>
      <c r="U44" s="17">
        <f>data_survey!CI43</f>
        <v>0</v>
      </c>
      <c r="V44" s="17">
        <f>data_survey!CG43</f>
        <v>0</v>
      </c>
      <c r="W44" s="17">
        <f>data_survey!CE43</f>
        <v>0</v>
      </c>
      <c r="X44" s="17">
        <f>data_survey!CC43</f>
        <v>1</v>
      </c>
      <c r="Y44" s="17">
        <f>data_survey!CA43</f>
        <v>0</v>
      </c>
      <c r="Z44" s="17">
        <f>data_survey!BN43</f>
        <v>2</v>
      </c>
      <c r="AA44" s="17">
        <f>data_survey!BP43</f>
        <v>0</v>
      </c>
      <c r="AB44" s="17">
        <f>data_survey!BQ43</f>
        <v>1</v>
      </c>
      <c r="AC44" s="17">
        <f>data_survey!BT43</f>
        <v>0</v>
      </c>
      <c r="AD44" s="17">
        <f>data_survey!CU43</f>
        <v>0</v>
      </c>
      <c r="AE44" s="17">
        <f>data_survey!CV43</f>
        <v>0</v>
      </c>
      <c r="AF44" s="17">
        <f>data_survey!CW43</f>
        <v>0</v>
      </c>
      <c r="AG44" s="17">
        <f>data_survey!CO43</f>
        <v>0</v>
      </c>
      <c r="AH44" s="17">
        <f>data_survey!DA43</f>
        <v>0</v>
      </c>
      <c r="AI44" s="17">
        <f>data_survey!DC43</f>
        <v>0</v>
      </c>
      <c r="AJ44" s="17">
        <f>data_survey!DQ43</f>
        <v>0</v>
      </c>
      <c r="AK44" s="17">
        <f>data_survey!DF43</f>
        <v>1</v>
      </c>
      <c r="AL44" s="17">
        <f>if(AK44=1, data_survey!DN43, 0)</f>
        <v>1.5</v>
      </c>
      <c r="AM44" s="17">
        <f>data_survey!CM43</f>
        <v>1.5</v>
      </c>
      <c r="AN44" s="17">
        <f>data_survey!DH43</f>
        <v>0</v>
      </c>
      <c r="AO44" s="17">
        <f>data_survey!DJ43</f>
        <v>0</v>
      </c>
      <c r="AP44" s="17">
        <f>data_survey!DL43</f>
        <v>0</v>
      </c>
      <c r="AQ44" s="17">
        <f>data_survey!BC43</f>
        <v>1</v>
      </c>
      <c r="AR44" s="17">
        <f>data_survey!BD43</f>
        <v>1</v>
      </c>
      <c r="AS44" s="17">
        <f>data_survey!BE43</f>
        <v>1</v>
      </c>
      <c r="AT44" s="17">
        <f>data_survey!BF43</f>
        <v>1</v>
      </c>
      <c r="AU44" s="17">
        <f>data_survey!BG43</f>
        <v>1</v>
      </c>
      <c r="AV44" s="17">
        <f>data_survey!BH43</f>
        <v>1</v>
      </c>
      <c r="AW44" s="17">
        <f>data_survey!BI43</f>
        <v>1</v>
      </c>
      <c r="AX44" s="17">
        <f>data_survey!AP43</f>
        <v>4</v>
      </c>
      <c r="AY44" s="17">
        <f>data_survey!AQ43</f>
        <v>1</v>
      </c>
      <c r="AZ44" s="17">
        <f>data_survey!AR43</f>
        <v>2</v>
      </c>
      <c r="BA44" s="17">
        <f>data_survey!AS43</f>
        <v>2</v>
      </c>
      <c r="BB44" s="17">
        <f>data_survey!AT43</f>
        <v>2</v>
      </c>
      <c r="BC44" s="17">
        <f>data_survey!AU43</f>
        <v>2</v>
      </c>
      <c r="BD44" s="17">
        <f>data_survey!AV43</f>
        <v>2</v>
      </c>
      <c r="BE44" s="17">
        <f>data_survey!AW43</f>
        <v>1</v>
      </c>
      <c r="BF44" s="17">
        <f>data_survey!AX43</f>
        <v>1</v>
      </c>
      <c r="BG44" s="17"/>
    </row>
    <row r="45">
      <c r="A45" s="17">
        <f>if(data_survey!C44="Nam", 0, 1)</f>
        <v>1</v>
      </c>
      <c r="B45" s="17">
        <f>IFERROR(__xludf.DUMMYFUNCTION("LET(
  t, LOWER(TRIM(data_survey!E44)),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5" s="17">
        <f>IFERROR(__xludf.DUMMYFUNCTION("LET(
  t, LOWER(TRIM(data_survey!G44)),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5" s="17">
        <f>IFERROR(__xludf.DUMMYFUNCTION("LET(
  text, LOWER(data_survey!I44),
  IFERROR(
    IFS(
      REGEXMATCH(text,""ở cùng gia đình|ở trọ cùng gia đình""), 0,
      REGEXMATCH(text,""thuê trọ""), 1,
      REGEXMATCH(text,""ở ktx""), 2,
      REGEXMATCH(text,""có nhà tại khu vực đang học|có"&amp;" nhà|ở riêng tại chung cư""), 3,
      REGEXMATCH(text,""ở nhà người quen""), 4
    ),
  -1)
)"),0.0)</f>
        <v>0</v>
      </c>
      <c r="E45" s="17">
        <f>IFERROR(__xludf.DUMMYFUNCTION("LET(
  t, LOWER(TRIM(data_survey!K44)),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45" s="17">
        <f>IFERROR(__xludf.DUMMYFUNCTION("LET(
  t, LOWER(TRIM(data_survey!M44)),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45" s="17">
        <f>if(data_survey!O44="Có", 1, 0)</f>
        <v>0</v>
      </c>
      <c r="H45" s="17">
        <f>if(data_survey!R44="", 0, data_survey!R44)</f>
        <v>0</v>
      </c>
      <c r="I45" s="17">
        <f>data_survey!W44</f>
        <v>0</v>
      </c>
      <c r="J45" s="17">
        <f>if(data_survey!AF44="Không áp lực", 0, if(data_survey!AF44="Có chút áp lực", 1, if(data_survey!AF44="Áp lực nhiều", 2, 3)))</f>
        <v>1</v>
      </c>
      <c r="K45" s="17">
        <f>SWITCH(data_survey!AG44,
 "Không ảnh hưởng",0,
 "Có chút ảnh hưởng",1,
 "Ảnh hưởng nhiều",2,
 "Ảnh hưởng rất nhiều",3)</f>
        <v>0</v>
      </c>
      <c r="L45" s="17">
        <f>SWITCH(data_survey!AD44,
 "Không",0,
 "Có một chút",1,
 "Rất lo lắng",2)</f>
        <v>2</v>
      </c>
      <c r="M45" s="17">
        <f>SWITCH(data_survey!AE44,
 "Không",0,
 "Có một chút",1,
 "Nhiều",2)</f>
        <v>0</v>
      </c>
      <c r="N45" s="17">
        <f>data_survey!BV44</f>
        <v>3</v>
      </c>
      <c r="O45" s="17">
        <f>SWITCH(data_survey!BY44,
 "Không",0,
 "Có",1,
 "Nhiều",2)</f>
        <v>0</v>
      </c>
      <c r="P45" s="17">
        <f>if(data_survey!BW44="Không", 0, 1)</f>
        <v>0</v>
      </c>
      <c r="Q45" s="17">
        <f>IF(OR(
ISNUMBER(SEARCH("cha",data_survey!BX44)),
ISNUMBER(SEARCH("mẹ",data_survey!BX44)),
ISNUMBER(SEARCH("ba mẹ",data_survey!BX44)),
ISNUMBER(SEARCH("bame",data_survey!BX44)),
ISNUMBER(SEARCH("gia đình",data_survey!BX44)),
ISNUMBER(SEARCH("chị",data_survey!BX44)),
ISNUMBER(SEARCH("anh",data_survey!BX44)),
ISNUMBER(SEARCH("ông bà",data_survey!BX44)),
ISNUMBER(SEARCH("giám hộ",data_survey!BX44))
),1,
IF(OR(
ISNUMBER(SEARCH("bản thân",data_survey!BX44)),
ISNUMBER(SEARCH("tự mình",data_survey!BX44)),
ISNUMBER(SEARCH("tự bản thân",data_survey!BX44)),
ISNUMBER(SEARCH("tiền đi làm",data_survey!BX44)),
ISNUMBER(SEARCH("nghiên cứu khoa học",data_survey!BX44)),
ISNUMBER(SEARCH("một nửa lo",data_survey!BX44))
),2,
IF(OR(
ISNUMBER(SEARCH("học bổng",data_survey!BX44)),
ISNUMBER(SEARCH("giảm học phí",data_survey!BX44)),
ISNUMBER(SEARCH("không cần HP",data_survey!BX44)),
ISNUMBER(SEARCH("sư phạm",data_survey!BX44))
),3,4)))</f>
        <v>1</v>
      </c>
      <c r="R45" s="17">
        <f>data_survey!AN44</f>
        <v>0</v>
      </c>
      <c r="S45" s="17">
        <f>data_survey!AJ44</f>
        <v>0</v>
      </c>
      <c r="T45" s="17">
        <f>data_survey!AJ44</f>
        <v>0</v>
      </c>
      <c r="U45" s="17">
        <f>data_survey!CI44</f>
        <v>0</v>
      </c>
      <c r="V45" s="17">
        <f>data_survey!CG44</f>
        <v>0</v>
      </c>
      <c r="W45" s="17">
        <f>data_survey!CE44</f>
        <v>0</v>
      </c>
      <c r="X45" s="17">
        <f>data_survey!CC44</f>
        <v>1</v>
      </c>
      <c r="Y45" s="17">
        <f>data_survey!CA44</f>
        <v>1</v>
      </c>
      <c r="Z45" s="17">
        <f>data_survey!BN44</f>
        <v>1</v>
      </c>
      <c r="AA45" s="17">
        <f>data_survey!BP44</f>
        <v>0</v>
      </c>
      <c r="AB45" s="17">
        <f>data_survey!BQ44</f>
        <v>1</v>
      </c>
      <c r="AC45" s="17">
        <f>data_survey!BT44</f>
        <v>0</v>
      </c>
      <c r="AD45" s="17">
        <f>data_survey!CU44</f>
        <v>0</v>
      </c>
      <c r="AE45" s="17">
        <f>data_survey!CV44</f>
        <v>0</v>
      </c>
      <c r="AF45" s="17">
        <f>data_survey!CW44</f>
        <v>0</v>
      </c>
      <c r="AG45" s="17">
        <f>data_survey!CO44</f>
        <v>0</v>
      </c>
      <c r="AH45" s="17">
        <f>data_survey!DA44</f>
        <v>0</v>
      </c>
      <c r="AI45" s="17">
        <f>data_survey!DC44</f>
        <v>0</v>
      </c>
      <c r="AJ45" s="17">
        <f>data_survey!DQ44</f>
        <v>0</v>
      </c>
      <c r="AK45" s="17">
        <f>data_survey!DF44</f>
        <v>0</v>
      </c>
      <c r="AL45" s="17">
        <f>if(AK45=1, data_survey!DN44, 0)</f>
        <v>0</v>
      </c>
      <c r="AM45" s="17">
        <f>data_survey!CM44</f>
        <v>6</v>
      </c>
      <c r="AN45" s="17">
        <f>data_survey!DH44</f>
        <v>0</v>
      </c>
      <c r="AO45" s="17">
        <f>data_survey!DJ44</f>
        <v>0</v>
      </c>
      <c r="AP45" s="17">
        <f>data_survey!DL44</f>
        <v>0</v>
      </c>
      <c r="AQ45" s="17">
        <f>data_survey!BC44</f>
        <v>1</v>
      </c>
      <c r="AR45" s="17">
        <f>data_survey!BD44</f>
        <v>1</v>
      </c>
      <c r="AS45" s="17">
        <f>data_survey!BE44</f>
        <v>1</v>
      </c>
      <c r="AT45" s="17">
        <f>data_survey!BF44</f>
        <v>1</v>
      </c>
      <c r="AU45" s="17">
        <f>data_survey!BG44</f>
        <v>2</v>
      </c>
      <c r="AV45" s="17">
        <f>data_survey!BH44</f>
        <v>1</v>
      </c>
      <c r="AW45" s="17">
        <f>data_survey!BI44</f>
        <v>1</v>
      </c>
      <c r="AX45" s="17">
        <f>data_survey!AP44</f>
        <v>1</v>
      </c>
      <c r="AY45" s="17">
        <f>data_survey!AQ44</f>
        <v>1</v>
      </c>
      <c r="AZ45" s="17">
        <f>data_survey!AR44</f>
        <v>1</v>
      </c>
      <c r="BA45" s="17">
        <f>data_survey!AS44</f>
        <v>1</v>
      </c>
      <c r="BB45" s="17">
        <f>data_survey!AT44</f>
        <v>2</v>
      </c>
      <c r="BC45" s="17">
        <f>data_survey!AU44</f>
        <v>1</v>
      </c>
      <c r="BD45" s="17">
        <f>data_survey!AV44</f>
        <v>1</v>
      </c>
      <c r="BE45" s="17">
        <f>data_survey!AW44</f>
        <v>1</v>
      </c>
      <c r="BF45" s="17">
        <f>data_survey!AX44</f>
        <v>1</v>
      </c>
      <c r="BG45" s="17"/>
    </row>
    <row r="46">
      <c r="A46" s="17">
        <f>if(data_survey!C45="Nam", 0, 1)</f>
        <v>0</v>
      </c>
      <c r="B46" s="17">
        <f>IFERROR(__xludf.DUMMYFUNCTION("LET(
  t, LOWER(TRIM(data_survey!E45)),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6" s="17">
        <f>IFERROR(__xludf.DUMMYFUNCTION("LET(
  t, LOWER(TRIM(data_survey!G45)),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6" s="17">
        <f>IFERROR(__xludf.DUMMYFUNCTION("LET(
  text, LOWER(data_survey!I45),
  IFERROR(
    IFS(
      REGEXMATCH(text,""ở cùng gia đình|ở trọ cùng gia đình""), 0,
      REGEXMATCH(text,""thuê trọ""), 1,
      REGEXMATCH(text,""ở ktx""), 2,
      REGEXMATCH(text,""có nhà tại khu vực đang học|có"&amp;" nhà|ở riêng tại chung cư""), 3,
      REGEXMATCH(text,""ở nhà người quen""), 4
    ),
  -1)
)"),2.0)</f>
        <v>2</v>
      </c>
      <c r="E46" s="17">
        <f>IFERROR(__xludf.DUMMYFUNCTION("LET(
  t, LOWER(TRIM(data_survey!K45)),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46" s="17">
        <f>IFERROR(__xludf.DUMMYFUNCTION("LET(
  t, LOWER(TRIM(data_survey!M45)),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46" s="17">
        <f>if(data_survey!O45="Có", 1, 0)</f>
        <v>0</v>
      </c>
      <c r="H46" s="17">
        <f>if(data_survey!R45="", 0, data_survey!R45)</f>
        <v>0</v>
      </c>
      <c r="I46" s="17">
        <f>data_survey!W45</f>
        <v>0</v>
      </c>
      <c r="J46" s="17">
        <f>if(data_survey!AF45="Không áp lực", 0, if(data_survey!AF45="Có chút áp lực", 1, if(data_survey!AF45="Áp lực nhiều", 2, 3)))</f>
        <v>1</v>
      </c>
      <c r="K46" s="17">
        <f>SWITCH(data_survey!AG45,
 "Không ảnh hưởng",0,
 "Có chút ảnh hưởng",1,
 "Ảnh hưởng nhiều",2,
 "Ảnh hưởng rất nhiều",3)</f>
        <v>1</v>
      </c>
      <c r="L46" s="17">
        <f>SWITCH(data_survey!AD45,
 "Không",0,
 "Có một chút",1,
 "Rất lo lắng",2)</f>
        <v>2</v>
      </c>
      <c r="M46" s="17">
        <f>SWITCH(data_survey!AE45,
 "Không",0,
 "Có một chút",1,
 "Nhiều",2)</f>
        <v>0</v>
      </c>
      <c r="N46" s="17">
        <f>data_survey!BV45</f>
        <v>2</v>
      </c>
      <c r="O46" s="17">
        <f>SWITCH(data_survey!BY45,
 "Không",0,
 "Có",1,
 "Nhiều",2)</f>
        <v>1</v>
      </c>
      <c r="P46" s="17">
        <f>if(data_survey!BW45="Không", 0, 1)</f>
        <v>1</v>
      </c>
      <c r="Q46" s="17">
        <f>IF(OR(
ISNUMBER(SEARCH("cha",data_survey!BX45)),
ISNUMBER(SEARCH("mẹ",data_survey!BX45)),
ISNUMBER(SEARCH("ba mẹ",data_survey!BX45)),
ISNUMBER(SEARCH("bame",data_survey!BX45)),
ISNUMBER(SEARCH("gia đình",data_survey!BX45)),
ISNUMBER(SEARCH("chị",data_survey!BX45)),
ISNUMBER(SEARCH("anh",data_survey!BX45)),
ISNUMBER(SEARCH("ông bà",data_survey!BX45)),
ISNUMBER(SEARCH("giám hộ",data_survey!BX45))
),1,
IF(OR(
ISNUMBER(SEARCH("bản thân",data_survey!BX45)),
ISNUMBER(SEARCH("tự mình",data_survey!BX45)),
ISNUMBER(SEARCH("tự bản thân",data_survey!BX45)),
ISNUMBER(SEARCH("tiền đi làm",data_survey!BX45)),
ISNUMBER(SEARCH("nghiên cứu khoa học",data_survey!BX45)),
ISNUMBER(SEARCH("một nửa lo",data_survey!BX45))
),2,
IF(OR(
ISNUMBER(SEARCH("học bổng",data_survey!BX45)),
ISNUMBER(SEARCH("giảm học phí",data_survey!BX45)),
ISNUMBER(SEARCH("không cần HP",data_survey!BX45)),
ISNUMBER(SEARCH("sư phạm",data_survey!BX45))
),3,4)))</f>
        <v>1</v>
      </c>
      <c r="R46" s="17">
        <f>data_survey!AN45</f>
        <v>1</v>
      </c>
      <c r="S46" s="17">
        <f>data_survey!AJ45</f>
        <v>2</v>
      </c>
      <c r="T46" s="17">
        <f>data_survey!AJ45</f>
        <v>2</v>
      </c>
      <c r="U46" s="17">
        <f>data_survey!CI45</f>
        <v>0</v>
      </c>
      <c r="V46" s="17">
        <f>data_survey!CG45</f>
        <v>0</v>
      </c>
      <c r="W46" s="17">
        <f>data_survey!CE45</f>
        <v>0</v>
      </c>
      <c r="X46" s="17">
        <f>data_survey!CC45</f>
        <v>0</v>
      </c>
      <c r="Y46" s="17">
        <f>data_survey!CA45</f>
        <v>1</v>
      </c>
      <c r="Z46" s="17">
        <f>data_survey!BN45</f>
        <v>1</v>
      </c>
      <c r="AA46" s="17">
        <f>data_survey!BP45</f>
        <v>0</v>
      </c>
      <c r="AB46" s="17">
        <f>data_survey!BQ45</f>
        <v>1</v>
      </c>
      <c r="AC46" s="17">
        <f>data_survey!BT45</f>
        <v>0</v>
      </c>
      <c r="AD46" s="17">
        <f>data_survey!CU45</f>
        <v>1</v>
      </c>
      <c r="AE46" s="17">
        <f>data_survey!CV45</f>
        <v>1</v>
      </c>
      <c r="AF46" s="17">
        <f>data_survey!CW45</f>
        <v>1</v>
      </c>
      <c r="AG46" s="17">
        <f>data_survey!CO45</f>
        <v>0</v>
      </c>
      <c r="AH46" s="17">
        <f>data_survey!DA45</f>
        <v>1</v>
      </c>
      <c r="AI46" s="17">
        <f>data_survey!DC45</f>
        <v>0</v>
      </c>
      <c r="AJ46" s="17">
        <f>data_survey!DQ45</f>
        <v>0</v>
      </c>
      <c r="AK46" s="17">
        <f>data_survey!DF45</f>
        <v>1</v>
      </c>
      <c r="AL46" s="17">
        <f>if(AK46=1, data_survey!DN45, 0)</f>
        <v>1.5</v>
      </c>
      <c r="AM46" s="17">
        <f>data_survey!CM45</f>
        <v>0.75</v>
      </c>
      <c r="AN46" s="17">
        <f>data_survey!DH45</f>
        <v>0</v>
      </c>
      <c r="AO46" s="17">
        <f>data_survey!DJ45</f>
        <v>0</v>
      </c>
      <c r="AP46" s="17">
        <f>data_survey!DL45</f>
        <v>0</v>
      </c>
      <c r="AQ46" s="17">
        <f>data_survey!BC45</f>
        <v>1</v>
      </c>
      <c r="AR46" s="17">
        <f>data_survey!BD45</f>
        <v>1</v>
      </c>
      <c r="AS46" s="17">
        <f>data_survey!BE45</f>
        <v>3</v>
      </c>
      <c r="AT46" s="17">
        <f>data_survey!BF45</f>
        <v>1</v>
      </c>
      <c r="AU46" s="17">
        <f>data_survey!BG45</f>
        <v>2</v>
      </c>
      <c r="AV46" s="17">
        <f>data_survey!BH45</f>
        <v>1</v>
      </c>
      <c r="AW46" s="17">
        <f>data_survey!BI45</f>
        <v>1</v>
      </c>
      <c r="AX46" s="17">
        <f>data_survey!AP45</f>
        <v>3</v>
      </c>
      <c r="AY46" s="17">
        <f>data_survey!AQ45</f>
        <v>2</v>
      </c>
      <c r="AZ46" s="17">
        <f>data_survey!AR45</f>
        <v>1</v>
      </c>
      <c r="BA46" s="17">
        <f>data_survey!AS45</f>
        <v>3</v>
      </c>
      <c r="BB46" s="17">
        <f>data_survey!AT45</f>
        <v>4</v>
      </c>
      <c r="BC46" s="17">
        <f>data_survey!AU45</f>
        <v>2</v>
      </c>
      <c r="BD46" s="17">
        <f>data_survey!AV45</f>
        <v>1</v>
      </c>
      <c r="BE46" s="17">
        <f>data_survey!AW45</f>
        <v>1</v>
      </c>
      <c r="BF46" s="17">
        <f>data_survey!AX45</f>
        <v>3</v>
      </c>
      <c r="BG46" s="17"/>
    </row>
    <row r="47">
      <c r="A47" s="17">
        <f>if(data_survey!C46="Nam", 0, 1)</f>
        <v>0</v>
      </c>
      <c r="B47" s="17">
        <f>IFERROR(__xludf.DUMMYFUNCTION("LET(
  t, LOWER(TRIM(data_survey!E46)),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7" s="17">
        <f>IFERROR(__xludf.DUMMYFUNCTION("LET(
  t, LOWER(TRIM(data_survey!G46)),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7" s="17">
        <f>IFERROR(__xludf.DUMMYFUNCTION("LET(
  text, LOWER(data_survey!I46),
  IFERROR(
    IFS(
      REGEXMATCH(text,""ở cùng gia đình|ở trọ cùng gia đình""), 0,
      REGEXMATCH(text,""thuê trọ""), 1,
      REGEXMATCH(text,""ở ktx""), 2,
      REGEXMATCH(text,""có nhà tại khu vực đang học|có"&amp;" nhà|ở riêng tại chung cư""), 3,
      REGEXMATCH(text,""ở nhà người quen""), 4
    ),
  -1)
)"),0.0)</f>
        <v>0</v>
      </c>
      <c r="E47" s="17">
        <f>IFERROR(__xludf.DUMMYFUNCTION("LET(
  t, LOWER(TRIM(data_survey!K46)),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47" s="17">
        <f>IFERROR(__xludf.DUMMYFUNCTION("LET(
  t, LOWER(TRIM(data_survey!M46)),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47" s="17">
        <f>if(data_survey!O46="Có", 1, 0)</f>
        <v>0</v>
      </c>
      <c r="H47" s="17">
        <f>if(data_survey!R46="", 0, data_survey!R46)</f>
        <v>0</v>
      </c>
      <c r="I47" s="17">
        <f>data_survey!W46</f>
        <v>0</v>
      </c>
      <c r="J47" s="17">
        <f>if(data_survey!AF46="Không áp lực", 0, if(data_survey!AF46="Có chút áp lực", 1, if(data_survey!AF46="Áp lực nhiều", 2, 3)))</f>
        <v>0</v>
      </c>
      <c r="K47" s="17">
        <f>SWITCH(data_survey!AG46,
 "Không ảnh hưởng",0,
 "Có chút ảnh hưởng",1,
 "Ảnh hưởng nhiều",2,
 "Ảnh hưởng rất nhiều",3)</f>
        <v>0</v>
      </c>
      <c r="L47" s="17">
        <f>SWITCH(data_survey!AD46,
 "Không",0,
 "Có một chút",1,
 "Rất lo lắng",2)</f>
        <v>1</v>
      </c>
      <c r="M47" s="17">
        <f>SWITCH(data_survey!AE46,
 "Không",0,
 "Có một chút",1,
 "Nhiều",2)</f>
        <v>0</v>
      </c>
      <c r="N47" s="17">
        <f>data_survey!BV46</f>
        <v>1</v>
      </c>
      <c r="O47" s="17">
        <f>SWITCH(data_survey!BY46,
 "Không",0,
 "Có",1,
 "Nhiều",2)</f>
        <v>0</v>
      </c>
      <c r="P47" s="17">
        <f>if(data_survey!BW46="Không", 0, 1)</f>
        <v>0</v>
      </c>
      <c r="Q47" s="17">
        <f>IF(OR(
ISNUMBER(SEARCH("cha",data_survey!BX46)),
ISNUMBER(SEARCH("mẹ",data_survey!BX46)),
ISNUMBER(SEARCH("ba mẹ",data_survey!BX46)),
ISNUMBER(SEARCH("bame",data_survey!BX46)),
ISNUMBER(SEARCH("gia đình",data_survey!BX46)),
ISNUMBER(SEARCH("chị",data_survey!BX46)),
ISNUMBER(SEARCH("anh",data_survey!BX46)),
ISNUMBER(SEARCH("ông bà",data_survey!BX46)),
ISNUMBER(SEARCH("giám hộ",data_survey!BX46))
),1,
IF(OR(
ISNUMBER(SEARCH("bản thân",data_survey!BX46)),
ISNUMBER(SEARCH("tự mình",data_survey!BX46)),
ISNUMBER(SEARCH("tự bản thân",data_survey!BX46)),
ISNUMBER(SEARCH("tiền đi làm",data_survey!BX46)),
ISNUMBER(SEARCH("nghiên cứu khoa học",data_survey!BX46)),
ISNUMBER(SEARCH("một nửa lo",data_survey!BX46))
),2,
IF(OR(
ISNUMBER(SEARCH("học bổng",data_survey!BX46)),
ISNUMBER(SEARCH("giảm học phí",data_survey!BX46)),
ISNUMBER(SEARCH("không cần HP",data_survey!BX46)),
ISNUMBER(SEARCH("sư phạm",data_survey!BX46))
),3,4)))</f>
        <v>1</v>
      </c>
      <c r="R47" s="17">
        <f>data_survey!AN46</f>
        <v>0</v>
      </c>
      <c r="S47" s="17">
        <f>data_survey!AJ46</f>
        <v>1</v>
      </c>
      <c r="T47" s="17">
        <f>data_survey!AJ46</f>
        <v>1</v>
      </c>
      <c r="U47" s="17">
        <f>data_survey!CI46</f>
        <v>0</v>
      </c>
      <c r="V47" s="17">
        <f>data_survey!CG46</f>
        <v>0</v>
      </c>
      <c r="W47" s="17">
        <f>data_survey!CE46</f>
        <v>0</v>
      </c>
      <c r="X47" s="17">
        <f>data_survey!CC46</f>
        <v>0</v>
      </c>
      <c r="Y47" s="17">
        <f>data_survey!CA46</f>
        <v>0</v>
      </c>
      <c r="Z47" s="17">
        <f>data_survey!BN46</f>
        <v>2</v>
      </c>
      <c r="AA47" s="17">
        <f>data_survey!BP46</f>
        <v>0</v>
      </c>
      <c r="AB47" s="17">
        <f>data_survey!BQ46</f>
        <v>2</v>
      </c>
      <c r="AC47" s="17">
        <f>data_survey!BT46</f>
        <v>0</v>
      </c>
      <c r="AD47" s="17">
        <f>data_survey!CU46</f>
        <v>0</v>
      </c>
      <c r="AE47" s="17">
        <f>data_survey!CV46</f>
        <v>0</v>
      </c>
      <c r="AF47" s="17">
        <f>data_survey!CW46</f>
        <v>0</v>
      </c>
      <c r="AG47" s="17">
        <f>data_survey!CO46</f>
        <v>0</v>
      </c>
      <c r="AH47" s="17">
        <f>data_survey!DA46</f>
        <v>0</v>
      </c>
      <c r="AI47" s="17">
        <f>data_survey!DC46</f>
        <v>0</v>
      </c>
      <c r="AJ47" s="17">
        <f>data_survey!DQ46</f>
        <v>0</v>
      </c>
      <c r="AK47" s="17">
        <f>data_survey!DF46</f>
        <v>1</v>
      </c>
      <c r="AL47" s="17">
        <f>if(AK47=1, data_survey!DN46, 0)</f>
        <v>2.5</v>
      </c>
      <c r="AM47" s="17">
        <f>data_survey!CM46</f>
        <v>3.5</v>
      </c>
      <c r="AN47" s="17">
        <f>data_survey!DH46</f>
        <v>0</v>
      </c>
      <c r="AO47" s="17">
        <f>data_survey!DJ46</f>
        <v>0</v>
      </c>
      <c r="AP47" s="17">
        <f>data_survey!DL46</f>
        <v>0</v>
      </c>
      <c r="AQ47" s="17">
        <f>data_survey!BC46</f>
        <v>1</v>
      </c>
      <c r="AR47" s="17">
        <f>data_survey!BD46</f>
        <v>1</v>
      </c>
      <c r="AS47" s="17">
        <f>data_survey!BE46</f>
        <v>1</v>
      </c>
      <c r="AT47" s="17">
        <f>data_survey!BF46</f>
        <v>1</v>
      </c>
      <c r="AU47" s="17">
        <f>data_survey!BG46</f>
        <v>1</v>
      </c>
      <c r="AV47" s="17">
        <f>data_survey!BH46</f>
        <v>1</v>
      </c>
      <c r="AW47" s="17">
        <f>data_survey!BI46</f>
        <v>1</v>
      </c>
      <c r="AX47" s="17">
        <f>data_survey!AP46</f>
        <v>1</v>
      </c>
      <c r="AY47" s="17">
        <f>data_survey!AQ46</f>
        <v>1</v>
      </c>
      <c r="AZ47" s="17">
        <f>data_survey!AR46</f>
        <v>1</v>
      </c>
      <c r="BA47" s="17">
        <f>data_survey!AS46</f>
        <v>1</v>
      </c>
      <c r="BB47" s="17">
        <f>data_survey!AT46</f>
        <v>1</v>
      </c>
      <c r="BC47" s="17">
        <f>data_survey!AU46</f>
        <v>1</v>
      </c>
      <c r="BD47" s="17">
        <f>data_survey!AV46</f>
        <v>1</v>
      </c>
      <c r="BE47" s="17">
        <f>data_survey!AW46</f>
        <v>1</v>
      </c>
      <c r="BF47" s="17">
        <f>data_survey!AX46</f>
        <v>1</v>
      </c>
      <c r="BG47" s="17"/>
    </row>
    <row r="48">
      <c r="A48" s="17">
        <f>if(data_survey!C47="Nam", 0, 1)</f>
        <v>0</v>
      </c>
      <c r="B48" s="17">
        <f>IFERROR(__xludf.DUMMYFUNCTION("LET(
  t, LOWER(TRIM(data_survey!E47)),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48" s="17">
        <f>IFERROR(__xludf.DUMMYFUNCTION("LET(
  t, LOWER(TRIM(data_survey!G47)),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)"),7.0)</f>
        <v>7</v>
      </c>
      <c r="D48" s="17">
        <f>IFERROR(__xludf.DUMMYFUNCTION("LET(
  text, LOWER(data_survey!I47),
  IFERROR(
    IFS(
      REGEXMATCH(text,""ở cùng gia đình|ở trọ cùng gia đình""), 0,
      REGEXMATCH(text,""thuê trọ""), 1,
      REGEXMATCH(text,""ở ktx""), 2,
      REGEXMATCH(text,""có nhà tại khu vực đang học|có"&amp;" nhà|ở riêng tại chung cư""), 3,
      REGEXMATCH(text,""ở nhà người quen""), 4
    ),
  -1)
)"),0.0)</f>
        <v>0</v>
      </c>
      <c r="E48" s="17">
        <f>IFERROR(__xludf.DUMMYFUNCTION("LET(
  t, LOWER(TRIM(data_survey!K47)),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48" s="17">
        <f>IFERROR(__xludf.DUMMYFUNCTION("LET(
  t, LOWER(TRIM(data_survey!M47)),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48" s="17">
        <f>if(data_survey!O47="Có", 1, 0)</f>
        <v>1</v>
      </c>
      <c r="H48" s="17">
        <f>if(data_survey!R47="", 0, data_survey!R47)</f>
        <v>1</v>
      </c>
      <c r="I48" s="17">
        <f>data_survey!W47</f>
        <v>40</v>
      </c>
      <c r="J48" s="17">
        <f>if(data_survey!AF47="Không áp lực", 0, if(data_survey!AF47="Có chút áp lực", 1, if(data_survey!AF47="Áp lực nhiều", 2, 3)))</f>
        <v>1</v>
      </c>
      <c r="K48" s="17">
        <f>SWITCH(data_survey!AG47,
 "Không ảnh hưởng",0,
 "Có chút ảnh hưởng",1,
 "Ảnh hưởng nhiều",2,
 "Ảnh hưởng rất nhiều",3)</f>
        <v>1</v>
      </c>
      <c r="L48" s="17">
        <f>SWITCH(data_survey!AD47,
 "Không",0,
 "Có một chút",1,
 "Rất lo lắng",2)</f>
        <v>2</v>
      </c>
      <c r="M48" s="17">
        <f>SWITCH(data_survey!AE47,
 "Không",0,
 "Có một chút",1,
 "Nhiều",2)</f>
        <v>1</v>
      </c>
      <c r="N48" s="17">
        <f>data_survey!BV47</f>
        <v>3</v>
      </c>
      <c r="O48" s="17">
        <f>SWITCH(data_survey!BY47,
 "Không",0,
 "Có",1,
 "Nhiều",2)</f>
        <v>0</v>
      </c>
      <c r="P48" s="17">
        <f>if(data_survey!BW47="Không", 0, 1)</f>
        <v>1</v>
      </c>
      <c r="Q48" s="17">
        <f>IF(OR(
ISNUMBER(SEARCH("cha",data_survey!BX47)),
ISNUMBER(SEARCH("mẹ",data_survey!BX47)),
ISNUMBER(SEARCH("ba mẹ",data_survey!BX47)),
ISNUMBER(SEARCH("bame",data_survey!BX47)),
ISNUMBER(SEARCH("gia đình",data_survey!BX47)),
ISNUMBER(SEARCH("chị",data_survey!BX47)),
ISNUMBER(SEARCH("anh",data_survey!BX47)),
ISNUMBER(SEARCH("ông bà",data_survey!BX47)),
ISNUMBER(SEARCH("giám hộ",data_survey!BX47))
),1,
IF(OR(
ISNUMBER(SEARCH("bản thân",data_survey!BX47)),
ISNUMBER(SEARCH("tự mình",data_survey!BX47)),
ISNUMBER(SEARCH("tự bản thân",data_survey!BX47)),
ISNUMBER(SEARCH("tiền đi làm",data_survey!BX47)),
ISNUMBER(SEARCH("nghiên cứu khoa học",data_survey!BX47)),
ISNUMBER(SEARCH("một nửa lo",data_survey!BX47))
),2,
IF(OR(
ISNUMBER(SEARCH("học bổng",data_survey!BX47)),
ISNUMBER(SEARCH("giảm học phí",data_survey!BX47)),
ISNUMBER(SEARCH("không cần HP",data_survey!BX47)),
ISNUMBER(SEARCH("sư phạm",data_survey!BX47))
),3,4)))</f>
        <v>1</v>
      </c>
      <c r="R48" s="17">
        <f>data_survey!AN47</f>
        <v>0</v>
      </c>
      <c r="S48" s="17">
        <f>data_survey!AJ47</f>
        <v>1</v>
      </c>
      <c r="T48" s="17">
        <f>data_survey!AJ47</f>
        <v>1</v>
      </c>
      <c r="U48" s="17">
        <f>data_survey!CI47</f>
        <v>0</v>
      </c>
      <c r="V48" s="17">
        <f>data_survey!CG47</f>
        <v>1</v>
      </c>
      <c r="W48" s="17">
        <f>data_survey!CE47</f>
        <v>1</v>
      </c>
      <c r="X48" s="17">
        <f>data_survey!CC47</f>
        <v>1</v>
      </c>
      <c r="Y48" s="17">
        <f>data_survey!CA47</f>
        <v>1</v>
      </c>
      <c r="Z48" s="17">
        <f>data_survey!BN47</f>
        <v>1</v>
      </c>
      <c r="AA48" s="17">
        <f>data_survey!BP47</f>
        <v>0</v>
      </c>
      <c r="AB48" s="17">
        <f>data_survey!BQ47</f>
        <v>2</v>
      </c>
      <c r="AC48" s="17">
        <f>data_survey!BT47</f>
        <v>0</v>
      </c>
      <c r="AD48" s="17">
        <f>data_survey!CU47</f>
        <v>0</v>
      </c>
      <c r="AE48" s="17">
        <f>data_survey!CV47</f>
        <v>0</v>
      </c>
      <c r="AF48" s="17">
        <f>data_survey!CW47</f>
        <v>0</v>
      </c>
      <c r="AG48" s="17">
        <f>data_survey!CO47</f>
        <v>1</v>
      </c>
      <c r="AH48" s="17">
        <f>data_survey!DA47</f>
        <v>0</v>
      </c>
      <c r="AI48" s="17">
        <f>data_survey!DC47</f>
        <v>0</v>
      </c>
      <c r="AJ48" s="17">
        <f>data_survey!DQ47</f>
        <v>0</v>
      </c>
      <c r="AK48" s="17">
        <f>data_survey!DF47</f>
        <v>1</v>
      </c>
      <c r="AL48" s="17">
        <f>if(AK48=1, data_survey!DN47, 0)</f>
        <v>0.5</v>
      </c>
      <c r="AM48" s="17">
        <f>data_survey!CM47</f>
        <v>1.5</v>
      </c>
      <c r="AN48" s="17">
        <f>data_survey!DH47</f>
        <v>0</v>
      </c>
      <c r="AO48" s="17">
        <f>data_survey!DJ47</f>
        <v>0</v>
      </c>
      <c r="AP48" s="17">
        <f>data_survey!DL47</f>
        <v>0</v>
      </c>
      <c r="AQ48" s="17">
        <f>data_survey!BC47</f>
        <v>3</v>
      </c>
      <c r="AR48" s="17">
        <f>data_survey!BD47</f>
        <v>2</v>
      </c>
      <c r="AS48" s="17">
        <f>data_survey!BE47</f>
        <v>3</v>
      </c>
      <c r="AT48" s="17">
        <f>data_survey!BF47</f>
        <v>3</v>
      </c>
      <c r="AU48" s="17">
        <f>data_survey!BG47</f>
        <v>1</v>
      </c>
      <c r="AV48" s="17">
        <f>data_survey!BH47</f>
        <v>3</v>
      </c>
      <c r="AW48" s="17">
        <f>data_survey!BI47</f>
        <v>1</v>
      </c>
      <c r="AX48" s="17">
        <f>data_survey!AP47</f>
        <v>3</v>
      </c>
      <c r="AY48" s="17">
        <f>data_survey!AQ47</f>
        <v>4</v>
      </c>
      <c r="AZ48" s="17">
        <f>data_survey!AR47</f>
        <v>4</v>
      </c>
      <c r="BA48" s="17">
        <f>data_survey!AS47</f>
        <v>2</v>
      </c>
      <c r="BB48" s="17">
        <f>data_survey!AT47</f>
        <v>2</v>
      </c>
      <c r="BC48" s="17">
        <f>data_survey!AU47</f>
        <v>3</v>
      </c>
      <c r="BD48" s="17">
        <f>data_survey!AV47</f>
        <v>1</v>
      </c>
      <c r="BE48" s="17">
        <f>data_survey!AW47</f>
        <v>1</v>
      </c>
      <c r="BF48" s="17">
        <f>data_survey!AX47</f>
        <v>1</v>
      </c>
      <c r="BG48" s="17"/>
    </row>
    <row r="49">
      <c r="A49" s="17">
        <f>if(data_survey!C48="Nam", 0, 1)</f>
        <v>0</v>
      </c>
      <c r="B49" s="17">
        <f>IFERROR(__xludf.DUMMYFUNCTION("LET(
  t, LOWER(TRIM(data_survey!E48)),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9" s="17">
        <f>IFERROR(__xludf.DUMMYFUNCTION("LET(
  t, LOWER(TRIM(data_survey!G48)),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9" s="17">
        <f>IFERROR(__xludf.DUMMYFUNCTION("LET(
  text, LOWER(data_survey!I48),
  IFERROR(
    IFS(
      REGEXMATCH(text,""ở cùng gia đình|ở trọ cùng gia đình""), 0,
      REGEXMATCH(text,""thuê trọ""), 1,
      REGEXMATCH(text,""ở ktx""), 2,
      REGEXMATCH(text,""có nhà tại khu vực đang học|có"&amp;" nhà|ở riêng tại chung cư""), 3,
      REGEXMATCH(text,""ở nhà người quen""), 4
    ),
  -1)
)"),2.0)</f>
        <v>2</v>
      </c>
      <c r="E49" s="17">
        <f>IFERROR(__xludf.DUMMYFUNCTION("LET(
  t, LOWER(TRIM(data_survey!K48)),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49" s="17">
        <f>IFERROR(__xludf.DUMMYFUNCTION("LET(
  t, LOWER(TRIM(data_survey!M48)),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49" s="17">
        <f>if(data_survey!O48="Có", 1, 0)</f>
        <v>0</v>
      </c>
      <c r="H49" s="17">
        <f>if(data_survey!R48="", 0, data_survey!R48)</f>
        <v>0</v>
      </c>
      <c r="I49" s="17">
        <f>data_survey!W48</f>
        <v>0</v>
      </c>
      <c r="J49" s="17">
        <f>if(data_survey!AF48="Không áp lực", 0, if(data_survey!AF48="Có chút áp lực", 1, if(data_survey!AF48="Áp lực nhiều", 2, 3)))</f>
        <v>1</v>
      </c>
      <c r="K49" s="17">
        <f>SWITCH(data_survey!AG48,
 "Không ảnh hưởng",0,
 "Có chút ảnh hưởng",1,
 "Ảnh hưởng nhiều",2,
 "Ảnh hưởng rất nhiều",3)</f>
        <v>1</v>
      </c>
      <c r="L49" s="17">
        <f>SWITCH(data_survey!AD48,
 "Không",0,
 "Có một chút",1,
 "Rất lo lắng",2)</f>
        <v>1</v>
      </c>
      <c r="M49" s="17">
        <f>SWITCH(data_survey!AE48,
 "Không",0,
 "Có một chút",1,
 "Nhiều",2)</f>
        <v>0</v>
      </c>
      <c r="N49" s="17">
        <f>data_survey!BV48</f>
        <v>4</v>
      </c>
      <c r="O49" s="17">
        <f>SWITCH(data_survey!BY48,
 "Không",0,
 "Có",1,
 "Nhiều",2)</f>
        <v>0</v>
      </c>
      <c r="P49" s="17">
        <f>if(data_survey!BW48="Không", 0, 1)</f>
        <v>0</v>
      </c>
      <c r="Q49" s="17">
        <f>IF(OR(
ISNUMBER(SEARCH("cha",data_survey!BX48)),
ISNUMBER(SEARCH("mẹ",data_survey!BX48)),
ISNUMBER(SEARCH("ba mẹ",data_survey!BX48)),
ISNUMBER(SEARCH("bame",data_survey!BX48)),
ISNUMBER(SEARCH("gia đình",data_survey!BX48)),
ISNUMBER(SEARCH("chị",data_survey!BX48)),
ISNUMBER(SEARCH("anh",data_survey!BX48)),
ISNUMBER(SEARCH("ông bà",data_survey!BX48)),
ISNUMBER(SEARCH("giám hộ",data_survey!BX48))
),1,
IF(OR(
ISNUMBER(SEARCH("bản thân",data_survey!BX48)),
ISNUMBER(SEARCH("tự mình",data_survey!BX48)),
ISNUMBER(SEARCH("tự bản thân",data_survey!BX48)),
ISNUMBER(SEARCH("tiền đi làm",data_survey!BX48)),
ISNUMBER(SEARCH("nghiên cứu khoa học",data_survey!BX48)),
ISNUMBER(SEARCH("một nửa lo",data_survey!BX48))
),2,
IF(OR(
ISNUMBER(SEARCH("học bổng",data_survey!BX48)),
ISNUMBER(SEARCH("giảm học phí",data_survey!BX48)),
ISNUMBER(SEARCH("không cần HP",data_survey!BX48)),
ISNUMBER(SEARCH("sư phạm",data_survey!BX48))
),3,4)))</f>
        <v>1</v>
      </c>
      <c r="R49" s="17">
        <f>data_survey!AN48</f>
        <v>0</v>
      </c>
      <c r="S49" s="17">
        <f>data_survey!AJ48</f>
        <v>1</v>
      </c>
      <c r="T49" s="17">
        <f>data_survey!AJ48</f>
        <v>1</v>
      </c>
      <c r="U49" s="17">
        <f>data_survey!CI48</f>
        <v>0</v>
      </c>
      <c r="V49" s="17">
        <f>data_survey!CG48</f>
        <v>0</v>
      </c>
      <c r="W49" s="17">
        <f>data_survey!CE48</f>
        <v>1</v>
      </c>
      <c r="X49" s="17">
        <f>data_survey!CC48</f>
        <v>1</v>
      </c>
      <c r="Y49" s="17">
        <f>data_survey!CA48</f>
        <v>1</v>
      </c>
      <c r="Z49" s="17">
        <f>data_survey!BN48</f>
        <v>5</v>
      </c>
      <c r="AA49" s="17">
        <f>data_survey!BP48</f>
        <v>0</v>
      </c>
      <c r="AB49" s="17">
        <f>data_survey!BQ48</f>
        <v>1</v>
      </c>
      <c r="AC49" s="17">
        <f>data_survey!BT48</f>
        <v>1</v>
      </c>
      <c r="AD49" s="17">
        <f>data_survey!CU48</f>
        <v>0</v>
      </c>
      <c r="AE49" s="17">
        <f>data_survey!CV48</f>
        <v>0</v>
      </c>
      <c r="AF49" s="17">
        <f>data_survey!CW48</f>
        <v>0</v>
      </c>
      <c r="AG49" s="17">
        <f>data_survey!CO48</f>
        <v>0</v>
      </c>
      <c r="AH49" s="17">
        <f>data_survey!DA48</f>
        <v>0</v>
      </c>
      <c r="AI49" s="17">
        <f>data_survey!DC48</f>
        <v>0</v>
      </c>
      <c r="AJ49" s="17">
        <f>data_survey!DQ48</f>
        <v>0</v>
      </c>
      <c r="AK49" s="17">
        <f>data_survey!DF48</f>
        <v>0</v>
      </c>
      <c r="AL49" s="17">
        <f>if(AK49=1, data_survey!DN48, 0)</f>
        <v>0</v>
      </c>
      <c r="AM49" s="17">
        <f>data_survey!CM48</f>
        <v>1.5</v>
      </c>
      <c r="AN49" s="17">
        <f>data_survey!DH48</f>
        <v>0</v>
      </c>
      <c r="AO49" s="17">
        <f>data_survey!DJ48</f>
        <v>0</v>
      </c>
      <c r="AP49" s="17">
        <f>data_survey!DL48</f>
        <v>0</v>
      </c>
      <c r="AQ49" s="17">
        <f>data_survey!BC48</f>
        <v>3</v>
      </c>
      <c r="AR49" s="17">
        <f>data_survey!BD48</f>
        <v>1</v>
      </c>
      <c r="AS49" s="17">
        <f>data_survey!BE48</f>
        <v>1</v>
      </c>
      <c r="AT49" s="17">
        <f>data_survey!BF48</f>
        <v>1</v>
      </c>
      <c r="AU49" s="17">
        <f>data_survey!BG48</f>
        <v>1</v>
      </c>
      <c r="AV49" s="17">
        <f>data_survey!BH48</f>
        <v>1</v>
      </c>
      <c r="AW49" s="17">
        <f>data_survey!BI48</f>
        <v>1</v>
      </c>
      <c r="AX49" s="17">
        <f>data_survey!AP48</f>
        <v>2</v>
      </c>
      <c r="AY49" s="17">
        <f>data_survey!AQ48</f>
        <v>1</v>
      </c>
      <c r="AZ49" s="17">
        <f>data_survey!AR48</f>
        <v>3</v>
      </c>
      <c r="BA49" s="17">
        <f>data_survey!AS48</f>
        <v>2</v>
      </c>
      <c r="BB49" s="17">
        <f>data_survey!AT48</f>
        <v>1</v>
      </c>
      <c r="BC49" s="17">
        <f>data_survey!AU48</f>
        <v>3</v>
      </c>
      <c r="BD49" s="17">
        <f>data_survey!AV48</f>
        <v>1</v>
      </c>
      <c r="BE49" s="17">
        <f>data_survey!AW48</f>
        <v>1</v>
      </c>
      <c r="BF49" s="17">
        <f>data_survey!AX48</f>
        <v>1</v>
      </c>
      <c r="BG49" s="17"/>
    </row>
    <row r="50">
      <c r="A50" s="17">
        <f>if(data_survey!C49="Nam", 0, 1)</f>
        <v>0</v>
      </c>
      <c r="B50" s="17">
        <f>IFERROR(__xludf.DUMMYFUNCTION("LET(
  t, LOWER(TRIM(data_survey!E49)),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0" s="17">
        <f>IFERROR(__xludf.DUMMYFUNCTION("LET(
  t, LOWER(TRIM(data_survey!G49)),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0" s="17">
        <f>IFERROR(__xludf.DUMMYFUNCTION("LET(
  text, LOWER(data_survey!I49),
  IFERROR(
    IFS(
      REGEXMATCH(text,""ở cùng gia đình|ở trọ cùng gia đình""), 0,
      REGEXMATCH(text,""thuê trọ""), 1,
      REGEXMATCH(text,""ở ktx""), 2,
      REGEXMATCH(text,""có nhà tại khu vực đang học|có"&amp;" nhà|ở riêng tại chung cư""), 3,
      REGEXMATCH(text,""ở nhà người quen""), 4
    ),
  -1)
)"),1.0)</f>
        <v>1</v>
      </c>
      <c r="E50" s="17">
        <f>IFERROR(__xludf.DUMMYFUNCTION("LET(
  t, LOWER(TRIM(data_survey!K49)),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50" s="17">
        <f>IFERROR(__xludf.DUMMYFUNCTION("LET(
  t, LOWER(TRIM(data_survey!M49)),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50" s="17">
        <f>if(data_survey!O49="Có", 1, 0)</f>
        <v>1</v>
      </c>
      <c r="H50" s="17">
        <f>if(data_survey!R49="", 0, data_survey!R49)</f>
        <v>1</v>
      </c>
      <c r="I50" s="17">
        <f>data_survey!W49</f>
        <v>40</v>
      </c>
      <c r="J50" s="17">
        <f>if(data_survey!AF49="Không áp lực", 0, if(data_survey!AF49="Có chút áp lực", 1, if(data_survey!AF49="Áp lực nhiều", 2, 3)))</f>
        <v>2</v>
      </c>
      <c r="K50" s="17">
        <f>SWITCH(data_survey!AG49,
 "Không ảnh hưởng",0,
 "Có chút ảnh hưởng",1,
 "Ảnh hưởng nhiều",2,
 "Ảnh hưởng rất nhiều",3)</f>
        <v>2</v>
      </c>
      <c r="L50" s="17">
        <f>SWITCH(data_survey!AD49,
 "Không",0,
 "Có một chút",1,
 "Rất lo lắng",2)</f>
        <v>2</v>
      </c>
      <c r="M50" s="17">
        <f>SWITCH(data_survey!AE49,
 "Không",0,
 "Có một chút",1,
 "Nhiều",2)</f>
        <v>1</v>
      </c>
      <c r="N50" s="17">
        <f>data_survey!BV49</f>
        <v>1</v>
      </c>
      <c r="O50" s="17">
        <f>SWITCH(data_survey!BY49,
 "Không",0,
 "Có",1,
 "Nhiều",2)</f>
        <v>1</v>
      </c>
      <c r="P50" s="17">
        <f>if(data_survey!BW49="Không", 0, 1)</f>
        <v>1</v>
      </c>
      <c r="Q50" s="17">
        <f>IF(OR(
ISNUMBER(SEARCH("cha",data_survey!BX49)),
ISNUMBER(SEARCH("mẹ",data_survey!BX49)),
ISNUMBER(SEARCH("ba mẹ",data_survey!BX49)),
ISNUMBER(SEARCH("bame",data_survey!BX49)),
ISNUMBER(SEARCH("gia đình",data_survey!BX49)),
ISNUMBER(SEARCH("chị",data_survey!BX49)),
ISNUMBER(SEARCH("anh",data_survey!BX49)),
ISNUMBER(SEARCH("ông bà",data_survey!BX49)),
ISNUMBER(SEARCH("giám hộ",data_survey!BX49))
),1,
IF(OR(
ISNUMBER(SEARCH("bản thân",data_survey!BX49)),
ISNUMBER(SEARCH("tự mình",data_survey!BX49)),
ISNUMBER(SEARCH("tự bản thân",data_survey!BX49)),
ISNUMBER(SEARCH("tiền đi làm",data_survey!BX49)),
ISNUMBER(SEARCH("nghiên cứu khoa học",data_survey!BX49)),
ISNUMBER(SEARCH("một nửa lo",data_survey!BX49))
),2,
IF(OR(
ISNUMBER(SEARCH("học bổng",data_survey!BX49)),
ISNUMBER(SEARCH("giảm học phí",data_survey!BX49)),
ISNUMBER(SEARCH("không cần HP",data_survey!BX49)),
ISNUMBER(SEARCH("sư phạm",data_survey!BX49))
),3,4)))</f>
        <v>1</v>
      </c>
      <c r="R50" s="17">
        <f>data_survey!AN49</f>
        <v>1</v>
      </c>
      <c r="S50" s="17">
        <f>data_survey!AJ49</f>
        <v>2</v>
      </c>
      <c r="T50" s="17">
        <f>data_survey!AJ49</f>
        <v>2</v>
      </c>
      <c r="U50" s="17">
        <f>data_survey!CI49</f>
        <v>1</v>
      </c>
      <c r="V50" s="17">
        <f>data_survey!CG49</f>
        <v>1</v>
      </c>
      <c r="W50" s="17">
        <f>data_survey!CE49</f>
        <v>1</v>
      </c>
      <c r="X50" s="17">
        <f>data_survey!CC49</f>
        <v>1</v>
      </c>
      <c r="Y50" s="17">
        <f>data_survey!CA49</f>
        <v>1</v>
      </c>
      <c r="Z50" s="17">
        <f>data_survey!BN49</f>
        <v>3</v>
      </c>
      <c r="AA50" s="17">
        <f>data_survey!BP49</f>
        <v>0</v>
      </c>
      <c r="AB50" s="17">
        <f>data_survey!BQ49</f>
        <v>1</v>
      </c>
      <c r="AC50" s="17">
        <f>data_survey!BT49</f>
        <v>0</v>
      </c>
      <c r="AD50" s="17">
        <f>data_survey!CU49</f>
        <v>0</v>
      </c>
      <c r="AE50" s="17">
        <f>data_survey!CV49</f>
        <v>1</v>
      </c>
      <c r="AF50" s="17">
        <f>data_survey!CW49</f>
        <v>1</v>
      </c>
      <c r="AG50" s="17">
        <f>data_survey!CO49</f>
        <v>2</v>
      </c>
      <c r="AH50" s="17">
        <f>data_survey!DA49</f>
        <v>1</v>
      </c>
      <c r="AI50" s="17">
        <f>data_survey!DC49</f>
        <v>1</v>
      </c>
      <c r="AJ50" s="17">
        <f>data_survey!DQ49</f>
        <v>0</v>
      </c>
      <c r="AK50" s="17">
        <f>data_survey!DF49</f>
        <v>1</v>
      </c>
      <c r="AL50" s="17">
        <f>if(AK50=1, data_survey!DN49, 0)</f>
        <v>1.5</v>
      </c>
      <c r="AM50" s="17">
        <f>data_survey!CM49</f>
        <v>0.75</v>
      </c>
      <c r="AN50" s="17">
        <f>data_survey!DH49</f>
        <v>1</v>
      </c>
      <c r="AO50" s="17">
        <f>data_survey!DJ49</f>
        <v>1</v>
      </c>
      <c r="AP50" s="17">
        <f>data_survey!DL49</f>
        <v>0</v>
      </c>
      <c r="AQ50" s="17">
        <f>data_survey!BC49</f>
        <v>3</v>
      </c>
      <c r="AR50" s="17">
        <f>data_survey!BD49</f>
        <v>3</v>
      </c>
      <c r="AS50" s="17">
        <f>data_survey!BE49</f>
        <v>3</v>
      </c>
      <c r="AT50" s="17">
        <f>data_survey!BF49</f>
        <v>3</v>
      </c>
      <c r="AU50" s="17">
        <f>data_survey!BG49</f>
        <v>3</v>
      </c>
      <c r="AV50" s="17">
        <f>data_survey!BH49</f>
        <v>3</v>
      </c>
      <c r="AW50" s="17">
        <f>data_survey!BI49</f>
        <v>3</v>
      </c>
      <c r="AX50" s="17">
        <f>data_survey!AP49</f>
        <v>2</v>
      </c>
      <c r="AY50" s="17">
        <f>data_survey!AQ49</f>
        <v>2</v>
      </c>
      <c r="AZ50" s="17">
        <f>data_survey!AR49</f>
        <v>4</v>
      </c>
      <c r="BA50" s="17">
        <f>data_survey!AS49</f>
        <v>4</v>
      </c>
      <c r="BB50" s="17">
        <f>data_survey!AT49</f>
        <v>4</v>
      </c>
      <c r="BC50" s="17">
        <f>data_survey!AU49</f>
        <v>3</v>
      </c>
      <c r="BD50" s="17">
        <f>data_survey!AV49</f>
        <v>3</v>
      </c>
      <c r="BE50" s="17">
        <f>data_survey!AW49</f>
        <v>3</v>
      </c>
      <c r="BF50" s="17">
        <f>data_survey!AX49</f>
        <v>3</v>
      </c>
      <c r="BG50" s="17"/>
    </row>
    <row r="51">
      <c r="A51" s="17">
        <f>if(data_survey!C50="Nam", 0, 1)</f>
        <v>0</v>
      </c>
      <c r="B51" s="17">
        <f>IFERROR(__xludf.DUMMYFUNCTION("LET(
  t, LOWER(TRIM(data_survey!E50)),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1" s="17">
        <f>IFERROR(__xludf.DUMMYFUNCTION("LET(
  t, LOWER(TRIM(data_survey!G50)),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1" s="17">
        <f>IFERROR(__xludf.DUMMYFUNCTION("LET(
  text, LOWER(data_survey!I50),
  IFERROR(
    IFS(
      REGEXMATCH(text,""ở cùng gia đình|ở trọ cùng gia đình""), 0,
      REGEXMATCH(text,""thuê trọ""), 1,
      REGEXMATCH(text,""ở ktx""), 2,
      REGEXMATCH(text,""có nhà tại khu vực đang học|có"&amp;" nhà|ở riêng tại chung cư""), 3,
      REGEXMATCH(text,""ở nhà người quen""), 4
    ),
  -1)
)"),2.0)</f>
        <v>2</v>
      </c>
      <c r="E51" s="17">
        <f>IFERROR(__xludf.DUMMYFUNCTION("LET(
  t, LOWER(TRIM(data_survey!K50)),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51" s="17">
        <f>IFERROR(__xludf.DUMMYFUNCTION("LET(
  t, LOWER(TRIM(data_survey!M50)),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51" s="17">
        <f>if(data_survey!O50="Có", 1, 0)</f>
        <v>0</v>
      </c>
      <c r="H51" s="17">
        <f>if(data_survey!R50="", 0, data_survey!R50)</f>
        <v>0</v>
      </c>
      <c r="I51" s="17">
        <f>data_survey!W50</f>
        <v>0</v>
      </c>
      <c r="J51" s="17">
        <f>if(data_survey!AF50="Không áp lực", 0, if(data_survey!AF50="Có chút áp lực", 1, if(data_survey!AF50="Áp lực nhiều", 2, 3)))</f>
        <v>1</v>
      </c>
      <c r="K51" s="17">
        <f>SWITCH(data_survey!AG50,
 "Không ảnh hưởng",0,
 "Có chút ảnh hưởng",1,
 "Ảnh hưởng nhiều",2,
 "Ảnh hưởng rất nhiều",3)</f>
        <v>2</v>
      </c>
      <c r="L51" s="17">
        <f>SWITCH(data_survey!AD50,
 "Không",0,
 "Có một chút",1,
 "Rất lo lắng",2)</f>
        <v>1</v>
      </c>
      <c r="M51" s="17">
        <f>SWITCH(data_survey!AE50,
 "Không",0,
 "Có một chút",1,
 "Nhiều",2)</f>
        <v>1</v>
      </c>
      <c r="N51" s="17">
        <f>data_survey!BV50</f>
        <v>5</v>
      </c>
      <c r="O51" s="17">
        <f>SWITCH(data_survey!BY50,
 "Không",0,
 "Có",1,
 "Nhiều",2)</f>
        <v>0</v>
      </c>
      <c r="P51" s="17">
        <f>if(data_survey!BW50="Không", 0, 1)</f>
        <v>0</v>
      </c>
      <c r="Q51" s="17">
        <f>IF(OR(
ISNUMBER(SEARCH("cha",data_survey!BX50)),
ISNUMBER(SEARCH("mẹ",data_survey!BX50)),
ISNUMBER(SEARCH("ba mẹ",data_survey!BX50)),
ISNUMBER(SEARCH("bame",data_survey!BX50)),
ISNUMBER(SEARCH("gia đình",data_survey!BX50)),
ISNUMBER(SEARCH("chị",data_survey!BX50)),
ISNUMBER(SEARCH("anh",data_survey!BX50)),
ISNUMBER(SEARCH("ông bà",data_survey!BX50)),
ISNUMBER(SEARCH("giám hộ",data_survey!BX50))
),1,
IF(OR(
ISNUMBER(SEARCH("bản thân",data_survey!BX50)),
ISNUMBER(SEARCH("tự mình",data_survey!BX50)),
ISNUMBER(SEARCH("tự bản thân",data_survey!BX50)),
ISNUMBER(SEARCH("tiền đi làm",data_survey!BX50)),
ISNUMBER(SEARCH("nghiên cứu khoa học",data_survey!BX50)),
ISNUMBER(SEARCH("một nửa lo",data_survey!BX50))
),2,
IF(OR(
ISNUMBER(SEARCH("học bổng",data_survey!BX50)),
ISNUMBER(SEARCH("giảm học phí",data_survey!BX50)),
ISNUMBER(SEARCH("không cần HP",data_survey!BX50)),
ISNUMBER(SEARCH("sư phạm",data_survey!BX50))
),3,4)))</f>
        <v>1</v>
      </c>
      <c r="R51" s="17">
        <f>data_survey!AN50</f>
        <v>2</v>
      </c>
      <c r="S51" s="17">
        <f>data_survey!AJ50</f>
        <v>1</v>
      </c>
      <c r="T51" s="17">
        <f>data_survey!AJ50</f>
        <v>1</v>
      </c>
      <c r="U51" s="17">
        <f>data_survey!CI50</f>
        <v>0</v>
      </c>
      <c r="V51" s="17">
        <f>data_survey!CG50</f>
        <v>0</v>
      </c>
      <c r="W51" s="17">
        <f>data_survey!CE50</f>
        <v>0</v>
      </c>
      <c r="X51" s="17">
        <f>data_survey!CC50</f>
        <v>1</v>
      </c>
      <c r="Y51" s="17">
        <f>data_survey!CA50</f>
        <v>1</v>
      </c>
      <c r="Z51" s="17">
        <f>data_survey!BN50</f>
        <v>4</v>
      </c>
      <c r="AA51" s="17">
        <f>data_survey!BP50</f>
        <v>0</v>
      </c>
      <c r="AB51" s="17">
        <f>data_survey!BQ50</f>
        <v>1</v>
      </c>
      <c r="AC51" s="17">
        <f>data_survey!BT50</f>
        <v>1</v>
      </c>
      <c r="AD51" s="17">
        <f>data_survey!CU50</f>
        <v>0</v>
      </c>
      <c r="AE51" s="17">
        <f>data_survey!CV50</f>
        <v>0</v>
      </c>
      <c r="AF51" s="17">
        <f>data_survey!CW50</f>
        <v>0</v>
      </c>
      <c r="AG51" s="17">
        <f>data_survey!CO50</f>
        <v>0</v>
      </c>
      <c r="AH51" s="17">
        <f>data_survey!DA50</f>
        <v>0</v>
      </c>
      <c r="AI51" s="17">
        <f>data_survey!DC50</f>
        <v>0</v>
      </c>
      <c r="AJ51" s="17">
        <f>data_survey!DQ50</f>
        <v>0</v>
      </c>
      <c r="AK51" s="17">
        <f>data_survey!DF50</f>
        <v>0</v>
      </c>
      <c r="AL51" s="17">
        <f>if(AK51=1, data_survey!DN50, 0)</f>
        <v>0</v>
      </c>
      <c r="AM51" s="17">
        <f>data_survey!CM50</f>
        <v>1.5</v>
      </c>
      <c r="AN51" s="17">
        <f>data_survey!DH50</f>
        <v>1</v>
      </c>
      <c r="AO51" s="17">
        <f>data_survey!DJ50</f>
        <v>0</v>
      </c>
      <c r="AP51" s="17">
        <f>data_survey!DL50</f>
        <v>0</v>
      </c>
      <c r="AQ51" s="17">
        <f>data_survey!BC50</f>
        <v>2</v>
      </c>
      <c r="AR51" s="17">
        <f>data_survey!BD50</f>
        <v>2</v>
      </c>
      <c r="AS51" s="17">
        <f>data_survey!BE50</f>
        <v>2</v>
      </c>
      <c r="AT51" s="17">
        <f>data_survey!BF50</f>
        <v>2</v>
      </c>
      <c r="AU51" s="17">
        <f>data_survey!BG50</f>
        <v>2</v>
      </c>
      <c r="AV51" s="17">
        <f>data_survey!BH50</f>
        <v>1</v>
      </c>
      <c r="AW51" s="17">
        <f>data_survey!BI50</f>
        <v>1</v>
      </c>
      <c r="AX51" s="17">
        <f>data_survey!AP50</f>
        <v>2</v>
      </c>
      <c r="AY51" s="17">
        <f>data_survey!AQ50</f>
        <v>3</v>
      </c>
      <c r="AZ51" s="17">
        <f>data_survey!AR50</f>
        <v>2</v>
      </c>
      <c r="BA51" s="17">
        <f>data_survey!AS50</f>
        <v>1</v>
      </c>
      <c r="BB51" s="17">
        <f>data_survey!AT50</f>
        <v>1</v>
      </c>
      <c r="BC51" s="17">
        <f>data_survey!AU50</f>
        <v>2</v>
      </c>
      <c r="BD51" s="17">
        <f>data_survey!AV50</f>
        <v>3</v>
      </c>
      <c r="BE51" s="17">
        <f>data_survey!AW50</f>
        <v>1</v>
      </c>
      <c r="BF51" s="17">
        <f>data_survey!AX50</f>
        <v>1</v>
      </c>
      <c r="BG51" s="17"/>
    </row>
    <row r="52">
      <c r="A52" s="17">
        <f>if(data_survey!C51="Nam", 0, 1)</f>
        <v>0</v>
      </c>
      <c r="B52" s="17">
        <f>IFERROR(__xludf.DUMMYFUNCTION("LET(
  t, LOWER(TRIM(data_survey!E51)),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52" s="17">
        <f>IFERROR(__xludf.DUMMYFUNCTION("LET(
  t, LOWER(TRIM(data_survey!G51)),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2" s="17">
        <f>IFERROR(__xludf.DUMMYFUNCTION("LET(
  text, LOWER(data_survey!I51),
  IFERROR(
    IFS(
      REGEXMATCH(text,""ở cùng gia đình|ở trọ cùng gia đình""), 0,
      REGEXMATCH(text,""thuê trọ""), 1,
      REGEXMATCH(text,""ở ktx""), 2,
      REGEXMATCH(text,""có nhà tại khu vực đang học|có"&amp;" nhà|ở riêng tại chung cư""), 3,
      REGEXMATCH(text,""ở nhà người quen""), 4
    ),
  -1)
)"),1.0)</f>
        <v>1</v>
      </c>
      <c r="E52" s="17">
        <f>IFERROR(__xludf.DUMMYFUNCTION("LET(
  t, LOWER(TRIM(data_survey!K51)),
  IFERROR(
    IFS(
      REGEXMATCH(t,""xuất\s*sắc""), 0,
      REGEXMATCH(t,""^giỏi$""), 1,
      REGEXMATCH(t,""^khá$""), 2,
      REGEXMATCH(t,""trung bình|bình thường|^4$""), 3,
      REGEXMATCH(t,""rớt""), 4,
"&amp;"      REGEXMATCH(t,""năm nhất|tân sinh viên|mới|chưa|không|sắp thi|chuẩn bị thi|kq|kết quả|chưa có|chưa biết""), 5,
      TRUE, 5
    ),
  5)
)"),4.0)</f>
        <v>4</v>
      </c>
      <c r="F52" s="17">
        <f>IFERROR(__xludf.DUMMYFUNCTION("LET(
  t, LOWER(TRIM(data_survey!M51)),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52" s="17">
        <f>if(data_survey!O51="Có", 1, 0)</f>
        <v>1</v>
      </c>
      <c r="H52" s="17">
        <f>if(data_survey!R51="", 0, data_survey!R51)</f>
        <v>2</v>
      </c>
      <c r="I52" s="17">
        <f>data_survey!W51</f>
        <v>40</v>
      </c>
      <c r="J52" s="17">
        <f>if(data_survey!AF51="Không áp lực", 0, if(data_survey!AF51="Có chút áp lực", 1, if(data_survey!AF51="Áp lực nhiều", 2, 3)))</f>
        <v>3</v>
      </c>
      <c r="K52" s="17">
        <f>SWITCH(data_survey!AG51,
 "Không ảnh hưởng",0,
 "Có chút ảnh hưởng",1,
 "Ảnh hưởng nhiều",2,
 "Ảnh hưởng rất nhiều",3)</f>
        <v>3</v>
      </c>
      <c r="L52" s="17">
        <f>SWITCH(data_survey!AD51,
 "Không",0,
 "Có một chút",1,
 "Rất lo lắng",2)</f>
        <v>0</v>
      </c>
      <c r="M52" s="17">
        <f>SWITCH(data_survey!AE51,
 "Không",0,
 "Có một chút",1,
 "Nhiều",2)</f>
        <v>0</v>
      </c>
      <c r="N52" s="17">
        <f>data_survey!BV51</f>
        <v>1</v>
      </c>
      <c r="O52" s="17">
        <f>SWITCH(data_survey!BY51,
 "Không",0,
 "Có",1,
 "Nhiều",2)</f>
        <v>1</v>
      </c>
      <c r="P52" s="17">
        <f>if(data_survey!BW51="Không", 0, 1)</f>
        <v>1</v>
      </c>
      <c r="Q52" s="17">
        <f>IF(OR(
ISNUMBER(SEARCH("cha",data_survey!BX51)),
ISNUMBER(SEARCH("mẹ",data_survey!BX51)),
ISNUMBER(SEARCH("ba mẹ",data_survey!BX51)),
ISNUMBER(SEARCH("bame",data_survey!BX51)),
ISNUMBER(SEARCH("gia đình",data_survey!BX51)),
ISNUMBER(SEARCH("chị",data_survey!BX51)),
ISNUMBER(SEARCH("anh",data_survey!BX51)),
ISNUMBER(SEARCH("ông bà",data_survey!BX51)),
ISNUMBER(SEARCH("giám hộ",data_survey!BX51))
),1,
IF(OR(
ISNUMBER(SEARCH("bản thân",data_survey!BX51)),
ISNUMBER(SEARCH("tự mình",data_survey!BX51)),
ISNUMBER(SEARCH("tự bản thân",data_survey!BX51)),
ISNUMBER(SEARCH("tiền đi làm",data_survey!BX51)),
ISNUMBER(SEARCH("nghiên cứu khoa học",data_survey!BX51)),
ISNUMBER(SEARCH("một nửa lo",data_survey!BX51))
),2,
IF(OR(
ISNUMBER(SEARCH("học bổng",data_survey!BX51)),
ISNUMBER(SEARCH("giảm học phí",data_survey!BX51)),
ISNUMBER(SEARCH("không cần HP",data_survey!BX51)),
ISNUMBER(SEARCH("sư phạm",data_survey!BX51))
),3,4)))</f>
        <v>2</v>
      </c>
      <c r="R52" s="17">
        <f>data_survey!AN51</f>
        <v>0</v>
      </c>
      <c r="S52" s="17">
        <f>data_survey!AJ51</f>
        <v>0</v>
      </c>
      <c r="T52" s="17">
        <f>data_survey!AJ51</f>
        <v>0</v>
      </c>
      <c r="U52" s="17">
        <f>data_survey!CI51</f>
        <v>0</v>
      </c>
      <c r="V52" s="17">
        <f>data_survey!CG51</f>
        <v>0</v>
      </c>
      <c r="W52" s="17">
        <f>data_survey!CE51</f>
        <v>1</v>
      </c>
      <c r="X52" s="17">
        <f>data_survey!CC51</f>
        <v>0</v>
      </c>
      <c r="Y52" s="17">
        <f>data_survey!CA51</f>
        <v>0</v>
      </c>
      <c r="Z52" s="17">
        <f>data_survey!BN51</f>
        <v>2</v>
      </c>
      <c r="AA52" s="17">
        <f>data_survey!BP51</f>
        <v>0</v>
      </c>
      <c r="AB52" s="17">
        <f>data_survey!BQ51</f>
        <v>1</v>
      </c>
      <c r="AC52" s="17">
        <f>data_survey!BT51</f>
        <v>0</v>
      </c>
      <c r="AD52" s="17">
        <f>data_survey!CU51</f>
        <v>1</v>
      </c>
      <c r="AE52" s="17">
        <f>data_survey!CV51</f>
        <v>0</v>
      </c>
      <c r="AF52" s="17">
        <f>data_survey!CW51</f>
        <v>0</v>
      </c>
      <c r="AG52" s="17">
        <f>data_survey!CO51</f>
        <v>0</v>
      </c>
      <c r="AH52" s="17">
        <f>data_survey!DA51</f>
        <v>0</v>
      </c>
      <c r="AI52" s="17">
        <f>data_survey!DC51</f>
        <v>0</v>
      </c>
      <c r="AJ52" s="17">
        <f>data_survey!DQ51</f>
        <v>0</v>
      </c>
      <c r="AK52" s="17">
        <f>data_survey!DF51</f>
        <v>0</v>
      </c>
      <c r="AL52" s="17">
        <f>if(AK52=1, data_survey!DN51, 0)</f>
        <v>0</v>
      </c>
      <c r="AM52" s="17">
        <f>data_survey!CM51</f>
        <v>6</v>
      </c>
      <c r="AN52" s="17">
        <f>data_survey!DH51</f>
        <v>1</v>
      </c>
      <c r="AO52" s="17">
        <f>data_survey!DJ51</f>
        <v>1</v>
      </c>
      <c r="AP52" s="17">
        <f>data_survey!DL51</f>
        <v>0</v>
      </c>
      <c r="AQ52" s="17">
        <f>data_survey!BC51</f>
        <v>2</v>
      </c>
      <c r="AR52" s="17">
        <f>data_survey!BD51</f>
        <v>1</v>
      </c>
      <c r="AS52" s="17">
        <f>data_survey!BE51</f>
        <v>3</v>
      </c>
      <c r="AT52" s="17">
        <f>data_survey!BF51</f>
        <v>2</v>
      </c>
      <c r="AU52" s="17">
        <f>data_survey!BG51</f>
        <v>1</v>
      </c>
      <c r="AV52" s="17">
        <f>data_survey!BH51</f>
        <v>1</v>
      </c>
      <c r="AW52" s="17">
        <f>data_survey!BI51</f>
        <v>1</v>
      </c>
      <c r="AX52" s="17">
        <f>data_survey!AP51</f>
        <v>4</v>
      </c>
      <c r="AY52" s="17">
        <f>data_survey!AQ51</f>
        <v>4</v>
      </c>
      <c r="AZ52" s="17">
        <f>data_survey!AR51</f>
        <v>4</v>
      </c>
      <c r="BA52" s="17">
        <f>data_survey!AS51</f>
        <v>4</v>
      </c>
      <c r="BB52" s="17">
        <f>data_survey!AT51</f>
        <v>1</v>
      </c>
      <c r="BC52" s="17">
        <f>data_survey!AU51</f>
        <v>4</v>
      </c>
      <c r="BD52" s="17">
        <f>data_survey!AV51</f>
        <v>1</v>
      </c>
      <c r="BE52" s="17">
        <f>data_survey!AW51</f>
        <v>1</v>
      </c>
      <c r="BF52" s="17">
        <f>data_survey!AX51</f>
        <v>2</v>
      </c>
      <c r="BG52" s="17"/>
    </row>
    <row r="53">
      <c r="A53" s="17">
        <f>if(data_survey!C52="Nam", 0, 1)</f>
        <v>0</v>
      </c>
      <c r="B53" s="17">
        <f>IFERROR(__xludf.DUMMYFUNCTION("LET(
  t, LOWER(TRIM(data_survey!E52)),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3" s="17">
        <f>IFERROR(__xludf.DUMMYFUNCTION("LET(
  t, LOWER(TRIM(data_survey!G52)),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3" s="17">
        <f>IFERROR(__xludf.DUMMYFUNCTION("LET(
  text, LOWER(data_survey!I52),
  IFERROR(
    IFS(
      REGEXMATCH(text,""ở cùng gia đình|ở trọ cùng gia đình""), 0,
      REGEXMATCH(text,""thuê trọ""), 1,
      REGEXMATCH(text,""ở ktx""), 2,
      REGEXMATCH(text,""có nhà tại khu vực đang học|có"&amp;" nhà|ở riêng tại chung cư""), 3,
      REGEXMATCH(text,""ở nhà người quen""), 4
    ),
  -1)
)"),0.0)</f>
        <v>0</v>
      </c>
      <c r="E53" s="17">
        <f>IFERROR(__xludf.DUMMYFUNCTION("LET(
  t, LOWER(TRIM(data_survey!K52)),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53" s="17">
        <f>IFERROR(__xludf.DUMMYFUNCTION("LET(
  t, LOWER(TRIM(data_survey!M52)),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53" s="17">
        <f>if(data_survey!O52="Có", 1, 0)</f>
        <v>1</v>
      </c>
      <c r="H53" s="17">
        <f>if(data_survey!R52="", 0, data_survey!R52)</f>
        <v>1</v>
      </c>
      <c r="I53" s="17">
        <f>data_survey!W52</f>
        <v>25</v>
      </c>
      <c r="J53" s="17">
        <f>if(data_survey!AF52="Không áp lực", 0, if(data_survey!AF52="Có chút áp lực", 1, if(data_survey!AF52="Áp lực nhiều", 2, 3)))</f>
        <v>1</v>
      </c>
      <c r="K53" s="17">
        <f>SWITCH(data_survey!AG52,
 "Không ảnh hưởng",0,
 "Có chút ảnh hưởng",1,
 "Ảnh hưởng nhiều",2,
 "Ảnh hưởng rất nhiều",3)</f>
        <v>1</v>
      </c>
      <c r="L53" s="17">
        <f>SWITCH(data_survey!AD52,
 "Không",0,
 "Có một chút",1,
 "Rất lo lắng",2)</f>
        <v>2</v>
      </c>
      <c r="M53" s="17">
        <f>SWITCH(data_survey!AE52,
 "Không",0,
 "Có một chút",1,
 "Nhiều",2)</f>
        <v>1</v>
      </c>
      <c r="N53" s="17">
        <f>data_survey!BV52</f>
        <v>2</v>
      </c>
      <c r="O53" s="17">
        <f>SWITCH(data_survey!BY52,
 "Không",0,
 "Có",1,
 "Nhiều",2)</f>
        <v>1</v>
      </c>
      <c r="P53" s="17">
        <f>if(data_survey!BW52="Không", 0, 1)</f>
        <v>1</v>
      </c>
      <c r="Q53" s="17">
        <f>IF(OR(
ISNUMBER(SEARCH("cha",data_survey!BX52)),
ISNUMBER(SEARCH("mẹ",data_survey!BX52)),
ISNUMBER(SEARCH("ba mẹ",data_survey!BX52)),
ISNUMBER(SEARCH("bame",data_survey!BX52)),
ISNUMBER(SEARCH("gia đình",data_survey!BX52)),
ISNUMBER(SEARCH("chị",data_survey!BX52)),
ISNUMBER(SEARCH("anh",data_survey!BX52)),
ISNUMBER(SEARCH("ông bà",data_survey!BX52)),
ISNUMBER(SEARCH("giám hộ",data_survey!BX52))
),1,
IF(OR(
ISNUMBER(SEARCH("bản thân",data_survey!BX52)),
ISNUMBER(SEARCH("tự mình",data_survey!BX52)),
ISNUMBER(SEARCH("tự bản thân",data_survey!BX52)),
ISNUMBER(SEARCH("tiền đi làm",data_survey!BX52)),
ISNUMBER(SEARCH("nghiên cứu khoa học",data_survey!BX52)),
ISNUMBER(SEARCH("một nửa lo",data_survey!BX52))
),2,
IF(OR(
ISNUMBER(SEARCH("học bổng",data_survey!BX52)),
ISNUMBER(SEARCH("giảm học phí",data_survey!BX52)),
ISNUMBER(SEARCH("không cần HP",data_survey!BX52)),
ISNUMBER(SEARCH("sư phạm",data_survey!BX52))
),3,4)))</f>
        <v>1</v>
      </c>
      <c r="R53" s="17">
        <f>data_survey!AN52</f>
        <v>0</v>
      </c>
      <c r="S53" s="17">
        <f>data_survey!AJ52</f>
        <v>2</v>
      </c>
      <c r="T53" s="17">
        <f>data_survey!AJ52</f>
        <v>2</v>
      </c>
      <c r="U53" s="17">
        <f>data_survey!CI52</f>
        <v>0</v>
      </c>
      <c r="V53" s="17">
        <f>data_survey!CG52</f>
        <v>0</v>
      </c>
      <c r="W53" s="17">
        <f>data_survey!CE52</f>
        <v>0</v>
      </c>
      <c r="X53" s="17">
        <f>data_survey!CC52</f>
        <v>1</v>
      </c>
      <c r="Y53" s="17">
        <f>data_survey!CA52</f>
        <v>0</v>
      </c>
      <c r="Z53" s="17">
        <f>data_survey!BN52</f>
        <v>1</v>
      </c>
      <c r="AA53" s="17">
        <f>data_survey!BP52</f>
        <v>0</v>
      </c>
      <c r="AB53" s="17">
        <f>data_survey!BQ52</f>
        <v>1</v>
      </c>
      <c r="AC53" s="17">
        <f>data_survey!BT52</f>
        <v>1</v>
      </c>
      <c r="AD53" s="17">
        <f>data_survey!CU52</f>
        <v>1</v>
      </c>
      <c r="AE53" s="17">
        <f>data_survey!CV52</f>
        <v>1</v>
      </c>
      <c r="AF53" s="17">
        <f>data_survey!CW52</f>
        <v>1</v>
      </c>
      <c r="AG53" s="17">
        <f>data_survey!CO52</f>
        <v>0</v>
      </c>
      <c r="AH53" s="17">
        <f>data_survey!DA52</f>
        <v>0</v>
      </c>
      <c r="AI53" s="17">
        <f>data_survey!DC52</f>
        <v>0</v>
      </c>
      <c r="AJ53" s="17">
        <f>data_survey!DQ52</f>
        <v>0</v>
      </c>
      <c r="AK53" s="17">
        <f>data_survey!DF52</f>
        <v>1</v>
      </c>
      <c r="AL53" s="17">
        <f>if(AK53=1, data_survey!DN52, 0)</f>
        <v>1.5</v>
      </c>
      <c r="AM53" s="17">
        <f>data_survey!CM52</f>
        <v>0.75</v>
      </c>
      <c r="AN53" s="17">
        <f>data_survey!DH52</f>
        <v>0</v>
      </c>
      <c r="AO53" s="17">
        <f>data_survey!DJ52</f>
        <v>0</v>
      </c>
      <c r="AP53" s="17">
        <f>data_survey!DL52</f>
        <v>0</v>
      </c>
      <c r="AQ53" s="17">
        <f>data_survey!BC52</f>
        <v>2</v>
      </c>
      <c r="AR53" s="17">
        <f>data_survey!BD52</f>
        <v>1</v>
      </c>
      <c r="AS53" s="17">
        <f>data_survey!BE52</f>
        <v>2</v>
      </c>
      <c r="AT53" s="17">
        <f>data_survey!BF52</f>
        <v>1</v>
      </c>
      <c r="AU53" s="17">
        <f>data_survey!BG52</f>
        <v>1</v>
      </c>
      <c r="AV53" s="17">
        <f>data_survey!BH52</f>
        <v>1</v>
      </c>
      <c r="AW53" s="17">
        <f>data_survey!BI52</f>
        <v>1</v>
      </c>
      <c r="AX53" s="17">
        <f>data_survey!AP52</f>
        <v>1</v>
      </c>
      <c r="AY53" s="17">
        <f>data_survey!AQ52</f>
        <v>1</v>
      </c>
      <c r="AZ53" s="17">
        <f>data_survey!AR52</f>
        <v>2</v>
      </c>
      <c r="BA53" s="17">
        <f>data_survey!AS52</f>
        <v>2</v>
      </c>
      <c r="BB53" s="17">
        <f>data_survey!AT52</f>
        <v>1</v>
      </c>
      <c r="BC53" s="17">
        <f>data_survey!AU52</f>
        <v>1</v>
      </c>
      <c r="BD53" s="17">
        <f>data_survey!AV52</f>
        <v>1</v>
      </c>
      <c r="BE53" s="17">
        <f>data_survey!AW52</f>
        <v>2</v>
      </c>
      <c r="BF53" s="17">
        <f>data_survey!AX52</f>
        <v>1</v>
      </c>
      <c r="BG53" s="17"/>
    </row>
    <row r="54">
      <c r="A54" s="17">
        <f>if(data_survey!C53="Nam", 0, 1)</f>
        <v>0</v>
      </c>
      <c r="B54" s="17">
        <f>IFERROR(__xludf.DUMMYFUNCTION("LET(
  t, LOWER(TRIM(data_survey!E53)),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4" s="17">
        <f>IFERROR(__xludf.DUMMYFUNCTION("LET(
  t, LOWER(TRIM(data_survey!G53)),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4" s="17">
        <f>IFERROR(__xludf.DUMMYFUNCTION("LET(
  text, LOWER(data_survey!I53),
  IFERROR(
    IFS(
      REGEXMATCH(text,""ở cùng gia đình|ở trọ cùng gia đình""), 0,
      REGEXMATCH(text,""thuê trọ""), 1,
      REGEXMATCH(text,""ở ktx""), 2,
      REGEXMATCH(text,""có nhà tại khu vực đang học|có"&amp;" nhà|ở riêng tại chung cư""), 3,
      REGEXMATCH(text,""ở nhà người quen""), 4
    ),
  -1)
)"),2.0)</f>
        <v>2</v>
      </c>
      <c r="E54" s="17">
        <f>IFERROR(__xludf.DUMMYFUNCTION("LET(
  t, LOWER(TRIM(data_survey!K53)),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54" s="17">
        <f>IFERROR(__xludf.DUMMYFUNCTION("LET(
  t, LOWER(TRIM(data_survey!M53)),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54" s="17">
        <f>if(data_survey!O53="Có", 1, 0)</f>
        <v>0</v>
      </c>
      <c r="H54" s="17">
        <f>if(data_survey!R53="", 0, data_survey!R53)</f>
        <v>0</v>
      </c>
      <c r="I54" s="17">
        <f>data_survey!W53</f>
        <v>0</v>
      </c>
      <c r="J54" s="17">
        <f>if(data_survey!AF53="Không áp lực", 0, if(data_survey!AF53="Có chút áp lực", 1, if(data_survey!AF53="Áp lực nhiều", 2, 3)))</f>
        <v>2</v>
      </c>
      <c r="K54" s="17">
        <f>SWITCH(data_survey!AG53,
 "Không ảnh hưởng",0,
 "Có chút ảnh hưởng",1,
 "Ảnh hưởng nhiều",2,
 "Ảnh hưởng rất nhiều",3)</f>
        <v>1</v>
      </c>
      <c r="L54" s="17">
        <f>SWITCH(data_survey!AD53,
 "Không",0,
 "Có một chút",1,
 "Rất lo lắng",2)</f>
        <v>2</v>
      </c>
      <c r="M54" s="17">
        <f>SWITCH(data_survey!AE53,
 "Không",0,
 "Có một chút",1,
 "Nhiều",2)</f>
        <v>0</v>
      </c>
      <c r="N54" s="17">
        <f>data_survey!BV53</f>
        <v>3</v>
      </c>
      <c r="O54" s="17">
        <f>SWITCH(data_survey!BY53,
 "Không",0,
 "Có",1,
 "Nhiều",2)</f>
        <v>0</v>
      </c>
      <c r="P54" s="17">
        <f>if(data_survey!BW53="Không", 0, 1)</f>
        <v>0</v>
      </c>
      <c r="Q54" s="17">
        <f>IF(OR(
ISNUMBER(SEARCH("cha",data_survey!BX53)),
ISNUMBER(SEARCH("mẹ",data_survey!BX53)),
ISNUMBER(SEARCH("ba mẹ",data_survey!BX53)),
ISNUMBER(SEARCH("bame",data_survey!BX53)),
ISNUMBER(SEARCH("gia đình",data_survey!BX53)),
ISNUMBER(SEARCH("chị",data_survey!BX53)),
ISNUMBER(SEARCH("anh",data_survey!BX53)),
ISNUMBER(SEARCH("ông bà",data_survey!BX53)),
ISNUMBER(SEARCH("giám hộ",data_survey!BX53))
),1,
IF(OR(
ISNUMBER(SEARCH("bản thân",data_survey!BX53)),
ISNUMBER(SEARCH("tự mình",data_survey!BX53)),
ISNUMBER(SEARCH("tự bản thân",data_survey!BX53)),
ISNUMBER(SEARCH("tiền đi làm",data_survey!BX53)),
ISNUMBER(SEARCH("nghiên cứu khoa học",data_survey!BX53)),
ISNUMBER(SEARCH("một nửa lo",data_survey!BX53))
),2,
IF(OR(
ISNUMBER(SEARCH("học bổng",data_survey!BX53)),
ISNUMBER(SEARCH("giảm học phí",data_survey!BX53)),
ISNUMBER(SEARCH("không cần HP",data_survey!BX53)),
ISNUMBER(SEARCH("sư phạm",data_survey!BX53))
),3,4)))</f>
        <v>1</v>
      </c>
      <c r="R54" s="17">
        <f>data_survey!AN53</f>
        <v>0</v>
      </c>
      <c r="S54" s="17">
        <f>data_survey!AJ53</f>
        <v>0</v>
      </c>
      <c r="T54" s="17">
        <f>data_survey!AJ53</f>
        <v>0</v>
      </c>
      <c r="U54" s="17">
        <f>data_survey!CI53</f>
        <v>0</v>
      </c>
      <c r="V54" s="17">
        <f>data_survey!CG53</f>
        <v>0</v>
      </c>
      <c r="W54" s="17">
        <f>data_survey!CE53</f>
        <v>0</v>
      </c>
      <c r="X54" s="17">
        <f>data_survey!CC53</f>
        <v>2</v>
      </c>
      <c r="Y54" s="17">
        <f>data_survey!CA53</f>
        <v>0</v>
      </c>
      <c r="Z54" s="17">
        <f>data_survey!BN53</f>
        <v>1</v>
      </c>
      <c r="AA54" s="17">
        <f>data_survey!BP53</f>
        <v>0</v>
      </c>
      <c r="AB54" s="17">
        <f>data_survey!BQ53</f>
        <v>2</v>
      </c>
      <c r="AC54" s="17">
        <f>data_survey!BT53</f>
        <v>0</v>
      </c>
      <c r="AD54" s="17">
        <f>data_survey!CU53</f>
        <v>0</v>
      </c>
      <c r="AE54" s="17">
        <f>data_survey!CV53</f>
        <v>0</v>
      </c>
      <c r="AF54" s="17">
        <f>data_survey!CW53</f>
        <v>0</v>
      </c>
      <c r="AG54" s="17">
        <f>data_survey!CO53</f>
        <v>0</v>
      </c>
      <c r="AH54" s="17">
        <f>data_survey!DA53</f>
        <v>0</v>
      </c>
      <c r="AI54" s="17">
        <f>data_survey!DC53</f>
        <v>0</v>
      </c>
      <c r="AJ54" s="17">
        <f>data_survey!DQ53</f>
        <v>0</v>
      </c>
      <c r="AK54" s="17">
        <f>data_survey!DF53</f>
        <v>0</v>
      </c>
      <c r="AL54" s="17">
        <f>if(AK54=1, data_survey!DN53, 0)</f>
        <v>0</v>
      </c>
      <c r="AM54" s="17">
        <f>data_survey!CM53</f>
        <v>6</v>
      </c>
      <c r="AN54" s="17">
        <f>data_survey!DH53</f>
        <v>0</v>
      </c>
      <c r="AO54" s="17">
        <f>data_survey!DJ53</f>
        <v>0</v>
      </c>
      <c r="AP54" s="17">
        <f>data_survey!DL53</f>
        <v>0</v>
      </c>
      <c r="AQ54" s="17">
        <f>data_survey!BC53</f>
        <v>1</v>
      </c>
      <c r="AR54" s="17">
        <f>data_survey!BD53</f>
        <v>2</v>
      </c>
      <c r="AS54" s="17">
        <f>data_survey!BE53</f>
        <v>2</v>
      </c>
      <c r="AT54" s="17">
        <f>data_survey!BF53</f>
        <v>1</v>
      </c>
      <c r="AU54" s="17">
        <f>data_survey!BG53</f>
        <v>1</v>
      </c>
      <c r="AV54" s="17">
        <f>data_survey!BH53</f>
        <v>1</v>
      </c>
      <c r="AW54" s="17">
        <f>data_survey!BI53</f>
        <v>1</v>
      </c>
      <c r="AX54" s="17">
        <f>data_survey!AP53</f>
        <v>2</v>
      </c>
      <c r="AY54" s="17">
        <f>data_survey!AQ53</f>
        <v>2</v>
      </c>
      <c r="AZ54" s="17">
        <f>data_survey!AR53</f>
        <v>2</v>
      </c>
      <c r="BA54" s="17">
        <f>data_survey!AS53</f>
        <v>1</v>
      </c>
      <c r="BB54" s="17">
        <f>data_survey!AT53</f>
        <v>3</v>
      </c>
      <c r="BC54" s="17">
        <f>data_survey!AU53</f>
        <v>1</v>
      </c>
      <c r="BD54" s="17">
        <f>data_survey!AV53</f>
        <v>1</v>
      </c>
      <c r="BE54" s="17">
        <f>data_survey!AW53</f>
        <v>1</v>
      </c>
      <c r="BF54" s="17">
        <f>data_survey!AX53</f>
        <v>1</v>
      </c>
      <c r="BG54" s="17"/>
    </row>
    <row r="55">
      <c r="A55" s="17">
        <f>if(data_survey!C54="Nam", 0, 1)</f>
        <v>1</v>
      </c>
      <c r="B55" s="17">
        <f>IFERROR(__xludf.DUMMYFUNCTION("LET(
  t, LOWER(TRIM(data_survey!E54)),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)"),4.0)</f>
        <v>4</v>
      </c>
      <c r="C55" s="17">
        <f>IFERROR(__xludf.DUMMYFUNCTION("LET(
  t, LOWER(TRIM(data_survey!G54)),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5" s="17">
        <f>IFERROR(__xludf.DUMMYFUNCTION("LET(
  text, LOWER(data_survey!I54),
  IFERROR(
    IFS(
      REGEXMATCH(text,""ở cùng gia đình|ở trọ cùng gia đình""), 0,
      REGEXMATCH(text,""thuê trọ""), 1,
      REGEXMATCH(text,""ở ktx""), 2,
      REGEXMATCH(text,""có nhà tại khu vực đang học|có"&amp;" nhà|ở riêng tại chung cư""), 3,
      REGEXMATCH(text,""ở nhà người quen""), 4
    ),
  -1)
)"),2.0)</f>
        <v>2</v>
      </c>
      <c r="E55" s="17">
        <f>IFERROR(__xludf.DUMMYFUNCTION("LET(
  t, LOWER(TRIM(data_survey!K54)),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55" s="17">
        <f>IFERROR(__xludf.DUMMYFUNCTION("LET(
  t, LOWER(TRIM(data_survey!M54)),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55" s="17">
        <f>if(data_survey!O54="Có", 1, 0)</f>
        <v>0</v>
      </c>
      <c r="H55" s="17">
        <f>if(data_survey!R54="", 0, data_survey!R54)</f>
        <v>0</v>
      </c>
      <c r="I55" s="17">
        <f>data_survey!W54</f>
        <v>0</v>
      </c>
      <c r="J55" s="17">
        <f>if(data_survey!AF54="Không áp lực", 0, if(data_survey!AF54="Có chút áp lực", 1, if(data_survey!AF54="Áp lực nhiều", 2, 3)))</f>
        <v>1</v>
      </c>
      <c r="K55" s="17">
        <f>SWITCH(data_survey!AG54,
 "Không ảnh hưởng",0,
 "Có chút ảnh hưởng",1,
 "Ảnh hưởng nhiều",2,
 "Ảnh hưởng rất nhiều",3)</f>
        <v>0</v>
      </c>
      <c r="L55" s="17">
        <f>SWITCH(data_survey!AD54,
 "Không",0,
 "Có một chút",1,
 "Rất lo lắng",2)</f>
        <v>1</v>
      </c>
      <c r="M55" s="17">
        <f>SWITCH(data_survey!AE54,
 "Không",0,
 "Có một chút",1,
 "Nhiều",2)</f>
        <v>0</v>
      </c>
      <c r="N55" s="17">
        <f>data_survey!BV54</f>
        <v>2</v>
      </c>
      <c r="O55" s="17">
        <f>SWITCH(data_survey!BY54,
 "Không",0,
 "Có",1,
 "Nhiều",2)</f>
        <v>0</v>
      </c>
      <c r="P55" s="17">
        <f>if(data_survey!BW54="Không", 0, 1)</f>
        <v>1</v>
      </c>
      <c r="Q55" s="17">
        <f>IF(OR(
ISNUMBER(SEARCH("cha",data_survey!BX54)),
ISNUMBER(SEARCH("mẹ",data_survey!BX54)),
ISNUMBER(SEARCH("ba mẹ",data_survey!BX54)),
ISNUMBER(SEARCH("bame",data_survey!BX54)),
ISNUMBER(SEARCH("gia đình",data_survey!BX54)),
ISNUMBER(SEARCH("chị",data_survey!BX54)),
ISNUMBER(SEARCH("anh",data_survey!BX54)),
ISNUMBER(SEARCH("ông bà",data_survey!BX54)),
ISNUMBER(SEARCH("giám hộ",data_survey!BX54))
),1,
IF(OR(
ISNUMBER(SEARCH("bản thân",data_survey!BX54)),
ISNUMBER(SEARCH("tự mình",data_survey!BX54)),
ISNUMBER(SEARCH("tự bản thân",data_survey!BX54)),
ISNUMBER(SEARCH("tiền đi làm",data_survey!BX54)),
ISNUMBER(SEARCH("nghiên cứu khoa học",data_survey!BX54)),
ISNUMBER(SEARCH("một nửa lo",data_survey!BX54))
),2,
IF(OR(
ISNUMBER(SEARCH("học bổng",data_survey!BX54)),
ISNUMBER(SEARCH("giảm học phí",data_survey!BX54)),
ISNUMBER(SEARCH("không cần HP",data_survey!BX54)),
ISNUMBER(SEARCH("sư phạm",data_survey!BX54))
),3,4)))</f>
        <v>1</v>
      </c>
      <c r="R55" s="17">
        <f>data_survey!AN54</f>
        <v>2</v>
      </c>
      <c r="S55" s="17">
        <f>data_survey!AJ54</f>
        <v>1</v>
      </c>
      <c r="T55" s="17">
        <f>data_survey!AJ54</f>
        <v>1</v>
      </c>
      <c r="U55" s="17">
        <f>data_survey!CI54</f>
        <v>1</v>
      </c>
      <c r="V55" s="17">
        <f>data_survey!CG54</f>
        <v>1</v>
      </c>
      <c r="W55" s="17">
        <f>data_survey!CE54</f>
        <v>1</v>
      </c>
      <c r="X55" s="17">
        <f>data_survey!CC54</f>
        <v>1</v>
      </c>
      <c r="Y55" s="17">
        <f>data_survey!CA54</f>
        <v>1</v>
      </c>
      <c r="Z55" s="17">
        <f>data_survey!BN54</f>
        <v>3</v>
      </c>
      <c r="AA55" s="17">
        <f>data_survey!BP54</f>
        <v>0</v>
      </c>
      <c r="AB55" s="17">
        <f>data_survey!BQ54</f>
        <v>1</v>
      </c>
      <c r="AC55" s="17">
        <f>data_survey!BT54</f>
        <v>1</v>
      </c>
      <c r="AD55" s="17">
        <f>data_survey!CU54</f>
        <v>0</v>
      </c>
      <c r="AE55" s="17">
        <f>data_survey!CV54</f>
        <v>1</v>
      </c>
      <c r="AF55" s="17">
        <f>data_survey!CW54</f>
        <v>0</v>
      </c>
      <c r="AG55" s="17">
        <f>data_survey!CO54</f>
        <v>1</v>
      </c>
      <c r="AH55" s="17">
        <f>data_survey!DA54</f>
        <v>0</v>
      </c>
      <c r="AI55" s="17">
        <f>data_survey!DC54</f>
        <v>0</v>
      </c>
      <c r="AJ55" s="17">
        <f>data_survey!DQ54</f>
        <v>1</v>
      </c>
      <c r="AK55" s="17">
        <f>data_survey!DF54</f>
        <v>0</v>
      </c>
      <c r="AL55" s="17">
        <f>if(AK55=1, data_survey!DN54, 0)</f>
        <v>0</v>
      </c>
      <c r="AM55" s="17">
        <f>data_survey!CM54</f>
        <v>6</v>
      </c>
      <c r="AN55" s="17">
        <f>data_survey!DH54</f>
        <v>0</v>
      </c>
      <c r="AO55" s="17">
        <f>data_survey!DJ54</f>
        <v>1</v>
      </c>
      <c r="AP55" s="17">
        <f>data_survey!DL54</f>
        <v>0</v>
      </c>
      <c r="AQ55" s="17">
        <f>data_survey!BC54</f>
        <v>3</v>
      </c>
      <c r="AR55" s="17">
        <f>data_survey!BD54</f>
        <v>2</v>
      </c>
      <c r="AS55" s="17">
        <f>data_survey!BE54</f>
        <v>2</v>
      </c>
      <c r="AT55" s="17">
        <f>data_survey!BF54</f>
        <v>2</v>
      </c>
      <c r="AU55" s="17">
        <f>data_survey!BG54</f>
        <v>2</v>
      </c>
      <c r="AV55" s="17">
        <f>data_survey!BH54</f>
        <v>1</v>
      </c>
      <c r="AW55" s="17">
        <f>data_survey!BI54</f>
        <v>2</v>
      </c>
      <c r="AX55" s="17">
        <f>data_survey!AP54</f>
        <v>4</v>
      </c>
      <c r="AY55" s="17">
        <f>data_survey!AQ54</f>
        <v>3</v>
      </c>
      <c r="AZ55" s="17">
        <f>data_survey!AR54</f>
        <v>4</v>
      </c>
      <c r="BA55" s="17">
        <f>data_survey!AS54</f>
        <v>4</v>
      </c>
      <c r="BB55" s="17">
        <f>data_survey!AT54</f>
        <v>2</v>
      </c>
      <c r="BC55" s="17">
        <f>data_survey!AU54</f>
        <v>3</v>
      </c>
      <c r="BD55" s="17">
        <f>data_survey!AV54</f>
        <v>2</v>
      </c>
      <c r="BE55" s="17">
        <f>data_survey!AW54</f>
        <v>2</v>
      </c>
      <c r="BF55" s="17">
        <f>data_survey!AX54</f>
        <v>1</v>
      </c>
      <c r="BG55" s="17"/>
    </row>
    <row r="56">
      <c r="A56" s="17">
        <f>if(data_survey!C55="Nam", 0, 1)</f>
        <v>0</v>
      </c>
      <c r="B56" s="17">
        <f>IFERROR(__xludf.DUMMYFUNCTION("LET(
  t, LOWER(TRIM(data_survey!E55)),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56" s="17">
        <f>IFERROR(__xludf.DUMMYFUNCTION("LET(
  t, LOWER(TRIM(data_survey!G55)),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56" s="17">
        <f>IFERROR(__xludf.DUMMYFUNCTION("LET(
  text, LOWER(data_survey!I55),
  IFERROR(
    IFS(
      REGEXMATCH(text,""ở cùng gia đình|ở trọ cùng gia đình""), 0,
      REGEXMATCH(text,""thuê trọ""), 1,
      REGEXMATCH(text,""ở ktx""), 2,
      REGEXMATCH(text,""có nhà tại khu vực đang học|có"&amp;" nhà|ở riêng tại chung cư""), 3,
      REGEXMATCH(text,""ở nhà người quen""), 4
    ),
  -1)
)"),1.0)</f>
        <v>1</v>
      </c>
      <c r="E56" s="17">
        <f>IFERROR(__xludf.DUMMYFUNCTION("LET(
  t, LOWER(TRIM(data_survey!K55)),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56" s="17">
        <f>IFERROR(__xludf.DUMMYFUNCTION("LET(
  t, LOWER(TRIM(data_survey!M55)),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56" s="17">
        <f>if(data_survey!O55="Có", 1, 0)</f>
        <v>0</v>
      </c>
      <c r="H56" s="17">
        <f>if(data_survey!R55="", 0, data_survey!R55)</f>
        <v>0</v>
      </c>
      <c r="I56" s="17">
        <f>data_survey!W55</f>
        <v>0</v>
      </c>
      <c r="J56" s="17">
        <f>if(data_survey!AF55="Không áp lực", 0, if(data_survey!AF55="Có chút áp lực", 1, if(data_survey!AF55="Áp lực nhiều", 2, 3)))</f>
        <v>0</v>
      </c>
      <c r="K56" s="17">
        <f>SWITCH(data_survey!AG55,
 "Không ảnh hưởng",0,
 "Có chút ảnh hưởng",1,
 "Ảnh hưởng nhiều",2,
 "Ảnh hưởng rất nhiều",3)</f>
        <v>1</v>
      </c>
      <c r="L56" s="17">
        <f>SWITCH(data_survey!AD55,
 "Không",0,
 "Có một chút",1,
 "Rất lo lắng",2)</f>
        <v>1</v>
      </c>
      <c r="M56" s="17">
        <f>SWITCH(data_survey!AE55,
 "Không",0,
 "Có một chút",1,
 "Nhiều",2)</f>
        <v>0</v>
      </c>
      <c r="N56" s="17">
        <f>data_survey!BV55</f>
        <v>3</v>
      </c>
      <c r="O56" s="17">
        <f>SWITCH(data_survey!BY55,
 "Không",0,
 "Có",1,
 "Nhiều",2)</f>
        <v>1</v>
      </c>
      <c r="P56" s="17">
        <f>if(data_survey!BW55="Không", 0, 1)</f>
        <v>1</v>
      </c>
      <c r="Q56" s="17">
        <f>IF(OR(
ISNUMBER(SEARCH("cha",data_survey!BX55)),
ISNUMBER(SEARCH("mẹ",data_survey!BX55)),
ISNUMBER(SEARCH("ba mẹ",data_survey!BX55)),
ISNUMBER(SEARCH("bame",data_survey!BX55)),
ISNUMBER(SEARCH("gia đình",data_survey!BX55)),
ISNUMBER(SEARCH("chị",data_survey!BX55)),
ISNUMBER(SEARCH("anh",data_survey!BX55)),
ISNUMBER(SEARCH("ông bà",data_survey!BX55)),
ISNUMBER(SEARCH("giám hộ",data_survey!BX55))
),1,
IF(OR(
ISNUMBER(SEARCH("bản thân",data_survey!BX55)),
ISNUMBER(SEARCH("tự mình",data_survey!BX55)),
ISNUMBER(SEARCH("tự bản thân",data_survey!BX55)),
ISNUMBER(SEARCH("tiền đi làm",data_survey!BX55)),
ISNUMBER(SEARCH("nghiên cứu khoa học",data_survey!BX55)),
ISNUMBER(SEARCH("một nửa lo",data_survey!BX55))
),2,
IF(OR(
ISNUMBER(SEARCH("học bổng",data_survey!BX55)),
ISNUMBER(SEARCH("giảm học phí",data_survey!BX55)),
ISNUMBER(SEARCH("không cần HP",data_survey!BX55)),
ISNUMBER(SEARCH("sư phạm",data_survey!BX55))
),3,4)))</f>
        <v>1</v>
      </c>
      <c r="R56" s="17">
        <f>data_survey!AN55</f>
        <v>2</v>
      </c>
      <c r="S56" s="17">
        <f>data_survey!AJ55</f>
        <v>0</v>
      </c>
      <c r="T56" s="17">
        <f>data_survey!AJ55</f>
        <v>0</v>
      </c>
      <c r="U56" s="17">
        <f>data_survey!CI55</f>
        <v>2</v>
      </c>
      <c r="V56" s="17">
        <f>data_survey!CG55</f>
        <v>1</v>
      </c>
      <c r="W56" s="17">
        <f>data_survey!CE55</f>
        <v>2</v>
      </c>
      <c r="X56" s="17">
        <f>data_survey!CC55</f>
        <v>2</v>
      </c>
      <c r="Y56" s="17">
        <f>data_survey!CA55</f>
        <v>2</v>
      </c>
      <c r="Z56" s="17">
        <f>data_survey!BN55</f>
        <v>5</v>
      </c>
      <c r="AA56" s="17">
        <f>data_survey!BP55</f>
        <v>1</v>
      </c>
      <c r="AB56" s="17">
        <f>data_survey!BQ55</f>
        <v>6</v>
      </c>
      <c r="AC56" s="17">
        <f>data_survey!BT55</f>
        <v>1</v>
      </c>
      <c r="AD56" s="17">
        <f>data_survey!CU55</f>
        <v>0</v>
      </c>
      <c r="AE56" s="17">
        <f>data_survey!CV55</f>
        <v>0</v>
      </c>
      <c r="AF56" s="17">
        <f>data_survey!CW55</f>
        <v>0</v>
      </c>
      <c r="AG56" s="17">
        <f>data_survey!CO55</f>
        <v>1</v>
      </c>
      <c r="AH56" s="17">
        <f>data_survey!DA55</f>
        <v>0</v>
      </c>
      <c r="AI56" s="17">
        <f>data_survey!DC55</f>
        <v>0</v>
      </c>
      <c r="AJ56" s="17">
        <f>data_survey!DQ55</f>
        <v>0</v>
      </c>
      <c r="AK56" s="17">
        <f>data_survey!DF55</f>
        <v>1</v>
      </c>
      <c r="AL56" s="17">
        <f>if(AK56=1, data_survey!DN55, 0)</f>
        <v>1.5</v>
      </c>
      <c r="AM56" s="17">
        <f>data_survey!CM55</f>
        <v>1.5</v>
      </c>
      <c r="AN56" s="17">
        <f>data_survey!DH55</f>
        <v>0</v>
      </c>
      <c r="AO56" s="17">
        <f>data_survey!DJ55</f>
        <v>0</v>
      </c>
      <c r="AP56" s="17">
        <f>data_survey!DL55</f>
        <v>0</v>
      </c>
      <c r="AQ56" s="17">
        <f>data_survey!BC55</f>
        <v>4</v>
      </c>
      <c r="AR56" s="17">
        <f>data_survey!BD55</f>
        <v>3</v>
      </c>
      <c r="AS56" s="17">
        <f>data_survey!BE55</f>
        <v>4</v>
      </c>
      <c r="AT56" s="17">
        <f>data_survey!BF55</f>
        <v>3</v>
      </c>
      <c r="AU56" s="17">
        <f>data_survey!BG55</f>
        <v>4</v>
      </c>
      <c r="AV56" s="17">
        <f>data_survey!BH55</f>
        <v>3</v>
      </c>
      <c r="AW56" s="17">
        <f>data_survey!BI55</f>
        <v>4</v>
      </c>
      <c r="AX56" s="17">
        <f>data_survey!AP55</f>
        <v>4</v>
      </c>
      <c r="AY56" s="17">
        <f>data_survey!AQ55</f>
        <v>4</v>
      </c>
      <c r="AZ56" s="17">
        <f>data_survey!AR55</f>
        <v>4</v>
      </c>
      <c r="BA56" s="17">
        <f>data_survey!AS55</f>
        <v>4</v>
      </c>
      <c r="BB56" s="17">
        <f>data_survey!AT55</f>
        <v>4</v>
      </c>
      <c r="BC56" s="17">
        <f>data_survey!AU55</f>
        <v>4</v>
      </c>
      <c r="BD56" s="17">
        <f>data_survey!AV55</f>
        <v>4</v>
      </c>
      <c r="BE56" s="17">
        <f>data_survey!AW55</f>
        <v>3</v>
      </c>
      <c r="BF56" s="17">
        <f>data_survey!AX55</f>
        <v>3</v>
      </c>
      <c r="BG56" s="17"/>
    </row>
    <row r="57">
      <c r="A57" s="17">
        <f>if(data_survey!C56="Nam", 0, 1)</f>
        <v>0</v>
      </c>
      <c r="B57" s="17">
        <f>IFERROR(__xludf.DUMMYFUNCTION("LET(
  t, LOWER(TRIM(data_survey!E56)),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7" s="17">
        <f>IFERROR(__xludf.DUMMYFUNCTION("LET(
  t, LOWER(TRIM(data_survey!G56)),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7" s="17">
        <f>IFERROR(__xludf.DUMMYFUNCTION("LET(
  text, LOWER(data_survey!I56),
  IFERROR(
    IFS(
      REGEXMATCH(text,""ở cùng gia đình|ở trọ cùng gia đình""), 0,
      REGEXMATCH(text,""thuê trọ""), 1,
      REGEXMATCH(text,""ở ktx""), 2,
      REGEXMATCH(text,""có nhà tại khu vực đang học|có"&amp;" nhà|ở riêng tại chung cư""), 3,
      REGEXMATCH(text,""ở nhà người quen""), 4
    ),
  -1)
)"),1.0)</f>
        <v>1</v>
      </c>
      <c r="E57" s="17">
        <f>IFERROR(__xludf.DUMMYFUNCTION("LET(
  t, LOWER(TRIM(data_survey!K56)),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57" s="17">
        <f>IFERROR(__xludf.DUMMYFUNCTION("LET(
  t, LOWER(TRIM(data_survey!M56)),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57" s="17">
        <f>if(data_survey!O56="Có", 1, 0)</f>
        <v>1</v>
      </c>
      <c r="H57" s="17">
        <f>if(data_survey!R56="", 0, data_survey!R56)</f>
        <v>1</v>
      </c>
      <c r="I57" s="17">
        <f>data_survey!W56</f>
        <v>25</v>
      </c>
      <c r="J57" s="17">
        <f>if(data_survey!AF56="Không áp lực", 0, if(data_survey!AF56="Có chút áp lực", 1, if(data_survey!AF56="Áp lực nhiều", 2, 3)))</f>
        <v>1</v>
      </c>
      <c r="K57" s="17">
        <f>SWITCH(data_survey!AG56,
 "Không ảnh hưởng",0,
 "Có chút ảnh hưởng",1,
 "Ảnh hưởng nhiều",2,
 "Ảnh hưởng rất nhiều",3)</f>
        <v>1</v>
      </c>
      <c r="L57" s="17">
        <f>SWITCH(data_survey!AD56,
 "Không",0,
 "Có một chút",1,
 "Rất lo lắng",2)</f>
        <v>1</v>
      </c>
      <c r="M57" s="17">
        <f>SWITCH(data_survey!AE56,
 "Không",0,
 "Có một chút",1,
 "Nhiều",2)</f>
        <v>1</v>
      </c>
      <c r="N57" s="17">
        <f>data_survey!BV56</f>
        <v>3</v>
      </c>
      <c r="O57" s="17">
        <f>SWITCH(data_survey!BY56,
 "Không",0,
 "Có",1,
 "Nhiều",2)</f>
        <v>1</v>
      </c>
      <c r="P57" s="17">
        <f>if(data_survey!BW56="Không", 0, 1)</f>
        <v>1</v>
      </c>
      <c r="Q57" s="17">
        <f>IF(OR(
ISNUMBER(SEARCH("cha",data_survey!BX56)),
ISNUMBER(SEARCH("mẹ",data_survey!BX56)),
ISNUMBER(SEARCH("ba mẹ",data_survey!BX56)),
ISNUMBER(SEARCH("bame",data_survey!BX56)),
ISNUMBER(SEARCH("gia đình",data_survey!BX56)),
ISNUMBER(SEARCH("chị",data_survey!BX56)),
ISNUMBER(SEARCH("anh",data_survey!BX56)),
ISNUMBER(SEARCH("ông bà",data_survey!BX56)),
ISNUMBER(SEARCH("giám hộ",data_survey!BX56))
),1,
IF(OR(
ISNUMBER(SEARCH("bản thân",data_survey!BX56)),
ISNUMBER(SEARCH("tự mình",data_survey!BX56)),
ISNUMBER(SEARCH("tự bản thân",data_survey!BX56)),
ISNUMBER(SEARCH("tiền đi làm",data_survey!BX56)),
ISNUMBER(SEARCH("nghiên cứu khoa học",data_survey!BX56)),
ISNUMBER(SEARCH("một nửa lo",data_survey!BX56))
),2,
IF(OR(
ISNUMBER(SEARCH("học bổng",data_survey!BX56)),
ISNUMBER(SEARCH("giảm học phí",data_survey!BX56)),
ISNUMBER(SEARCH("không cần HP",data_survey!BX56)),
ISNUMBER(SEARCH("sư phạm",data_survey!BX56))
),3,4)))</f>
        <v>1</v>
      </c>
      <c r="R57" s="17">
        <f>data_survey!AN56</f>
        <v>1</v>
      </c>
      <c r="S57" s="17">
        <f>data_survey!AJ56</f>
        <v>2</v>
      </c>
      <c r="T57" s="17">
        <f>data_survey!AJ56</f>
        <v>2</v>
      </c>
      <c r="U57" s="17">
        <f>data_survey!CI56</f>
        <v>0</v>
      </c>
      <c r="V57" s="17">
        <f>data_survey!CG56</f>
        <v>1</v>
      </c>
      <c r="W57" s="17">
        <f>data_survey!CE56</f>
        <v>1</v>
      </c>
      <c r="X57" s="17">
        <f>data_survey!CC56</f>
        <v>1</v>
      </c>
      <c r="Y57" s="17">
        <f>data_survey!CA56</f>
        <v>1</v>
      </c>
      <c r="Z57" s="17">
        <f>data_survey!BN56</f>
        <v>3</v>
      </c>
      <c r="AA57" s="17">
        <f>data_survey!BP56</f>
        <v>0</v>
      </c>
      <c r="AB57" s="17">
        <f>data_survey!BQ56</f>
        <v>3</v>
      </c>
      <c r="AC57" s="17">
        <f>data_survey!BT56</f>
        <v>1</v>
      </c>
      <c r="AD57" s="17">
        <f>data_survey!CU56</f>
        <v>0</v>
      </c>
      <c r="AE57" s="17">
        <f>data_survey!CV56</f>
        <v>1</v>
      </c>
      <c r="AF57" s="17">
        <f>data_survey!CW56</f>
        <v>0</v>
      </c>
      <c r="AG57" s="17">
        <f>data_survey!CO56</f>
        <v>0</v>
      </c>
      <c r="AH57" s="17">
        <f>data_survey!DA56</f>
        <v>1</v>
      </c>
      <c r="AI57" s="17">
        <f>data_survey!DC56</f>
        <v>0</v>
      </c>
      <c r="AJ57" s="17">
        <f>data_survey!DQ56</f>
        <v>0</v>
      </c>
      <c r="AK57" s="17">
        <f>data_survey!DF56</f>
        <v>0</v>
      </c>
      <c r="AL57" s="17">
        <f>if(AK57=1, data_survey!DN56, 0)</f>
        <v>0</v>
      </c>
      <c r="AM57" s="17">
        <f>data_survey!CM56</f>
        <v>6</v>
      </c>
      <c r="AN57" s="17">
        <f>data_survey!DH56</f>
        <v>0</v>
      </c>
      <c r="AO57" s="17">
        <f>data_survey!DJ56</f>
        <v>1</v>
      </c>
      <c r="AP57" s="17">
        <f>data_survey!DL56</f>
        <v>1</v>
      </c>
      <c r="AQ57" s="17">
        <f>data_survey!BC56</f>
        <v>3</v>
      </c>
      <c r="AR57" s="17">
        <f>data_survey!BD56</f>
        <v>3</v>
      </c>
      <c r="AS57" s="17">
        <f>data_survey!BE56</f>
        <v>3</v>
      </c>
      <c r="AT57" s="17">
        <f>data_survey!BF56</f>
        <v>3</v>
      </c>
      <c r="AU57" s="17">
        <f>data_survey!BG56</f>
        <v>3</v>
      </c>
      <c r="AV57" s="17">
        <f>data_survey!BH56</f>
        <v>2</v>
      </c>
      <c r="AW57" s="17">
        <f>data_survey!BI56</f>
        <v>2</v>
      </c>
      <c r="AX57" s="17">
        <f>data_survey!AP56</f>
        <v>2</v>
      </c>
      <c r="AY57" s="17">
        <f>data_survey!AQ56</f>
        <v>2</v>
      </c>
      <c r="AZ57" s="17">
        <f>data_survey!AR56</f>
        <v>2</v>
      </c>
      <c r="BA57" s="17">
        <f>data_survey!AS56</f>
        <v>3</v>
      </c>
      <c r="BB57" s="17">
        <f>data_survey!AT56</f>
        <v>3</v>
      </c>
      <c r="BC57" s="17">
        <f>data_survey!AU56</f>
        <v>3</v>
      </c>
      <c r="BD57" s="17">
        <f>data_survey!AV56</f>
        <v>3</v>
      </c>
      <c r="BE57" s="17">
        <f>data_survey!AW56</f>
        <v>3</v>
      </c>
      <c r="BF57" s="17">
        <f>data_survey!AX56</f>
        <v>3</v>
      </c>
      <c r="BG57" s="17"/>
    </row>
    <row r="58">
      <c r="A58" s="17">
        <f>if(data_survey!C57="Nam", 0, 1)</f>
        <v>0</v>
      </c>
      <c r="B58" s="17">
        <f>IFERROR(__xludf.DUMMYFUNCTION("LET(
  t, LOWER(TRIM(data_survey!E57)),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8" s="17">
        <f>IFERROR(__xludf.DUMMYFUNCTION("LET(
  t, LOWER(TRIM(data_survey!G57)),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8" s="17">
        <f>IFERROR(__xludf.DUMMYFUNCTION("LET(
  text, LOWER(data_survey!I57),
  IFERROR(
    IFS(
      REGEXMATCH(text,""ở cùng gia đình|ở trọ cùng gia đình""), 0,
      REGEXMATCH(text,""thuê trọ""), 1,
      REGEXMATCH(text,""ở ktx""), 2,
      REGEXMATCH(text,""có nhà tại khu vực đang học|có"&amp;" nhà|ở riêng tại chung cư""), 3,
      REGEXMATCH(text,""ở nhà người quen""), 4
    ),
  -1)
)"),1.0)</f>
        <v>1</v>
      </c>
      <c r="E58" s="17">
        <f>IFERROR(__xludf.DUMMYFUNCTION("LET(
  t, LOWER(TRIM(data_survey!K57)),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58" s="17">
        <f>IFERROR(__xludf.DUMMYFUNCTION("LET(
  t, LOWER(TRIM(data_survey!M57)),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58" s="17">
        <f>if(data_survey!O57="Có", 1, 0)</f>
        <v>0</v>
      </c>
      <c r="H58" s="17">
        <f>if(data_survey!R57="", 0, data_survey!R57)</f>
        <v>0</v>
      </c>
      <c r="I58" s="17">
        <f>data_survey!W57</f>
        <v>0</v>
      </c>
      <c r="J58" s="17">
        <f>if(data_survey!AF57="Không áp lực", 0, if(data_survey!AF57="Có chút áp lực", 1, if(data_survey!AF57="Áp lực nhiều", 2, 3)))</f>
        <v>1</v>
      </c>
      <c r="K58" s="17">
        <f>SWITCH(data_survey!AG57,
 "Không ảnh hưởng",0,
 "Có chút ảnh hưởng",1,
 "Ảnh hưởng nhiều",2,
 "Ảnh hưởng rất nhiều",3)</f>
        <v>1</v>
      </c>
      <c r="L58" s="17">
        <f>SWITCH(data_survey!AD57,
 "Không",0,
 "Có một chút",1,
 "Rất lo lắng",2)</f>
        <v>2</v>
      </c>
      <c r="M58" s="17">
        <f>SWITCH(data_survey!AE57,
 "Không",0,
 "Có một chút",1,
 "Nhiều",2)</f>
        <v>0</v>
      </c>
      <c r="N58" s="17">
        <f>data_survey!BV57</f>
        <v>4</v>
      </c>
      <c r="O58" s="17">
        <f>SWITCH(data_survey!BY57,
 "Không",0,
 "Có",1,
 "Nhiều",2)</f>
        <v>0</v>
      </c>
      <c r="P58" s="17">
        <f>if(data_survey!BW57="Không", 0, 1)</f>
        <v>0</v>
      </c>
      <c r="Q58" s="17">
        <f>IF(OR(
ISNUMBER(SEARCH("cha",data_survey!BX57)),
ISNUMBER(SEARCH("mẹ",data_survey!BX57)),
ISNUMBER(SEARCH("ba mẹ",data_survey!BX57)),
ISNUMBER(SEARCH("bame",data_survey!BX57)),
ISNUMBER(SEARCH("gia đình",data_survey!BX57)),
ISNUMBER(SEARCH("chị",data_survey!BX57)),
ISNUMBER(SEARCH("anh",data_survey!BX57)),
ISNUMBER(SEARCH("ông bà",data_survey!BX57)),
ISNUMBER(SEARCH("giám hộ",data_survey!BX57))
),1,
IF(OR(
ISNUMBER(SEARCH("bản thân",data_survey!BX57)),
ISNUMBER(SEARCH("tự mình",data_survey!BX57)),
ISNUMBER(SEARCH("tự bản thân",data_survey!BX57)),
ISNUMBER(SEARCH("tiền đi làm",data_survey!BX57)),
ISNUMBER(SEARCH("nghiên cứu khoa học",data_survey!BX57)),
ISNUMBER(SEARCH("một nửa lo",data_survey!BX57))
),2,
IF(OR(
ISNUMBER(SEARCH("học bổng",data_survey!BX57)),
ISNUMBER(SEARCH("giảm học phí",data_survey!BX57)),
ISNUMBER(SEARCH("không cần HP",data_survey!BX57)),
ISNUMBER(SEARCH("sư phạm",data_survey!BX57))
),3,4)))</f>
        <v>1</v>
      </c>
      <c r="R58" s="17">
        <f>data_survey!AN57</f>
        <v>0</v>
      </c>
      <c r="S58" s="17">
        <f>data_survey!AJ57</f>
        <v>1</v>
      </c>
      <c r="T58" s="17">
        <f>data_survey!AJ57</f>
        <v>1</v>
      </c>
      <c r="U58" s="17">
        <f>data_survey!CI57</f>
        <v>0</v>
      </c>
      <c r="V58" s="17">
        <f>data_survey!CG57</f>
        <v>0</v>
      </c>
      <c r="W58" s="17">
        <f>data_survey!CE57</f>
        <v>0</v>
      </c>
      <c r="X58" s="17">
        <f>data_survey!CC57</f>
        <v>1</v>
      </c>
      <c r="Y58" s="17">
        <f>data_survey!CA57</f>
        <v>0</v>
      </c>
      <c r="Z58" s="17">
        <f>data_survey!BN57</f>
        <v>1</v>
      </c>
      <c r="AA58" s="17">
        <f>data_survey!BP57</f>
        <v>0</v>
      </c>
      <c r="AB58" s="17">
        <f>data_survey!BQ57</f>
        <v>4</v>
      </c>
      <c r="AC58" s="17">
        <f>data_survey!BT57</f>
        <v>0</v>
      </c>
      <c r="AD58" s="17">
        <f>data_survey!CU57</f>
        <v>0</v>
      </c>
      <c r="AE58" s="17">
        <f>data_survey!CV57</f>
        <v>0</v>
      </c>
      <c r="AF58" s="17">
        <f>data_survey!CW57</f>
        <v>0</v>
      </c>
      <c r="AG58" s="17">
        <f>data_survey!CO57</f>
        <v>0</v>
      </c>
      <c r="AH58" s="17">
        <f>data_survey!DA57</f>
        <v>0</v>
      </c>
      <c r="AI58" s="17">
        <f>data_survey!DC57</f>
        <v>0</v>
      </c>
      <c r="AJ58" s="17">
        <f>data_survey!DQ57</f>
        <v>0</v>
      </c>
      <c r="AK58" s="17">
        <f>data_survey!DF57</f>
        <v>1</v>
      </c>
      <c r="AL58" s="17">
        <f>if(AK58=1, data_survey!DN57, 0)</f>
        <v>5</v>
      </c>
      <c r="AM58" s="17">
        <f>data_survey!CM57</f>
        <v>1.5</v>
      </c>
      <c r="AN58" s="17">
        <f>data_survey!DH57</f>
        <v>0</v>
      </c>
      <c r="AO58" s="17">
        <f>data_survey!DJ57</f>
        <v>0</v>
      </c>
      <c r="AP58" s="17">
        <f>data_survey!DL57</f>
        <v>3</v>
      </c>
      <c r="AQ58" s="17">
        <f>data_survey!BC57</f>
        <v>1</v>
      </c>
      <c r="AR58" s="17">
        <f>data_survey!BD57</f>
        <v>1</v>
      </c>
      <c r="AS58" s="17">
        <f>data_survey!BE57</f>
        <v>1</v>
      </c>
      <c r="AT58" s="17">
        <f>data_survey!BF57</f>
        <v>1</v>
      </c>
      <c r="AU58" s="17">
        <f>data_survey!BG57</f>
        <v>1</v>
      </c>
      <c r="AV58" s="17">
        <f>data_survey!BH57</f>
        <v>1</v>
      </c>
      <c r="AW58" s="17">
        <f>data_survey!BI57</f>
        <v>1</v>
      </c>
      <c r="AX58" s="17">
        <f>data_survey!AP57</f>
        <v>1</v>
      </c>
      <c r="AY58" s="17">
        <f>data_survey!AQ57</f>
        <v>1</v>
      </c>
      <c r="AZ58" s="17">
        <f>data_survey!AR57</f>
        <v>1</v>
      </c>
      <c r="BA58" s="17">
        <f>data_survey!AS57</f>
        <v>1</v>
      </c>
      <c r="BB58" s="17">
        <f>data_survey!AT57</f>
        <v>1</v>
      </c>
      <c r="BC58" s="17">
        <f>data_survey!AU57</f>
        <v>1</v>
      </c>
      <c r="BD58" s="17">
        <f>data_survey!AV57</f>
        <v>1</v>
      </c>
      <c r="BE58" s="17">
        <f>data_survey!AW57</f>
        <v>1</v>
      </c>
      <c r="BF58" s="17">
        <f>data_survey!AX57</f>
        <v>1</v>
      </c>
      <c r="BG58" s="17"/>
    </row>
    <row r="59">
      <c r="A59" s="17">
        <f>if(data_survey!C58="Nam", 0, 1)</f>
        <v>1</v>
      </c>
      <c r="B59" s="17">
        <f>IFERROR(__xludf.DUMMYFUNCTION("LET(
  t, LOWER(TRIM(data_survey!E58)),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9" s="17">
        <f>IFERROR(__xludf.DUMMYFUNCTION("LET(
  t, LOWER(TRIM(data_survey!G58)),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9" s="17">
        <f>IFERROR(__xludf.DUMMYFUNCTION("LET(
  text, LOWER(data_survey!I58),
  IFERROR(
    IFS(
      REGEXMATCH(text,""ở cùng gia đình|ở trọ cùng gia đình""), 0,
      REGEXMATCH(text,""thuê trọ""), 1,
      REGEXMATCH(text,""ở ktx""), 2,
      REGEXMATCH(text,""có nhà tại khu vực đang học|có"&amp;" nhà|ở riêng tại chung cư""), 3,
      REGEXMATCH(text,""ở nhà người quen""), 4
    ),
  -1)
)"),0.0)</f>
        <v>0</v>
      </c>
      <c r="E59" s="17">
        <f>IFERROR(__xludf.DUMMYFUNCTION("LET(
  t, LOWER(TRIM(data_survey!K58)),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59" s="17">
        <f>IFERROR(__xludf.DUMMYFUNCTION("LET(
  t, LOWER(TRIM(data_survey!M58)),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59" s="17">
        <f>if(data_survey!O58="Có", 1, 0)</f>
        <v>1</v>
      </c>
      <c r="H59" s="17">
        <f>if(data_survey!R58="", 0, data_survey!R58)</f>
        <v>1</v>
      </c>
      <c r="I59" s="17">
        <f>data_survey!W58</f>
        <v>20</v>
      </c>
      <c r="J59" s="17">
        <f>if(data_survey!AF58="Không áp lực", 0, if(data_survey!AF58="Có chút áp lực", 1, if(data_survey!AF58="Áp lực nhiều", 2, 3)))</f>
        <v>1</v>
      </c>
      <c r="K59" s="17">
        <f>SWITCH(data_survey!AG58,
 "Không ảnh hưởng",0,
 "Có chút ảnh hưởng",1,
 "Ảnh hưởng nhiều",2,
 "Ảnh hưởng rất nhiều",3)</f>
        <v>2</v>
      </c>
      <c r="L59" s="17">
        <f>SWITCH(data_survey!AD58,
 "Không",0,
 "Có một chút",1,
 "Rất lo lắng",2)</f>
        <v>2</v>
      </c>
      <c r="M59" s="17">
        <f>SWITCH(data_survey!AE58,
 "Không",0,
 "Có một chút",1,
 "Nhiều",2)</f>
        <v>2</v>
      </c>
      <c r="N59" s="17">
        <f>data_survey!BV58</f>
        <v>3</v>
      </c>
      <c r="O59" s="17">
        <f>SWITCH(data_survey!BY58,
 "Không",0,
 "Có",1,
 "Nhiều",2)</f>
        <v>0</v>
      </c>
      <c r="P59" s="17">
        <f>if(data_survey!BW58="Không", 0, 1)</f>
        <v>1</v>
      </c>
      <c r="Q59" s="17">
        <f>IF(OR(
ISNUMBER(SEARCH("cha",data_survey!BX58)),
ISNUMBER(SEARCH("mẹ",data_survey!BX58)),
ISNUMBER(SEARCH("ba mẹ",data_survey!BX58)),
ISNUMBER(SEARCH("bame",data_survey!BX58)),
ISNUMBER(SEARCH("gia đình",data_survey!BX58)),
ISNUMBER(SEARCH("chị",data_survey!BX58)),
ISNUMBER(SEARCH("anh",data_survey!BX58)),
ISNUMBER(SEARCH("ông bà",data_survey!BX58)),
ISNUMBER(SEARCH("giám hộ",data_survey!BX58))
),1,
IF(OR(
ISNUMBER(SEARCH("bản thân",data_survey!BX58)),
ISNUMBER(SEARCH("tự mình",data_survey!BX58)),
ISNUMBER(SEARCH("tự bản thân",data_survey!BX58)),
ISNUMBER(SEARCH("tiền đi làm",data_survey!BX58)),
ISNUMBER(SEARCH("nghiên cứu khoa học",data_survey!BX58)),
ISNUMBER(SEARCH("một nửa lo",data_survey!BX58))
),2,
IF(OR(
ISNUMBER(SEARCH("học bổng",data_survey!BX58)),
ISNUMBER(SEARCH("giảm học phí",data_survey!BX58)),
ISNUMBER(SEARCH("không cần HP",data_survey!BX58)),
ISNUMBER(SEARCH("sư phạm",data_survey!BX58))
),3,4)))</f>
        <v>1</v>
      </c>
      <c r="R59" s="17">
        <f>data_survey!AN58</f>
        <v>0</v>
      </c>
      <c r="S59" s="17">
        <f>data_survey!AJ58</f>
        <v>3</v>
      </c>
      <c r="T59" s="17">
        <f>data_survey!AJ58</f>
        <v>3</v>
      </c>
      <c r="U59" s="17">
        <f>data_survey!CI58</f>
        <v>2</v>
      </c>
      <c r="V59" s="17">
        <f>data_survey!CG58</f>
        <v>2</v>
      </c>
      <c r="W59" s="17">
        <f>data_survey!CE58</f>
        <v>1</v>
      </c>
      <c r="X59" s="17">
        <f>data_survey!CC58</f>
        <v>2</v>
      </c>
      <c r="Y59" s="17">
        <f>data_survey!CA58</f>
        <v>2</v>
      </c>
      <c r="Z59" s="17">
        <f>data_survey!BN58</f>
        <v>3</v>
      </c>
      <c r="AA59" s="17">
        <f>data_survey!BP58</f>
        <v>0</v>
      </c>
      <c r="AB59" s="17">
        <f>data_survey!BQ58</f>
        <v>4</v>
      </c>
      <c r="AC59" s="17">
        <f>data_survey!BT58</f>
        <v>1</v>
      </c>
      <c r="AD59" s="17">
        <f>data_survey!CU58</f>
        <v>0</v>
      </c>
      <c r="AE59" s="17">
        <f>data_survey!CV58</f>
        <v>1</v>
      </c>
      <c r="AF59" s="17">
        <f>data_survey!CW58</f>
        <v>0</v>
      </c>
      <c r="AG59" s="17">
        <f>data_survey!CO58</f>
        <v>1</v>
      </c>
      <c r="AH59" s="17">
        <f>data_survey!DA58</f>
        <v>1</v>
      </c>
      <c r="AI59" s="17">
        <f>data_survey!DC58</f>
        <v>1</v>
      </c>
      <c r="AJ59" s="17">
        <f>data_survey!DQ58</f>
        <v>0</v>
      </c>
      <c r="AK59" s="17">
        <f>data_survey!DF58</f>
        <v>0</v>
      </c>
      <c r="AL59" s="17">
        <f>if(AK59=1, data_survey!DN58, 0)</f>
        <v>0</v>
      </c>
      <c r="AM59" s="17">
        <f>data_survey!CM58</f>
        <v>0.75</v>
      </c>
      <c r="AN59" s="17">
        <f>data_survey!DH58</f>
        <v>1</v>
      </c>
      <c r="AO59" s="17">
        <f>data_survey!DJ58</f>
        <v>1</v>
      </c>
      <c r="AP59" s="17">
        <f>data_survey!DL58</f>
        <v>0</v>
      </c>
      <c r="AQ59" s="17">
        <f>data_survey!BC58</f>
        <v>2</v>
      </c>
      <c r="AR59" s="17">
        <f>data_survey!BD58</f>
        <v>4</v>
      </c>
      <c r="AS59" s="17">
        <f>data_survey!BE58</f>
        <v>4</v>
      </c>
      <c r="AT59" s="17">
        <f>data_survey!BF58</f>
        <v>3</v>
      </c>
      <c r="AU59" s="17">
        <f>data_survey!BG58</f>
        <v>3</v>
      </c>
      <c r="AV59" s="17">
        <f>data_survey!BH58</f>
        <v>3</v>
      </c>
      <c r="AW59" s="17">
        <f>data_survey!BI58</f>
        <v>2</v>
      </c>
      <c r="AX59" s="17">
        <f>data_survey!AP58</f>
        <v>3</v>
      </c>
      <c r="AY59" s="17">
        <f>data_survey!AQ58</f>
        <v>4</v>
      </c>
      <c r="AZ59" s="17">
        <f>data_survey!AR58</f>
        <v>4</v>
      </c>
      <c r="BA59" s="17">
        <f>data_survey!AS58</f>
        <v>3</v>
      </c>
      <c r="BB59" s="17">
        <f>data_survey!AT58</f>
        <v>1</v>
      </c>
      <c r="BC59" s="17">
        <f>data_survey!AU58</f>
        <v>4</v>
      </c>
      <c r="BD59" s="17">
        <f>data_survey!AV58</f>
        <v>2</v>
      </c>
      <c r="BE59" s="17">
        <f>data_survey!AW58</f>
        <v>2</v>
      </c>
      <c r="BF59" s="17">
        <f>data_survey!AX58</f>
        <v>2</v>
      </c>
      <c r="BG59" s="17"/>
    </row>
    <row r="60">
      <c r="A60" s="17">
        <f>if(data_survey!C59="Nam", 0, 1)</f>
        <v>0</v>
      </c>
      <c r="B60" s="17">
        <f>IFERROR(__xludf.DUMMYFUNCTION("LET(
  t, LOWER(TRIM(data_survey!E59)),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0" s="17">
        <f>IFERROR(__xludf.DUMMYFUNCTION("LET(
  t, LOWER(TRIM(data_survey!G59)),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0" s="17">
        <f>IFERROR(__xludf.DUMMYFUNCTION("LET(
  text, LOWER(data_survey!I59),
  IFERROR(
    IFS(
      REGEXMATCH(text,""ở cùng gia đình|ở trọ cùng gia đình""), 0,
      REGEXMATCH(text,""thuê trọ""), 1,
      REGEXMATCH(text,""ở ktx""), 2,
      REGEXMATCH(text,""có nhà tại khu vực đang học|có"&amp;" nhà|ở riêng tại chung cư""), 3,
      REGEXMATCH(text,""ở nhà người quen""), 4
    ),
  -1)
)"),1.0)</f>
        <v>1</v>
      </c>
      <c r="E60" s="17">
        <f>IFERROR(__xludf.DUMMYFUNCTION("LET(
  t, LOWER(TRIM(data_survey!K59)),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60" s="17">
        <f>IFERROR(__xludf.DUMMYFUNCTION("LET(
  t, LOWER(TRIM(data_survey!M59)),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60" s="17">
        <f>if(data_survey!O59="Có", 1, 0)</f>
        <v>1</v>
      </c>
      <c r="H60" s="17">
        <f>if(data_survey!R59="", 0, data_survey!R59)</f>
        <v>2</v>
      </c>
      <c r="I60" s="17">
        <f>data_survey!W59</f>
        <v>40</v>
      </c>
      <c r="J60" s="17">
        <f>if(data_survey!AF59="Không áp lực", 0, if(data_survey!AF59="Có chút áp lực", 1, if(data_survey!AF59="Áp lực nhiều", 2, 3)))</f>
        <v>0</v>
      </c>
      <c r="K60" s="17">
        <f>SWITCH(data_survey!AG59,
 "Không ảnh hưởng",0,
 "Có chút ảnh hưởng",1,
 "Ảnh hưởng nhiều",2,
 "Ảnh hưởng rất nhiều",3)</f>
        <v>1</v>
      </c>
      <c r="L60" s="17">
        <f>SWITCH(data_survey!AD59,
 "Không",0,
 "Có một chút",1,
 "Rất lo lắng",2)</f>
        <v>2</v>
      </c>
      <c r="M60" s="17">
        <f>SWITCH(data_survey!AE59,
 "Không",0,
 "Có một chút",1,
 "Nhiều",2)</f>
        <v>0</v>
      </c>
      <c r="N60" s="17">
        <f>data_survey!BV59</f>
        <v>1</v>
      </c>
      <c r="O60" s="17">
        <f>SWITCH(data_survey!BY59,
 "Không",0,
 "Có",1,
 "Nhiều",2)</f>
        <v>1</v>
      </c>
      <c r="P60" s="17">
        <f>if(data_survey!BW59="Không", 0, 1)</f>
        <v>0</v>
      </c>
      <c r="Q60" s="17">
        <f>IF(OR(
ISNUMBER(SEARCH("cha",data_survey!BX59)),
ISNUMBER(SEARCH("mẹ",data_survey!BX59)),
ISNUMBER(SEARCH("ba mẹ",data_survey!BX59)),
ISNUMBER(SEARCH("bame",data_survey!BX59)),
ISNUMBER(SEARCH("gia đình",data_survey!BX59)),
ISNUMBER(SEARCH("chị",data_survey!BX59)),
ISNUMBER(SEARCH("anh",data_survey!BX59)),
ISNUMBER(SEARCH("ông bà",data_survey!BX59)),
ISNUMBER(SEARCH("giám hộ",data_survey!BX59))
),1,
IF(OR(
ISNUMBER(SEARCH("bản thân",data_survey!BX59)),
ISNUMBER(SEARCH("tự mình",data_survey!BX59)),
ISNUMBER(SEARCH("tự bản thân",data_survey!BX59)),
ISNUMBER(SEARCH("tiền đi làm",data_survey!BX59)),
ISNUMBER(SEARCH("nghiên cứu khoa học",data_survey!BX59)),
ISNUMBER(SEARCH("một nửa lo",data_survey!BX59))
),2,
IF(OR(
ISNUMBER(SEARCH("học bổng",data_survey!BX59)),
ISNUMBER(SEARCH("giảm học phí",data_survey!BX59)),
ISNUMBER(SEARCH("không cần HP",data_survey!BX59)),
ISNUMBER(SEARCH("sư phạm",data_survey!BX59))
),3,4)))</f>
        <v>1</v>
      </c>
      <c r="R60" s="17">
        <f>data_survey!AN59</f>
        <v>1</v>
      </c>
      <c r="S60" s="17">
        <f>data_survey!AJ59</f>
        <v>2</v>
      </c>
      <c r="T60" s="17">
        <f>data_survey!AJ59</f>
        <v>2</v>
      </c>
      <c r="U60" s="17">
        <f>data_survey!CI59</f>
        <v>1</v>
      </c>
      <c r="V60" s="17">
        <f>data_survey!CG59</f>
        <v>1</v>
      </c>
      <c r="W60" s="17">
        <f>data_survey!CE59</f>
        <v>1</v>
      </c>
      <c r="X60" s="17">
        <f>data_survey!CC59</f>
        <v>2</v>
      </c>
      <c r="Y60" s="17">
        <f>data_survey!CA59</f>
        <v>1</v>
      </c>
      <c r="Z60" s="17">
        <f>data_survey!BN59</f>
        <v>1</v>
      </c>
      <c r="AA60" s="17">
        <f>data_survey!BP59</f>
        <v>0</v>
      </c>
      <c r="AB60" s="17">
        <f>data_survey!BQ59</f>
        <v>6</v>
      </c>
      <c r="AC60" s="17">
        <f>data_survey!BT59</f>
        <v>1</v>
      </c>
      <c r="AD60" s="17">
        <f>data_survey!CU59</f>
        <v>1</v>
      </c>
      <c r="AE60" s="17">
        <f>data_survey!CV59</f>
        <v>1</v>
      </c>
      <c r="AF60" s="17">
        <f>data_survey!CW59</f>
        <v>0</v>
      </c>
      <c r="AG60" s="17">
        <f>data_survey!CO59</f>
        <v>1</v>
      </c>
      <c r="AH60" s="17">
        <f>data_survey!DA59</f>
        <v>0</v>
      </c>
      <c r="AI60" s="17">
        <f>data_survey!DC59</f>
        <v>0</v>
      </c>
      <c r="AJ60" s="17">
        <f>data_survey!DQ59</f>
        <v>0</v>
      </c>
      <c r="AK60" s="17">
        <f>data_survey!DF59</f>
        <v>1</v>
      </c>
      <c r="AL60" s="17">
        <f>if(AK60=1, data_survey!DN59, 0)</f>
        <v>5</v>
      </c>
      <c r="AM60" s="17">
        <f>data_survey!CM59</f>
        <v>3.5</v>
      </c>
      <c r="AN60" s="17">
        <f>data_survey!DH59</f>
        <v>0</v>
      </c>
      <c r="AO60" s="17">
        <f>data_survey!DJ59</f>
        <v>0</v>
      </c>
      <c r="AP60" s="17">
        <f>data_survey!DL59</f>
        <v>3</v>
      </c>
      <c r="AQ60" s="17">
        <f>data_survey!BC59</f>
        <v>2</v>
      </c>
      <c r="AR60" s="17">
        <f>data_survey!BD59</f>
        <v>3</v>
      </c>
      <c r="AS60" s="17">
        <f>data_survey!BE59</f>
        <v>4</v>
      </c>
      <c r="AT60" s="17">
        <f>data_survey!BF59</f>
        <v>3</v>
      </c>
      <c r="AU60" s="17">
        <f>data_survey!BG59</f>
        <v>2</v>
      </c>
      <c r="AV60" s="17">
        <f>data_survey!BH59</f>
        <v>2</v>
      </c>
      <c r="AW60" s="17">
        <f>data_survey!BI59</f>
        <v>4</v>
      </c>
      <c r="AX60" s="17">
        <f>data_survey!AP59</f>
        <v>2</v>
      </c>
      <c r="AY60" s="17">
        <f>data_survey!AQ59</f>
        <v>2</v>
      </c>
      <c r="AZ60" s="17">
        <f>data_survey!AR59</f>
        <v>2</v>
      </c>
      <c r="BA60" s="17">
        <f>data_survey!AS59</f>
        <v>3</v>
      </c>
      <c r="BB60" s="17">
        <f>data_survey!AT59</f>
        <v>3</v>
      </c>
      <c r="BC60" s="17">
        <f>data_survey!AU59</f>
        <v>4</v>
      </c>
      <c r="BD60" s="17">
        <f>data_survey!AV59</f>
        <v>4</v>
      </c>
      <c r="BE60" s="17">
        <f>data_survey!AW59</f>
        <v>3</v>
      </c>
      <c r="BF60" s="17">
        <f>data_survey!AX59</f>
        <v>1</v>
      </c>
      <c r="BG60" s="17"/>
    </row>
    <row r="61">
      <c r="A61" s="17">
        <f>if(data_survey!C60="Nam", 0, 1)</f>
        <v>1</v>
      </c>
      <c r="B61" s="17">
        <f>IFERROR(__xludf.DUMMYFUNCTION("LET(
  t, LOWER(TRIM(data_survey!E60)),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1" s="17">
        <f>IFERROR(__xludf.DUMMYFUNCTION("LET(
  t, LOWER(TRIM(data_survey!G60)),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1" s="17">
        <f>IFERROR(__xludf.DUMMYFUNCTION("LET(
  text, LOWER(data_survey!I60),
  IFERROR(
    IFS(
      REGEXMATCH(text,""ở cùng gia đình|ở trọ cùng gia đình""), 0,
      REGEXMATCH(text,""thuê trọ""), 1,
      REGEXMATCH(text,""ở ktx""), 2,
      REGEXMATCH(text,""có nhà tại khu vực đang học|có"&amp;" nhà|ở riêng tại chung cư""), 3,
      REGEXMATCH(text,""ở nhà người quen""), 4
    ),
  -1)
)"),4.0)</f>
        <v>4</v>
      </c>
      <c r="E61" s="17">
        <f>IFERROR(__xludf.DUMMYFUNCTION("LET(
  t, LOWER(TRIM(data_survey!K60)),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61" s="17">
        <f>IFERROR(__xludf.DUMMYFUNCTION("LET(
  t, LOWER(TRIM(data_survey!M60)),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61" s="17">
        <f>if(data_survey!O60="Có", 1, 0)</f>
        <v>1</v>
      </c>
      <c r="H61" s="17">
        <f>if(data_survey!R60="", 0, data_survey!R60)</f>
        <v>2</v>
      </c>
      <c r="I61" s="17">
        <f>data_survey!W60</f>
        <v>15</v>
      </c>
      <c r="J61" s="17">
        <f>if(data_survey!AF60="Không áp lực", 0, if(data_survey!AF60="Có chút áp lực", 1, if(data_survey!AF60="Áp lực nhiều", 2, 3)))</f>
        <v>0</v>
      </c>
      <c r="K61" s="17">
        <f>SWITCH(data_survey!AG60,
 "Không ảnh hưởng",0,
 "Có chút ảnh hưởng",1,
 "Ảnh hưởng nhiều",2,
 "Ảnh hưởng rất nhiều",3)</f>
        <v>2</v>
      </c>
      <c r="L61" s="17">
        <f>SWITCH(data_survey!AD60,
 "Không",0,
 "Có một chút",1,
 "Rất lo lắng",2)</f>
        <v>1</v>
      </c>
      <c r="M61" s="17">
        <f>SWITCH(data_survey!AE60,
 "Không",0,
 "Có một chút",1,
 "Nhiều",2)</f>
        <v>0</v>
      </c>
      <c r="N61" s="17">
        <f>data_survey!BV60</f>
        <v>2</v>
      </c>
      <c r="O61" s="17">
        <f>SWITCH(data_survey!BY60,
 "Không",0,
 "Có",1,
 "Nhiều",2)</f>
        <v>1</v>
      </c>
      <c r="P61" s="17">
        <f>if(data_survey!BW60="Không", 0, 1)</f>
        <v>1</v>
      </c>
      <c r="Q61" s="17">
        <f>IF(OR(
ISNUMBER(SEARCH("cha",data_survey!BX60)),
ISNUMBER(SEARCH("mẹ",data_survey!BX60)),
ISNUMBER(SEARCH("ba mẹ",data_survey!BX60)),
ISNUMBER(SEARCH("bame",data_survey!BX60)),
ISNUMBER(SEARCH("gia đình",data_survey!BX60)),
ISNUMBER(SEARCH("chị",data_survey!BX60)),
ISNUMBER(SEARCH("anh",data_survey!BX60)),
ISNUMBER(SEARCH("ông bà",data_survey!BX60)),
ISNUMBER(SEARCH("giám hộ",data_survey!BX60))
),1,
IF(OR(
ISNUMBER(SEARCH("bản thân",data_survey!BX60)),
ISNUMBER(SEARCH("tự mình",data_survey!BX60)),
ISNUMBER(SEARCH("tự bản thân",data_survey!BX60)),
ISNUMBER(SEARCH("tiền đi làm",data_survey!BX60)),
ISNUMBER(SEARCH("nghiên cứu khoa học",data_survey!BX60)),
ISNUMBER(SEARCH("một nửa lo",data_survey!BX60))
),2,
IF(OR(
ISNUMBER(SEARCH("học bổng",data_survey!BX60)),
ISNUMBER(SEARCH("giảm học phí",data_survey!BX60)),
ISNUMBER(SEARCH("không cần HP",data_survey!BX60)),
ISNUMBER(SEARCH("sư phạm",data_survey!BX60))
),3,4)))</f>
        <v>2</v>
      </c>
      <c r="R61" s="17">
        <f>data_survey!AN60</f>
        <v>1</v>
      </c>
      <c r="S61" s="17">
        <f>data_survey!AJ60</f>
        <v>2</v>
      </c>
      <c r="T61" s="17">
        <f>data_survey!AJ60</f>
        <v>2</v>
      </c>
      <c r="U61" s="17">
        <f>data_survey!CI60</f>
        <v>1</v>
      </c>
      <c r="V61" s="17">
        <f>data_survey!CG60</f>
        <v>1</v>
      </c>
      <c r="W61" s="17">
        <f>data_survey!CE60</f>
        <v>1</v>
      </c>
      <c r="X61" s="17">
        <f>data_survey!CC60</f>
        <v>1</v>
      </c>
      <c r="Y61" s="17">
        <f>data_survey!CA60</f>
        <v>1</v>
      </c>
      <c r="Z61" s="17">
        <f>data_survey!BN60</f>
        <v>3</v>
      </c>
      <c r="AA61" s="17">
        <f>data_survey!BP60</f>
        <v>1</v>
      </c>
      <c r="AB61" s="17">
        <f>data_survey!BQ60</f>
        <v>1</v>
      </c>
      <c r="AC61" s="17">
        <f>data_survey!BT60</f>
        <v>0</v>
      </c>
      <c r="AD61" s="17">
        <f>data_survey!CU60</f>
        <v>0</v>
      </c>
      <c r="AE61" s="17">
        <f>data_survey!CV60</f>
        <v>0</v>
      </c>
      <c r="AF61" s="17">
        <f>data_survey!CW60</f>
        <v>0</v>
      </c>
      <c r="AG61" s="17">
        <f>data_survey!CO60</f>
        <v>0</v>
      </c>
      <c r="AH61" s="17">
        <f>data_survey!DA60</f>
        <v>0</v>
      </c>
      <c r="AI61" s="17">
        <f>data_survey!DC60</f>
        <v>1</v>
      </c>
      <c r="AJ61" s="17">
        <f>data_survey!DQ60</f>
        <v>1</v>
      </c>
      <c r="AK61" s="17">
        <f>data_survey!DF60</f>
        <v>1</v>
      </c>
      <c r="AL61" s="17">
        <f>if(AK61=1, data_survey!DN60, 0)</f>
        <v>1.5</v>
      </c>
      <c r="AM61" s="17">
        <f>data_survey!CM60</f>
        <v>0.75</v>
      </c>
      <c r="AN61" s="17">
        <f>data_survey!DH60</f>
        <v>0</v>
      </c>
      <c r="AO61" s="17">
        <f>data_survey!DJ60</f>
        <v>0</v>
      </c>
      <c r="AP61" s="17">
        <f>data_survey!DL60</f>
        <v>0</v>
      </c>
      <c r="AQ61" s="17">
        <f>data_survey!BC60</f>
        <v>3</v>
      </c>
      <c r="AR61" s="17">
        <f>data_survey!BD60</f>
        <v>2</v>
      </c>
      <c r="AS61" s="17">
        <f>data_survey!BE60</f>
        <v>3</v>
      </c>
      <c r="AT61" s="17">
        <f>data_survey!BF60</f>
        <v>3</v>
      </c>
      <c r="AU61" s="17">
        <f>data_survey!BG60</f>
        <v>3</v>
      </c>
      <c r="AV61" s="17">
        <f>data_survey!BH60</f>
        <v>3</v>
      </c>
      <c r="AW61" s="17">
        <f>data_survey!BI60</f>
        <v>2</v>
      </c>
      <c r="AX61" s="17">
        <f>data_survey!AP60</f>
        <v>2</v>
      </c>
      <c r="AY61" s="17">
        <f>data_survey!AQ60</f>
        <v>3</v>
      </c>
      <c r="AZ61" s="17">
        <f>data_survey!AR60</f>
        <v>3</v>
      </c>
      <c r="BA61" s="17">
        <f>data_survey!AS60</f>
        <v>2</v>
      </c>
      <c r="BB61" s="17">
        <f>data_survey!AT60</f>
        <v>3</v>
      </c>
      <c r="BC61" s="17">
        <f>data_survey!AU60</f>
        <v>3</v>
      </c>
      <c r="BD61" s="17">
        <f>data_survey!AV60</f>
        <v>2</v>
      </c>
      <c r="BE61" s="17">
        <f>data_survey!AW60</f>
        <v>1</v>
      </c>
      <c r="BF61" s="17">
        <f>data_survey!AX60</f>
        <v>2</v>
      </c>
      <c r="BG61" s="17"/>
    </row>
    <row r="62">
      <c r="A62" s="17">
        <f>if(data_survey!C61="Nam", 0, 1)</f>
        <v>0</v>
      </c>
      <c r="B62" s="17">
        <f>IFERROR(__xludf.DUMMYFUNCTION("LET(
  t, LOWER(TRIM(data_survey!E61)),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2" s="17">
        <f>IFERROR(__xludf.DUMMYFUNCTION("LET(
  t, LOWER(TRIM(data_survey!G61)),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2" s="17">
        <f>IFERROR(__xludf.DUMMYFUNCTION("LET(
  text, LOWER(data_survey!I61),
  IFERROR(
    IFS(
      REGEXMATCH(text,""ở cùng gia đình|ở trọ cùng gia đình""), 0,
      REGEXMATCH(text,""thuê trọ""), 1,
      REGEXMATCH(text,""ở ktx""), 2,
      REGEXMATCH(text,""có nhà tại khu vực đang học|có"&amp;" nhà|ở riêng tại chung cư""), 3,
      REGEXMATCH(text,""ở nhà người quen""), 4
    ),
  -1)
)"),0.0)</f>
        <v>0</v>
      </c>
      <c r="E62" s="17">
        <f>IFERROR(__xludf.DUMMYFUNCTION("LET(
  t, LOWER(TRIM(data_survey!K61)),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62" s="17">
        <f>IFERROR(__xludf.DUMMYFUNCTION("LET(
  t, LOWER(TRIM(data_survey!M61)),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62" s="17">
        <f>if(data_survey!O61="Có", 1, 0)</f>
        <v>1</v>
      </c>
      <c r="H62" s="17">
        <f>if(data_survey!R61="", 0, data_survey!R61)</f>
        <v>2</v>
      </c>
      <c r="I62" s="17">
        <f>data_survey!W61</f>
        <v>40</v>
      </c>
      <c r="J62" s="17">
        <f>if(data_survey!AF61="Không áp lực", 0, if(data_survey!AF61="Có chút áp lực", 1, if(data_survey!AF61="Áp lực nhiều", 2, 3)))</f>
        <v>3</v>
      </c>
      <c r="K62" s="17">
        <f>SWITCH(data_survey!AG61,
 "Không ảnh hưởng",0,
 "Có chút ảnh hưởng",1,
 "Ảnh hưởng nhiều",2,
 "Ảnh hưởng rất nhiều",3)</f>
        <v>2</v>
      </c>
      <c r="L62" s="17">
        <f>SWITCH(data_survey!AD61,
 "Không",0,
 "Có một chút",1,
 "Rất lo lắng",2)</f>
        <v>1</v>
      </c>
      <c r="M62" s="17">
        <f>SWITCH(data_survey!AE61,
 "Không",0,
 "Có một chút",1,
 "Nhiều",2)</f>
        <v>0</v>
      </c>
      <c r="N62" s="17">
        <f>data_survey!BV61</f>
        <v>3</v>
      </c>
      <c r="O62" s="17">
        <f>SWITCH(data_survey!BY61,
 "Không",0,
 "Có",1,
 "Nhiều",2)</f>
        <v>0</v>
      </c>
      <c r="P62" s="17">
        <f>if(data_survey!BW61="Không", 0, 1)</f>
        <v>0</v>
      </c>
      <c r="Q62" s="17">
        <f>IF(OR(
ISNUMBER(SEARCH("cha",data_survey!BX61)),
ISNUMBER(SEARCH("mẹ",data_survey!BX61)),
ISNUMBER(SEARCH("ba mẹ",data_survey!BX61)),
ISNUMBER(SEARCH("bame",data_survey!BX61)),
ISNUMBER(SEARCH("gia đình",data_survey!BX61)),
ISNUMBER(SEARCH("chị",data_survey!BX61)),
ISNUMBER(SEARCH("anh",data_survey!BX61)),
ISNUMBER(SEARCH("ông bà",data_survey!BX61)),
ISNUMBER(SEARCH("giám hộ",data_survey!BX61))
),1,
IF(OR(
ISNUMBER(SEARCH("bản thân",data_survey!BX61)),
ISNUMBER(SEARCH("tự mình",data_survey!BX61)),
ISNUMBER(SEARCH("tự bản thân",data_survey!BX61)),
ISNUMBER(SEARCH("tiền đi làm",data_survey!BX61)),
ISNUMBER(SEARCH("nghiên cứu khoa học",data_survey!BX61)),
ISNUMBER(SEARCH("một nửa lo",data_survey!BX61))
),2,
IF(OR(
ISNUMBER(SEARCH("học bổng",data_survey!BX61)),
ISNUMBER(SEARCH("giảm học phí",data_survey!BX61)),
ISNUMBER(SEARCH("không cần HP",data_survey!BX61)),
ISNUMBER(SEARCH("sư phạm",data_survey!BX61))
),3,4)))</f>
        <v>1</v>
      </c>
      <c r="R62" s="17">
        <f>data_survey!AN61</f>
        <v>1</v>
      </c>
      <c r="S62" s="17">
        <f>data_survey!AJ61</f>
        <v>3</v>
      </c>
      <c r="T62" s="17">
        <f>data_survey!AJ61</f>
        <v>3</v>
      </c>
      <c r="U62" s="17">
        <f>data_survey!CI61</f>
        <v>0</v>
      </c>
      <c r="V62" s="17">
        <f>data_survey!CG61</f>
        <v>0</v>
      </c>
      <c r="W62" s="17">
        <f>data_survey!CE61</f>
        <v>0</v>
      </c>
      <c r="X62" s="17">
        <f>data_survey!CC61</f>
        <v>0</v>
      </c>
      <c r="Y62" s="17">
        <f>data_survey!CA61</f>
        <v>0</v>
      </c>
      <c r="Z62" s="17">
        <f>data_survey!BN61</f>
        <v>3</v>
      </c>
      <c r="AA62" s="17">
        <f>data_survey!BP61</f>
        <v>0</v>
      </c>
      <c r="AB62" s="17">
        <f>data_survey!BQ61</f>
        <v>1</v>
      </c>
      <c r="AC62" s="17">
        <f>data_survey!BT61</f>
        <v>0</v>
      </c>
      <c r="AD62" s="17">
        <f>data_survey!CU61</f>
        <v>1</v>
      </c>
      <c r="AE62" s="17">
        <f>data_survey!CV61</f>
        <v>1</v>
      </c>
      <c r="AF62" s="17">
        <f>data_survey!CW61</f>
        <v>0</v>
      </c>
      <c r="AG62" s="17">
        <f>data_survey!CO61</f>
        <v>0</v>
      </c>
      <c r="AH62" s="17">
        <f>data_survey!DA61</f>
        <v>0</v>
      </c>
      <c r="AI62" s="17">
        <f>data_survey!DC61</f>
        <v>0</v>
      </c>
      <c r="AJ62" s="17">
        <f>data_survey!DQ61</f>
        <v>0</v>
      </c>
      <c r="AK62" s="17">
        <f>data_survey!DF61</f>
        <v>1</v>
      </c>
      <c r="AL62" s="17">
        <f>if(AK62=1, data_survey!DN61, 0)</f>
        <v>0</v>
      </c>
      <c r="AM62" s="17">
        <f>data_survey!CM61</f>
        <v>6</v>
      </c>
      <c r="AN62" s="17">
        <f>data_survey!DH61</f>
        <v>1</v>
      </c>
      <c r="AO62" s="17">
        <f>data_survey!DJ61</f>
        <v>0</v>
      </c>
      <c r="AP62" s="17">
        <f>data_survey!DL61</f>
        <v>0</v>
      </c>
      <c r="AQ62" s="17">
        <f>data_survey!BC61</f>
        <v>1</v>
      </c>
      <c r="AR62" s="17">
        <f>data_survey!BD61</f>
        <v>1</v>
      </c>
      <c r="AS62" s="17">
        <f>data_survey!BE61</f>
        <v>3</v>
      </c>
      <c r="AT62" s="17">
        <f>data_survey!BF61</f>
        <v>3</v>
      </c>
      <c r="AU62" s="17">
        <f>data_survey!BG61</f>
        <v>3</v>
      </c>
      <c r="AV62" s="17">
        <f>data_survey!BH61</f>
        <v>2</v>
      </c>
      <c r="AW62" s="17">
        <f>data_survey!BI61</f>
        <v>3</v>
      </c>
      <c r="AX62" s="17">
        <f>data_survey!AP61</f>
        <v>1</v>
      </c>
      <c r="AY62" s="17">
        <f>data_survey!AQ61</f>
        <v>1</v>
      </c>
      <c r="AZ62" s="17">
        <f>data_survey!AR61</f>
        <v>3</v>
      </c>
      <c r="BA62" s="17">
        <f>data_survey!AS61</f>
        <v>2</v>
      </c>
      <c r="BB62" s="17">
        <f>data_survey!AT61</f>
        <v>1</v>
      </c>
      <c r="BC62" s="17">
        <f>data_survey!AU61</f>
        <v>3</v>
      </c>
      <c r="BD62" s="17">
        <f>data_survey!AV61</f>
        <v>1</v>
      </c>
      <c r="BE62" s="17">
        <f>data_survey!AW61</f>
        <v>1</v>
      </c>
      <c r="BF62" s="17">
        <f>data_survey!AX61</f>
        <v>1</v>
      </c>
      <c r="BG62" s="17"/>
    </row>
    <row r="63">
      <c r="A63" s="17">
        <f>if(data_survey!C62="Nam", 0, 1)</f>
        <v>0</v>
      </c>
      <c r="B63" s="17">
        <f>IFERROR(__xludf.DUMMYFUNCTION("LET(
  t, LOWER(TRIM(data_survey!E62)),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3" s="17">
        <f>IFERROR(__xludf.DUMMYFUNCTION("LET(
  t, LOWER(TRIM(data_survey!G62)),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3" s="17">
        <f>IFERROR(__xludf.DUMMYFUNCTION("LET(
  text, LOWER(data_survey!I62),
  IFERROR(
    IFS(
      REGEXMATCH(text,""ở cùng gia đình|ở trọ cùng gia đình""), 0,
      REGEXMATCH(text,""thuê trọ""), 1,
      REGEXMATCH(text,""ở ktx""), 2,
      REGEXMATCH(text,""có nhà tại khu vực đang học|có"&amp;" nhà|ở riêng tại chung cư""), 3,
      REGEXMATCH(text,""ở nhà người quen""), 4
    ),
  -1)
)"),2.0)</f>
        <v>2</v>
      </c>
      <c r="E63" s="17">
        <f>IFERROR(__xludf.DUMMYFUNCTION("LET(
  t, LOWER(TRIM(data_survey!K62)),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63" s="17">
        <f>IFERROR(__xludf.DUMMYFUNCTION("LET(
  t, LOWER(TRIM(data_survey!M62)),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63" s="17">
        <f>if(data_survey!O62="Có", 1, 0)</f>
        <v>0</v>
      </c>
      <c r="H63" s="17">
        <f>if(data_survey!R62="", 0, data_survey!R62)</f>
        <v>0</v>
      </c>
      <c r="I63" s="17">
        <f>data_survey!W62</f>
        <v>0</v>
      </c>
      <c r="J63" s="17">
        <f>if(data_survey!AF62="Không áp lực", 0, if(data_survey!AF62="Có chút áp lực", 1, if(data_survey!AF62="Áp lực nhiều", 2, 3)))</f>
        <v>2</v>
      </c>
      <c r="K63" s="17">
        <f>SWITCH(data_survey!AG62,
 "Không ảnh hưởng",0,
 "Có chút ảnh hưởng",1,
 "Ảnh hưởng nhiều",2,
 "Ảnh hưởng rất nhiều",3)</f>
        <v>2</v>
      </c>
      <c r="L63" s="17">
        <f>SWITCH(data_survey!AD62,
 "Không",0,
 "Có một chút",1,
 "Rất lo lắng",2)</f>
        <v>2</v>
      </c>
      <c r="M63" s="17">
        <f>SWITCH(data_survey!AE62,
 "Không",0,
 "Có một chút",1,
 "Nhiều",2)</f>
        <v>1</v>
      </c>
      <c r="N63" s="17">
        <f>data_survey!BV62</f>
        <v>3</v>
      </c>
      <c r="O63" s="17">
        <f>SWITCH(data_survey!BY62,
 "Không",0,
 "Có",1,
 "Nhiều",2)</f>
        <v>0</v>
      </c>
      <c r="P63" s="17">
        <f>if(data_survey!BW62="Không", 0, 1)</f>
        <v>1</v>
      </c>
      <c r="Q63" s="17">
        <f>IF(OR(
ISNUMBER(SEARCH("cha",data_survey!BX62)),
ISNUMBER(SEARCH("mẹ",data_survey!BX62)),
ISNUMBER(SEARCH("ba mẹ",data_survey!BX62)),
ISNUMBER(SEARCH("bame",data_survey!BX62)),
ISNUMBER(SEARCH("gia đình",data_survey!BX62)),
ISNUMBER(SEARCH("chị",data_survey!BX62)),
ISNUMBER(SEARCH("anh",data_survey!BX62)),
ISNUMBER(SEARCH("ông bà",data_survey!BX62)),
ISNUMBER(SEARCH("giám hộ",data_survey!BX62))
),1,
IF(OR(
ISNUMBER(SEARCH("bản thân",data_survey!BX62)),
ISNUMBER(SEARCH("tự mình",data_survey!BX62)),
ISNUMBER(SEARCH("tự bản thân",data_survey!BX62)),
ISNUMBER(SEARCH("tiền đi làm",data_survey!BX62)),
ISNUMBER(SEARCH("nghiên cứu khoa học",data_survey!BX62)),
ISNUMBER(SEARCH("một nửa lo",data_survey!BX62))
),2,
IF(OR(
ISNUMBER(SEARCH("học bổng",data_survey!BX62)),
ISNUMBER(SEARCH("giảm học phí",data_survey!BX62)),
ISNUMBER(SEARCH("không cần HP",data_survey!BX62)),
ISNUMBER(SEARCH("sư phạm",data_survey!BX62))
),3,4)))</f>
        <v>1</v>
      </c>
      <c r="R63" s="17">
        <f>data_survey!AN62</f>
        <v>0</v>
      </c>
      <c r="S63" s="17">
        <f>data_survey!AJ62</f>
        <v>2</v>
      </c>
      <c r="T63" s="17">
        <f>data_survey!AJ62</f>
        <v>2</v>
      </c>
      <c r="U63" s="17">
        <f>data_survey!CI62</f>
        <v>1</v>
      </c>
      <c r="V63" s="17">
        <f>data_survey!CG62</f>
        <v>1</v>
      </c>
      <c r="W63" s="17">
        <f>data_survey!CE62</f>
        <v>1</v>
      </c>
      <c r="X63" s="17">
        <f>data_survey!CC62</f>
        <v>1</v>
      </c>
      <c r="Y63" s="17">
        <f>data_survey!CA62</f>
        <v>1</v>
      </c>
      <c r="Z63" s="17">
        <f>data_survey!BN62</f>
        <v>4</v>
      </c>
      <c r="AA63" s="17">
        <f>data_survey!BP62</f>
        <v>1</v>
      </c>
      <c r="AB63" s="17">
        <f>data_survey!BQ62</f>
        <v>4</v>
      </c>
      <c r="AC63" s="17">
        <f>data_survey!BT62</f>
        <v>1</v>
      </c>
      <c r="AD63" s="17">
        <f>data_survey!CU62</f>
        <v>1</v>
      </c>
      <c r="AE63" s="17">
        <f>data_survey!CV62</f>
        <v>1</v>
      </c>
      <c r="AF63" s="17">
        <f>data_survey!CW62</f>
        <v>0</v>
      </c>
      <c r="AG63" s="17">
        <f>data_survey!CO62</f>
        <v>1</v>
      </c>
      <c r="AH63" s="17">
        <f>data_survey!DA62</f>
        <v>0</v>
      </c>
      <c r="AI63" s="17">
        <f>data_survey!DC62</f>
        <v>0</v>
      </c>
      <c r="AJ63" s="17">
        <f>data_survey!DQ62</f>
        <v>0</v>
      </c>
      <c r="AK63" s="17">
        <f>data_survey!DF62</f>
        <v>1</v>
      </c>
      <c r="AL63" s="17">
        <f>if(AK63=1, data_survey!DN62, 0)</f>
        <v>1.5</v>
      </c>
      <c r="AM63" s="17">
        <f>data_survey!CM62</f>
        <v>3.5</v>
      </c>
      <c r="AN63" s="17">
        <f>data_survey!DH62</f>
        <v>0</v>
      </c>
      <c r="AO63" s="17">
        <f>data_survey!DJ62</f>
        <v>0</v>
      </c>
      <c r="AP63" s="17">
        <f>data_survey!DL62</f>
        <v>0</v>
      </c>
      <c r="AQ63" s="17">
        <f>data_survey!BC62</f>
        <v>3</v>
      </c>
      <c r="AR63" s="17">
        <f>data_survey!BD62</f>
        <v>2</v>
      </c>
      <c r="AS63" s="17">
        <f>data_survey!BE62</f>
        <v>2</v>
      </c>
      <c r="AT63" s="17">
        <f>data_survey!BF62</f>
        <v>2</v>
      </c>
      <c r="AU63" s="17">
        <f>data_survey!BG62</f>
        <v>3</v>
      </c>
      <c r="AV63" s="17">
        <f>data_survey!BH62</f>
        <v>3</v>
      </c>
      <c r="AW63" s="17">
        <f>data_survey!BI62</f>
        <v>2</v>
      </c>
      <c r="AX63" s="17">
        <f>data_survey!AP62</f>
        <v>3</v>
      </c>
      <c r="AY63" s="17">
        <f>data_survey!AQ62</f>
        <v>2</v>
      </c>
      <c r="AZ63" s="17">
        <f>data_survey!AR62</f>
        <v>2</v>
      </c>
      <c r="BA63" s="17">
        <f>data_survey!AS62</f>
        <v>3</v>
      </c>
      <c r="BB63" s="17">
        <f>data_survey!AT62</f>
        <v>2</v>
      </c>
      <c r="BC63" s="17">
        <f>data_survey!AU62</f>
        <v>2</v>
      </c>
      <c r="BD63" s="17">
        <f>data_survey!AV62</f>
        <v>3</v>
      </c>
      <c r="BE63" s="17">
        <f>data_survey!AW62</f>
        <v>2</v>
      </c>
      <c r="BF63" s="17">
        <f>data_survey!AX62</f>
        <v>3</v>
      </c>
      <c r="BG63" s="17"/>
    </row>
    <row r="64">
      <c r="A64" s="17">
        <f>if(data_survey!C63="Nam", 0, 1)</f>
        <v>0</v>
      </c>
      <c r="B64" s="17">
        <f>IFERROR(__xludf.DUMMYFUNCTION("LET(
  t, LOWER(TRIM(data_survey!E63)),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4" s="17">
        <f>IFERROR(__xludf.DUMMYFUNCTION("LET(
  t, LOWER(TRIM(data_survey!G63)),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4" s="17">
        <f>IFERROR(__xludf.DUMMYFUNCTION("LET(
  text, LOWER(data_survey!I63),
  IFERROR(
    IFS(
      REGEXMATCH(text,""ở cùng gia đình|ở trọ cùng gia đình""), 0,
      REGEXMATCH(text,""thuê trọ""), 1,
      REGEXMATCH(text,""ở ktx""), 2,
      REGEXMATCH(text,""có nhà tại khu vực đang học|có"&amp;" nhà|ở riêng tại chung cư""), 3,
      REGEXMATCH(text,""ở nhà người quen""), 4
    ),
  -1)
)"),3.0)</f>
        <v>3</v>
      </c>
      <c r="E64" s="17">
        <f>IFERROR(__xludf.DUMMYFUNCTION("LET(
  t, LOWER(TRIM(data_survey!K63)),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64" s="17">
        <f>IFERROR(__xludf.DUMMYFUNCTION("LET(
  t, LOWER(TRIM(data_survey!M63)),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64" s="17">
        <f>if(data_survey!O63="Có", 1, 0)</f>
        <v>1</v>
      </c>
      <c r="H64" s="17">
        <f>if(data_survey!R63="", 0, data_survey!R63)</f>
        <v>1</v>
      </c>
      <c r="I64" s="17">
        <f>data_survey!W63</f>
        <v>15</v>
      </c>
      <c r="J64" s="17">
        <f>if(data_survey!AF63="Không áp lực", 0, if(data_survey!AF63="Có chút áp lực", 1, if(data_survey!AF63="Áp lực nhiều", 2, 3)))</f>
        <v>0</v>
      </c>
      <c r="K64" s="17">
        <f>SWITCH(data_survey!AG63,
 "Không ảnh hưởng",0,
 "Có chút ảnh hưởng",1,
 "Ảnh hưởng nhiều",2,
 "Ảnh hưởng rất nhiều",3)</f>
        <v>0</v>
      </c>
      <c r="L64" s="17">
        <f>SWITCH(data_survey!AD63,
 "Không",0,
 "Có một chút",1,
 "Rất lo lắng",2)</f>
        <v>1</v>
      </c>
      <c r="M64" s="17">
        <f>SWITCH(data_survey!AE63,
 "Không",0,
 "Có một chút",1,
 "Nhiều",2)</f>
        <v>0</v>
      </c>
      <c r="N64" s="17">
        <f>data_survey!BV63</f>
        <v>4</v>
      </c>
      <c r="O64" s="17">
        <f>SWITCH(data_survey!BY63,
 "Không",0,
 "Có",1,
 "Nhiều",2)</f>
        <v>0</v>
      </c>
      <c r="P64" s="17">
        <f>if(data_survey!BW63="Không", 0, 1)</f>
        <v>0</v>
      </c>
      <c r="Q64" s="17">
        <f>IF(OR(
ISNUMBER(SEARCH("cha",data_survey!BX63)),
ISNUMBER(SEARCH("mẹ",data_survey!BX63)),
ISNUMBER(SEARCH("ba mẹ",data_survey!BX63)),
ISNUMBER(SEARCH("bame",data_survey!BX63)),
ISNUMBER(SEARCH("gia đình",data_survey!BX63)),
ISNUMBER(SEARCH("chị",data_survey!BX63)),
ISNUMBER(SEARCH("anh",data_survey!BX63)),
ISNUMBER(SEARCH("ông bà",data_survey!BX63)),
ISNUMBER(SEARCH("giám hộ",data_survey!BX63))
),1,
IF(OR(
ISNUMBER(SEARCH("bản thân",data_survey!BX63)),
ISNUMBER(SEARCH("tự mình",data_survey!BX63)),
ISNUMBER(SEARCH("tự bản thân",data_survey!BX63)),
ISNUMBER(SEARCH("tiền đi làm",data_survey!BX63)),
ISNUMBER(SEARCH("nghiên cứu khoa học",data_survey!BX63)),
ISNUMBER(SEARCH("một nửa lo",data_survey!BX63))
),2,
IF(OR(
ISNUMBER(SEARCH("học bổng",data_survey!BX63)),
ISNUMBER(SEARCH("giảm học phí",data_survey!BX63)),
ISNUMBER(SEARCH("không cần HP",data_survey!BX63)),
ISNUMBER(SEARCH("sư phạm",data_survey!BX63))
),3,4)))</f>
        <v>1</v>
      </c>
      <c r="R64" s="17">
        <f>data_survey!AN63</f>
        <v>0</v>
      </c>
      <c r="S64" s="17">
        <f>data_survey!AJ63</f>
        <v>0</v>
      </c>
      <c r="T64" s="17">
        <f>data_survey!AJ63</f>
        <v>0</v>
      </c>
      <c r="U64" s="17">
        <f>data_survey!CI63</f>
        <v>0</v>
      </c>
      <c r="V64" s="17">
        <f>data_survey!CG63</f>
        <v>0</v>
      </c>
      <c r="W64" s="17">
        <f>data_survey!CE63</f>
        <v>0</v>
      </c>
      <c r="X64" s="17">
        <f>data_survey!CC63</f>
        <v>0</v>
      </c>
      <c r="Y64" s="17">
        <f>data_survey!CA63</f>
        <v>0</v>
      </c>
      <c r="Z64" s="17">
        <f>data_survey!BN63</f>
        <v>2</v>
      </c>
      <c r="AA64" s="17">
        <f>data_survey!BP63</f>
        <v>0</v>
      </c>
      <c r="AB64" s="17">
        <f>data_survey!BQ63</f>
        <v>1</v>
      </c>
      <c r="AC64" s="17">
        <f>data_survey!BT63</f>
        <v>0</v>
      </c>
      <c r="AD64" s="17">
        <f>data_survey!CU63</f>
        <v>0</v>
      </c>
      <c r="AE64" s="17">
        <f>data_survey!CV63</f>
        <v>0</v>
      </c>
      <c r="AF64" s="17">
        <f>data_survey!CW63</f>
        <v>0</v>
      </c>
      <c r="AG64" s="17">
        <f>data_survey!CO63</f>
        <v>0</v>
      </c>
      <c r="AH64" s="17">
        <f>data_survey!DA63</f>
        <v>0</v>
      </c>
      <c r="AI64" s="17">
        <f>data_survey!DC63</f>
        <v>0</v>
      </c>
      <c r="AJ64" s="17">
        <f>data_survey!DQ63</f>
        <v>0</v>
      </c>
      <c r="AK64" s="17">
        <f>data_survey!DF63</f>
        <v>1</v>
      </c>
      <c r="AL64" s="17">
        <f>if(AK64=1, data_survey!DN63, 0)</f>
        <v>1.5</v>
      </c>
      <c r="AM64" s="17">
        <f>data_survey!CM63</f>
        <v>1.5</v>
      </c>
      <c r="AN64" s="17">
        <f>data_survey!DH63</f>
        <v>0</v>
      </c>
      <c r="AO64" s="17">
        <f>data_survey!DJ63</f>
        <v>0</v>
      </c>
      <c r="AP64" s="17">
        <f>data_survey!DL63</f>
        <v>0</v>
      </c>
      <c r="AQ64" s="17">
        <f>data_survey!BC63</f>
        <v>1</v>
      </c>
      <c r="AR64" s="17">
        <f>data_survey!BD63</f>
        <v>1</v>
      </c>
      <c r="AS64" s="17">
        <f>data_survey!BE63</f>
        <v>1</v>
      </c>
      <c r="AT64" s="17">
        <f>data_survey!BF63</f>
        <v>1</v>
      </c>
      <c r="AU64" s="17">
        <f>data_survey!BG63</f>
        <v>1</v>
      </c>
      <c r="AV64" s="17">
        <f>data_survey!BH63</f>
        <v>1</v>
      </c>
      <c r="AW64" s="17">
        <f>data_survey!BI63</f>
        <v>1</v>
      </c>
      <c r="AX64" s="17">
        <f>data_survey!AP63</f>
        <v>2</v>
      </c>
      <c r="AY64" s="17">
        <f>data_survey!AQ63</f>
        <v>1</v>
      </c>
      <c r="AZ64" s="17">
        <f>data_survey!AR63</f>
        <v>1</v>
      </c>
      <c r="BA64" s="17">
        <f>data_survey!AS63</f>
        <v>1</v>
      </c>
      <c r="BB64" s="17">
        <f>data_survey!AT63</f>
        <v>1</v>
      </c>
      <c r="BC64" s="17">
        <f>data_survey!AU63</f>
        <v>1</v>
      </c>
      <c r="BD64" s="17">
        <f>data_survey!AV63</f>
        <v>1</v>
      </c>
      <c r="BE64" s="17">
        <f>data_survey!AW63</f>
        <v>1</v>
      </c>
      <c r="BF64" s="17">
        <f>data_survey!AX63</f>
        <v>1</v>
      </c>
      <c r="BG64" s="17"/>
    </row>
    <row r="65">
      <c r="A65" s="17">
        <f>if(data_survey!C64="Nam", 0, 1)</f>
        <v>0</v>
      </c>
      <c r="B65" s="17">
        <f>IFERROR(__xludf.DUMMYFUNCTION("LET(
  t, LOWER(TRIM(data_survey!E64)),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65" s="17">
        <f>IFERROR(__xludf.DUMMYFUNCTION("LET(
  t, LOWER(TRIM(data_survey!G64)),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5" s="17">
        <f>IFERROR(__xludf.DUMMYFUNCTION("LET(
  text, LOWER(data_survey!I64),
  IFERROR(
    IFS(
      REGEXMATCH(text,""ở cùng gia đình|ở trọ cùng gia đình""), 0,
      REGEXMATCH(text,""thuê trọ""), 1,
      REGEXMATCH(text,""ở ktx""), 2,
      REGEXMATCH(text,""có nhà tại khu vực đang học|có"&amp;" nhà|ở riêng tại chung cư""), 3,
      REGEXMATCH(text,""ở nhà người quen""), 4
    ),
  -1)
)"),1.0)</f>
        <v>1</v>
      </c>
      <c r="E65" s="17">
        <f>IFERROR(__xludf.DUMMYFUNCTION("LET(
  t, LOWER(TRIM(data_survey!K64)),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65" s="17">
        <f>IFERROR(__xludf.DUMMYFUNCTION("LET(
  t, LOWER(TRIM(data_survey!M64)),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65" s="17">
        <f>if(data_survey!O64="Có", 1, 0)</f>
        <v>1</v>
      </c>
      <c r="H65" s="17">
        <f>if(data_survey!R64="", 0, data_survey!R64)</f>
        <v>1</v>
      </c>
      <c r="I65" s="17">
        <f>data_survey!W64</f>
        <v>40</v>
      </c>
      <c r="J65" s="17">
        <f>if(data_survey!AF64="Không áp lực", 0, if(data_survey!AF64="Có chút áp lực", 1, if(data_survey!AF64="Áp lực nhiều", 2, 3)))</f>
        <v>1</v>
      </c>
      <c r="K65" s="17">
        <f>SWITCH(data_survey!AG64,
 "Không ảnh hưởng",0,
 "Có chút ảnh hưởng",1,
 "Ảnh hưởng nhiều",2,
 "Ảnh hưởng rất nhiều",3)</f>
        <v>0</v>
      </c>
      <c r="L65" s="17">
        <f>SWITCH(data_survey!AD64,
 "Không",0,
 "Có một chút",1,
 "Rất lo lắng",2)</f>
        <v>0</v>
      </c>
      <c r="M65" s="17">
        <f>SWITCH(data_survey!AE64,
 "Không",0,
 "Có một chút",1,
 "Nhiều",2)</f>
        <v>0</v>
      </c>
      <c r="N65" s="17">
        <f>data_survey!BV64</f>
        <v>4</v>
      </c>
      <c r="O65" s="17">
        <f>SWITCH(data_survey!BY64,
 "Không",0,
 "Có",1,
 "Nhiều",2)</f>
        <v>0</v>
      </c>
      <c r="P65" s="17">
        <f>if(data_survey!BW64="Không", 0, 1)</f>
        <v>1</v>
      </c>
      <c r="Q65" s="17">
        <f>IF(OR(
ISNUMBER(SEARCH("cha",data_survey!BX64)),
ISNUMBER(SEARCH("mẹ",data_survey!BX64)),
ISNUMBER(SEARCH("ba mẹ",data_survey!BX64)),
ISNUMBER(SEARCH("bame",data_survey!BX64)),
ISNUMBER(SEARCH("gia đình",data_survey!BX64)),
ISNUMBER(SEARCH("chị",data_survey!BX64)),
ISNUMBER(SEARCH("anh",data_survey!BX64)),
ISNUMBER(SEARCH("ông bà",data_survey!BX64)),
ISNUMBER(SEARCH("giám hộ",data_survey!BX64))
),1,
IF(OR(
ISNUMBER(SEARCH("bản thân",data_survey!BX64)),
ISNUMBER(SEARCH("tự mình",data_survey!BX64)),
ISNUMBER(SEARCH("tự bản thân",data_survey!BX64)),
ISNUMBER(SEARCH("tiền đi làm",data_survey!BX64)),
ISNUMBER(SEARCH("nghiên cứu khoa học",data_survey!BX64)),
ISNUMBER(SEARCH("một nửa lo",data_survey!BX64))
),2,
IF(OR(
ISNUMBER(SEARCH("học bổng",data_survey!BX64)),
ISNUMBER(SEARCH("giảm học phí",data_survey!BX64)),
ISNUMBER(SEARCH("không cần HP",data_survey!BX64)),
ISNUMBER(SEARCH("sư phạm",data_survey!BX64))
),3,4)))</f>
        <v>2</v>
      </c>
      <c r="R65" s="17">
        <f>data_survey!AN64</f>
        <v>1</v>
      </c>
      <c r="S65" s="17">
        <f>data_survey!AJ64</f>
        <v>1</v>
      </c>
      <c r="T65" s="17">
        <f>data_survey!AJ64</f>
        <v>1</v>
      </c>
      <c r="U65" s="17">
        <f>data_survey!CI64</f>
        <v>0</v>
      </c>
      <c r="V65" s="17">
        <f>data_survey!CG64</f>
        <v>0</v>
      </c>
      <c r="W65" s="17">
        <f>data_survey!CE64</f>
        <v>0</v>
      </c>
      <c r="X65" s="17">
        <f>data_survey!CC64</f>
        <v>1</v>
      </c>
      <c r="Y65" s="17">
        <f>data_survey!CA64</f>
        <v>1</v>
      </c>
      <c r="Z65" s="17">
        <f>data_survey!BN64</f>
        <v>4</v>
      </c>
      <c r="AA65" s="17">
        <f>data_survey!BP64</f>
        <v>0</v>
      </c>
      <c r="AB65" s="17">
        <f>data_survey!BQ64</f>
        <v>3</v>
      </c>
      <c r="AC65" s="17">
        <f>data_survey!BT64</f>
        <v>0</v>
      </c>
      <c r="AD65" s="17">
        <f>data_survey!CU64</f>
        <v>1</v>
      </c>
      <c r="AE65" s="17">
        <f>data_survey!CV64</f>
        <v>0</v>
      </c>
      <c r="AF65" s="17">
        <f>data_survey!CW64</f>
        <v>0</v>
      </c>
      <c r="AG65" s="17">
        <f>data_survey!CO64</f>
        <v>0</v>
      </c>
      <c r="AH65" s="17">
        <f>data_survey!DA64</f>
        <v>0</v>
      </c>
      <c r="AI65" s="17">
        <f>data_survey!DC64</f>
        <v>0</v>
      </c>
      <c r="AJ65" s="17">
        <f>data_survey!DQ64</f>
        <v>0</v>
      </c>
      <c r="AK65" s="17">
        <f>data_survey!DF64</f>
        <v>1</v>
      </c>
      <c r="AL65" s="17">
        <f>if(AK65=1, data_survey!DN64, 0)</f>
        <v>1.5</v>
      </c>
      <c r="AM65" s="17">
        <f>data_survey!CM64</f>
        <v>3.5</v>
      </c>
      <c r="AN65" s="17">
        <f>data_survey!DH64</f>
        <v>1</v>
      </c>
      <c r="AO65" s="17">
        <f>data_survey!DJ64</f>
        <v>0</v>
      </c>
      <c r="AP65" s="17">
        <f>data_survey!DL64</f>
        <v>0</v>
      </c>
      <c r="AQ65" s="17">
        <f>data_survey!BC64</f>
        <v>1</v>
      </c>
      <c r="AR65" s="17">
        <f>data_survey!BD64</f>
        <v>1</v>
      </c>
      <c r="AS65" s="17">
        <f>data_survey!BE64</f>
        <v>1</v>
      </c>
      <c r="AT65" s="17">
        <f>data_survey!BF64</f>
        <v>1</v>
      </c>
      <c r="AU65" s="17">
        <f>data_survey!BG64</f>
        <v>2</v>
      </c>
      <c r="AV65" s="17">
        <f>data_survey!BH64</f>
        <v>1</v>
      </c>
      <c r="AW65" s="17">
        <f>data_survey!BI64</f>
        <v>1</v>
      </c>
      <c r="AX65" s="17">
        <f>data_survey!AP64</f>
        <v>2</v>
      </c>
      <c r="AY65" s="17">
        <f>data_survey!AQ64</f>
        <v>2</v>
      </c>
      <c r="AZ65" s="17">
        <f>data_survey!AR64</f>
        <v>1</v>
      </c>
      <c r="BA65" s="17">
        <f>data_survey!AS64</f>
        <v>2</v>
      </c>
      <c r="BB65" s="17">
        <f>data_survey!AT64</f>
        <v>2</v>
      </c>
      <c r="BC65" s="17">
        <f>data_survey!AU64</f>
        <v>1</v>
      </c>
      <c r="BD65" s="17">
        <f>data_survey!AV64</f>
        <v>3</v>
      </c>
      <c r="BE65" s="17">
        <f>data_survey!AW64</f>
        <v>2</v>
      </c>
      <c r="BF65" s="17">
        <f>data_survey!AX64</f>
        <v>1</v>
      </c>
      <c r="BG65" s="17"/>
    </row>
    <row r="66">
      <c r="A66" s="17">
        <f>if(data_survey!C65="Nam", 0, 1)</f>
        <v>1</v>
      </c>
      <c r="B66" s="17">
        <f>IFERROR(__xludf.DUMMYFUNCTION("LET(
  t, LOWER(TRIM(data_survey!E65)),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6" s="17">
        <f>IFERROR(__xludf.DUMMYFUNCTION("LET(
  t, LOWER(TRIM(data_survey!G65)),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6" s="17">
        <f>IFERROR(__xludf.DUMMYFUNCTION("LET(
  text, LOWER(data_survey!I65),
  IFERROR(
    IFS(
      REGEXMATCH(text,""ở cùng gia đình|ở trọ cùng gia đình""), 0,
      REGEXMATCH(text,""thuê trọ""), 1,
      REGEXMATCH(text,""ở ktx""), 2,
      REGEXMATCH(text,""có nhà tại khu vực đang học|có"&amp;" nhà|ở riêng tại chung cư""), 3,
      REGEXMATCH(text,""ở nhà người quen""), 4
    ),
  -1)
)"),2.0)</f>
        <v>2</v>
      </c>
      <c r="E66" s="17">
        <f>IFERROR(__xludf.DUMMYFUNCTION("LET(
  t, LOWER(TRIM(data_survey!K65)),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66" s="17">
        <f>IFERROR(__xludf.DUMMYFUNCTION("LET(
  t, LOWER(TRIM(data_survey!M65)),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66" s="17">
        <f>if(data_survey!O65="Có", 1, 0)</f>
        <v>0</v>
      </c>
      <c r="H66" s="17">
        <f>if(data_survey!R65="", 0, data_survey!R65)</f>
        <v>0</v>
      </c>
      <c r="I66" s="17">
        <f>data_survey!W65</f>
        <v>0</v>
      </c>
      <c r="J66" s="17">
        <f>if(data_survey!AF65="Không áp lực", 0, if(data_survey!AF65="Có chút áp lực", 1, if(data_survey!AF65="Áp lực nhiều", 2, 3)))</f>
        <v>1</v>
      </c>
      <c r="K66" s="17">
        <f>SWITCH(data_survey!AG65,
 "Không ảnh hưởng",0,
 "Có chút ảnh hưởng",1,
 "Ảnh hưởng nhiều",2,
 "Ảnh hưởng rất nhiều",3)</f>
        <v>1</v>
      </c>
      <c r="L66" s="17">
        <f>SWITCH(data_survey!AD65,
 "Không",0,
 "Có một chút",1,
 "Rất lo lắng",2)</f>
        <v>1</v>
      </c>
      <c r="M66" s="17">
        <f>SWITCH(data_survey!AE65,
 "Không",0,
 "Có một chút",1,
 "Nhiều",2)</f>
        <v>0</v>
      </c>
      <c r="N66" s="17">
        <f>data_survey!BV65</f>
        <v>3</v>
      </c>
      <c r="O66" s="17">
        <f>SWITCH(data_survey!BY65,
 "Không",0,
 "Có",1,
 "Nhiều",2)</f>
        <v>0</v>
      </c>
      <c r="P66" s="17">
        <f>if(data_survey!BW65="Không", 0, 1)</f>
        <v>0</v>
      </c>
      <c r="Q66" s="17">
        <f>IF(OR(
ISNUMBER(SEARCH("cha",data_survey!BX65)),
ISNUMBER(SEARCH("mẹ",data_survey!BX65)),
ISNUMBER(SEARCH("ba mẹ",data_survey!BX65)),
ISNUMBER(SEARCH("bame",data_survey!BX65)),
ISNUMBER(SEARCH("gia đình",data_survey!BX65)),
ISNUMBER(SEARCH("chị",data_survey!BX65)),
ISNUMBER(SEARCH("anh",data_survey!BX65)),
ISNUMBER(SEARCH("ông bà",data_survey!BX65)),
ISNUMBER(SEARCH("giám hộ",data_survey!BX65))
),1,
IF(OR(
ISNUMBER(SEARCH("bản thân",data_survey!BX65)),
ISNUMBER(SEARCH("tự mình",data_survey!BX65)),
ISNUMBER(SEARCH("tự bản thân",data_survey!BX65)),
ISNUMBER(SEARCH("tiền đi làm",data_survey!BX65)),
ISNUMBER(SEARCH("nghiên cứu khoa học",data_survey!BX65)),
ISNUMBER(SEARCH("một nửa lo",data_survey!BX65))
),2,
IF(OR(
ISNUMBER(SEARCH("học bổng",data_survey!BX65)),
ISNUMBER(SEARCH("giảm học phí",data_survey!BX65)),
ISNUMBER(SEARCH("không cần HP",data_survey!BX65)),
ISNUMBER(SEARCH("sư phạm",data_survey!BX65))
),3,4)))</f>
        <v>1</v>
      </c>
      <c r="R66" s="17">
        <f>data_survey!AN65</f>
        <v>1</v>
      </c>
      <c r="S66" s="17">
        <f>data_survey!AJ65</f>
        <v>2</v>
      </c>
      <c r="T66" s="17">
        <f>data_survey!AJ65</f>
        <v>2</v>
      </c>
      <c r="U66" s="17">
        <f>data_survey!CI65</f>
        <v>0</v>
      </c>
      <c r="V66" s="17">
        <f>data_survey!CG65</f>
        <v>0</v>
      </c>
      <c r="W66" s="17">
        <f>data_survey!CE65</f>
        <v>0</v>
      </c>
      <c r="X66" s="17">
        <f>data_survey!CC65</f>
        <v>1</v>
      </c>
      <c r="Y66" s="17">
        <f>data_survey!CA65</f>
        <v>1</v>
      </c>
      <c r="Z66" s="17">
        <f>data_survey!BN65</f>
        <v>1</v>
      </c>
      <c r="AA66" s="17">
        <f>data_survey!BP65</f>
        <v>0</v>
      </c>
      <c r="AB66" s="17">
        <f>data_survey!BQ65</f>
        <v>1</v>
      </c>
      <c r="AC66" s="17">
        <f>data_survey!BT65</f>
        <v>1</v>
      </c>
      <c r="AD66" s="17">
        <f>data_survey!CU65</f>
        <v>1</v>
      </c>
      <c r="AE66" s="17">
        <f>data_survey!CV65</f>
        <v>1</v>
      </c>
      <c r="AF66" s="17">
        <f>data_survey!CW65</f>
        <v>1</v>
      </c>
      <c r="AG66" s="17">
        <f>data_survey!CO65</f>
        <v>0</v>
      </c>
      <c r="AH66" s="17">
        <f>data_survey!DA65</f>
        <v>1</v>
      </c>
      <c r="AI66" s="17">
        <f>data_survey!DC65</f>
        <v>1</v>
      </c>
      <c r="AJ66" s="17">
        <f>data_survey!DQ65</f>
        <v>0</v>
      </c>
      <c r="AK66" s="17">
        <f>data_survey!DF65</f>
        <v>1</v>
      </c>
      <c r="AL66" s="17">
        <f>if(AK66=1, data_survey!DN65, 0)</f>
        <v>1.5</v>
      </c>
      <c r="AM66" s="17">
        <f>data_survey!CM65</f>
        <v>1.5</v>
      </c>
      <c r="AN66" s="17">
        <f>data_survey!DH65</f>
        <v>0</v>
      </c>
      <c r="AO66" s="17">
        <f>data_survey!DJ65</f>
        <v>0</v>
      </c>
      <c r="AP66" s="17">
        <f>data_survey!DL65</f>
        <v>2</v>
      </c>
      <c r="AQ66" s="17">
        <f>data_survey!BC65</f>
        <v>2</v>
      </c>
      <c r="AR66" s="17">
        <f>data_survey!BD65</f>
        <v>2</v>
      </c>
      <c r="AS66" s="17">
        <f>data_survey!BE65</f>
        <v>1</v>
      </c>
      <c r="AT66" s="17">
        <f>data_survey!BF65</f>
        <v>1</v>
      </c>
      <c r="AU66" s="17">
        <f>data_survey!BG65</f>
        <v>2</v>
      </c>
      <c r="AV66" s="17">
        <f>data_survey!BH65</f>
        <v>1</v>
      </c>
      <c r="AW66" s="17">
        <f>data_survey!BI65</f>
        <v>1</v>
      </c>
      <c r="AX66" s="17">
        <f>data_survey!AP65</f>
        <v>1</v>
      </c>
      <c r="AY66" s="17">
        <f>data_survey!AQ65</f>
        <v>1</v>
      </c>
      <c r="AZ66" s="17">
        <f>data_survey!AR65</f>
        <v>1</v>
      </c>
      <c r="BA66" s="17">
        <f>data_survey!AS65</f>
        <v>2</v>
      </c>
      <c r="BB66" s="17">
        <f>data_survey!AT65</f>
        <v>1</v>
      </c>
      <c r="BC66" s="17">
        <f>data_survey!AU65</f>
        <v>1</v>
      </c>
      <c r="BD66" s="17">
        <f>data_survey!AV65</f>
        <v>1</v>
      </c>
      <c r="BE66" s="17">
        <f>data_survey!AW65</f>
        <v>1</v>
      </c>
      <c r="BF66" s="17">
        <f>data_survey!AX65</f>
        <v>1</v>
      </c>
      <c r="BG66" s="17"/>
    </row>
    <row r="67">
      <c r="A67" s="17">
        <f>if(data_survey!C66="Nam", 0, 1)</f>
        <v>0</v>
      </c>
      <c r="B67" s="17">
        <f>IFERROR(__xludf.DUMMYFUNCTION("LET(
  t, LOWER(TRIM(data_survey!E66)),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7" s="17">
        <f>IFERROR(__xludf.DUMMYFUNCTION("LET(
  t, LOWER(TRIM(data_survey!G66)),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7" s="17">
        <f>IFERROR(__xludf.DUMMYFUNCTION("LET(
  text, LOWER(data_survey!I66),
  IFERROR(
    IFS(
      REGEXMATCH(text,""ở cùng gia đình|ở trọ cùng gia đình""), 0,
      REGEXMATCH(text,""thuê trọ""), 1,
      REGEXMATCH(text,""ở ktx""), 2,
      REGEXMATCH(text,""có nhà tại khu vực đang học|có"&amp;" nhà|ở riêng tại chung cư""), 3,
      REGEXMATCH(text,""ở nhà người quen""), 4
    ),
  -1)
)"),0.0)</f>
        <v>0</v>
      </c>
      <c r="E67" s="17">
        <f>IFERROR(__xludf.DUMMYFUNCTION("LET(
  t, LOWER(TRIM(data_survey!K66)),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67" s="17">
        <f>IFERROR(__xludf.DUMMYFUNCTION("LET(
  t, LOWER(TRIM(data_survey!M66)),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67" s="17">
        <f>if(data_survey!O66="Có", 1, 0)</f>
        <v>0</v>
      </c>
      <c r="H67" s="17">
        <f>if(data_survey!R66="", 0, data_survey!R66)</f>
        <v>0</v>
      </c>
      <c r="I67" s="17">
        <f>data_survey!W66</f>
        <v>0</v>
      </c>
      <c r="J67" s="17">
        <f>if(data_survey!AF66="Không áp lực", 0, if(data_survey!AF66="Có chút áp lực", 1, if(data_survey!AF66="Áp lực nhiều", 2, 3)))</f>
        <v>0</v>
      </c>
      <c r="K67" s="17">
        <f>SWITCH(data_survey!AG66,
 "Không ảnh hưởng",0,
 "Có chút ảnh hưởng",1,
 "Ảnh hưởng nhiều",2,
 "Ảnh hưởng rất nhiều",3)</f>
        <v>0</v>
      </c>
      <c r="L67" s="17">
        <f>SWITCH(data_survey!AD66,
 "Không",0,
 "Có một chút",1,
 "Rất lo lắng",2)</f>
        <v>0</v>
      </c>
      <c r="M67" s="17">
        <f>SWITCH(data_survey!AE66,
 "Không",0,
 "Có một chút",1,
 "Nhiều",2)</f>
        <v>0</v>
      </c>
      <c r="N67" s="17">
        <f>data_survey!BV66</f>
        <v>1</v>
      </c>
      <c r="O67" s="17">
        <f>SWITCH(data_survey!BY66,
 "Không",0,
 "Có",1,
 "Nhiều",2)</f>
        <v>0</v>
      </c>
      <c r="P67" s="17">
        <f>if(data_survey!BW66="Không", 0, 1)</f>
        <v>0</v>
      </c>
      <c r="Q67" s="17">
        <f>IF(OR(
ISNUMBER(SEARCH("cha",data_survey!BX66)),
ISNUMBER(SEARCH("mẹ",data_survey!BX66)),
ISNUMBER(SEARCH("ba mẹ",data_survey!BX66)),
ISNUMBER(SEARCH("bame",data_survey!BX66)),
ISNUMBER(SEARCH("gia đình",data_survey!BX66)),
ISNUMBER(SEARCH("chị",data_survey!BX66)),
ISNUMBER(SEARCH("anh",data_survey!BX66)),
ISNUMBER(SEARCH("ông bà",data_survey!BX66)),
ISNUMBER(SEARCH("giám hộ",data_survey!BX66))
),1,
IF(OR(
ISNUMBER(SEARCH("bản thân",data_survey!BX66)),
ISNUMBER(SEARCH("tự mình",data_survey!BX66)),
ISNUMBER(SEARCH("tự bản thân",data_survey!BX66)),
ISNUMBER(SEARCH("tiền đi làm",data_survey!BX66)),
ISNUMBER(SEARCH("nghiên cứu khoa học",data_survey!BX66)),
ISNUMBER(SEARCH("một nửa lo",data_survey!BX66))
),2,
IF(OR(
ISNUMBER(SEARCH("học bổng",data_survey!BX66)),
ISNUMBER(SEARCH("giảm học phí",data_survey!BX66)),
ISNUMBER(SEARCH("không cần HP",data_survey!BX66)),
ISNUMBER(SEARCH("sư phạm",data_survey!BX66))
),3,4)))</f>
        <v>1</v>
      </c>
      <c r="R67" s="17">
        <f>data_survey!AN66</f>
        <v>1</v>
      </c>
      <c r="S67" s="17">
        <f>data_survey!AJ66</f>
        <v>2</v>
      </c>
      <c r="T67" s="17">
        <f>data_survey!AJ66</f>
        <v>2</v>
      </c>
      <c r="U67" s="17">
        <f>data_survey!CI66</f>
        <v>1</v>
      </c>
      <c r="V67" s="17">
        <f>data_survey!CG66</f>
        <v>1</v>
      </c>
      <c r="W67" s="17">
        <f>data_survey!CE66</f>
        <v>0</v>
      </c>
      <c r="X67" s="17">
        <f>data_survey!CC66</f>
        <v>1</v>
      </c>
      <c r="Y67" s="17">
        <f>data_survey!CA66</f>
        <v>1</v>
      </c>
      <c r="Z67" s="17">
        <f>data_survey!BN66</f>
        <v>1</v>
      </c>
      <c r="AA67" s="17">
        <f>data_survey!BP66</f>
        <v>0</v>
      </c>
      <c r="AB67" s="17">
        <f>data_survey!BQ66</f>
        <v>1</v>
      </c>
      <c r="AC67" s="17">
        <f>data_survey!BT66</f>
        <v>1</v>
      </c>
      <c r="AD67" s="17">
        <f>data_survey!CU66</f>
        <v>1</v>
      </c>
      <c r="AE67" s="17">
        <f>data_survey!CV66</f>
        <v>1</v>
      </c>
      <c r="AF67" s="17">
        <f>data_survey!CW66</f>
        <v>1</v>
      </c>
      <c r="AG67" s="17">
        <f>data_survey!CO66</f>
        <v>0</v>
      </c>
      <c r="AH67" s="17">
        <f>data_survey!DA66</f>
        <v>0</v>
      </c>
      <c r="AI67" s="17">
        <f>data_survey!DC66</f>
        <v>0</v>
      </c>
      <c r="AJ67" s="17">
        <f>data_survey!DQ66</f>
        <v>0</v>
      </c>
      <c r="AK67" s="17">
        <f>data_survey!DF66</f>
        <v>1</v>
      </c>
      <c r="AL67" s="17">
        <f>if(AK67=1, data_survey!DN66, 0)</f>
        <v>5</v>
      </c>
      <c r="AM67" s="17">
        <f>data_survey!CM66</f>
        <v>0.75</v>
      </c>
      <c r="AN67" s="17">
        <f>data_survey!DH66</f>
        <v>0</v>
      </c>
      <c r="AO67" s="17">
        <f>data_survey!DJ66</f>
        <v>0</v>
      </c>
      <c r="AP67" s="17">
        <f>data_survey!DL66</f>
        <v>0</v>
      </c>
      <c r="AQ67" s="17">
        <f>data_survey!BC66</f>
        <v>1</v>
      </c>
      <c r="AR67" s="17">
        <f>data_survey!BD66</f>
        <v>1</v>
      </c>
      <c r="AS67" s="17">
        <f>data_survey!BE66</f>
        <v>1</v>
      </c>
      <c r="AT67" s="17">
        <f>data_survey!BF66</f>
        <v>1</v>
      </c>
      <c r="AU67" s="17">
        <f>data_survey!BG66</f>
        <v>1</v>
      </c>
      <c r="AV67" s="17">
        <f>data_survey!BH66</f>
        <v>1</v>
      </c>
      <c r="AW67" s="17">
        <f>data_survey!BI66</f>
        <v>1</v>
      </c>
      <c r="AX67" s="17">
        <f>data_survey!AP66</f>
        <v>1</v>
      </c>
      <c r="AY67" s="17">
        <f>data_survey!AQ66</f>
        <v>1</v>
      </c>
      <c r="AZ67" s="17">
        <f>data_survey!AR66</f>
        <v>1</v>
      </c>
      <c r="BA67" s="17">
        <f>data_survey!AS66</f>
        <v>1</v>
      </c>
      <c r="BB67" s="17">
        <f>data_survey!AT66</f>
        <v>1</v>
      </c>
      <c r="BC67" s="17">
        <f>data_survey!AU66</f>
        <v>1</v>
      </c>
      <c r="BD67" s="17">
        <f>data_survey!AV66</f>
        <v>1</v>
      </c>
      <c r="BE67" s="17">
        <f>data_survey!AW66</f>
        <v>1</v>
      </c>
      <c r="BF67" s="17">
        <f>data_survey!AX66</f>
        <v>1</v>
      </c>
      <c r="BG67" s="17"/>
    </row>
    <row r="68">
      <c r="A68" s="17">
        <f>if(data_survey!C67="Nam", 0, 1)</f>
        <v>0</v>
      </c>
      <c r="B68" s="17">
        <f>IFERROR(__xludf.DUMMYFUNCTION("LET(
  t, LOWER(TRIM(data_survey!E67)),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8" s="17">
        <f>IFERROR(__xludf.DUMMYFUNCTION("LET(
  t, LOWER(TRIM(data_survey!G67)),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68" s="17">
        <f>IFERROR(__xludf.DUMMYFUNCTION("LET(
  text, LOWER(data_survey!I67),
  IFERROR(
    IFS(
      REGEXMATCH(text,""ở cùng gia đình|ở trọ cùng gia đình""), 0,
      REGEXMATCH(text,""thuê trọ""), 1,
      REGEXMATCH(text,""ở ktx""), 2,
      REGEXMATCH(text,""có nhà tại khu vực đang học|có"&amp;" nhà|ở riêng tại chung cư""), 3,
      REGEXMATCH(text,""ở nhà người quen""), 4
    ),
  -1)
)"),0.0)</f>
        <v>0</v>
      </c>
      <c r="E68" s="17">
        <f>IFERROR(__xludf.DUMMYFUNCTION("LET(
  t, LOWER(TRIM(data_survey!K67)),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68" s="17">
        <f>IFERROR(__xludf.DUMMYFUNCTION("LET(
  t, LOWER(TRIM(data_survey!M67)),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68" s="17">
        <f>if(data_survey!O67="Có", 1, 0)</f>
        <v>1</v>
      </c>
      <c r="H68" s="17">
        <f>if(data_survey!R67="", 0, data_survey!R67)</f>
        <v>1</v>
      </c>
      <c r="I68" s="17">
        <f>data_survey!W67</f>
        <v>15</v>
      </c>
      <c r="J68" s="17">
        <f>if(data_survey!AF67="Không áp lực", 0, if(data_survey!AF67="Có chút áp lực", 1, if(data_survey!AF67="Áp lực nhiều", 2, 3)))</f>
        <v>0</v>
      </c>
      <c r="K68" s="17">
        <f>SWITCH(data_survey!AG67,
 "Không ảnh hưởng",0,
 "Có chút ảnh hưởng",1,
 "Ảnh hưởng nhiều",2,
 "Ảnh hưởng rất nhiều",3)</f>
        <v>0</v>
      </c>
      <c r="L68" s="17">
        <f>SWITCH(data_survey!AD67,
 "Không",0,
 "Có một chút",1,
 "Rất lo lắng",2)</f>
        <v>0</v>
      </c>
      <c r="M68" s="17">
        <f>SWITCH(data_survey!AE67,
 "Không",0,
 "Có một chút",1,
 "Nhiều",2)</f>
        <v>0</v>
      </c>
      <c r="N68" s="17">
        <f>data_survey!BV67</f>
        <v>5</v>
      </c>
      <c r="O68" s="17">
        <f>SWITCH(data_survey!BY67,
 "Không",0,
 "Có",1,
 "Nhiều",2)</f>
        <v>0</v>
      </c>
      <c r="P68" s="17">
        <f>if(data_survey!BW67="Không", 0, 1)</f>
        <v>0</v>
      </c>
      <c r="Q68" s="17">
        <f>IF(OR(
ISNUMBER(SEARCH("cha",data_survey!BX67)),
ISNUMBER(SEARCH("mẹ",data_survey!BX67)),
ISNUMBER(SEARCH("ba mẹ",data_survey!BX67)),
ISNUMBER(SEARCH("bame",data_survey!BX67)),
ISNUMBER(SEARCH("gia đình",data_survey!BX67)),
ISNUMBER(SEARCH("chị",data_survey!BX67)),
ISNUMBER(SEARCH("anh",data_survey!BX67)),
ISNUMBER(SEARCH("ông bà",data_survey!BX67)),
ISNUMBER(SEARCH("giám hộ",data_survey!BX67))
),1,
IF(OR(
ISNUMBER(SEARCH("bản thân",data_survey!BX67)),
ISNUMBER(SEARCH("tự mình",data_survey!BX67)),
ISNUMBER(SEARCH("tự bản thân",data_survey!BX67)),
ISNUMBER(SEARCH("tiền đi làm",data_survey!BX67)),
ISNUMBER(SEARCH("nghiên cứu khoa học",data_survey!BX67)),
ISNUMBER(SEARCH("một nửa lo",data_survey!BX67))
),2,
IF(OR(
ISNUMBER(SEARCH("học bổng",data_survey!BX67)),
ISNUMBER(SEARCH("giảm học phí",data_survey!BX67)),
ISNUMBER(SEARCH("không cần HP",data_survey!BX67)),
ISNUMBER(SEARCH("sư phạm",data_survey!BX67))
),3,4)))</f>
        <v>2</v>
      </c>
      <c r="R68" s="17">
        <f>data_survey!AN67</f>
        <v>0</v>
      </c>
      <c r="S68" s="17">
        <f>data_survey!AJ67</f>
        <v>0</v>
      </c>
      <c r="T68" s="17">
        <f>data_survey!AJ67</f>
        <v>0</v>
      </c>
      <c r="U68" s="17">
        <f>data_survey!CI67</f>
        <v>0</v>
      </c>
      <c r="V68" s="17">
        <f>data_survey!CG67</f>
        <v>0</v>
      </c>
      <c r="W68" s="17">
        <f>data_survey!CE67</f>
        <v>0</v>
      </c>
      <c r="X68" s="17">
        <f>data_survey!CC67</f>
        <v>0</v>
      </c>
      <c r="Y68" s="17">
        <f>data_survey!CA67</f>
        <v>0</v>
      </c>
      <c r="Z68" s="17">
        <f>data_survey!BN67</f>
        <v>5</v>
      </c>
      <c r="AA68" s="17">
        <f>data_survey!BP67</f>
        <v>0</v>
      </c>
      <c r="AB68" s="17">
        <f>data_survey!BQ67</f>
        <v>6</v>
      </c>
      <c r="AC68" s="17">
        <f>data_survey!BT67</f>
        <v>1</v>
      </c>
      <c r="AD68" s="17">
        <f>data_survey!CU67</f>
        <v>1</v>
      </c>
      <c r="AE68" s="17">
        <f>data_survey!CV67</f>
        <v>0</v>
      </c>
      <c r="AF68" s="17">
        <f>data_survey!CW67</f>
        <v>0</v>
      </c>
      <c r="AG68" s="17">
        <f>data_survey!CO67</f>
        <v>0</v>
      </c>
      <c r="AH68" s="17">
        <f>data_survey!DA67</f>
        <v>0</v>
      </c>
      <c r="AI68" s="17">
        <f>data_survey!DC67</f>
        <v>0</v>
      </c>
      <c r="AJ68" s="17">
        <f>data_survey!DQ67</f>
        <v>1</v>
      </c>
      <c r="AK68" s="17">
        <f>data_survey!DF67</f>
        <v>1</v>
      </c>
      <c r="AL68" s="17">
        <f>if(AK68=1, data_survey!DN67, 0)</f>
        <v>0.5</v>
      </c>
      <c r="AM68" s="17">
        <f>data_survey!CM67</f>
        <v>0</v>
      </c>
      <c r="AN68" s="17">
        <f>data_survey!DH67</f>
        <v>1</v>
      </c>
      <c r="AO68" s="17">
        <f>data_survey!DJ67</f>
        <v>0</v>
      </c>
      <c r="AP68" s="17">
        <f>data_survey!DL67</f>
        <v>0</v>
      </c>
      <c r="AQ68" s="17">
        <f>data_survey!BC67</f>
        <v>4</v>
      </c>
      <c r="AR68" s="17">
        <f>data_survey!BD67</f>
        <v>4</v>
      </c>
      <c r="AS68" s="17">
        <f>data_survey!BE67</f>
        <v>4</v>
      </c>
      <c r="AT68" s="17">
        <f>data_survey!BF67</f>
        <v>4</v>
      </c>
      <c r="AU68" s="17">
        <f>data_survey!BG67</f>
        <v>4</v>
      </c>
      <c r="AV68" s="17">
        <f>data_survey!BH67</f>
        <v>4</v>
      </c>
      <c r="AW68" s="17">
        <f>data_survey!BI67</f>
        <v>4</v>
      </c>
      <c r="AX68" s="17">
        <f>data_survey!AP67</f>
        <v>4</v>
      </c>
      <c r="AY68" s="17">
        <f>data_survey!AQ67</f>
        <v>4</v>
      </c>
      <c r="AZ68" s="17">
        <f>data_survey!AR67</f>
        <v>4</v>
      </c>
      <c r="BA68" s="17">
        <f>data_survey!AS67</f>
        <v>4</v>
      </c>
      <c r="BB68" s="17">
        <f>data_survey!AT67</f>
        <v>4</v>
      </c>
      <c r="BC68" s="17">
        <f>data_survey!AU67</f>
        <v>4</v>
      </c>
      <c r="BD68" s="17">
        <f>data_survey!AV67</f>
        <v>4</v>
      </c>
      <c r="BE68" s="17">
        <f>data_survey!AW67</f>
        <v>4</v>
      </c>
      <c r="BF68" s="17">
        <f>data_survey!AX67</f>
        <v>4</v>
      </c>
      <c r="BG68" s="17"/>
    </row>
    <row r="69">
      <c r="A69" s="17">
        <f>if(data_survey!C68="Nam", 0, 1)</f>
        <v>0</v>
      </c>
      <c r="B69" s="17">
        <f>IFERROR(__xludf.DUMMYFUNCTION("LET(
  t, LOWER(TRIM(data_survey!E68)),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9" s="17">
        <f>IFERROR(__xludf.DUMMYFUNCTION("LET(
  t, LOWER(TRIM(data_survey!G68)),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9" s="17">
        <f>IFERROR(__xludf.DUMMYFUNCTION("LET(
  text, LOWER(data_survey!I68),
  IFERROR(
    IFS(
      REGEXMATCH(text,""ở cùng gia đình|ở trọ cùng gia đình""), 0,
      REGEXMATCH(text,""thuê trọ""), 1,
      REGEXMATCH(text,""ở ktx""), 2,
      REGEXMATCH(text,""có nhà tại khu vực đang học|có"&amp;" nhà|ở riêng tại chung cư""), 3,
      REGEXMATCH(text,""ở nhà người quen""), 4
    ),
  -1)
)"),2.0)</f>
        <v>2</v>
      </c>
      <c r="E69" s="17">
        <f>IFERROR(__xludf.DUMMYFUNCTION("LET(
  t, LOWER(TRIM(data_survey!K68)),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69" s="17">
        <f>IFERROR(__xludf.DUMMYFUNCTION("LET(
  t, LOWER(TRIM(data_survey!M68)),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69" s="17">
        <f>if(data_survey!O68="Có", 1, 0)</f>
        <v>0</v>
      </c>
      <c r="H69" s="17">
        <f>if(data_survey!R68="", 0, data_survey!R68)</f>
        <v>0</v>
      </c>
      <c r="I69" s="17">
        <f>data_survey!W68</f>
        <v>0</v>
      </c>
      <c r="J69" s="17">
        <f>if(data_survey!AF68="Không áp lực", 0, if(data_survey!AF68="Có chút áp lực", 1, if(data_survey!AF68="Áp lực nhiều", 2, 3)))</f>
        <v>1</v>
      </c>
      <c r="K69" s="17">
        <f>SWITCH(data_survey!AG68,
 "Không ảnh hưởng",0,
 "Có chút ảnh hưởng",1,
 "Ảnh hưởng nhiều",2,
 "Ảnh hưởng rất nhiều",3)</f>
        <v>1</v>
      </c>
      <c r="L69" s="17">
        <f>SWITCH(data_survey!AD68,
 "Không",0,
 "Có một chút",1,
 "Rất lo lắng",2)</f>
        <v>2</v>
      </c>
      <c r="M69" s="17">
        <f>SWITCH(data_survey!AE68,
 "Không",0,
 "Có một chút",1,
 "Nhiều",2)</f>
        <v>0</v>
      </c>
      <c r="N69" s="17">
        <f>data_survey!BV68</f>
        <v>1</v>
      </c>
      <c r="O69" s="17">
        <f>SWITCH(data_survey!BY68,
 "Không",0,
 "Có",1,
 "Nhiều",2)</f>
        <v>1</v>
      </c>
      <c r="P69" s="17">
        <f>if(data_survey!BW68="Không", 0, 1)</f>
        <v>1</v>
      </c>
      <c r="Q69" s="17">
        <f>IF(OR(
ISNUMBER(SEARCH("cha",data_survey!BX68)),
ISNUMBER(SEARCH("mẹ",data_survey!BX68)),
ISNUMBER(SEARCH("ba mẹ",data_survey!BX68)),
ISNUMBER(SEARCH("bame",data_survey!BX68)),
ISNUMBER(SEARCH("gia đình",data_survey!BX68)),
ISNUMBER(SEARCH("chị",data_survey!BX68)),
ISNUMBER(SEARCH("anh",data_survey!BX68)),
ISNUMBER(SEARCH("ông bà",data_survey!BX68)),
ISNUMBER(SEARCH("giám hộ",data_survey!BX68))
),1,
IF(OR(
ISNUMBER(SEARCH("bản thân",data_survey!BX68)),
ISNUMBER(SEARCH("tự mình",data_survey!BX68)),
ISNUMBER(SEARCH("tự bản thân",data_survey!BX68)),
ISNUMBER(SEARCH("tiền đi làm",data_survey!BX68)),
ISNUMBER(SEARCH("nghiên cứu khoa học",data_survey!BX68)),
ISNUMBER(SEARCH("một nửa lo",data_survey!BX68))
),2,
IF(OR(
ISNUMBER(SEARCH("học bổng",data_survey!BX68)),
ISNUMBER(SEARCH("giảm học phí",data_survey!BX68)),
ISNUMBER(SEARCH("không cần HP",data_survey!BX68)),
ISNUMBER(SEARCH("sư phạm",data_survey!BX68))
),3,4)))</f>
        <v>1</v>
      </c>
      <c r="R69" s="17">
        <f>data_survey!AN68</f>
        <v>2</v>
      </c>
      <c r="S69" s="17">
        <f>data_survey!AJ68</f>
        <v>1</v>
      </c>
      <c r="T69" s="17">
        <f>data_survey!AJ68</f>
        <v>1</v>
      </c>
      <c r="U69" s="17">
        <f>data_survey!CI68</f>
        <v>0</v>
      </c>
      <c r="V69" s="17">
        <f>data_survey!CG68</f>
        <v>0</v>
      </c>
      <c r="W69" s="17">
        <f>data_survey!CE68</f>
        <v>2</v>
      </c>
      <c r="X69" s="17">
        <f>data_survey!CC68</f>
        <v>2</v>
      </c>
      <c r="Y69" s="17">
        <f>data_survey!CA68</f>
        <v>1</v>
      </c>
      <c r="Z69" s="17">
        <f>data_survey!BN68</f>
        <v>1</v>
      </c>
      <c r="AA69" s="17">
        <f>data_survey!BP68</f>
        <v>0</v>
      </c>
      <c r="AB69" s="17">
        <f>data_survey!BQ68</f>
        <v>4</v>
      </c>
      <c r="AC69" s="17">
        <f>data_survey!BT68</f>
        <v>1</v>
      </c>
      <c r="AD69" s="17">
        <f>data_survey!CU68</f>
        <v>0</v>
      </c>
      <c r="AE69" s="17">
        <f>data_survey!CV68</f>
        <v>1</v>
      </c>
      <c r="AF69" s="17">
        <f>data_survey!CW68</f>
        <v>0</v>
      </c>
      <c r="AG69" s="17">
        <f>data_survey!CO68</f>
        <v>0</v>
      </c>
      <c r="AH69" s="17">
        <f>data_survey!DA68</f>
        <v>1</v>
      </c>
      <c r="AI69" s="17">
        <f>data_survey!DC68</f>
        <v>0</v>
      </c>
      <c r="AJ69" s="17">
        <f>data_survey!DQ68</f>
        <v>0</v>
      </c>
      <c r="AK69" s="17">
        <f>data_survey!DF68</f>
        <v>0</v>
      </c>
      <c r="AL69" s="17">
        <f>if(AK69=1, data_survey!DN68, 0)</f>
        <v>0</v>
      </c>
      <c r="AM69" s="17">
        <f>data_survey!CM68</f>
        <v>6</v>
      </c>
      <c r="AN69" s="17">
        <f>data_survey!DH68</f>
        <v>1</v>
      </c>
      <c r="AO69" s="17">
        <f>data_survey!DJ68</f>
        <v>0</v>
      </c>
      <c r="AP69" s="17">
        <f>data_survey!DL68</f>
        <v>0</v>
      </c>
      <c r="AQ69" s="17">
        <f>data_survey!BC68</f>
        <v>4</v>
      </c>
      <c r="AR69" s="17">
        <f>data_survey!BD68</f>
        <v>4</v>
      </c>
      <c r="AS69" s="17">
        <f>data_survey!BE68</f>
        <v>3</v>
      </c>
      <c r="AT69" s="17">
        <f>data_survey!BF68</f>
        <v>2</v>
      </c>
      <c r="AU69" s="17">
        <f>data_survey!BG68</f>
        <v>3</v>
      </c>
      <c r="AV69" s="17">
        <f>data_survey!BH68</f>
        <v>2</v>
      </c>
      <c r="AW69" s="17">
        <f>data_survey!BI68</f>
        <v>4</v>
      </c>
      <c r="AX69" s="17">
        <f>data_survey!AP68</f>
        <v>4</v>
      </c>
      <c r="AY69" s="17">
        <f>data_survey!AQ68</f>
        <v>4</v>
      </c>
      <c r="AZ69" s="17">
        <f>data_survey!AR68</f>
        <v>4</v>
      </c>
      <c r="BA69" s="17">
        <f>data_survey!AS68</f>
        <v>4</v>
      </c>
      <c r="BB69" s="17">
        <f>data_survey!AT68</f>
        <v>4</v>
      </c>
      <c r="BC69" s="17">
        <f>data_survey!AU68</f>
        <v>2</v>
      </c>
      <c r="BD69" s="17">
        <f>data_survey!AV68</f>
        <v>4</v>
      </c>
      <c r="BE69" s="17">
        <f>data_survey!AW68</f>
        <v>4</v>
      </c>
      <c r="BF69" s="17">
        <f>data_survey!AX68</f>
        <v>4</v>
      </c>
      <c r="BG69" s="17"/>
    </row>
    <row r="70">
      <c r="A70" s="17">
        <f>if(data_survey!C69="Nam", 0, 1)</f>
        <v>1</v>
      </c>
      <c r="B70" s="17">
        <f>IFERROR(__xludf.DUMMYFUNCTION("LET(
  t, LOWER(TRIM(data_survey!E69)),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0" s="17">
        <f>IFERROR(__xludf.DUMMYFUNCTION("LET(
  t, LOWER(TRIM(data_survey!G69)),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0" s="17">
        <f>IFERROR(__xludf.DUMMYFUNCTION("LET(
  text, LOWER(data_survey!I69),
  IFERROR(
    IFS(
      REGEXMATCH(text,""ở cùng gia đình|ở trọ cùng gia đình""), 0,
      REGEXMATCH(text,""thuê trọ""), 1,
      REGEXMATCH(text,""ở ktx""), 2,
      REGEXMATCH(text,""có nhà tại khu vực đang học|có"&amp;" nhà|ở riêng tại chung cư""), 3,
      REGEXMATCH(text,""ở nhà người quen""), 4
    ),
  -1)
)"),0.0)</f>
        <v>0</v>
      </c>
      <c r="E70" s="17">
        <f>IFERROR(__xludf.DUMMYFUNCTION("LET(
  t, LOWER(TRIM(data_survey!K69)),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70" s="17">
        <f>IFERROR(__xludf.DUMMYFUNCTION("LET(
  t, LOWER(TRIM(data_survey!M69)),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70" s="17">
        <f>if(data_survey!O69="Có", 1, 0)</f>
        <v>0</v>
      </c>
      <c r="H70" s="17">
        <f>if(data_survey!R69="", 0, data_survey!R69)</f>
        <v>0</v>
      </c>
      <c r="I70" s="17">
        <f>data_survey!W69</f>
        <v>0</v>
      </c>
      <c r="J70" s="17">
        <f>if(data_survey!AF69="Không áp lực", 0, if(data_survey!AF69="Có chút áp lực", 1, if(data_survey!AF69="Áp lực nhiều", 2, 3)))</f>
        <v>0</v>
      </c>
      <c r="K70" s="17">
        <f>SWITCH(data_survey!AG69,
 "Không ảnh hưởng",0,
 "Có chút ảnh hưởng",1,
 "Ảnh hưởng nhiều",2,
 "Ảnh hưởng rất nhiều",3)</f>
        <v>0</v>
      </c>
      <c r="L70" s="17">
        <f>SWITCH(data_survey!AD69,
 "Không",0,
 "Có một chút",1,
 "Rất lo lắng",2)</f>
        <v>1</v>
      </c>
      <c r="M70" s="17">
        <f>SWITCH(data_survey!AE69,
 "Không",0,
 "Có một chút",1,
 "Nhiều",2)</f>
        <v>0</v>
      </c>
      <c r="N70" s="17">
        <f>data_survey!BV69</f>
        <v>3</v>
      </c>
      <c r="O70" s="17">
        <f>SWITCH(data_survey!BY69,
 "Không",0,
 "Có",1,
 "Nhiều",2)</f>
        <v>0</v>
      </c>
      <c r="P70" s="17">
        <f>if(data_survey!BW69="Không", 0, 1)</f>
        <v>0</v>
      </c>
      <c r="Q70" s="17">
        <f>IF(OR(
ISNUMBER(SEARCH("cha",data_survey!BX69)),
ISNUMBER(SEARCH("mẹ",data_survey!BX69)),
ISNUMBER(SEARCH("ba mẹ",data_survey!BX69)),
ISNUMBER(SEARCH("bame",data_survey!BX69)),
ISNUMBER(SEARCH("gia đình",data_survey!BX69)),
ISNUMBER(SEARCH("chị",data_survey!BX69)),
ISNUMBER(SEARCH("anh",data_survey!BX69)),
ISNUMBER(SEARCH("ông bà",data_survey!BX69)),
ISNUMBER(SEARCH("giám hộ",data_survey!BX69))
),1,
IF(OR(
ISNUMBER(SEARCH("bản thân",data_survey!BX69)),
ISNUMBER(SEARCH("tự mình",data_survey!BX69)),
ISNUMBER(SEARCH("tự bản thân",data_survey!BX69)),
ISNUMBER(SEARCH("tiền đi làm",data_survey!BX69)),
ISNUMBER(SEARCH("nghiên cứu khoa học",data_survey!BX69)),
ISNUMBER(SEARCH("một nửa lo",data_survey!BX69))
),2,
IF(OR(
ISNUMBER(SEARCH("học bổng",data_survey!BX69)),
ISNUMBER(SEARCH("giảm học phí",data_survey!BX69)),
ISNUMBER(SEARCH("không cần HP",data_survey!BX69)),
ISNUMBER(SEARCH("sư phạm",data_survey!BX69))
),3,4)))</f>
        <v>1</v>
      </c>
      <c r="R70" s="17">
        <f>data_survey!AN69</f>
        <v>0</v>
      </c>
      <c r="S70" s="17">
        <f>data_survey!AJ69</f>
        <v>0</v>
      </c>
      <c r="T70" s="17">
        <f>data_survey!AJ69</f>
        <v>0</v>
      </c>
      <c r="U70" s="17">
        <f>data_survey!CI69</f>
        <v>0</v>
      </c>
      <c r="V70" s="17">
        <f>data_survey!CG69</f>
        <v>1</v>
      </c>
      <c r="W70" s="17">
        <f>data_survey!CE69</f>
        <v>1</v>
      </c>
      <c r="X70" s="17">
        <f>data_survey!CC69</f>
        <v>0</v>
      </c>
      <c r="Y70" s="17">
        <f>data_survey!CA69</f>
        <v>0</v>
      </c>
      <c r="Z70" s="17">
        <f>data_survey!BN69</f>
        <v>1</v>
      </c>
      <c r="AA70" s="17">
        <f>data_survey!BP69</f>
        <v>0</v>
      </c>
      <c r="AB70" s="17">
        <f>data_survey!BQ69</f>
        <v>1</v>
      </c>
      <c r="AC70" s="17">
        <f>data_survey!BT69</f>
        <v>0</v>
      </c>
      <c r="AD70" s="17">
        <f>data_survey!CU69</f>
        <v>0</v>
      </c>
      <c r="AE70" s="17">
        <f>data_survey!CV69</f>
        <v>0</v>
      </c>
      <c r="AF70" s="17">
        <f>data_survey!CW69</f>
        <v>0</v>
      </c>
      <c r="AG70" s="17">
        <f>data_survey!CO69</f>
        <v>0</v>
      </c>
      <c r="AH70" s="17">
        <f>data_survey!DA69</f>
        <v>0</v>
      </c>
      <c r="AI70" s="17">
        <f>data_survey!DC69</f>
        <v>0</v>
      </c>
      <c r="AJ70" s="17">
        <f>data_survey!DQ69</f>
        <v>0</v>
      </c>
      <c r="AK70" s="17">
        <f>data_survey!DF69</f>
        <v>0</v>
      </c>
      <c r="AL70" s="17">
        <f>if(AK70=1, data_survey!DN69, 0)</f>
        <v>0</v>
      </c>
      <c r="AM70" s="17">
        <f>data_survey!CM69</f>
        <v>0</v>
      </c>
      <c r="AN70" s="17">
        <f>data_survey!DH69</f>
        <v>0</v>
      </c>
      <c r="AO70" s="17">
        <f>data_survey!DJ69</f>
        <v>0</v>
      </c>
      <c r="AP70" s="17">
        <f>data_survey!DL69</f>
        <v>0</v>
      </c>
      <c r="AQ70" s="17">
        <f>data_survey!BC69</f>
        <v>1</v>
      </c>
      <c r="AR70" s="17">
        <f>data_survey!BD69</f>
        <v>1</v>
      </c>
      <c r="AS70" s="17">
        <f>data_survey!BE69</f>
        <v>1</v>
      </c>
      <c r="AT70" s="17">
        <f>data_survey!BF69</f>
        <v>1</v>
      </c>
      <c r="AU70" s="17">
        <f>data_survey!BG69</f>
        <v>1</v>
      </c>
      <c r="AV70" s="17">
        <f>data_survey!BH69</f>
        <v>1</v>
      </c>
      <c r="AW70" s="17">
        <f>data_survey!BI69</f>
        <v>1</v>
      </c>
      <c r="AX70" s="17">
        <f>data_survey!AP69</f>
        <v>1</v>
      </c>
      <c r="AY70" s="17">
        <f>data_survey!AQ69</f>
        <v>2</v>
      </c>
      <c r="AZ70" s="17">
        <f>data_survey!AR69</f>
        <v>1</v>
      </c>
      <c r="BA70" s="17">
        <f>data_survey!AS69</f>
        <v>1</v>
      </c>
      <c r="BB70" s="17">
        <f>data_survey!AT69</f>
        <v>1</v>
      </c>
      <c r="BC70" s="17">
        <f>data_survey!AU69</f>
        <v>1</v>
      </c>
      <c r="BD70" s="17">
        <f>data_survey!AV69</f>
        <v>1</v>
      </c>
      <c r="BE70" s="17">
        <f>data_survey!AW69</f>
        <v>1</v>
      </c>
      <c r="BF70" s="17">
        <f>data_survey!AX69</f>
        <v>1</v>
      </c>
      <c r="BG70" s="17"/>
    </row>
    <row r="71">
      <c r="A71" s="17">
        <f>if(data_survey!C70="Nam", 0, 1)</f>
        <v>1</v>
      </c>
      <c r="B71" s="17">
        <f>IFERROR(__xludf.DUMMYFUNCTION("LET(
  t, LOWER(TRIM(data_survey!E70)),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1" s="17">
        <f>IFERROR(__xludf.DUMMYFUNCTION("LET(
  t, LOWER(TRIM(data_survey!G70)),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1" s="17">
        <f>IFERROR(__xludf.DUMMYFUNCTION("LET(
  text, LOWER(data_survey!I70),
  IFERROR(
    IFS(
      REGEXMATCH(text,""ở cùng gia đình|ở trọ cùng gia đình""), 0,
      REGEXMATCH(text,""thuê trọ""), 1,
      REGEXMATCH(text,""ở ktx""), 2,
      REGEXMATCH(text,""có nhà tại khu vực đang học|có"&amp;" nhà|ở riêng tại chung cư""), 3,
      REGEXMATCH(text,""ở nhà người quen""), 4
    ),
  -1)
)"),0.0)</f>
        <v>0</v>
      </c>
      <c r="E71" s="17">
        <f>IFERROR(__xludf.DUMMYFUNCTION("LET(
  t, LOWER(TRIM(data_survey!K70)),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71" s="17">
        <f>IFERROR(__xludf.DUMMYFUNCTION("LET(
  t, LOWER(TRIM(data_survey!M70)),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71" s="17">
        <f>if(data_survey!O70="Có", 1, 0)</f>
        <v>1</v>
      </c>
      <c r="H71" s="17">
        <f>if(data_survey!R70="", 0, data_survey!R70)</f>
        <v>1</v>
      </c>
      <c r="I71" s="17">
        <f>data_survey!W70</f>
        <v>40</v>
      </c>
      <c r="J71" s="17">
        <f>if(data_survey!AF70="Không áp lực", 0, if(data_survey!AF70="Có chút áp lực", 1, if(data_survey!AF70="Áp lực nhiều", 2, 3)))</f>
        <v>1</v>
      </c>
      <c r="K71" s="17">
        <f>SWITCH(data_survey!AG70,
 "Không ảnh hưởng",0,
 "Có chút ảnh hưởng",1,
 "Ảnh hưởng nhiều",2,
 "Ảnh hưởng rất nhiều",3)</f>
        <v>2</v>
      </c>
      <c r="L71" s="17">
        <f>SWITCH(data_survey!AD70,
 "Không",0,
 "Có một chút",1,
 "Rất lo lắng",2)</f>
        <v>0</v>
      </c>
      <c r="M71" s="17">
        <f>SWITCH(data_survey!AE70,
 "Không",0,
 "Có một chút",1,
 "Nhiều",2)</f>
        <v>1</v>
      </c>
      <c r="N71" s="17">
        <f>data_survey!BV70</f>
        <v>1</v>
      </c>
      <c r="O71" s="17">
        <f>SWITCH(data_survey!BY70,
 "Không",0,
 "Có",1,
 "Nhiều",2)</f>
        <v>1</v>
      </c>
      <c r="P71" s="17">
        <f>if(data_survey!BW70="Không", 0, 1)</f>
        <v>1</v>
      </c>
      <c r="Q71" s="17">
        <f>IF(OR(
ISNUMBER(SEARCH("cha",data_survey!BX70)),
ISNUMBER(SEARCH("mẹ",data_survey!BX70)),
ISNUMBER(SEARCH("ba mẹ",data_survey!BX70)),
ISNUMBER(SEARCH("bame",data_survey!BX70)),
ISNUMBER(SEARCH("gia đình",data_survey!BX70)),
ISNUMBER(SEARCH("chị",data_survey!BX70)),
ISNUMBER(SEARCH("anh",data_survey!BX70)),
ISNUMBER(SEARCH("ông bà",data_survey!BX70)),
ISNUMBER(SEARCH("giám hộ",data_survey!BX70))
),1,
IF(OR(
ISNUMBER(SEARCH("bản thân",data_survey!BX70)),
ISNUMBER(SEARCH("tự mình",data_survey!BX70)),
ISNUMBER(SEARCH("tự bản thân",data_survey!BX70)),
ISNUMBER(SEARCH("tiền đi làm",data_survey!BX70)),
ISNUMBER(SEARCH("nghiên cứu khoa học",data_survey!BX70)),
ISNUMBER(SEARCH("một nửa lo",data_survey!BX70))
),2,
IF(OR(
ISNUMBER(SEARCH("học bổng",data_survey!BX70)),
ISNUMBER(SEARCH("giảm học phí",data_survey!BX70)),
ISNUMBER(SEARCH("không cần HP",data_survey!BX70)),
ISNUMBER(SEARCH("sư phạm",data_survey!BX70))
),3,4)))</f>
        <v>1</v>
      </c>
      <c r="R71" s="17">
        <f>data_survey!AN70</f>
        <v>0</v>
      </c>
      <c r="S71" s="17">
        <f>data_survey!AJ70</f>
        <v>2</v>
      </c>
      <c r="T71" s="17">
        <f>data_survey!AJ70</f>
        <v>2</v>
      </c>
      <c r="U71" s="17">
        <f>data_survey!CI70</f>
        <v>1</v>
      </c>
      <c r="V71" s="17">
        <f>data_survey!CG70</f>
        <v>1</v>
      </c>
      <c r="W71" s="17">
        <f>data_survey!CE70</f>
        <v>1</v>
      </c>
      <c r="X71" s="17">
        <f>data_survey!CC70</f>
        <v>1</v>
      </c>
      <c r="Y71" s="17">
        <f>data_survey!CA70</f>
        <v>1</v>
      </c>
      <c r="Z71" s="17">
        <f>data_survey!BN70</f>
        <v>4</v>
      </c>
      <c r="AA71" s="17">
        <f>data_survey!BP70</f>
        <v>1</v>
      </c>
      <c r="AB71" s="17">
        <f>data_survey!BQ70</f>
        <v>5</v>
      </c>
      <c r="AC71" s="17">
        <f>data_survey!BT70</f>
        <v>1</v>
      </c>
      <c r="AD71" s="17">
        <f>data_survey!CU70</f>
        <v>0</v>
      </c>
      <c r="AE71" s="17">
        <f>data_survey!CV70</f>
        <v>1</v>
      </c>
      <c r="AF71" s="17">
        <f>data_survey!CW70</f>
        <v>0</v>
      </c>
      <c r="AG71" s="17">
        <f>data_survey!CO70</f>
        <v>1</v>
      </c>
      <c r="AH71" s="17">
        <f>data_survey!DA70</f>
        <v>1</v>
      </c>
      <c r="AI71" s="17">
        <f>data_survey!DC70</f>
        <v>1</v>
      </c>
      <c r="AJ71" s="17">
        <f>data_survey!DQ70</f>
        <v>0</v>
      </c>
      <c r="AK71" s="17">
        <f>data_survey!DF70</f>
        <v>1</v>
      </c>
      <c r="AL71" s="17">
        <f>if(AK71=1, data_survey!DN70, 0)</f>
        <v>1.5</v>
      </c>
      <c r="AM71" s="17">
        <f>data_survey!CM70</f>
        <v>6</v>
      </c>
      <c r="AN71" s="17">
        <f>data_survey!DH70</f>
        <v>0</v>
      </c>
      <c r="AO71" s="17">
        <f>data_survey!DJ70</f>
        <v>0</v>
      </c>
      <c r="AP71" s="17">
        <f>data_survey!DL70</f>
        <v>0</v>
      </c>
      <c r="AQ71" s="17">
        <f>data_survey!BC70</f>
        <v>3</v>
      </c>
      <c r="AR71" s="17">
        <f>data_survey!BD70</f>
        <v>4</v>
      </c>
      <c r="AS71" s="17">
        <f>data_survey!BE70</f>
        <v>3</v>
      </c>
      <c r="AT71" s="17">
        <f>data_survey!BF70</f>
        <v>3</v>
      </c>
      <c r="AU71" s="17">
        <f>data_survey!BG70</f>
        <v>3</v>
      </c>
      <c r="AV71" s="17">
        <f>data_survey!BH70</f>
        <v>3</v>
      </c>
      <c r="AW71" s="17">
        <f>data_survey!BI70</f>
        <v>3</v>
      </c>
      <c r="AX71" s="17">
        <f>data_survey!AP70</f>
        <v>2</v>
      </c>
      <c r="AY71" s="17">
        <f>data_survey!AQ70</f>
        <v>3</v>
      </c>
      <c r="AZ71" s="17">
        <f>data_survey!AR70</f>
        <v>2</v>
      </c>
      <c r="BA71" s="17">
        <f>data_survey!AS70</f>
        <v>3</v>
      </c>
      <c r="BB71" s="17">
        <f>data_survey!AT70</f>
        <v>3</v>
      </c>
      <c r="BC71" s="17">
        <f>data_survey!AU70</f>
        <v>4</v>
      </c>
      <c r="BD71" s="17">
        <f>data_survey!AV70</f>
        <v>4</v>
      </c>
      <c r="BE71" s="17">
        <f>data_survey!AW70</f>
        <v>3</v>
      </c>
      <c r="BF71" s="17">
        <f>data_survey!AX70</f>
        <v>3</v>
      </c>
      <c r="BG71" s="17"/>
    </row>
    <row r="72">
      <c r="A72" s="17">
        <f>if(data_survey!C71="Nam", 0, 1)</f>
        <v>0</v>
      </c>
      <c r="B72" s="17">
        <f>IFERROR(__xludf.DUMMYFUNCTION("LET(
  t, LOWER(TRIM(data_survey!E71)),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2" s="17">
        <f>IFERROR(__xludf.DUMMYFUNCTION("LET(
  t, LOWER(TRIM(data_survey!G71)),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2" s="17">
        <f>IFERROR(__xludf.DUMMYFUNCTION("LET(
  text, LOWER(data_survey!I71),
  IFERROR(
    IFS(
      REGEXMATCH(text,""ở cùng gia đình|ở trọ cùng gia đình""), 0,
      REGEXMATCH(text,""thuê trọ""), 1,
      REGEXMATCH(text,""ở ktx""), 2,
      REGEXMATCH(text,""có nhà tại khu vực đang học|có"&amp;" nhà|ở riêng tại chung cư""), 3,
      REGEXMATCH(text,""ở nhà người quen""), 4
    ),
  -1)
)"),0.0)</f>
        <v>0</v>
      </c>
      <c r="E72" s="17">
        <f>IFERROR(__xludf.DUMMYFUNCTION("LET(
  t, LOWER(TRIM(data_survey!K71)),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72" s="17">
        <f>IFERROR(__xludf.DUMMYFUNCTION("LET(
  t, LOWER(TRIM(data_survey!M71)),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72" s="17">
        <f>if(data_survey!O71="Có", 1, 0)</f>
        <v>1</v>
      </c>
      <c r="H72" s="17">
        <f>if(data_survey!R71="", 0, data_survey!R71)</f>
        <v>1</v>
      </c>
      <c r="I72" s="17">
        <f>data_survey!W71</f>
        <v>40</v>
      </c>
      <c r="J72" s="17">
        <f>if(data_survey!AF71="Không áp lực", 0, if(data_survey!AF71="Có chút áp lực", 1, if(data_survey!AF71="Áp lực nhiều", 2, 3)))</f>
        <v>0</v>
      </c>
      <c r="K72" s="17">
        <f>SWITCH(data_survey!AG71,
 "Không ảnh hưởng",0,
 "Có chút ảnh hưởng",1,
 "Ảnh hưởng nhiều",2,
 "Ảnh hưởng rất nhiều",3)</f>
        <v>0</v>
      </c>
      <c r="L72" s="17">
        <f>SWITCH(data_survey!AD71,
 "Không",0,
 "Có một chút",1,
 "Rất lo lắng",2)</f>
        <v>1</v>
      </c>
      <c r="M72" s="17">
        <f>SWITCH(data_survey!AE71,
 "Không",0,
 "Có một chút",1,
 "Nhiều",2)</f>
        <v>0</v>
      </c>
      <c r="N72" s="17">
        <f>data_survey!BV71</f>
        <v>4</v>
      </c>
      <c r="O72" s="17">
        <f>SWITCH(data_survey!BY71,
 "Không",0,
 "Có",1,
 "Nhiều",2)</f>
        <v>0</v>
      </c>
      <c r="P72" s="17">
        <f>if(data_survey!BW71="Không", 0, 1)</f>
        <v>0</v>
      </c>
      <c r="Q72" s="17">
        <f>IF(OR(
ISNUMBER(SEARCH("cha",data_survey!BX71)),
ISNUMBER(SEARCH("mẹ",data_survey!BX71)),
ISNUMBER(SEARCH("ba mẹ",data_survey!BX71)),
ISNUMBER(SEARCH("bame",data_survey!BX71)),
ISNUMBER(SEARCH("gia đình",data_survey!BX71)),
ISNUMBER(SEARCH("chị",data_survey!BX71)),
ISNUMBER(SEARCH("anh",data_survey!BX71)),
ISNUMBER(SEARCH("ông bà",data_survey!BX71)),
ISNUMBER(SEARCH("giám hộ",data_survey!BX71))
),1,
IF(OR(
ISNUMBER(SEARCH("bản thân",data_survey!BX71)),
ISNUMBER(SEARCH("tự mình",data_survey!BX71)),
ISNUMBER(SEARCH("tự bản thân",data_survey!BX71)),
ISNUMBER(SEARCH("tiền đi làm",data_survey!BX71)),
ISNUMBER(SEARCH("nghiên cứu khoa học",data_survey!BX71)),
ISNUMBER(SEARCH("một nửa lo",data_survey!BX71))
),2,
IF(OR(
ISNUMBER(SEARCH("học bổng",data_survey!BX71)),
ISNUMBER(SEARCH("giảm học phí",data_survey!BX71)),
ISNUMBER(SEARCH("không cần HP",data_survey!BX71)),
ISNUMBER(SEARCH("sư phạm",data_survey!BX71))
),3,4)))</f>
        <v>2</v>
      </c>
      <c r="R72" s="17">
        <f>data_survey!AN71</f>
        <v>0</v>
      </c>
      <c r="S72" s="17">
        <f>data_survey!AJ71</f>
        <v>1</v>
      </c>
      <c r="T72" s="17">
        <f>data_survey!AJ71</f>
        <v>1</v>
      </c>
      <c r="U72" s="17">
        <f>data_survey!CI71</f>
        <v>0</v>
      </c>
      <c r="V72" s="17">
        <f>data_survey!CG71</f>
        <v>0</v>
      </c>
      <c r="W72" s="17">
        <f>data_survey!CE71</f>
        <v>0</v>
      </c>
      <c r="X72" s="17">
        <f>data_survey!CC71</f>
        <v>0</v>
      </c>
      <c r="Y72" s="17">
        <f>data_survey!CA71</f>
        <v>0</v>
      </c>
      <c r="Z72" s="17">
        <f>data_survey!BN71</f>
        <v>2</v>
      </c>
      <c r="AA72" s="17">
        <f>data_survey!BP71</f>
        <v>0</v>
      </c>
      <c r="AB72" s="17">
        <f>data_survey!BQ71</f>
        <v>1</v>
      </c>
      <c r="AC72" s="17">
        <f>data_survey!BT71</f>
        <v>0</v>
      </c>
      <c r="AD72" s="17">
        <f>data_survey!CU71</f>
        <v>0</v>
      </c>
      <c r="AE72" s="17">
        <f>data_survey!CV71</f>
        <v>0</v>
      </c>
      <c r="AF72" s="17">
        <f>data_survey!CW71</f>
        <v>0</v>
      </c>
      <c r="AG72" s="17">
        <f>data_survey!CO71</f>
        <v>0</v>
      </c>
      <c r="AH72" s="17">
        <f>data_survey!DA71</f>
        <v>0</v>
      </c>
      <c r="AI72" s="17">
        <f>data_survey!DC71</f>
        <v>0</v>
      </c>
      <c r="AJ72" s="17">
        <f>data_survey!DQ71</f>
        <v>0</v>
      </c>
      <c r="AK72" s="17">
        <f>data_survey!DF71</f>
        <v>1</v>
      </c>
      <c r="AL72" s="17">
        <f>if(AK72=1, data_survey!DN71, 0)</f>
        <v>3.5</v>
      </c>
      <c r="AM72" s="17">
        <f>data_survey!CM71</f>
        <v>6</v>
      </c>
      <c r="AN72" s="17">
        <f>data_survey!DH71</f>
        <v>0</v>
      </c>
      <c r="AO72" s="17">
        <f>data_survey!DJ71</f>
        <v>0</v>
      </c>
      <c r="AP72" s="17">
        <f>data_survey!DL71</f>
        <v>0</v>
      </c>
      <c r="AQ72" s="17">
        <f>data_survey!BC71</f>
        <v>2</v>
      </c>
      <c r="AR72" s="17">
        <f>data_survey!BD71</f>
        <v>2</v>
      </c>
      <c r="AS72" s="17">
        <f>data_survey!BE71</f>
        <v>2</v>
      </c>
      <c r="AT72" s="17">
        <f>data_survey!BF71</f>
        <v>2</v>
      </c>
      <c r="AU72" s="17">
        <f>data_survey!BG71</f>
        <v>1</v>
      </c>
      <c r="AV72" s="17">
        <f>data_survey!BH71</f>
        <v>1</v>
      </c>
      <c r="AW72" s="17">
        <f>data_survey!BI71</f>
        <v>1</v>
      </c>
      <c r="AX72" s="17">
        <f>data_survey!AP71</f>
        <v>2</v>
      </c>
      <c r="AY72" s="17">
        <f>data_survey!AQ71</f>
        <v>2</v>
      </c>
      <c r="AZ72" s="17">
        <f>data_survey!AR71</f>
        <v>2</v>
      </c>
      <c r="BA72" s="17">
        <f>data_survey!AS71</f>
        <v>2</v>
      </c>
      <c r="BB72" s="17">
        <f>data_survey!AT71</f>
        <v>2</v>
      </c>
      <c r="BC72" s="17">
        <f>data_survey!AU71</f>
        <v>2</v>
      </c>
      <c r="BD72" s="17">
        <f>data_survey!AV71</f>
        <v>2</v>
      </c>
      <c r="BE72" s="17">
        <f>data_survey!AW71</f>
        <v>2</v>
      </c>
      <c r="BF72" s="17">
        <f>data_survey!AX71</f>
        <v>2</v>
      </c>
      <c r="BG72" s="17"/>
    </row>
    <row r="73">
      <c r="A73" s="17">
        <f>if(data_survey!C72="Nam", 0, 1)</f>
        <v>0</v>
      </c>
      <c r="B73" s="17">
        <f>IFERROR(__xludf.DUMMYFUNCTION("LET(
  t, LOWER(TRIM(data_survey!E72)),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3" s="17">
        <f>IFERROR(__xludf.DUMMYFUNCTION("LET(
  t, LOWER(TRIM(data_survey!G72)),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3" s="17">
        <f>IFERROR(__xludf.DUMMYFUNCTION("LET(
  text, LOWER(data_survey!I72),
  IFERROR(
    IFS(
      REGEXMATCH(text,""ở cùng gia đình|ở trọ cùng gia đình""), 0,
      REGEXMATCH(text,""thuê trọ""), 1,
      REGEXMATCH(text,""ở ktx""), 2,
      REGEXMATCH(text,""có nhà tại khu vực đang học|có"&amp;" nhà|ở riêng tại chung cư""), 3,
      REGEXMATCH(text,""ở nhà người quen""), 4
    ),
  -1)
)"),0.0)</f>
        <v>0</v>
      </c>
      <c r="E73" s="17">
        <f>IFERROR(__xludf.DUMMYFUNCTION("LET(
  t, LOWER(TRIM(data_survey!K72)),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73" s="17">
        <f>IFERROR(__xludf.DUMMYFUNCTION("LET(
  t, LOWER(TRIM(data_survey!M72)),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73" s="17">
        <f>if(data_survey!O72="Có", 1, 0)</f>
        <v>0</v>
      </c>
      <c r="H73" s="17">
        <f>if(data_survey!R72="", 0, data_survey!R72)</f>
        <v>0</v>
      </c>
      <c r="I73" s="17">
        <f>data_survey!W72</f>
        <v>0</v>
      </c>
      <c r="J73" s="17">
        <f>if(data_survey!AF72="Không áp lực", 0, if(data_survey!AF72="Có chút áp lực", 1, if(data_survey!AF72="Áp lực nhiều", 2, 3)))</f>
        <v>0</v>
      </c>
      <c r="K73" s="17">
        <f>SWITCH(data_survey!AG72,
 "Không ảnh hưởng",0,
 "Có chút ảnh hưởng",1,
 "Ảnh hưởng nhiều",2,
 "Ảnh hưởng rất nhiều",3)</f>
        <v>0</v>
      </c>
      <c r="L73" s="17">
        <f>SWITCH(data_survey!AD72,
 "Không",0,
 "Có một chút",1,
 "Rất lo lắng",2)</f>
        <v>0</v>
      </c>
      <c r="M73" s="17">
        <f>SWITCH(data_survey!AE72,
 "Không",0,
 "Có một chút",1,
 "Nhiều",2)</f>
        <v>0</v>
      </c>
      <c r="N73" s="17">
        <f>data_survey!BV72</f>
        <v>1</v>
      </c>
      <c r="O73" s="17">
        <f>SWITCH(data_survey!BY72,
 "Không",0,
 "Có",1,
 "Nhiều",2)</f>
        <v>0</v>
      </c>
      <c r="P73" s="17">
        <f>if(data_survey!BW72="Không", 0, 1)</f>
        <v>0</v>
      </c>
      <c r="Q73" s="17">
        <f>IF(OR(
ISNUMBER(SEARCH("cha",data_survey!BX72)),
ISNUMBER(SEARCH("mẹ",data_survey!BX72)),
ISNUMBER(SEARCH("ba mẹ",data_survey!BX72)),
ISNUMBER(SEARCH("bame",data_survey!BX72)),
ISNUMBER(SEARCH("gia đình",data_survey!BX72)),
ISNUMBER(SEARCH("chị",data_survey!BX72)),
ISNUMBER(SEARCH("anh",data_survey!BX72)),
ISNUMBER(SEARCH("ông bà",data_survey!BX72)),
ISNUMBER(SEARCH("giám hộ",data_survey!BX72))
),1,
IF(OR(
ISNUMBER(SEARCH("bản thân",data_survey!BX72)),
ISNUMBER(SEARCH("tự mình",data_survey!BX72)),
ISNUMBER(SEARCH("tự bản thân",data_survey!BX72)),
ISNUMBER(SEARCH("tiền đi làm",data_survey!BX72)),
ISNUMBER(SEARCH("nghiên cứu khoa học",data_survey!BX72)),
ISNUMBER(SEARCH("một nửa lo",data_survey!BX72))
),2,
IF(OR(
ISNUMBER(SEARCH("học bổng",data_survey!BX72)),
ISNUMBER(SEARCH("giảm học phí",data_survey!BX72)),
ISNUMBER(SEARCH("không cần HP",data_survey!BX72)),
ISNUMBER(SEARCH("sư phạm",data_survey!BX72))
),3,4)))</f>
        <v>1</v>
      </c>
      <c r="R73" s="17">
        <f>data_survey!AN72</f>
        <v>1</v>
      </c>
      <c r="S73" s="17">
        <f>data_survey!AJ72</f>
        <v>0</v>
      </c>
      <c r="T73" s="17">
        <f>data_survey!AJ72</f>
        <v>0</v>
      </c>
      <c r="U73" s="17">
        <f>data_survey!CI72</f>
        <v>0</v>
      </c>
      <c r="V73" s="17">
        <f>data_survey!CG72</f>
        <v>0</v>
      </c>
      <c r="W73" s="17">
        <f>data_survey!CE72</f>
        <v>0</v>
      </c>
      <c r="X73" s="17">
        <f>data_survey!CC72</f>
        <v>0</v>
      </c>
      <c r="Y73" s="17">
        <f>data_survey!CA72</f>
        <v>0</v>
      </c>
      <c r="Z73" s="17">
        <f>data_survey!BN72</f>
        <v>1</v>
      </c>
      <c r="AA73" s="17">
        <f>data_survey!BP72</f>
        <v>1</v>
      </c>
      <c r="AB73" s="17">
        <f>data_survey!BQ72</f>
        <v>1</v>
      </c>
      <c r="AC73" s="17">
        <f>data_survey!BT72</f>
        <v>0</v>
      </c>
      <c r="AD73" s="17">
        <f>data_survey!CU72</f>
        <v>0</v>
      </c>
      <c r="AE73" s="17">
        <f>data_survey!CV72</f>
        <v>1</v>
      </c>
      <c r="AF73" s="17">
        <f>data_survey!CW72</f>
        <v>0</v>
      </c>
      <c r="AG73" s="17">
        <f>data_survey!CO72</f>
        <v>0</v>
      </c>
      <c r="AH73" s="17">
        <f>data_survey!DA72</f>
        <v>0</v>
      </c>
      <c r="AI73" s="17">
        <f>data_survey!DC72</f>
        <v>0</v>
      </c>
      <c r="AJ73" s="17">
        <f>data_survey!DQ72</f>
        <v>0</v>
      </c>
      <c r="AK73" s="17">
        <f>data_survey!DF72</f>
        <v>1</v>
      </c>
      <c r="AL73" s="17">
        <f>if(AK73=1, data_survey!DN72, 0)</f>
        <v>1.5</v>
      </c>
      <c r="AM73" s="17">
        <f>data_survey!CM72</f>
        <v>0.75</v>
      </c>
      <c r="AN73" s="17">
        <f>data_survey!DH72</f>
        <v>0</v>
      </c>
      <c r="AO73" s="17">
        <f>data_survey!DJ72</f>
        <v>1</v>
      </c>
      <c r="AP73" s="17">
        <f>data_survey!DL72</f>
        <v>0</v>
      </c>
      <c r="AQ73" s="17">
        <f>data_survey!BC72</f>
        <v>1</v>
      </c>
      <c r="AR73" s="17">
        <f>data_survey!BD72</f>
        <v>1</v>
      </c>
      <c r="AS73" s="17">
        <f>data_survey!BE72</f>
        <v>1</v>
      </c>
      <c r="AT73" s="17">
        <f>data_survey!BF72</f>
        <v>1</v>
      </c>
      <c r="AU73" s="17">
        <f>data_survey!BG72</f>
        <v>1</v>
      </c>
      <c r="AV73" s="17">
        <f>data_survey!BH72</f>
        <v>1</v>
      </c>
      <c r="AW73" s="17">
        <f>data_survey!BI72</f>
        <v>1</v>
      </c>
      <c r="AX73" s="17">
        <f>data_survey!AP72</f>
        <v>1</v>
      </c>
      <c r="AY73" s="17">
        <f>data_survey!AQ72</f>
        <v>1</v>
      </c>
      <c r="AZ73" s="17">
        <f>data_survey!AR72</f>
        <v>1</v>
      </c>
      <c r="BA73" s="17">
        <f>data_survey!AS72</f>
        <v>1</v>
      </c>
      <c r="BB73" s="17">
        <f>data_survey!AT72</f>
        <v>1</v>
      </c>
      <c r="BC73" s="17">
        <f>data_survey!AU72</f>
        <v>1</v>
      </c>
      <c r="BD73" s="17">
        <f>data_survey!AV72</f>
        <v>1</v>
      </c>
      <c r="BE73" s="17">
        <f>data_survey!AW72</f>
        <v>1</v>
      </c>
      <c r="BF73" s="17">
        <f>data_survey!AX72</f>
        <v>1</v>
      </c>
      <c r="BG73" s="17"/>
    </row>
    <row r="74">
      <c r="A74" s="17">
        <f>if(data_survey!C73="Nam", 0, 1)</f>
        <v>0</v>
      </c>
      <c r="B74" s="17">
        <f>IFERROR(__xludf.DUMMYFUNCTION("LET(
  t, LOWER(TRIM(data_survey!E73)),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4" s="17">
        <f>IFERROR(__xludf.DUMMYFUNCTION("LET(
  t, LOWER(TRIM(data_survey!G73)),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4" s="17">
        <f>IFERROR(__xludf.DUMMYFUNCTION("LET(
  text, LOWER(data_survey!I73),
  IFERROR(
    IFS(
      REGEXMATCH(text,""ở cùng gia đình|ở trọ cùng gia đình""), 0,
      REGEXMATCH(text,""thuê trọ""), 1,
      REGEXMATCH(text,""ở ktx""), 2,
      REGEXMATCH(text,""có nhà tại khu vực đang học|có"&amp;" nhà|ở riêng tại chung cư""), 3,
      REGEXMATCH(text,""ở nhà người quen""), 4
    ),
  -1)
)"),0.0)</f>
        <v>0</v>
      </c>
      <c r="E74" s="17">
        <f>IFERROR(__xludf.DUMMYFUNCTION("LET(
  t, LOWER(TRIM(data_survey!K73)),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74" s="17">
        <f>IFERROR(__xludf.DUMMYFUNCTION("LET(
  t, LOWER(TRIM(data_survey!M73)),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74" s="17">
        <f>if(data_survey!O73="Có", 1, 0)</f>
        <v>0</v>
      </c>
      <c r="H74" s="17">
        <f>if(data_survey!R73="", 0, data_survey!R73)</f>
        <v>0</v>
      </c>
      <c r="I74" s="17">
        <f>data_survey!W73</f>
        <v>0</v>
      </c>
      <c r="J74" s="17">
        <f>if(data_survey!AF73="Không áp lực", 0, if(data_survey!AF73="Có chút áp lực", 1, if(data_survey!AF73="Áp lực nhiều", 2, 3)))</f>
        <v>1</v>
      </c>
      <c r="K74" s="17">
        <f>SWITCH(data_survey!AG73,
 "Không ảnh hưởng",0,
 "Có chút ảnh hưởng",1,
 "Ảnh hưởng nhiều",2,
 "Ảnh hưởng rất nhiều",3)</f>
        <v>0</v>
      </c>
      <c r="L74" s="17">
        <f>SWITCH(data_survey!AD73,
 "Không",0,
 "Có một chút",1,
 "Rất lo lắng",2)</f>
        <v>1</v>
      </c>
      <c r="M74" s="17">
        <f>SWITCH(data_survey!AE73,
 "Không",0,
 "Có một chút",1,
 "Nhiều",2)</f>
        <v>0</v>
      </c>
      <c r="N74" s="17">
        <f>data_survey!BV73</f>
        <v>4</v>
      </c>
      <c r="O74" s="17">
        <f>SWITCH(data_survey!BY73,
 "Không",0,
 "Có",1,
 "Nhiều",2)</f>
        <v>0</v>
      </c>
      <c r="P74" s="17">
        <f>if(data_survey!BW73="Không", 0, 1)</f>
        <v>0</v>
      </c>
      <c r="Q74" s="17">
        <f>IF(OR(
ISNUMBER(SEARCH("cha",data_survey!BX73)),
ISNUMBER(SEARCH("mẹ",data_survey!BX73)),
ISNUMBER(SEARCH("ba mẹ",data_survey!BX73)),
ISNUMBER(SEARCH("bame",data_survey!BX73)),
ISNUMBER(SEARCH("gia đình",data_survey!BX73)),
ISNUMBER(SEARCH("chị",data_survey!BX73)),
ISNUMBER(SEARCH("anh",data_survey!BX73)),
ISNUMBER(SEARCH("ông bà",data_survey!BX73)),
ISNUMBER(SEARCH("giám hộ",data_survey!BX73))
),1,
IF(OR(
ISNUMBER(SEARCH("bản thân",data_survey!BX73)),
ISNUMBER(SEARCH("tự mình",data_survey!BX73)),
ISNUMBER(SEARCH("tự bản thân",data_survey!BX73)),
ISNUMBER(SEARCH("tiền đi làm",data_survey!BX73)),
ISNUMBER(SEARCH("nghiên cứu khoa học",data_survey!BX73)),
ISNUMBER(SEARCH("một nửa lo",data_survey!BX73))
),2,
IF(OR(
ISNUMBER(SEARCH("học bổng",data_survey!BX73)),
ISNUMBER(SEARCH("giảm học phí",data_survey!BX73)),
ISNUMBER(SEARCH("không cần HP",data_survey!BX73)),
ISNUMBER(SEARCH("sư phạm",data_survey!BX73))
),3,4)))</f>
        <v>1</v>
      </c>
      <c r="R74" s="17">
        <f>data_survey!AN73</f>
        <v>0</v>
      </c>
      <c r="S74" s="17">
        <f>data_survey!AJ73</f>
        <v>0</v>
      </c>
      <c r="T74" s="17">
        <f>data_survey!AJ73</f>
        <v>0</v>
      </c>
      <c r="U74" s="17">
        <f>data_survey!CI73</f>
        <v>0</v>
      </c>
      <c r="V74" s="17">
        <f>data_survey!CG73</f>
        <v>0</v>
      </c>
      <c r="W74" s="17">
        <f>data_survey!CE73</f>
        <v>0</v>
      </c>
      <c r="X74" s="17">
        <f>data_survey!CC73</f>
        <v>0</v>
      </c>
      <c r="Y74" s="17">
        <f>data_survey!CA73</f>
        <v>0</v>
      </c>
      <c r="Z74" s="17">
        <f>data_survey!BN73</f>
        <v>1</v>
      </c>
      <c r="AA74" s="17">
        <f>data_survey!BP73</f>
        <v>0</v>
      </c>
      <c r="AB74" s="17">
        <f>data_survey!BQ73</f>
        <v>1</v>
      </c>
      <c r="AC74" s="17">
        <f>data_survey!BT73</f>
        <v>0</v>
      </c>
      <c r="AD74" s="17">
        <f>data_survey!CU73</f>
        <v>0</v>
      </c>
      <c r="AE74" s="17">
        <f>data_survey!CV73</f>
        <v>0</v>
      </c>
      <c r="AF74" s="17">
        <f>data_survey!CW73</f>
        <v>0</v>
      </c>
      <c r="AG74" s="17">
        <f>data_survey!CO73</f>
        <v>0</v>
      </c>
      <c r="AH74" s="17">
        <f>data_survey!DA73</f>
        <v>0</v>
      </c>
      <c r="AI74" s="17">
        <f>data_survey!DC73</f>
        <v>0</v>
      </c>
      <c r="AJ74" s="17">
        <f>data_survey!DQ73</f>
        <v>0</v>
      </c>
      <c r="AK74" s="17">
        <f>data_survey!DF73</f>
        <v>1</v>
      </c>
      <c r="AL74" s="17">
        <f>if(AK74=1, data_survey!DN73, 0)</f>
        <v>2.5</v>
      </c>
      <c r="AM74" s="17">
        <f>data_survey!CM73</f>
        <v>1.5</v>
      </c>
      <c r="AN74" s="17">
        <f>data_survey!DH73</f>
        <v>0</v>
      </c>
      <c r="AO74" s="17">
        <f>data_survey!DJ73</f>
        <v>0</v>
      </c>
      <c r="AP74" s="17">
        <f>data_survey!DL73</f>
        <v>0</v>
      </c>
      <c r="AQ74" s="17">
        <f>data_survey!BC73</f>
        <v>1</v>
      </c>
      <c r="AR74" s="17">
        <f>data_survey!BD73</f>
        <v>1</v>
      </c>
      <c r="AS74" s="17">
        <f>data_survey!BE73</f>
        <v>1</v>
      </c>
      <c r="AT74" s="17">
        <f>data_survey!BF73</f>
        <v>1</v>
      </c>
      <c r="AU74" s="17">
        <f>data_survey!BG73</f>
        <v>1</v>
      </c>
      <c r="AV74" s="17">
        <f>data_survey!BH73</f>
        <v>1</v>
      </c>
      <c r="AW74" s="17">
        <f>data_survey!BI73</f>
        <v>1</v>
      </c>
      <c r="AX74" s="17">
        <f>data_survey!AP73</f>
        <v>1</v>
      </c>
      <c r="AY74" s="17">
        <f>data_survey!AQ73</f>
        <v>1</v>
      </c>
      <c r="AZ74" s="17">
        <f>data_survey!AR73</f>
        <v>1</v>
      </c>
      <c r="BA74" s="17">
        <f>data_survey!AS73</f>
        <v>1</v>
      </c>
      <c r="BB74" s="17">
        <f>data_survey!AT73</f>
        <v>1</v>
      </c>
      <c r="BC74" s="17">
        <f>data_survey!AU73</f>
        <v>1</v>
      </c>
      <c r="BD74" s="17">
        <f>data_survey!AV73</f>
        <v>1</v>
      </c>
      <c r="BE74" s="17">
        <f>data_survey!AW73</f>
        <v>1</v>
      </c>
      <c r="BF74" s="17">
        <f>data_survey!AX73</f>
        <v>1</v>
      </c>
      <c r="BG74" s="17"/>
    </row>
    <row r="75">
      <c r="A75" s="17">
        <f>if(data_survey!C74="Nam", 0, 1)</f>
        <v>0</v>
      </c>
      <c r="B75" s="17">
        <f>IFERROR(__xludf.DUMMYFUNCTION("LET(
  t, LOWER(TRIM(data_survey!E74)),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5" s="17">
        <f>IFERROR(__xludf.DUMMYFUNCTION("LET(
  t, LOWER(TRIM(data_survey!G74)),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5" s="17">
        <f>IFERROR(__xludf.DUMMYFUNCTION("LET(
  text, LOWER(data_survey!I74),
  IFERROR(
    IFS(
      REGEXMATCH(text,""ở cùng gia đình|ở trọ cùng gia đình""), 0,
      REGEXMATCH(text,""thuê trọ""), 1,
      REGEXMATCH(text,""ở ktx""), 2,
      REGEXMATCH(text,""có nhà tại khu vực đang học|có"&amp;" nhà|ở riêng tại chung cư""), 3,
      REGEXMATCH(text,""ở nhà người quen""), 4
    ),
  -1)
)"),1.0)</f>
        <v>1</v>
      </c>
      <c r="E75" s="17">
        <f>IFERROR(__xludf.DUMMYFUNCTION("LET(
  t, LOWER(TRIM(data_survey!K74)),
  IFERROR(
    IFS(
      REGEXMATCH(t,""xuất\s*sắc""), 0,
      REGEXMATCH(t,""^giỏi$""), 1,
      REGEXMATCH(t,""^khá$""), 2,
      REGEXMATCH(t,""trung bình|bình thường|^4$""), 3,
      REGEXMATCH(t,""rớt""), 4,
"&amp;"      REGEXMATCH(t,""năm nhất|tân sinh viên|mới|chưa|không|sắp thi|chuẩn bị thi|kq|kết quả|chưa có|chưa biết""), 5,
      TRUE, 5
    ),
  5)
)"),5.0)</f>
        <v>5</v>
      </c>
      <c r="F75" s="17">
        <f>IFERROR(__xludf.DUMMYFUNCTION("LET(
  t, LOWER(TRIM(data_survey!M74)),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75" s="17">
        <f>if(data_survey!O74="Có", 1, 0)</f>
        <v>1</v>
      </c>
      <c r="H75" s="17">
        <f>if(data_survey!R74="", 0, data_survey!R74)</f>
        <v>1</v>
      </c>
      <c r="I75" s="17">
        <f>data_survey!W74</f>
        <v>40</v>
      </c>
      <c r="J75" s="17">
        <f>if(data_survey!AF74="Không áp lực", 0, if(data_survey!AF74="Có chút áp lực", 1, if(data_survey!AF74="Áp lực nhiều", 2, 3)))</f>
        <v>2</v>
      </c>
      <c r="K75" s="17">
        <f>SWITCH(data_survey!AG74,
 "Không ảnh hưởng",0,
 "Có chút ảnh hưởng",1,
 "Ảnh hưởng nhiều",2,
 "Ảnh hưởng rất nhiều",3)</f>
        <v>2</v>
      </c>
      <c r="L75" s="17">
        <f>SWITCH(data_survey!AD74,
 "Không",0,
 "Có một chút",1,
 "Rất lo lắng",2)</f>
        <v>1</v>
      </c>
      <c r="M75" s="17">
        <f>SWITCH(data_survey!AE74,
 "Không",0,
 "Có một chút",1,
 "Nhiều",2)</f>
        <v>0</v>
      </c>
      <c r="N75" s="17">
        <f>data_survey!BV74</f>
        <v>2</v>
      </c>
      <c r="O75" s="17">
        <f>SWITCH(data_survey!BY74,
 "Không",0,
 "Có",1,
 "Nhiều",2)</f>
        <v>1</v>
      </c>
      <c r="P75" s="17">
        <f>if(data_survey!BW74="Không", 0, 1)</f>
        <v>1</v>
      </c>
      <c r="Q75" s="17">
        <f>IF(OR(
ISNUMBER(SEARCH("cha",data_survey!BX74)),
ISNUMBER(SEARCH("mẹ",data_survey!BX74)),
ISNUMBER(SEARCH("ba mẹ",data_survey!BX74)),
ISNUMBER(SEARCH("bame",data_survey!BX74)),
ISNUMBER(SEARCH("gia đình",data_survey!BX74)),
ISNUMBER(SEARCH("chị",data_survey!BX74)),
ISNUMBER(SEARCH("anh",data_survey!BX74)),
ISNUMBER(SEARCH("ông bà",data_survey!BX74)),
ISNUMBER(SEARCH("giám hộ",data_survey!BX74))
),1,
IF(OR(
ISNUMBER(SEARCH("bản thân",data_survey!BX74)),
ISNUMBER(SEARCH("tự mình",data_survey!BX74)),
ISNUMBER(SEARCH("tự bản thân",data_survey!BX74)),
ISNUMBER(SEARCH("tiền đi làm",data_survey!BX74)),
ISNUMBER(SEARCH("nghiên cứu khoa học",data_survey!BX74)),
ISNUMBER(SEARCH("một nửa lo",data_survey!BX74))
),2,
IF(OR(
ISNUMBER(SEARCH("học bổng",data_survey!BX74)),
ISNUMBER(SEARCH("giảm học phí",data_survey!BX74)),
ISNUMBER(SEARCH("không cần HP",data_survey!BX74)),
ISNUMBER(SEARCH("sư phạm",data_survey!BX74))
),3,4)))</f>
        <v>2</v>
      </c>
      <c r="R75" s="17">
        <f>data_survey!AN74</f>
        <v>0</v>
      </c>
      <c r="S75" s="17">
        <f>data_survey!AJ74</f>
        <v>1</v>
      </c>
      <c r="T75" s="17">
        <f>data_survey!AJ74</f>
        <v>1</v>
      </c>
      <c r="U75" s="17">
        <f>data_survey!CI74</f>
        <v>1</v>
      </c>
      <c r="V75" s="17">
        <f>data_survey!CG74</f>
        <v>1</v>
      </c>
      <c r="W75" s="17">
        <f>data_survey!CE74</f>
        <v>1</v>
      </c>
      <c r="X75" s="17">
        <f>data_survey!CC74</f>
        <v>0</v>
      </c>
      <c r="Y75" s="17">
        <f>data_survey!CA74</f>
        <v>0</v>
      </c>
      <c r="Z75" s="17">
        <f>data_survey!BN74</f>
        <v>2</v>
      </c>
      <c r="AA75" s="17">
        <f>data_survey!BP74</f>
        <v>0</v>
      </c>
      <c r="AB75" s="17">
        <f>data_survey!BQ74</f>
        <v>1</v>
      </c>
      <c r="AC75" s="17">
        <f>data_survey!BT74</f>
        <v>0</v>
      </c>
      <c r="AD75" s="17">
        <f>data_survey!CU74</f>
        <v>0</v>
      </c>
      <c r="AE75" s="17">
        <f>data_survey!CV74</f>
        <v>0</v>
      </c>
      <c r="AF75" s="17">
        <f>data_survey!CW74</f>
        <v>0</v>
      </c>
      <c r="AG75" s="17">
        <f>data_survey!CO74</f>
        <v>0</v>
      </c>
      <c r="AH75" s="17">
        <f>data_survey!DA74</f>
        <v>0</v>
      </c>
      <c r="AI75" s="17">
        <f>data_survey!DC74</f>
        <v>0</v>
      </c>
      <c r="AJ75" s="17">
        <f>data_survey!DQ74</f>
        <v>0</v>
      </c>
      <c r="AK75" s="17">
        <f>data_survey!DF74</f>
        <v>0</v>
      </c>
      <c r="AL75" s="17">
        <f>if(AK75=1, data_survey!DN74, 0)</f>
        <v>0</v>
      </c>
      <c r="AM75" s="17">
        <f>data_survey!CM74</f>
        <v>0.33</v>
      </c>
      <c r="AN75" s="17">
        <f>data_survey!DH74</f>
        <v>0</v>
      </c>
      <c r="AO75" s="17">
        <f>data_survey!DJ74</f>
        <v>0</v>
      </c>
      <c r="AP75" s="17">
        <f>data_survey!DL74</f>
        <v>0</v>
      </c>
      <c r="AQ75" s="17">
        <f>data_survey!BC74</f>
        <v>2</v>
      </c>
      <c r="AR75" s="17">
        <f>data_survey!BD74</f>
        <v>2</v>
      </c>
      <c r="AS75" s="17">
        <f>data_survey!BE74</f>
        <v>2</v>
      </c>
      <c r="AT75" s="17">
        <f>data_survey!BF74</f>
        <v>2</v>
      </c>
      <c r="AU75" s="17">
        <f>data_survey!BG74</f>
        <v>2</v>
      </c>
      <c r="AV75" s="17">
        <f>data_survey!BH74</f>
        <v>2</v>
      </c>
      <c r="AW75" s="17">
        <f>data_survey!BI74</f>
        <v>2</v>
      </c>
      <c r="AX75" s="17">
        <f>data_survey!AP74</f>
        <v>2</v>
      </c>
      <c r="AY75" s="17">
        <f>data_survey!AQ74</f>
        <v>2</v>
      </c>
      <c r="AZ75" s="17">
        <f>data_survey!AR74</f>
        <v>2</v>
      </c>
      <c r="BA75" s="17">
        <f>data_survey!AS74</f>
        <v>2</v>
      </c>
      <c r="BB75" s="17">
        <f>data_survey!AT74</f>
        <v>2</v>
      </c>
      <c r="BC75" s="17">
        <f>data_survey!AU74</f>
        <v>2</v>
      </c>
      <c r="BD75" s="17">
        <f>data_survey!AV74</f>
        <v>2</v>
      </c>
      <c r="BE75" s="17">
        <f>data_survey!AW74</f>
        <v>2</v>
      </c>
      <c r="BF75" s="17">
        <f>data_survey!AX74</f>
        <v>1</v>
      </c>
      <c r="BG75" s="17"/>
    </row>
    <row r="76">
      <c r="A76" s="17">
        <f>if(data_survey!C75="Nam", 0, 1)</f>
        <v>0</v>
      </c>
      <c r="B76" s="17">
        <f>IFERROR(__xludf.DUMMYFUNCTION("LET(
  t, LOWER(TRIM(data_survey!E75)),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6" s="17">
        <f>IFERROR(__xludf.DUMMYFUNCTION("LET(
  t, LOWER(TRIM(data_survey!G75)),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6" s="17">
        <f>IFERROR(__xludf.DUMMYFUNCTION("LET(
  text, LOWER(data_survey!I75),
  IFERROR(
    IFS(
      REGEXMATCH(text,""ở cùng gia đình|ở trọ cùng gia đình""), 0,
      REGEXMATCH(text,""thuê trọ""), 1,
      REGEXMATCH(text,""ở ktx""), 2,
      REGEXMATCH(text,""có nhà tại khu vực đang học|có"&amp;" nhà|ở riêng tại chung cư""), 3,
      REGEXMATCH(text,""ở nhà người quen""), 4
    ),
  -1)
)"),1.0)</f>
        <v>1</v>
      </c>
      <c r="E76" s="17">
        <f>IFERROR(__xludf.DUMMYFUNCTION("LET(
  t, LOWER(TRIM(data_survey!K75)),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76" s="17">
        <f>IFERROR(__xludf.DUMMYFUNCTION("LET(
  t, LOWER(TRIM(data_survey!M75)),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76" s="17">
        <f>if(data_survey!O75="Có", 1, 0)</f>
        <v>1</v>
      </c>
      <c r="H76" s="17">
        <f>if(data_survey!R75="", 0, data_survey!R75)</f>
        <v>1</v>
      </c>
      <c r="I76" s="17">
        <f>data_survey!W75</f>
        <v>40</v>
      </c>
      <c r="J76" s="17">
        <f>if(data_survey!AF75="Không áp lực", 0, if(data_survey!AF75="Có chút áp lực", 1, if(data_survey!AF75="Áp lực nhiều", 2, 3)))</f>
        <v>0</v>
      </c>
      <c r="K76" s="17">
        <f>SWITCH(data_survey!AG75,
 "Không ảnh hưởng",0,
 "Có chút ảnh hưởng",1,
 "Ảnh hưởng nhiều",2,
 "Ảnh hưởng rất nhiều",3)</f>
        <v>0</v>
      </c>
      <c r="L76" s="17">
        <f>SWITCH(data_survey!AD75,
 "Không",0,
 "Có một chút",1,
 "Rất lo lắng",2)</f>
        <v>0</v>
      </c>
      <c r="M76" s="17">
        <f>SWITCH(data_survey!AE75,
 "Không",0,
 "Có một chút",1,
 "Nhiều",2)</f>
        <v>0</v>
      </c>
      <c r="N76" s="17">
        <f>data_survey!BV75</f>
        <v>3</v>
      </c>
      <c r="O76" s="17">
        <f>SWITCH(data_survey!BY75,
 "Không",0,
 "Có",1,
 "Nhiều",2)</f>
        <v>0</v>
      </c>
      <c r="P76" s="17">
        <f>if(data_survey!BW75="Không", 0, 1)</f>
        <v>0</v>
      </c>
      <c r="Q76" s="17">
        <f>IF(OR(
ISNUMBER(SEARCH("cha",data_survey!BX75)),
ISNUMBER(SEARCH("mẹ",data_survey!BX75)),
ISNUMBER(SEARCH("ba mẹ",data_survey!BX75)),
ISNUMBER(SEARCH("bame",data_survey!BX75)),
ISNUMBER(SEARCH("gia đình",data_survey!BX75)),
ISNUMBER(SEARCH("chị",data_survey!BX75)),
ISNUMBER(SEARCH("anh",data_survey!BX75)),
ISNUMBER(SEARCH("ông bà",data_survey!BX75)),
ISNUMBER(SEARCH("giám hộ",data_survey!BX75))
),1,
IF(OR(
ISNUMBER(SEARCH("bản thân",data_survey!BX75)),
ISNUMBER(SEARCH("tự mình",data_survey!BX75)),
ISNUMBER(SEARCH("tự bản thân",data_survey!BX75)),
ISNUMBER(SEARCH("tiền đi làm",data_survey!BX75)),
ISNUMBER(SEARCH("nghiên cứu khoa học",data_survey!BX75)),
ISNUMBER(SEARCH("một nửa lo",data_survey!BX75))
),2,
IF(OR(
ISNUMBER(SEARCH("học bổng",data_survey!BX75)),
ISNUMBER(SEARCH("giảm học phí",data_survey!BX75)),
ISNUMBER(SEARCH("không cần HP",data_survey!BX75)),
ISNUMBER(SEARCH("sư phạm",data_survey!BX75))
),3,4)))</f>
        <v>1</v>
      </c>
      <c r="R76" s="17">
        <f>data_survey!AN75</f>
        <v>0</v>
      </c>
      <c r="S76" s="17">
        <f>data_survey!AJ75</f>
        <v>0</v>
      </c>
      <c r="T76" s="17">
        <f>data_survey!AJ75</f>
        <v>0</v>
      </c>
      <c r="U76" s="17">
        <f>data_survey!CI75</f>
        <v>1</v>
      </c>
      <c r="V76" s="17">
        <f>data_survey!CG75</f>
        <v>0</v>
      </c>
      <c r="W76" s="17">
        <f>data_survey!CE75</f>
        <v>1</v>
      </c>
      <c r="X76" s="17">
        <f>data_survey!CC75</f>
        <v>1</v>
      </c>
      <c r="Y76" s="17">
        <f>data_survey!CA75</f>
        <v>0</v>
      </c>
      <c r="Z76" s="17">
        <f>data_survey!BN75</f>
        <v>1</v>
      </c>
      <c r="AA76" s="17">
        <f>data_survey!BP75</f>
        <v>1</v>
      </c>
      <c r="AB76" s="17">
        <f>data_survey!BQ75</f>
        <v>1</v>
      </c>
      <c r="AC76" s="17">
        <f>data_survey!BT75</f>
        <v>0</v>
      </c>
      <c r="AD76" s="17">
        <f>data_survey!CU75</f>
        <v>1</v>
      </c>
      <c r="AE76" s="17">
        <f>data_survey!CV75</f>
        <v>1</v>
      </c>
      <c r="AF76" s="17">
        <f>data_survey!CW75</f>
        <v>1</v>
      </c>
      <c r="AG76" s="17">
        <f>data_survey!CO75</f>
        <v>0</v>
      </c>
      <c r="AH76" s="17">
        <f>data_survey!DA75</f>
        <v>0</v>
      </c>
      <c r="AI76" s="17">
        <f>data_survey!DC75</f>
        <v>0</v>
      </c>
      <c r="AJ76" s="17">
        <f>data_survey!DQ75</f>
        <v>0</v>
      </c>
      <c r="AK76" s="17">
        <f>data_survey!DF75</f>
        <v>1</v>
      </c>
      <c r="AL76" s="17">
        <f>if(AK76=1, data_survey!DN75, 0)</f>
        <v>2.5</v>
      </c>
      <c r="AM76" s="17">
        <f>data_survey!CM75</f>
        <v>0</v>
      </c>
      <c r="AN76" s="17">
        <f>data_survey!DH75</f>
        <v>0</v>
      </c>
      <c r="AO76" s="17">
        <f>data_survey!DJ75</f>
        <v>0</v>
      </c>
      <c r="AP76" s="17">
        <f>data_survey!DL75</f>
        <v>0</v>
      </c>
      <c r="AQ76" s="17">
        <f>data_survey!BC75</f>
        <v>1</v>
      </c>
      <c r="AR76" s="17">
        <f>data_survey!BD75</f>
        <v>1</v>
      </c>
      <c r="AS76" s="17">
        <f>data_survey!BE75</f>
        <v>1</v>
      </c>
      <c r="AT76" s="17">
        <f>data_survey!BF75</f>
        <v>1</v>
      </c>
      <c r="AU76" s="17">
        <f>data_survey!BG75</f>
        <v>1</v>
      </c>
      <c r="AV76" s="17">
        <f>data_survey!BH75</f>
        <v>1</v>
      </c>
      <c r="AW76" s="17">
        <f>data_survey!BI75</f>
        <v>1</v>
      </c>
      <c r="AX76" s="17">
        <f>data_survey!AP75</f>
        <v>1</v>
      </c>
      <c r="AY76" s="17">
        <f>data_survey!AQ75</f>
        <v>1</v>
      </c>
      <c r="AZ76" s="17">
        <f>data_survey!AR75</f>
        <v>1</v>
      </c>
      <c r="BA76" s="17">
        <f>data_survey!AS75</f>
        <v>1</v>
      </c>
      <c r="BB76" s="17">
        <f>data_survey!AT75</f>
        <v>1</v>
      </c>
      <c r="BC76" s="17">
        <f>data_survey!AU75</f>
        <v>1</v>
      </c>
      <c r="BD76" s="17">
        <f>data_survey!AV75</f>
        <v>1</v>
      </c>
      <c r="BE76" s="17">
        <f>data_survey!AW75</f>
        <v>1</v>
      </c>
      <c r="BF76" s="17">
        <f>data_survey!AX75</f>
        <v>1</v>
      </c>
      <c r="BG76" s="17"/>
    </row>
    <row r="77">
      <c r="A77" s="17">
        <f>if(data_survey!C76="Nam", 0, 1)</f>
        <v>0</v>
      </c>
      <c r="B77" s="17">
        <f>IFERROR(__xludf.DUMMYFUNCTION("LET(
  t, LOWER(TRIM(data_survey!E76)),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7" s="17">
        <f>IFERROR(__xludf.DUMMYFUNCTION("LET(
  t, LOWER(TRIM(data_survey!G76)),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7" s="17">
        <f>IFERROR(__xludf.DUMMYFUNCTION("LET(
  text, LOWER(data_survey!I76),
  IFERROR(
    IFS(
      REGEXMATCH(text,""ở cùng gia đình|ở trọ cùng gia đình""), 0,
      REGEXMATCH(text,""thuê trọ""), 1,
      REGEXMATCH(text,""ở ktx""), 2,
      REGEXMATCH(text,""có nhà tại khu vực đang học|có"&amp;" nhà|ở riêng tại chung cư""), 3,
      REGEXMATCH(text,""ở nhà người quen""), 4
    ),
  -1)
)"),1.0)</f>
        <v>1</v>
      </c>
      <c r="E77" s="17">
        <f>IFERROR(__xludf.DUMMYFUNCTION("LET(
  t, LOWER(TRIM(data_survey!K76)),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77" s="17">
        <f>IFERROR(__xludf.DUMMYFUNCTION("LET(
  t, LOWER(TRIM(data_survey!M76)),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77" s="17">
        <f>if(data_survey!O76="Có", 1, 0)</f>
        <v>0</v>
      </c>
      <c r="H77" s="17">
        <f>if(data_survey!R76="", 0, data_survey!R76)</f>
        <v>0</v>
      </c>
      <c r="I77" s="17">
        <f>data_survey!W76</f>
        <v>0</v>
      </c>
      <c r="J77" s="17">
        <f>if(data_survey!AF76="Không áp lực", 0, if(data_survey!AF76="Có chút áp lực", 1, if(data_survey!AF76="Áp lực nhiều", 2, 3)))</f>
        <v>1</v>
      </c>
      <c r="K77" s="17">
        <f>SWITCH(data_survey!AG76,
 "Không ảnh hưởng",0,
 "Có chút ảnh hưởng",1,
 "Ảnh hưởng nhiều",2,
 "Ảnh hưởng rất nhiều",3)</f>
        <v>0</v>
      </c>
      <c r="L77" s="17">
        <f>SWITCH(data_survey!AD76,
 "Không",0,
 "Có một chút",1,
 "Rất lo lắng",2)</f>
        <v>1</v>
      </c>
      <c r="M77" s="17">
        <f>SWITCH(data_survey!AE76,
 "Không",0,
 "Có một chút",1,
 "Nhiều",2)</f>
        <v>1</v>
      </c>
      <c r="N77" s="17">
        <f>data_survey!BV76</f>
        <v>5</v>
      </c>
      <c r="O77" s="17">
        <f>SWITCH(data_survey!BY76,
 "Không",0,
 "Có",1,
 "Nhiều",2)</f>
        <v>0</v>
      </c>
      <c r="P77" s="17">
        <f>if(data_survey!BW76="Không", 0, 1)</f>
        <v>0</v>
      </c>
      <c r="Q77" s="17">
        <f>IF(OR(
ISNUMBER(SEARCH("cha",data_survey!BX76)),
ISNUMBER(SEARCH("mẹ",data_survey!BX76)),
ISNUMBER(SEARCH("ba mẹ",data_survey!BX76)),
ISNUMBER(SEARCH("bame",data_survey!BX76)),
ISNUMBER(SEARCH("gia đình",data_survey!BX76)),
ISNUMBER(SEARCH("chị",data_survey!BX76)),
ISNUMBER(SEARCH("anh",data_survey!BX76)),
ISNUMBER(SEARCH("ông bà",data_survey!BX76)),
ISNUMBER(SEARCH("giám hộ",data_survey!BX76))
),1,
IF(OR(
ISNUMBER(SEARCH("bản thân",data_survey!BX76)),
ISNUMBER(SEARCH("tự mình",data_survey!BX76)),
ISNUMBER(SEARCH("tự bản thân",data_survey!BX76)),
ISNUMBER(SEARCH("tiền đi làm",data_survey!BX76)),
ISNUMBER(SEARCH("nghiên cứu khoa học",data_survey!BX76)),
ISNUMBER(SEARCH("một nửa lo",data_survey!BX76))
),2,
IF(OR(
ISNUMBER(SEARCH("học bổng",data_survey!BX76)),
ISNUMBER(SEARCH("giảm học phí",data_survey!BX76)),
ISNUMBER(SEARCH("không cần HP",data_survey!BX76)),
ISNUMBER(SEARCH("sư phạm",data_survey!BX76))
),3,4)))</f>
        <v>1</v>
      </c>
      <c r="R77" s="17">
        <f>data_survey!AN76</f>
        <v>1</v>
      </c>
      <c r="S77" s="17">
        <f>data_survey!AJ76</f>
        <v>2</v>
      </c>
      <c r="T77" s="17">
        <f>data_survey!AJ76</f>
        <v>2</v>
      </c>
      <c r="U77" s="17">
        <f>data_survey!CI76</f>
        <v>0</v>
      </c>
      <c r="V77" s="17">
        <f>data_survey!CG76</f>
        <v>0</v>
      </c>
      <c r="W77" s="17">
        <f>data_survey!CE76</f>
        <v>0</v>
      </c>
      <c r="X77" s="17">
        <f>data_survey!CC76</f>
        <v>0</v>
      </c>
      <c r="Y77" s="17">
        <f>data_survey!CA76</f>
        <v>0</v>
      </c>
      <c r="Z77" s="17">
        <f>data_survey!BN76</f>
        <v>1</v>
      </c>
      <c r="AA77" s="17">
        <f>data_survey!BP76</f>
        <v>1</v>
      </c>
      <c r="AB77" s="17">
        <f>data_survey!BQ76</f>
        <v>1</v>
      </c>
      <c r="AC77" s="17">
        <f>data_survey!BT76</f>
        <v>1</v>
      </c>
      <c r="AD77" s="17">
        <f>data_survey!CU76</f>
        <v>1</v>
      </c>
      <c r="AE77" s="17">
        <f>data_survey!CV76</f>
        <v>1</v>
      </c>
      <c r="AF77" s="17">
        <f>data_survey!CW76</f>
        <v>1</v>
      </c>
      <c r="AG77" s="17">
        <f>data_survey!CO76</f>
        <v>0</v>
      </c>
      <c r="AH77" s="17">
        <f>data_survey!DA76</f>
        <v>1</v>
      </c>
      <c r="AI77" s="17">
        <f>data_survey!DC76</f>
        <v>1</v>
      </c>
      <c r="AJ77" s="17">
        <f>data_survey!DQ76</f>
        <v>0</v>
      </c>
      <c r="AK77" s="17">
        <f>data_survey!DF76</f>
        <v>1</v>
      </c>
      <c r="AL77" s="17">
        <f>if(AK77=1, data_survey!DN76, 0)</f>
        <v>0.5</v>
      </c>
      <c r="AM77" s="17">
        <f>data_survey!CM76</f>
        <v>0</v>
      </c>
      <c r="AN77" s="17">
        <f>data_survey!DH76</f>
        <v>0</v>
      </c>
      <c r="AO77" s="17">
        <f>data_survey!DJ76</f>
        <v>0</v>
      </c>
      <c r="AP77" s="17">
        <f>data_survey!DL76</f>
        <v>0</v>
      </c>
      <c r="AQ77" s="17">
        <f>data_survey!BC76</f>
        <v>1</v>
      </c>
      <c r="AR77" s="17">
        <f>data_survey!BD76</f>
        <v>1</v>
      </c>
      <c r="AS77" s="17">
        <f>data_survey!BE76</f>
        <v>1</v>
      </c>
      <c r="AT77" s="17">
        <f>data_survey!BF76</f>
        <v>1</v>
      </c>
      <c r="AU77" s="17">
        <f>data_survey!BG76</f>
        <v>1</v>
      </c>
      <c r="AV77" s="17">
        <f>data_survey!BH76</f>
        <v>1</v>
      </c>
      <c r="AW77" s="17">
        <f>data_survey!BI76</f>
        <v>1</v>
      </c>
      <c r="AX77" s="17">
        <f>data_survey!AP76</f>
        <v>1</v>
      </c>
      <c r="AY77" s="17">
        <f>data_survey!AQ76</f>
        <v>1</v>
      </c>
      <c r="AZ77" s="17">
        <f>data_survey!AR76</f>
        <v>1</v>
      </c>
      <c r="BA77" s="17">
        <f>data_survey!AS76</f>
        <v>1</v>
      </c>
      <c r="BB77" s="17">
        <f>data_survey!AT76</f>
        <v>1</v>
      </c>
      <c r="BC77" s="17">
        <f>data_survey!AU76</f>
        <v>1</v>
      </c>
      <c r="BD77" s="17">
        <f>data_survey!AV76</f>
        <v>1</v>
      </c>
      <c r="BE77" s="17">
        <f>data_survey!AW76</f>
        <v>1</v>
      </c>
      <c r="BF77" s="17">
        <f>data_survey!AX76</f>
        <v>1</v>
      </c>
      <c r="BG77" s="17"/>
    </row>
    <row r="78">
      <c r="A78" s="17">
        <f>if(data_survey!C77="Nam", 0, 1)</f>
        <v>0</v>
      </c>
      <c r="B78" s="17">
        <f>IFERROR(__xludf.DUMMYFUNCTION("LET(
  t, LOWER(TRIM(data_survey!E77)),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8" s="17">
        <f>IFERROR(__xludf.DUMMYFUNCTION("LET(
  t, LOWER(TRIM(data_survey!G77)),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8" s="17">
        <f>IFERROR(__xludf.DUMMYFUNCTION("LET(
  text, LOWER(data_survey!I77),
  IFERROR(
    IFS(
      REGEXMATCH(text,""ở cùng gia đình|ở trọ cùng gia đình""), 0,
      REGEXMATCH(text,""thuê trọ""), 1,
      REGEXMATCH(text,""ở ktx""), 2,
      REGEXMATCH(text,""có nhà tại khu vực đang học|có"&amp;" nhà|ở riêng tại chung cư""), 3,
      REGEXMATCH(text,""ở nhà người quen""), 4
    ),
  -1)
)"),3.0)</f>
        <v>3</v>
      </c>
      <c r="E78" s="17">
        <f>IFERROR(__xludf.DUMMYFUNCTION("LET(
  t, LOWER(TRIM(data_survey!K77)),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78" s="17">
        <f>IFERROR(__xludf.DUMMYFUNCTION("LET(
  t, LOWER(TRIM(data_survey!M77)),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78" s="17">
        <f>if(data_survey!O77="Có", 1, 0)</f>
        <v>0</v>
      </c>
      <c r="H78" s="17">
        <f>if(data_survey!R77="", 0, data_survey!R77)</f>
        <v>0</v>
      </c>
      <c r="I78" s="17">
        <f>data_survey!W77</f>
        <v>0</v>
      </c>
      <c r="J78" s="17">
        <f>if(data_survey!AF77="Không áp lực", 0, if(data_survey!AF77="Có chút áp lực", 1, if(data_survey!AF77="Áp lực nhiều", 2, 3)))</f>
        <v>1</v>
      </c>
      <c r="K78" s="17">
        <f>SWITCH(data_survey!AG77,
 "Không ảnh hưởng",0,
 "Có chút ảnh hưởng",1,
 "Ảnh hưởng nhiều",2,
 "Ảnh hưởng rất nhiều",3)</f>
        <v>0</v>
      </c>
      <c r="L78" s="17">
        <f>SWITCH(data_survey!AD77,
 "Không",0,
 "Có một chút",1,
 "Rất lo lắng",2)</f>
        <v>0</v>
      </c>
      <c r="M78" s="17">
        <f>SWITCH(data_survey!AE77,
 "Không",0,
 "Có một chút",1,
 "Nhiều",2)</f>
        <v>1</v>
      </c>
      <c r="N78" s="17">
        <f>data_survey!BV77</f>
        <v>1</v>
      </c>
      <c r="O78" s="17">
        <f>SWITCH(data_survey!BY77,
 "Không",0,
 "Có",1,
 "Nhiều",2)</f>
        <v>0</v>
      </c>
      <c r="P78" s="17">
        <f>if(data_survey!BW77="Không", 0, 1)</f>
        <v>1</v>
      </c>
      <c r="Q78" s="17">
        <f>IF(OR(
ISNUMBER(SEARCH("cha",data_survey!BX77)),
ISNUMBER(SEARCH("mẹ",data_survey!BX77)),
ISNUMBER(SEARCH("ba mẹ",data_survey!BX77)),
ISNUMBER(SEARCH("bame",data_survey!BX77)),
ISNUMBER(SEARCH("gia đình",data_survey!BX77)),
ISNUMBER(SEARCH("chị",data_survey!BX77)),
ISNUMBER(SEARCH("anh",data_survey!BX77)),
ISNUMBER(SEARCH("ông bà",data_survey!BX77)),
ISNUMBER(SEARCH("giám hộ",data_survey!BX77))
),1,
IF(OR(
ISNUMBER(SEARCH("bản thân",data_survey!BX77)),
ISNUMBER(SEARCH("tự mình",data_survey!BX77)),
ISNUMBER(SEARCH("tự bản thân",data_survey!BX77)),
ISNUMBER(SEARCH("tiền đi làm",data_survey!BX77)),
ISNUMBER(SEARCH("nghiên cứu khoa học",data_survey!BX77)),
ISNUMBER(SEARCH("một nửa lo",data_survey!BX77))
),2,
IF(OR(
ISNUMBER(SEARCH("học bổng",data_survey!BX77)),
ISNUMBER(SEARCH("giảm học phí",data_survey!BX77)),
ISNUMBER(SEARCH("không cần HP",data_survey!BX77)),
ISNUMBER(SEARCH("sư phạm",data_survey!BX77))
),3,4)))</f>
        <v>1</v>
      </c>
      <c r="R78" s="17">
        <f>data_survey!AN77</f>
        <v>1</v>
      </c>
      <c r="S78" s="17">
        <f>data_survey!AJ77</f>
        <v>2</v>
      </c>
      <c r="T78" s="17">
        <f>data_survey!AJ77</f>
        <v>2</v>
      </c>
      <c r="U78" s="17">
        <f>data_survey!CI77</f>
        <v>0</v>
      </c>
      <c r="V78" s="17">
        <f>data_survey!CG77</f>
        <v>0</v>
      </c>
      <c r="W78" s="17">
        <f>data_survey!CE77</f>
        <v>0</v>
      </c>
      <c r="X78" s="17">
        <f>data_survey!CC77</f>
        <v>0</v>
      </c>
      <c r="Y78" s="17">
        <f>data_survey!CA77</f>
        <v>0</v>
      </c>
      <c r="Z78" s="17">
        <f>data_survey!BN77</f>
        <v>5</v>
      </c>
      <c r="AA78" s="17">
        <f>data_survey!BP77</f>
        <v>0</v>
      </c>
      <c r="AB78" s="17">
        <f>data_survey!BQ77</f>
        <v>1</v>
      </c>
      <c r="AC78" s="17">
        <f>data_survey!BT77</f>
        <v>0</v>
      </c>
      <c r="AD78" s="17">
        <f>data_survey!CU77</f>
        <v>0</v>
      </c>
      <c r="AE78" s="17">
        <f>data_survey!CV77</f>
        <v>0</v>
      </c>
      <c r="AF78" s="17">
        <f>data_survey!CW77</f>
        <v>0</v>
      </c>
      <c r="AG78" s="17">
        <f>data_survey!CO77</f>
        <v>1</v>
      </c>
      <c r="AH78" s="17">
        <f>data_survey!DA77</f>
        <v>0</v>
      </c>
      <c r="AI78" s="17">
        <f>data_survey!DC77</f>
        <v>0</v>
      </c>
      <c r="AJ78" s="17">
        <f>data_survey!DQ77</f>
        <v>0</v>
      </c>
      <c r="AK78" s="17">
        <f>data_survey!DF77</f>
        <v>1</v>
      </c>
      <c r="AL78" s="17">
        <f>if(AK78=1, data_survey!DN77, 0)</f>
        <v>1.5</v>
      </c>
      <c r="AM78" s="17">
        <f>data_survey!CM77</f>
        <v>0</v>
      </c>
      <c r="AN78" s="17">
        <f>data_survey!DH77</f>
        <v>0</v>
      </c>
      <c r="AO78" s="17">
        <f>data_survey!DJ77</f>
        <v>0</v>
      </c>
      <c r="AP78" s="17">
        <f>data_survey!DL77</f>
        <v>0</v>
      </c>
      <c r="AQ78" s="17">
        <f>data_survey!BC77</f>
        <v>1</v>
      </c>
      <c r="AR78" s="17">
        <f>data_survey!BD77</f>
        <v>1</v>
      </c>
      <c r="AS78" s="17">
        <f>data_survey!BE77</f>
        <v>1</v>
      </c>
      <c r="AT78" s="17">
        <f>data_survey!BF77</f>
        <v>1</v>
      </c>
      <c r="AU78" s="17">
        <f>data_survey!BG77</f>
        <v>1</v>
      </c>
      <c r="AV78" s="17">
        <f>data_survey!BH77</f>
        <v>1</v>
      </c>
      <c r="AW78" s="17">
        <f>data_survey!BI77</f>
        <v>1</v>
      </c>
      <c r="AX78" s="17">
        <f>data_survey!AP77</f>
        <v>1</v>
      </c>
      <c r="AY78" s="17">
        <f>data_survey!AQ77</f>
        <v>1</v>
      </c>
      <c r="AZ78" s="17">
        <f>data_survey!AR77</f>
        <v>1</v>
      </c>
      <c r="BA78" s="17">
        <f>data_survey!AS77</f>
        <v>1</v>
      </c>
      <c r="BB78" s="17">
        <f>data_survey!AT77</f>
        <v>1</v>
      </c>
      <c r="BC78" s="17">
        <f>data_survey!AU77</f>
        <v>1</v>
      </c>
      <c r="BD78" s="17">
        <f>data_survey!AV77</f>
        <v>1</v>
      </c>
      <c r="BE78" s="17">
        <f>data_survey!AW77</f>
        <v>1</v>
      </c>
      <c r="BF78" s="17">
        <f>data_survey!AX77</f>
        <v>1</v>
      </c>
      <c r="BG78" s="17"/>
    </row>
    <row r="79">
      <c r="A79" s="17">
        <f>if(data_survey!C78="Nam", 0, 1)</f>
        <v>0</v>
      </c>
      <c r="B79" s="17">
        <f>IFERROR(__xludf.DUMMYFUNCTION("LET(
  t, LOWER(TRIM(data_survey!E78)),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9" s="17">
        <f>IFERROR(__xludf.DUMMYFUNCTION("LET(
  t, LOWER(TRIM(data_survey!G78)),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9" s="17">
        <f>IFERROR(__xludf.DUMMYFUNCTION("LET(
  text, LOWER(data_survey!I78),
  IFERROR(
    IFS(
      REGEXMATCH(text,""ở cùng gia đình|ở trọ cùng gia đình""), 0,
      REGEXMATCH(text,""thuê trọ""), 1,
      REGEXMATCH(text,""ở ktx""), 2,
      REGEXMATCH(text,""có nhà tại khu vực đang học|có"&amp;" nhà|ở riêng tại chung cư""), 3,
      REGEXMATCH(text,""ở nhà người quen""), 4
    ),
  -1)
)"),0.0)</f>
        <v>0</v>
      </c>
      <c r="E79" s="17">
        <f>IFERROR(__xludf.DUMMYFUNCTION("LET(
  t, LOWER(TRIM(data_survey!K78)),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79" s="17">
        <f>IFERROR(__xludf.DUMMYFUNCTION("LET(
  t, LOWER(TRIM(data_survey!M78)),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79" s="17">
        <f>if(data_survey!O78="Có", 1, 0)</f>
        <v>0</v>
      </c>
      <c r="H79" s="17">
        <f>if(data_survey!R78="", 0, data_survey!R78)</f>
        <v>0</v>
      </c>
      <c r="I79" s="17">
        <f>data_survey!W78</f>
        <v>0</v>
      </c>
      <c r="J79" s="17">
        <f>if(data_survey!AF78="Không áp lực", 0, if(data_survey!AF78="Có chút áp lực", 1, if(data_survey!AF78="Áp lực nhiều", 2, 3)))</f>
        <v>1</v>
      </c>
      <c r="K79" s="17">
        <f>SWITCH(data_survey!AG78,
 "Không ảnh hưởng",0,
 "Có chút ảnh hưởng",1,
 "Ảnh hưởng nhiều",2,
 "Ảnh hưởng rất nhiều",3)</f>
        <v>0</v>
      </c>
      <c r="L79" s="17">
        <f>SWITCH(data_survey!AD78,
 "Không",0,
 "Có một chút",1,
 "Rất lo lắng",2)</f>
        <v>1</v>
      </c>
      <c r="M79" s="17">
        <f>SWITCH(data_survey!AE78,
 "Không",0,
 "Có một chút",1,
 "Nhiều",2)</f>
        <v>1</v>
      </c>
      <c r="N79" s="17">
        <f>data_survey!BV78</f>
        <v>4</v>
      </c>
      <c r="O79" s="17">
        <f>SWITCH(data_survey!BY78,
 "Không",0,
 "Có",1,
 "Nhiều",2)</f>
        <v>0</v>
      </c>
      <c r="P79" s="17">
        <f>if(data_survey!BW78="Không", 0, 1)</f>
        <v>1</v>
      </c>
      <c r="Q79" s="17">
        <f>IF(OR(
ISNUMBER(SEARCH("cha",data_survey!BX78)),
ISNUMBER(SEARCH("mẹ",data_survey!BX78)),
ISNUMBER(SEARCH("ba mẹ",data_survey!BX78)),
ISNUMBER(SEARCH("bame",data_survey!BX78)),
ISNUMBER(SEARCH("gia đình",data_survey!BX78)),
ISNUMBER(SEARCH("chị",data_survey!BX78)),
ISNUMBER(SEARCH("anh",data_survey!BX78)),
ISNUMBER(SEARCH("ông bà",data_survey!BX78)),
ISNUMBER(SEARCH("giám hộ",data_survey!BX78))
),1,
IF(OR(
ISNUMBER(SEARCH("bản thân",data_survey!BX78)),
ISNUMBER(SEARCH("tự mình",data_survey!BX78)),
ISNUMBER(SEARCH("tự bản thân",data_survey!BX78)),
ISNUMBER(SEARCH("tiền đi làm",data_survey!BX78)),
ISNUMBER(SEARCH("nghiên cứu khoa học",data_survey!BX78)),
ISNUMBER(SEARCH("một nửa lo",data_survey!BX78))
),2,
IF(OR(
ISNUMBER(SEARCH("học bổng",data_survey!BX78)),
ISNUMBER(SEARCH("giảm học phí",data_survey!BX78)),
ISNUMBER(SEARCH("không cần HP",data_survey!BX78)),
ISNUMBER(SEARCH("sư phạm",data_survey!BX78))
),3,4)))</f>
        <v>1</v>
      </c>
      <c r="R79" s="17">
        <f>data_survey!AN78</f>
        <v>0</v>
      </c>
      <c r="S79" s="17">
        <f>data_survey!AJ78</f>
        <v>0</v>
      </c>
      <c r="T79" s="17">
        <f>data_survey!AJ78</f>
        <v>0</v>
      </c>
      <c r="U79" s="17">
        <f>data_survey!CI78</f>
        <v>0</v>
      </c>
      <c r="V79" s="17">
        <f>data_survey!CG78</f>
        <v>1</v>
      </c>
      <c r="W79" s="17">
        <f>data_survey!CE78</f>
        <v>0</v>
      </c>
      <c r="X79" s="17">
        <f>data_survey!CC78</f>
        <v>1</v>
      </c>
      <c r="Y79" s="17">
        <f>data_survey!CA78</f>
        <v>1</v>
      </c>
      <c r="Z79" s="17">
        <f>data_survey!BN78</f>
        <v>1</v>
      </c>
      <c r="AA79" s="17">
        <f>data_survey!BP78</f>
        <v>0</v>
      </c>
      <c r="AB79" s="17">
        <f>data_survey!BQ78</f>
        <v>1</v>
      </c>
      <c r="AC79" s="17">
        <f>data_survey!BT78</f>
        <v>0</v>
      </c>
      <c r="AD79" s="17">
        <f>data_survey!CU78</f>
        <v>1</v>
      </c>
      <c r="AE79" s="17">
        <f>data_survey!CV78</f>
        <v>0</v>
      </c>
      <c r="AF79" s="17">
        <f>data_survey!CW78</f>
        <v>0</v>
      </c>
      <c r="AG79" s="17">
        <f>data_survey!CO78</f>
        <v>0</v>
      </c>
      <c r="AH79" s="17">
        <f>data_survey!DA78</f>
        <v>0</v>
      </c>
      <c r="AI79" s="17">
        <f>data_survey!DC78</f>
        <v>0</v>
      </c>
      <c r="AJ79" s="17">
        <f>data_survey!DQ78</f>
        <v>0</v>
      </c>
      <c r="AK79" s="17">
        <f>data_survey!DF78</f>
        <v>1</v>
      </c>
      <c r="AL79" s="17">
        <f>if(AK79=1, data_survey!DN78, 0)</f>
        <v>3.5</v>
      </c>
      <c r="AM79" s="17">
        <f>data_survey!CM78</f>
        <v>6</v>
      </c>
      <c r="AN79" s="17">
        <f>data_survey!DH78</f>
        <v>0</v>
      </c>
      <c r="AO79" s="17">
        <f>data_survey!DJ78</f>
        <v>0</v>
      </c>
      <c r="AP79" s="17">
        <f>data_survey!DL78</f>
        <v>0</v>
      </c>
      <c r="AQ79" s="17">
        <f>data_survey!BC78</f>
        <v>1</v>
      </c>
      <c r="AR79" s="17">
        <f>data_survey!BD78</f>
        <v>1</v>
      </c>
      <c r="AS79" s="17">
        <f>data_survey!BE78</f>
        <v>1</v>
      </c>
      <c r="AT79" s="17">
        <f>data_survey!BF78</f>
        <v>1</v>
      </c>
      <c r="AU79" s="17">
        <f>data_survey!BG78</f>
        <v>1</v>
      </c>
      <c r="AV79" s="17">
        <f>data_survey!BH78</f>
        <v>1</v>
      </c>
      <c r="AW79" s="17">
        <f>data_survey!BI78</f>
        <v>1</v>
      </c>
      <c r="AX79" s="17">
        <f>data_survey!AP78</f>
        <v>1</v>
      </c>
      <c r="AY79" s="17">
        <f>data_survey!AQ78</f>
        <v>1</v>
      </c>
      <c r="AZ79" s="17">
        <f>data_survey!AR78</f>
        <v>1</v>
      </c>
      <c r="BA79" s="17">
        <f>data_survey!AS78</f>
        <v>1</v>
      </c>
      <c r="BB79" s="17">
        <f>data_survey!AT78</f>
        <v>1</v>
      </c>
      <c r="BC79" s="17">
        <f>data_survey!AU78</f>
        <v>1</v>
      </c>
      <c r="BD79" s="17">
        <f>data_survey!AV78</f>
        <v>1</v>
      </c>
      <c r="BE79" s="17">
        <f>data_survey!AW78</f>
        <v>1</v>
      </c>
      <c r="BF79" s="17">
        <f>data_survey!AX78</f>
        <v>1</v>
      </c>
      <c r="BG79" s="17"/>
    </row>
    <row r="80">
      <c r="A80" s="17">
        <f>if(data_survey!C79="Nam", 0, 1)</f>
        <v>0</v>
      </c>
      <c r="B80" s="17">
        <f>IFERROR(__xludf.DUMMYFUNCTION("LET(
  t, LOWER(TRIM(data_survey!E79)),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80" s="17">
        <f>IFERROR(__xludf.DUMMYFUNCTION("LET(
  t, LOWER(TRIM(data_survey!G79)),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80" s="17">
        <f>IFERROR(__xludf.DUMMYFUNCTION("LET(
  text, LOWER(data_survey!I79),
  IFERROR(
    IFS(
      REGEXMATCH(text,""ở cùng gia đình|ở trọ cùng gia đình""), 0,
      REGEXMATCH(text,""thuê trọ""), 1,
      REGEXMATCH(text,""ở ktx""), 2,
      REGEXMATCH(text,""có nhà tại khu vực đang học|có"&amp;" nhà|ở riêng tại chung cư""), 3,
      REGEXMATCH(text,""ở nhà người quen""), 4
    ),
  -1)
)"),0.0)</f>
        <v>0</v>
      </c>
      <c r="E80" s="17">
        <f>IFERROR(__xludf.DUMMYFUNCTION("LET(
  t, LOWER(TRIM(data_survey!K79)),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80" s="17">
        <f>IFERROR(__xludf.DUMMYFUNCTION("LET(
  t, LOWER(TRIM(data_survey!M79)),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80" s="17">
        <f>if(data_survey!O79="Có", 1, 0)</f>
        <v>1</v>
      </c>
      <c r="H80" s="17">
        <f>if(data_survey!R79="", 0, data_survey!R79)</f>
        <v>1</v>
      </c>
      <c r="I80" s="17">
        <f>data_survey!W79</f>
        <v>25</v>
      </c>
      <c r="J80" s="17">
        <f>if(data_survey!AF79="Không áp lực", 0, if(data_survey!AF79="Có chút áp lực", 1, if(data_survey!AF79="Áp lực nhiều", 2, 3)))</f>
        <v>1</v>
      </c>
      <c r="K80" s="17">
        <f>SWITCH(data_survey!AG79,
 "Không ảnh hưởng",0,
 "Có chút ảnh hưởng",1,
 "Ảnh hưởng nhiều",2,
 "Ảnh hưởng rất nhiều",3)</f>
        <v>1</v>
      </c>
      <c r="L80" s="17">
        <f>SWITCH(data_survey!AD79,
 "Không",0,
 "Có một chút",1,
 "Rất lo lắng",2)</f>
        <v>1</v>
      </c>
      <c r="M80" s="17">
        <f>SWITCH(data_survey!AE79,
 "Không",0,
 "Có một chút",1,
 "Nhiều",2)</f>
        <v>0</v>
      </c>
      <c r="N80" s="17">
        <f>data_survey!BV79</f>
        <v>1</v>
      </c>
      <c r="O80" s="17">
        <f>SWITCH(data_survey!BY79,
 "Không",0,
 "Có",1,
 "Nhiều",2)</f>
        <v>1</v>
      </c>
      <c r="P80" s="17">
        <f>if(data_survey!BW79="Không", 0, 1)</f>
        <v>1</v>
      </c>
      <c r="Q80" s="17">
        <f>IF(OR(
ISNUMBER(SEARCH("cha",data_survey!BX79)),
ISNUMBER(SEARCH("mẹ",data_survey!BX79)),
ISNUMBER(SEARCH("ba mẹ",data_survey!BX79)),
ISNUMBER(SEARCH("bame",data_survey!BX79)),
ISNUMBER(SEARCH("gia đình",data_survey!BX79)),
ISNUMBER(SEARCH("chị",data_survey!BX79)),
ISNUMBER(SEARCH("anh",data_survey!BX79)),
ISNUMBER(SEARCH("ông bà",data_survey!BX79)),
ISNUMBER(SEARCH("giám hộ",data_survey!BX79))
),1,
IF(OR(
ISNUMBER(SEARCH("bản thân",data_survey!BX79)),
ISNUMBER(SEARCH("tự mình",data_survey!BX79)),
ISNUMBER(SEARCH("tự bản thân",data_survey!BX79)),
ISNUMBER(SEARCH("tiền đi làm",data_survey!BX79)),
ISNUMBER(SEARCH("nghiên cứu khoa học",data_survey!BX79)),
ISNUMBER(SEARCH("một nửa lo",data_survey!BX79))
),2,
IF(OR(
ISNUMBER(SEARCH("học bổng",data_survey!BX79)),
ISNUMBER(SEARCH("giảm học phí",data_survey!BX79)),
ISNUMBER(SEARCH("không cần HP",data_survey!BX79)),
ISNUMBER(SEARCH("sư phạm",data_survey!BX79))
),3,4)))</f>
        <v>2</v>
      </c>
      <c r="R80" s="17">
        <f>data_survey!AN79</f>
        <v>0</v>
      </c>
      <c r="S80" s="17">
        <f>data_survey!AJ79</f>
        <v>0</v>
      </c>
      <c r="T80" s="17">
        <f>data_survey!AJ79</f>
        <v>0</v>
      </c>
      <c r="U80" s="17">
        <f>data_survey!CI79</f>
        <v>2</v>
      </c>
      <c r="V80" s="17">
        <f>data_survey!CG79</f>
        <v>2</v>
      </c>
      <c r="W80" s="17">
        <f>data_survey!CE79</f>
        <v>2</v>
      </c>
      <c r="X80" s="17">
        <f>data_survey!CC79</f>
        <v>2</v>
      </c>
      <c r="Y80" s="17">
        <f>data_survey!CA79</f>
        <v>2</v>
      </c>
      <c r="Z80" s="17">
        <f>data_survey!BN79</f>
        <v>3</v>
      </c>
      <c r="AA80" s="17">
        <f>data_survey!BP79</f>
        <v>1</v>
      </c>
      <c r="AB80" s="17">
        <f>data_survey!BQ79</f>
        <v>4</v>
      </c>
      <c r="AC80" s="17">
        <f>data_survey!BT79</f>
        <v>1</v>
      </c>
      <c r="AD80" s="17">
        <f>data_survey!CU79</f>
        <v>1</v>
      </c>
      <c r="AE80" s="17">
        <f>data_survey!CV79</f>
        <v>1</v>
      </c>
      <c r="AF80" s="17">
        <f>data_survey!CW79</f>
        <v>1</v>
      </c>
      <c r="AG80" s="17">
        <f>data_survey!CO79</f>
        <v>0</v>
      </c>
      <c r="AH80" s="17">
        <f>data_survey!DA79</f>
        <v>1</v>
      </c>
      <c r="AI80" s="17">
        <f>data_survey!DC79</f>
        <v>1</v>
      </c>
      <c r="AJ80" s="17">
        <f>data_survey!DQ79</f>
        <v>0</v>
      </c>
      <c r="AK80" s="17">
        <f>data_survey!DF79</f>
        <v>1</v>
      </c>
      <c r="AL80" s="17">
        <f>if(AK80=1, data_survey!DN79, 0)</f>
        <v>2.5</v>
      </c>
      <c r="AM80" s="17">
        <f>data_survey!CM79</f>
        <v>0</v>
      </c>
      <c r="AN80" s="17">
        <f>data_survey!DH79</f>
        <v>0</v>
      </c>
      <c r="AO80" s="17">
        <f>data_survey!DJ79</f>
        <v>0</v>
      </c>
      <c r="AP80" s="17">
        <f>data_survey!DL79</f>
        <v>0</v>
      </c>
      <c r="AQ80" s="17">
        <f>data_survey!BC79</f>
        <v>1</v>
      </c>
      <c r="AR80" s="17">
        <f>data_survey!BD79</f>
        <v>2</v>
      </c>
      <c r="AS80" s="17">
        <f>data_survey!BE79</f>
        <v>2</v>
      </c>
      <c r="AT80" s="17">
        <f>data_survey!BF79</f>
        <v>3</v>
      </c>
      <c r="AU80" s="17">
        <f>data_survey!BG79</f>
        <v>2</v>
      </c>
      <c r="AV80" s="17">
        <f>data_survey!BH79</f>
        <v>3</v>
      </c>
      <c r="AW80" s="17">
        <f>data_survey!BI79</f>
        <v>3</v>
      </c>
      <c r="AX80" s="17">
        <f>data_survey!AP79</f>
        <v>2</v>
      </c>
      <c r="AY80" s="17">
        <f>data_survey!AQ79</f>
        <v>2</v>
      </c>
      <c r="AZ80" s="17">
        <f>data_survey!AR79</f>
        <v>3</v>
      </c>
      <c r="BA80" s="17">
        <f>data_survey!AS79</f>
        <v>3</v>
      </c>
      <c r="BB80" s="17">
        <f>data_survey!AT79</f>
        <v>3</v>
      </c>
      <c r="BC80" s="17">
        <f>data_survey!AU79</f>
        <v>2</v>
      </c>
      <c r="BD80" s="17">
        <f>data_survey!AV79</f>
        <v>1</v>
      </c>
      <c r="BE80" s="17">
        <f>data_survey!AW79</f>
        <v>1</v>
      </c>
      <c r="BF80" s="17">
        <f>data_survey!AX79</f>
        <v>1</v>
      </c>
      <c r="BG80" s="17"/>
    </row>
    <row r="81">
      <c r="A81" s="17">
        <f>if(data_survey!C80="Nam", 0, 1)</f>
        <v>0</v>
      </c>
      <c r="B81" s="17">
        <f>IFERROR(__xludf.DUMMYFUNCTION("LET(
  t, LOWER(TRIM(data_survey!E80)),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1" s="17">
        <f>IFERROR(__xludf.DUMMYFUNCTION("LET(
  t, LOWER(TRIM(data_survey!G80)),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81" s="17">
        <f>IFERROR(__xludf.DUMMYFUNCTION("LET(
  text, LOWER(data_survey!I80),
  IFERROR(
    IFS(
      REGEXMATCH(text,""ở cùng gia đình|ở trọ cùng gia đình""), 0,
      REGEXMATCH(text,""thuê trọ""), 1,
      REGEXMATCH(text,""ở ktx""), 2,
      REGEXMATCH(text,""có nhà tại khu vực đang học|có"&amp;" nhà|ở riêng tại chung cư""), 3,
      REGEXMATCH(text,""ở nhà người quen""), 4
    ),
  -1)
)"),3.0)</f>
        <v>3</v>
      </c>
      <c r="E81" s="17">
        <f>IFERROR(__xludf.DUMMYFUNCTION("LET(
  t, LOWER(TRIM(data_survey!K80)),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81" s="17">
        <f>IFERROR(__xludf.DUMMYFUNCTION("LET(
  t, LOWER(TRIM(data_survey!M80)),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81" s="17">
        <f>if(data_survey!O80="Có", 1, 0)</f>
        <v>0</v>
      </c>
      <c r="H81" s="17">
        <f>if(data_survey!R80="", 0, data_survey!R80)</f>
        <v>0</v>
      </c>
      <c r="I81" s="17">
        <f>data_survey!W80</f>
        <v>0</v>
      </c>
      <c r="J81" s="17">
        <f>if(data_survey!AF80="Không áp lực", 0, if(data_survey!AF80="Có chút áp lực", 1, if(data_survey!AF80="Áp lực nhiều", 2, 3)))</f>
        <v>0</v>
      </c>
      <c r="K81" s="17">
        <f>SWITCH(data_survey!AG80,
 "Không ảnh hưởng",0,
 "Có chút ảnh hưởng",1,
 "Ảnh hưởng nhiều",2,
 "Ảnh hưởng rất nhiều",3)</f>
        <v>0</v>
      </c>
      <c r="L81" s="17">
        <f>SWITCH(data_survey!AD80,
 "Không",0,
 "Có một chút",1,
 "Rất lo lắng",2)</f>
        <v>1</v>
      </c>
      <c r="M81" s="17">
        <f>SWITCH(data_survey!AE80,
 "Không",0,
 "Có một chút",1,
 "Nhiều",2)</f>
        <v>0</v>
      </c>
      <c r="N81" s="17">
        <f>data_survey!BV80</f>
        <v>4</v>
      </c>
      <c r="O81" s="17">
        <f>SWITCH(data_survey!BY80,
 "Không",0,
 "Có",1,
 "Nhiều",2)</f>
        <v>0</v>
      </c>
      <c r="P81" s="17">
        <f>if(data_survey!BW80="Không", 0, 1)</f>
        <v>1</v>
      </c>
      <c r="Q81" s="17">
        <f>IF(OR(
ISNUMBER(SEARCH("cha",data_survey!BX80)),
ISNUMBER(SEARCH("mẹ",data_survey!BX80)),
ISNUMBER(SEARCH("ba mẹ",data_survey!BX80)),
ISNUMBER(SEARCH("bame",data_survey!BX80)),
ISNUMBER(SEARCH("gia đình",data_survey!BX80)),
ISNUMBER(SEARCH("chị",data_survey!BX80)),
ISNUMBER(SEARCH("anh",data_survey!BX80)),
ISNUMBER(SEARCH("ông bà",data_survey!BX80)),
ISNUMBER(SEARCH("giám hộ",data_survey!BX80))
),1,
IF(OR(
ISNUMBER(SEARCH("bản thân",data_survey!BX80)),
ISNUMBER(SEARCH("tự mình",data_survey!BX80)),
ISNUMBER(SEARCH("tự bản thân",data_survey!BX80)),
ISNUMBER(SEARCH("tiền đi làm",data_survey!BX80)),
ISNUMBER(SEARCH("nghiên cứu khoa học",data_survey!BX80)),
ISNUMBER(SEARCH("một nửa lo",data_survey!BX80))
),2,
IF(OR(
ISNUMBER(SEARCH("học bổng",data_survey!BX80)),
ISNUMBER(SEARCH("giảm học phí",data_survey!BX80)),
ISNUMBER(SEARCH("không cần HP",data_survey!BX80)),
ISNUMBER(SEARCH("sư phạm",data_survey!BX80))
),3,4)))</f>
        <v>1</v>
      </c>
      <c r="R81" s="17">
        <f>data_survey!AN80</f>
        <v>0</v>
      </c>
      <c r="S81" s="17">
        <f>data_survey!AJ80</f>
        <v>0</v>
      </c>
      <c r="T81" s="17">
        <f>data_survey!AJ80</f>
        <v>0</v>
      </c>
      <c r="U81" s="17">
        <f>data_survey!CI80</f>
        <v>0</v>
      </c>
      <c r="V81" s="17">
        <f>data_survey!CG80</f>
        <v>1</v>
      </c>
      <c r="W81" s="17">
        <f>data_survey!CE80</f>
        <v>1</v>
      </c>
      <c r="X81" s="17">
        <f>data_survey!CC80</f>
        <v>1</v>
      </c>
      <c r="Y81" s="17">
        <f>data_survey!CA80</f>
        <v>0</v>
      </c>
      <c r="Z81" s="17">
        <f>data_survey!BN80</f>
        <v>1</v>
      </c>
      <c r="AA81" s="17">
        <f>data_survey!BP80</f>
        <v>0</v>
      </c>
      <c r="AB81" s="17">
        <f>data_survey!BQ80</f>
        <v>1</v>
      </c>
      <c r="AC81" s="17">
        <f>data_survey!BT80</f>
        <v>0</v>
      </c>
      <c r="AD81" s="17">
        <f>data_survey!CU80</f>
        <v>0</v>
      </c>
      <c r="AE81" s="17">
        <f>data_survey!CV80</f>
        <v>1</v>
      </c>
      <c r="AF81" s="17">
        <f>data_survey!CW80</f>
        <v>0</v>
      </c>
      <c r="AG81" s="17">
        <f>data_survey!CO80</f>
        <v>0</v>
      </c>
      <c r="AH81" s="17">
        <f>data_survey!DA80</f>
        <v>0</v>
      </c>
      <c r="AI81" s="17">
        <f>data_survey!DC80</f>
        <v>0</v>
      </c>
      <c r="AJ81" s="17">
        <f>data_survey!DQ80</f>
        <v>0</v>
      </c>
      <c r="AK81" s="17">
        <f>data_survey!DF80</f>
        <v>1</v>
      </c>
      <c r="AL81" s="17">
        <f>if(AK81=1, data_survey!DN80, 0)</f>
        <v>1.5</v>
      </c>
      <c r="AM81" s="17">
        <f>data_survey!CM80</f>
        <v>1.5</v>
      </c>
      <c r="AN81" s="17">
        <f>data_survey!DH80</f>
        <v>0</v>
      </c>
      <c r="AO81" s="17">
        <f>data_survey!DJ80</f>
        <v>0</v>
      </c>
      <c r="AP81" s="17">
        <f>data_survey!DL80</f>
        <v>0</v>
      </c>
      <c r="AQ81" s="17">
        <f>data_survey!BC80</f>
        <v>1</v>
      </c>
      <c r="AR81" s="17">
        <f>data_survey!BD80</f>
        <v>2</v>
      </c>
      <c r="AS81" s="17">
        <f>data_survey!BE80</f>
        <v>2</v>
      </c>
      <c r="AT81" s="17">
        <f>data_survey!BF80</f>
        <v>1</v>
      </c>
      <c r="AU81" s="17">
        <f>data_survey!BG80</f>
        <v>2</v>
      </c>
      <c r="AV81" s="17">
        <f>data_survey!BH80</f>
        <v>1</v>
      </c>
      <c r="AW81" s="17">
        <f>data_survey!BI80</f>
        <v>2</v>
      </c>
      <c r="AX81" s="17">
        <f>data_survey!AP80</f>
        <v>1</v>
      </c>
      <c r="AY81" s="17">
        <f>data_survey!AQ80</f>
        <v>1</v>
      </c>
      <c r="AZ81" s="17">
        <f>data_survey!AR80</f>
        <v>1</v>
      </c>
      <c r="BA81" s="17">
        <f>data_survey!AS80</f>
        <v>1</v>
      </c>
      <c r="BB81" s="17">
        <f>data_survey!AT80</f>
        <v>1</v>
      </c>
      <c r="BC81" s="17">
        <f>data_survey!AU80</f>
        <v>1</v>
      </c>
      <c r="BD81" s="17">
        <f>data_survey!AV80</f>
        <v>1</v>
      </c>
      <c r="BE81" s="17">
        <f>data_survey!AW80</f>
        <v>1</v>
      </c>
      <c r="BF81" s="17">
        <f>data_survey!AX80</f>
        <v>1</v>
      </c>
      <c r="BG81" s="17"/>
    </row>
    <row r="82">
      <c r="A82" s="17">
        <f>if(data_survey!C81="Nam", 0, 1)</f>
        <v>0</v>
      </c>
      <c r="B82" s="17">
        <f>IFERROR(__xludf.DUMMYFUNCTION("LET(
  t, LOWER(TRIM(data_survey!E81)),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2" s="17">
        <f>IFERROR(__xludf.DUMMYFUNCTION("LET(
  t, LOWER(TRIM(data_survey!G81)),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82" s="17">
        <f>IFERROR(__xludf.DUMMYFUNCTION("LET(
  text, LOWER(data_survey!I81),
  IFERROR(
    IFS(
      REGEXMATCH(text,""ở cùng gia đình|ở trọ cùng gia đình""), 0,
      REGEXMATCH(text,""thuê trọ""), 1,
      REGEXMATCH(text,""ở ktx""), 2,
      REGEXMATCH(text,""có nhà tại khu vực đang học|có"&amp;" nhà|ở riêng tại chung cư""), 3,
      REGEXMATCH(text,""ở nhà người quen""), 4
    ),
  -1)
)"),3.0)</f>
        <v>3</v>
      </c>
      <c r="E82" s="17">
        <f>IFERROR(__xludf.DUMMYFUNCTION("LET(
  t, LOWER(TRIM(data_survey!K81)),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82" s="17">
        <f>IFERROR(__xludf.DUMMYFUNCTION("LET(
  t, LOWER(TRIM(data_survey!M81)),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82" s="17">
        <f>if(data_survey!O81="Có", 1, 0)</f>
        <v>0</v>
      </c>
      <c r="H82" s="17">
        <f>if(data_survey!R81="", 0, data_survey!R81)</f>
        <v>0</v>
      </c>
      <c r="I82" s="17">
        <f>data_survey!W81</f>
        <v>0</v>
      </c>
      <c r="J82" s="17">
        <f>if(data_survey!AF81="Không áp lực", 0, if(data_survey!AF81="Có chút áp lực", 1, if(data_survey!AF81="Áp lực nhiều", 2, 3)))</f>
        <v>0</v>
      </c>
      <c r="K82" s="17">
        <f>SWITCH(data_survey!AG81,
 "Không ảnh hưởng",0,
 "Có chút ảnh hưởng",1,
 "Ảnh hưởng nhiều",2,
 "Ảnh hưởng rất nhiều",3)</f>
        <v>0</v>
      </c>
      <c r="L82" s="17">
        <f>SWITCH(data_survey!AD81,
 "Không",0,
 "Có một chút",1,
 "Rất lo lắng",2)</f>
        <v>1</v>
      </c>
      <c r="M82" s="17">
        <f>SWITCH(data_survey!AE81,
 "Không",0,
 "Có một chút",1,
 "Nhiều",2)</f>
        <v>1</v>
      </c>
      <c r="N82" s="17">
        <f>data_survey!BV81</f>
        <v>2</v>
      </c>
      <c r="O82" s="17">
        <f>SWITCH(data_survey!BY81,
 "Không",0,
 "Có",1,
 "Nhiều",2)</f>
        <v>1</v>
      </c>
      <c r="P82" s="17">
        <f>if(data_survey!BW81="Không", 0, 1)</f>
        <v>1</v>
      </c>
      <c r="Q82" s="17">
        <f>IF(OR(
ISNUMBER(SEARCH("cha",data_survey!BX81)),
ISNUMBER(SEARCH("mẹ",data_survey!BX81)),
ISNUMBER(SEARCH("ba mẹ",data_survey!BX81)),
ISNUMBER(SEARCH("bame",data_survey!BX81)),
ISNUMBER(SEARCH("gia đình",data_survey!BX81)),
ISNUMBER(SEARCH("chị",data_survey!BX81)),
ISNUMBER(SEARCH("anh",data_survey!BX81)),
ISNUMBER(SEARCH("ông bà",data_survey!BX81)),
ISNUMBER(SEARCH("giám hộ",data_survey!BX81))
),1,
IF(OR(
ISNUMBER(SEARCH("bản thân",data_survey!BX81)),
ISNUMBER(SEARCH("tự mình",data_survey!BX81)),
ISNUMBER(SEARCH("tự bản thân",data_survey!BX81)),
ISNUMBER(SEARCH("tiền đi làm",data_survey!BX81)),
ISNUMBER(SEARCH("nghiên cứu khoa học",data_survey!BX81)),
ISNUMBER(SEARCH("một nửa lo",data_survey!BX81))
),2,
IF(OR(
ISNUMBER(SEARCH("học bổng",data_survey!BX81)),
ISNUMBER(SEARCH("giảm học phí",data_survey!BX81)),
ISNUMBER(SEARCH("không cần HP",data_survey!BX81)),
ISNUMBER(SEARCH("sư phạm",data_survey!BX81))
),3,4)))</f>
        <v>1</v>
      </c>
      <c r="R82" s="17">
        <f>data_survey!AN81</f>
        <v>1</v>
      </c>
      <c r="S82" s="17">
        <f>data_survey!AJ81</f>
        <v>0</v>
      </c>
      <c r="T82" s="17">
        <f>data_survey!AJ81</f>
        <v>0</v>
      </c>
      <c r="U82" s="17">
        <f>data_survey!CI81</f>
        <v>0</v>
      </c>
      <c r="V82" s="17">
        <f>data_survey!CG81</f>
        <v>0</v>
      </c>
      <c r="W82" s="17">
        <f>data_survey!CE81</f>
        <v>1</v>
      </c>
      <c r="X82" s="17">
        <f>data_survey!CC81</f>
        <v>1</v>
      </c>
      <c r="Y82" s="17">
        <f>data_survey!CA81</f>
        <v>1</v>
      </c>
      <c r="Z82" s="17">
        <f>data_survey!BN81</f>
        <v>4</v>
      </c>
      <c r="AA82" s="17">
        <f>data_survey!BP81</f>
        <v>1</v>
      </c>
      <c r="AB82" s="17">
        <f>data_survey!BQ81</f>
        <v>4</v>
      </c>
      <c r="AC82" s="17">
        <f>data_survey!BT81</f>
        <v>1</v>
      </c>
      <c r="AD82" s="17">
        <f>data_survey!CU81</f>
        <v>0</v>
      </c>
      <c r="AE82" s="17">
        <f>data_survey!CV81</f>
        <v>0</v>
      </c>
      <c r="AF82" s="17">
        <f>data_survey!CW81</f>
        <v>0</v>
      </c>
      <c r="AG82" s="17">
        <f>data_survey!CO81</f>
        <v>0</v>
      </c>
      <c r="AH82" s="17">
        <f>data_survey!DA81</f>
        <v>0</v>
      </c>
      <c r="AI82" s="17">
        <f>data_survey!DC81</f>
        <v>0</v>
      </c>
      <c r="AJ82" s="17">
        <f>data_survey!DQ81</f>
        <v>0</v>
      </c>
      <c r="AK82" s="17">
        <f>data_survey!DF81</f>
        <v>1</v>
      </c>
      <c r="AL82" s="17">
        <f>if(AK82=1, data_survey!DN81, 0)</f>
        <v>1.5</v>
      </c>
      <c r="AM82" s="17">
        <f>data_survey!CM81</f>
        <v>1.5</v>
      </c>
      <c r="AN82" s="17">
        <f>data_survey!DH81</f>
        <v>0</v>
      </c>
      <c r="AO82" s="17">
        <f>data_survey!DJ81</f>
        <v>0</v>
      </c>
      <c r="AP82" s="17">
        <f>data_survey!DL81</f>
        <v>0</v>
      </c>
      <c r="AQ82" s="17">
        <f>data_survey!BC81</f>
        <v>2</v>
      </c>
      <c r="AR82" s="17">
        <f>data_survey!BD81</f>
        <v>3</v>
      </c>
      <c r="AS82" s="17">
        <f>data_survey!BE81</f>
        <v>3</v>
      </c>
      <c r="AT82" s="17">
        <f>data_survey!BF81</f>
        <v>2</v>
      </c>
      <c r="AU82" s="17">
        <f>data_survey!BG81</f>
        <v>3</v>
      </c>
      <c r="AV82" s="17">
        <f>data_survey!BH81</f>
        <v>2</v>
      </c>
      <c r="AW82" s="17">
        <f>data_survey!BI81</f>
        <v>2</v>
      </c>
      <c r="AX82" s="17">
        <f>data_survey!AP81</f>
        <v>2</v>
      </c>
      <c r="AY82" s="17">
        <f>data_survey!AQ81</f>
        <v>1</v>
      </c>
      <c r="AZ82" s="17">
        <f>data_survey!AR81</f>
        <v>1</v>
      </c>
      <c r="BA82" s="17">
        <f>data_survey!AS81</f>
        <v>1</v>
      </c>
      <c r="BB82" s="17">
        <f>data_survey!AT81</f>
        <v>2</v>
      </c>
      <c r="BC82" s="17">
        <f>data_survey!AU81</f>
        <v>3</v>
      </c>
      <c r="BD82" s="17">
        <f>data_survey!AV81</f>
        <v>1</v>
      </c>
      <c r="BE82" s="17">
        <f>data_survey!AW81</f>
        <v>2</v>
      </c>
      <c r="BF82" s="17">
        <f>data_survey!AX81</f>
        <v>2</v>
      </c>
      <c r="BG82" s="17"/>
    </row>
    <row r="83">
      <c r="A83" s="17">
        <f>if(data_survey!C82="Nam", 0, 1)</f>
        <v>0</v>
      </c>
      <c r="B83" s="17">
        <f>IFERROR(__xludf.DUMMYFUNCTION("LET(
  t, LOWER(TRIM(data_survey!E82)),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83" s="17">
        <f>IFERROR(__xludf.DUMMYFUNCTION("LET(
  t, LOWER(TRIM(data_survey!G82)),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3" s="17">
        <f>IFERROR(__xludf.DUMMYFUNCTION("LET(
  text, LOWER(data_survey!I82),
  IFERROR(
    IFS(
      REGEXMATCH(text,""ở cùng gia đình|ở trọ cùng gia đình""), 0,
      REGEXMATCH(text,""thuê trọ""), 1,
      REGEXMATCH(text,""ở ktx""), 2,
      REGEXMATCH(text,""có nhà tại khu vực đang học|có"&amp;" nhà|ở riêng tại chung cư""), 3,
      REGEXMATCH(text,""ở nhà người quen""), 4
    ),
  -1)
)"),1.0)</f>
        <v>1</v>
      </c>
      <c r="E83" s="17">
        <f>IFERROR(__xludf.DUMMYFUNCTION("LET(
  t, LOWER(TRIM(data_survey!K82)),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83" s="17">
        <f>IFERROR(__xludf.DUMMYFUNCTION("LET(
  t, LOWER(TRIM(data_survey!M82)),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83" s="17">
        <f>if(data_survey!O82="Có", 1, 0)</f>
        <v>0</v>
      </c>
      <c r="H83" s="17">
        <f>if(data_survey!R82="", 0, data_survey!R82)</f>
        <v>0</v>
      </c>
      <c r="I83" s="17">
        <f>data_survey!W82</f>
        <v>0</v>
      </c>
      <c r="J83" s="17">
        <f>if(data_survey!AF82="Không áp lực", 0, if(data_survey!AF82="Có chút áp lực", 1, if(data_survey!AF82="Áp lực nhiều", 2, 3)))</f>
        <v>1</v>
      </c>
      <c r="K83" s="17">
        <f>SWITCH(data_survey!AG82,
 "Không ảnh hưởng",0,
 "Có chút ảnh hưởng",1,
 "Ảnh hưởng nhiều",2,
 "Ảnh hưởng rất nhiều",3)</f>
        <v>1</v>
      </c>
      <c r="L83" s="17">
        <f>SWITCH(data_survey!AD82,
 "Không",0,
 "Có một chút",1,
 "Rất lo lắng",2)</f>
        <v>2</v>
      </c>
      <c r="M83" s="17">
        <f>SWITCH(data_survey!AE82,
 "Không",0,
 "Có một chút",1,
 "Nhiều",2)</f>
        <v>2</v>
      </c>
      <c r="N83" s="17">
        <f>data_survey!BV82</f>
        <v>1</v>
      </c>
      <c r="O83" s="17">
        <f>SWITCH(data_survey!BY82,
 "Không",0,
 "Có",1,
 "Nhiều",2)</f>
        <v>1</v>
      </c>
      <c r="P83" s="17">
        <f>if(data_survey!BW82="Không", 0, 1)</f>
        <v>1</v>
      </c>
      <c r="Q83" s="17">
        <f>IF(OR(
ISNUMBER(SEARCH("cha",data_survey!BX82)),
ISNUMBER(SEARCH("mẹ",data_survey!BX82)),
ISNUMBER(SEARCH("ba mẹ",data_survey!BX82)),
ISNUMBER(SEARCH("bame",data_survey!BX82)),
ISNUMBER(SEARCH("gia đình",data_survey!BX82)),
ISNUMBER(SEARCH("chị",data_survey!BX82)),
ISNUMBER(SEARCH("anh",data_survey!BX82)),
ISNUMBER(SEARCH("ông bà",data_survey!BX82)),
ISNUMBER(SEARCH("giám hộ",data_survey!BX82))
),1,
IF(OR(
ISNUMBER(SEARCH("bản thân",data_survey!BX82)),
ISNUMBER(SEARCH("tự mình",data_survey!BX82)),
ISNUMBER(SEARCH("tự bản thân",data_survey!BX82)),
ISNUMBER(SEARCH("tiền đi làm",data_survey!BX82)),
ISNUMBER(SEARCH("nghiên cứu khoa học",data_survey!BX82)),
ISNUMBER(SEARCH("một nửa lo",data_survey!BX82))
),2,
IF(OR(
ISNUMBER(SEARCH("học bổng",data_survey!BX82)),
ISNUMBER(SEARCH("giảm học phí",data_survey!BX82)),
ISNUMBER(SEARCH("không cần HP",data_survey!BX82)),
ISNUMBER(SEARCH("sư phạm",data_survey!BX82))
),3,4)))</f>
        <v>1</v>
      </c>
      <c r="R83" s="17">
        <f>data_survey!AN82</f>
        <v>0</v>
      </c>
      <c r="S83" s="17">
        <f>data_survey!AJ82</f>
        <v>3</v>
      </c>
      <c r="T83" s="17">
        <f>data_survey!AJ82</f>
        <v>3</v>
      </c>
      <c r="U83" s="17">
        <f>data_survey!CI82</f>
        <v>0</v>
      </c>
      <c r="V83" s="17">
        <f>data_survey!CG82</f>
        <v>1</v>
      </c>
      <c r="W83" s="17">
        <f>data_survey!CE82</f>
        <v>2</v>
      </c>
      <c r="X83" s="17">
        <f>data_survey!CC82</f>
        <v>1</v>
      </c>
      <c r="Y83" s="17">
        <f>data_survey!CA82</f>
        <v>1</v>
      </c>
      <c r="Z83" s="17">
        <f>data_survey!BN82</f>
        <v>4</v>
      </c>
      <c r="AA83" s="17">
        <f>data_survey!BP82</f>
        <v>0</v>
      </c>
      <c r="AB83" s="17">
        <f>data_survey!BQ82</f>
        <v>1</v>
      </c>
      <c r="AC83" s="17">
        <f>data_survey!BT82</f>
        <v>0</v>
      </c>
      <c r="AD83" s="17">
        <f>data_survey!CU82</f>
        <v>0</v>
      </c>
      <c r="AE83" s="17">
        <f>data_survey!CV82</f>
        <v>0</v>
      </c>
      <c r="AF83" s="17">
        <f>data_survey!CW82</f>
        <v>0</v>
      </c>
      <c r="AG83" s="17">
        <f>data_survey!CO82</f>
        <v>1</v>
      </c>
      <c r="AH83" s="17">
        <f>data_survey!DA82</f>
        <v>0</v>
      </c>
      <c r="AI83" s="17">
        <f>data_survey!DC82</f>
        <v>1</v>
      </c>
      <c r="AJ83" s="17">
        <f>data_survey!DQ82</f>
        <v>0</v>
      </c>
      <c r="AK83" s="17">
        <f>data_survey!DF82</f>
        <v>0</v>
      </c>
      <c r="AL83" s="17">
        <f>if(AK83=1, data_survey!DN82, 0)</f>
        <v>0</v>
      </c>
      <c r="AM83" s="17">
        <f>data_survey!CM82</f>
        <v>6</v>
      </c>
      <c r="AN83" s="17">
        <f>data_survey!DH82</f>
        <v>0</v>
      </c>
      <c r="AO83" s="17">
        <f>data_survey!DJ82</f>
        <v>0</v>
      </c>
      <c r="AP83" s="17">
        <f>data_survey!DL82</f>
        <v>1</v>
      </c>
      <c r="AQ83" s="17">
        <f>data_survey!BC82</f>
        <v>3</v>
      </c>
      <c r="AR83" s="17">
        <f>data_survey!BD82</f>
        <v>3</v>
      </c>
      <c r="AS83" s="17">
        <f>data_survey!BE82</f>
        <v>4</v>
      </c>
      <c r="AT83" s="17">
        <f>data_survey!BF82</f>
        <v>2</v>
      </c>
      <c r="AU83" s="17">
        <f>data_survey!BG82</f>
        <v>4</v>
      </c>
      <c r="AV83" s="17">
        <f>data_survey!BH82</f>
        <v>3</v>
      </c>
      <c r="AW83" s="17">
        <f>data_survey!BI82</f>
        <v>4</v>
      </c>
      <c r="AX83" s="17">
        <f>data_survey!AP82</f>
        <v>3</v>
      </c>
      <c r="AY83" s="17">
        <f>data_survey!AQ82</f>
        <v>4</v>
      </c>
      <c r="AZ83" s="17">
        <f>data_survey!AR82</f>
        <v>4</v>
      </c>
      <c r="BA83" s="17">
        <f>data_survey!AS82</f>
        <v>3</v>
      </c>
      <c r="BB83" s="17">
        <f>data_survey!AT82</f>
        <v>4</v>
      </c>
      <c r="BC83" s="17">
        <f>data_survey!AU82</f>
        <v>4</v>
      </c>
      <c r="BD83" s="17">
        <f>data_survey!AV82</f>
        <v>4</v>
      </c>
      <c r="BE83" s="17">
        <f>data_survey!AW82</f>
        <v>4</v>
      </c>
      <c r="BF83" s="17">
        <f>data_survey!AX82</f>
        <v>4</v>
      </c>
      <c r="BG83" s="17"/>
    </row>
    <row r="84">
      <c r="A84" s="17">
        <f>if(data_survey!C83="Nam", 0, 1)</f>
        <v>0</v>
      </c>
      <c r="B84" s="17">
        <f>IFERROR(__xludf.DUMMYFUNCTION("LET(
  t, LOWER(TRIM(data_survey!E83)),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84" s="17">
        <f>IFERROR(__xludf.DUMMYFUNCTION("LET(
  t, LOWER(TRIM(data_survey!G83)),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4" s="17">
        <f>IFERROR(__xludf.DUMMYFUNCTION("LET(
  text, LOWER(data_survey!I83),
  IFERROR(
    IFS(
      REGEXMATCH(text,""ở cùng gia đình|ở trọ cùng gia đình""), 0,
      REGEXMATCH(text,""thuê trọ""), 1,
      REGEXMATCH(text,""ở ktx""), 2,
      REGEXMATCH(text,""có nhà tại khu vực đang học|có"&amp;" nhà|ở riêng tại chung cư""), 3,
      REGEXMATCH(text,""ở nhà người quen""), 4
    ),
  -1)
)"),0.0)</f>
        <v>0</v>
      </c>
      <c r="E84" s="17">
        <f>IFERROR(__xludf.DUMMYFUNCTION("LET(
  t, LOWER(TRIM(data_survey!K83)),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84" s="17">
        <f>IFERROR(__xludf.DUMMYFUNCTION("LET(
  t, LOWER(TRIM(data_survey!M83)),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84" s="17">
        <f>if(data_survey!O83="Có", 1, 0)</f>
        <v>1</v>
      </c>
      <c r="H84" s="17">
        <f>if(data_survey!R83="", 0, data_survey!R83)</f>
        <v>1</v>
      </c>
      <c r="I84" s="17">
        <f>data_survey!W83</f>
        <v>25</v>
      </c>
      <c r="J84" s="17">
        <f>if(data_survey!AF83="Không áp lực", 0, if(data_survey!AF83="Có chút áp lực", 1, if(data_survey!AF83="Áp lực nhiều", 2, 3)))</f>
        <v>0</v>
      </c>
      <c r="K84" s="17">
        <f>SWITCH(data_survey!AG83,
 "Không ảnh hưởng",0,
 "Có chút ảnh hưởng",1,
 "Ảnh hưởng nhiều",2,
 "Ảnh hưởng rất nhiều",3)</f>
        <v>0</v>
      </c>
      <c r="L84" s="17">
        <f>SWITCH(data_survey!AD83,
 "Không",0,
 "Có một chút",1,
 "Rất lo lắng",2)</f>
        <v>0</v>
      </c>
      <c r="M84" s="17">
        <f>SWITCH(data_survey!AE83,
 "Không",0,
 "Có một chút",1,
 "Nhiều",2)</f>
        <v>0</v>
      </c>
      <c r="N84" s="17">
        <f>data_survey!BV83</f>
        <v>5</v>
      </c>
      <c r="O84" s="17">
        <f>SWITCH(data_survey!BY83,
 "Không",0,
 "Có",1,
 "Nhiều",2)</f>
        <v>0</v>
      </c>
      <c r="P84" s="17">
        <f>if(data_survey!BW83="Không", 0, 1)</f>
        <v>0</v>
      </c>
      <c r="Q84" s="17">
        <f>IF(OR(
ISNUMBER(SEARCH("cha",data_survey!BX83)),
ISNUMBER(SEARCH("mẹ",data_survey!BX83)),
ISNUMBER(SEARCH("ba mẹ",data_survey!BX83)),
ISNUMBER(SEARCH("bame",data_survey!BX83)),
ISNUMBER(SEARCH("gia đình",data_survey!BX83)),
ISNUMBER(SEARCH("chị",data_survey!BX83)),
ISNUMBER(SEARCH("anh",data_survey!BX83)),
ISNUMBER(SEARCH("ông bà",data_survey!BX83)),
ISNUMBER(SEARCH("giám hộ",data_survey!BX83))
),1,
IF(OR(
ISNUMBER(SEARCH("bản thân",data_survey!BX83)),
ISNUMBER(SEARCH("tự mình",data_survey!BX83)),
ISNUMBER(SEARCH("tự bản thân",data_survey!BX83)),
ISNUMBER(SEARCH("tiền đi làm",data_survey!BX83)),
ISNUMBER(SEARCH("nghiên cứu khoa học",data_survey!BX83)),
ISNUMBER(SEARCH("một nửa lo",data_survey!BX83))
),2,
IF(OR(
ISNUMBER(SEARCH("học bổng",data_survey!BX83)),
ISNUMBER(SEARCH("giảm học phí",data_survey!BX83)),
ISNUMBER(SEARCH("không cần HP",data_survey!BX83)),
ISNUMBER(SEARCH("sư phạm",data_survey!BX83))
),3,4)))</f>
        <v>2</v>
      </c>
      <c r="R84" s="17">
        <f>data_survey!AN83</f>
        <v>2</v>
      </c>
      <c r="S84" s="17">
        <f>data_survey!AJ83</f>
        <v>0</v>
      </c>
      <c r="T84" s="17">
        <f>data_survey!AJ83</f>
        <v>0</v>
      </c>
      <c r="U84" s="17">
        <f>data_survey!CI83</f>
        <v>0</v>
      </c>
      <c r="V84" s="17">
        <f>data_survey!CG83</f>
        <v>0</v>
      </c>
      <c r="W84" s="17">
        <f>data_survey!CE83</f>
        <v>0</v>
      </c>
      <c r="X84" s="17">
        <f>data_survey!CC83</f>
        <v>0</v>
      </c>
      <c r="Y84" s="17">
        <f>data_survey!CA83</f>
        <v>0</v>
      </c>
      <c r="Z84" s="17">
        <f>data_survey!BN83</f>
        <v>1</v>
      </c>
      <c r="AA84" s="17">
        <f>data_survey!BP83</f>
        <v>0</v>
      </c>
      <c r="AB84" s="17">
        <f>data_survey!BQ83</f>
        <v>1</v>
      </c>
      <c r="AC84" s="17">
        <f>data_survey!BT83</f>
        <v>1</v>
      </c>
      <c r="AD84" s="17">
        <f>data_survey!CU83</f>
        <v>0</v>
      </c>
      <c r="AE84" s="17">
        <f>data_survey!CV83</f>
        <v>0</v>
      </c>
      <c r="AF84" s="17">
        <f>data_survey!CW83</f>
        <v>0</v>
      </c>
      <c r="AG84" s="17">
        <f>data_survey!CO83</f>
        <v>0</v>
      </c>
      <c r="AH84" s="17">
        <f>data_survey!DA83</f>
        <v>0</v>
      </c>
      <c r="AI84" s="17">
        <f>data_survey!DC83</f>
        <v>0</v>
      </c>
      <c r="AJ84" s="17">
        <f>data_survey!DQ83</f>
        <v>0</v>
      </c>
      <c r="AK84" s="17">
        <f>data_survey!DF83</f>
        <v>1</v>
      </c>
      <c r="AL84" s="17">
        <f>if(AK84=1, data_survey!DN83, 0)</f>
        <v>1.5</v>
      </c>
      <c r="AM84" s="17">
        <f>data_survey!CM83</f>
        <v>0</v>
      </c>
      <c r="AN84" s="17">
        <f>data_survey!DH83</f>
        <v>0</v>
      </c>
      <c r="AO84" s="17">
        <f>data_survey!DJ83</f>
        <v>0</v>
      </c>
      <c r="AP84" s="17">
        <f>data_survey!DL83</f>
        <v>0</v>
      </c>
      <c r="AQ84" s="17">
        <f>data_survey!BC83</f>
        <v>1</v>
      </c>
      <c r="AR84" s="17">
        <f>data_survey!BD83</f>
        <v>1</v>
      </c>
      <c r="AS84" s="17">
        <f>data_survey!BE83</f>
        <v>1</v>
      </c>
      <c r="AT84" s="17">
        <f>data_survey!BF83</f>
        <v>1</v>
      </c>
      <c r="AU84" s="17">
        <f>data_survey!BG83</f>
        <v>1</v>
      </c>
      <c r="AV84" s="17">
        <f>data_survey!BH83</f>
        <v>1</v>
      </c>
      <c r="AW84" s="17">
        <f>data_survey!BI83</f>
        <v>1</v>
      </c>
      <c r="AX84" s="17">
        <f>data_survey!AP83</f>
        <v>1</v>
      </c>
      <c r="AY84" s="17">
        <f>data_survey!AQ83</f>
        <v>1</v>
      </c>
      <c r="AZ84" s="17">
        <f>data_survey!AR83</f>
        <v>1</v>
      </c>
      <c r="BA84" s="17">
        <f>data_survey!AS83</f>
        <v>1</v>
      </c>
      <c r="BB84" s="17">
        <f>data_survey!AT83</f>
        <v>1</v>
      </c>
      <c r="BC84" s="17">
        <f>data_survey!AU83</f>
        <v>1</v>
      </c>
      <c r="BD84" s="17">
        <f>data_survey!AV83</f>
        <v>1</v>
      </c>
      <c r="BE84" s="17">
        <f>data_survey!AW83</f>
        <v>1</v>
      </c>
      <c r="BF84" s="17">
        <f>data_survey!AX83</f>
        <v>1</v>
      </c>
      <c r="BG84" s="17"/>
    </row>
    <row r="85">
      <c r="A85" s="17">
        <f>if(data_survey!C84="Nam", 0, 1)</f>
        <v>1</v>
      </c>
      <c r="B85" s="17">
        <f>IFERROR(__xludf.DUMMYFUNCTION("LET(
  t, LOWER(TRIM(data_survey!E84)),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5" s="17">
        <f>IFERROR(__xludf.DUMMYFUNCTION("LET(
  t, LOWER(TRIM(data_survey!G84)),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85" s="17">
        <f>IFERROR(__xludf.DUMMYFUNCTION("LET(
  text, LOWER(data_survey!I84),
  IFERROR(
    IFS(
      REGEXMATCH(text,""ở cùng gia đình|ở trọ cùng gia đình""), 0,
      REGEXMATCH(text,""thuê trọ""), 1,
      REGEXMATCH(text,""ở ktx""), 2,
      REGEXMATCH(text,""có nhà tại khu vực đang học|có"&amp;" nhà|ở riêng tại chung cư""), 3,
      REGEXMATCH(text,""ở nhà người quen""), 4
    ),
  -1)
)"),2.0)</f>
        <v>2</v>
      </c>
      <c r="E85" s="17">
        <f>IFERROR(__xludf.DUMMYFUNCTION("LET(
  t, LOWER(TRIM(data_survey!K84)),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85" s="17">
        <f>IFERROR(__xludf.DUMMYFUNCTION("LET(
  t, LOWER(TRIM(data_survey!M84)),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85" s="17">
        <f>if(data_survey!O84="Có", 1, 0)</f>
        <v>0</v>
      </c>
      <c r="H85" s="17">
        <f>if(data_survey!R84="", 0, data_survey!R84)</f>
        <v>0</v>
      </c>
      <c r="I85" s="17">
        <f>data_survey!W84</f>
        <v>0</v>
      </c>
      <c r="J85" s="17">
        <f>if(data_survey!AF84="Không áp lực", 0, if(data_survey!AF84="Có chút áp lực", 1, if(data_survey!AF84="Áp lực nhiều", 2, 3)))</f>
        <v>2</v>
      </c>
      <c r="K85" s="17">
        <f>SWITCH(data_survey!AG84,
 "Không ảnh hưởng",0,
 "Có chút ảnh hưởng",1,
 "Ảnh hưởng nhiều",2,
 "Ảnh hưởng rất nhiều",3)</f>
        <v>2</v>
      </c>
      <c r="L85" s="17">
        <f>SWITCH(data_survey!AD84,
 "Không",0,
 "Có một chút",1,
 "Rất lo lắng",2)</f>
        <v>1</v>
      </c>
      <c r="M85" s="17">
        <f>SWITCH(data_survey!AE84,
 "Không",0,
 "Có một chút",1,
 "Nhiều",2)</f>
        <v>0</v>
      </c>
      <c r="N85" s="17">
        <f>data_survey!BV84</f>
        <v>3</v>
      </c>
      <c r="O85" s="17">
        <f>SWITCH(data_survey!BY84,
 "Không",0,
 "Có",1,
 "Nhiều",2)</f>
        <v>0</v>
      </c>
      <c r="P85" s="17">
        <f>if(data_survey!BW84="Không", 0, 1)</f>
        <v>1</v>
      </c>
      <c r="Q85" s="17">
        <f>IF(OR(
ISNUMBER(SEARCH("cha",data_survey!BX84)),
ISNUMBER(SEARCH("mẹ",data_survey!BX84)),
ISNUMBER(SEARCH("ba mẹ",data_survey!BX84)),
ISNUMBER(SEARCH("bame",data_survey!BX84)),
ISNUMBER(SEARCH("gia đình",data_survey!BX84)),
ISNUMBER(SEARCH("chị",data_survey!BX84)),
ISNUMBER(SEARCH("anh",data_survey!BX84)),
ISNUMBER(SEARCH("ông bà",data_survey!BX84)),
ISNUMBER(SEARCH("giám hộ",data_survey!BX84))
),1,
IF(OR(
ISNUMBER(SEARCH("bản thân",data_survey!BX84)),
ISNUMBER(SEARCH("tự mình",data_survey!BX84)),
ISNUMBER(SEARCH("tự bản thân",data_survey!BX84)),
ISNUMBER(SEARCH("tiền đi làm",data_survey!BX84)),
ISNUMBER(SEARCH("nghiên cứu khoa học",data_survey!BX84)),
ISNUMBER(SEARCH("một nửa lo",data_survey!BX84))
),2,
IF(OR(
ISNUMBER(SEARCH("học bổng",data_survey!BX84)),
ISNUMBER(SEARCH("giảm học phí",data_survey!BX84)),
ISNUMBER(SEARCH("không cần HP",data_survey!BX84)),
ISNUMBER(SEARCH("sư phạm",data_survey!BX84))
),3,4)))</f>
        <v>1</v>
      </c>
      <c r="R85" s="17">
        <f>data_survey!AN84</f>
        <v>0</v>
      </c>
      <c r="S85" s="17">
        <f>data_survey!AJ84</f>
        <v>0</v>
      </c>
      <c r="T85" s="17">
        <f>data_survey!AJ84</f>
        <v>0</v>
      </c>
      <c r="U85" s="17">
        <f>data_survey!CI84</f>
        <v>0</v>
      </c>
      <c r="V85" s="17">
        <f>data_survey!CG84</f>
        <v>0</v>
      </c>
      <c r="W85" s="17">
        <f>data_survey!CE84</f>
        <v>0</v>
      </c>
      <c r="X85" s="17">
        <f>data_survey!CC84</f>
        <v>1</v>
      </c>
      <c r="Y85" s="17">
        <f>data_survey!CA84</f>
        <v>1</v>
      </c>
      <c r="Z85" s="17">
        <f>data_survey!BN84</f>
        <v>1</v>
      </c>
      <c r="AA85" s="17">
        <f>data_survey!BP84</f>
        <v>0</v>
      </c>
      <c r="AB85" s="17">
        <f>data_survey!BQ84</f>
        <v>1</v>
      </c>
      <c r="AC85" s="17">
        <f>data_survey!BT84</f>
        <v>0</v>
      </c>
      <c r="AD85" s="17">
        <f>data_survey!CU84</f>
        <v>0</v>
      </c>
      <c r="AE85" s="17">
        <f>data_survey!CV84</f>
        <v>0</v>
      </c>
      <c r="AF85" s="17">
        <f>data_survey!CW84</f>
        <v>0</v>
      </c>
      <c r="AG85" s="17">
        <f>data_survey!CO84</f>
        <v>0</v>
      </c>
      <c r="AH85" s="17">
        <f>data_survey!DA84</f>
        <v>0</v>
      </c>
      <c r="AI85" s="17">
        <f>data_survey!DC84</f>
        <v>0</v>
      </c>
      <c r="AJ85" s="17">
        <f>data_survey!DQ84</f>
        <v>0</v>
      </c>
      <c r="AK85" s="17">
        <f>data_survey!DF84</f>
        <v>0</v>
      </c>
      <c r="AL85" s="17">
        <f>if(AK85=1, data_survey!DN84, 0)</f>
        <v>0</v>
      </c>
      <c r="AM85" s="17">
        <f>data_survey!CM84</f>
        <v>6</v>
      </c>
      <c r="AN85" s="17">
        <f>data_survey!DH84</f>
        <v>0</v>
      </c>
      <c r="AO85" s="17">
        <f>data_survey!DJ84</f>
        <v>0</v>
      </c>
      <c r="AP85" s="17">
        <f>data_survey!DL84</f>
        <v>0</v>
      </c>
      <c r="AQ85" s="17">
        <f>data_survey!BC84</f>
        <v>2</v>
      </c>
      <c r="AR85" s="17">
        <f>data_survey!BD84</f>
        <v>2</v>
      </c>
      <c r="AS85" s="17">
        <f>data_survey!BE84</f>
        <v>2</v>
      </c>
      <c r="AT85" s="17">
        <f>data_survey!BF84</f>
        <v>2</v>
      </c>
      <c r="AU85" s="17">
        <f>data_survey!BG84</f>
        <v>2</v>
      </c>
      <c r="AV85" s="17">
        <f>data_survey!BH84</f>
        <v>1</v>
      </c>
      <c r="AW85" s="17">
        <f>data_survey!BI84</f>
        <v>2</v>
      </c>
      <c r="AX85" s="17">
        <f>data_survey!AP84</f>
        <v>2</v>
      </c>
      <c r="AY85" s="17">
        <f>data_survey!AQ84</f>
        <v>2</v>
      </c>
      <c r="AZ85" s="17">
        <f>data_survey!AR84</f>
        <v>3</v>
      </c>
      <c r="BA85" s="17">
        <f>data_survey!AS84</f>
        <v>3</v>
      </c>
      <c r="BB85" s="17">
        <f>data_survey!AT84</f>
        <v>2</v>
      </c>
      <c r="BC85" s="17">
        <f>data_survey!AU84</f>
        <v>2</v>
      </c>
      <c r="BD85" s="17">
        <f>data_survey!AV84</f>
        <v>2</v>
      </c>
      <c r="BE85" s="17">
        <f>data_survey!AW84</f>
        <v>1</v>
      </c>
      <c r="BF85" s="17">
        <f>data_survey!AX84</f>
        <v>1</v>
      </c>
      <c r="BG85" s="17"/>
    </row>
    <row r="86">
      <c r="A86" s="17">
        <f>if(data_survey!C85="Nam", 0, 1)</f>
        <v>1</v>
      </c>
      <c r="B86" s="17">
        <f>IFERROR(__xludf.DUMMYFUNCTION("LET(
  t, LOWER(TRIM(data_survey!E85)),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86" s="17">
        <f>IFERROR(__xludf.DUMMYFUNCTION("LET(
  t, LOWER(TRIM(data_survey!G85)),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6" s="17">
        <f>IFERROR(__xludf.DUMMYFUNCTION("LET(
  text, LOWER(data_survey!I85),
  IFERROR(
    IFS(
      REGEXMATCH(text,""ở cùng gia đình|ở trọ cùng gia đình""), 0,
      REGEXMATCH(text,""thuê trọ""), 1,
      REGEXMATCH(text,""ở ktx""), 2,
      REGEXMATCH(text,""có nhà tại khu vực đang học|có"&amp;" nhà|ở riêng tại chung cư""), 3,
      REGEXMATCH(text,""ở nhà người quen""), 4
    ),
  -1)
)"),0.0)</f>
        <v>0</v>
      </c>
      <c r="E86" s="17">
        <f>IFERROR(__xludf.DUMMYFUNCTION("LET(
  t, LOWER(TRIM(data_survey!K85)),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86" s="17">
        <f>IFERROR(__xludf.DUMMYFUNCTION("LET(
  t, LOWER(TRIM(data_survey!M85)),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86" s="17">
        <f>if(data_survey!O85="Có", 1, 0)</f>
        <v>0</v>
      </c>
      <c r="H86" s="17">
        <f>if(data_survey!R85="", 0, data_survey!R85)</f>
        <v>0</v>
      </c>
      <c r="I86" s="17">
        <f>data_survey!W85</f>
        <v>0</v>
      </c>
      <c r="J86" s="17">
        <f>if(data_survey!AF85="Không áp lực", 0, if(data_survey!AF85="Có chút áp lực", 1, if(data_survey!AF85="Áp lực nhiều", 2, 3)))</f>
        <v>0</v>
      </c>
      <c r="K86" s="17">
        <f>SWITCH(data_survey!AG85,
 "Không ảnh hưởng",0,
 "Có chút ảnh hưởng",1,
 "Ảnh hưởng nhiều",2,
 "Ảnh hưởng rất nhiều",3)</f>
        <v>0</v>
      </c>
      <c r="L86" s="17">
        <f>SWITCH(data_survey!AD85,
 "Không",0,
 "Có một chút",1,
 "Rất lo lắng",2)</f>
        <v>1</v>
      </c>
      <c r="M86" s="17">
        <f>SWITCH(data_survey!AE85,
 "Không",0,
 "Có một chút",1,
 "Nhiều",2)</f>
        <v>0</v>
      </c>
      <c r="N86" s="17">
        <f>data_survey!BV85</f>
        <v>4</v>
      </c>
      <c r="O86" s="17">
        <f>SWITCH(data_survey!BY85,
 "Không",0,
 "Có",1,
 "Nhiều",2)</f>
        <v>1</v>
      </c>
      <c r="P86" s="17">
        <f>if(data_survey!BW85="Không", 0, 1)</f>
        <v>1</v>
      </c>
      <c r="Q86" s="17">
        <f>IF(OR(
ISNUMBER(SEARCH("cha",data_survey!BX85)),
ISNUMBER(SEARCH("mẹ",data_survey!BX85)),
ISNUMBER(SEARCH("ba mẹ",data_survey!BX85)),
ISNUMBER(SEARCH("bame",data_survey!BX85)),
ISNUMBER(SEARCH("gia đình",data_survey!BX85)),
ISNUMBER(SEARCH("chị",data_survey!BX85)),
ISNUMBER(SEARCH("anh",data_survey!BX85)),
ISNUMBER(SEARCH("ông bà",data_survey!BX85)),
ISNUMBER(SEARCH("giám hộ",data_survey!BX85))
),1,
IF(OR(
ISNUMBER(SEARCH("bản thân",data_survey!BX85)),
ISNUMBER(SEARCH("tự mình",data_survey!BX85)),
ISNUMBER(SEARCH("tự bản thân",data_survey!BX85)),
ISNUMBER(SEARCH("tiền đi làm",data_survey!BX85)),
ISNUMBER(SEARCH("nghiên cứu khoa học",data_survey!BX85)),
ISNUMBER(SEARCH("một nửa lo",data_survey!BX85))
),2,
IF(OR(
ISNUMBER(SEARCH("học bổng",data_survey!BX85)),
ISNUMBER(SEARCH("giảm học phí",data_survey!BX85)),
ISNUMBER(SEARCH("không cần HP",data_survey!BX85)),
ISNUMBER(SEARCH("sư phạm",data_survey!BX85))
),3,4)))</f>
        <v>1</v>
      </c>
      <c r="R86" s="17">
        <f>data_survey!AN85</f>
        <v>0</v>
      </c>
      <c r="S86" s="17">
        <f>data_survey!AJ85</f>
        <v>2</v>
      </c>
      <c r="T86" s="17">
        <f>data_survey!AJ85</f>
        <v>2</v>
      </c>
      <c r="U86" s="17">
        <f>data_survey!CI85</f>
        <v>1</v>
      </c>
      <c r="V86" s="17">
        <f>data_survey!CG85</f>
        <v>1</v>
      </c>
      <c r="W86" s="17">
        <f>data_survey!CE85</f>
        <v>1</v>
      </c>
      <c r="X86" s="17">
        <f>data_survey!CC85</f>
        <v>1</v>
      </c>
      <c r="Y86" s="17">
        <f>data_survey!CA85</f>
        <v>0</v>
      </c>
      <c r="Z86" s="17">
        <f>data_survey!BN85</f>
        <v>3</v>
      </c>
      <c r="AA86" s="17">
        <f>data_survey!BP85</f>
        <v>0</v>
      </c>
      <c r="AB86" s="17">
        <f>data_survey!BQ85</f>
        <v>5</v>
      </c>
      <c r="AC86" s="17">
        <f>data_survey!BT85</f>
        <v>1</v>
      </c>
      <c r="AD86" s="17">
        <f>data_survey!CU85</f>
        <v>0</v>
      </c>
      <c r="AE86" s="17">
        <f>data_survey!CV85</f>
        <v>1</v>
      </c>
      <c r="AF86" s="17">
        <f>data_survey!CW85</f>
        <v>0</v>
      </c>
      <c r="AG86" s="17">
        <f>data_survey!CO85</f>
        <v>0</v>
      </c>
      <c r="AH86" s="17">
        <f>data_survey!DA85</f>
        <v>0</v>
      </c>
      <c r="AI86" s="17">
        <f>data_survey!DC85</f>
        <v>0</v>
      </c>
      <c r="AJ86" s="17">
        <f>data_survey!DQ85</f>
        <v>0</v>
      </c>
      <c r="AK86" s="17">
        <f>data_survey!DF85</f>
        <v>1</v>
      </c>
      <c r="AL86" s="17">
        <f>if(AK86=1, data_survey!DN85, 0)</f>
        <v>1.5</v>
      </c>
      <c r="AM86" s="17">
        <f>data_survey!CM85</f>
        <v>0.33</v>
      </c>
      <c r="AN86" s="17">
        <f>data_survey!DH85</f>
        <v>0</v>
      </c>
      <c r="AO86" s="17">
        <f>data_survey!DJ85</f>
        <v>0</v>
      </c>
      <c r="AP86" s="17">
        <f>data_survey!DL85</f>
        <v>2</v>
      </c>
      <c r="AQ86" s="17">
        <f>data_survey!BC85</f>
        <v>2</v>
      </c>
      <c r="AR86" s="17">
        <f>data_survey!BD85</f>
        <v>3</v>
      </c>
      <c r="AS86" s="17">
        <f>data_survey!BE85</f>
        <v>3</v>
      </c>
      <c r="AT86" s="17">
        <f>data_survey!BF85</f>
        <v>1</v>
      </c>
      <c r="AU86" s="17">
        <f>data_survey!BG85</f>
        <v>3</v>
      </c>
      <c r="AV86" s="17">
        <f>data_survey!BH85</f>
        <v>3</v>
      </c>
      <c r="AW86" s="17">
        <f>data_survey!BI85</f>
        <v>3</v>
      </c>
      <c r="AX86" s="17">
        <f>data_survey!AP85</f>
        <v>2</v>
      </c>
      <c r="AY86" s="17">
        <f>data_survey!AQ85</f>
        <v>3</v>
      </c>
      <c r="AZ86" s="17">
        <f>data_survey!AR85</f>
        <v>3</v>
      </c>
      <c r="BA86" s="17">
        <f>data_survey!AS85</f>
        <v>3</v>
      </c>
      <c r="BB86" s="17">
        <f>data_survey!AT85</f>
        <v>2</v>
      </c>
      <c r="BC86" s="17">
        <f>data_survey!AU85</f>
        <v>4</v>
      </c>
      <c r="BD86" s="17">
        <f>data_survey!AV85</f>
        <v>3</v>
      </c>
      <c r="BE86" s="17">
        <f>data_survey!AW85</f>
        <v>3</v>
      </c>
      <c r="BF86" s="17">
        <f>data_survey!AX85</f>
        <v>2</v>
      </c>
      <c r="BG86" s="17"/>
    </row>
    <row r="87">
      <c r="A87" s="17">
        <f>if(data_survey!C86="Nam", 0, 1)</f>
        <v>1</v>
      </c>
      <c r="B87" s="17">
        <f>IFERROR(__xludf.DUMMYFUNCTION("LET(
  t, LOWER(TRIM(data_survey!E86)),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7" s="17">
        <f>IFERROR(__xludf.DUMMYFUNCTION("LET(
  t, LOWER(TRIM(data_survey!G86)),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87" s="17">
        <f>IFERROR(__xludf.DUMMYFUNCTION("LET(
  text, LOWER(data_survey!I86),
  IFERROR(
    IFS(
      REGEXMATCH(text,""ở cùng gia đình|ở trọ cùng gia đình""), 0,
      REGEXMATCH(text,""thuê trọ""), 1,
      REGEXMATCH(text,""ở ktx""), 2,
      REGEXMATCH(text,""có nhà tại khu vực đang học|có"&amp;" nhà|ở riêng tại chung cư""), 3,
      REGEXMATCH(text,""ở nhà người quen""), 4
    ),
  -1)
)"),3.0)</f>
        <v>3</v>
      </c>
      <c r="E87" s="17">
        <f>IFERROR(__xludf.DUMMYFUNCTION("LET(
  t, LOWER(TRIM(data_survey!K86)),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87" s="17">
        <f>IFERROR(__xludf.DUMMYFUNCTION("LET(
  t, LOWER(TRIM(data_survey!M86)),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87" s="17">
        <f>if(data_survey!O86="Có", 1, 0)</f>
        <v>1</v>
      </c>
      <c r="H87" s="17">
        <f>if(data_survey!R86="", 0, data_survey!R86)</f>
        <v>1</v>
      </c>
      <c r="I87" s="17">
        <f>data_survey!W86</f>
        <v>20</v>
      </c>
      <c r="J87" s="17">
        <f>if(data_survey!AF86="Không áp lực", 0, if(data_survey!AF86="Có chút áp lực", 1, if(data_survey!AF86="Áp lực nhiều", 2, 3)))</f>
        <v>3</v>
      </c>
      <c r="K87" s="17">
        <f>SWITCH(data_survey!AG86,
 "Không ảnh hưởng",0,
 "Có chút ảnh hưởng",1,
 "Ảnh hưởng nhiều",2,
 "Ảnh hưởng rất nhiều",3)</f>
        <v>1</v>
      </c>
      <c r="L87" s="17">
        <f>SWITCH(data_survey!AD86,
 "Không",0,
 "Có một chút",1,
 "Rất lo lắng",2)</f>
        <v>1</v>
      </c>
      <c r="M87" s="17">
        <f>SWITCH(data_survey!AE86,
 "Không",0,
 "Có một chút",1,
 "Nhiều",2)</f>
        <v>1</v>
      </c>
      <c r="N87" s="17">
        <f>data_survey!BV86</f>
        <v>3</v>
      </c>
      <c r="O87" s="17">
        <f>SWITCH(data_survey!BY86,
 "Không",0,
 "Có",1,
 "Nhiều",2)</f>
        <v>1</v>
      </c>
      <c r="P87" s="17">
        <f>if(data_survey!BW86="Không", 0, 1)</f>
        <v>1</v>
      </c>
      <c r="Q87" s="17">
        <f>IF(OR(
ISNUMBER(SEARCH("cha",data_survey!BX86)),
ISNUMBER(SEARCH("mẹ",data_survey!BX86)),
ISNUMBER(SEARCH("ba mẹ",data_survey!BX86)),
ISNUMBER(SEARCH("bame",data_survey!BX86)),
ISNUMBER(SEARCH("gia đình",data_survey!BX86)),
ISNUMBER(SEARCH("chị",data_survey!BX86)),
ISNUMBER(SEARCH("anh",data_survey!BX86)),
ISNUMBER(SEARCH("ông bà",data_survey!BX86)),
ISNUMBER(SEARCH("giám hộ",data_survey!BX86))
),1,
IF(OR(
ISNUMBER(SEARCH("bản thân",data_survey!BX86)),
ISNUMBER(SEARCH("tự mình",data_survey!BX86)),
ISNUMBER(SEARCH("tự bản thân",data_survey!BX86)),
ISNUMBER(SEARCH("tiền đi làm",data_survey!BX86)),
ISNUMBER(SEARCH("nghiên cứu khoa học",data_survey!BX86)),
ISNUMBER(SEARCH("một nửa lo",data_survey!BX86))
),2,
IF(OR(
ISNUMBER(SEARCH("học bổng",data_survey!BX86)),
ISNUMBER(SEARCH("giảm học phí",data_survey!BX86)),
ISNUMBER(SEARCH("không cần HP",data_survey!BX86)),
ISNUMBER(SEARCH("sư phạm",data_survey!BX86))
),3,4)))</f>
        <v>1</v>
      </c>
      <c r="R87" s="17">
        <f>data_survey!AN86</f>
        <v>2</v>
      </c>
      <c r="S87" s="17">
        <f>data_survey!AJ86</f>
        <v>2</v>
      </c>
      <c r="T87" s="17">
        <f>data_survey!AJ86</f>
        <v>2</v>
      </c>
      <c r="U87" s="17">
        <f>data_survey!CI86</f>
        <v>0</v>
      </c>
      <c r="V87" s="17">
        <f>data_survey!CG86</f>
        <v>1</v>
      </c>
      <c r="W87" s="17">
        <f>data_survey!CE86</f>
        <v>1</v>
      </c>
      <c r="X87" s="17">
        <f>data_survey!CC86</f>
        <v>1</v>
      </c>
      <c r="Y87" s="17">
        <f>data_survey!CA86</f>
        <v>1</v>
      </c>
      <c r="Z87" s="17">
        <f>data_survey!BN86</f>
        <v>4</v>
      </c>
      <c r="AA87" s="17">
        <f>data_survey!BP86</f>
        <v>1</v>
      </c>
      <c r="AB87" s="17">
        <f>data_survey!BQ86</f>
        <v>4</v>
      </c>
      <c r="AC87" s="17">
        <f>data_survey!BT86</f>
        <v>0</v>
      </c>
      <c r="AD87" s="17">
        <f>data_survey!CU86</f>
        <v>0</v>
      </c>
      <c r="AE87" s="17">
        <f>data_survey!CV86</f>
        <v>0</v>
      </c>
      <c r="AF87" s="17">
        <f>data_survey!CW86</f>
        <v>0</v>
      </c>
      <c r="AG87" s="17">
        <f>data_survey!CO86</f>
        <v>0</v>
      </c>
      <c r="AH87" s="17">
        <f>data_survey!DA86</f>
        <v>0</v>
      </c>
      <c r="AI87" s="17">
        <f>data_survey!DC86</f>
        <v>1</v>
      </c>
      <c r="AJ87" s="17">
        <f>data_survey!DQ86</f>
        <v>0</v>
      </c>
      <c r="AK87" s="17">
        <f>data_survey!DF86</f>
        <v>1</v>
      </c>
      <c r="AL87" s="17">
        <f>if(AK87=1, data_survey!DN86, 0)</f>
        <v>1.5</v>
      </c>
      <c r="AM87" s="17">
        <f>data_survey!CM86</f>
        <v>1.5</v>
      </c>
      <c r="AN87" s="17">
        <f>data_survey!DH86</f>
        <v>0</v>
      </c>
      <c r="AO87" s="17">
        <f>data_survey!DJ86</f>
        <v>0</v>
      </c>
      <c r="AP87" s="17">
        <f>data_survey!DL86</f>
        <v>0</v>
      </c>
      <c r="AQ87" s="17">
        <f>data_survey!BC86</f>
        <v>2</v>
      </c>
      <c r="AR87" s="17">
        <f>data_survey!BD86</f>
        <v>2</v>
      </c>
      <c r="AS87" s="17">
        <f>data_survey!BE86</f>
        <v>2</v>
      </c>
      <c r="AT87" s="17">
        <f>data_survey!BF86</f>
        <v>2</v>
      </c>
      <c r="AU87" s="17">
        <f>data_survey!BG86</f>
        <v>3</v>
      </c>
      <c r="AV87" s="17">
        <f>data_survey!BH86</f>
        <v>2</v>
      </c>
      <c r="AW87" s="17">
        <f>data_survey!BI86</f>
        <v>2</v>
      </c>
      <c r="AX87" s="17">
        <f>data_survey!AP86</f>
        <v>2</v>
      </c>
      <c r="AY87" s="17">
        <f>data_survey!AQ86</f>
        <v>3</v>
      </c>
      <c r="AZ87" s="17">
        <f>data_survey!AR86</f>
        <v>4</v>
      </c>
      <c r="BA87" s="17">
        <f>data_survey!AS86</f>
        <v>3</v>
      </c>
      <c r="BB87" s="17">
        <f>data_survey!AT86</f>
        <v>4</v>
      </c>
      <c r="BC87" s="17">
        <f>data_survey!AU86</f>
        <v>3</v>
      </c>
      <c r="BD87" s="17">
        <f>data_survey!AV86</f>
        <v>2</v>
      </c>
      <c r="BE87" s="17">
        <f>data_survey!AW86</f>
        <v>3</v>
      </c>
      <c r="BF87" s="17">
        <f>data_survey!AX86</f>
        <v>2</v>
      </c>
      <c r="BG87" s="17"/>
    </row>
    <row r="88">
      <c r="A88" s="17">
        <f>if(data_survey!C87="Nam", 0, 1)</f>
        <v>0</v>
      </c>
      <c r="B88" s="17">
        <f>IFERROR(__xludf.DUMMYFUNCTION("LET(
  t, LOWER(TRIM(data_survey!E87)),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8" s="17">
        <f>IFERROR(__xludf.DUMMYFUNCTION("LET(
  t, LOWER(TRIM(data_survey!G87)),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8" s="17">
        <f>IFERROR(__xludf.DUMMYFUNCTION("LET(
  text, LOWER(data_survey!I87),
  IFERROR(
    IFS(
      REGEXMATCH(text,""ở cùng gia đình|ở trọ cùng gia đình""), 0,
      REGEXMATCH(text,""thuê trọ""), 1,
      REGEXMATCH(text,""ở ktx""), 2,
      REGEXMATCH(text,""có nhà tại khu vực đang học|có"&amp;" nhà|ở riêng tại chung cư""), 3,
      REGEXMATCH(text,""ở nhà người quen""), 4
    ),
  -1)
)"),3.0)</f>
        <v>3</v>
      </c>
      <c r="E88" s="17">
        <f>IFERROR(__xludf.DUMMYFUNCTION("LET(
  t, LOWER(TRIM(data_survey!K87)),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88" s="17">
        <f>IFERROR(__xludf.DUMMYFUNCTION("LET(
  t, LOWER(TRIM(data_survey!M87)),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88" s="17">
        <f>if(data_survey!O87="Có", 1, 0)</f>
        <v>1</v>
      </c>
      <c r="H88" s="17">
        <f>if(data_survey!R87="", 0, data_survey!R87)</f>
        <v>2</v>
      </c>
      <c r="I88" s="17">
        <f>data_survey!W87</f>
        <v>20</v>
      </c>
      <c r="J88" s="17">
        <f>if(data_survey!AF87="Không áp lực", 0, if(data_survey!AF87="Có chút áp lực", 1, if(data_survey!AF87="Áp lực nhiều", 2, 3)))</f>
        <v>0</v>
      </c>
      <c r="K88" s="17">
        <f>SWITCH(data_survey!AG87,
 "Không ảnh hưởng",0,
 "Có chút ảnh hưởng",1,
 "Ảnh hưởng nhiều",2,
 "Ảnh hưởng rất nhiều",3)</f>
        <v>0</v>
      </c>
      <c r="L88" s="17">
        <f>SWITCH(data_survey!AD87,
 "Không",0,
 "Có một chút",1,
 "Rất lo lắng",2)</f>
        <v>0</v>
      </c>
      <c r="M88" s="17">
        <f>SWITCH(data_survey!AE87,
 "Không",0,
 "Có một chút",1,
 "Nhiều",2)</f>
        <v>0</v>
      </c>
      <c r="N88" s="17">
        <f>data_survey!BV87</f>
        <v>3</v>
      </c>
      <c r="O88" s="17">
        <f>SWITCH(data_survey!BY87,
 "Không",0,
 "Có",1,
 "Nhiều",2)</f>
        <v>0</v>
      </c>
      <c r="P88" s="17">
        <f>if(data_survey!BW87="Không", 0, 1)</f>
        <v>1</v>
      </c>
      <c r="Q88" s="17">
        <f>IF(OR(
ISNUMBER(SEARCH("cha",data_survey!BX87)),
ISNUMBER(SEARCH("mẹ",data_survey!BX87)),
ISNUMBER(SEARCH("ba mẹ",data_survey!BX87)),
ISNUMBER(SEARCH("bame",data_survey!BX87)),
ISNUMBER(SEARCH("gia đình",data_survey!BX87)),
ISNUMBER(SEARCH("chị",data_survey!BX87)),
ISNUMBER(SEARCH("anh",data_survey!BX87)),
ISNUMBER(SEARCH("ông bà",data_survey!BX87)),
ISNUMBER(SEARCH("giám hộ",data_survey!BX87))
),1,
IF(OR(
ISNUMBER(SEARCH("bản thân",data_survey!BX87)),
ISNUMBER(SEARCH("tự mình",data_survey!BX87)),
ISNUMBER(SEARCH("tự bản thân",data_survey!BX87)),
ISNUMBER(SEARCH("tiền đi làm",data_survey!BX87)),
ISNUMBER(SEARCH("nghiên cứu khoa học",data_survey!BX87)),
ISNUMBER(SEARCH("một nửa lo",data_survey!BX87))
),2,
IF(OR(
ISNUMBER(SEARCH("học bổng",data_survey!BX87)),
ISNUMBER(SEARCH("giảm học phí",data_survey!BX87)),
ISNUMBER(SEARCH("không cần HP",data_survey!BX87)),
ISNUMBER(SEARCH("sư phạm",data_survey!BX87))
),3,4)))</f>
        <v>1</v>
      </c>
      <c r="R88" s="17">
        <f>data_survey!AN87</f>
        <v>0</v>
      </c>
      <c r="S88" s="17">
        <f>data_survey!AJ87</f>
        <v>1</v>
      </c>
      <c r="T88" s="17">
        <f>data_survey!AJ87</f>
        <v>1</v>
      </c>
      <c r="U88" s="17">
        <f>data_survey!CI87</f>
        <v>0</v>
      </c>
      <c r="V88" s="17">
        <f>data_survey!CG87</f>
        <v>0</v>
      </c>
      <c r="W88" s="17">
        <f>data_survey!CE87</f>
        <v>2</v>
      </c>
      <c r="X88" s="17">
        <f>data_survey!CC87</f>
        <v>0</v>
      </c>
      <c r="Y88" s="17">
        <f>data_survey!CA87</f>
        <v>0</v>
      </c>
      <c r="Z88" s="17">
        <f>data_survey!BN87</f>
        <v>2</v>
      </c>
      <c r="AA88" s="17">
        <f>data_survey!BP87</f>
        <v>0</v>
      </c>
      <c r="AB88" s="17">
        <f>data_survey!BQ87</f>
        <v>1</v>
      </c>
      <c r="AC88" s="17">
        <f>data_survey!BT87</f>
        <v>0</v>
      </c>
      <c r="AD88" s="17">
        <f>data_survey!CU87</f>
        <v>0</v>
      </c>
      <c r="AE88" s="17">
        <f>data_survey!CV87</f>
        <v>0</v>
      </c>
      <c r="AF88" s="17">
        <f>data_survey!CW87</f>
        <v>0</v>
      </c>
      <c r="AG88" s="17">
        <f>data_survey!CO87</f>
        <v>0</v>
      </c>
      <c r="AH88" s="17">
        <f>data_survey!DA87</f>
        <v>0</v>
      </c>
      <c r="AI88" s="17">
        <f>data_survey!DC87</f>
        <v>0</v>
      </c>
      <c r="AJ88" s="17">
        <f>data_survey!DQ87</f>
        <v>0</v>
      </c>
      <c r="AK88" s="17">
        <f>data_survey!DF87</f>
        <v>1</v>
      </c>
      <c r="AL88" s="17">
        <f>if(AK88=1, data_survey!DN87, 0)</f>
        <v>0.5</v>
      </c>
      <c r="AM88" s="17">
        <f>data_survey!CM87</f>
        <v>6</v>
      </c>
      <c r="AN88" s="17">
        <f>data_survey!DH87</f>
        <v>0</v>
      </c>
      <c r="AO88" s="17">
        <f>data_survey!DJ87</f>
        <v>0</v>
      </c>
      <c r="AP88" s="17">
        <f>data_survey!DL87</f>
        <v>0</v>
      </c>
      <c r="AQ88" s="17">
        <f>data_survey!BC87</f>
        <v>2</v>
      </c>
      <c r="AR88" s="17">
        <f>data_survey!BD87</f>
        <v>1</v>
      </c>
      <c r="AS88" s="17">
        <f>data_survey!BE87</f>
        <v>4</v>
      </c>
      <c r="AT88" s="17">
        <f>data_survey!BF87</f>
        <v>2</v>
      </c>
      <c r="AU88" s="17">
        <f>data_survey!BG87</f>
        <v>2</v>
      </c>
      <c r="AV88" s="17">
        <f>data_survey!BH87</f>
        <v>2</v>
      </c>
      <c r="AW88" s="17">
        <f>data_survey!BI87</f>
        <v>2</v>
      </c>
      <c r="AX88" s="17">
        <f>data_survey!AP87</f>
        <v>2</v>
      </c>
      <c r="AY88" s="17">
        <f>data_survey!AQ87</f>
        <v>2</v>
      </c>
      <c r="AZ88" s="17">
        <f>data_survey!AR87</f>
        <v>1</v>
      </c>
      <c r="BA88" s="17">
        <f>data_survey!AS87</f>
        <v>1</v>
      </c>
      <c r="BB88" s="17">
        <f>data_survey!AT87</f>
        <v>1</v>
      </c>
      <c r="BC88" s="17">
        <f>data_survey!AU87</f>
        <v>1</v>
      </c>
      <c r="BD88" s="17">
        <f>data_survey!AV87</f>
        <v>3</v>
      </c>
      <c r="BE88" s="17">
        <f>data_survey!AW87</f>
        <v>2</v>
      </c>
      <c r="BF88" s="17">
        <f>data_survey!AX87</f>
        <v>2</v>
      </c>
      <c r="BG88" s="17"/>
    </row>
    <row r="89">
      <c r="A89" s="17">
        <f>if(data_survey!C88="Nam", 0, 1)</f>
        <v>1</v>
      </c>
      <c r="B89" s="17">
        <f>IFERROR(__xludf.DUMMYFUNCTION("LET(
  t, LOWER(TRIM(data_survey!E88)),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9" s="17">
        <f>IFERROR(__xludf.DUMMYFUNCTION("LET(
  t, LOWER(TRIM(data_survey!G88)),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9" s="17">
        <f>IFERROR(__xludf.DUMMYFUNCTION("LET(
  text, LOWER(data_survey!I88),
  IFERROR(
    IFS(
      REGEXMATCH(text,""ở cùng gia đình|ở trọ cùng gia đình""), 0,
      REGEXMATCH(text,""thuê trọ""), 1,
      REGEXMATCH(text,""ở ktx""), 2,
      REGEXMATCH(text,""có nhà tại khu vực đang học|có"&amp;" nhà|ở riêng tại chung cư""), 3,
      REGEXMATCH(text,""ở nhà người quen""), 4
    ),
  -1)
)"),1.0)</f>
        <v>1</v>
      </c>
      <c r="E89" s="17">
        <f>IFERROR(__xludf.DUMMYFUNCTION("LET(
  t, LOWER(TRIM(data_survey!K88)),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89" s="17">
        <f>IFERROR(__xludf.DUMMYFUNCTION("LET(
  t, LOWER(TRIM(data_survey!M88)),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89" s="17">
        <f>if(data_survey!O88="Có", 1, 0)</f>
        <v>1</v>
      </c>
      <c r="H89" s="17">
        <f>if(data_survey!R88="", 0, data_survey!R88)</f>
        <v>1</v>
      </c>
      <c r="I89" s="17">
        <f>data_survey!W88</f>
        <v>25</v>
      </c>
      <c r="J89" s="17">
        <f>if(data_survey!AF88="Không áp lực", 0, if(data_survey!AF88="Có chút áp lực", 1, if(data_survey!AF88="Áp lực nhiều", 2, 3)))</f>
        <v>1</v>
      </c>
      <c r="K89" s="17">
        <f>SWITCH(data_survey!AG88,
 "Không ảnh hưởng",0,
 "Có chút ảnh hưởng",1,
 "Ảnh hưởng nhiều",2,
 "Ảnh hưởng rất nhiều",3)</f>
        <v>1</v>
      </c>
      <c r="L89" s="17">
        <f>SWITCH(data_survey!AD88,
 "Không",0,
 "Có một chút",1,
 "Rất lo lắng",2)</f>
        <v>2</v>
      </c>
      <c r="M89" s="17">
        <f>SWITCH(data_survey!AE88,
 "Không",0,
 "Có một chút",1,
 "Nhiều",2)</f>
        <v>0</v>
      </c>
      <c r="N89" s="17">
        <f>data_survey!BV88</f>
        <v>3</v>
      </c>
      <c r="O89" s="17">
        <f>SWITCH(data_survey!BY88,
 "Không",0,
 "Có",1,
 "Nhiều",2)</f>
        <v>0</v>
      </c>
      <c r="P89" s="17">
        <f>if(data_survey!BW88="Không", 0, 1)</f>
        <v>0</v>
      </c>
      <c r="Q89" s="17">
        <f>IF(OR(
ISNUMBER(SEARCH("cha",data_survey!BX88)),
ISNUMBER(SEARCH("mẹ",data_survey!BX88)),
ISNUMBER(SEARCH("ba mẹ",data_survey!BX88)),
ISNUMBER(SEARCH("bame",data_survey!BX88)),
ISNUMBER(SEARCH("gia đình",data_survey!BX88)),
ISNUMBER(SEARCH("chị",data_survey!BX88)),
ISNUMBER(SEARCH("anh",data_survey!BX88)),
ISNUMBER(SEARCH("ông bà",data_survey!BX88)),
ISNUMBER(SEARCH("giám hộ",data_survey!BX88))
),1,
IF(OR(
ISNUMBER(SEARCH("bản thân",data_survey!BX88)),
ISNUMBER(SEARCH("tự mình",data_survey!BX88)),
ISNUMBER(SEARCH("tự bản thân",data_survey!BX88)),
ISNUMBER(SEARCH("tiền đi làm",data_survey!BX88)),
ISNUMBER(SEARCH("nghiên cứu khoa học",data_survey!BX88)),
ISNUMBER(SEARCH("một nửa lo",data_survey!BX88))
),2,
IF(OR(
ISNUMBER(SEARCH("học bổng",data_survey!BX88)),
ISNUMBER(SEARCH("giảm học phí",data_survey!BX88)),
ISNUMBER(SEARCH("không cần HP",data_survey!BX88)),
ISNUMBER(SEARCH("sư phạm",data_survey!BX88))
),3,4)))</f>
        <v>2</v>
      </c>
      <c r="R89" s="17">
        <f>data_survey!AN88</f>
        <v>0</v>
      </c>
      <c r="S89" s="17">
        <f>data_survey!AJ88</f>
        <v>0</v>
      </c>
      <c r="T89" s="17">
        <f>data_survey!AJ88</f>
        <v>0</v>
      </c>
      <c r="U89" s="17">
        <f>data_survey!CI88</f>
        <v>0</v>
      </c>
      <c r="V89" s="17">
        <f>data_survey!CG88</f>
        <v>0</v>
      </c>
      <c r="W89" s="17">
        <f>data_survey!CE88</f>
        <v>1</v>
      </c>
      <c r="X89" s="17">
        <f>data_survey!CC88</f>
        <v>1</v>
      </c>
      <c r="Y89" s="17">
        <f>data_survey!CA88</f>
        <v>1</v>
      </c>
      <c r="Z89" s="17">
        <f>data_survey!BN88</f>
        <v>3</v>
      </c>
      <c r="AA89" s="17">
        <f>data_survey!BP88</f>
        <v>1</v>
      </c>
      <c r="AB89" s="17">
        <f>data_survey!BQ88</f>
        <v>2</v>
      </c>
      <c r="AC89" s="17">
        <f>data_survey!BT88</f>
        <v>1</v>
      </c>
      <c r="AD89" s="17">
        <f>data_survey!CU88</f>
        <v>0</v>
      </c>
      <c r="AE89" s="17">
        <f>data_survey!CV88</f>
        <v>0</v>
      </c>
      <c r="AF89" s="17">
        <f>data_survey!CW88</f>
        <v>0</v>
      </c>
      <c r="AG89" s="17">
        <f>data_survey!CO88</f>
        <v>0</v>
      </c>
      <c r="AH89" s="17">
        <f>data_survey!DA88</f>
        <v>0</v>
      </c>
      <c r="AI89" s="17">
        <f>data_survey!DC88</f>
        <v>0</v>
      </c>
      <c r="AJ89" s="17">
        <f>data_survey!DQ88</f>
        <v>0</v>
      </c>
      <c r="AK89" s="17">
        <f>data_survey!DF88</f>
        <v>1</v>
      </c>
      <c r="AL89" s="17">
        <f>if(AK89=1, data_survey!DN88, 0)</f>
        <v>2.5</v>
      </c>
      <c r="AM89" s="17">
        <f>data_survey!CM88</f>
        <v>3.5</v>
      </c>
      <c r="AN89" s="17">
        <f>data_survey!DH88</f>
        <v>1</v>
      </c>
      <c r="AO89" s="17">
        <f>data_survey!DJ88</f>
        <v>0</v>
      </c>
      <c r="AP89" s="17">
        <f>data_survey!DL88</f>
        <v>0</v>
      </c>
      <c r="AQ89" s="17">
        <f>data_survey!BC88</f>
        <v>1</v>
      </c>
      <c r="AR89" s="17">
        <f>data_survey!BD88</f>
        <v>1</v>
      </c>
      <c r="AS89" s="17">
        <f>data_survey!BE88</f>
        <v>2</v>
      </c>
      <c r="AT89" s="17">
        <f>data_survey!BF88</f>
        <v>2</v>
      </c>
      <c r="AU89" s="17">
        <f>data_survey!BG88</f>
        <v>2</v>
      </c>
      <c r="AV89" s="17">
        <f>data_survey!BH88</f>
        <v>1</v>
      </c>
      <c r="AW89" s="17">
        <f>data_survey!BI88</f>
        <v>1</v>
      </c>
      <c r="AX89" s="17">
        <f>data_survey!AP88</f>
        <v>1</v>
      </c>
      <c r="AY89" s="17">
        <f>data_survey!AQ88</f>
        <v>1</v>
      </c>
      <c r="AZ89" s="17">
        <f>data_survey!AR88</f>
        <v>1</v>
      </c>
      <c r="BA89" s="17">
        <f>data_survey!AS88</f>
        <v>1</v>
      </c>
      <c r="BB89" s="17">
        <f>data_survey!AT88</f>
        <v>1</v>
      </c>
      <c r="BC89" s="17">
        <f>data_survey!AU88</f>
        <v>1</v>
      </c>
      <c r="BD89" s="17">
        <f>data_survey!AV88</f>
        <v>1</v>
      </c>
      <c r="BE89" s="17">
        <f>data_survey!AW88</f>
        <v>1</v>
      </c>
      <c r="BF89" s="17">
        <f>data_survey!AX88</f>
        <v>1</v>
      </c>
      <c r="BG89" s="17"/>
    </row>
    <row r="90">
      <c r="A90" s="17">
        <f>if(data_survey!C89="Nam", 0, 1)</f>
        <v>0</v>
      </c>
      <c r="B90" s="17">
        <f>IFERROR(__xludf.DUMMYFUNCTION("LET(
  t, LOWER(TRIM(data_survey!E89)),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90" s="17">
        <f>IFERROR(__xludf.DUMMYFUNCTION("LET(
  t, LOWER(TRIM(data_survey!G89)),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90" s="17">
        <f>IFERROR(__xludf.DUMMYFUNCTION("LET(
  text, LOWER(data_survey!I89),
  IFERROR(
    IFS(
      REGEXMATCH(text,""ở cùng gia đình|ở trọ cùng gia đình""), 0,
      REGEXMATCH(text,""thuê trọ""), 1,
      REGEXMATCH(text,""ở ktx""), 2,
      REGEXMATCH(text,""có nhà tại khu vực đang học|có"&amp;" nhà|ở riêng tại chung cư""), 3,
      REGEXMATCH(text,""ở nhà người quen""), 4
    ),
  -1)
)"),2.0)</f>
        <v>2</v>
      </c>
      <c r="E90" s="17">
        <f>IFERROR(__xludf.DUMMYFUNCTION("LET(
  t, LOWER(TRIM(data_survey!K89)),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90" s="17">
        <f>IFERROR(__xludf.DUMMYFUNCTION("LET(
  t, LOWER(TRIM(data_survey!M89)),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90" s="17">
        <f>if(data_survey!O89="Có", 1, 0)</f>
        <v>0</v>
      </c>
      <c r="H90" s="17">
        <f>if(data_survey!R89="", 0, data_survey!R89)</f>
        <v>0</v>
      </c>
      <c r="I90" s="17">
        <f>data_survey!W89</f>
        <v>0</v>
      </c>
      <c r="J90" s="17">
        <f>if(data_survey!AF89="Không áp lực", 0, if(data_survey!AF89="Có chút áp lực", 1, if(data_survey!AF89="Áp lực nhiều", 2, 3)))</f>
        <v>3</v>
      </c>
      <c r="K90" s="17">
        <f>SWITCH(data_survey!AG89,
 "Không ảnh hưởng",0,
 "Có chút ảnh hưởng",1,
 "Ảnh hưởng nhiều",2,
 "Ảnh hưởng rất nhiều",3)</f>
        <v>0</v>
      </c>
      <c r="L90" s="17">
        <f>SWITCH(data_survey!AD89,
 "Không",0,
 "Có một chút",1,
 "Rất lo lắng",2)</f>
        <v>1</v>
      </c>
      <c r="M90" s="17">
        <f>SWITCH(data_survey!AE89,
 "Không",0,
 "Có một chút",1,
 "Nhiều",2)</f>
        <v>0</v>
      </c>
      <c r="N90" s="17">
        <f>data_survey!BV89</f>
        <v>5</v>
      </c>
      <c r="O90" s="17">
        <f>SWITCH(data_survey!BY89,
 "Không",0,
 "Có",1,
 "Nhiều",2)</f>
        <v>0</v>
      </c>
      <c r="P90" s="17">
        <f>if(data_survey!BW89="Không", 0, 1)</f>
        <v>0</v>
      </c>
      <c r="Q90" s="17">
        <f>IF(OR(
ISNUMBER(SEARCH("cha",data_survey!BX89)),
ISNUMBER(SEARCH("mẹ",data_survey!BX89)),
ISNUMBER(SEARCH("ba mẹ",data_survey!BX89)),
ISNUMBER(SEARCH("bame",data_survey!BX89)),
ISNUMBER(SEARCH("gia đình",data_survey!BX89)),
ISNUMBER(SEARCH("chị",data_survey!BX89)),
ISNUMBER(SEARCH("anh",data_survey!BX89)),
ISNUMBER(SEARCH("ông bà",data_survey!BX89)),
ISNUMBER(SEARCH("giám hộ",data_survey!BX89))
),1,
IF(OR(
ISNUMBER(SEARCH("bản thân",data_survey!BX89)),
ISNUMBER(SEARCH("tự mình",data_survey!BX89)),
ISNUMBER(SEARCH("tự bản thân",data_survey!BX89)),
ISNUMBER(SEARCH("tiền đi làm",data_survey!BX89)),
ISNUMBER(SEARCH("nghiên cứu khoa học",data_survey!BX89)),
ISNUMBER(SEARCH("một nửa lo",data_survey!BX89))
),2,
IF(OR(
ISNUMBER(SEARCH("học bổng",data_survey!BX89)),
ISNUMBER(SEARCH("giảm học phí",data_survey!BX89)),
ISNUMBER(SEARCH("không cần HP",data_survey!BX89)),
ISNUMBER(SEARCH("sư phạm",data_survey!BX89))
),3,4)))</f>
        <v>1</v>
      </c>
      <c r="R90" s="17">
        <f>data_survey!AN89</f>
        <v>0</v>
      </c>
      <c r="S90" s="17">
        <f>data_survey!AJ89</f>
        <v>0</v>
      </c>
      <c r="T90" s="17">
        <f>data_survey!AJ89</f>
        <v>0</v>
      </c>
      <c r="U90" s="17">
        <f>data_survey!CI89</f>
        <v>0</v>
      </c>
      <c r="V90" s="17">
        <f>data_survey!CG89</f>
        <v>1</v>
      </c>
      <c r="W90" s="17">
        <f>data_survey!CE89</f>
        <v>2</v>
      </c>
      <c r="X90" s="17">
        <f>data_survey!CC89</f>
        <v>0</v>
      </c>
      <c r="Y90" s="17">
        <f>data_survey!CA89</f>
        <v>0</v>
      </c>
      <c r="Z90" s="17">
        <f>data_survey!BN89</f>
        <v>5</v>
      </c>
      <c r="AA90" s="17">
        <f>data_survey!BP89</f>
        <v>0</v>
      </c>
      <c r="AB90" s="17">
        <f>data_survey!BQ89</f>
        <v>6</v>
      </c>
      <c r="AC90" s="17">
        <f>data_survey!BT89</f>
        <v>1</v>
      </c>
      <c r="AD90" s="17">
        <f>data_survey!CU89</f>
        <v>1</v>
      </c>
      <c r="AE90" s="17">
        <f>data_survey!CV89</f>
        <v>1</v>
      </c>
      <c r="AF90" s="17">
        <f>data_survey!CW89</f>
        <v>0</v>
      </c>
      <c r="AG90" s="17">
        <f>data_survey!CO89</f>
        <v>0</v>
      </c>
      <c r="AH90" s="17">
        <f>data_survey!DA89</f>
        <v>1</v>
      </c>
      <c r="AI90" s="17">
        <f>data_survey!DC89</f>
        <v>0</v>
      </c>
      <c r="AJ90" s="17">
        <f>data_survey!DQ89</f>
        <v>0</v>
      </c>
      <c r="AK90" s="17">
        <f>data_survey!DF89</f>
        <v>1</v>
      </c>
      <c r="AL90" s="17">
        <f>if(AK90=1, data_survey!DN89, 0)</f>
        <v>5</v>
      </c>
      <c r="AM90" s="17">
        <f>data_survey!CM89</f>
        <v>6</v>
      </c>
      <c r="AN90" s="17">
        <f>data_survey!DH89</f>
        <v>1</v>
      </c>
      <c r="AO90" s="17">
        <f>data_survey!DJ89</f>
        <v>0</v>
      </c>
      <c r="AP90" s="17">
        <f>data_survey!DL89</f>
        <v>0</v>
      </c>
      <c r="AQ90" s="17">
        <f>data_survey!BC89</f>
        <v>4</v>
      </c>
      <c r="AR90" s="17">
        <f>data_survey!BD89</f>
        <v>4</v>
      </c>
      <c r="AS90" s="17">
        <f>data_survey!BE89</f>
        <v>4</v>
      </c>
      <c r="AT90" s="17">
        <f>data_survey!BF89</f>
        <v>4</v>
      </c>
      <c r="AU90" s="17">
        <f>data_survey!BG89</f>
        <v>4</v>
      </c>
      <c r="AV90" s="17">
        <f>data_survey!BH89</f>
        <v>3</v>
      </c>
      <c r="AW90" s="17">
        <f>data_survey!BI89</f>
        <v>4</v>
      </c>
      <c r="AX90" s="17">
        <f>data_survey!AP89</f>
        <v>3</v>
      </c>
      <c r="AY90" s="17">
        <f>data_survey!AQ89</f>
        <v>4</v>
      </c>
      <c r="AZ90" s="17">
        <f>data_survey!AR89</f>
        <v>3</v>
      </c>
      <c r="BA90" s="17">
        <f>data_survey!AS89</f>
        <v>4</v>
      </c>
      <c r="BB90" s="17">
        <f>data_survey!AT89</f>
        <v>4</v>
      </c>
      <c r="BC90" s="17">
        <f>data_survey!AU89</f>
        <v>4</v>
      </c>
      <c r="BD90" s="17">
        <f>data_survey!AV89</f>
        <v>4</v>
      </c>
      <c r="BE90" s="17">
        <f>data_survey!AW89</f>
        <v>1</v>
      </c>
      <c r="BF90" s="17">
        <f>data_survey!AX89</f>
        <v>4</v>
      </c>
      <c r="BG90" s="17"/>
    </row>
    <row r="91">
      <c r="A91" s="17">
        <f>if(data_survey!C90="Nam", 0, 1)</f>
        <v>0</v>
      </c>
      <c r="B91" s="17">
        <f>IFERROR(__xludf.DUMMYFUNCTION("LET(
  t, LOWER(TRIM(data_survey!E90)),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91" s="17">
        <f>IFERROR(__xludf.DUMMYFUNCTION("LET(
  t, LOWER(TRIM(data_survey!G90)),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91" s="17">
        <f>IFERROR(__xludf.DUMMYFUNCTION("LET(
  text, LOWER(data_survey!I90),
  IFERROR(
    IFS(
      REGEXMATCH(text,""ở cùng gia đình|ở trọ cùng gia đình""), 0,
      REGEXMATCH(text,""thuê trọ""), 1,
      REGEXMATCH(text,""ở ktx""), 2,
      REGEXMATCH(text,""có nhà tại khu vực đang học|có"&amp;" nhà|ở riêng tại chung cư""), 3,
      REGEXMATCH(text,""ở nhà người quen""), 4
    ),
  -1)
)"),1.0)</f>
        <v>1</v>
      </c>
      <c r="E91" s="17">
        <f>IFERROR(__xludf.DUMMYFUNCTION("LET(
  t, LOWER(TRIM(data_survey!K90)),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91" s="17">
        <f>IFERROR(__xludf.DUMMYFUNCTION("LET(
  t, LOWER(TRIM(data_survey!M90)),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91" s="17">
        <f>if(data_survey!O90="Có", 1, 0)</f>
        <v>1</v>
      </c>
      <c r="H91" s="17">
        <f>if(data_survey!R90="", 0, data_survey!R90)</f>
        <v>1</v>
      </c>
      <c r="I91" s="17">
        <f>data_survey!W90</f>
        <v>15</v>
      </c>
      <c r="J91" s="17">
        <f>if(data_survey!AF90="Không áp lực", 0, if(data_survey!AF90="Có chút áp lực", 1, if(data_survey!AF90="Áp lực nhiều", 2, 3)))</f>
        <v>0</v>
      </c>
      <c r="K91" s="17">
        <f>SWITCH(data_survey!AG90,
 "Không ảnh hưởng",0,
 "Có chút ảnh hưởng",1,
 "Ảnh hưởng nhiều",2,
 "Ảnh hưởng rất nhiều",3)</f>
        <v>0</v>
      </c>
      <c r="L91" s="17">
        <f>SWITCH(data_survey!AD90,
 "Không",0,
 "Có một chút",1,
 "Rất lo lắng",2)</f>
        <v>0</v>
      </c>
      <c r="M91" s="17">
        <f>SWITCH(data_survey!AE90,
 "Không",0,
 "Có một chút",1,
 "Nhiều",2)</f>
        <v>0</v>
      </c>
      <c r="N91" s="17">
        <f>data_survey!BV90</f>
        <v>4</v>
      </c>
      <c r="O91" s="17">
        <f>SWITCH(data_survey!BY90,
 "Không",0,
 "Có",1,
 "Nhiều",2)</f>
        <v>0</v>
      </c>
      <c r="P91" s="17">
        <f>if(data_survey!BW90="Không", 0, 1)</f>
        <v>0</v>
      </c>
      <c r="Q91" s="17">
        <f>IF(OR(
ISNUMBER(SEARCH("cha",data_survey!BX90)),
ISNUMBER(SEARCH("mẹ",data_survey!BX90)),
ISNUMBER(SEARCH("ba mẹ",data_survey!BX90)),
ISNUMBER(SEARCH("bame",data_survey!BX90)),
ISNUMBER(SEARCH("gia đình",data_survey!BX90)),
ISNUMBER(SEARCH("chị",data_survey!BX90)),
ISNUMBER(SEARCH("anh",data_survey!BX90)),
ISNUMBER(SEARCH("ông bà",data_survey!BX90)),
ISNUMBER(SEARCH("giám hộ",data_survey!BX90))
),1,
IF(OR(
ISNUMBER(SEARCH("bản thân",data_survey!BX90)),
ISNUMBER(SEARCH("tự mình",data_survey!BX90)),
ISNUMBER(SEARCH("tự bản thân",data_survey!BX90)),
ISNUMBER(SEARCH("tiền đi làm",data_survey!BX90)),
ISNUMBER(SEARCH("nghiên cứu khoa học",data_survey!BX90)),
ISNUMBER(SEARCH("một nửa lo",data_survey!BX90))
),2,
IF(OR(
ISNUMBER(SEARCH("học bổng",data_survey!BX90)),
ISNUMBER(SEARCH("giảm học phí",data_survey!BX90)),
ISNUMBER(SEARCH("không cần HP",data_survey!BX90)),
ISNUMBER(SEARCH("sư phạm",data_survey!BX90))
),3,4)))</f>
        <v>2</v>
      </c>
      <c r="R91" s="17">
        <f>data_survey!AN90</f>
        <v>0</v>
      </c>
      <c r="S91" s="17">
        <f>data_survey!AJ90</f>
        <v>0</v>
      </c>
      <c r="T91" s="17">
        <f>data_survey!AJ90</f>
        <v>0</v>
      </c>
      <c r="U91" s="17">
        <f>data_survey!CI90</f>
        <v>0</v>
      </c>
      <c r="V91" s="17">
        <f>data_survey!CG90</f>
        <v>0</v>
      </c>
      <c r="W91" s="17">
        <f>data_survey!CE90</f>
        <v>0</v>
      </c>
      <c r="X91" s="17">
        <f>data_survey!CC90</f>
        <v>1</v>
      </c>
      <c r="Y91" s="17">
        <f>data_survey!CA90</f>
        <v>0</v>
      </c>
      <c r="Z91" s="17">
        <f>data_survey!BN90</f>
        <v>1</v>
      </c>
      <c r="AA91" s="17">
        <f>data_survey!BP90</f>
        <v>0</v>
      </c>
      <c r="AB91" s="17">
        <f>data_survey!BQ90</f>
        <v>1</v>
      </c>
      <c r="AC91" s="17">
        <f>data_survey!BT90</f>
        <v>1</v>
      </c>
      <c r="AD91" s="17">
        <f>data_survey!CU90</f>
        <v>0</v>
      </c>
      <c r="AE91" s="17">
        <f>data_survey!CV90</f>
        <v>1</v>
      </c>
      <c r="AF91" s="17">
        <f>data_survey!CW90</f>
        <v>0</v>
      </c>
      <c r="AG91" s="17">
        <f>data_survey!CO90</f>
        <v>1</v>
      </c>
      <c r="AH91" s="17">
        <f>data_survey!DA90</f>
        <v>0</v>
      </c>
      <c r="AI91" s="17">
        <f>data_survey!DC90</f>
        <v>0</v>
      </c>
      <c r="AJ91" s="17">
        <f>data_survey!DQ90</f>
        <v>0</v>
      </c>
      <c r="AK91" s="17">
        <f>data_survey!DF90</f>
        <v>1</v>
      </c>
      <c r="AL91" s="17">
        <f>if(AK91=1, data_survey!DN90, 0)</f>
        <v>1.5</v>
      </c>
      <c r="AM91" s="17">
        <f>data_survey!CM90</f>
        <v>3.5</v>
      </c>
      <c r="AN91" s="17">
        <f>data_survey!DH90</f>
        <v>1</v>
      </c>
      <c r="AO91" s="17">
        <f>data_survey!DJ90</f>
        <v>0</v>
      </c>
      <c r="AP91" s="17">
        <f>data_survey!DL90</f>
        <v>0</v>
      </c>
      <c r="AQ91" s="17">
        <f>data_survey!BC90</f>
        <v>1</v>
      </c>
      <c r="AR91" s="17">
        <f>data_survey!BD90</f>
        <v>1</v>
      </c>
      <c r="AS91" s="17">
        <f>data_survey!BE90</f>
        <v>1</v>
      </c>
      <c r="AT91" s="17">
        <f>data_survey!BF90</f>
        <v>1</v>
      </c>
      <c r="AU91" s="17">
        <f>data_survey!BG90</f>
        <v>1</v>
      </c>
      <c r="AV91" s="17">
        <f>data_survey!BH90</f>
        <v>1</v>
      </c>
      <c r="AW91" s="17">
        <f>data_survey!BI90</f>
        <v>1</v>
      </c>
      <c r="AX91" s="17">
        <f>data_survey!AP90</f>
        <v>1</v>
      </c>
      <c r="AY91" s="17">
        <f>data_survey!AQ90</f>
        <v>1</v>
      </c>
      <c r="AZ91" s="17">
        <f>data_survey!AR90</f>
        <v>1</v>
      </c>
      <c r="BA91" s="17">
        <f>data_survey!AS90</f>
        <v>1</v>
      </c>
      <c r="BB91" s="17">
        <f>data_survey!AT90</f>
        <v>1</v>
      </c>
      <c r="BC91" s="17">
        <f>data_survey!AU90</f>
        <v>1</v>
      </c>
      <c r="BD91" s="17">
        <f>data_survey!AV90</f>
        <v>1</v>
      </c>
      <c r="BE91" s="17">
        <f>data_survey!AW90</f>
        <v>1</v>
      </c>
      <c r="BF91" s="17">
        <f>data_survey!AX90</f>
        <v>1</v>
      </c>
      <c r="BG91" s="17"/>
    </row>
    <row r="92">
      <c r="A92" s="17">
        <f>if(data_survey!C91="Nam", 0, 1)</f>
        <v>1</v>
      </c>
      <c r="B92" s="17">
        <f>IFERROR(__xludf.DUMMYFUNCTION("LET(
  t, LOWER(TRIM(data_survey!E91)),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)"),6.0)</f>
        <v>6</v>
      </c>
      <c r="C92" s="17">
        <f>IFERROR(__xludf.DUMMYFUNCTION("LET(
  t, LOWER(TRIM(data_survey!G91)),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92" s="17">
        <f>IFERROR(__xludf.DUMMYFUNCTION("LET(
  text, LOWER(data_survey!I91),
  IFERROR(
    IFS(
      REGEXMATCH(text,""ở cùng gia đình|ở trọ cùng gia đình""), 0,
      REGEXMATCH(text,""thuê trọ""), 1,
      REGEXMATCH(text,""ở ktx""), 2,
      REGEXMATCH(text,""có nhà tại khu vực đang học|có"&amp;" nhà|ở riêng tại chung cư""), 3,
      REGEXMATCH(text,""ở nhà người quen""), 4
    ),
  -1)
)"),1.0)</f>
        <v>1</v>
      </c>
      <c r="E92" s="17">
        <f>IFERROR(__xludf.DUMMYFUNCTION("LET(
  t, LOWER(TRIM(data_survey!K91)),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92" s="17">
        <f>IFERROR(__xludf.DUMMYFUNCTION("LET(
  t, LOWER(TRIM(data_survey!M91)),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92" s="17">
        <f>if(data_survey!O91="Có", 1, 0)</f>
        <v>0</v>
      </c>
      <c r="H92" s="17">
        <f>if(data_survey!R91="", 0, data_survey!R91)</f>
        <v>0</v>
      </c>
      <c r="I92" s="17">
        <f>data_survey!W91</f>
        <v>0</v>
      </c>
      <c r="J92" s="17">
        <f>if(data_survey!AF91="Không áp lực", 0, if(data_survey!AF91="Có chút áp lực", 1, if(data_survey!AF91="Áp lực nhiều", 2, 3)))</f>
        <v>1</v>
      </c>
      <c r="K92" s="17">
        <f>SWITCH(data_survey!AG91,
 "Không ảnh hưởng",0,
 "Có chút ảnh hưởng",1,
 "Ảnh hưởng nhiều",2,
 "Ảnh hưởng rất nhiều",3)</f>
        <v>1</v>
      </c>
      <c r="L92" s="17">
        <f>SWITCH(data_survey!AD91,
 "Không",0,
 "Có một chút",1,
 "Rất lo lắng",2)</f>
        <v>1</v>
      </c>
      <c r="M92" s="17">
        <f>SWITCH(data_survey!AE91,
 "Không",0,
 "Có một chút",1,
 "Nhiều",2)</f>
        <v>0</v>
      </c>
      <c r="N92" s="17">
        <f>data_survey!BV91</f>
        <v>3</v>
      </c>
      <c r="O92" s="17">
        <f>SWITCH(data_survey!BY91,
 "Không",0,
 "Có",1,
 "Nhiều",2)</f>
        <v>0</v>
      </c>
      <c r="P92" s="17">
        <f>if(data_survey!BW91="Không", 0, 1)</f>
        <v>1</v>
      </c>
      <c r="Q92" s="17">
        <f>IF(OR(
ISNUMBER(SEARCH("cha",data_survey!BX91)),
ISNUMBER(SEARCH("mẹ",data_survey!BX91)),
ISNUMBER(SEARCH("ba mẹ",data_survey!BX91)),
ISNUMBER(SEARCH("bame",data_survey!BX91)),
ISNUMBER(SEARCH("gia đình",data_survey!BX91)),
ISNUMBER(SEARCH("chị",data_survey!BX91)),
ISNUMBER(SEARCH("anh",data_survey!BX91)),
ISNUMBER(SEARCH("ông bà",data_survey!BX91)),
ISNUMBER(SEARCH("giám hộ",data_survey!BX91))
),1,
IF(OR(
ISNUMBER(SEARCH("bản thân",data_survey!BX91)),
ISNUMBER(SEARCH("tự mình",data_survey!BX91)),
ISNUMBER(SEARCH("tự bản thân",data_survey!BX91)),
ISNUMBER(SEARCH("tiền đi làm",data_survey!BX91)),
ISNUMBER(SEARCH("nghiên cứu khoa học",data_survey!BX91)),
ISNUMBER(SEARCH("một nửa lo",data_survey!BX91))
),2,
IF(OR(
ISNUMBER(SEARCH("học bổng",data_survey!BX91)),
ISNUMBER(SEARCH("giảm học phí",data_survey!BX91)),
ISNUMBER(SEARCH("không cần HP",data_survey!BX91)),
ISNUMBER(SEARCH("sư phạm",data_survey!BX91))
),3,4)))</f>
        <v>1</v>
      </c>
      <c r="R92" s="17">
        <f>data_survey!AN91</f>
        <v>1</v>
      </c>
      <c r="S92" s="17">
        <f>data_survey!AJ91</f>
        <v>2</v>
      </c>
      <c r="T92" s="17">
        <f>data_survey!AJ91</f>
        <v>2</v>
      </c>
      <c r="U92" s="17">
        <f>data_survey!CI91</f>
        <v>0</v>
      </c>
      <c r="V92" s="17">
        <f>data_survey!CG91</f>
        <v>1</v>
      </c>
      <c r="W92" s="17">
        <f>data_survey!CE91</f>
        <v>0</v>
      </c>
      <c r="X92" s="17">
        <f>data_survey!CC91</f>
        <v>1</v>
      </c>
      <c r="Y92" s="17">
        <f>data_survey!CA91</f>
        <v>1</v>
      </c>
      <c r="Z92" s="17">
        <f>data_survey!BN91</f>
        <v>3</v>
      </c>
      <c r="AA92" s="17">
        <f>data_survey!BP91</f>
        <v>0</v>
      </c>
      <c r="AB92" s="17">
        <f>data_survey!BQ91</f>
        <v>1</v>
      </c>
      <c r="AC92" s="17">
        <f>data_survey!BT91</f>
        <v>0</v>
      </c>
      <c r="AD92" s="17">
        <f>data_survey!CU91</f>
        <v>0</v>
      </c>
      <c r="AE92" s="17">
        <f>data_survey!CV91</f>
        <v>0</v>
      </c>
      <c r="AF92" s="17">
        <f>data_survey!CW91</f>
        <v>0</v>
      </c>
      <c r="AG92" s="17">
        <f>data_survey!CO91</f>
        <v>0</v>
      </c>
      <c r="AH92" s="17">
        <f>data_survey!DA91</f>
        <v>1</v>
      </c>
      <c r="AI92" s="17">
        <f>data_survey!DC91</f>
        <v>0</v>
      </c>
      <c r="AJ92" s="17">
        <f>data_survey!DQ91</f>
        <v>0</v>
      </c>
      <c r="AK92" s="17">
        <f>data_survey!DF91</f>
        <v>1</v>
      </c>
      <c r="AL92" s="17">
        <f>if(AK92=1, data_survey!DN91, 0)</f>
        <v>2.5</v>
      </c>
      <c r="AM92" s="17">
        <f>data_survey!CM91</f>
        <v>6</v>
      </c>
      <c r="AN92" s="17">
        <f>data_survey!DH91</f>
        <v>0</v>
      </c>
      <c r="AO92" s="17">
        <f>data_survey!DJ91</f>
        <v>0</v>
      </c>
      <c r="AP92" s="17">
        <f>data_survey!DL91</f>
        <v>0</v>
      </c>
      <c r="AQ92" s="17">
        <f>data_survey!BC91</f>
        <v>1</v>
      </c>
      <c r="AR92" s="17">
        <f>data_survey!BD91</f>
        <v>1</v>
      </c>
      <c r="AS92" s="17">
        <f>data_survey!BE91</f>
        <v>1</v>
      </c>
      <c r="AT92" s="17">
        <f>data_survey!BF91</f>
        <v>1</v>
      </c>
      <c r="AU92" s="17">
        <f>data_survey!BG91</f>
        <v>1</v>
      </c>
      <c r="AV92" s="17">
        <f>data_survey!BH91</f>
        <v>1</v>
      </c>
      <c r="AW92" s="17">
        <f>data_survey!BI91</f>
        <v>1</v>
      </c>
      <c r="AX92" s="17">
        <f>data_survey!AP91</f>
        <v>2</v>
      </c>
      <c r="AY92" s="17">
        <f>data_survey!AQ91</f>
        <v>1</v>
      </c>
      <c r="AZ92" s="17">
        <f>data_survey!AR91</f>
        <v>1</v>
      </c>
      <c r="BA92" s="17">
        <f>data_survey!AS91</f>
        <v>2</v>
      </c>
      <c r="BB92" s="17">
        <f>data_survey!AT91</f>
        <v>1</v>
      </c>
      <c r="BC92" s="17">
        <f>data_survey!AU91</f>
        <v>1</v>
      </c>
      <c r="BD92" s="17">
        <f>data_survey!AV91</f>
        <v>1</v>
      </c>
      <c r="BE92" s="17">
        <f>data_survey!AW91</f>
        <v>1</v>
      </c>
      <c r="BF92" s="17">
        <f>data_survey!AX91</f>
        <v>1</v>
      </c>
      <c r="BG92" s="17"/>
    </row>
    <row r="93">
      <c r="A93" s="17">
        <f>if(data_survey!C92="Nam", 0, 1)</f>
        <v>0</v>
      </c>
      <c r="B93" s="17">
        <f>IFERROR(__xludf.DUMMYFUNCTION("LET(
  t, LOWER(TRIM(data_survey!E92)),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93" s="17">
        <f>IFERROR(__xludf.DUMMYFUNCTION("LET(
  t, LOWER(TRIM(data_survey!G92)),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93" s="17">
        <f>IFERROR(__xludf.DUMMYFUNCTION("LET(
  text, LOWER(data_survey!I92),
  IFERROR(
    IFS(
      REGEXMATCH(text,""ở cùng gia đình|ở trọ cùng gia đình""), 0,
      REGEXMATCH(text,""thuê trọ""), 1,
      REGEXMATCH(text,""ở ktx""), 2,
      REGEXMATCH(text,""có nhà tại khu vực đang học|có"&amp;" nhà|ở riêng tại chung cư""), 3,
      REGEXMATCH(text,""ở nhà người quen""), 4
    ),
  -1)
)"),0.0)</f>
        <v>0</v>
      </c>
      <c r="E93" s="17">
        <f>IFERROR(__xludf.DUMMYFUNCTION("LET(
  t, LOWER(TRIM(data_survey!K92)),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93" s="17">
        <f>IFERROR(__xludf.DUMMYFUNCTION("LET(
  t, LOWER(TRIM(data_survey!M92)),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93" s="17">
        <f>if(data_survey!O92="Có", 1, 0)</f>
        <v>0</v>
      </c>
      <c r="H93" s="17">
        <f>if(data_survey!R92="", 0, data_survey!R92)</f>
        <v>0</v>
      </c>
      <c r="I93" s="17">
        <f>data_survey!W92</f>
        <v>0</v>
      </c>
      <c r="J93" s="17">
        <f>if(data_survey!AF92="Không áp lực", 0, if(data_survey!AF92="Có chút áp lực", 1, if(data_survey!AF92="Áp lực nhiều", 2, 3)))</f>
        <v>2</v>
      </c>
      <c r="K93" s="17">
        <f>SWITCH(data_survey!AG92,
 "Không ảnh hưởng",0,
 "Có chút ảnh hưởng",1,
 "Ảnh hưởng nhiều",2,
 "Ảnh hưởng rất nhiều",3)</f>
        <v>2</v>
      </c>
      <c r="L93" s="17">
        <f>SWITCH(data_survey!AD92,
 "Không",0,
 "Có một chút",1,
 "Rất lo lắng",2)</f>
        <v>0</v>
      </c>
      <c r="M93" s="17">
        <f>SWITCH(data_survey!AE92,
 "Không",0,
 "Có một chút",1,
 "Nhiều",2)</f>
        <v>2</v>
      </c>
      <c r="N93" s="17">
        <f>data_survey!BV92</f>
        <v>4</v>
      </c>
      <c r="O93" s="17">
        <f>SWITCH(data_survey!BY92,
 "Không",0,
 "Có",1,
 "Nhiều",2)</f>
        <v>0</v>
      </c>
      <c r="P93" s="17">
        <f>if(data_survey!BW92="Không", 0, 1)</f>
        <v>0</v>
      </c>
      <c r="Q93" s="17">
        <f>IF(OR(
ISNUMBER(SEARCH("cha",data_survey!BX92)),
ISNUMBER(SEARCH("mẹ",data_survey!BX92)),
ISNUMBER(SEARCH("ba mẹ",data_survey!BX92)),
ISNUMBER(SEARCH("bame",data_survey!BX92)),
ISNUMBER(SEARCH("gia đình",data_survey!BX92)),
ISNUMBER(SEARCH("chị",data_survey!BX92)),
ISNUMBER(SEARCH("anh",data_survey!BX92)),
ISNUMBER(SEARCH("ông bà",data_survey!BX92)),
ISNUMBER(SEARCH("giám hộ",data_survey!BX92))
),1,
IF(OR(
ISNUMBER(SEARCH("bản thân",data_survey!BX92)),
ISNUMBER(SEARCH("tự mình",data_survey!BX92)),
ISNUMBER(SEARCH("tự bản thân",data_survey!BX92)),
ISNUMBER(SEARCH("tiền đi làm",data_survey!BX92)),
ISNUMBER(SEARCH("nghiên cứu khoa học",data_survey!BX92)),
ISNUMBER(SEARCH("một nửa lo",data_survey!BX92))
),2,
IF(OR(
ISNUMBER(SEARCH("học bổng",data_survey!BX92)),
ISNUMBER(SEARCH("giảm học phí",data_survey!BX92)),
ISNUMBER(SEARCH("không cần HP",data_survey!BX92)),
ISNUMBER(SEARCH("sư phạm",data_survey!BX92))
),3,4)))</f>
        <v>1</v>
      </c>
      <c r="R93" s="17">
        <f>data_survey!AN92</f>
        <v>0</v>
      </c>
      <c r="S93" s="17">
        <f>data_survey!AJ92</f>
        <v>1</v>
      </c>
      <c r="T93" s="17">
        <f>data_survey!AJ92</f>
        <v>1</v>
      </c>
      <c r="U93" s="17">
        <f>data_survey!CI92</f>
        <v>0</v>
      </c>
      <c r="V93" s="17">
        <f>data_survey!CG92</f>
        <v>1</v>
      </c>
      <c r="W93" s="17">
        <f>data_survey!CE92</f>
        <v>0</v>
      </c>
      <c r="X93" s="17">
        <f>data_survey!CC92</f>
        <v>2</v>
      </c>
      <c r="Y93" s="17">
        <f>data_survey!CA92</f>
        <v>1</v>
      </c>
      <c r="Z93" s="17">
        <f>data_survey!BN92</f>
        <v>3</v>
      </c>
      <c r="AA93" s="17">
        <f>data_survey!BP92</f>
        <v>1</v>
      </c>
      <c r="AB93" s="17">
        <f>data_survey!BQ92</f>
        <v>1</v>
      </c>
      <c r="AC93" s="17">
        <f>data_survey!BT92</f>
        <v>0</v>
      </c>
      <c r="AD93" s="17">
        <f>data_survey!CU92</f>
        <v>1</v>
      </c>
      <c r="AE93" s="17">
        <f>data_survey!CV92</f>
        <v>1</v>
      </c>
      <c r="AF93" s="17">
        <f>data_survey!CW92</f>
        <v>1</v>
      </c>
      <c r="AG93" s="17">
        <f>data_survey!CO92</f>
        <v>1</v>
      </c>
      <c r="AH93" s="17">
        <f>data_survey!DA92</f>
        <v>0</v>
      </c>
      <c r="AI93" s="17">
        <f>data_survey!DC92</f>
        <v>0</v>
      </c>
      <c r="AJ93" s="17">
        <f>data_survey!DQ92</f>
        <v>1</v>
      </c>
      <c r="AK93" s="17">
        <f>data_survey!DF92</f>
        <v>1</v>
      </c>
      <c r="AL93" s="17">
        <f>if(AK93=1, data_survey!DN92, 0)</f>
        <v>0.5</v>
      </c>
      <c r="AM93" s="17">
        <f>data_survey!CM92</f>
        <v>0.33</v>
      </c>
      <c r="AN93" s="17">
        <f>data_survey!DH92</f>
        <v>0</v>
      </c>
      <c r="AO93" s="17">
        <f>data_survey!DJ92</f>
        <v>0</v>
      </c>
      <c r="AP93" s="17">
        <f>data_survey!DL92</f>
        <v>0</v>
      </c>
      <c r="AQ93" s="17">
        <f>data_survey!BC92</f>
        <v>1</v>
      </c>
      <c r="AR93" s="17">
        <f>data_survey!BD92</f>
        <v>1</v>
      </c>
      <c r="AS93" s="17">
        <f>data_survey!BE92</f>
        <v>1</v>
      </c>
      <c r="AT93" s="17">
        <f>data_survey!BF92</f>
        <v>1</v>
      </c>
      <c r="AU93" s="17">
        <f>data_survey!BG92</f>
        <v>1</v>
      </c>
      <c r="AV93" s="17">
        <f>data_survey!BH92</f>
        <v>1</v>
      </c>
      <c r="AW93" s="17">
        <f>data_survey!BI92</f>
        <v>1</v>
      </c>
      <c r="AX93" s="17">
        <f>data_survey!AP92</f>
        <v>1</v>
      </c>
      <c r="AY93" s="17">
        <f>data_survey!AQ92</f>
        <v>1</v>
      </c>
      <c r="AZ93" s="17">
        <f>data_survey!AR92</f>
        <v>1</v>
      </c>
      <c r="BA93" s="17">
        <f>data_survey!AS92</f>
        <v>2</v>
      </c>
      <c r="BB93" s="17">
        <f>data_survey!AT92</f>
        <v>1</v>
      </c>
      <c r="BC93" s="17">
        <f>data_survey!AU92</f>
        <v>1</v>
      </c>
      <c r="BD93" s="17">
        <f>data_survey!AV92</f>
        <v>1</v>
      </c>
      <c r="BE93" s="17">
        <f>data_survey!AW92</f>
        <v>1</v>
      </c>
      <c r="BF93" s="17">
        <f>data_survey!AX92</f>
        <v>1</v>
      </c>
      <c r="BG93" s="17"/>
    </row>
    <row r="94">
      <c r="A94" s="17">
        <f>if(data_survey!C93="Nam", 0, 1)</f>
        <v>0</v>
      </c>
      <c r="B94" s="17">
        <f>IFERROR(__xludf.DUMMYFUNCTION("LET(
  t, LOWER(TRIM(data_survey!E93)),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94" s="17">
        <f>IFERROR(__xludf.DUMMYFUNCTION("LET(
  t, LOWER(TRIM(data_survey!G93)),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94" s="17">
        <f>IFERROR(__xludf.DUMMYFUNCTION("LET(
  text, LOWER(data_survey!I93),
  IFERROR(
    IFS(
      REGEXMATCH(text,""ở cùng gia đình|ở trọ cùng gia đình""), 0,
      REGEXMATCH(text,""thuê trọ""), 1,
      REGEXMATCH(text,""ở ktx""), 2,
      REGEXMATCH(text,""có nhà tại khu vực đang học|có"&amp;" nhà|ở riêng tại chung cư""), 3,
      REGEXMATCH(text,""ở nhà người quen""), 4
    ),
  -1)
)"),0.0)</f>
        <v>0</v>
      </c>
      <c r="E94" s="17">
        <f>IFERROR(__xludf.DUMMYFUNCTION("LET(
  t, LOWER(TRIM(data_survey!K93)),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94" s="17">
        <f>IFERROR(__xludf.DUMMYFUNCTION("LET(
  t, LOWER(TRIM(data_survey!M93)),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94" s="17">
        <f>if(data_survey!O93="Có", 1, 0)</f>
        <v>0</v>
      </c>
      <c r="H94" s="17">
        <f>if(data_survey!R93="", 0, data_survey!R93)</f>
        <v>0</v>
      </c>
      <c r="I94" s="17">
        <f>data_survey!W93</f>
        <v>0</v>
      </c>
      <c r="J94" s="17">
        <f>if(data_survey!AF93="Không áp lực", 0, if(data_survey!AF93="Có chút áp lực", 1, if(data_survey!AF93="Áp lực nhiều", 2, 3)))</f>
        <v>1</v>
      </c>
      <c r="K94" s="17">
        <f>SWITCH(data_survey!AG93,
 "Không ảnh hưởng",0,
 "Có chút ảnh hưởng",1,
 "Ảnh hưởng nhiều",2,
 "Ảnh hưởng rất nhiều",3)</f>
        <v>1</v>
      </c>
      <c r="L94" s="17">
        <f>SWITCH(data_survey!AD93,
 "Không",0,
 "Có một chút",1,
 "Rất lo lắng",2)</f>
        <v>2</v>
      </c>
      <c r="M94" s="17">
        <f>SWITCH(data_survey!AE93,
 "Không",0,
 "Có một chút",1,
 "Nhiều",2)</f>
        <v>1</v>
      </c>
      <c r="N94" s="17">
        <f>data_survey!BV93</f>
        <v>2</v>
      </c>
      <c r="O94" s="17">
        <f>SWITCH(data_survey!BY93,
 "Không",0,
 "Có",1,
 "Nhiều",2)</f>
        <v>1</v>
      </c>
      <c r="P94" s="17">
        <f>if(data_survey!BW93="Không", 0, 1)</f>
        <v>1</v>
      </c>
      <c r="Q94" s="17">
        <f>IF(OR(
ISNUMBER(SEARCH("cha",data_survey!BX93)),
ISNUMBER(SEARCH("mẹ",data_survey!BX93)),
ISNUMBER(SEARCH("ba mẹ",data_survey!BX93)),
ISNUMBER(SEARCH("bame",data_survey!BX93)),
ISNUMBER(SEARCH("gia đình",data_survey!BX93)),
ISNUMBER(SEARCH("chị",data_survey!BX93)),
ISNUMBER(SEARCH("anh",data_survey!BX93)),
ISNUMBER(SEARCH("ông bà",data_survey!BX93)),
ISNUMBER(SEARCH("giám hộ",data_survey!BX93))
),1,
IF(OR(
ISNUMBER(SEARCH("bản thân",data_survey!BX93)),
ISNUMBER(SEARCH("tự mình",data_survey!BX93)),
ISNUMBER(SEARCH("tự bản thân",data_survey!BX93)),
ISNUMBER(SEARCH("tiền đi làm",data_survey!BX93)),
ISNUMBER(SEARCH("nghiên cứu khoa học",data_survey!BX93)),
ISNUMBER(SEARCH("một nửa lo",data_survey!BX93))
),2,
IF(OR(
ISNUMBER(SEARCH("học bổng",data_survey!BX93)),
ISNUMBER(SEARCH("giảm học phí",data_survey!BX93)),
ISNUMBER(SEARCH("không cần HP",data_survey!BX93)),
ISNUMBER(SEARCH("sư phạm",data_survey!BX93))
),3,4)))</f>
        <v>1</v>
      </c>
      <c r="R94" s="17">
        <f>data_survey!AN93</f>
        <v>0</v>
      </c>
      <c r="S94" s="17">
        <f>data_survey!AJ93</f>
        <v>0</v>
      </c>
      <c r="T94" s="17">
        <f>data_survey!AJ93</f>
        <v>0</v>
      </c>
      <c r="U94" s="17">
        <f>data_survey!CI93</f>
        <v>1</v>
      </c>
      <c r="V94" s="17">
        <f>data_survey!CG93</f>
        <v>1</v>
      </c>
      <c r="W94" s="17">
        <f>data_survey!CE93</f>
        <v>1</v>
      </c>
      <c r="X94" s="17">
        <f>data_survey!CC93</f>
        <v>2</v>
      </c>
      <c r="Y94" s="17">
        <f>data_survey!CA93</f>
        <v>1</v>
      </c>
      <c r="Z94" s="17">
        <f>data_survey!BN93</f>
        <v>1</v>
      </c>
      <c r="AA94" s="17">
        <f>data_survey!BP93</f>
        <v>0</v>
      </c>
      <c r="AB94" s="17">
        <f>data_survey!BQ93</f>
        <v>3</v>
      </c>
      <c r="AC94" s="17">
        <f>data_survey!BT93</f>
        <v>1</v>
      </c>
      <c r="AD94" s="17">
        <f>data_survey!CU93</f>
        <v>1</v>
      </c>
      <c r="AE94" s="17">
        <f>data_survey!CV93</f>
        <v>1</v>
      </c>
      <c r="AF94" s="17">
        <f>data_survey!CW93</f>
        <v>0</v>
      </c>
      <c r="AG94" s="17">
        <f>data_survey!CO93</f>
        <v>0</v>
      </c>
      <c r="AH94" s="17">
        <f>data_survey!DA93</f>
        <v>0</v>
      </c>
      <c r="AI94" s="17">
        <f>data_survey!DC93</f>
        <v>0</v>
      </c>
      <c r="AJ94" s="17">
        <f>data_survey!DQ93</f>
        <v>0</v>
      </c>
      <c r="AK94" s="17">
        <f>data_survey!DF93</f>
        <v>0</v>
      </c>
      <c r="AL94" s="17">
        <f>if(AK94=1, data_survey!DN93, 0)</f>
        <v>0</v>
      </c>
      <c r="AM94" s="17">
        <f>data_survey!CM93</f>
        <v>3.5</v>
      </c>
      <c r="AN94" s="17">
        <f>data_survey!DH93</f>
        <v>0</v>
      </c>
      <c r="AO94" s="17">
        <f>data_survey!DJ93</f>
        <v>0</v>
      </c>
      <c r="AP94" s="17">
        <f>data_survey!DL93</f>
        <v>0</v>
      </c>
      <c r="AQ94" s="17">
        <f>data_survey!BC93</f>
        <v>1</v>
      </c>
      <c r="AR94" s="17">
        <f>data_survey!BD93</f>
        <v>1</v>
      </c>
      <c r="AS94" s="17">
        <f>data_survey!BE93</f>
        <v>2</v>
      </c>
      <c r="AT94" s="17">
        <f>data_survey!BF93</f>
        <v>1</v>
      </c>
      <c r="AU94" s="17">
        <f>data_survey!BG93</f>
        <v>1</v>
      </c>
      <c r="AV94" s="17">
        <f>data_survey!BH93</f>
        <v>1</v>
      </c>
      <c r="AW94" s="17">
        <f>data_survey!BI93</f>
        <v>1</v>
      </c>
      <c r="AX94" s="17">
        <f>data_survey!AP93</f>
        <v>2</v>
      </c>
      <c r="AY94" s="17">
        <f>data_survey!AQ93</f>
        <v>2</v>
      </c>
      <c r="AZ94" s="17">
        <f>data_survey!AR93</f>
        <v>3</v>
      </c>
      <c r="BA94" s="17">
        <f>data_survey!AS93</f>
        <v>2</v>
      </c>
      <c r="BB94" s="17">
        <f>data_survey!AT93</f>
        <v>2</v>
      </c>
      <c r="BC94" s="17">
        <f>data_survey!AU93</f>
        <v>1</v>
      </c>
      <c r="BD94" s="17">
        <f>data_survey!AV93</f>
        <v>1</v>
      </c>
      <c r="BE94" s="17">
        <f>data_survey!AW93</f>
        <v>1</v>
      </c>
      <c r="BF94" s="17">
        <f>data_survey!AX93</f>
        <v>1</v>
      </c>
      <c r="BG94" s="17"/>
    </row>
    <row r="95">
      <c r="A95" s="17">
        <f>if(data_survey!C94="Nam", 0, 1)</f>
        <v>1</v>
      </c>
      <c r="B95" s="17">
        <f>IFERROR(__xludf.DUMMYFUNCTION("LET(
  t, LOWER(TRIM(data_survey!E94)),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95" s="17">
        <f>IFERROR(__xludf.DUMMYFUNCTION("LET(
  t, LOWER(TRIM(data_survey!G94)),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95" s="17">
        <f>IFERROR(__xludf.DUMMYFUNCTION("LET(
  text, LOWER(data_survey!I94),
  IFERROR(
    IFS(
      REGEXMATCH(text,""ở cùng gia đình|ở trọ cùng gia đình""), 0,
      REGEXMATCH(text,""thuê trọ""), 1,
      REGEXMATCH(text,""ở ktx""), 2,
      REGEXMATCH(text,""có nhà tại khu vực đang học|có"&amp;" nhà|ở riêng tại chung cư""), 3,
      REGEXMATCH(text,""ở nhà người quen""), 4
    ),
  -1)
)"),3.0)</f>
        <v>3</v>
      </c>
      <c r="E95" s="17">
        <f>IFERROR(__xludf.DUMMYFUNCTION("LET(
  t, LOWER(TRIM(data_survey!K94)),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95" s="17">
        <f>IFERROR(__xludf.DUMMYFUNCTION("LET(
  t, LOWER(TRIM(data_survey!M94)),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95" s="17">
        <f>if(data_survey!O94="Có", 1, 0)</f>
        <v>0</v>
      </c>
      <c r="H95" s="17">
        <f>if(data_survey!R94="", 0, data_survey!R94)</f>
        <v>0</v>
      </c>
      <c r="I95" s="17">
        <f>data_survey!W94</f>
        <v>0</v>
      </c>
      <c r="J95" s="17">
        <f>if(data_survey!AF94="Không áp lực", 0, if(data_survey!AF94="Có chút áp lực", 1, if(data_survey!AF94="Áp lực nhiều", 2, 3)))</f>
        <v>2</v>
      </c>
      <c r="K95" s="17">
        <f>SWITCH(data_survey!AG94,
 "Không ảnh hưởng",0,
 "Có chút ảnh hưởng",1,
 "Ảnh hưởng nhiều",2,
 "Ảnh hưởng rất nhiều",3)</f>
        <v>2</v>
      </c>
      <c r="L95" s="17">
        <f>SWITCH(data_survey!AD94,
 "Không",0,
 "Có một chút",1,
 "Rất lo lắng",2)</f>
        <v>2</v>
      </c>
      <c r="M95" s="17">
        <f>SWITCH(data_survey!AE94,
 "Không",0,
 "Có một chút",1,
 "Nhiều",2)</f>
        <v>1</v>
      </c>
      <c r="N95" s="17">
        <f>data_survey!BV94</f>
        <v>3</v>
      </c>
      <c r="O95" s="17">
        <f>SWITCH(data_survey!BY94,
 "Không",0,
 "Có",1,
 "Nhiều",2)</f>
        <v>1</v>
      </c>
      <c r="P95" s="17">
        <f>if(data_survey!BW94="Không", 0, 1)</f>
        <v>0</v>
      </c>
      <c r="Q95" s="17">
        <f>IF(OR(
ISNUMBER(SEARCH("cha",data_survey!BX94)),
ISNUMBER(SEARCH("mẹ",data_survey!BX94)),
ISNUMBER(SEARCH("ba mẹ",data_survey!BX94)),
ISNUMBER(SEARCH("bame",data_survey!BX94)),
ISNUMBER(SEARCH("gia đình",data_survey!BX94)),
ISNUMBER(SEARCH("chị",data_survey!BX94)),
ISNUMBER(SEARCH("anh",data_survey!BX94)),
ISNUMBER(SEARCH("ông bà",data_survey!BX94)),
ISNUMBER(SEARCH("giám hộ",data_survey!BX94))
),1,
IF(OR(
ISNUMBER(SEARCH("bản thân",data_survey!BX94)),
ISNUMBER(SEARCH("tự mình",data_survey!BX94)),
ISNUMBER(SEARCH("tự bản thân",data_survey!BX94)),
ISNUMBER(SEARCH("tiền đi làm",data_survey!BX94)),
ISNUMBER(SEARCH("nghiên cứu khoa học",data_survey!BX94)),
ISNUMBER(SEARCH("một nửa lo",data_survey!BX94))
),2,
IF(OR(
ISNUMBER(SEARCH("học bổng",data_survey!BX94)),
ISNUMBER(SEARCH("giảm học phí",data_survey!BX94)),
ISNUMBER(SEARCH("không cần HP",data_survey!BX94)),
ISNUMBER(SEARCH("sư phạm",data_survey!BX94))
),3,4)))</f>
        <v>1</v>
      </c>
      <c r="R95" s="17">
        <f>data_survey!AN94</f>
        <v>0</v>
      </c>
      <c r="S95" s="17">
        <f>data_survey!AJ94</f>
        <v>0</v>
      </c>
      <c r="T95" s="17">
        <f>data_survey!AJ94</f>
        <v>0</v>
      </c>
      <c r="U95" s="17">
        <f>data_survey!CI94</f>
        <v>0</v>
      </c>
      <c r="V95" s="17">
        <f>data_survey!CG94</f>
        <v>1</v>
      </c>
      <c r="W95" s="17">
        <f>data_survey!CE94</f>
        <v>1</v>
      </c>
      <c r="X95" s="17">
        <f>data_survey!CC94</f>
        <v>1</v>
      </c>
      <c r="Y95" s="17">
        <f>data_survey!CA94</f>
        <v>1</v>
      </c>
      <c r="Z95" s="17">
        <f>data_survey!BN94</f>
        <v>2</v>
      </c>
      <c r="AA95" s="17">
        <f>data_survey!BP94</f>
        <v>1</v>
      </c>
      <c r="AB95" s="17">
        <f>data_survey!BQ94</f>
        <v>4</v>
      </c>
      <c r="AC95" s="17">
        <f>data_survey!BT94</f>
        <v>0</v>
      </c>
      <c r="AD95" s="17">
        <f>data_survey!CU94</f>
        <v>1</v>
      </c>
      <c r="AE95" s="17">
        <f>data_survey!CV94</f>
        <v>1</v>
      </c>
      <c r="AF95" s="17">
        <f>data_survey!CW94</f>
        <v>0</v>
      </c>
      <c r="AG95" s="17">
        <f>data_survey!CO94</f>
        <v>1</v>
      </c>
      <c r="AH95" s="17">
        <f>data_survey!DA94</f>
        <v>0</v>
      </c>
      <c r="AI95" s="17">
        <f>data_survey!DC94</f>
        <v>0</v>
      </c>
      <c r="AJ95" s="17">
        <f>data_survey!DQ94</f>
        <v>0</v>
      </c>
      <c r="AK95" s="17">
        <f>data_survey!DF94</f>
        <v>1</v>
      </c>
      <c r="AL95" s="17">
        <f>if(AK95=1, data_survey!DN94, 0)</f>
        <v>0.5</v>
      </c>
      <c r="AM95" s="17">
        <f>data_survey!CM94</f>
        <v>3.5</v>
      </c>
      <c r="AN95" s="17">
        <f>data_survey!DH94</f>
        <v>1</v>
      </c>
      <c r="AO95" s="17">
        <f>data_survey!DJ94</f>
        <v>1</v>
      </c>
      <c r="AP95" s="17">
        <f>data_survey!DL94</f>
        <v>0</v>
      </c>
      <c r="AQ95" s="17">
        <f>data_survey!BC94</f>
        <v>2</v>
      </c>
      <c r="AR95" s="17">
        <f>data_survey!BD94</f>
        <v>2</v>
      </c>
      <c r="AS95" s="17">
        <f>data_survey!BE94</f>
        <v>3</v>
      </c>
      <c r="AT95" s="17">
        <f>data_survey!BF94</f>
        <v>3</v>
      </c>
      <c r="AU95" s="17">
        <f>data_survey!BG94</f>
        <v>3</v>
      </c>
      <c r="AV95" s="17">
        <f>data_survey!BH94</f>
        <v>2</v>
      </c>
      <c r="AW95" s="17">
        <f>data_survey!BI94</f>
        <v>2</v>
      </c>
      <c r="AX95" s="17">
        <f>data_survey!AP94</f>
        <v>3</v>
      </c>
      <c r="AY95" s="17">
        <f>data_survey!AQ94</f>
        <v>2</v>
      </c>
      <c r="AZ95" s="17">
        <f>data_survey!AR94</f>
        <v>3</v>
      </c>
      <c r="BA95" s="17">
        <f>data_survey!AS94</f>
        <v>3</v>
      </c>
      <c r="BB95" s="17">
        <f>data_survey!AT94</f>
        <v>2</v>
      </c>
      <c r="BC95" s="17">
        <f>data_survey!AU94</f>
        <v>2</v>
      </c>
      <c r="BD95" s="17">
        <f>data_survey!AV94</f>
        <v>2</v>
      </c>
      <c r="BE95" s="17">
        <f>data_survey!AW94</f>
        <v>2</v>
      </c>
      <c r="BF95" s="17">
        <f>data_survey!AX94</f>
        <v>1</v>
      </c>
      <c r="BG95" s="17"/>
    </row>
    <row r="96">
      <c r="A96" s="17">
        <f>if(data_survey!C95="Nam", 0, 1)</f>
        <v>0</v>
      </c>
      <c r="B96" s="17">
        <f>IFERROR(__xludf.DUMMYFUNCTION("LET(
  t, LOWER(TRIM(data_survey!E95)),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96" s="17">
        <f>IFERROR(__xludf.DUMMYFUNCTION("LET(
  t, LOWER(TRIM(data_survey!G95)),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96" s="17">
        <f>IFERROR(__xludf.DUMMYFUNCTION("LET(
  text, LOWER(data_survey!I95),
  IFERROR(
    IFS(
      REGEXMATCH(text,""ở cùng gia đình|ở trọ cùng gia đình""), 0,
      REGEXMATCH(text,""thuê trọ""), 1,
      REGEXMATCH(text,""ở ktx""), 2,
      REGEXMATCH(text,""có nhà tại khu vực đang học|có"&amp;" nhà|ở riêng tại chung cư""), 3,
      REGEXMATCH(text,""ở nhà người quen""), 4
    ),
  -1)
)"),0.0)</f>
        <v>0</v>
      </c>
      <c r="E96" s="17">
        <f>IFERROR(__xludf.DUMMYFUNCTION("LET(
  t, LOWER(TRIM(data_survey!K95)),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96" s="17">
        <f>IFERROR(__xludf.DUMMYFUNCTION("LET(
  t, LOWER(TRIM(data_survey!M95)),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96" s="17">
        <f>if(data_survey!O95="Có", 1, 0)</f>
        <v>0</v>
      </c>
      <c r="H96" s="17">
        <f>if(data_survey!R95="", 0, data_survey!R95)</f>
        <v>0</v>
      </c>
      <c r="I96" s="17">
        <f>data_survey!W95</f>
        <v>0</v>
      </c>
      <c r="J96" s="17">
        <f>if(data_survey!AF95="Không áp lực", 0, if(data_survey!AF95="Có chút áp lực", 1, if(data_survey!AF95="Áp lực nhiều", 2, 3)))</f>
        <v>2</v>
      </c>
      <c r="K96" s="17">
        <f>SWITCH(data_survey!AG95,
 "Không ảnh hưởng",0,
 "Có chút ảnh hưởng",1,
 "Ảnh hưởng nhiều",2,
 "Ảnh hưởng rất nhiều",3)</f>
        <v>1</v>
      </c>
      <c r="L96" s="17">
        <f>SWITCH(data_survey!AD95,
 "Không",0,
 "Có một chút",1,
 "Rất lo lắng",2)</f>
        <v>1</v>
      </c>
      <c r="M96" s="17">
        <f>SWITCH(data_survey!AE95,
 "Không",0,
 "Có một chút",1,
 "Nhiều",2)</f>
        <v>0</v>
      </c>
      <c r="N96" s="17">
        <f>data_survey!BV95</f>
        <v>3</v>
      </c>
      <c r="O96" s="17">
        <f>SWITCH(data_survey!BY95,
 "Không",0,
 "Có",1,
 "Nhiều",2)</f>
        <v>1</v>
      </c>
      <c r="P96" s="17">
        <f>if(data_survey!BW95="Không", 0, 1)</f>
        <v>0</v>
      </c>
      <c r="Q96" s="17">
        <f>IF(OR(
ISNUMBER(SEARCH("cha",data_survey!BX95)),
ISNUMBER(SEARCH("mẹ",data_survey!BX95)),
ISNUMBER(SEARCH("ba mẹ",data_survey!BX95)),
ISNUMBER(SEARCH("bame",data_survey!BX95)),
ISNUMBER(SEARCH("gia đình",data_survey!BX95)),
ISNUMBER(SEARCH("chị",data_survey!BX95)),
ISNUMBER(SEARCH("anh",data_survey!BX95)),
ISNUMBER(SEARCH("ông bà",data_survey!BX95)),
ISNUMBER(SEARCH("giám hộ",data_survey!BX95))
),1,
IF(OR(
ISNUMBER(SEARCH("bản thân",data_survey!BX95)),
ISNUMBER(SEARCH("tự mình",data_survey!BX95)),
ISNUMBER(SEARCH("tự bản thân",data_survey!BX95)),
ISNUMBER(SEARCH("tiền đi làm",data_survey!BX95)),
ISNUMBER(SEARCH("nghiên cứu khoa học",data_survey!BX95)),
ISNUMBER(SEARCH("một nửa lo",data_survey!BX95))
),2,
IF(OR(
ISNUMBER(SEARCH("học bổng",data_survey!BX95)),
ISNUMBER(SEARCH("giảm học phí",data_survey!BX95)),
ISNUMBER(SEARCH("không cần HP",data_survey!BX95)),
ISNUMBER(SEARCH("sư phạm",data_survey!BX95))
),3,4)))</f>
        <v>1</v>
      </c>
      <c r="R96" s="17">
        <f>data_survey!AN95</f>
        <v>0</v>
      </c>
      <c r="S96" s="17">
        <f>data_survey!AJ95</f>
        <v>0</v>
      </c>
      <c r="T96" s="17">
        <f>data_survey!AJ95</f>
        <v>0</v>
      </c>
      <c r="U96" s="17">
        <f>data_survey!CI95</f>
        <v>0</v>
      </c>
      <c r="V96" s="17">
        <f>data_survey!CG95</f>
        <v>0</v>
      </c>
      <c r="W96" s="17">
        <f>data_survey!CE95</f>
        <v>0</v>
      </c>
      <c r="X96" s="17">
        <f>data_survey!CC95</f>
        <v>0</v>
      </c>
      <c r="Y96" s="17">
        <f>data_survey!CA95</f>
        <v>1</v>
      </c>
      <c r="Z96" s="17">
        <f>data_survey!BN95</f>
        <v>5</v>
      </c>
      <c r="AA96" s="17">
        <f>data_survey!BP95</f>
        <v>0</v>
      </c>
      <c r="AB96" s="17">
        <f>data_survey!BQ95</f>
        <v>1</v>
      </c>
      <c r="AC96" s="17">
        <f>data_survey!BT95</f>
        <v>0</v>
      </c>
      <c r="AD96" s="17">
        <f>data_survey!CU95</f>
        <v>0</v>
      </c>
      <c r="AE96" s="17">
        <f>data_survey!CV95</f>
        <v>0</v>
      </c>
      <c r="AF96" s="17">
        <f>data_survey!CW95</f>
        <v>0</v>
      </c>
      <c r="AG96" s="17">
        <f>data_survey!CO95</f>
        <v>0</v>
      </c>
      <c r="AH96" s="17">
        <f>data_survey!DA95</f>
        <v>0</v>
      </c>
      <c r="AI96" s="17">
        <f>data_survey!DC95</f>
        <v>0</v>
      </c>
      <c r="AJ96" s="17">
        <f>data_survey!DQ95</f>
        <v>0</v>
      </c>
      <c r="AK96" s="17">
        <f>data_survey!DF95</f>
        <v>0</v>
      </c>
      <c r="AL96" s="17">
        <f>if(AK96=1, data_survey!DN95, 0)</f>
        <v>0</v>
      </c>
      <c r="AM96" s="17">
        <f>data_survey!CM95</f>
        <v>3.5</v>
      </c>
      <c r="AN96" s="17">
        <f>data_survey!DH95</f>
        <v>0</v>
      </c>
      <c r="AO96" s="17">
        <f>data_survey!DJ95</f>
        <v>0</v>
      </c>
      <c r="AP96" s="17">
        <f>data_survey!DL95</f>
        <v>0</v>
      </c>
      <c r="AQ96" s="17">
        <f>data_survey!BC95</f>
        <v>1</v>
      </c>
      <c r="AR96" s="17">
        <f>data_survey!BD95</f>
        <v>1</v>
      </c>
      <c r="AS96" s="17">
        <f>data_survey!BE95</f>
        <v>1</v>
      </c>
      <c r="AT96" s="17">
        <f>data_survey!BF95</f>
        <v>1</v>
      </c>
      <c r="AU96" s="17">
        <f>data_survey!BG95</f>
        <v>2</v>
      </c>
      <c r="AV96" s="17">
        <f>data_survey!BH95</f>
        <v>1</v>
      </c>
      <c r="AW96" s="17">
        <f>data_survey!BI95</f>
        <v>1</v>
      </c>
      <c r="AX96" s="17">
        <f>data_survey!AP95</f>
        <v>2</v>
      </c>
      <c r="AY96" s="17">
        <f>data_survey!AQ95</f>
        <v>1</v>
      </c>
      <c r="AZ96" s="17">
        <f>data_survey!AR95</f>
        <v>1</v>
      </c>
      <c r="BA96" s="17">
        <f>data_survey!AS95</f>
        <v>1</v>
      </c>
      <c r="BB96" s="17">
        <f>data_survey!AT95</f>
        <v>2</v>
      </c>
      <c r="BC96" s="17">
        <f>data_survey!AU95</f>
        <v>3</v>
      </c>
      <c r="BD96" s="17">
        <f>data_survey!AV95</f>
        <v>2</v>
      </c>
      <c r="BE96" s="17">
        <f>data_survey!AW95</f>
        <v>1</v>
      </c>
      <c r="BF96" s="17">
        <f>data_survey!AX95</f>
        <v>3</v>
      </c>
      <c r="BG96" s="17"/>
    </row>
    <row r="97">
      <c r="A97" s="17">
        <f>if(data_survey!C96="Nam", 0, 1)</f>
        <v>0</v>
      </c>
      <c r="B97" s="17">
        <f>IFERROR(__xludf.DUMMYFUNCTION("LET(
  t, LOWER(TRIM(data_survey!E96)),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97" s="17">
        <f>IFERROR(__xludf.DUMMYFUNCTION("LET(
  t, LOWER(TRIM(data_survey!G96)),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97" s="17">
        <f>IFERROR(__xludf.DUMMYFUNCTION("LET(
  text, LOWER(data_survey!I96),
  IFERROR(
    IFS(
      REGEXMATCH(text,""ở cùng gia đình|ở trọ cùng gia đình""), 0,
      REGEXMATCH(text,""thuê trọ""), 1,
      REGEXMATCH(text,""ở ktx""), 2,
      REGEXMATCH(text,""có nhà tại khu vực đang học|có"&amp;" nhà|ở riêng tại chung cư""), 3,
      REGEXMATCH(text,""ở nhà người quen""), 4
    ),
  -1)
)"),0.0)</f>
        <v>0</v>
      </c>
      <c r="E97" s="17">
        <f>IFERROR(__xludf.DUMMYFUNCTION("LET(
  t, LOWER(TRIM(data_survey!K96)),
  IFERROR(
    IFS(
      REGEXMATCH(t,""xuất\s*sắc""), 0,
      REGEXMATCH(t,""^giỏi$""), 1,
      REGEXMATCH(t,""^khá$""), 2,
      REGEXMATCH(t,""trung bình|bình thường|^4$""), 3,
      REGEXMATCH(t,""rớt""), 4,
"&amp;"      REGEXMATCH(t,""năm nhất|tân sinh viên|mới|chưa|không|sắp thi|chuẩn bị thi|kq|kết quả|chưa có|chưa biết""), 5,
      TRUE, 5
    ),
  5)
)"),5.0)</f>
        <v>5</v>
      </c>
      <c r="F97" s="17">
        <f>IFERROR(__xludf.DUMMYFUNCTION("LET(
  t, LOWER(TRIM(data_survey!M96)),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97" s="17">
        <f>if(data_survey!O96="Có", 1, 0)</f>
        <v>1</v>
      </c>
      <c r="H97" s="17">
        <f>if(data_survey!R96="", 0, data_survey!R96)</f>
        <v>1</v>
      </c>
      <c r="I97" s="17">
        <f>data_survey!W96</f>
        <v>20</v>
      </c>
      <c r="J97" s="17">
        <f>if(data_survey!AF96="Không áp lực", 0, if(data_survey!AF96="Có chút áp lực", 1, if(data_survey!AF96="Áp lực nhiều", 2, 3)))</f>
        <v>2</v>
      </c>
      <c r="K97" s="17">
        <f>SWITCH(data_survey!AG96,
 "Không ảnh hưởng",0,
 "Có chút ảnh hưởng",1,
 "Ảnh hưởng nhiều",2,
 "Ảnh hưởng rất nhiều",3)</f>
        <v>1</v>
      </c>
      <c r="L97" s="17">
        <f>SWITCH(data_survey!AD96,
 "Không",0,
 "Có một chút",1,
 "Rất lo lắng",2)</f>
        <v>2</v>
      </c>
      <c r="M97" s="17">
        <f>SWITCH(data_survey!AE96,
 "Không",0,
 "Có một chút",1,
 "Nhiều",2)</f>
        <v>1</v>
      </c>
      <c r="N97" s="17">
        <f>data_survey!BV96</f>
        <v>1</v>
      </c>
      <c r="O97" s="17">
        <f>SWITCH(data_survey!BY96,
 "Không",0,
 "Có",1,
 "Nhiều",2)</f>
        <v>1</v>
      </c>
      <c r="P97" s="17">
        <f>if(data_survey!BW96="Không", 0, 1)</f>
        <v>1</v>
      </c>
      <c r="Q97" s="17">
        <f>IF(OR(
ISNUMBER(SEARCH("cha",data_survey!BX96)),
ISNUMBER(SEARCH("mẹ",data_survey!BX96)),
ISNUMBER(SEARCH("ba mẹ",data_survey!BX96)),
ISNUMBER(SEARCH("bame",data_survey!BX96)),
ISNUMBER(SEARCH("gia đình",data_survey!BX96)),
ISNUMBER(SEARCH("chị",data_survey!BX96)),
ISNUMBER(SEARCH("anh",data_survey!BX96)),
ISNUMBER(SEARCH("ông bà",data_survey!BX96)),
ISNUMBER(SEARCH("giám hộ",data_survey!BX96))
),1,
IF(OR(
ISNUMBER(SEARCH("bản thân",data_survey!BX96)),
ISNUMBER(SEARCH("tự mình",data_survey!BX96)),
ISNUMBER(SEARCH("tự bản thân",data_survey!BX96)),
ISNUMBER(SEARCH("tiền đi làm",data_survey!BX96)),
ISNUMBER(SEARCH("nghiên cứu khoa học",data_survey!BX96)),
ISNUMBER(SEARCH("một nửa lo",data_survey!BX96))
),2,
IF(OR(
ISNUMBER(SEARCH("học bổng",data_survey!BX96)),
ISNUMBER(SEARCH("giảm học phí",data_survey!BX96)),
ISNUMBER(SEARCH("không cần HP",data_survey!BX96)),
ISNUMBER(SEARCH("sư phạm",data_survey!BX96))
),3,4)))</f>
        <v>1</v>
      </c>
      <c r="R97" s="17">
        <f>data_survey!AN96</f>
        <v>0</v>
      </c>
      <c r="S97" s="17">
        <f>data_survey!AJ96</f>
        <v>0</v>
      </c>
      <c r="T97" s="17">
        <f>data_survey!AJ96</f>
        <v>0</v>
      </c>
      <c r="U97" s="17">
        <f>data_survey!CI96</f>
        <v>0</v>
      </c>
      <c r="V97" s="17">
        <f>data_survey!CG96</f>
        <v>0</v>
      </c>
      <c r="W97" s="17">
        <f>data_survey!CE96</f>
        <v>0</v>
      </c>
      <c r="X97" s="17">
        <f>data_survey!CC96</f>
        <v>1</v>
      </c>
      <c r="Y97" s="17">
        <f>data_survey!CA96</f>
        <v>1</v>
      </c>
      <c r="Z97" s="17">
        <f>data_survey!BN96</f>
        <v>2</v>
      </c>
      <c r="AA97" s="17">
        <f>data_survey!BP96</f>
        <v>0</v>
      </c>
      <c r="AB97" s="17">
        <f>data_survey!BQ96</f>
        <v>1</v>
      </c>
      <c r="AC97" s="17">
        <f>data_survey!BT96</f>
        <v>0</v>
      </c>
      <c r="AD97" s="17">
        <f>data_survey!CU96</f>
        <v>0</v>
      </c>
      <c r="AE97" s="17">
        <f>data_survey!CV96</f>
        <v>1</v>
      </c>
      <c r="AF97" s="17">
        <f>data_survey!CW96</f>
        <v>0</v>
      </c>
      <c r="AG97" s="17">
        <f>data_survey!CO96</f>
        <v>1</v>
      </c>
      <c r="AH97" s="17">
        <f>data_survey!DA96</f>
        <v>0</v>
      </c>
      <c r="AI97" s="17">
        <f>data_survey!DC96</f>
        <v>0</v>
      </c>
      <c r="AJ97" s="17">
        <f>data_survey!DQ96</f>
        <v>0</v>
      </c>
      <c r="AK97" s="17">
        <f>data_survey!DF96</f>
        <v>0</v>
      </c>
      <c r="AL97" s="17">
        <f>if(AK97=1, data_survey!DN96, 0)</f>
        <v>0</v>
      </c>
      <c r="AM97" s="17">
        <f>data_survey!CM96</f>
        <v>3.5</v>
      </c>
      <c r="AN97" s="17">
        <f>data_survey!DH96</f>
        <v>0</v>
      </c>
      <c r="AO97" s="17">
        <f>data_survey!DJ96</f>
        <v>0</v>
      </c>
      <c r="AP97" s="17">
        <f>data_survey!DL96</f>
        <v>0</v>
      </c>
      <c r="AQ97" s="17">
        <f>data_survey!BC96</f>
        <v>3</v>
      </c>
      <c r="AR97" s="17">
        <f>data_survey!BD96</f>
        <v>4</v>
      </c>
      <c r="AS97" s="17">
        <f>data_survey!BE96</f>
        <v>4</v>
      </c>
      <c r="AT97" s="17">
        <f>data_survey!BF96</f>
        <v>4</v>
      </c>
      <c r="AU97" s="17">
        <f>data_survey!BG96</f>
        <v>3</v>
      </c>
      <c r="AV97" s="17">
        <f>data_survey!BH96</f>
        <v>2</v>
      </c>
      <c r="AW97" s="17">
        <f>data_survey!BI96</f>
        <v>4</v>
      </c>
      <c r="AX97" s="17">
        <f>data_survey!AP96</f>
        <v>4</v>
      </c>
      <c r="AY97" s="17">
        <f>data_survey!AQ96</f>
        <v>4</v>
      </c>
      <c r="AZ97" s="17">
        <f>data_survey!AR96</f>
        <v>4</v>
      </c>
      <c r="BA97" s="17">
        <f>data_survey!AS96</f>
        <v>4</v>
      </c>
      <c r="BB97" s="17">
        <f>data_survey!AT96</f>
        <v>4</v>
      </c>
      <c r="BC97" s="17">
        <f>data_survey!AU96</f>
        <v>2</v>
      </c>
      <c r="BD97" s="17">
        <f>data_survey!AV96</f>
        <v>1</v>
      </c>
      <c r="BE97" s="17">
        <f>data_survey!AW96</f>
        <v>2</v>
      </c>
      <c r="BF97" s="17">
        <f>data_survey!AX96</f>
        <v>2</v>
      </c>
      <c r="BG97" s="17"/>
    </row>
    <row r="98">
      <c r="A98" s="17">
        <f>if(data_survey!C97="Nam", 0, 1)</f>
        <v>0</v>
      </c>
      <c r="B98" s="17">
        <f>IFERROR(__xludf.DUMMYFUNCTION("LET(
  t, LOWER(TRIM(data_survey!E97)),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98" s="17">
        <f>IFERROR(__xludf.DUMMYFUNCTION("LET(
  t, LOWER(TRIM(data_survey!G97)),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98" s="17">
        <f>IFERROR(__xludf.DUMMYFUNCTION("LET(
  text, LOWER(data_survey!I97),
  IFERROR(
    IFS(
      REGEXMATCH(text,""ở cùng gia đình|ở trọ cùng gia đình""), 0,
      REGEXMATCH(text,""thuê trọ""), 1,
      REGEXMATCH(text,""ở ktx""), 2,
      REGEXMATCH(text,""có nhà tại khu vực đang học|có"&amp;" nhà|ở riêng tại chung cư""), 3,
      REGEXMATCH(text,""ở nhà người quen""), 4
    ),
  -1)
)"),0.0)</f>
        <v>0</v>
      </c>
      <c r="E98" s="17">
        <f>IFERROR(__xludf.DUMMYFUNCTION("LET(
  t, LOWER(TRIM(data_survey!K97)),
  IFERROR(
    IFS(
      REGEXMATCH(t,""xuất\s*sắc""), 0,
      REGEXMATCH(t,""^giỏi$""), 1,
      REGEXMATCH(t,""^khá$""), 2,
      REGEXMATCH(t,""trung bình|bình thường|^4$""), 3,
      REGEXMATCH(t,""rớt""), 4,
"&amp;"      REGEXMATCH(t,""năm nhất|tân sinh viên|mới|chưa|không|sắp thi|chuẩn bị thi|kq|kết quả|chưa có|chưa biết""), 5,
      TRUE, 5
    ),
  5)
)"),3.0)</f>
        <v>3</v>
      </c>
      <c r="F98" s="17">
        <f>IFERROR(__xludf.DUMMYFUNCTION("LET(
  t, LOWER(TRIM(data_survey!M97)),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98" s="17">
        <f>if(data_survey!O97="Có", 1, 0)</f>
        <v>1</v>
      </c>
      <c r="H98" s="17">
        <f>if(data_survey!R97="", 0, data_survey!R97)</f>
        <v>2</v>
      </c>
      <c r="I98" s="17">
        <f>data_survey!W97</f>
        <v>25</v>
      </c>
      <c r="J98" s="17">
        <f>if(data_survey!AF97="Không áp lực", 0, if(data_survey!AF97="Có chút áp lực", 1, if(data_survey!AF97="Áp lực nhiều", 2, 3)))</f>
        <v>0</v>
      </c>
      <c r="K98" s="17">
        <f>SWITCH(data_survey!AG97,
 "Không ảnh hưởng",0,
 "Có chút ảnh hưởng",1,
 "Ảnh hưởng nhiều",2,
 "Ảnh hưởng rất nhiều",3)</f>
        <v>3</v>
      </c>
      <c r="L98" s="17">
        <f>SWITCH(data_survey!AD97,
 "Không",0,
 "Có một chút",1,
 "Rất lo lắng",2)</f>
        <v>2</v>
      </c>
      <c r="M98" s="17">
        <f>SWITCH(data_survey!AE97,
 "Không",0,
 "Có một chút",1,
 "Nhiều",2)</f>
        <v>0</v>
      </c>
      <c r="N98" s="17">
        <f>data_survey!BV97</f>
        <v>1</v>
      </c>
      <c r="O98" s="17">
        <f>SWITCH(data_survey!BY97,
 "Không",0,
 "Có",1,
 "Nhiều",2)</f>
        <v>1</v>
      </c>
      <c r="P98" s="17">
        <f>if(data_survey!BW97="Không", 0, 1)</f>
        <v>0</v>
      </c>
      <c r="Q98" s="17">
        <f>IF(OR(
ISNUMBER(SEARCH("cha",data_survey!BX97)),
ISNUMBER(SEARCH("mẹ",data_survey!BX97)),
ISNUMBER(SEARCH("ba mẹ",data_survey!BX97)),
ISNUMBER(SEARCH("bame",data_survey!BX97)),
ISNUMBER(SEARCH("gia đình",data_survey!BX97)),
ISNUMBER(SEARCH("chị",data_survey!BX97)),
ISNUMBER(SEARCH("anh",data_survey!BX97)),
ISNUMBER(SEARCH("ông bà",data_survey!BX97)),
ISNUMBER(SEARCH("giám hộ",data_survey!BX97))
),1,
IF(OR(
ISNUMBER(SEARCH("bản thân",data_survey!BX97)),
ISNUMBER(SEARCH("tự mình",data_survey!BX97)),
ISNUMBER(SEARCH("tự bản thân",data_survey!BX97)),
ISNUMBER(SEARCH("tiền đi làm",data_survey!BX97)),
ISNUMBER(SEARCH("nghiên cứu khoa học",data_survey!BX97)),
ISNUMBER(SEARCH("một nửa lo",data_survey!BX97))
),2,
IF(OR(
ISNUMBER(SEARCH("học bổng",data_survey!BX97)),
ISNUMBER(SEARCH("giảm học phí",data_survey!BX97)),
ISNUMBER(SEARCH("không cần HP",data_survey!BX97)),
ISNUMBER(SEARCH("sư phạm",data_survey!BX97))
),3,4)))</f>
        <v>1</v>
      </c>
      <c r="R98" s="17">
        <f>data_survey!AN97</f>
        <v>0</v>
      </c>
      <c r="S98" s="17">
        <f>data_survey!AJ97</f>
        <v>4</v>
      </c>
      <c r="T98" s="17">
        <f>data_survey!AJ97</f>
        <v>4</v>
      </c>
      <c r="U98" s="17">
        <f>data_survey!CI97</f>
        <v>2</v>
      </c>
      <c r="V98" s="17">
        <f>data_survey!CG97</f>
        <v>2</v>
      </c>
      <c r="W98" s="17">
        <f>data_survey!CE97</f>
        <v>2</v>
      </c>
      <c r="X98" s="17">
        <f>data_survey!CC97</f>
        <v>2</v>
      </c>
      <c r="Y98" s="17">
        <f>data_survey!CA97</f>
        <v>2</v>
      </c>
      <c r="Z98" s="17">
        <f>data_survey!BN97</f>
        <v>1</v>
      </c>
      <c r="AA98" s="17">
        <f>data_survey!BP97</f>
        <v>1</v>
      </c>
      <c r="AB98" s="17">
        <f>data_survey!BQ97</f>
        <v>2</v>
      </c>
      <c r="AC98" s="17">
        <f>data_survey!BT97</f>
        <v>0</v>
      </c>
      <c r="AD98" s="17">
        <f>data_survey!CU97</f>
        <v>1</v>
      </c>
      <c r="AE98" s="17">
        <f>data_survey!CV97</f>
        <v>1</v>
      </c>
      <c r="AF98" s="17">
        <f>data_survey!CW97</f>
        <v>1</v>
      </c>
      <c r="AG98" s="17">
        <f>data_survey!CO97</f>
        <v>2</v>
      </c>
      <c r="AH98" s="17">
        <f>data_survey!DA97</f>
        <v>1</v>
      </c>
      <c r="AI98" s="17">
        <f>data_survey!DC97</f>
        <v>0</v>
      </c>
      <c r="AJ98" s="17">
        <f>data_survey!DQ97</f>
        <v>0</v>
      </c>
      <c r="AK98" s="17">
        <f>data_survey!DF97</f>
        <v>1</v>
      </c>
      <c r="AL98" s="17">
        <f>if(AK98=1, data_survey!DN97, 0)</f>
        <v>1.5</v>
      </c>
      <c r="AM98" s="17">
        <f>data_survey!CM97</f>
        <v>9</v>
      </c>
      <c r="AN98" s="17">
        <f>data_survey!DH97</f>
        <v>0</v>
      </c>
      <c r="AO98" s="17">
        <f>data_survey!DJ97</f>
        <v>1</v>
      </c>
      <c r="AP98" s="17">
        <f>data_survey!DL97</f>
        <v>0</v>
      </c>
      <c r="AQ98" s="17">
        <f>data_survey!BC97</f>
        <v>1</v>
      </c>
      <c r="AR98" s="17">
        <f>data_survey!BD97</f>
        <v>1</v>
      </c>
      <c r="AS98" s="17">
        <f>data_survey!BE97</f>
        <v>1</v>
      </c>
      <c r="AT98" s="17">
        <f>data_survey!BF97</f>
        <v>1</v>
      </c>
      <c r="AU98" s="17">
        <f>data_survey!BG97</f>
        <v>2</v>
      </c>
      <c r="AV98" s="17">
        <f>data_survey!BH97</f>
        <v>1</v>
      </c>
      <c r="AW98" s="17">
        <f>data_survey!BI97</f>
        <v>1</v>
      </c>
      <c r="AX98" s="17">
        <f>data_survey!AP97</f>
        <v>1</v>
      </c>
      <c r="AY98" s="17">
        <f>data_survey!AQ97</f>
        <v>1</v>
      </c>
      <c r="AZ98" s="17">
        <f>data_survey!AR97</f>
        <v>4</v>
      </c>
      <c r="BA98" s="17">
        <f>data_survey!AS97</f>
        <v>1</v>
      </c>
      <c r="BB98" s="17">
        <f>data_survey!AT97</f>
        <v>1</v>
      </c>
      <c r="BC98" s="17">
        <f>data_survey!AU97</f>
        <v>1</v>
      </c>
      <c r="BD98" s="17">
        <f>data_survey!AV97</f>
        <v>4</v>
      </c>
      <c r="BE98" s="17">
        <f>data_survey!AW97</f>
        <v>1</v>
      </c>
      <c r="BF98" s="17">
        <f>data_survey!AX97</f>
        <v>1</v>
      </c>
      <c r="BG98" s="17"/>
    </row>
    <row r="99">
      <c r="A99" s="17">
        <f>if(data_survey!C98="Nam", 0, 1)</f>
        <v>0</v>
      </c>
      <c r="B99" s="17">
        <f>IFERROR(__xludf.DUMMYFUNCTION("LET(
  t, LOWER(TRIM(data_survey!E98)),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99" s="17">
        <f>IFERROR(__xludf.DUMMYFUNCTION("LET(
  t, LOWER(TRIM(data_survey!G98)),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99" s="17">
        <f>IFERROR(__xludf.DUMMYFUNCTION("LET(
  text, LOWER(data_survey!I98),
  IFERROR(
    IFS(
      REGEXMATCH(text,""ở cùng gia đình|ở trọ cùng gia đình""), 0,
      REGEXMATCH(text,""thuê trọ""), 1,
      REGEXMATCH(text,""ở ktx""), 2,
      REGEXMATCH(text,""có nhà tại khu vực đang học|có"&amp;" nhà|ở riêng tại chung cư""), 3,
      REGEXMATCH(text,""ở nhà người quen""), 4
    ),
  -1)
)"),1.0)</f>
        <v>1</v>
      </c>
      <c r="E99" s="17">
        <f>IFERROR(__xludf.DUMMYFUNCTION("LET(
  t, LOWER(TRIM(data_survey!K98)),
  IFERROR(
    IFS(
      REGEXMATCH(t,""xuất\s*sắc""), 0,
      REGEXMATCH(t,""^giỏi$""), 1,
      REGEXMATCH(t,""^khá$""), 2,
      REGEXMATCH(t,""trung bình|bình thường|^4$""), 3,
      REGEXMATCH(t,""rớt""), 4,
"&amp;"      REGEXMATCH(t,""năm nhất|tân sinh viên|mới|chưa|không|sắp thi|chuẩn bị thi|kq|kết quả|chưa có|chưa biết""), 5,
      TRUE, 5
    ),
  5)
)"),1.0)</f>
        <v>1</v>
      </c>
      <c r="F99" s="17">
        <f>IFERROR(__xludf.DUMMYFUNCTION("LET(
  t, LOWER(TRIM(data_survey!M98)),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)"),2.0)</f>
        <v>2</v>
      </c>
      <c r="G99" s="17">
        <f>if(data_survey!O98="Có", 1, 0)</f>
        <v>0</v>
      </c>
      <c r="H99" s="17">
        <f>if(data_survey!R98="", 0, data_survey!R98)</f>
        <v>0</v>
      </c>
      <c r="I99" s="17">
        <f>data_survey!W98</f>
        <v>0</v>
      </c>
      <c r="J99" s="17">
        <f>if(data_survey!AF98="Không áp lực", 0, if(data_survey!AF98="Có chút áp lực", 1, if(data_survey!AF98="Áp lực nhiều", 2, 3)))</f>
        <v>2</v>
      </c>
      <c r="K99" s="17">
        <f>SWITCH(data_survey!AG98,
 "Không ảnh hưởng",0,
 "Có chút ảnh hưởng",1,
 "Ảnh hưởng nhiều",2,
 "Ảnh hưởng rất nhiều",3)</f>
        <v>1</v>
      </c>
      <c r="L99" s="17">
        <f>SWITCH(data_survey!AD98,
 "Không",0,
 "Có một chút",1,
 "Rất lo lắng",2)</f>
        <v>2</v>
      </c>
      <c r="M99" s="17">
        <f>SWITCH(data_survey!AE98,
 "Không",0,
 "Có một chút",1,
 "Nhiều",2)</f>
        <v>1</v>
      </c>
      <c r="N99" s="17">
        <f>data_survey!BV98</f>
        <v>3</v>
      </c>
      <c r="O99" s="17">
        <f>SWITCH(data_survey!BY98,
 "Không",0,
 "Có",1,
 "Nhiều",2)</f>
        <v>1</v>
      </c>
      <c r="P99" s="17">
        <f>if(data_survey!BW98="Không", 0, 1)</f>
        <v>1</v>
      </c>
      <c r="Q99" s="17">
        <f>IF(OR(
ISNUMBER(SEARCH("cha",data_survey!BX98)),
ISNUMBER(SEARCH("mẹ",data_survey!BX98)),
ISNUMBER(SEARCH("ba mẹ",data_survey!BX98)),
ISNUMBER(SEARCH("bame",data_survey!BX98)),
ISNUMBER(SEARCH("gia đình",data_survey!BX98)),
ISNUMBER(SEARCH("chị",data_survey!BX98)),
ISNUMBER(SEARCH("anh",data_survey!BX98)),
ISNUMBER(SEARCH("ông bà",data_survey!BX98)),
ISNUMBER(SEARCH("giám hộ",data_survey!BX98))
),1,
IF(OR(
ISNUMBER(SEARCH("bản thân",data_survey!BX98)),
ISNUMBER(SEARCH("tự mình",data_survey!BX98)),
ISNUMBER(SEARCH("tự bản thân",data_survey!BX98)),
ISNUMBER(SEARCH("tiền đi làm",data_survey!BX98)),
ISNUMBER(SEARCH("nghiên cứu khoa học",data_survey!BX98)),
ISNUMBER(SEARCH("một nửa lo",data_survey!BX98))
),2,
IF(OR(
ISNUMBER(SEARCH("học bổng",data_survey!BX98)),
ISNUMBER(SEARCH("giảm học phí",data_survey!BX98)),
ISNUMBER(SEARCH("không cần HP",data_survey!BX98)),
ISNUMBER(SEARCH("sư phạm",data_survey!BX98))
),3,4)))</f>
        <v>1</v>
      </c>
      <c r="R99" s="17">
        <f>data_survey!AN98</f>
        <v>0</v>
      </c>
      <c r="S99" s="17">
        <f>data_survey!AJ98</f>
        <v>1</v>
      </c>
      <c r="T99" s="17">
        <f>data_survey!AJ98</f>
        <v>1</v>
      </c>
      <c r="U99" s="17">
        <f>data_survey!CI98</f>
        <v>0</v>
      </c>
      <c r="V99" s="17">
        <f>data_survey!CG98</f>
        <v>0</v>
      </c>
      <c r="W99" s="17">
        <f>data_survey!CE98</f>
        <v>1</v>
      </c>
      <c r="X99" s="17">
        <f>data_survey!CC98</f>
        <v>1</v>
      </c>
      <c r="Y99" s="17">
        <f>data_survey!CA98</f>
        <v>0</v>
      </c>
      <c r="Z99" s="17">
        <f>data_survey!BN98</f>
        <v>2</v>
      </c>
      <c r="AA99" s="17">
        <f>data_survey!BP98</f>
        <v>0</v>
      </c>
      <c r="AB99" s="17">
        <f>data_survey!BQ98</f>
        <v>2</v>
      </c>
      <c r="AC99" s="17">
        <f>data_survey!BT98</f>
        <v>0</v>
      </c>
      <c r="AD99" s="17">
        <f>data_survey!CU98</f>
        <v>1</v>
      </c>
      <c r="AE99" s="17">
        <f>data_survey!CV98</f>
        <v>1</v>
      </c>
      <c r="AF99" s="17">
        <f>data_survey!CW98</f>
        <v>0</v>
      </c>
      <c r="AG99" s="17">
        <f>data_survey!CO98</f>
        <v>0</v>
      </c>
      <c r="AH99" s="17">
        <f>data_survey!DA98</f>
        <v>0</v>
      </c>
      <c r="AI99" s="17">
        <f>data_survey!DC98</f>
        <v>0</v>
      </c>
      <c r="AJ99" s="17">
        <f>data_survey!DQ98</f>
        <v>0</v>
      </c>
      <c r="AK99" s="17">
        <f>data_survey!DF98</f>
        <v>0</v>
      </c>
      <c r="AL99" s="17">
        <f>if(AK99=1, data_survey!DN98, 0)</f>
        <v>0</v>
      </c>
      <c r="AM99" s="17">
        <f>data_survey!CM98</f>
        <v>3.5</v>
      </c>
      <c r="AN99" s="17">
        <f>data_survey!DH98</f>
        <v>0</v>
      </c>
      <c r="AO99" s="17">
        <f>data_survey!DJ98</f>
        <v>0</v>
      </c>
      <c r="AP99" s="17">
        <f>data_survey!DL98</f>
        <v>0</v>
      </c>
      <c r="AQ99" s="17">
        <f>data_survey!BC98</f>
        <v>2</v>
      </c>
      <c r="AR99" s="17">
        <f>data_survey!BD98</f>
        <v>2</v>
      </c>
      <c r="AS99" s="17">
        <f>data_survey!BE98</f>
        <v>2</v>
      </c>
      <c r="AT99" s="17">
        <f>data_survey!BF98</f>
        <v>1</v>
      </c>
      <c r="AU99" s="17">
        <f>data_survey!BG98</f>
        <v>1</v>
      </c>
      <c r="AV99" s="17">
        <f>data_survey!BH98</f>
        <v>3</v>
      </c>
      <c r="AW99" s="17">
        <f>data_survey!BI98</f>
        <v>1</v>
      </c>
      <c r="AX99" s="17">
        <f>data_survey!AP98</f>
        <v>2</v>
      </c>
      <c r="AY99" s="17">
        <f>data_survey!AQ98</f>
        <v>1</v>
      </c>
      <c r="AZ99" s="17">
        <f>data_survey!AR98</f>
        <v>2</v>
      </c>
      <c r="BA99" s="17">
        <f>data_survey!AS98</f>
        <v>1</v>
      </c>
      <c r="BB99" s="17">
        <f>data_survey!AT98</f>
        <v>1</v>
      </c>
      <c r="BC99" s="17">
        <f>data_survey!AU98</f>
        <v>1</v>
      </c>
      <c r="BD99" s="17">
        <f>data_survey!AV98</f>
        <v>3</v>
      </c>
      <c r="BE99" s="17">
        <f>data_survey!AW98</f>
        <v>2</v>
      </c>
      <c r="BF99" s="17">
        <f>data_survey!AX98</f>
        <v>1</v>
      </c>
      <c r="BG99" s="17"/>
    </row>
    <row r="100">
      <c r="A100" s="17">
        <f>if(data_survey!C99="Nam", 0, 1)</f>
        <v>0</v>
      </c>
      <c r="B100" s="17">
        <f>IFERROR(__xludf.DUMMYFUNCTION("LET(
  t, LOWER(TRIM(data_survey!E99)),
  IFS(
    REGEXMATCH(t,""chuyển giới|transgender""), 6,
    REGEXMATCH(t,""vô tính|asexual|nam nữ.*không có nhu cầu""), 4,
    REGEXMATCH(t,""toàn tính|pansexual""), 5,
    REGEXMATCH(t,""song tính|bisexual|biroman"&amp;"tic""), 1,
    AND(REGEXMATCH(t,""đồng tính nam|\bgay\b""), NOT(REGEXMATCH(t,""not gay|không gay|ko gay""))), 2,
    REGEXMATCH(t,""đồng tính nữ|\blesbian\b|em thích nữ|thích nữ|mê nữ|sapphic""), 3,
    REGEXMATCH(t,""^\.$|^(không|ko|k|no)$|^(không có|ko "&amp;"có)$""),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100" s="17">
        <f>IFERROR(__xludf.DUMMYFUNCTION("LET(
  t, LOWER(TRIM(data_survey!G99)),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00" s="17">
        <f>IFERROR(__xludf.DUMMYFUNCTION("LET(
  text, LOWER(data_survey!I99),
  IFERROR(
    IFS(
      REGEXMATCH(text,""ở cùng gia đình|ở trọ cùng gia đình""), 0,
      REGEXMATCH(text,""thuê trọ""), 1,
      REGEXMATCH(text,""ở ktx""), 2,
      REGEXMATCH(text,""có nhà tại khu vực đang học|có"&amp;" nhà|ở riêng tại chung cư""), 3,
      REGEXMATCH(text,""ở nhà người quen""), 4
    ),
  -1)
)"),1.0)</f>
        <v>1</v>
      </c>
      <c r="E100" s="17">
        <f>IFERROR(__xludf.DUMMYFUNCTION("LET(
  t, LOWER(TRIM(data_survey!K99)),
  IFERROR(
    IFS(
      REGEXMATCH(t,""xuất\s*sắc""), 0,
      REGEXMATCH(t,""^giỏi$""), 1,
      REGEXMATCH(t,""^khá$""), 2,
      REGEXMATCH(t,""trung bình|bình thường|^4$""), 3,
      REGEXMATCH(t,""rớt""), 4,
"&amp;"      REGEXMATCH(t,""năm nhất|tân sinh viên|mới|chưa|không|sắp thi|chuẩn bị thi|kq|kết quả|chưa có|chưa biết""), 5,
      TRUE, 5
    ),
  5)
)"),2.0)</f>
        <v>2</v>
      </c>
      <c r="F100" s="17">
        <f>IFERROR(__xludf.DUMMYFUNCTION("LET(
  t, LOWER(TRIM(data_survey!M99)),
  IFERROR(
    IFS(
      REGEXMATCH(t,""ko biết|không biết|hơm bt|hôm bt|khum biết|chưa biết|không rõ|câu không rõ""), 3,
      REGEXMATCH(t,""50/50|bình thường|phân vân|lúc này lúc kia|fomo|đuối|hơi đuối|hơi khôn"&amp;"g chắc""), 1,
      REGEXMATCH(t,""không hợp|không phù hợp|hối hận|bất đắc dĩ|bất đắt dĩ|do không còn lựa chọn|không còn đam mê|mất đam mê|học không nổi""), 0,
      REGEXMATCH(t,""^có$|^có\b""), 0,
      REGEXMATCH(t,""^không$|^không\s|^không\.$|^không"&amp;"!$|^không,$|^không\?$|phù hợp|siêu hợp|cảm thấy phù hợp|phù hợp rồi|ổn|ước mơ|tự chọn|năng lực|suy nghĩ""), 2,
      TRUE, 3
    ),
  3)
)"),3.0)</f>
        <v>3</v>
      </c>
      <c r="G100" s="17">
        <f>if(data_survey!O99="Có", 1, 0)</f>
        <v>0</v>
      </c>
      <c r="H100" s="17">
        <f>if(data_survey!R99="", 0, data_survey!R99)</f>
        <v>0</v>
      </c>
      <c r="I100" s="17">
        <f>data_survey!W99</f>
        <v>0</v>
      </c>
      <c r="J100" s="17">
        <f>if(data_survey!AF99="Không áp lực", 0, if(data_survey!AF99="Có chút áp lực", 1, if(data_survey!AF99="Áp lực nhiều", 2, 3)))</f>
        <v>1</v>
      </c>
      <c r="K100" s="17">
        <f>SWITCH(data_survey!AG99,
 "Không ảnh hưởng",0,
 "Có chút ảnh hưởng",1,
 "Ảnh hưởng nhiều",2,
 "Ảnh hưởng rất nhiều",3)</f>
        <v>1</v>
      </c>
      <c r="L100" s="17">
        <f>SWITCH(data_survey!AD99,
 "Không",0,
 "Có một chút",1,
 "Rất lo lắng",2)</f>
        <v>1</v>
      </c>
      <c r="M100" s="17">
        <f>SWITCH(data_survey!AE99,
 "Không",0,
 "Có một chút",1,
 "Nhiều",2)</f>
        <v>1</v>
      </c>
      <c r="N100" s="17">
        <f>data_survey!BV99</f>
        <v>3</v>
      </c>
      <c r="O100" s="17">
        <f>SWITCH(data_survey!BY99,
 "Không",0,
 "Có",1,
 "Nhiều",2)</f>
        <v>1</v>
      </c>
      <c r="P100" s="17">
        <f>if(data_survey!BW99="Không", 0, 1)</f>
        <v>1</v>
      </c>
      <c r="Q100" s="17">
        <f>IF(OR(
ISNUMBER(SEARCH("cha",data_survey!BX99)),
ISNUMBER(SEARCH("mẹ",data_survey!BX99)),
ISNUMBER(SEARCH("ba mẹ",data_survey!BX99)),
ISNUMBER(SEARCH("bame",data_survey!BX99)),
ISNUMBER(SEARCH("gia đình",data_survey!BX99)),
ISNUMBER(SEARCH("chị",data_survey!BX99)),
ISNUMBER(SEARCH("anh",data_survey!BX99)),
ISNUMBER(SEARCH("ông bà",data_survey!BX99)),
ISNUMBER(SEARCH("giám hộ",data_survey!BX99))
),1,
IF(OR(
ISNUMBER(SEARCH("bản thân",data_survey!BX99)),
ISNUMBER(SEARCH("tự mình",data_survey!BX99)),
ISNUMBER(SEARCH("tự bản thân",data_survey!BX99)),
ISNUMBER(SEARCH("tiền đi làm",data_survey!BX99)),
ISNUMBER(SEARCH("nghiên cứu khoa học",data_survey!BX99)),
ISNUMBER(SEARCH("một nửa lo",data_survey!BX99))
),2,
IF(OR(
ISNUMBER(SEARCH("học bổng",data_survey!BX99)),
ISNUMBER(SEARCH("giảm học phí",data_survey!BX99)),
ISNUMBER(SEARCH("không cần HP",data_survey!BX99)),
ISNUMBER(SEARCH("sư phạm",data_survey!BX99))
),3,4)))</f>
        <v>1</v>
      </c>
      <c r="R100" s="17">
        <f>data_survey!AN99</f>
        <v>0</v>
      </c>
      <c r="S100" s="17">
        <f>data_survey!AJ99</f>
        <v>4</v>
      </c>
      <c r="T100" s="17">
        <f>data_survey!AJ99</f>
        <v>4</v>
      </c>
      <c r="U100" s="17">
        <f>data_survey!CI99</f>
        <v>1</v>
      </c>
      <c r="V100" s="17">
        <f>data_survey!CG99</f>
        <v>2</v>
      </c>
      <c r="W100" s="17">
        <f>data_survey!CE99</f>
        <v>2</v>
      </c>
      <c r="X100" s="17">
        <f>data_survey!CC99</f>
        <v>1</v>
      </c>
      <c r="Y100" s="17">
        <f>data_survey!CA99</f>
        <v>2</v>
      </c>
      <c r="Z100" s="17">
        <f>data_survey!BN99</f>
        <v>4</v>
      </c>
      <c r="AA100" s="17">
        <f>data_survey!BP99</f>
        <v>1</v>
      </c>
      <c r="AB100" s="17">
        <f>data_survey!BQ99</f>
        <v>1</v>
      </c>
      <c r="AC100" s="17">
        <f>data_survey!BT99</f>
        <v>1</v>
      </c>
      <c r="AD100" s="17">
        <f>data_survey!CU99</f>
        <v>0</v>
      </c>
      <c r="AE100" s="17">
        <f>data_survey!CV99</f>
        <v>0</v>
      </c>
      <c r="AF100" s="17">
        <f>data_survey!CW99</f>
        <v>1</v>
      </c>
      <c r="AG100" s="17">
        <f>data_survey!CO99</f>
        <v>0</v>
      </c>
      <c r="AH100" s="17">
        <f>data_survey!DA99</f>
        <v>0</v>
      </c>
      <c r="AI100" s="17">
        <f>data_survey!DC99</f>
        <v>1</v>
      </c>
      <c r="AJ100" s="17">
        <f>data_survey!DQ99</f>
        <v>0</v>
      </c>
      <c r="AK100" s="17">
        <f>data_survey!DF99</f>
        <v>0</v>
      </c>
      <c r="AL100" s="17">
        <f>if(AK100=1, data_survey!DN99, 0)</f>
        <v>0</v>
      </c>
      <c r="AM100" s="17">
        <f>data_survey!CM99</f>
        <v>1.5</v>
      </c>
      <c r="AN100" s="17">
        <f>data_survey!DH99</f>
        <v>0</v>
      </c>
      <c r="AO100" s="17">
        <f>data_survey!DJ99</f>
        <v>0</v>
      </c>
      <c r="AP100" s="17">
        <f>data_survey!DL99</f>
        <v>0</v>
      </c>
      <c r="AQ100" s="17">
        <f>data_survey!BC99</f>
        <v>4</v>
      </c>
      <c r="AR100" s="17">
        <f>data_survey!BD99</f>
        <v>3</v>
      </c>
      <c r="AS100" s="17">
        <f>data_survey!BE99</f>
        <v>4</v>
      </c>
      <c r="AT100" s="17">
        <f>data_survey!BF99</f>
        <v>4</v>
      </c>
      <c r="AU100" s="17">
        <f>data_survey!BG99</f>
        <v>4</v>
      </c>
      <c r="AV100" s="17">
        <f>data_survey!BH99</f>
        <v>4</v>
      </c>
      <c r="AW100" s="17">
        <f>data_survey!BI99</f>
        <v>4</v>
      </c>
      <c r="AX100" s="17">
        <f>data_survey!AP99</f>
        <v>4</v>
      </c>
      <c r="AY100" s="17">
        <f>data_survey!AQ99</f>
        <v>3</v>
      </c>
      <c r="AZ100" s="17">
        <f>data_survey!AR99</f>
        <v>2</v>
      </c>
      <c r="BA100" s="17">
        <f>data_survey!AS99</f>
        <v>3</v>
      </c>
      <c r="BB100" s="17">
        <f>data_survey!AT99</f>
        <v>1</v>
      </c>
      <c r="BC100" s="17">
        <f>data_survey!AU99</f>
        <v>2</v>
      </c>
      <c r="BD100" s="17">
        <f>data_survey!AV99</f>
        <v>4</v>
      </c>
      <c r="BE100" s="17">
        <f>data_survey!AW99</f>
        <v>3</v>
      </c>
      <c r="BF100" s="17">
        <f>data_survey!AX99</f>
        <v>1</v>
      </c>
      <c r="BG100" s="17"/>
    </row>
    <row r="101">
      <c r="A101" s="17">
        <f>if(data_survey!C100="Nam", 0, 1)</f>
        <v>1</v>
      </c>
      <c r="B101" s="17">
        <f>IFERROR(__xludf.DUMMYFUNCTION("LET(
  t, LOWER(TRIM(data_survey!E100)),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01" s="17">
        <f>IFERROR(__xludf.DUMMYFUNCTION("LET(
  t, LOWER(TRIM(data_survey!G100)),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01" s="17">
        <f>IFERROR(__xludf.DUMMYFUNCTION("LET(
  text, LOWER(data_survey!I100),
  IFERROR(
    IFS(
      REGEXMATCH(text,""ở cùng gia đình|ở trọ cùng gia đình""), 0,
      REGEXMATCH(text,""thuê trọ""), 1,
      REGEXMATCH(text,""ở ktx""), 2,
      REGEXMATCH(text,""có nhà tại khu vực đang học|c"&amp;"ó nhà|ở riêng tại chung cư""), 3,
      REGEXMATCH(text,""ở nhà người quen""), 4
    ),
  -1)
)"),1.0)</f>
        <v>1</v>
      </c>
      <c r="E101" s="17">
        <f>IFERROR(__xludf.DUMMYFUNCTION("LET(
  t, LOWER(TRIM(data_survey!K100)),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01" s="17">
        <f>IFERROR(__xludf.DUMMYFUNCTION("LET(
  t, LOWER(TRIM(data_survey!M100)),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01" s="17">
        <f>if(data_survey!O100="Có", 1, 0)</f>
        <v>0</v>
      </c>
      <c r="H101" s="17">
        <f>if(data_survey!R100="", 0, data_survey!R100)</f>
        <v>0</v>
      </c>
      <c r="I101" s="17">
        <f>data_survey!W100</f>
        <v>0</v>
      </c>
      <c r="J101" s="17">
        <f>if(data_survey!AF100="Không áp lực", 0, if(data_survey!AF100="Có chút áp lực", 1, if(data_survey!AF100="Áp lực nhiều", 2, 3)))</f>
        <v>2</v>
      </c>
      <c r="K101" s="17">
        <f>SWITCH(data_survey!AG100,
 "Không ảnh hưởng",0,
 "Có chút ảnh hưởng",1,
 "Ảnh hưởng nhiều",2,
 "Ảnh hưởng rất nhiều",3)</f>
        <v>1</v>
      </c>
      <c r="L101" s="17">
        <f>SWITCH(data_survey!AD100,
 "Không",0,
 "Có một chút",1,
 "Rất lo lắng",2)</f>
        <v>2</v>
      </c>
      <c r="M101" s="17">
        <f>SWITCH(data_survey!AE100,
 "Không",0,
 "Có một chút",1,
 "Nhiều",2)</f>
        <v>1</v>
      </c>
      <c r="N101" s="17">
        <f>data_survey!BV100</f>
        <v>3</v>
      </c>
      <c r="O101" s="17">
        <f>SWITCH(data_survey!BY100,
 "Không",0,
 "Có",1,
 "Nhiều",2)</f>
        <v>1</v>
      </c>
      <c r="P101" s="17">
        <f>if(data_survey!BW100="Không", 0, 1)</f>
        <v>1</v>
      </c>
      <c r="Q101" s="17">
        <f>IF(OR(
ISNUMBER(SEARCH("cha",data_survey!BX100)),
ISNUMBER(SEARCH("mẹ",data_survey!BX100)),
ISNUMBER(SEARCH("ba mẹ",data_survey!BX100)),
ISNUMBER(SEARCH("bame",data_survey!BX100)),
ISNUMBER(SEARCH("gia đình",data_survey!BX100)),
ISNUMBER(SEARCH("chị",data_survey!BX100)),
ISNUMBER(SEARCH("anh",data_survey!BX100)),
ISNUMBER(SEARCH("ông bà",data_survey!BX100)),
ISNUMBER(SEARCH("giám hộ",data_survey!BX100))
),1,
IF(OR(
ISNUMBER(SEARCH("bản thân",data_survey!BX100)),
ISNUMBER(SEARCH("tự mình",data_survey!BX100)),
ISNUMBER(SEARCH("tự bản thân",data_survey!BX100)),
ISNUMBER(SEARCH("tiền đi làm",data_survey!BX100)),
ISNUMBER(SEARCH("nghiên cứu khoa học",data_survey!BX100)),
ISNUMBER(SEARCH("một nửa lo",data_survey!BX100))
),2,
IF(OR(
ISNUMBER(SEARCH("học bổng",data_survey!BX100)),
ISNUMBER(SEARCH("giảm học phí",data_survey!BX100)),
ISNUMBER(SEARCH("không cần HP",data_survey!BX100)),
ISNUMBER(SEARCH("sư phạm",data_survey!BX100))
),3,4)))</f>
        <v>1</v>
      </c>
      <c r="R101" s="17">
        <f>data_survey!AN100</f>
        <v>1</v>
      </c>
      <c r="S101" s="17">
        <f>data_survey!AJ100</f>
        <v>2</v>
      </c>
      <c r="T101" s="17">
        <f>data_survey!AJ100</f>
        <v>2</v>
      </c>
      <c r="U101" s="17">
        <f>data_survey!CI100</f>
        <v>1</v>
      </c>
      <c r="V101" s="17">
        <f>data_survey!CG100</f>
        <v>2</v>
      </c>
      <c r="W101" s="17">
        <f>data_survey!CE100</f>
        <v>1</v>
      </c>
      <c r="X101" s="17">
        <f>data_survey!CC100</f>
        <v>2</v>
      </c>
      <c r="Y101" s="17">
        <f>data_survey!CA100</f>
        <v>1</v>
      </c>
      <c r="Z101" s="17">
        <f>data_survey!BN100</f>
        <v>4</v>
      </c>
      <c r="AA101" s="17">
        <f>data_survey!BP100</f>
        <v>1</v>
      </c>
      <c r="AB101" s="17">
        <f>data_survey!BQ100</f>
        <v>4</v>
      </c>
      <c r="AC101" s="17">
        <f>data_survey!BT100</f>
        <v>1</v>
      </c>
      <c r="AD101" s="17">
        <f>data_survey!CU100</f>
        <v>1</v>
      </c>
      <c r="AE101" s="17">
        <f>data_survey!CV100</f>
        <v>1</v>
      </c>
      <c r="AF101" s="17">
        <f>data_survey!CW100</f>
        <v>0</v>
      </c>
      <c r="AG101" s="17">
        <f>data_survey!CO100</f>
        <v>1</v>
      </c>
      <c r="AH101" s="17">
        <f>data_survey!DA100</f>
        <v>0</v>
      </c>
      <c r="AI101" s="17">
        <f>data_survey!DC100</f>
        <v>1</v>
      </c>
      <c r="AJ101" s="17">
        <f>data_survey!DQ100</f>
        <v>0</v>
      </c>
      <c r="AK101" s="17">
        <f>data_survey!DF100</f>
        <v>0</v>
      </c>
      <c r="AL101" s="17">
        <f>if(AK101=1, data_survey!DN100, 0)</f>
        <v>0</v>
      </c>
      <c r="AM101" s="17">
        <f>data_survey!CM100</f>
        <v>6</v>
      </c>
      <c r="AN101" s="17">
        <f>data_survey!DH100</f>
        <v>0</v>
      </c>
      <c r="AO101" s="17">
        <f>data_survey!DJ100</f>
        <v>0</v>
      </c>
      <c r="AP101" s="17">
        <f>data_survey!DL100</f>
        <v>0</v>
      </c>
      <c r="AQ101" s="17">
        <f>data_survey!BC100</f>
        <v>2</v>
      </c>
      <c r="AR101" s="17">
        <f>data_survey!BD100</f>
        <v>2</v>
      </c>
      <c r="AS101" s="17">
        <f>data_survey!BE100</f>
        <v>3</v>
      </c>
      <c r="AT101" s="17">
        <f>data_survey!BF100</f>
        <v>2</v>
      </c>
      <c r="AU101" s="17">
        <f>data_survey!BG100</f>
        <v>2</v>
      </c>
      <c r="AV101" s="17">
        <f>data_survey!BH100</f>
        <v>2</v>
      </c>
      <c r="AW101" s="17">
        <f>data_survey!BI100</f>
        <v>2</v>
      </c>
      <c r="AX101" s="17">
        <f>data_survey!AP100</f>
        <v>3</v>
      </c>
      <c r="AY101" s="17">
        <f>data_survey!AQ100</f>
        <v>2</v>
      </c>
      <c r="AZ101" s="17">
        <f>data_survey!AR100</f>
        <v>4</v>
      </c>
      <c r="BA101" s="17">
        <f>data_survey!AS100</f>
        <v>3</v>
      </c>
      <c r="BB101" s="17">
        <f>data_survey!AT100</f>
        <v>3</v>
      </c>
      <c r="BC101" s="17">
        <f>data_survey!AU100</f>
        <v>2</v>
      </c>
      <c r="BD101" s="17">
        <f>data_survey!AV100</f>
        <v>2</v>
      </c>
      <c r="BE101" s="17">
        <f>data_survey!AW100</f>
        <v>2</v>
      </c>
      <c r="BF101" s="17">
        <f>data_survey!AX100</f>
        <v>3</v>
      </c>
      <c r="BG101" s="17"/>
    </row>
    <row r="102">
      <c r="A102" s="17">
        <f>if(data_survey!C101="Nam", 0, 1)</f>
        <v>0</v>
      </c>
      <c r="B102" s="17">
        <f>IFERROR(__xludf.DUMMYFUNCTION("LET(
  t, LOWER(TRIM(data_survey!E101)),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102" s="17">
        <f>IFERROR(__xludf.DUMMYFUNCTION("LET(
  t, LOWER(TRIM(data_survey!G101)),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02" s="17">
        <f>IFERROR(__xludf.DUMMYFUNCTION("LET(
  text, LOWER(data_survey!I101),
  IFERROR(
    IFS(
      REGEXMATCH(text,""ở cùng gia đình|ở trọ cùng gia đình""), 0,
      REGEXMATCH(text,""thuê trọ""), 1,
      REGEXMATCH(text,""ở ktx""), 2,
      REGEXMATCH(text,""có nhà tại khu vực đang học|c"&amp;"ó nhà|ở riêng tại chung cư""), 3,
      REGEXMATCH(text,""ở nhà người quen""), 4
    ),
  -1)
)"),2.0)</f>
        <v>2</v>
      </c>
      <c r="E102" s="17">
        <f>IFERROR(__xludf.DUMMYFUNCTION("LET(
  t, LOWER(TRIM(data_survey!K101)),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02" s="17">
        <f>IFERROR(__xludf.DUMMYFUNCTION("LET(
  t, LOWER(TRIM(data_survey!M101)),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02" s="17">
        <f>if(data_survey!O101="Có", 1, 0)</f>
        <v>0</v>
      </c>
      <c r="H102" s="17">
        <f>if(data_survey!R101="", 0, data_survey!R101)</f>
        <v>0</v>
      </c>
      <c r="I102" s="17">
        <f>data_survey!W101</f>
        <v>0</v>
      </c>
      <c r="J102" s="17">
        <f>if(data_survey!AF101="Không áp lực", 0, if(data_survey!AF101="Có chút áp lực", 1, if(data_survey!AF101="Áp lực nhiều", 2, 3)))</f>
        <v>1</v>
      </c>
      <c r="K102" s="17">
        <f>SWITCH(data_survey!AG101,
 "Không ảnh hưởng",0,
 "Có chút ảnh hưởng",1,
 "Ảnh hưởng nhiều",2,
 "Ảnh hưởng rất nhiều",3)</f>
        <v>2</v>
      </c>
      <c r="L102" s="17">
        <f>SWITCH(data_survey!AD101,
 "Không",0,
 "Có một chút",1,
 "Rất lo lắng",2)</f>
        <v>2</v>
      </c>
      <c r="M102" s="17">
        <f>SWITCH(data_survey!AE101,
 "Không",0,
 "Có một chút",1,
 "Nhiều",2)</f>
        <v>0</v>
      </c>
      <c r="N102" s="17">
        <f>data_survey!BV101</f>
        <v>4</v>
      </c>
      <c r="O102" s="17">
        <f>SWITCH(data_survey!BY101,
 "Không",0,
 "Có",1,
 "Nhiều",2)</f>
        <v>0</v>
      </c>
      <c r="P102" s="17">
        <f>if(data_survey!BW101="Không", 0, 1)</f>
        <v>0</v>
      </c>
      <c r="Q102" s="17">
        <f>IF(OR(
ISNUMBER(SEARCH("cha",data_survey!BX101)),
ISNUMBER(SEARCH("mẹ",data_survey!BX101)),
ISNUMBER(SEARCH("ba mẹ",data_survey!BX101)),
ISNUMBER(SEARCH("bame",data_survey!BX101)),
ISNUMBER(SEARCH("gia đình",data_survey!BX101)),
ISNUMBER(SEARCH("chị",data_survey!BX101)),
ISNUMBER(SEARCH("anh",data_survey!BX101)),
ISNUMBER(SEARCH("ông bà",data_survey!BX101)),
ISNUMBER(SEARCH("giám hộ",data_survey!BX101))
),1,
IF(OR(
ISNUMBER(SEARCH("bản thân",data_survey!BX101)),
ISNUMBER(SEARCH("tự mình",data_survey!BX101)),
ISNUMBER(SEARCH("tự bản thân",data_survey!BX101)),
ISNUMBER(SEARCH("tiền đi làm",data_survey!BX101)),
ISNUMBER(SEARCH("nghiên cứu khoa học",data_survey!BX101)),
ISNUMBER(SEARCH("một nửa lo",data_survey!BX101))
),2,
IF(OR(
ISNUMBER(SEARCH("học bổng",data_survey!BX101)),
ISNUMBER(SEARCH("giảm học phí",data_survey!BX101)),
ISNUMBER(SEARCH("không cần HP",data_survey!BX101)),
ISNUMBER(SEARCH("sư phạm",data_survey!BX101))
),3,4)))</f>
        <v>1</v>
      </c>
      <c r="R102" s="17">
        <f>data_survey!AN101</f>
        <v>0</v>
      </c>
      <c r="S102" s="17">
        <f>data_survey!AJ101</f>
        <v>0</v>
      </c>
      <c r="T102" s="17">
        <f>data_survey!AJ101</f>
        <v>0</v>
      </c>
      <c r="U102" s="17">
        <f>data_survey!CI101</f>
        <v>1</v>
      </c>
      <c r="V102" s="17">
        <f>data_survey!CG101</f>
        <v>1</v>
      </c>
      <c r="W102" s="17">
        <f>data_survey!CE101</f>
        <v>2</v>
      </c>
      <c r="X102" s="17">
        <f>data_survey!CC101</f>
        <v>2</v>
      </c>
      <c r="Y102" s="17">
        <f>data_survey!CA101</f>
        <v>1</v>
      </c>
      <c r="Z102" s="17">
        <f>data_survey!BN101</f>
        <v>5</v>
      </c>
      <c r="AA102" s="17">
        <f>data_survey!BP101</f>
        <v>1</v>
      </c>
      <c r="AB102" s="17">
        <f>data_survey!BQ101</f>
        <v>3</v>
      </c>
      <c r="AC102" s="17">
        <f>data_survey!BT101</f>
        <v>1</v>
      </c>
      <c r="AD102" s="17">
        <f>data_survey!CU101</f>
        <v>0</v>
      </c>
      <c r="AE102" s="17">
        <f>data_survey!CV101</f>
        <v>0</v>
      </c>
      <c r="AF102" s="17">
        <f>data_survey!CW101</f>
        <v>0</v>
      </c>
      <c r="AG102" s="17">
        <f>data_survey!CO101</f>
        <v>0</v>
      </c>
      <c r="AH102" s="17">
        <f>data_survey!DA101</f>
        <v>0</v>
      </c>
      <c r="AI102" s="17">
        <f>data_survey!DC101</f>
        <v>0</v>
      </c>
      <c r="AJ102" s="17">
        <f>data_survey!DQ101</f>
        <v>0</v>
      </c>
      <c r="AK102" s="17">
        <f>data_survey!DF101</f>
        <v>1</v>
      </c>
      <c r="AL102" s="17">
        <f>if(AK102=1, data_survey!DN101, 0)</f>
        <v>3.5</v>
      </c>
      <c r="AM102" s="17">
        <f>data_survey!CM101</f>
        <v>3.5</v>
      </c>
      <c r="AN102" s="17">
        <f>data_survey!DH101</f>
        <v>0</v>
      </c>
      <c r="AO102" s="17">
        <f>data_survey!DJ101</f>
        <v>0</v>
      </c>
      <c r="AP102" s="17">
        <f>data_survey!DL101</f>
        <v>0</v>
      </c>
      <c r="AQ102" s="17">
        <f>data_survey!BC101</f>
        <v>4</v>
      </c>
      <c r="AR102" s="17">
        <f>data_survey!BD101</f>
        <v>2</v>
      </c>
      <c r="AS102" s="17">
        <f>data_survey!BE101</f>
        <v>3</v>
      </c>
      <c r="AT102" s="17">
        <f>data_survey!BF101</f>
        <v>3</v>
      </c>
      <c r="AU102" s="17">
        <f>data_survey!BG101</f>
        <v>2</v>
      </c>
      <c r="AV102" s="17">
        <f>data_survey!BH101</f>
        <v>2</v>
      </c>
      <c r="AW102" s="17">
        <f>data_survey!BI101</f>
        <v>2</v>
      </c>
      <c r="AX102" s="17">
        <f>data_survey!AP101</f>
        <v>2</v>
      </c>
      <c r="AY102" s="17">
        <f>data_survey!AQ101</f>
        <v>3</v>
      </c>
      <c r="AZ102" s="17">
        <f>data_survey!AR101</f>
        <v>3</v>
      </c>
      <c r="BA102" s="17">
        <f>data_survey!AS101</f>
        <v>3</v>
      </c>
      <c r="BB102" s="17">
        <f>data_survey!AT101</f>
        <v>2</v>
      </c>
      <c r="BC102" s="17">
        <f>data_survey!AU101</f>
        <v>3</v>
      </c>
      <c r="BD102" s="17">
        <f>data_survey!AV101</f>
        <v>1</v>
      </c>
      <c r="BE102" s="17">
        <f>data_survey!AW101</f>
        <v>2</v>
      </c>
      <c r="BF102" s="17">
        <f>data_survey!AX101</f>
        <v>1</v>
      </c>
      <c r="BG102" s="17"/>
    </row>
    <row r="103">
      <c r="A103" s="17">
        <f>if(data_survey!C102="Nam", 0, 1)</f>
        <v>0</v>
      </c>
      <c r="B103" s="17">
        <f>IFERROR(__xludf.DUMMYFUNCTION("LET(
  t, LOWER(TRIM(data_survey!E102)),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103" s="17">
        <f>IFERROR(__xludf.DUMMYFUNCTION("LET(
  t, LOWER(TRIM(data_survey!G102)),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03" s="17">
        <f>IFERROR(__xludf.DUMMYFUNCTION("LET(
  text, LOWER(data_survey!I102),
  IFERROR(
    IFS(
      REGEXMATCH(text,""ở cùng gia đình|ở trọ cùng gia đình""), 0,
      REGEXMATCH(text,""thuê trọ""), 1,
      REGEXMATCH(text,""ở ktx""), 2,
      REGEXMATCH(text,""có nhà tại khu vực đang học|c"&amp;"ó nhà|ở riêng tại chung cư""), 3,
      REGEXMATCH(text,""ở nhà người quen""), 4
    ),
  -1)
)"),3.0)</f>
        <v>3</v>
      </c>
      <c r="E103" s="17">
        <f>IFERROR(__xludf.DUMMYFUNCTION("LET(
  t, LOWER(TRIM(data_survey!K102)),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03" s="17">
        <f>IFERROR(__xludf.DUMMYFUNCTION("LET(
  t, LOWER(TRIM(data_survey!M102)),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03" s="17">
        <f>if(data_survey!O102="Có", 1, 0)</f>
        <v>0</v>
      </c>
      <c r="H103" s="17">
        <f>if(data_survey!R102="", 0, data_survey!R102)</f>
        <v>0</v>
      </c>
      <c r="I103" s="17">
        <f>data_survey!W102</f>
        <v>0</v>
      </c>
      <c r="J103" s="17">
        <f>if(data_survey!AF102="Không áp lực", 0, if(data_survey!AF102="Có chút áp lực", 1, if(data_survey!AF102="Áp lực nhiều", 2, 3)))</f>
        <v>0</v>
      </c>
      <c r="K103" s="17">
        <f>SWITCH(data_survey!AG102,
 "Không ảnh hưởng",0,
 "Có chút ảnh hưởng",1,
 "Ảnh hưởng nhiều",2,
 "Ảnh hưởng rất nhiều",3)</f>
        <v>0</v>
      </c>
      <c r="L103" s="17">
        <f>SWITCH(data_survey!AD102,
 "Không",0,
 "Có một chút",1,
 "Rất lo lắng",2)</f>
        <v>2</v>
      </c>
      <c r="M103" s="17">
        <f>SWITCH(data_survey!AE102,
 "Không",0,
 "Có một chút",1,
 "Nhiều",2)</f>
        <v>0</v>
      </c>
      <c r="N103" s="17">
        <f>data_survey!BV102</f>
        <v>2</v>
      </c>
      <c r="O103" s="17">
        <f>SWITCH(data_survey!BY102,
 "Không",0,
 "Có",1,
 "Nhiều",2)</f>
        <v>0</v>
      </c>
      <c r="P103" s="17">
        <f>if(data_survey!BW102="Không", 0, 1)</f>
        <v>0</v>
      </c>
      <c r="Q103" s="17">
        <f>IF(OR(
ISNUMBER(SEARCH("cha",data_survey!BX102)),
ISNUMBER(SEARCH("mẹ",data_survey!BX102)),
ISNUMBER(SEARCH("ba mẹ",data_survey!BX102)),
ISNUMBER(SEARCH("bame",data_survey!BX102)),
ISNUMBER(SEARCH("gia đình",data_survey!BX102)),
ISNUMBER(SEARCH("chị",data_survey!BX102)),
ISNUMBER(SEARCH("anh",data_survey!BX102)),
ISNUMBER(SEARCH("ông bà",data_survey!BX102)),
ISNUMBER(SEARCH("giám hộ",data_survey!BX102))
),1,
IF(OR(
ISNUMBER(SEARCH("bản thân",data_survey!BX102)),
ISNUMBER(SEARCH("tự mình",data_survey!BX102)),
ISNUMBER(SEARCH("tự bản thân",data_survey!BX102)),
ISNUMBER(SEARCH("tiền đi làm",data_survey!BX102)),
ISNUMBER(SEARCH("nghiên cứu khoa học",data_survey!BX102)),
ISNUMBER(SEARCH("một nửa lo",data_survey!BX102))
),2,
IF(OR(
ISNUMBER(SEARCH("học bổng",data_survey!BX102)),
ISNUMBER(SEARCH("giảm học phí",data_survey!BX102)),
ISNUMBER(SEARCH("không cần HP",data_survey!BX102)),
ISNUMBER(SEARCH("sư phạm",data_survey!BX102))
),3,4)))</f>
        <v>3</v>
      </c>
      <c r="R103" s="17">
        <f>data_survey!AN102</f>
        <v>0</v>
      </c>
      <c r="S103" s="17">
        <f>data_survey!AJ102</f>
        <v>2</v>
      </c>
      <c r="T103" s="17">
        <f>data_survey!AJ102</f>
        <v>2</v>
      </c>
      <c r="U103" s="17">
        <f>data_survey!CI102</f>
        <v>1</v>
      </c>
      <c r="V103" s="17">
        <f>data_survey!CG102</f>
        <v>0</v>
      </c>
      <c r="W103" s="17">
        <f>data_survey!CE102</f>
        <v>1</v>
      </c>
      <c r="X103" s="17">
        <f>data_survey!CC102</f>
        <v>1</v>
      </c>
      <c r="Y103" s="17">
        <f>data_survey!CA102</f>
        <v>0</v>
      </c>
      <c r="Z103" s="17">
        <f>data_survey!BN102</f>
        <v>5</v>
      </c>
      <c r="AA103" s="17">
        <f>data_survey!BP102</f>
        <v>0</v>
      </c>
      <c r="AB103" s="17">
        <f>data_survey!BQ102</f>
        <v>2</v>
      </c>
      <c r="AC103" s="17">
        <f>data_survey!BT102</f>
        <v>1</v>
      </c>
      <c r="AD103" s="17">
        <f>data_survey!CU102</f>
        <v>0</v>
      </c>
      <c r="AE103" s="17">
        <f>data_survey!CV102</f>
        <v>1</v>
      </c>
      <c r="AF103" s="17">
        <f>data_survey!CW102</f>
        <v>0</v>
      </c>
      <c r="AG103" s="17">
        <f>data_survey!CO102</f>
        <v>0</v>
      </c>
      <c r="AH103" s="17">
        <f>data_survey!DA102</f>
        <v>0</v>
      </c>
      <c r="AI103" s="17">
        <f>data_survey!DC102</f>
        <v>0</v>
      </c>
      <c r="AJ103" s="17">
        <f>data_survey!DQ102</f>
        <v>0</v>
      </c>
      <c r="AK103" s="17">
        <f>data_survey!DF102</f>
        <v>0</v>
      </c>
      <c r="AL103" s="17">
        <f>if(AK103=1, data_survey!DN102, 0)</f>
        <v>0</v>
      </c>
      <c r="AM103" s="17">
        <f>data_survey!CM102</f>
        <v>1.5</v>
      </c>
      <c r="AN103" s="17">
        <f>data_survey!DH102</f>
        <v>0</v>
      </c>
      <c r="AO103" s="17">
        <f>data_survey!DJ102</f>
        <v>0</v>
      </c>
      <c r="AP103" s="17">
        <f>data_survey!DL102</f>
        <v>0</v>
      </c>
      <c r="AQ103" s="17">
        <f>data_survey!BC102</f>
        <v>1</v>
      </c>
      <c r="AR103" s="17">
        <f>data_survey!BD102</f>
        <v>1</v>
      </c>
      <c r="AS103" s="17">
        <f>data_survey!BE102</f>
        <v>1</v>
      </c>
      <c r="AT103" s="17">
        <f>data_survey!BF102</f>
        <v>1</v>
      </c>
      <c r="AU103" s="17">
        <f>data_survey!BG102</f>
        <v>2</v>
      </c>
      <c r="AV103" s="17">
        <f>data_survey!BH102</f>
        <v>1</v>
      </c>
      <c r="AW103" s="17">
        <f>data_survey!BI102</f>
        <v>1</v>
      </c>
      <c r="AX103" s="17">
        <f>data_survey!AP102</f>
        <v>1</v>
      </c>
      <c r="AY103" s="17">
        <f>data_survey!AQ102</f>
        <v>1</v>
      </c>
      <c r="AZ103" s="17">
        <f>data_survey!AR102</f>
        <v>1</v>
      </c>
      <c r="BA103" s="17">
        <f>data_survey!AS102</f>
        <v>1</v>
      </c>
      <c r="BB103" s="17">
        <f>data_survey!AT102</f>
        <v>1</v>
      </c>
      <c r="BC103" s="17">
        <f>data_survey!AU102</f>
        <v>1</v>
      </c>
      <c r="BD103" s="17">
        <f>data_survey!AV102</f>
        <v>3</v>
      </c>
      <c r="BE103" s="17">
        <f>data_survey!AW102</f>
        <v>1</v>
      </c>
      <c r="BF103" s="17">
        <f>data_survey!AX102</f>
        <v>1</v>
      </c>
      <c r="BG103" s="17"/>
    </row>
    <row r="104">
      <c r="A104" s="17">
        <f>if(data_survey!C103="Nam", 0, 1)</f>
        <v>0</v>
      </c>
      <c r="B104" s="17">
        <f>IFERROR(__xludf.DUMMYFUNCTION("LET(
  t, LOWER(TRIM(data_survey!E103)),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04" s="17">
        <f>IFERROR(__xludf.DUMMYFUNCTION("LET(
  t, LOWER(TRIM(data_survey!G103)),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04" s="17">
        <f>IFERROR(__xludf.DUMMYFUNCTION("LET(
  text, LOWER(data_survey!I103),
  IFERROR(
    IFS(
      REGEXMATCH(text,""ở cùng gia đình|ở trọ cùng gia đình""), 0,
      REGEXMATCH(text,""thuê trọ""), 1,
      REGEXMATCH(text,""ở ktx""), 2,
      REGEXMATCH(text,""có nhà tại khu vực đang học|c"&amp;"ó nhà|ở riêng tại chung cư""), 3,
      REGEXMATCH(text,""ở nhà người quen""), 4
    ),
  -1)
)"),0.0)</f>
        <v>0</v>
      </c>
      <c r="E104" s="17">
        <f>IFERROR(__xludf.DUMMYFUNCTION("LET(
  t, LOWER(TRIM(data_survey!K103)),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04" s="17">
        <f>IFERROR(__xludf.DUMMYFUNCTION("LET(
  t, LOWER(TRIM(data_survey!M103)),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04" s="17">
        <f>if(data_survey!O103="Có", 1, 0)</f>
        <v>0</v>
      </c>
      <c r="H104" s="17">
        <f>if(data_survey!R103="", 0, data_survey!R103)</f>
        <v>0</v>
      </c>
      <c r="I104" s="17">
        <f>data_survey!W103</f>
        <v>0</v>
      </c>
      <c r="J104" s="17">
        <f>if(data_survey!AF103="Không áp lực", 0, if(data_survey!AF103="Có chút áp lực", 1, if(data_survey!AF103="Áp lực nhiều", 2, 3)))</f>
        <v>0</v>
      </c>
      <c r="K104" s="17">
        <f>SWITCH(data_survey!AG103,
 "Không ảnh hưởng",0,
 "Có chút ảnh hưởng",1,
 "Ảnh hưởng nhiều",2,
 "Ảnh hưởng rất nhiều",3)</f>
        <v>1</v>
      </c>
      <c r="L104" s="17">
        <f>SWITCH(data_survey!AD103,
 "Không",0,
 "Có một chút",1,
 "Rất lo lắng",2)</f>
        <v>2</v>
      </c>
      <c r="M104" s="17">
        <f>SWITCH(data_survey!AE103,
 "Không",0,
 "Có một chút",1,
 "Nhiều",2)</f>
        <v>0</v>
      </c>
      <c r="N104" s="17">
        <f>data_survey!BV103</f>
        <v>3</v>
      </c>
      <c r="O104" s="17">
        <f>SWITCH(data_survey!BY103,
 "Không",0,
 "Có",1,
 "Nhiều",2)</f>
        <v>1</v>
      </c>
      <c r="P104" s="17">
        <f>if(data_survey!BW103="Không", 0, 1)</f>
        <v>1</v>
      </c>
      <c r="Q104" s="17">
        <f>IF(OR(
ISNUMBER(SEARCH("cha",data_survey!BX103)),
ISNUMBER(SEARCH("mẹ",data_survey!BX103)),
ISNUMBER(SEARCH("ba mẹ",data_survey!BX103)),
ISNUMBER(SEARCH("bame",data_survey!BX103)),
ISNUMBER(SEARCH("gia đình",data_survey!BX103)),
ISNUMBER(SEARCH("chị",data_survey!BX103)),
ISNUMBER(SEARCH("anh",data_survey!BX103)),
ISNUMBER(SEARCH("ông bà",data_survey!BX103)),
ISNUMBER(SEARCH("giám hộ",data_survey!BX103))
),1,
IF(OR(
ISNUMBER(SEARCH("bản thân",data_survey!BX103)),
ISNUMBER(SEARCH("tự mình",data_survey!BX103)),
ISNUMBER(SEARCH("tự bản thân",data_survey!BX103)),
ISNUMBER(SEARCH("tiền đi làm",data_survey!BX103)),
ISNUMBER(SEARCH("nghiên cứu khoa học",data_survey!BX103)),
ISNUMBER(SEARCH("một nửa lo",data_survey!BX103))
),2,
IF(OR(
ISNUMBER(SEARCH("học bổng",data_survey!BX103)),
ISNUMBER(SEARCH("giảm học phí",data_survey!BX103)),
ISNUMBER(SEARCH("không cần HP",data_survey!BX103)),
ISNUMBER(SEARCH("sư phạm",data_survey!BX103))
),3,4)))</f>
        <v>1</v>
      </c>
      <c r="R104" s="17">
        <f>data_survey!AN103</f>
        <v>1</v>
      </c>
      <c r="S104" s="17">
        <f>data_survey!AJ103</f>
        <v>1</v>
      </c>
      <c r="T104" s="17">
        <f>data_survey!AJ103</f>
        <v>1</v>
      </c>
      <c r="U104" s="17">
        <f>data_survey!CI103</f>
        <v>0</v>
      </c>
      <c r="V104" s="17">
        <f>data_survey!CG103</f>
        <v>0</v>
      </c>
      <c r="W104" s="17">
        <f>data_survey!CE103</f>
        <v>0</v>
      </c>
      <c r="X104" s="17">
        <f>data_survey!CC103</f>
        <v>0</v>
      </c>
      <c r="Y104" s="17">
        <f>data_survey!CA103</f>
        <v>0</v>
      </c>
      <c r="Z104" s="17">
        <f>data_survey!BN103</f>
        <v>1</v>
      </c>
      <c r="AA104" s="17">
        <f>data_survey!BP103</f>
        <v>0</v>
      </c>
      <c r="AB104" s="17">
        <f>data_survey!BQ103</f>
        <v>2</v>
      </c>
      <c r="AC104" s="17">
        <f>data_survey!BT103</f>
        <v>0</v>
      </c>
      <c r="AD104" s="17">
        <f>data_survey!CU103</f>
        <v>0</v>
      </c>
      <c r="AE104" s="17">
        <f>data_survey!CV103</f>
        <v>0</v>
      </c>
      <c r="AF104" s="17">
        <f>data_survey!CW103</f>
        <v>0</v>
      </c>
      <c r="AG104" s="17">
        <f>data_survey!CO103</f>
        <v>0</v>
      </c>
      <c r="AH104" s="17">
        <f>data_survey!DA103</f>
        <v>0</v>
      </c>
      <c r="AI104" s="17">
        <f>data_survey!DC103</f>
        <v>0</v>
      </c>
      <c r="AJ104" s="17">
        <f>data_survey!DQ103</f>
        <v>0</v>
      </c>
      <c r="AK104" s="17">
        <f>data_survey!DF103</f>
        <v>1</v>
      </c>
      <c r="AL104" s="17">
        <f>if(AK104=1, data_survey!DN103, 0)</f>
        <v>0.5</v>
      </c>
      <c r="AM104" s="17">
        <f>data_survey!CM103</f>
        <v>6</v>
      </c>
      <c r="AN104" s="17">
        <f>data_survey!DH103</f>
        <v>0</v>
      </c>
      <c r="AO104" s="17">
        <f>data_survey!DJ103</f>
        <v>0</v>
      </c>
      <c r="AP104" s="17">
        <f>data_survey!DL103</f>
        <v>0</v>
      </c>
      <c r="AQ104" s="17">
        <f>data_survey!BC103</f>
        <v>1</v>
      </c>
      <c r="AR104" s="17">
        <f>data_survey!BD103</f>
        <v>1</v>
      </c>
      <c r="AS104" s="17">
        <f>data_survey!BE103</f>
        <v>1</v>
      </c>
      <c r="AT104" s="17">
        <f>data_survey!BF103</f>
        <v>1</v>
      </c>
      <c r="AU104" s="17">
        <f>data_survey!BG103</f>
        <v>1</v>
      </c>
      <c r="AV104" s="17">
        <f>data_survey!BH103</f>
        <v>1</v>
      </c>
      <c r="AW104" s="17">
        <f>data_survey!BI103</f>
        <v>1</v>
      </c>
      <c r="AX104" s="17">
        <f>data_survey!AP103</f>
        <v>1</v>
      </c>
      <c r="AY104" s="17">
        <f>data_survey!AQ103</f>
        <v>1</v>
      </c>
      <c r="AZ104" s="17">
        <f>data_survey!AR103</f>
        <v>1</v>
      </c>
      <c r="BA104" s="17">
        <f>data_survey!AS103</f>
        <v>1</v>
      </c>
      <c r="BB104" s="17">
        <f>data_survey!AT103</f>
        <v>1</v>
      </c>
      <c r="BC104" s="17">
        <f>data_survey!AU103</f>
        <v>1</v>
      </c>
      <c r="BD104" s="17">
        <f>data_survey!AV103</f>
        <v>1</v>
      </c>
      <c r="BE104" s="17">
        <f>data_survey!AW103</f>
        <v>1</v>
      </c>
      <c r="BF104" s="17">
        <f>data_survey!AX103</f>
        <v>1</v>
      </c>
      <c r="BG104" s="17"/>
    </row>
    <row r="105">
      <c r="A105" s="17">
        <f>if(data_survey!C104="Nam", 0, 1)</f>
        <v>0</v>
      </c>
      <c r="B105" s="17">
        <f>IFERROR(__xludf.DUMMYFUNCTION("LET(
  t, LOWER(TRIM(data_survey!E104)),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05" s="17">
        <f>IFERROR(__xludf.DUMMYFUNCTION("LET(
  t, LOWER(TRIM(data_survey!G104)),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05" s="17">
        <f>IFERROR(__xludf.DUMMYFUNCTION("LET(
  text, LOWER(data_survey!I104),
  IFERROR(
    IFS(
      REGEXMATCH(text,""ở cùng gia đình|ở trọ cùng gia đình""), 0,
      REGEXMATCH(text,""thuê trọ""), 1,
      REGEXMATCH(text,""ở ktx""), 2,
      REGEXMATCH(text,""có nhà tại khu vực đang học|c"&amp;"ó nhà|ở riêng tại chung cư""), 3,
      REGEXMATCH(text,""ở nhà người quen""), 4
    ),
  -1)
)"),1.0)</f>
        <v>1</v>
      </c>
      <c r="E105" s="17">
        <f>IFERROR(__xludf.DUMMYFUNCTION("LET(
  t, LOWER(TRIM(data_survey!K104)),
  IFERROR(
    IFS(
      REGEXMATCH(t,""xuất\s*sắc""), 0,
      REGEXMATCH(t,""^giỏi$""), 1,
      REGEXMATCH(t,""^khá$""), 2,
      REGEXMATCH(t,""trung bình|bình thường|^4$""), 3,
      REGEXMATCH(t,""rớt""), 4,"&amp;"
      REGEXMATCH(t,""năm nhất|tân sinh viên|mới|chưa|không|sắp thi|chuẩn bị thi|kq|kết quả|chưa có|chưa biết""), 5,
      TRUE, 5
    ),
  5)
)"),0.0)</f>
        <v>0</v>
      </c>
      <c r="F105" s="17">
        <f>IFERROR(__xludf.DUMMYFUNCTION("LET(
  t, LOWER(TRIM(data_survey!M104)),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05" s="17">
        <f>if(data_survey!O104="Có", 1, 0)</f>
        <v>0</v>
      </c>
      <c r="H105" s="17">
        <f>if(data_survey!R104="", 0, data_survey!R104)</f>
        <v>0</v>
      </c>
      <c r="I105" s="17">
        <f>data_survey!W104</f>
        <v>0</v>
      </c>
      <c r="J105" s="17">
        <f>if(data_survey!AF104="Không áp lực", 0, if(data_survey!AF104="Có chút áp lực", 1, if(data_survey!AF104="Áp lực nhiều", 2, 3)))</f>
        <v>1</v>
      </c>
      <c r="K105" s="17">
        <f>SWITCH(data_survey!AG104,
 "Không ảnh hưởng",0,
 "Có chút ảnh hưởng",1,
 "Ảnh hưởng nhiều",2,
 "Ảnh hưởng rất nhiều",3)</f>
        <v>1</v>
      </c>
      <c r="L105" s="17">
        <f>SWITCH(data_survey!AD104,
 "Không",0,
 "Có một chút",1,
 "Rất lo lắng",2)</f>
        <v>1</v>
      </c>
      <c r="M105" s="17">
        <f>SWITCH(data_survey!AE104,
 "Không",0,
 "Có một chút",1,
 "Nhiều",2)</f>
        <v>1</v>
      </c>
      <c r="N105" s="17">
        <f>data_survey!BV104</f>
        <v>1</v>
      </c>
      <c r="O105" s="17">
        <f>SWITCH(data_survey!BY104,
 "Không",0,
 "Có",1,
 "Nhiều",2)</f>
        <v>0</v>
      </c>
      <c r="P105" s="17">
        <f>if(data_survey!BW104="Không", 0, 1)</f>
        <v>0</v>
      </c>
      <c r="Q105" s="17">
        <f>IF(OR(
ISNUMBER(SEARCH("cha",data_survey!BX104)),
ISNUMBER(SEARCH("mẹ",data_survey!BX104)),
ISNUMBER(SEARCH("ba mẹ",data_survey!BX104)),
ISNUMBER(SEARCH("bame",data_survey!BX104)),
ISNUMBER(SEARCH("gia đình",data_survey!BX104)),
ISNUMBER(SEARCH("chị",data_survey!BX104)),
ISNUMBER(SEARCH("anh",data_survey!BX104)),
ISNUMBER(SEARCH("ông bà",data_survey!BX104)),
ISNUMBER(SEARCH("giám hộ",data_survey!BX104))
),1,
IF(OR(
ISNUMBER(SEARCH("bản thân",data_survey!BX104)),
ISNUMBER(SEARCH("tự mình",data_survey!BX104)),
ISNUMBER(SEARCH("tự bản thân",data_survey!BX104)),
ISNUMBER(SEARCH("tiền đi làm",data_survey!BX104)),
ISNUMBER(SEARCH("nghiên cứu khoa học",data_survey!BX104)),
ISNUMBER(SEARCH("một nửa lo",data_survey!BX104))
),2,
IF(OR(
ISNUMBER(SEARCH("học bổng",data_survey!BX104)),
ISNUMBER(SEARCH("giảm học phí",data_survey!BX104)),
ISNUMBER(SEARCH("không cần HP",data_survey!BX104)),
ISNUMBER(SEARCH("sư phạm",data_survey!BX104))
),3,4)))</f>
        <v>1</v>
      </c>
      <c r="R105" s="17">
        <f>data_survey!AN104</f>
        <v>0</v>
      </c>
      <c r="S105" s="17">
        <f>data_survey!AJ104</f>
        <v>0</v>
      </c>
      <c r="T105" s="17">
        <f>data_survey!AJ104</f>
        <v>0</v>
      </c>
      <c r="U105" s="17">
        <f>data_survey!CI104</f>
        <v>0</v>
      </c>
      <c r="V105" s="17">
        <f>data_survey!CG104</f>
        <v>1</v>
      </c>
      <c r="W105" s="17">
        <f>data_survey!CE104</f>
        <v>1</v>
      </c>
      <c r="X105" s="17">
        <f>data_survey!CC104</f>
        <v>0</v>
      </c>
      <c r="Y105" s="17">
        <f>data_survey!CA104</f>
        <v>0</v>
      </c>
      <c r="Z105" s="17">
        <f>data_survey!BN104</f>
        <v>5</v>
      </c>
      <c r="AA105" s="17">
        <f>data_survey!BP104</f>
        <v>0</v>
      </c>
      <c r="AB105" s="17">
        <f>data_survey!BQ104</f>
        <v>1</v>
      </c>
      <c r="AC105" s="17">
        <f>data_survey!BT104</f>
        <v>1</v>
      </c>
      <c r="AD105" s="17">
        <f>data_survey!CU104</f>
        <v>0</v>
      </c>
      <c r="AE105" s="17">
        <f>data_survey!CV104</f>
        <v>0</v>
      </c>
      <c r="AF105" s="17">
        <f>data_survey!CW104</f>
        <v>0</v>
      </c>
      <c r="AG105" s="17">
        <f>data_survey!CO104</f>
        <v>0</v>
      </c>
      <c r="AH105" s="17">
        <f>data_survey!DA104</f>
        <v>0</v>
      </c>
      <c r="AI105" s="17">
        <f>data_survey!DC104</f>
        <v>0</v>
      </c>
      <c r="AJ105" s="17">
        <f>data_survey!DQ104</f>
        <v>0</v>
      </c>
      <c r="AK105" s="17">
        <f>data_survey!DF104</f>
        <v>0</v>
      </c>
      <c r="AL105" s="17">
        <f>if(AK105=1, data_survey!DN104, 0)</f>
        <v>0</v>
      </c>
      <c r="AM105" s="17">
        <f>data_survey!CM104</f>
        <v>0.75</v>
      </c>
      <c r="AN105" s="17">
        <f>data_survey!DH104</f>
        <v>0</v>
      </c>
      <c r="AO105" s="17">
        <f>data_survey!DJ104</f>
        <v>0</v>
      </c>
      <c r="AP105" s="17">
        <f>data_survey!DL104</f>
        <v>0</v>
      </c>
      <c r="AQ105" s="17">
        <f>data_survey!BC104</f>
        <v>2</v>
      </c>
      <c r="AR105" s="17">
        <f>data_survey!BD104</f>
        <v>2</v>
      </c>
      <c r="AS105" s="17">
        <f>data_survey!BE104</f>
        <v>2</v>
      </c>
      <c r="AT105" s="17">
        <f>data_survey!BF104</f>
        <v>2</v>
      </c>
      <c r="AU105" s="17">
        <f>data_survey!BG104</f>
        <v>1</v>
      </c>
      <c r="AV105" s="17">
        <f>data_survey!BH104</f>
        <v>1</v>
      </c>
      <c r="AW105" s="17">
        <f>data_survey!BI104</f>
        <v>1</v>
      </c>
      <c r="AX105" s="17">
        <f>data_survey!AP104</f>
        <v>2</v>
      </c>
      <c r="AY105" s="17">
        <f>data_survey!AQ104</f>
        <v>2</v>
      </c>
      <c r="AZ105" s="17">
        <f>data_survey!AR104</f>
        <v>2</v>
      </c>
      <c r="BA105" s="17">
        <f>data_survey!AS104</f>
        <v>3</v>
      </c>
      <c r="BB105" s="17">
        <f>data_survey!AT104</f>
        <v>2</v>
      </c>
      <c r="BC105" s="17">
        <f>data_survey!AU104</f>
        <v>1</v>
      </c>
      <c r="BD105" s="17">
        <f>data_survey!AV104</f>
        <v>3</v>
      </c>
      <c r="BE105" s="17">
        <f>data_survey!AW104</f>
        <v>1</v>
      </c>
      <c r="BF105" s="17">
        <f>data_survey!AX104</f>
        <v>1</v>
      </c>
      <c r="BG105" s="17"/>
    </row>
    <row r="106">
      <c r="A106" s="17">
        <f>if(data_survey!C105="Nam", 0, 1)</f>
        <v>0</v>
      </c>
      <c r="B106" s="17">
        <f>IFERROR(__xludf.DUMMYFUNCTION("LET(
  t, LOWER(TRIM(data_survey!E105)),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06" s="17">
        <f>IFERROR(__xludf.DUMMYFUNCTION("LET(
  t, LOWER(TRIM(data_survey!G105)),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06" s="17">
        <f>IFERROR(__xludf.DUMMYFUNCTION("LET(
  text, LOWER(data_survey!I105),
  IFERROR(
    IFS(
      REGEXMATCH(text,""ở cùng gia đình|ở trọ cùng gia đình""), 0,
      REGEXMATCH(text,""thuê trọ""), 1,
      REGEXMATCH(text,""ở ktx""), 2,
      REGEXMATCH(text,""có nhà tại khu vực đang học|c"&amp;"ó nhà|ở riêng tại chung cư""), 3,
      REGEXMATCH(text,""ở nhà người quen""), 4
    ),
  -1)
)"),1.0)</f>
        <v>1</v>
      </c>
      <c r="E106" s="17">
        <f>IFERROR(__xludf.DUMMYFUNCTION("LET(
  t, LOWER(TRIM(data_survey!K105)),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06" s="17">
        <f>IFERROR(__xludf.DUMMYFUNCTION("LET(
  t, LOWER(TRIM(data_survey!M105)),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06" s="17">
        <f>if(data_survey!O105="Có", 1, 0)</f>
        <v>0</v>
      </c>
      <c r="H106" s="17">
        <f>if(data_survey!R105="", 0, data_survey!R105)</f>
        <v>0</v>
      </c>
      <c r="I106" s="17">
        <f>data_survey!W105</f>
        <v>0</v>
      </c>
      <c r="J106" s="17">
        <f>if(data_survey!AF105="Không áp lực", 0, if(data_survey!AF105="Có chút áp lực", 1, if(data_survey!AF105="Áp lực nhiều", 2, 3)))</f>
        <v>1</v>
      </c>
      <c r="K106" s="17">
        <f>SWITCH(data_survey!AG105,
 "Không ảnh hưởng",0,
 "Có chút ảnh hưởng",1,
 "Ảnh hưởng nhiều",2,
 "Ảnh hưởng rất nhiều",3)</f>
        <v>1</v>
      </c>
      <c r="L106" s="17">
        <f>SWITCH(data_survey!AD105,
 "Không",0,
 "Có một chút",1,
 "Rất lo lắng",2)</f>
        <v>1</v>
      </c>
      <c r="M106" s="17">
        <f>SWITCH(data_survey!AE105,
 "Không",0,
 "Có một chút",1,
 "Nhiều",2)</f>
        <v>0</v>
      </c>
      <c r="N106" s="17">
        <f>data_survey!BV105</f>
        <v>5</v>
      </c>
      <c r="O106" s="17">
        <f>SWITCH(data_survey!BY105,
 "Không",0,
 "Có",1,
 "Nhiều",2)</f>
        <v>0</v>
      </c>
      <c r="P106" s="17">
        <f>if(data_survey!BW105="Không", 0, 1)</f>
        <v>0</v>
      </c>
      <c r="Q106" s="17">
        <f>IF(OR(
ISNUMBER(SEARCH("cha",data_survey!BX105)),
ISNUMBER(SEARCH("mẹ",data_survey!BX105)),
ISNUMBER(SEARCH("ba mẹ",data_survey!BX105)),
ISNUMBER(SEARCH("bame",data_survey!BX105)),
ISNUMBER(SEARCH("gia đình",data_survey!BX105)),
ISNUMBER(SEARCH("chị",data_survey!BX105)),
ISNUMBER(SEARCH("anh",data_survey!BX105)),
ISNUMBER(SEARCH("ông bà",data_survey!BX105)),
ISNUMBER(SEARCH("giám hộ",data_survey!BX105))
),1,
IF(OR(
ISNUMBER(SEARCH("bản thân",data_survey!BX105)),
ISNUMBER(SEARCH("tự mình",data_survey!BX105)),
ISNUMBER(SEARCH("tự bản thân",data_survey!BX105)),
ISNUMBER(SEARCH("tiền đi làm",data_survey!BX105)),
ISNUMBER(SEARCH("nghiên cứu khoa học",data_survey!BX105)),
ISNUMBER(SEARCH("một nửa lo",data_survey!BX105))
),2,
IF(OR(
ISNUMBER(SEARCH("học bổng",data_survey!BX105)),
ISNUMBER(SEARCH("giảm học phí",data_survey!BX105)),
ISNUMBER(SEARCH("không cần HP",data_survey!BX105)),
ISNUMBER(SEARCH("sư phạm",data_survey!BX105))
),3,4)))</f>
        <v>1</v>
      </c>
      <c r="R106" s="17">
        <f>data_survey!AN105</f>
        <v>0</v>
      </c>
      <c r="S106" s="17">
        <f>data_survey!AJ105</f>
        <v>2</v>
      </c>
      <c r="T106" s="17">
        <f>data_survey!AJ105</f>
        <v>2</v>
      </c>
      <c r="U106" s="17">
        <f>data_survey!CI105</f>
        <v>0</v>
      </c>
      <c r="V106" s="17">
        <f>data_survey!CG105</f>
        <v>1</v>
      </c>
      <c r="W106" s="17">
        <f>data_survey!CE105</f>
        <v>2</v>
      </c>
      <c r="X106" s="17">
        <f>data_survey!CC105</f>
        <v>1</v>
      </c>
      <c r="Y106" s="17">
        <f>data_survey!CA105</f>
        <v>1</v>
      </c>
      <c r="Z106" s="17">
        <f>data_survey!BN105</f>
        <v>1</v>
      </c>
      <c r="AA106" s="17">
        <f>data_survey!BP105</f>
        <v>0</v>
      </c>
      <c r="AB106" s="17">
        <f>data_survey!BQ105</f>
        <v>2</v>
      </c>
      <c r="AC106" s="17">
        <f>data_survey!BT105</f>
        <v>0</v>
      </c>
      <c r="AD106" s="17">
        <f>data_survey!CU105</f>
        <v>0</v>
      </c>
      <c r="AE106" s="17">
        <f>data_survey!CV105</f>
        <v>0</v>
      </c>
      <c r="AF106" s="17">
        <f>data_survey!CW105</f>
        <v>0</v>
      </c>
      <c r="AG106" s="17">
        <f>data_survey!CO105</f>
        <v>0</v>
      </c>
      <c r="AH106" s="17">
        <f>data_survey!DA105</f>
        <v>0</v>
      </c>
      <c r="AI106" s="17">
        <f>data_survey!DC105</f>
        <v>0</v>
      </c>
      <c r="AJ106" s="17">
        <f>data_survey!DQ105</f>
        <v>0</v>
      </c>
      <c r="AK106" s="17">
        <f>data_survey!DF105</f>
        <v>1</v>
      </c>
      <c r="AL106" s="17">
        <f>if(AK106=1, data_survey!DN105, 0)</f>
        <v>0.5</v>
      </c>
      <c r="AM106" s="17">
        <f>data_survey!CM105</f>
        <v>3.5</v>
      </c>
      <c r="AN106" s="17">
        <f>data_survey!DH105</f>
        <v>0</v>
      </c>
      <c r="AO106" s="17">
        <f>data_survey!DJ105</f>
        <v>0</v>
      </c>
      <c r="AP106" s="17">
        <f>data_survey!DL105</f>
        <v>0</v>
      </c>
      <c r="AQ106" s="17">
        <f>data_survey!BC105</f>
        <v>2</v>
      </c>
      <c r="AR106" s="17">
        <f>data_survey!BD105</f>
        <v>2</v>
      </c>
      <c r="AS106" s="17">
        <f>data_survey!BE105</f>
        <v>2</v>
      </c>
      <c r="AT106" s="17">
        <f>data_survey!BF105</f>
        <v>2</v>
      </c>
      <c r="AU106" s="17">
        <f>data_survey!BG105</f>
        <v>2</v>
      </c>
      <c r="AV106" s="17">
        <f>data_survey!BH105</f>
        <v>1</v>
      </c>
      <c r="AW106" s="17">
        <f>data_survey!BI105</f>
        <v>1</v>
      </c>
      <c r="AX106" s="17">
        <f>data_survey!AP105</f>
        <v>1</v>
      </c>
      <c r="AY106" s="17">
        <f>data_survey!AQ105</f>
        <v>1</v>
      </c>
      <c r="AZ106" s="17">
        <f>data_survey!AR105</f>
        <v>2</v>
      </c>
      <c r="BA106" s="17">
        <f>data_survey!AS105</f>
        <v>2</v>
      </c>
      <c r="BB106" s="17">
        <f>data_survey!AT105</f>
        <v>1</v>
      </c>
      <c r="BC106" s="17">
        <f>data_survey!AU105</f>
        <v>1</v>
      </c>
      <c r="BD106" s="17">
        <f>data_survey!AV105</f>
        <v>1</v>
      </c>
      <c r="BE106" s="17">
        <f>data_survey!AW105</f>
        <v>1</v>
      </c>
      <c r="BF106" s="17">
        <f>data_survey!AX105</f>
        <v>1</v>
      </c>
      <c r="BG106" s="17"/>
    </row>
    <row r="107">
      <c r="A107" s="17">
        <f>if(data_survey!C106="Nam", 0, 1)</f>
        <v>0</v>
      </c>
      <c r="B107" s="17">
        <f>IFERROR(__xludf.DUMMYFUNCTION("LET(
  t, LOWER(TRIM(data_survey!E106)),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07" s="17">
        <f>IFERROR(__xludf.DUMMYFUNCTION("LET(
  t, LOWER(TRIM(data_survey!G106)),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07" s="17">
        <f>IFERROR(__xludf.DUMMYFUNCTION("LET(
  text, LOWER(data_survey!I106),
  IFERROR(
    IFS(
      REGEXMATCH(text,""ở cùng gia đình|ở trọ cùng gia đình""), 0,
      REGEXMATCH(text,""thuê trọ""), 1,
      REGEXMATCH(text,""ở ktx""), 2,
      REGEXMATCH(text,""có nhà tại khu vực đang học|c"&amp;"ó nhà|ở riêng tại chung cư""), 3,
      REGEXMATCH(text,""ở nhà người quen""), 4
    ),
  -1)
)"),0.0)</f>
        <v>0</v>
      </c>
      <c r="E107" s="17">
        <f>IFERROR(__xludf.DUMMYFUNCTION("LET(
  t, LOWER(TRIM(data_survey!K106)),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07" s="17">
        <f>IFERROR(__xludf.DUMMYFUNCTION("LET(
  t, LOWER(TRIM(data_survey!M106)),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07" s="17">
        <f>if(data_survey!O106="Có", 1, 0)</f>
        <v>0</v>
      </c>
      <c r="H107" s="17">
        <f>if(data_survey!R106="", 0, data_survey!R106)</f>
        <v>0</v>
      </c>
      <c r="I107" s="17">
        <f>data_survey!W106</f>
        <v>0</v>
      </c>
      <c r="J107" s="17">
        <f>if(data_survey!AF106="Không áp lực", 0, if(data_survey!AF106="Có chút áp lực", 1, if(data_survey!AF106="Áp lực nhiều", 2, 3)))</f>
        <v>1</v>
      </c>
      <c r="K107" s="17">
        <f>SWITCH(data_survey!AG106,
 "Không ảnh hưởng",0,
 "Có chút ảnh hưởng",1,
 "Ảnh hưởng nhiều",2,
 "Ảnh hưởng rất nhiều",3)</f>
        <v>2</v>
      </c>
      <c r="L107" s="17">
        <f>SWITCH(data_survey!AD106,
 "Không",0,
 "Có một chút",1,
 "Rất lo lắng",2)</f>
        <v>1</v>
      </c>
      <c r="M107" s="17">
        <f>SWITCH(data_survey!AE106,
 "Không",0,
 "Có một chút",1,
 "Nhiều",2)</f>
        <v>0</v>
      </c>
      <c r="N107" s="17">
        <f>data_survey!BV106</f>
        <v>2</v>
      </c>
      <c r="O107" s="17">
        <f>SWITCH(data_survey!BY106,
 "Không",0,
 "Có",1,
 "Nhiều",2)</f>
        <v>1</v>
      </c>
      <c r="P107" s="17">
        <f>if(data_survey!BW106="Không", 0, 1)</f>
        <v>1</v>
      </c>
      <c r="Q107" s="17">
        <f>IF(OR(
ISNUMBER(SEARCH("cha",data_survey!BX106)),
ISNUMBER(SEARCH("mẹ",data_survey!BX106)),
ISNUMBER(SEARCH("ba mẹ",data_survey!BX106)),
ISNUMBER(SEARCH("bame",data_survey!BX106)),
ISNUMBER(SEARCH("gia đình",data_survey!BX106)),
ISNUMBER(SEARCH("chị",data_survey!BX106)),
ISNUMBER(SEARCH("anh",data_survey!BX106)),
ISNUMBER(SEARCH("ông bà",data_survey!BX106)),
ISNUMBER(SEARCH("giám hộ",data_survey!BX106))
),1,
IF(OR(
ISNUMBER(SEARCH("bản thân",data_survey!BX106)),
ISNUMBER(SEARCH("tự mình",data_survey!BX106)),
ISNUMBER(SEARCH("tự bản thân",data_survey!BX106)),
ISNUMBER(SEARCH("tiền đi làm",data_survey!BX106)),
ISNUMBER(SEARCH("nghiên cứu khoa học",data_survey!BX106)),
ISNUMBER(SEARCH("một nửa lo",data_survey!BX106))
),2,
IF(OR(
ISNUMBER(SEARCH("học bổng",data_survey!BX106)),
ISNUMBER(SEARCH("giảm học phí",data_survey!BX106)),
ISNUMBER(SEARCH("không cần HP",data_survey!BX106)),
ISNUMBER(SEARCH("sư phạm",data_survey!BX106))
),3,4)))</f>
        <v>4</v>
      </c>
      <c r="R107" s="17">
        <f>data_survey!AN106</f>
        <v>2</v>
      </c>
      <c r="S107" s="17">
        <f>data_survey!AJ106</f>
        <v>1</v>
      </c>
      <c r="T107" s="17">
        <f>data_survey!AJ106</f>
        <v>1</v>
      </c>
      <c r="U107" s="17">
        <f>data_survey!CI106</f>
        <v>1</v>
      </c>
      <c r="V107" s="17">
        <f>data_survey!CG106</f>
        <v>1</v>
      </c>
      <c r="W107" s="17">
        <f>data_survey!CE106</f>
        <v>2</v>
      </c>
      <c r="X107" s="17">
        <f>data_survey!CC106</f>
        <v>2</v>
      </c>
      <c r="Y107" s="17">
        <f>data_survey!CA106</f>
        <v>2</v>
      </c>
      <c r="Z107" s="17">
        <f>data_survey!BN106</f>
        <v>1</v>
      </c>
      <c r="AA107" s="17">
        <f>data_survey!BP106</f>
        <v>0</v>
      </c>
      <c r="AB107" s="17">
        <f>data_survey!BQ106</f>
        <v>5</v>
      </c>
      <c r="AC107" s="17">
        <f>data_survey!BT106</f>
        <v>1</v>
      </c>
      <c r="AD107" s="17">
        <f>data_survey!CU106</f>
        <v>1</v>
      </c>
      <c r="AE107" s="17">
        <f>data_survey!CV106</f>
        <v>1</v>
      </c>
      <c r="AF107" s="17">
        <f>data_survey!CW106</f>
        <v>0</v>
      </c>
      <c r="AG107" s="17">
        <f>data_survey!CO106</f>
        <v>1</v>
      </c>
      <c r="AH107" s="17">
        <f>data_survey!DA106</f>
        <v>0</v>
      </c>
      <c r="AI107" s="17">
        <f>data_survey!DC106</f>
        <v>0</v>
      </c>
      <c r="AJ107" s="17">
        <f>data_survey!DQ106</f>
        <v>0</v>
      </c>
      <c r="AK107" s="17">
        <f>data_survey!DF106</f>
        <v>1</v>
      </c>
      <c r="AL107" s="17">
        <f>if(AK107=1, data_survey!DN106, 0)</f>
        <v>0.5</v>
      </c>
      <c r="AM107" s="17">
        <f>data_survey!CM106</f>
        <v>1.5</v>
      </c>
      <c r="AN107" s="17">
        <f>data_survey!DH106</f>
        <v>0</v>
      </c>
      <c r="AO107" s="17">
        <f>data_survey!DJ106</f>
        <v>0</v>
      </c>
      <c r="AP107" s="17">
        <f>data_survey!DL106</f>
        <v>0</v>
      </c>
      <c r="AQ107" s="17">
        <f>data_survey!BC106</f>
        <v>1</v>
      </c>
      <c r="AR107" s="17">
        <f>data_survey!BD106</f>
        <v>1</v>
      </c>
      <c r="AS107" s="17">
        <f>data_survey!BE106</f>
        <v>3</v>
      </c>
      <c r="AT107" s="17">
        <f>data_survey!BF106</f>
        <v>1</v>
      </c>
      <c r="AU107" s="17">
        <f>data_survey!BG106</f>
        <v>3</v>
      </c>
      <c r="AV107" s="17">
        <f>data_survey!BH106</f>
        <v>1</v>
      </c>
      <c r="AW107" s="17">
        <f>data_survey!BI106</f>
        <v>1</v>
      </c>
      <c r="AX107" s="17">
        <f>data_survey!AP106</f>
        <v>2</v>
      </c>
      <c r="AY107" s="17">
        <f>data_survey!AQ106</f>
        <v>3</v>
      </c>
      <c r="AZ107" s="17">
        <f>data_survey!AR106</f>
        <v>1</v>
      </c>
      <c r="BA107" s="17">
        <f>data_survey!AS106</f>
        <v>3</v>
      </c>
      <c r="BB107" s="17">
        <f>data_survey!AT106</f>
        <v>1</v>
      </c>
      <c r="BC107" s="17">
        <f>data_survey!AU106</f>
        <v>3</v>
      </c>
      <c r="BD107" s="17">
        <f>data_survey!AV106</f>
        <v>2</v>
      </c>
      <c r="BE107" s="17">
        <f>data_survey!AW106</f>
        <v>2</v>
      </c>
      <c r="BF107" s="17">
        <f>data_survey!AX106</f>
        <v>1</v>
      </c>
      <c r="BG107" s="17"/>
    </row>
    <row r="108">
      <c r="A108" s="17">
        <f>if(data_survey!C107="Nam", 0, 1)</f>
        <v>0</v>
      </c>
      <c r="B108" s="17">
        <f>IFERROR(__xludf.DUMMYFUNCTION("LET(
  t, LOWER(TRIM(data_survey!E107)),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108" s="17">
        <f>IFERROR(__xludf.DUMMYFUNCTION("LET(
  t, LOWER(TRIM(data_survey!G107)),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08" s="17">
        <f>IFERROR(__xludf.DUMMYFUNCTION("LET(
  text, LOWER(data_survey!I107),
  IFERROR(
    IFS(
      REGEXMATCH(text,""ở cùng gia đình|ở trọ cùng gia đình""), 0,
      REGEXMATCH(text,""thuê trọ""), 1,
      REGEXMATCH(text,""ở ktx""), 2,
      REGEXMATCH(text,""có nhà tại khu vực đang học|c"&amp;"ó nhà|ở riêng tại chung cư""), 3,
      REGEXMATCH(text,""ở nhà người quen""), 4
    ),
  -1)
)"),2.0)</f>
        <v>2</v>
      </c>
      <c r="E108" s="17">
        <f>IFERROR(__xludf.DUMMYFUNCTION("LET(
  t, LOWER(TRIM(data_survey!K107)),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08" s="17">
        <f>IFERROR(__xludf.DUMMYFUNCTION("LET(
  t, LOWER(TRIM(data_survey!M107)),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08" s="17">
        <f>if(data_survey!O107="Có", 1, 0)</f>
        <v>1</v>
      </c>
      <c r="H108" s="17">
        <f>if(data_survey!R107="", 0, data_survey!R107)</f>
        <v>0</v>
      </c>
      <c r="I108" s="17">
        <f>data_survey!W107</f>
        <v>0</v>
      </c>
      <c r="J108" s="17">
        <f>if(data_survey!AF107="Không áp lực", 0, if(data_survey!AF107="Có chút áp lực", 1, if(data_survey!AF107="Áp lực nhiều", 2, 3)))</f>
        <v>1</v>
      </c>
      <c r="K108" s="17">
        <f>SWITCH(data_survey!AG107,
 "Không ảnh hưởng",0,
 "Có chút ảnh hưởng",1,
 "Ảnh hưởng nhiều",2,
 "Ảnh hưởng rất nhiều",3)</f>
        <v>1</v>
      </c>
      <c r="L108" s="17">
        <f>SWITCH(data_survey!AD107,
 "Không",0,
 "Có một chút",1,
 "Rất lo lắng",2)</f>
        <v>1</v>
      </c>
      <c r="M108" s="17">
        <f>SWITCH(data_survey!AE107,
 "Không",0,
 "Có một chút",1,
 "Nhiều",2)</f>
        <v>0</v>
      </c>
      <c r="N108" s="17">
        <f>data_survey!BV107</f>
        <v>3</v>
      </c>
      <c r="O108" s="17">
        <f>SWITCH(data_survey!BY107,
 "Không",0,
 "Có",1,
 "Nhiều",2)</f>
        <v>1</v>
      </c>
      <c r="P108" s="17">
        <f>if(data_survey!BW107="Không", 0, 1)</f>
        <v>1</v>
      </c>
      <c r="Q108" s="17">
        <f>IF(OR(
ISNUMBER(SEARCH("cha",data_survey!BX107)),
ISNUMBER(SEARCH("mẹ",data_survey!BX107)),
ISNUMBER(SEARCH("ba mẹ",data_survey!BX107)),
ISNUMBER(SEARCH("bame",data_survey!BX107)),
ISNUMBER(SEARCH("gia đình",data_survey!BX107)),
ISNUMBER(SEARCH("chị",data_survey!BX107)),
ISNUMBER(SEARCH("anh",data_survey!BX107)),
ISNUMBER(SEARCH("ông bà",data_survey!BX107)),
ISNUMBER(SEARCH("giám hộ",data_survey!BX107))
),1,
IF(OR(
ISNUMBER(SEARCH("bản thân",data_survey!BX107)),
ISNUMBER(SEARCH("tự mình",data_survey!BX107)),
ISNUMBER(SEARCH("tự bản thân",data_survey!BX107)),
ISNUMBER(SEARCH("tiền đi làm",data_survey!BX107)),
ISNUMBER(SEARCH("nghiên cứu khoa học",data_survey!BX107)),
ISNUMBER(SEARCH("một nửa lo",data_survey!BX107))
),2,
IF(OR(
ISNUMBER(SEARCH("học bổng",data_survey!BX107)),
ISNUMBER(SEARCH("giảm học phí",data_survey!BX107)),
ISNUMBER(SEARCH("không cần HP",data_survey!BX107)),
ISNUMBER(SEARCH("sư phạm",data_survey!BX107))
),3,4)))</f>
        <v>1</v>
      </c>
      <c r="R108" s="17">
        <f>data_survey!AN107</f>
        <v>0</v>
      </c>
      <c r="S108" s="17">
        <f>data_survey!AJ107</f>
        <v>0</v>
      </c>
      <c r="T108" s="17">
        <f>data_survey!AJ107</f>
        <v>0</v>
      </c>
      <c r="U108" s="17">
        <f>data_survey!CI107</f>
        <v>0</v>
      </c>
      <c r="V108" s="17">
        <f>data_survey!CG107</f>
        <v>0</v>
      </c>
      <c r="W108" s="17">
        <f>data_survey!CE107</f>
        <v>0</v>
      </c>
      <c r="X108" s="17">
        <f>data_survey!CC107</f>
        <v>0</v>
      </c>
      <c r="Y108" s="17">
        <f>data_survey!CA107</f>
        <v>0</v>
      </c>
      <c r="Z108" s="17">
        <f>data_survey!BN107</f>
        <v>1</v>
      </c>
      <c r="AA108" s="17">
        <f>data_survey!BP107</f>
        <v>0</v>
      </c>
      <c r="AB108" s="17">
        <f>data_survey!BQ107</f>
        <v>1</v>
      </c>
      <c r="AC108" s="17">
        <f>data_survey!BT107</f>
        <v>0</v>
      </c>
      <c r="AD108" s="17">
        <f>data_survey!CU107</f>
        <v>1</v>
      </c>
      <c r="AE108" s="17">
        <f>data_survey!CV107</f>
        <v>1</v>
      </c>
      <c r="AF108" s="17">
        <f>data_survey!CW107</f>
        <v>0</v>
      </c>
      <c r="AG108" s="17">
        <f>data_survey!CO107</f>
        <v>0</v>
      </c>
      <c r="AH108" s="17">
        <f>data_survey!DA107</f>
        <v>0</v>
      </c>
      <c r="AI108" s="17">
        <f>data_survey!DC107</f>
        <v>0</v>
      </c>
      <c r="AJ108" s="17">
        <f>data_survey!DQ107</f>
        <v>0</v>
      </c>
      <c r="AK108" s="17">
        <f>data_survey!DF107</f>
        <v>1</v>
      </c>
      <c r="AL108" s="17">
        <f>if(AK108=1, data_survey!DN107, 0)</f>
        <v>5</v>
      </c>
      <c r="AM108" s="17">
        <f>data_survey!CM107</f>
        <v>6</v>
      </c>
      <c r="AN108" s="17">
        <f>data_survey!DH107</f>
        <v>1</v>
      </c>
      <c r="AO108" s="17">
        <f>data_survey!DJ107</f>
        <v>0</v>
      </c>
      <c r="AP108" s="17">
        <f>data_survey!DL107</f>
        <v>0</v>
      </c>
      <c r="AQ108" s="17">
        <f>data_survey!BC107</f>
        <v>1</v>
      </c>
      <c r="AR108" s="17">
        <f>data_survey!BD107</f>
        <v>1</v>
      </c>
      <c r="AS108" s="17">
        <f>data_survey!BE107</f>
        <v>1</v>
      </c>
      <c r="AT108" s="17">
        <f>data_survey!BF107</f>
        <v>1</v>
      </c>
      <c r="AU108" s="17">
        <f>data_survey!BG107</f>
        <v>1</v>
      </c>
      <c r="AV108" s="17">
        <f>data_survey!BH107</f>
        <v>1</v>
      </c>
      <c r="AW108" s="17">
        <f>data_survey!BI107</f>
        <v>1</v>
      </c>
      <c r="AX108" s="17">
        <f>data_survey!AP107</f>
        <v>1</v>
      </c>
      <c r="AY108" s="17">
        <f>data_survey!AQ107</f>
        <v>1</v>
      </c>
      <c r="AZ108" s="17">
        <f>data_survey!AR107</f>
        <v>1</v>
      </c>
      <c r="BA108" s="17">
        <f>data_survey!AS107</f>
        <v>1</v>
      </c>
      <c r="BB108" s="17">
        <f>data_survey!AT107</f>
        <v>1</v>
      </c>
      <c r="BC108" s="17">
        <f>data_survey!AU107</f>
        <v>1</v>
      </c>
      <c r="BD108" s="17">
        <f>data_survey!AV107</f>
        <v>1</v>
      </c>
      <c r="BE108" s="17">
        <f>data_survey!AW107</f>
        <v>1</v>
      </c>
      <c r="BF108" s="17">
        <f>data_survey!AX107</f>
        <v>1</v>
      </c>
      <c r="BG108" s="17"/>
    </row>
    <row r="109">
      <c r="A109" s="17">
        <f>if(data_survey!C108="Nam", 0, 1)</f>
        <v>1</v>
      </c>
      <c r="B109" s="17">
        <f>IFERROR(__xludf.DUMMYFUNCTION("LET(
  t, LOWER(TRIM(data_survey!E108)),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09" s="17">
        <f>IFERROR(__xludf.DUMMYFUNCTION("LET(
  t, LOWER(TRIM(data_survey!G108)),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09" s="17">
        <f>IFERROR(__xludf.DUMMYFUNCTION("LET(
  text, LOWER(data_survey!I108),
  IFERROR(
    IFS(
      REGEXMATCH(text,""ở cùng gia đình|ở trọ cùng gia đình""), 0,
      REGEXMATCH(text,""thuê trọ""), 1,
      REGEXMATCH(text,""ở ktx""), 2,
      REGEXMATCH(text,""có nhà tại khu vực đang học|c"&amp;"ó nhà|ở riêng tại chung cư""), 3,
      REGEXMATCH(text,""ở nhà người quen""), 4
    ),
  -1)
)"),0.0)</f>
        <v>0</v>
      </c>
      <c r="E109" s="17">
        <f>IFERROR(__xludf.DUMMYFUNCTION("LET(
  t, LOWER(TRIM(data_survey!K108)),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09" s="17">
        <f>IFERROR(__xludf.DUMMYFUNCTION("LET(
  t, LOWER(TRIM(data_survey!M108)),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09" s="17">
        <f>if(data_survey!O108="Có", 1, 0)</f>
        <v>1</v>
      </c>
      <c r="H109" s="17">
        <f>if(data_survey!R108="", 0, data_survey!R108)</f>
        <v>1</v>
      </c>
      <c r="I109" s="17">
        <f>data_survey!W108</f>
        <v>25</v>
      </c>
      <c r="J109" s="17">
        <f>if(data_survey!AF108="Không áp lực", 0, if(data_survey!AF108="Có chút áp lực", 1, if(data_survey!AF108="Áp lực nhiều", 2, 3)))</f>
        <v>1</v>
      </c>
      <c r="K109" s="17">
        <f>SWITCH(data_survey!AG108,
 "Không ảnh hưởng",0,
 "Có chút ảnh hưởng",1,
 "Ảnh hưởng nhiều",2,
 "Ảnh hưởng rất nhiều",3)</f>
        <v>2</v>
      </c>
      <c r="L109" s="17">
        <f>SWITCH(data_survey!AD108,
 "Không",0,
 "Có một chút",1,
 "Rất lo lắng",2)</f>
        <v>1</v>
      </c>
      <c r="M109" s="17">
        <f>SWITCH(data_survey!AE108,
 "Không",0,
 "Có một chút",1,
 "Nhiều",2)</f>
        <v>1</v>
      </c>
      <c r="N109" s="17">
        <f>data_survey!BV108</f>
        <v>2</v>
      </c>
      <c r="O109" s="17">
        <f>SWITCH(data_survey!BY108,
 "Không",0,
 "Có",1,
 "Nhiều",2)</f>
        <v>0</v>
      </c>
      <c r="P109" s="17">
        <f>if(data_survey!BW108="Không", 0, 1)</f>
        <v>0</v>
      </c>
      <c r="Q109" s="17">
        <f>IF(OR(
ISNUMBER(SEARCH("cha",data_survey!BX108)),
ISNUMBER(SEARCH("mẹ",data_survey!BX108)),
ISNUMBER(SEARCH("ba mẹ",data_survey!BX108)),
ISNUMBER(SEARCH("bame",data_survey!BX108)),
ISNUMBER(SEARCH("gia đình",data_survey!BX108)),
ISNUMBER(SEARCH("chị",data_survey!BX108)),
ISNUMBER(SEARCH("anh",data_survey!BX108)),
ISNUMBER(SEARCH("ông bà",data_survey!BX108)),
ISNUMBER(SEARCH("giám hộ",data_survey!BX108))
),1,
IF(OR(
ISNUMBER(SEARCH("bản thân",data_survey!BX108)),
ISNUMBER(SEARCH("tự mình",data_survey!BX108)),
ISNUMBER(SEARCH("tự bản thân",data_survey!BX108)),
ISNUMBER(SEARCH("tiền đi làm",data_survey!BX108)),
ISNUMBER(SEARCH("nghiên cứu khoa học",data_survey!BX108)),
ISNUMBER(SEARCH("một nửa lo",data_survey!BX108))
),2,
IF(OR(
ISNUMBER(SEARCH("học bổng",data_survey!BX108)),
ISNUMBER(SEARCH("giảm học phí",data_survey!BX108)),
ISNUMBER(SEARCH("không cần HP",data_survey!BX108)),
ISNUMBER(SEARCH("sư phạm",data_survey!BX108))
),3,4)))</f>
        <v>1</v>
      </c>
      <c r="R109" s="17">
        <f>data_survey!AN108</f>
        <v>1</v>
      </c>
      <c r="S109" s="17">
        <f>data_survey!AJ108</f>
        <v>2</v>
      </c>
      <c r="T109" s="17">
        <f>data_survey!AJ108</f>
        <v>2</v>
      </c>
      <c r="U109" s="17">
        <f>data_survey!CI108</f>
        <v>0</v>
      </c>
      <c r="V109" s="17">
        <f>data_survey!CG108</f>
        <v>0</v>
      </c>
      <c r="W109" s="17">
        <f>data_survey!CE108</f>
        <v>1</v>
      </c>
      <c r="X109" s="17">
        <f>data_survey!CC108</f>
        <v>1</v>
      </c>
      <c r="Y109" s="17">
        <f>data_survey!CA108</f>
        <v>1</v>
      </c>
      <c r="Z109" s="17">
        <f>data_survey!BN108</f>
        <v>5</v>
      </c>
      <c r="AA109" s="17">
        <f>data_survey!BP108</f>
        <v>1</v>
      </c>
      <c r="AB109" s="17">
        <f>data_survey!BQ108</f>
        <v>6</v>
      </c>
      <c r="AC109" s="17">
        <f>data_survey!BT108</f>
        <v>1</v>
      </c>
      <c r="AD109" s="17">
        <f>data_survey!CU108</f>
        <v>0</v>
      </c>
      <c r="AE109" s="17">
        <f>data_survey!CV108</f>
        <v>1</v>
      </c>
      <c r="AF109" s="17">
        <f>data_survey!CW108</f>
        <v>0</v>
      </c>
      <c r="AG109" s="17">
        <f>data_survey!CO108</f>
        <v>1</v>
      </c>
      <c r="AH109" s="17">
        <f>data_survey!DA108</f>
        <v>0</v>
      </c>
      <c r="AI109" s="17">
        <f>data_survey!DC108</f>
        <v>1</v>
      </c>
      <c r="AJ109" s="17">
        <f>data_survey!DQ108</f>
        <v>0</v>
      </c>
      <c r="AK109" s="17">
        <f>data_survey!DF108</f>
        <v>0</v>
      </c>
      <c r="AL109" s="17">
        <f>if(AK109=1, data_survey!DN108, 0)</f>
        <v>0</v>
      </c>
      <c r="AM109" s="17">
        <f>data_survey!CM108</f>
        <v>3.5</v>
      </c>
      <c r="AN109" s="17">
        <f>data_survey!DH108</f>
        <v>1</v>
      </c>
      <c r="AO109" s="17">
        <f>data_survey!DJ108</f>
        <v>0</v>
      </c>
      <c r="AP109" s="17">
        <f>data_survey!DL108</f>
        <v>0</v>
      </c>
      <c r="AQ109" s="17">
        <f>data_survey!BC108</f>
        <v>2</v>
      </c>
      <c r="AR109" s="17">
        <f>data_survey!BD108</f>
        <v>2</v>
      </c>
      <c r="AS109" s="17">
        <f>data_survey!BE108</f>
        <v>4</v>
      </c>
      <c r="AT109" s="17">
        <f>data_survey!BF108</f>
        <v>2</v>
      </c>
      <c r="AU109" s="17">
        <f>data_survey!BG108</f>
        <v>3</v>
      </c>
      <c r="AV109" s="17">
        <f>data_survey!BH108</f>
        <v>2</v>
      </c>
      <c r="AW109" s="17">
        <f>data_survey!BI108</f>
        <v>3</v>
      </c>
      <c r="AX109" s="17">
        <f>data_survey!AP108</f>
        <v>3</v>
      </c>
      <c r="AY109" s="17">
        <f>data_survey!AQ108</f>
        <v>2</v>
      </c>
      <c r="AZ109" s="17">
        <f>data_survey!AR108</f>
        <v>2</v>
      </c>
      <c r="BA109" s="17">
        <f>data_survey!AS108</f>
        <v>3</v>
      </c>
      <c r="BB109" s="17">
        <f>data_survey!AT108</f>
        <v>2</v>
      </c>
      <c r="BC109" s="17">
        <f>data_survey!AU108</f>
        <v>4</v>
      </c>
      <c r="BD109" s="17">
        <f>data_survey!AV108</f>
        <v>4</v>
      </c>
      <c r="BE109" s="17">
        <f>data_survey!AW108</f>
        <v>3</v>
      </c>
      <c r="BF109" s="17">
        <f>data_survey!AX108</f>
        <v>1</v>
      </c>
      <c r="BG109" s="17"/>
    </row>
    <row r="110">
      <c r="A110" s="17">
        <f>if(data_survey!C109="Nam", 0, 1)</f>
        <v>1</v>
      </c>
      <c r="B110" s="17">
        <f>IFERROR(__xludf.DUMMYFUNCTION("LET(
  t, LOWER(TRIM(data_survey!E109)),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10" s="17">
        <f>IFERROR(__xludf.DUMMYFUNCTION("LET(
  t, LOWER(TRIM(data_survey!G109)),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10" s="17">
        <f>IFERROR(__xludf.DUMMYFUNCTION("LET(
  text, LOWER(data_survey!I109),
  IFERROR(
    IFS(
      REGEXMATCH(text,""ở cùng gia đình|ở trọ cùng gia đình""), 0,
      REGEXMATCH(text,""thuê trọ""), 1,
      REGEXMATCH(text,""ở ktx""), 2,
      REGEXMATCH(text,""có nhà tại khu vực đang học|c"&amp;"ó nhà|ở riêng tại chung cư""), 3,
      REGEXMATCH(text,""ở nhà người quen""), 4
    ),
  -1)
)"),0.0)</f>
        <v>0</v>
      </c>
      <c r="E110" s="17">
        <f>IFERROR(__xludf.DUMMYFUNCTION("LET(
  t, LOWER(TRIM(data_survey!K109)),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10" s="17">
        <f>IFERROR(__xludf.DUMMYFUNCTION("LET(
  t, LOWER(TRIM(data_survey!M109)),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10" s="17">
        <f>if(data_survey!O109="Có", 1, 0)</f>
        <v>0</v>
      </c>
      <c r="H110" s="17">
        <f>if(data_survey!R109="", 0, data_survey!R109)</f>
        <v>0</v>
      </c>
      <c r="I110" s="17">
        <f>data_survey!W109</f>
        <v>0</v>
      </c>
      <c r="J110" s="17">
        <f>if(data_survey!AF109="Không áp lực", 0, if(data_survey!AF109="Có chút áp lực", 1, if(data_survey!AF109="Áp lực nhiều", 2, 3)))</f>
        <v>3</v>
      </c>
      <c r="K110" s="17">
        <f>SWITCH(data_survey!AG109,
 "Không ảnh hưởng",0,
 "Có chút ảnh hưởng",1,
 "Ảnh hưởng nhiều",2,
 "Ảnh hưởng rất nhiều",3)</f>
        <v>3</v>
      </c>
      <c r="L110" s="17">
        <f>SWITCH(data_survey!AD109,
 "Không",0,
 "Có một chút",1,
 "Rất lo lắng",2)</f>
        <v>2</v>
      </c>
      <c r="M110" s="17">
        <f>SWITCH(data_survey!AE109,
 "Không",0,
 "Có một chút",1,
 "Nhiều",2)</f>
        <v>1</v>
      </c>
      <c r="N110" s="17">
        <f>data_survey!BV109</f>
        <v>4</v>
      </c>
      <c r="O110" s="17">
        <f>SWITCH(data_survey!BY109,
 "Không",0,
 "Có",1,
 "Nhiều",2)</f>
        <v>0</v>
      </c>
      <c r="P110" s="17">
        <f>if(data_survey!BW109="Không", 0, 1)</f>
        <v>1</v>
      </c>
      <c r="Q110" s="17">
        <f>IF(OR(
ISNUMBER(SEARCH("cha",data_survey!BX109)),
ISNUMBER(SEARCH("mẹ",data_survey!BX109)),
ISNUMBER(SEARCH("ba mẹ",data_survey!BX109)),
ISNUMBER(SEARCH("bame",data_survey!BX109)),
ISNUMBER(SEARCH("gia đình",data_survey!BX109)),
ISNUMBER(SEARCH("chị",data_survey!BX109)),
ISNUMBER(SEARCH("anh",data_survey!BX109)),
ISNUMBER(SEARCH("ông bà",data_survey!BX109)),
ISNUMBER(SEARCH("giám hộ",data_survey!BX109))
),1,
IF(OR(
ISNUMBER(SEARCH("bản thân",data_survey!BX109)),
ISNUMBER(SEARCH("tự mình",data_survey!BX109)),
ISNUMBER(SEARCH("tự bản thân",data_survey!BX109)),
ISNUMBER(SEARCH("tiền đi làm",data_survey!BX109)),
ISNUMBER(SEARCH("nghiên cứu khoa học",data_survey!BX109)),
ISNUMBER(SEARCH("một nửa lo",data_survey!BX109))
),2,
IF(OR(
ISNUMBER(SEARCH("học bổng",data_survey!BX109)),
ISNUMBER(SEARCH("giảm học phí",data_survey!BX109)),
ISNUMBER(SEARCH("không cần HP",data_survey!BX109)),
ISNUMBER(SEARCH("sư phạm",data_survey!BX109))
),3,4)))</f>
        <v>1</v>
      </c>
      <c r="R110" s="17">
        <f>data_survey!AN109</f>
        <v>0</v>
      </c>
      <c r="S110" s="17">
        <f>data_survey!AJ109</f>
        <v>3</v>
      </c>
      <c r="T110" s="17">
        <f>data_survey!AJ109</f>
        <v>3</v>
      </c>
      <c r="U110" s="17">
        <f>data_survey!CI109</f>
        <v>0</v>
      </c>
      <c r="V110" s="17">
        <f>data_survey!CG109</f>
        <v>1</v>
      </c>
      <c r="W110" s="17">
        <f>data_survey!CE109</f>
        <v>1</v>
      </c>
      <c r="X110" s="17">
        <f>data_survey!CC109</f>
        <v>2</v>
      </c>
      <c r="Y110" s="17">
        <f>data_survey!CA109</f>
        <v>1</v>
      </c>
      <c r="Z110" s="17">
        <f>data_survey!BN109</f>
        <v>5</v>
      </c>
      <c r="AA110" s="17">
        <f>data_survey!BP109</f>
        <v>1</v>
      </c>
      <c r="AB110" s="17">
        <f>data_survey!BQ109</f>
        <v>3</v>
      </c>
      <c r="AC110" s="17">
        <f>data_survey!BT109</f>
        <v>1</v>
      </c>
      <c r="AD110" s="17">
        <f>data_survey!CU109</f>
        <v>0</v>
      </c>
      <c r="AE110" s="17">
        <f>data_survey!CV109</f>
        <v>1</v>
      </c>
      <c r="AF110" s="17">
        <f>data_survey!CW109</f>
        <v>0</v>
      </c>
      <c r="AG110" s="17">
        <f>data_survey!CO109</f>
        <v>0</v>
      </c>
      <c r="AH110" s="17">
        <f>data_survey!DA109</f>
        <v>1</v>
      </c>
      <c r="AI110" s="17">
        <f>data_survey!DC109</f>
        <v>1</v>
      </c>
      <c r="AJ110" s="17">
        <f>data_survey!DQ109</f>
        <v>0</v>
      </c>
      <c r="AK110" s="17">
        <f>data_survey!DF109</f>
        <v>0</v>
      </c>
      <c r="AL110" s="17">
        <f>if(AK110=1, data_survey!DN109, 0)</f>
        <v>0</v>
      </c>
      <c r="AM110" s="17">
        <f>data_survey!CM109</f>
        <v>6</v>
      </c>
      <c r="AN110" s="17">
        <f>data_survey!DH109</f>
        <v>1</v>
      </c>
      <c r="AO110" s="17">
        <f>data_survey!DJ109</f>
        <v>0</v>
      </c>
      <c r="AP110" s="17">
        <f>data_survey!DL109</f>
        <v>0</v>
      </c>
      <c r="AQ110" s="17">
        <f>data_survey!BC109</f>
        <v>3</v>
      </c>
      <c r="AR110" s="17">
        <f>data_survey!BD109</f>
        <v>2</v>
      </c>
      <c r="AS110" s="17">
        <f>data_survey!BE109</f>
        <v>3</v>
      </c>
      <c r="AT110" s="17">
        <f>data_survey!BF109</f>
        <v>3</v>
      </c>
      <c r="AU110" s="17">
        <f>data_survey!BG109</f>
        <v>4</v>
      </c>
      <c r="AV110" s="17">
        <f>data_survey!BH109</f>
        <v>2</v>
      </c>
      <c r="AW110" s="17">
        <f>data_survey!BI109</f>
        <v>1</v>
      </c>
      <c r="AX110" s="17">
        <f>data_survey!AP109</f>
        <v>3</v>
      </c>
      <c r="AY110" s="17">
        <f>data_survey!AQ109</f>
        <v>4</v>
      </c>
      <c r="AZ110" s="17">
        <f>data_survey!AR109</f>
        <v>4</v>
      </c>
      <c r="BA110" s="17">
        <f>data_survey!AS109</f>
        <v>4</v>
      </c>
      <c r="BB110" s="17">
        <f>data_survey!AT109</f>
        <v>4</v>
      </c>
      <c r="BC110" s="17">
        <f>data_survey!AU109</f>
        <v>3</v>
      </c>
      <c r="BD110" s="17">
        <f>data_survey!AV109</f>
        <v>4</v>
      </c>
      <c r="BE110" s="17">
        <f>data_survey!AW109</f>
        <v>2</v>
      </c>
      <c r="BF110" s="17">
        <f>data_survey!AX109</f>
        <v>1</v>
      </c>
      <c r="BG110" s="17"/>
    </row>
    <row r="111">
      <c r="A111" s="17">
        <f>if(data_survey!C110="Nam", 0, 1)</f>
        <v>1</v>
      </c>
      <c r="B111" s="17">
        <f>IFERROR(__xludf.DUMMYFUNCTION("LET(
  t, LOWER(TRIM(data_survey!E110)),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111" s="17">
        <f>IFERROR(__xludf.DUMMYFUNCTION("LET(
  t, LOWER(TRIM(data_survey!G110)),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11" s="17">
        <f>IFERROR(__xludf.DUMMYFUNCTION("LET(
  text, LOWER(data_survey!I110),
  IFERROR(
    IFS(
      REGEXMATCH(text,""ở cùng gia đình|ở trọ cùng gia đình""), 0,
      REGEXMATCH(text,""thuê trọ""), 1,
      REGEXMATCH(text,""ở ktx""), 2,
      REGEXMATCH(text,""có nhà tại khu vực đang học|c"&amp;"ó nhà|ở riêng tại chung cư""), 3,
      REGEXMATCH(text,""ở nhà người quen""), 4
    ),
  -1)
)"),0.0)</f>
        <v>0</v>
      </c>
      <c r="E111" s="17">
        <f>IFERROR(__xludf.DUMMYFUNCTION("LET(
  t, LOWER(TRIM(data_survey!K110)),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11" s="17">
        <f>IFERROR(__xludf.DUMMYFUNCTION("LET(
  t, LOWER(TRIM(data_survey!M110)),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11" s="17">
        <f>if(data_survey!O110="Có", 1, 0)</f>
        <v>0</v>
      </c>
      <c r="H111" s="17">
        <f>if(data_survey!R110="", 0, data_survey!R110)</f>
        <v>0</v>
      </c>
      <c r="I111" s="17">
        <f>data_survey!W110</f>
        <v>0</v>
      </c>
      <c r="J111" s="17">
        <f>if(data_survey!AF110="Không áp lực", 0, if(data_survey!AF110="Có chút áp lực", 1, if(data_survey!AF110="Áp lực nhiều", 2, 3)))</f>
        <v>2</v>
      </c>
      <c r="K111" s="17">
        <f>SWITCH(data_survey!AG110,
 "Không ảnh hưởng",0,
 "Có chút ảnh hưởng",1,
 "Ảnh hưởng nhiều",2,
 "Ảnh hưởng rất nhiều",3)</f>
        <v>2</v>
      </c>
      <c r="L111" s="17">
        <f>SWITCH(data_survey!AD110,
 "Không",0,
 "Có một chút",1,
 "Rất lo lắng",2)</f>
        <v>2</v>
      </c>
      <c r="M111" s="17">
        <f>SWITCH(data_survey!AE110,
 "Không",0,
 "Có một chút",1,
 "Nhiều",2)</f>
        <v>1</v>
      </c>
      <c r="N111" s="17">
        <f>data_survey!BV110</f>
        <v>3</v>
      </c>
      <c r="O111" s="17">
        <f>SWITCH(data_survey!BY110,
 "Không",0,
 "Có",1,
 "Nhiều",2)</f>
        <v>1</v>
      </c>
      <c r="P111" s="17">
        <f>if(data_survey!BW110="Không", 0, 1)</f>
        <v>0</v>
      </c>
      <c r="Q111" s="17">
        <f>IF(OR(
ISNUMBER(SEARCH("cha",data_survey!BX110)),
ISNUMBER(SEARCH("mẹ",data_survey!BX110)),
ISNUMBER(SEARCH("ba mẹ",data_survey!BX110)),
ISNUMBER(SEARCH("bame",data_survey!BX110)),
ISNUMBER(SEARCH("gia đình",data_survey!BX110)),
ISNUMBER(SEARCH("chị",data_survey!BX110)),
ISNUMBER(SEARCH("anh",data_survey!BX110)),
ISNUMBER(SEARCH("ông bà",data_survey!BX110)),
ISNUMBER(SEARCH("giám hộ",data_survey!BX110))
),1,
IF(OR(
ISNUMBER(SEARCH("bản thân",data_survey!BX110)),
ISNUMBER(SEARCH("tự mình",data_survey!BX110)),
ISNUMBER(SEARCH("tự bản thân",data_survey!BX110)),
ISNUMBER(SEARCH("tiền đi làm",data_survey!BX110)),
ISNUMBER(SEARCH("nghiên cứu khoa học",data_survey!BX110)),
ISNUMBER(SEARCH("một nửa lo",data_survey!BX110))
),2,
IF(OR(
ISNUMBER(SEARCH("học bổng",data_survey!BX110)),
ISNUMBER(SEARCH("giảm học phí",data_survey!BX110)),
ISNUMBER(SEARCH("không cần HP",data_survey!BX110)),
ISNUMBER(SEARCH("sư phạm",data_survey!BX110))
),3,4)))</f>
        <v>1</v>
      </c>
      <c r="R111" s="17">
        <f>data_survey!AN110</f>
        <v>0</v>
      </c>
      <c r="S111" s="17">
        <f>data_survey!AJ110</f>
        <v>1</v>
      </c>
      <c r="T111" s="17">
        <f>data_survey!AJ110</f>
        <v>1</v>
      </c>
      <c r="U111" s="17">
        <f>data_survey!CI110</f>
        <v>1</v>
      </c>
      <c r="V111" s="17">
        <f>data_survey!CG110</f>
        <v>0</v>
      </c>
      <c r="W111" s="17">
        <f>data_survey!CE110</f>
        <v>1</v>
      </c>
      <c r="X111" s="17">
        <f>data_survey!CC110</f>
        <v>2</v>
      </c>
      <c r="Y111" s="17">
        <f>data_survey!CA110</f>
        <v>1</v>
      </c>
      <c r="Z111" s="17">
        <f>data_survey!BN110</f>
        <v>1</v>
      </c>
      <c r="AA111" s="17">
        <f>data_survey!BP110</f>
        <v>0</v>
      </c>
      <c r="AB111" s="17">
        <f>data_survey!BQ110</f>
        <v>2</v>
      </c>
      <c r="AC111" s="17">
        <f>data_survey!BT110</f>
        <v>0</v>
      </c>
      <c r="AD111" s="17">
        <f>data_survey!CU110</f>
        <v>0</v>
      </c>
      <c r="AE111" s="17">
        <f>data_survey!CV110</f>
        <v>1</v>
      </c>
      <c r="AF111" s="17">
        <f>data_survey!CW110</f>
        <v>0</v>
      </c>
      <c r="AG111" s="17">
        <f>data_survey!CO110</f>
        <v>1</v>
      </c>
      <c r="AH111" s="17">
        <f>data_survey!DA110</f>
        <v>0</v>
      </c>
      <c r="AI111" s="17">
        <f>data_survey!DC110</f>
        <v>1</v>
      </c>
      <c r="AJ111" s="17">
        <f>data_survey!DQ110</f>
        <v>1</v>
      </c>
      <c r="AK111" s="17">
        <f>data_survey!DF110</f>
        <v>0</v>
      </c>
      <c r="AL111" s="17">
        <f>if(AK111=1, data_survey!DN110, 0)</f>
        <v>0</v>
      </c>
      <c r="AM111" s="17">
        <f>data_survey!CM110</f>
        <v>6</v>
      </c>
      <c r="AN111" s="17">
        <f>data_survey!DH110</f>
        <v>0</v>
      </c>
      <c r="AO111" s="17">
        <f>data_survey!DJ110</f>
        <v>0</v>
      </c>
      <c r="AP111" s="17">
        <f>data_survey!DL110</f>
        <v>0</v>
      </c>
      <c r="AQ111" s="17">
        <f>data_survey!BC110</f>
        <v>3</v>
      </c>
      <c r="AR111" s="17">
        <f>data_survey!BD110</f>
        <v>4</v>
      </c>
      <c r="AS111" s="17">
        <f>data_survey!BE110</f>
        <v>3</v>
      </c>
      <c r="AT111" s="17">
        <f>data_survey!BF110</f>
        <v>3</v>
      </c>
      <c r="AU111" s="17">
        <f>data_survey!BG110</f>
        <v>4</v>
      </c>
      <c r="AV111" s="17">
        <f>data_survey!BH110</f>
        <v>2</v>
      </c>
      <c r="AW111" s="17">
        <f>data_survey!BI110</f>
        <v>2</v>
      </c>
      <c r="AX111" s="17">
        <f>data_survey!AP110</f>
        <v>4</v>
      </c>
      <c r="AY111" s="17">
        <f>data_survey!AQ110</f>
        <v>4</v>
      </c>
      <c r="AZ111" s="17">
        <f>data_survey!AR110</f>
        <v>3</v>
      </c>
      <c r="BA111" s="17">
        <f>data_survey!AS110</f>
        <v>4</v>
      </c>
      <c r="BB111" s="17">
        <f>data_survey!AT110</f>
        <v>3</v>
      </c>
      <c r="BC111" s="17">
        <f>data_survey!AU110</f>
        <v>4</v>
      </c>
      <c r="BD111" s="17">
        <f>data_survey!AV110</f>
        <v>4</v>
      </c>
      <c r="BE111" s="17">
        <f>data_survey!AW110</f>
        <v>3</v>
      </c>
      <c r="BF111" s="17">
        <f>data_survey!AX110</f>
        <v>4</v>
      </c>
      <c r="BG111" s="17"/>
    </row>
    <row r="112">
      <c r="A112" s="17">
        <f>if(data_survey!C111="Nam", 0, 1)</f>
        <v>0</v>
      </c>
      <c r="B112" s="17">
        <f>IFERROR(__xludf.DUMMYFUNCTION("LET(
  t, LOWER(TRIM(data_survey!E111)),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112" s="17">
        <f>IFERROR(__xludf.DUMMYFUNCTION("LET(
  t, LOWER(TRIM(data_survey!G111)),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)"),3.0)</f>
        <v>3</v>
      </c>
      <c r="D112" s="17">
        <f>IFERROR(__xludf.DUMMYFUNCTION("LET(
  text, LOWER(data_survey!I111),
  IFERROR(
    IFS(
      REGEXMATCH(text,""ở cùng gia đình|ở trọ cùng gia đình""), 0,
      REGEXMATCH(text,""thuê trọ""), 1,
      REGEXMATCH(text,""ở ktx""), 2,
      REGEXMATCH(text,""có nhà tại khu vực đang học|c"&amp;"ó nhà|ở riêng tại chung cư""), 3,
      REGEXMATCH(text,""ở nhà người quen""), 4
    ),
  -1)
)"),1.0)</f>
        <v>1</v>
      </c>
      <c r="E112" s="17">
        <f>IFERROR(__xludf.DUMMYFUNCTION("LET(
  t, LOWER(TRIM(data_survey!K111)),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12" s="17">
        <f>IFERROR(__xludf.DUMMYFUNCTION("LET(
  t, LOWER(TRIM(data_survey!M111)),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12" s="17">
        <f>if(data_survey!O111="Có", 1, 0)</f>
        <v>0</v>
      </c>
      <c r="H112" s="17">
        <f>if(data_survey!R111="", 0, data_survey!R111)</f>
        <v>0</v>
      </c>
      <c r="I112" s="17">
        <f>data_survey!W111</f>
        <v>0</v>
      </c>
      <c r="J112" s="17">
        <f>if(data_survey!AF111="Không áp lực", 0, if(data_survey!AF111="Có chút áp lực", 1, if(data_survey!AF111="Áp lực nhiều", 2, 3)))</f>
        <v>1</v>
      </c>
      <c r="K112" s="17">
        <f>SWITCH(data_survey!AG111,
 "Không ảnh hưởng",0,
 "Có chút ảnh hưởng",1,
 "Ảnh hưởng nhiều",2,
 "Ảnh hưởng rất nhiều",3)</f>
        <v>1</v>
      </c>
      <c r="L112" s="17">
        <f>SWITCH(data_survey!AD111,
 "Không",0,
 "Có một chút",1,
 "Rất lo lắng",2)</f>
        <v>1</v>
      </c>
      <c r="M112" s="17">
        <f>SWITCH(data_survey!AE111,
 "Không",0,
 "Có một chút",1,
 "Nhiều",2)</f>
        <v>1</v>
      </c>
      <c r="N112" s="17">
        <f>data_survey!BV111</f>
        <v>3</v>
      </c>
      <c r="O112" s="17">
        <f>SWITCH(data_survey!BY111,
 "Không",0,
 "Có",1,
 "Nhiều",2)</f>
        <v>0</v>
      </c>
      <c r="P112" s="17">
        <f>if(data_survey!BW111="Không", 0, 1)</f>
        <v>0</v>
      </c>
      <c r="Q112" s="17">
        <f>IF(OR(
ISNUMBER(SEARCH("cha",data_survey!BX111)),
ISNUMBER(SEARCH("mẹ",data_survey!BX111)),
ISNUMBER(SEARCH("ba mẹ",data_survey!BX111)),
ISNUMBER(SEARCH("bame",data_survey!BX111)),
ISNUMBER(SEARCH("gia đình",data_survey!BX111)),
ISNUMBER(SEARCH("chị",data_survey!BX111)),
ISNUMBER(SEARCH("anh",data_survey!BX111)),
ISNUMBER(SEARCH("ông bà",data_survey!BX111)),
ISNUMBER(SEARCH("giám hộ",data_survey!BX111))
),1,
IF(OR(
ISNUMBER(SEARCH("bản thân",data_survey!BX111)),
ISNUMBER(SEARCH("tự mình",data_survey!BX111)),
ISNUMBER(SEARCH("tự bản thân",data_survey!BX111)),
ISNUMBER(SEARCH("tiền đi làm",data_survey!BX111)),
ISNUMBER(SEARCH("nghiên cứu khoa học",data_survey!BX111)),
ISNUMBER(SEARCH("một nửa lo",data_survey!BX111))
),2,
IF(OR(
ISNUMBER(SEARCH("học bổng",data_survey!BX111)),
ISNUMBER(SEARCH("giảm học phí",data_survey!BX111)),
ISNUMBER(SEARCH("không cần HP",data_survey!BX111)),
ISNUMBER(SEARCH("sư phạm",data_survey!BX111))
),3,4)))</f>
        <v>4</v>
      </c>
      <c r="R112" s="17">
        <f>data_survey!AN111</f>
        <v>1</v>
      </c>
      <c r="S112" s="17">
        <f>data_survey!AJ111</f>
        <v>1</v>
      </c>
      <c r="T112" s="17">
        <f>data_survey!AJ111</f>
        <v>1</v>
      </c>
      <c r="U112" s="17">
        <f>data_survey!CI111</f>
        <v>0</v>
      </c>
      <c r="V112" s="17">
        <f>data_survey!CG111</f>
        <v>0</v>
      </c>
      <c r="W112" s="17">
        <f>data_survey!CE111</f>
        <v>0</v>
      </c>
      <c r="X112" s="17">
        <f>data_survey!CC111</f>
        <v>1</v>
      </c>
      <c r="Y112" s="17">
        <f>data_survey!CA111</f>
        <v>1</v>
      </c>
      <c r="Z112" s="17">
        <f>data_survey!BN111</f>
        <v>5</v>
      </c>
      <c r="AA112" s="17">
        <f>data_survey!BP111</f>
        <v>0</v>
      </c>
      <c r="AB112" s="17">
        <f>data_survey!BQ111</f>
        <v>5</v>
      </c>
      <c r="AC112" s="17">
        <f>data_survey!BT111</f>
        <v>1</v>
      </c>
      <c r="AD112" s="17">
        <f>data_survey!CU111</f>
        <v>1</v>
      </c>
      <c r="AE112" s="17">
        <f>data_survey!CV111</f>
        <v>1</v>
      </c>
      <c r="AF112" s="17">
        <f>data_survey!CW111</f>
        <v>0</v>
      </c>
      <c r="AG112" s="17">
        <f>data_survey!CO111</f>
        <v>1</v>
      </c>
      <c r="AH112" s="17">
        <f>data_survey!DA111</f>
        <v>0</v>
      </c>
      <c r="AI112" s="17">
        <f>data_survey!DC111</f>
        <v>0</v>
      </c>
      <c r="AJ112" s="17">
        <f>data_survey!DQ111</f>
        <v>0</v>
      </c>
      <c r="AK112" s="17">
        <f>data_survey!DF111</f>
        <v>1</v>
      </c>
      <c r="AL112" s="17">
        <f>if(AK112=1, data_survey!DN111, 0)</f>
        <v>1.5</v>
      </c>
      <c r="AM112" s="17">
        <f>data_survey!CM111</f>
        <v>1.5</v>
      </c>
      <c r="AN112" s="17">
        <f>data_survey!DH111</f>
        <v>0</v>
      </c>
      <c r="AO112" s="17">
        <f>data_survey!DJ111</f>
        <v>0</v>
      </c>
      <c r="AP112" s="17">
        <f>data_survey!DL111</f>
        <v>0</v>
      </c>
      <c r="AQ112" s="17">
        <f>data_survey!BC111</f>
        <v>2</v>
      </c>
      <c r="AR112" s="17">
        <f>data_survey!BD111</f>
        <v>1</v>
      </c>
      <c r="AS112" s="17">
        <f>data_survey!BE111</f>
        <v>2</v>
      </c>
      <c r="AT112" s="17">
        <f>data_survey!BF111</f>
        <v>2</v>
      </c>
      <c r="AU112" s="17">
        <f>data_survey!BG111</f>
        <v>1</v>
      </c>
      <c r="AV112" s="17">
        <f>data_survey!BH111</f>
        <v>1</v>
      </c>
      <c r="AW112" s="17">
        <f>data_survey!BI111</f>
        <v>1</v>
      </c>
      <c r="AX112" s="17">
        <f>data_survey!AP111</f>
        <v>1</v>
      </c>
      <c r="AY112" s="17">
        <f>data_survey!AQ111</f>
        <v>1</v>
      </c>
      <c r="AZ112" s="17">
        <f>data_survey!AR111</f>
        <v>2</v>
      </c>
      <c r="BA112" s="17">
        <f>data_survey!AS111</f>
        <v>1</v>
      </c>
      <c r="BB112" s="17">
        <f>data_survey!AT111</f>
        <v>2</v>
      </c>
      <c r="BC112" s="17">
        <f>data_survey!AU111</f>
        <v>1</v>
      </c>
      <c r="BD112" s="17">
        <f>data_survey!AV111</f>
        <v>1</v>
      </c>
      <c r="BE112" s="17">
        <f>data_survey!AW111</f>
        <v>1</v>
      </c>
      <c r="BF112" s="17">
        <f>data_survey!AX111</f>
        <v>1</v>
      </c>
      <c r="BG112" s="17"/>
    </row>
    <row r="113">
      <c r="A113" s="17">
        <f>if(data_survey!C112="Nam", 0, 1)</f>
        <v>1</v>
      </c>
      <c r="B113" s="17">
        <f>IFERROR(__xludf.DUMMYFUNCTION("LET(
  t, LOWER(TRIM(data_survey!E112)),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113" s="17">
        <f>IFERROR(__xludf.DUMMYFUNCTION("LET(
  t, LOWER(TRIM(data_survey!G112)),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13" s="17">
        <f>IFERROR(__xludf.DUMMYFUNCTION("LET(
  text, LOWER(data_survey!I112),
  IFERROR(
    IFS(
      REGEXMATCH(text,""ở cùng gia đình|ở trọ cùng gia đình""), 0,
      REGEXMATCH(text,""thuê trọ""), 1,
      REGEXMATCH(text,""ở ktx""), 2,
      REGEXMATCH(text,""có nhà tại khu vực đang học|c"&amp;"ó nhà|ở riêng tại chung cư""), 3,
      REGEXMATCH(text,""ở nhà người quen""), 4
    ),
  -1)
)"),1.0)</f>
        <v>1</v>
      </c>
      <c r="E113" s="17">
        <f>IFERROR(__xludf.DUMMYFUNCTION("LET(
  t, LOWER(TRIM(data_survey!K112)),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13" s="17">
        <f>IFERROR(__xludf.DUMMYFUNCTION("LET(
  t, LOWER(TRIM(data_survey!M112)),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13" s="17">
        <f>if(data_survey!O112="Có", 1, 0)</f>
        <v>0</v>
      </c>
      <c r="H113" s="17">
        <f>if(data_survey!R112="", 0, data_survey!R112)</f>
        <v>0</v>
      </c>
      <c r="I113" s="17">
        <f>data_survey!W112</f>
        <v>0</v>
      </c>
      <c r="J113" s="17">
        <f>if(data_survey!AF112="Không áp lực", 0, if(data_survey!AF112="Có chút áp lực", 1, if(data_survey!AF112="Áp lực nhiều", 2, 3)))</f>
        <v>0</v>
      </c>
      <c r="K113" s="17">
        <f>SWITCH(data_survey!AG112,
 "Không ảnh hưởng",0,
 "Có chút ảnh hưởng",1,
 "Ảnh hưởng nhiều",2,
 "Ảnh hưởng rất nhiều",3)</f>
        <v>0</v>
      </c>
      <c r="L113" s="17">
        <f>SWITCH(data_survey!AD112,
 "Không",0,
 "Có một chút",1,
 "Rất lo lắng",2)</f>
        <v>1</v>
      </c>
      <c r="M113" s="17">
        <f>SWITCH(data_survey!AE112,
 "Không",0,
 "Có một chút",1,
 "Nhiều",2)</f>
        <v>0</v>
      </c>
      <c r="N113" s="17">
        <f>data_survey!BV112</f>
        <v>4</v>
      </c>
      <c r="O113" s="17">
        <f>SWITCH(data_survey!BY112,
 "Không",0,
 "Có",1,
 "Nhiều",2)</f>
        <v>0</v>
      </c>
      <c r="P113" s="17">
        <f>if(data_survey!BW112="Không", 0, 1)</f>
        <v>1</v>
      </c>
      <c r="Q113" s="17">
        <f>IF(OR(
ISNUMBER(SEARCH("cha",data_survey!BX112)),
ISNUMBER(SEARCH("mẹ",data_survey!BX112)),
ISNUMBER(SEARCH("ba mẹ",data_survey!BX112)),
ISNUMBER(SEARCH("bame",data_survey!BX112)),
ISNUMBER(SEARCH("gia đình",data_survey!BX112)),
ISNUMBER(SEARCH("chị",data_survey!BX112)),
ISNUMBER(SEARCH("anh",data_survey!BX112)),
ISNUMBER(SEARCH("ông bà",data_survey!BX112)),
ISNUMBER(SEARCH("giám hộ",data_survey!BX112))
),1,
IF(OR(
ISNUMBER(SEARCH("bản thân",data_survey!BX112)),
ISNUMBER(SEARCH("tự mình",data_survey!BX112)),
ISNUMBER(SEARCH("tự bản thân",data_survey!BX112)),
ISNUMBER(SEARCH("tiền đi làm",data_survey!BX112)),
ISNUMBER(SEARCH("nghiên cứu khoa học",data_survey!BX112)),
ISNUMBER(SEARCH("một nửa lo",data_survey!BX112))
),2,
IF(OR(
ISNUMBER(SEARCH("học bổng",data_survey!BX112)),
ISNUMBER(SEARCH("giảm học phí",data_survey!BX112)),
ISNUMBER(SEARCH("không cần HP",data_survey!BX112)),
ISNUMBER(SEARCH("sư phạm",data_survey!BX112))
),3,4)))</f>
        <v>4</v>
      </c>
      <c r="R113" s="17">
        <f>data_survey!AN112</f>
        <v>0</v>
      </c>
      <c r="S113" s="17">
        <f>data_survey!AJ112</f>
        <v>3</v>
      </c>
      <c r="T113" s="17">
        <f>data_survey!AJ112</f>
        <v>3</v>
      </c>
      <c r="U113" s="17">
        <f>data_survey!CI112</f>
        <v>2</v>
      </c>
      <c r="V113" s="17">
        <f>data_survey!CG112</f>
        <v>2</v>
      </c>
      <c r="W113" s="17">
        <f>data_survey!CE112</f>
        <v>2</v>
      </c>
      <c r="X113" s="17">
        <f>data_survey!CC112</f>
        <v>1</v>
      </c>
      <c r="Y113" s="17">
        <f>data_survey!CA112</f>
        <v>1</v>
      </c>
      <c r="Z113" s="17">
        <f>data_survey!BN112</f>
        <v>1</v>
      </c>
      <c r="AA113" s="17">
        <f>data_survey!BP112</f>
        <v>0</v>
      </c>
      <c r="AB113" s="17">
        <f>data_survey!BQ112</f>
        <v>1</v>
      </c>
      <c r="AC113" s="17">
        <f>data_survey!BT112</f>
        <v>1</v>
      </c>
      <c r="AD113" s="17">
        <f>data_survey!CU112</f>
        <v>0</v>
      </c>
      <c r="AE113" s="17">
        <f>data_survey!CV112</f>
        <v>1</v>
      </c>
      <c r="AF113" s="17">
        <f>data_survey!CW112</f>
        <v>0</v>
      </c>
      <c r="AG113" s="17">
        <f>data_survey!CO112</f>
        <v>0</v>
      </c>
      <c r="AH113" s="17">
        <f>data_survey!DA112</f>
        <v>0</v>
      </c>
      <c r="AI113" s="17">
        <f>data_survey!DC112</f>
        <v>0</v>
      </c>
      <c r="AJ113" s="17">
        <f>data_survey!DQ112</f>
        <v>0</v>
      </c>
      <c r="AK113" s="17">
        <f>data_survey!DF112</f>
        <v>1</v>
      </c>
      <c r="AL113" s="17">
        <f>if(AK113=1, data_survey!DN112, 0)</f>
        <v>0.5</v>
      </c>
      <c r="AM113" s="17">
        <f>data_survey!CM112</f>
        <v>3.5</v>
      </c>
      <c r="AN113" s="17">
        <f>data_survey!DH112</f>
        <v>0</v>
      </c>
      <c r="AO113" s="17">
        <f>data_survey!DJ112</f>
        <v>0</v>
      </c>
      <c r="AP113" s="17">
        <f>data_survey!DL112</f>
        <v>0</v>
      </c>
      <c r="AQ113" s="17">
        <f>data_survey!BC112</f>
        <v>1</v>
      </c>
      <c r="AR113" s="17">
        <f>data_survey!BD112</f>
        <v>1</v>
      </c>
      <c r="AS113" s="17">
        <f>data_survey!BE112</f>
        <v>2</v>
      </c>
      <c r="AT113" s="17">
        <f>data_survey!BF112</f>
        <v>1</v>
      </c>
      <c r="AU113" s="17">
        <f>data_survey!BG112</f>
        <v>1</v>
      </c>
      <c r="AV113" s="17">
        <f>data_survey!BH112</f>
        <v>1</v>
      </c>
      <c r="AW113" s="17">
        <f>data_survey!BI112</f>
        <v>2</v>
      </c>
      <c r="AX113" s="17">
        <f>data_survey!AP112</f>
        <v>2</v>
      </c>
      <c r="AY113" s="17">
        <f>data_survey!AQ112</f>
        <v>1</v>
      </c>
      <c r="AZ113" s="17">
        <f>data_survey!AR112</f>
        <v>3</v>
      </c>
      <c r="BA113" s="17">
        <f>data_survey!AS112</f>
        <v>1</v>
      </c>
      <c r="BB113" s="17">
        <f>data_survey!AT112</f>
        <v>2</v>
      </c>
      <c r="BC113" s="17">
        <f>data_survey!AU112</f>
        <v>1</v>
      </c>
      <c r="BD113" s="17">
        <f>data_survey!AV112</f>
        <v>1</v>
      </c>
      <c r="BE113" s="17">
        <f>data_survey!AW112</f>
        <v>1</v>
      </c>
      <c r="BF113" s="17">
        <f>data_survey!AX112</f>
        <v>1</v>
      </c>
      <c r="BG113" s="17"/>
    </row>
    <row r="114">
      <c r="A114" s="17">
        <f>if(data_survey!C113="Nam", 0, 1)</f>
        <v>0</v>
      </c>
      <c r="B114" s="17">
        <f>IFERROR(__xludf.DUMMYFUNCTION("LET(
  t, LOWER(TRIM(data_survey!E113)),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14" s="17">
        <f>IFERROR(__xludf.DUMMYFUNCTION("LET(
  t, LOWER(TRIM(data_survey!G113)),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14" s="17">
        <f>IFERROR(__xludf.DUMMYFUNCTION("LET(
  text, LOWER(data_survey!I113),
  IFERROR(
    IFS(
      REGEXMATCH(text,""ở cùng gia đình|ở trọ cùng gia đình""), 0,
      REGEXMATCH(text,""thuê trọ""), 1,
      REGEXMATCH(text,""ở ktx""), 2,
      REGEXMATCH(text,""có nhà tại khu vực đang học|c"&amp;"ó nhà|ở riêng tại chung cư""), 3,
      REGEXMATCH(text,""ở nhà người quen""), 4
    ),
  -1)
)"),0.0)</f>
        <v>0</v>
      </c>
      <c r="E114" s="17">
        <f>IFERROR(__xludf.DUMMYFUNCTION("LET(
  t, LOWER(TRIM(data_survey!K113)),
  IFERROR(
    IFS(
      REGEXMATCH(t,""xuất\s*sắc""), 0,
      REGEXMATCH(t,""^giỏi$""), 1,
      REGEXMATCH(t,""^khá$""), 2,
      REGEXMATCH(t,""trung bình|bình thường|^4$""), 3,
      REGEXMATCH(t,""rớt""), 4,"&amp;"
      REGEXMATCH(t,""năm nhất|tân sinh viên|mới|chưa|không|sắp thi|chuẩn bị thi|kq|kết quả|chưa có|chưa biết""), 5,
      TRUE, 5
    ),
  5)
)"),0.0)</f>
        <v>0</v>
      </c>
      <c r="F114" s="17">
        <f>IFERROR(__xludf.DUMMYFUNCTION("LET(
  t, LOWER(TRIM(data_survey!M113)),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14" s="17">
        <f>if(data_survey!O113="Có", 1, 0)</f>
        <v>0</v>
      </c>
      <c r="H114" s="17">
        <f>if(data_survey!R113="", 0, data_survey!R113)</f>
        <v>0</v>
      </c>
      <c r="I114" s="17">
        <f>data_survey!W113</f>
        <v>0</v>
      </c>
      <c r="J114" s="17">
        <f>if(data_survey!AF113="Không áp lực", 0, if(data_survey!AF113="Có chút áp lực", 1, if(data_survey!AF113="Áp lực nhiều", 2, 3)))</f>
        <v>1</v>
      </c>
      <c r="K114" s="17">
        <f>SWITCH(data_survey!AG113,
 "Không ảnh hưởng",0,
 "Có chút ảnh hưởng",1,
 "Ảnh hưởng nhiều",2,
 "Ảnh hưởng rất nhiều",3)</f>
        <v>1</v>
      </c>
      <c r="L114" s="17">
        <f>SWITCH(data_survey!AD113,
 "Không",0,
 "Có một chút",1,
 "Rất lo lắng",2)</f>
        <v>1</v>
      </c>
      <c r="M114" s="17">
        <f>SWITCH(data_survey!AE113,
 "Không",0,
 "Có một chút",1,
 "Nhiều",2)</f>
        <v>0</v>
      </c>
      <c r="N114" s="17">
        <f>data_survey!BV113</f>
        <v>2</v>
      </c>
      <c r="O114" s="17">
        <f>SWITCH(data_survey!BY113,
 "Không",0,
 "Có",1,
 "Nhiều",2)</f>
        <v>0</v>
      </c>
      <c r="P114" s="17">
        <f>if(data_survey!BW113="Không", 0, 1)</f>
        <v>0</v>
      </c>
      <c r="Q114" s="17">
        <f>IF(OR(
ISNUMBER(SEARCH("cha",data_survey!BX113)),
ISNUMBER(SEARCH("mẹ",data_survey!BX113)),
ISNUMBER(SEARCH("ba mẹ",data_survey!BX113)),
ISNUMBER(SEARCH("bame",data_survey!BX113)),
ISNUMBER(SEARCH("gia đình",data_survey!BX113)),
ISNUMBER(SEARCH("chị",data_survey!BX113)),
ISNUMBER(SEARCH("anh",data_survey!BX113)),
ISNUMBER(SEARCH("ông bà",data_survey!BX113)),
ISNUMBER(SEARCH("giám hộ",data_survey!BX113))
),1,
IF(OR(
ISNUMBER(SEARCH("bản thân",data_survey!BX113)),
ISNUMBER(SEARCH("tự mình",data_survey!BX113)),
ISNUMBER(SEARCH("tự bản thân",data_survey!BX113)),
ISNUMBER(SEARCH("tiền đi làm",data_survey!BX113)),
ISNUMBER(SEARCH("nghiên cứu khoa học",data_survey!BX113)),
ISNUMBER(SEARCH("một nửa lo",data_survey!BX113))
),2,
IF(OR(
ISNUMBER(SEARCH("học bổng",data_survey!BX113)),
ISNUMBER(SEARCH("giảm học phí",data_survey!BX113)),
ISNUMBER(SEARCH("không cần HP",data_survey!BX113)),
ISNUMBER(SEARCH("sư phạm",data_survey!BX113))
),3,4)))</f>
        <v>1</v>
      </c>
      <c r="R114" s="17">
        <f>data_survey!AN113</f>
        <v>0</v>
      </c>
      <c r="S114" s="17">
        <f>data_survey!AJ113</f>
        <v>0</v>
      </c>
      <c r="T114" s="17">
        <f>data_survey!AJ113</f>
        <v>0</v>
      </c>
      <c r="U114" s="17">
        <f>data_survey!CI113</f>
        <v>0</v>
      </c>
      <c r="V114" s="17">
        <f>data_survey!CG113</f>
        <v>0</v>
      </c>
      <c r="W114" s="17">
        <f>data_survey!CE113</f>
        <v>1</v>
      </c>
      <c r="X114" s="17">
        <f>data_survey!CC113</f>
        <v>2</v>
      </c>
      <c r="Y114" s="17">
        <f>data_survey!CA113</f>
        <v>1</v>
      </c>
      <c r="Z114" s="17">
        <f>data_survey!BN113</f>
        <v>1</v>
      </c>
      <c r="AA114" s="17">
        <f>data_survey!BP113</f>
        <v>0</v>
      </c>
      <c r="AB114" s="17">
        <f>data_survey!BQ113</f>
        <v>1</v>
      </c>
      <c r="AC114" s="17">
        <f>data_survey!BT113</f>
        <v>0</v>
      </c>
      <c r="AD114" s="17">
        <f>data_survey!CU113</f>
        <v>0</v>
      </c>
      <c r="AE114" s="17">
        <f>data_survey!CV113</f>
        <v>1</v>
      </c>
      <c r="AF114" s="17">
        <f>data_survey!CW113</f>
        <v>0</v>
      </c>
      <c r="AG114" s="17">
        <f>data_survey!CO113</f>
        <v>0</v>
      </c>
      <c r="AH114" s="17">
        <f>data_survey!DA113</f>
        <v>0</v>
      </c>
      <c r="AI114" s="17">
        <f>data_survey!DC113</f>
        <v>0</v>
      </c>
      <c r="AJ114" s="17">
        <f>data_survey!DQ113</f>
        <v>0</v>
      </c>
      <c r="AK114" s="17">
        <f>data_survey!DF113</f>
        <v>1</v>
      </c>
      <c r="AL114" s="17">
        <f>if(AK114=1, data_survey!DN113, 0)</f>
        <v>5</v>
      </c>
      <c r="AM114" s="17">
        <f>data_survey!CM113</f>
        <v>3.5</v>
      </c>
      <c r="AN114" s="17">
        <f>data_survey!DH113</f>
        <v>0</v>
      </c>
      <c r="AO114" s="17">
        <f>data_survey!DJ113</f>
        <v>0</v>
      </c>
      <c r="AP114" s="17">
        <f>data_survey!DL113</f>
        <v>0</v>
      </c>
      <c r="AQ114" s="17">
        <f>data_survey!BC113</f>
        <v>2</v>
      </c>
      <c r="AR114" s="17">
        <f>data_survey!BD113</f>
        <v>1</v>
      </c>
      <c r="AS114" s="17">
        <f>data_survey!BE113</f>
        <v>2</v>
      </c>
      <c r="AT114" s="17">
        <f>data_survey!BF113</f>
        <v>1</v>
      </c>
      <c r="AU114" s="17">
        <f>data_survey!BG113</f>
        <v>3</v>
      </c>
      <c r="AV114" s="17">
        <f>data_survey!BH113</f>
        <v>3</v>
      </c>
      <c r="AW114" s="17">
        <f>data_survey!BI113</f>
        <v>1</v>
      </c>
      <c r="AX114" s="17">
        <f>data_survey!AP113</f>
        <v>3</v>
      </c>
      <c r="AY114" s="17">
        <f>data_survey!AQ113</f>
        <v>1</v>
      </c>
      <c r="AZ114" s="17">
        <f>data_survey!AR113</f>
        <v>1</v>
      </c>
      <c r="BA114" s="17">
        <f>data_survey!AS113</f>
        <v>2</v>
      </c>
      <c r="BB114" s="17">
        <f>data_survey!AT113</f>
        <v>1</v>
      </c>
      <c r="BC114" s="17">
        <f>data_survey!AU113</f>
        <v>4</v>
      </c>
      <c r="BD114" s="17">
        <f>data_survey!AV113</f>
        <v>1</v>
      </c>
      <c r="BE114" s="17">
        <f>data_survey!AW113</f>
        <v>1</v>
      </c>
      <c r="BF114" s="17">
        <f>data_survey!AX113</f>
        <v>1</v>
      </c>
      <c r="BG114" s="17"/>
    </row>
    <row r="115">
      <c r="A115" s="17">
        <f>if(data_survey!C114="Nam", 0, 1)</f>
        <v>0</v>
      </c>
      <c r="B115" s="17">
        <f>IFERROR(__xludf.DUMMYFUNCTION("LET(
  t, LOWER(TRIM(data_survey!E114)),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15" s="17">
        <f>IFERROR(__xludf.DUMMYFUNCTION("LET(
  t, LOWER(TRIM(data_survey!G114)),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15" s="17">
        <f>IFERROR(__xludf.DUMMYFUNCTION("LET(
  text, LOWER(data_survey!I114),
  IFERROR(
    IFS(
      REGEXMATCH(text,""ở cùng gia đình|ở trọ cùng gia đình""), 0,
      REGEXMATCH(text,""thuê trọ""), 1,
      REGEXMATCH(text,""ở ktx""), 2,
      REGEXMATCH(text,""có nhà tại khu vực đang học|c"&amp;"ó nhà|ở riêng tại chung cư""), 3,
      REGEXMATCH(text,""ở nhà người quen""), 4
    ),
  -1)
)"),0.0)</f>
        <v>0</v>
      </c>
      <c r="E115" s="17">
        <f>IFERROR(__xludf.DUMMYFUNCTION("LET(
  t, LOWER(TRIM(data_survey!K114)),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15" s="17">
        <f>IFERROR(__xludf.DUMMYFUNCTION("LET(
  t, LOWER(TRIM(data_survey!M114)),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15" s="17">
        <f>if(data_survey!O114="Có", 1, 0)</f>
        <v>0</v>
      </c>
      <c r="H115" s="17">
        <f>if(data_survey!R114="", 0, data_survey!R114)</f>
        <v>0</v>
      </c>
      <c r="I115" s="17">
        <f>data_survey!W114</f>
        <v>0</v>
      </c>
      <c r="J115" s="17">
        <f>if(data_survey!AF114="Không áp lực", 0, if(data_survey!AF114="Có chút áp lực", 1, if(data_survey!AF114="Áp lực nhiều", 2, 3)))</f>
        <v>1</v>
      </c>
      <c r="K115" s="17">
        <f>SWITCH(data_survey!AG114,
 "Không ảnh hưởng",0,
 "Có chút ảnh hưởng",1,
 "Ảnh hưởng nhiều",2,
 "Ảnh hưởng rất nhiều",3)</f>
        <v>0</v>
      </c>
      <c r="L115" s="17">
        <f>SWITCH(data_survey!AD114,
 "Không",0,
 "Có một chút",1,
 "Rất lo lắng",2)</f>
        <v>2</v>
      </c>
      <c r="M115" s="17">
        <f>SWITCH(data_survey!AE114,
 "Không",0,
 "Có một chút",1,
 "Nhiều",2)</f>
        <v>0</v>
      </c>
      <c r="N115" s="17">
        <f>data_survey!BV114</f>
        <v>3</v>
      </c>
      <c r="O115" s="17">
        <f>SWITCH(data_survey!BY114,
 "Không",0,
 "Có",1,
 "Nhiều",2)</f>
        <v>0</v>
      </c>
      <c r="P115" s="17">
        <f>if(data_survey!BW114="Không", 0, 1)</f>
        <v>1</v>
      </c>
      <c r="Q115" s="17">
        <f>IF(OR(
ISNUMBER(SEARCH("cha",data_survey!BX114)),
ISNUMBER(SEARCH("mẹ",data_survey!BX114)),
ISNUMBER(SEARCH("ba mẹ",data_survey!BX114)),
ISNUMBER(SEARCH("bame",data_survey!BX114)),
ISNUMBER(SEARCH("gia đình",data_survey!BX114)),
ISNUMBER(SEARCH("chị",data_survey!BX114)),
ISNUMBER(SEARCH("anh",data_survey!BX114)),
ISNUMBER(SEARCH("ông bà",data_survey!BX114)),
ISNUMBER(SEARCH("giám hộ",data_survey!BX114))
),1,
IF(OR(
ISNUMBER(SEARCH("bản thân",data_survey!BX114)),
ISNUMBER(SEARCH("tự mình",data_survey!BX114)),
ISNUMBER(SEARCH("tự bản thân",data_survey!BX114)),
ISNUMBER(SEARCH("tiền đi làm",data_survey!BX114)),
ISNUMBER(SEARCH("nghiên cứu khoa học",data_survey!BX114)),
ISNUMBER(SEARCH("một nửa lo",data_survey!BX114))
),2,
IF(OR(
ISNUMBER(SEARCH("học bổng",data_survey!BX114)),
ISNUMBER(SEARCH("giảm học phí",data_survey!BX114)),
ISNUMBER(SEARCH("không cần HP",data_survey!BX114)),
ISNUMBER(SEARCH("sư phạm",data_survey!BX114))
),3,4)))</f>
        <v>1</v>
      </c>
      <c r="R115" s="17">
        <f>data_survey!AN114</f>
        <v>0</v>
      </c>
      <c r="S115" s="17">
        <f>data_survey!AJ114</f>
        <v>0</v>
      </c>
      <c r="T115" s="17">
        <f>data_survey!AJ114</f>
        <v>0</v>
      </c>
      <c r="U115" s="17">
        <f>data_survey!CI114</f>
        <v>0</v>
      </c>
      <c r="V115" s="17">
        <f>data_survey!CG114</f>
        <v>0</v>
      </c>
      <c r="W115" s="17">
        <f>data_survey!CE114</f>
        <v>0</v>
      </c>
      <c r="X115" s="17">
        <f>data_survey!CC114</f>
        <v>0</v>
      </c>
      <c r="Y115" s="17">
        <f>data_survey!CA114</f>
        <v>0</v>
      </c>
      <c r="Z115" s="17">
        <f>data_survey!BN114</f>
        <v>1</v>
      </c>
      <c r="AA115" s="17">
        <f>data_survey!BP114</f>
        <v>0</v>
      </c>
      <c r="AB115" s="17">
        <f>data_survey!BQ114</f>
        <v>1</v>
      </c>
      <c r="AC115" s="17">
        <f>data_survey!BT114</f>
        <v>0</v>
      </c>
      <c r="AD115" s="17">
        <f>data_survey!CU114</f>
        <v>0</v>
      </c>
      <c r="AE115" s="17">
        <f>data_survey!CV114</f>
        <v>0</v>
      </c>
      <c r="AF115" s="17">
        <f>data_survey!CW114</f>
        <v>0</v>
      </c>
      <c r="AG115" s="17">
        <f>data_survey!CO114</f>
        <v>0</v>
      </c>
      <c r="AH115" s="17">
        <f>data_survey!DA114</f>
        <v>0</v>
      </c>
      <c r="AI115" s="17">
        <f>data_survey!DC114</f>
        <v>0</v>
      </c>
      <c r="AJ115" s="17">
        <f>data_survey!DQ114</f>
        <v>0</v>
      </c>
      <c r="AK115" s="17">
        <f>data_survey!DF114</f>
        <v>1</v>
      </c>
      <c r="AL115" s="17">
        <f>if(AK115=1, data_survey!DN114, 0)</f>
        <v>1.5</v>
      </c>
      <c r="AM115" s="17">
        <f>data_survey!CM114</f>
        <v>6</v>
      </c>
      <c r="AN115" s="17">
        <f>data_survey!DH114</f>
        <v>1</v>
      </c>
      <c r="AO115" s="17">
        <f>data_survey!DJ114</f>
        <v>0</v>
      </c>
      <c r="AP115" s="17">
        <f>data_survey!DL114</f>
        <v>0</v>
      </c>
      <c r="AQ115" s="17">
        <f>data_survey!BC114</f>
        <v>1</v>
      </c>
      <c r="AR115" s="17">
        <f>data_survey!BD114</f>
        <v>1</v>
      </c>
      <c r="AS115" s="17">
        <f>data_survey!BE114</f>
        <v>2</v>
      </c>
      <c r="AT115" s="17">
        <f>data_survey!BF114</f>
        <v>1</v>
      </c>
      <c r="AU115" s="17">
        <f>data_survey!BG114</f>
        <v>1</v>
      </c>
      <c r="AV115" s="17">
        <f>data_survey!BH114</f>
        <v>1</v>
      </c>
      <c r="AW115" s="17">
        <f>data_survey!BI114</f>
        <v>1</v>
      </c>
      <c r="AX115" s="17">
        <f>data_survey!AP114</f>
        <v>1</v>
      </c>
      <c r="AY115" s="17">
        <f>data_survey!AQ114</f>
        <v>1</v>
      </c>
      <c r="AZ115" s="17">
        <f>data_survey!AR114</f>
        <v>3</v>
      </c>
      <c r="BA115" s="17">
        <f>data_survey!AS114</f>
        <v>1</v>
      </c>
      <c r="BB115" s="17">
        <f>data_survey!AT114</f>
        <v>1</v>
      </c>
      <c r="BC115" s="17">
        <f>data_survey!AU114</f>
        <v>1</v>
      </c>
      <c r="BD115" s="17">
        <f>data_survey!AV114</f>
        <v>1</v>
      </c>
      <c r="BE115" s="17">
        <f>data_survey!AW114</f>
        <v>1</v>
      </c>
      <c r="BF115" s="17">
        <f>data_survey!AX114</f>
        <v>1</v>
      </c>
      <c r="BG115" s="17"/>
    </row>
    <row r="116">
      <c r="A116" s="17">
        <f>if(data_survey!C115="Nam", 0, 1)</f>
        <v>0</v>
      </c>
      <c r="B116" s="17">
        <f>IFERROR(__xludf.DUMMYFUNCTION("LET(
  t, LOWER(TRIM(data_survey!E115)),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116" s="17">
        <f>IFERROR(__xludf.DUMMYFUNCTION("LET(
  t, LOWER(TRIM(data_survey!G115)),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16" s="17">
        <f>IFERROR(__xludf.DUMMYFUNCTION("LET(
  text, LOWER(data_survey!I115),
  IFERROR(
    IFS(
      REGEXMATCH(text,""ở cùng gia đình|ở trọ cùng gia đình""), 0,
      REGEXMATCH(text,""thuê trọ""), 1,
      REGEXMATCH(text,""ở ktx""), 2,
      REGEXMATCH(text,""có nhà tại khu vực đang học|c"&amp;"ó nhà|ở riêng tại chung cư""), 3,
      REGEXMATCH(text,""ở nhà người quen""), 4
    ),
  -1)
)"),0.0)</f>
        <v>0</v>
      </c>
      <c r="E116" s="17">
        <f>IFERROR(__xludf.DUMMYFUNCTION("LET(
  t, LOWER(TRIM(data_survey!K115)),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16" s="17">
        <f>IFERROR(__xludf.DUMMYFUNCTION("LET(
  t, LOWER(TRIM(data_survey!M115)),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16" s="17">
        <f>if(data_survey!O115="Có", 1, 0)</f>
        <v>0</v>
      </c>
      <c r="H116" s="17">
        <f>if(data_survey!R115="", 0, data_survey!R115)</f>
        <v>0</v>
      </c>
      <c r="I116" s="17">
        <f>data_survey!W115</f>
        <v>0</v>
      </c>
      <c r="J116" s="17">
        <f>if(data_survey!AF115="Không áp lực", 0, if(data_survey!AF115="Có chút áp lực", 1, if(data_survey!AF115="Áp lực nhiều", 2, 3)))</f>
        <v>1</v>
      </c>
      <c r="K116" s="17">
        <f>SWITCH(data_survey!AG115,
 "Không ảnh hưởng",0,
 "Có chút ảnh hưởng",1,
 "Ảnh hưởng nhiều",2,
 "Ảnh hưởng rất nhiều",3)</f>
        <v>1</v>
      </c>
      <c r="L116" s="17">
        <f>SWITCH(data_survey!AD115,
 "Không",0,
 "Có một chút",1,
 "Rất lo lắng",2)</f>
        <v>1</v>
      </c>
      <c r="M116" s="17">
        <f>SWITCH(data_survey!AE115,
 "Không",0,
 "Có một chút",1,
 "Nhiều",2)</f>
        <v>0</v>
      </c>
      <c r="N116" s="17">
        <f>data_survey!BV115</f>
        <v>2</v>
      </c>
      <c r="O116" s="17">
        <f>SWITCH(data_survey!BY115,
 "Không",0,
 "Có",1,
 "Nhiều",2)</f>
        <v>1</v>
      </c>
      <c r="P116" s="17">
        <f>if(data_survey!BW115="Không", 0, 1)</f>
        <v>0</v>
      </c>
      <c r="Q116" s="17">
        <f>IF(OR(
ISNUMBER(SEARCH("cha",data_survey!BX115)),
ISNUMBER(SEARCH("mẹ",data_survey!BX115)),
ISNUMBER(SEARCH("ba mẹ",data_survey!BX115)),
ISNUMBER(SEARCH("bame",data_survey!BX115)),
ISNUMBER(SEARCH("gia đình",data_survey!BX115)),
ISNUMBER(SEARCH("chị",data_survey!BX115)),
ISNUMBER(SEARCH("anh",data_survey!BX115)),
ISNUMBER(SEARCH("ông bà",data_survey!BX115)),
ISNUMBER(SEARCH("giám hộ",data_survey!BX115))
),1,
IF(OR(
ISNUMBER(SEARCH("bản thân",data_survey!BX115)),
ISNUMBER(SEARCH("tự mình",data_survey!BX115)),
ISNUMBER(SEARCH("tự bản thân",data_survey!BX115)),
ISNUMBER(SEARCH("tiền đi làm",data_survey!BX115)),
ISNUMBER(SEARCH("nghiên cứu khoa học",data_survey!BX115)),
ISNUMBER(SEARCH("một nửa lo",data_survey!BX115))
),2,
IF(OR(
ISNUMBER(SEARCH("học bổng",data_survey!BX115)),
ISNUMBER(SEARCH("giảm học phí",data_survey!BX115)),
ISNUMBER(SEARCH("không cần HP",data_survey!BX115)),
ISNUMBER(SEARCH("sư phạm",data_survey!BX115))
),3,4)))</f>
        <v>1</v>
      </c>
      <c r="R116" s="17">
        <f>data_survey!AN115</f>
        <v>3</v>
      </c>
      <c r="S116" s="17">
        <f>data_survey!AJ115</f>
        <v>2</v>
      </c>
      <c r="T116" s="17">
        <f>data_survey!AJ115</f>
        <v>2</v>
      </c>
      <c r="U116" s="17">
        <f>data_survey!CI115</f>
        <v>0</v>
      </c>
      <c r="V116" s="17">
        <f>data_survey!CG115</f>
        <v>0</v>
      </c>
      <c r="W116" s="17">
        <f>data_survey!CE115</f>
        <v>0</v>
      </c>
      <c r="X116" s="17">
        <f>data_survey!CC115</f>
        <v>1</v>
      </c>
      <c r="Y116" s="17">
        <f>data_survey!CA115</f>
        <v>1</v>
      </c>
      <c r="Z116" s="17">
        <f>data_survey!BN115</f>
        <v>1</v>
      </c>
      <c r="AA116" s="17">
        <f>data_survey!BP115</f>
        <v>0</v>
      </c>
      <c r="AB116" s="17">
        <f>data_survey!BQ115</f>
        <v>1</v>
      </c>
      <c r="AC116" s="17">
        <f>data_survey!BT115</f>
        <v>0</v>
      </c>
      <c r="AD116" s="17">
        <f>data_survey!CU115</f>
        <v>0</v>
      </c>
      <c r="AE116" s="17">
        <f>data_survey!CV115</f>
        <v>0</v>
      </c>
      <c r="AF116" s="17">
        <f>data_survey!CW115</f>
        <v>0</v>
      </c>
      <c r="AG116" s="17">
        <f>data_survey!CO115</f>
        <v>0</v>
      </c>
      <c r="AH116" s="17">
        <f>data_survey!DA115</f>
        <v>1</v>
      </c>
      <c r="AI116" s="17">
        <f>data_survey!DC115</f>
        <v>1</v>
      </c>
      <c r="AJ116" s="17">
        <f>data_survey!DQ115</f>
        <v>0</v>
      </c>
      <c r="AK116" s="17">
        <f>data_survey!DF115</f>
        <v>0</v>
      </c>
      <c r="AL116" s="17">
        <f>if(AK116=1, data_survey!DN115, 0)</f>
        <v>0</v>
      </c>
      <c r="AM116" s="17">
        <f>data_survey!CM115</f>
        <v>0.75</v>
      </c>
      <c r="AN116" s="17">
        <f>data_survey!DH115</f>
        <v>0</v>
      </c>
      <c r="AO116" s="17">
        <f>data_survey!DJ115</f>
        <v>0</v>
      </c>
      <c r="AP116" s="17">
        <f>data_survey!DL115</f>
        <v>0</v>
      </c>
      <c r="AQ116" s="17">
        <f>data_survey!BC115</f>
        <v>2</v>
      </c>
      <c r="AR116" s="17">
        <f>data_survey!BD115</f>
        <v>1</v>
      </c>
      <c r="AS116" s="17">
        <f>data_survey!BE115</f>
        <v>2</v>
      </c>
      <c r="AT116" s="17">
        <f>data_survey!BF115</f>
        <v>1</v>
      </c>
      <c r="AU116" s="17">
        <f>data_survey!BG115</f>
        <v>2</v>
      </c>
      <c r="AV116" s="17">
        <f>data_survey!BH115</f>
        <v>1</v>
      </c>
      <c r="AW116" s="17">
        <f>data_survey!BI115</f>
        <v>1</v>
      </c>
      <c r="AX116" s="17">
        <f>data_survey!AP115</f>
        <v>3</v>
      </c>
      <c r="AY116" s="17">
        <f>data_survey!AQ115</f>
        <v>1</v>
      </c>
      <c r="AZ116" s="17">
        <f>data_survey!AR115</f>
        <v>1</v>
      </c>
      <c r="BA116" s="17">
        <f>data_survey!AS115</f>
        <v>2</v>
      </c>
      <c r="BB116" s="17">
        <f>data_survey!AT115</f>
        <v>2</v>
      </c>
      <c r="BC116" s="17">
        <f>data_survey!AU115</f>
        <v>2</v>
      </c>
      <c r="BD116" s="17">
        <f>data_survey!AV115</f>
        <v>1</v>
      </c>
      <c r="BE116" s="17">
        <f>data_survey!AW115</f>
        <v>1</v>
      </c>
      <c r="BF116" s="17">
        <f>data_survey!AX115</f>
        <v>2</v>
      </c>
      <c r="BG116" s="17"/>
    </row>
    <row r="117">
      <c r="A117" s="17">
        <f>if(data_survey!C116="Nam", 0, 1)</f>
        <v>0</v>
      </c>
      <c r="B117" s="17">
        <f>IFERROR(__xludf.DUMMYFUNCTION("LET(
  t, LOWER(TRIM(data_survey!E116)),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117" s="17">
        <f>IFERROR(__xludf.DUMMYFUNCTION("LET(
  t, LOWER(TRIM(data_survey!G116)),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17" s="17">
        <f>IFERROR(__xludf.DUMMYFUNCTION("LET(
  text, LOWER(data_survey!I116),
  IFERROR(
    IFS(
      REGEXMATCH(text,""ở cùng gia đình|ở trọ cùng gia đình""), 0,
      REGEXMATCH(text,""thuê trọ""), 1,
      REGEXMATCH(text,""ở ktx""), 2,
      REGEXMATCH(text,""có nhà tại khu vực đang học|c"&amp;"ó nhà|ở riêng tại chung cư""), 3,
      REGEXMATCH(text,""ở nhà người quen""), 4
    ),
  -1)
)"),4.0)</f>
        <v>4</v>
      </c>
      <c r="E117" s="17">
        <f>IFERROR(__xludf.DUMMYFUNCTION("LET(
  t, LOWER(TRIM(data_survey!K116)),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17" s="17">
        <f>IFERROR(__xludf.DUMMYFUNCTION("LET(
  t, LOWER(TRIM(data_survey!M116)),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17" s="17">
        <f>if(data_survey!O116="Có", 1, 0)</f>
        <v>0</v>
      </c>
      <c r="H117" s="17">
        <f>if(data_survey!R116="", 0, data_survey!R116)</f>
        <v>0</v>
      </c>
      <c r="I117" s="17">
        <f>data_survey!W116</f>
        <v>0</v>
      </c>
      <c r="J117" s="17">
        <f>if(data_survey!AF116="Không áp lực", 0, if(data_survey!AF116="Có chút áp lực", 1, if(data_survey!AF116="Áp lực nhiều", 2, 3)))</f>
        <v>2</v>
      </c>
      <c r="K117" s="17">
        <f>SWITCH(data_survey!AG116,
 "Không ảnh hưởng",0,
 "Có chút ảnh hưởng",1,
 "Ảnh hưởng nhiều",2,
 "Ảnh hưởng rất nhiều",3)</f>
        <v>1</v>
      </c>
      <c r="L117" s="17">
        <f>SWITCH(data_survey!AD116,
 "Không",0,
 "Có một chút",1,
 "Rất lo lắng",2)</f>
        <v>2</v>
      </c>
      <c r="M117" s="17">
        <f>SWITCH(data_survey!AE116,
 "Không",0,
 "Có một chút",1,
 "Nhiều",2)</f>
        <v>0</v>
      </c>
      <c r="N117" s="17">
        <f>data_survey!BV116</f>
        <v>3</v>
      </c>
      <c r="O117" s="17">
        <f>SWITCH(data_survey!BY116,
 "Không",0,
 "Có",1,
 "Nhiều",2)</f>
        <v>0</v>
      </c>
      <c r="P117" s="17">
        <f>if(data_survey!BW116="Không", 0, 1)</f>
        <v>0</v>
      </c>
      <c r="Q117" s="17">
        <f>IF(OR(
ISNUMBER(SEARCH("cha",data_survey!BX116)),
ISNUMBER(SEARCH("mẹ",data_survey!BX116)),
ISNUMBER(SEARCH("ba mẹ",data_survey!BX116)),
ISNUMBER(SEARCH("bame",data_survey!BX116)),
ISNUMBER(SEARCH("gia đình",data_survey!BX116)),
ISNUMBER(SEARCH("chị",data_survey!BX116)),
ISNUMBER(SEARCH("anh",data_survey!BX116)),
ISNUMBER(SEARCH("ông bà",data_survey!BX116)),
ISNUMBER(SEARCH("giám hộ",data_survey!BX116))
),1,
IF(OR(
ISNUMBER(SEARCH("bản thân",data_survey!BX116)),
ISNUMBER(SEARCH("tự mình",data_survey!BX116)),
ISNUMBER(SEARCH("tự bản thân",data_survey!BX116)),
ISNUMBER(SEARCH("tiền đi làm",data_survey!BX116)),
ISNUMBER(SEARCH("nghiên cứu khoa học",data_survey!BX116)),
ISNUMBER(SEARCH("một nửa lo",data_survey!BX116))
),2,
IF(OR(
ISNUMBER(SEARCH("học bổng",data_survey!BX116)),
ISNUMBER(SEARCH("giảm học phí",data_survey!BX116)),
ISNUMBER(SEARCH("không cần HP",data_survey!BX116)),
ISNUMBER(SEARCH("sư phạm",data_survey!BX116))
),3,4)))</f>
        <v>1</v>
      </c>
      <c r="R117" s="17">
        <f>data_survey!AN116</f>
        <v>0</v>
      </c>
      <c r="S117" s="17">
        <f>data_survey!AJ116</f>
        <v>0</v>
      </c>
      <c r="T117" s="17">
        <f>data_survey!AJ116</f>
        <v>0</v>
      </c>
      <c r="U117" s="17">
        <f>data_survey!CI116</f>
        <v>1</v>
      </c>
      <c r="V117" s="17">
        <f>data_survey!CG116</f>
        <v>0</v>
      </c>
      <c r="W117" s="17">
        <f>data_survey!CE116</f>
        <v>1</v>
      </c>
      <c r="X117" s="17">
        <f>data_survey!CC116</f>
        <v>0</v>
      </c>
      <c r="Y117" s="17">
        <f>data_survey!CA116</f>
        <v>0</v>
      </c>
      <c r="Z117" s="17">
        <f>data_survey!BN116</f>
        <v>3</v>
      </c>
      <c r="AA117" s="17">
        <f>data_survey!BP116</f>
        <v>1</v>
      </c>
      <c r="AB117" s="17">
        <f>data_survey!BQ116</f>
        <v>3</v>
      </c>
      <c r="AC117" s="17">
        <f>data_survey!BT116</f>
        <v>1</v>
      </c>
      <c r="AD117" s="17">
        <f>data_survey!CU116</f>
        <v>0</v>
      </c>
      <c r="AE117" s="17">
        <f>data_survey!CV116</f>
        <v>0</v>
      </c>
      <c r="AF117" s="17">
        <f>data_survey!CW116</f>
        <v>0</v>
      </c>
      <c r="AG117" s="17">
        <f>data_survey!CO116</f>
        <v>0</v>
      </c>
      <c r="AH117" s="17">
        <f>data_survey!DA116</f>
        <v>0</v>
      </c>
      <c r="AI117" s="17">
        <f>data_survey!DC116</f>
        <v>0</v>
      </c>
      <c r="AJ117" s="17">
        <f>data_survey!DQ116</f>
        <v>0</v>
      </c>
      <c r="AK117" s="17">
        <f>data_survey!DF116</f>
        <v>0</v>
      </c>
      <c r="AL117" s="17">
        <f>if(AK117=1, data_survey!DN116, 0)</f>
        <v>0</v>
      </c>
      <c r="AM117" s="17">
        <f>data_survey!CM116</f>
        <v>6</v>
      </c>
      <c r="AN117" s="17">
        <f>data_survey!DH116</f>
        <v>0</v>
      </c>
      <c r="AO117" s="17">
        <f>data_survey!DJ116</f>
        <v>0</v>
      </c>
      <c r="AP117" s="17">
        <f>data_survey!DL116</f>
        <v>0</v>
      </c>
      <c r="AQ117" s="17">
        <f>data_survey!BC116</f>
        <v>2</v>
      </c>
      <c r="AR117" s="17">
        <f>data_survey!BD116</f>
        <v>1</v>
      </c>
      <c r="AS117" s="17">
        <f>data_survey!BE116</f>
        <v>1</v>
      </c>
      <c r="AT117" s="17">
        <f>data_survey!BF116</f>
        <v>1</v>
      </c>
      <c r="AU117" s="17">
        <f>data_survey!BG116</f>
        <v>2</v>
      </c>
      <c r="AV117" s="17">
        <f>data_survey!BH116</f>
        <v>2</v>
      </c>
      <c r="AW117" s="17">
        <f>data_survey!BI116</f>
        <v>1</v>
      </c>
      <c r="AX117" s="17">
        <f>data_survey!AP116</f>
        <v>1</v>
      </c>
      <c r="AY117" s="17">
        <f>data_survey!AQ116</f>
        <v>2</v>
      </c>
      <c r="AZ117" s="17">
        <f>data_survey!AR116</f>
        <v>2</v>
      </c>
      <c r="BA117" s="17">
        <f>data_survey!AS116</f>
        <v>2</v>
      </c>
      <c r="BB117" s="17">
        <f>data_survey!AT116</f>
        <v>1</v>
      </c>
      <c r="BC117" s="17">
        <f>data_survey!AU116</f>
        <v>1</v>
      </c>
      <c r="BD117" s="17">
        <f>data_survey!AV116</f>
        <v>1</v>
      </c>
      <c r="BE117" s="17">
        <f>data_survey!AW116</f>
        <v>1</v>
      </c>
      <c r="BF117" s="17">
        <f>data_survey!AX116</f>
        <v>1</v>
      </c>
      <c r="BG117" s="17"/>
    </row>
    <row r="118">
      <c r="A118" s="17">
        <f>if(data_survey!C117="Nam", 0, 1)</f>
        <v>0</v>
      </c>
      <c r="B118" s="17">
        <f>IFERROR(__xludf.DUMMYFUNCTION("LET(
  t, LOWER(TRIM(data_survey!E117)),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18" s="17">
        <f>IFERROR(__xludf.DUMMYFUNCTION("LET(
  t, LOWER(TRIM(data_survey!G117)),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18" s="17">
        <f>IFERROR(__xludf.DUMMYFUNCTION("LET(
  text, LOWER(data_survey!I117),
  IFERROR(
    IFS(
      REGEXMATCH(text,""ở cùng gia đình|ở trọ cùng gia đình""), 0,
      REGEXMATCH(text,""thuê trọ""), 1,
      REGEXMATCH(text,""ở ktx""), 2,
      REGEXMATCH(text,""có nhà tại khu vực đang học|c"&amp;"ó nhà|ở riêng tại chung cư""), 3,
      REGEXMATCH(text,""ở nhà người quen""), 4
    ),
  -1)
)"),0.0)</f>
        <v>0</v>
      </c>
      <c r="E118" s="17">
        <f>IFERROR(__xludf.DUMMYFUNCTION("LET(
  t, LOWER(TRIM(data_survey!K117)),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18" s="17">
        <f>IFERROR(__xludf.DUMMYFUNCTION("LET(
  t, LOWER(TRIM(data_survey!M117)),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18" s="17">
        <f>if(data_survey!O117="Có", 1, 0)</f>
        <v>0</v>
      </c>
      <c r="H118" s="17">
        <f>if(data_survey!R117="", 0, data_survey!R117)</f>
        <v>0</v>
      </c>
      <c r="I118" s="17">
        <f>data_survey!W117</f>
        <v>0</v>
      </c>
      <c r="J118" s="17">
        <f>if(data_survey!AF117="Không áp lực", 0, if(data_survey!AF117="Có chút áp lực", 1, if(data_survey!AF117="Áp lực nhiều", 2, 3)))</f>
        <v>1</v>
      </c>
      <c r="K118" s="17">
        <f>SWITCH(data_survey!AG117,
 "Không ảnh hưởng",0,
 "Có chút ảnh hưởng",1,
 "Ảnh hưởng nhiều",2,
 "Ảnh hưởng rất nhiều",3)</f>
        <v>1</v>
      </c>
      <c r="L118" s="17">
        <f>SWITCH(data_survey!AD117,
 "Không",0,
 "Có một chút",1,
 "Rất lo lắng",2)</f>
        <v>1</v>
      </c>
      <c r="M118" s="17">
        <f>SWITCH(data_survey!AE117,
 "Không",0,
 "Có một chút",1,
 "Nhiều",2)</f>
        <v>1</v>
      </c>
      <c r="N118" s="17">
        <f>data_survey!BV117</f>
        <v>4</v>
      </c>
      <c r="O118" s="17">
        <f>SWITCH(data_survey!BY117,
 "Không",0,
 "Có",1,
 "Nhiều",2)</f>
        <v>0</v>
      </c>
      <c r="P118" s="17">
        <f>if(data_survey!BW117="Không", 0, 1)</f>
        <v>0</v>
      </c>
      <c r="Q118" s="17">
        <f>IF(OR(
ISNUMBER(SEARCH("cha",data_survey!BX117)),
ISNUMBER(SEARCH("mẹ",data_survey!BX117)),
ISNUMBER(SEARCH("ba mẹ",data_survey!BX117)),
ISNUMBER(SEARCH("bame",data_survey!BX117)),
ISNUMBER(SEARCH("gia đình",data_survey!BX117)),
ISNUMBER(SEARCH("chị",data_survey!BX117)),
ISNUMBER(SEARCH("anh",data_survey!BX117)),
ISNUMBER(SEARCH("ông bà",data_survey!BX117)),
ISNUMBER(SEARCH("giám hộ",data_survey!BX117))
),1,
IF(OR(
ISNUMBER(SEARCH("bản thân",data_survey!BX117)),
ISNUMBER(SEARCH("tự mình",data_survey!BX117)),
ISNUMBER(SEARCH("tự bản thân",data_survey!BX117)),
ISNUMBER(SEARCH("tiền đi làm",data_survey!BX117)),
ISNUMBER(SEARCH("nghiên cứu khoa học",data_survey!BX117)),
ISNUMBER(SEARCH("một nửa lo",data_survey!BX117))
),2,
IF(OR(
ISNUMBER(SEARCH("học bổng",data_survey!BX117)),
ISNUMBER(SEARCH("giảm học phí",data_survey!BX117)),
ISNUMBER(SEARCH("không cần HP",data_survey!BX117)),
ISNUMBER(SEARCH("sư phạm",data_survey!BX117))
),3,4)))</f>
        <v>1</v>
      </c>
      <c r="R118" s="17">
        <f>data_survey!AN117</f>
        <v>0</v>
      </c>
      <c r="S118" s="17">
        <f>data_survey!AJ117</f>
        <v>0</v>
      </c>
      <c r="T118" s="17">
        <f>data_survey!AJ117</f>
        <v>0</v>
      </c>
      <c r="U118" s="17">
        <f>data_survey!CI117</f>
        <v>0</v>
      </c>
      <c r="V118" s="17">
        <f>data_survey!CG117</f>
        <v>0</v>
      </c>
      <c r="W118" s="17">
        <f>data_survey!CE117</f>
        <v>1</v>
      </c>
      <c r="X118" s="17">
        <f>data_survey!CC117</f>
        <v>0</v>
      </c>
      <c r="Y118" s="17">
        <f>data_survey!CA117</f>
        <v>0</v>
      </c>
      <c r="Z118" s="17">
        <f>data_survey!BN117</f>
        <v>3</v>
      </c>
      <c r="AA118" s="17">
        <f>data_survey!BP117</f>
        <v>0</v>
      </c>
      <c r="AB118" s="17">
        <f>data_survey!BQ117</f>
        <v>1</v>
      </c>
      <c r="AC118" s="17">
        <f>data_survey!BT117</f>
        <v>0</v>
      </c>
      <c r="AD118" s="17">
        <f>data_survey!CU117</f>
        <v>1</v>
      </c>
      <c r="AE118" s="17">
        <f>data_survey!CV117</f>
        <v>0</v>
      </c>
      <c r="AF118" s="17">
        <f>data_survey!CW117</f>
        <v>0</v>
      </c>
      <c r="AG118" s="17">
        <f>data_survey!CO117</f>
        <v>0</v>
      </c>
      <c r="AH118" s="17">
        <f>data_survey!DA117</f>
        <v>0</v>
      </c>
      <c r="AI118" s="17">
        <f>data_survey!DC117</f>
        <v>0</v>
      </c>
      <c r="AJ118" s="17">
        <f>data_survey!DQ117</f>
        <v>0</v>
      </c>
      <c r="AK118" s="17">
        <f>data_survey!DF117</f>
        <v>1</v>
      </c>
      <c r="AL118" s="17">
        <f>if(AK118=1, data_survey!DN117, 0)</f>
        <v>1.5</v>
      </c>
      <c r="AM118" s="17">
        <f>data_survey!CM117</f>
        <v>0.75</v>
      </c>
      <c r="AN118" s="17">
        <f>data_survey!DH117</f>
        <v>0</v>
      </c>
      <c r="AO118" s="17">
        <f>data_survey!DJ117</f>
        <v>0</v>
      </c>
      <c r="AP118" s="17">
        <f>data_survey!DL117</f>
        <v>0</v>
      </c>
      <c r="AQ118" s="17">
        <f>data_survey!BC117</f>
        <v>1</v>
      </c>
      <c r="AR118" s="17">
        <f>data_survey!BD117</f>
        <v>1</v>
      </c>
      <c r="AS118" s="17">
        <f>data_survey!BE117</f>
        <v>1</v>
      </c>
      <c r="AT118" s="17">
        <f>data_survey!BF117</f>
        <v>1</v>
      </c>
      <c r="AU118" s="17">
        <f>data_survey!BG117</f>
        <v>1</v>
      </c>
      <c r="AV118" s="17">
        <f>data_survey!BH117</f>
        <v>1</v>
      </c>
      <c r="AW118" s="17">
        <f>data_survey!BI117</f>
        <v>1</v>
      </c>
      <c r="AX118" s="17">
        <f>data_survey!AP117</f>
        <v>1</v>
      </c>
      <c r="AY118" s="17">
        <f>data_survey!AQ117</f>
        <v>1</v>
      </c>
      <c r="AZ118" s="17">
        <f>data_survey!AR117</f>
        <v>2</v>
      </c>
      <c r="BA118" s="17">
        <f>data_survey!AS117</f>
        <v>2</v>
      </c>
      <c r="BB118" s="17">
        <f>data_survey!AT117</f>
        <v>1</v>
      </c>
      <c r="BC118" s="17">
        <f>data_survey!AU117</f>
        <v>1</v>
      </c>
      <c r="BD118" s="17">
        <f>data_survey!AV117</f>
        <v>1</v>
      </c>
      <c r="BE118" s="17">
        <f>data_survey!AW117</f>
        <v>1</v>
      </c>
      <c r="BF118" s="17">
        <f>data_survey!AX117</f>
        <v>1</v>
      </c>
      <c r="BG118" s="17"/>
    </row>
    <row r="119">
      <c r="A119" s="17">
        <f>if(data_survey!C118="Nam", 0, 1)</f>
        <v>0</v>
      </c>
      <c r="B119" s="17">
        <f>IFERROR(__xludf.DUMMYFUNCTION("LET(
  t, LOWER(TRIM(data_survey!E118)),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19" s="17">
        <f>IFERROR(__xludf.DUMMYFUNCTION("LET(
  t, LOWER(TRIM(data_survey!G118)),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19" s="17">
        <f>IFERROR(__xludf.DUMMYFUNCTION("LET(
  text, LOWER(data_survey!I118),
  IFERROR(
    IFS(
      REGEXMATCH(text,""ở cùng gia đình|ở trọ cùng gia đình""), 0,
      REGEXMATCH(text,""thuê trọ""), 1,
      REGEXMATCH(text,""ở ktx""), 2,
      REGEXMATCH(text,""có nhà tại khu vực đang học|c"&amp;"ó nhà|ở riêng tại chung cư""), 3,
      REGEXMATCH(text,""ở nhà người quen""), 4
    ),
  -1)
)"),2.0)</f>
        <v>2</v>
      </c>
      <c r="E119" s="17">
        <f>IFERROR(__xludf.DUMMYFUNCTION("LET(
  t, LOWER(TRIM(data_survey!K118)),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19" s="17">
        <f>IFERROR(__xludf.DUMMYFUNCTION("LET(
  t, LOWER(TRIM(data_survey!M118)),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19" s="17">
        <f>if(data_survey!O118="Có", 1, 0)</f>
        <v>1</v>
      </c>
      <c r="H119" s="17">
        <f>if(data_survey!R118="", 0, data_survey!R118)</f>
        <v>1</v>
      </c>
      <c r="I119" s="17">
        <f>data_survey!W118</f>
        <v>25</v>
      </c>
      <c r="J119" s="17">
        <f>if(data_survey!AF118="Không áp lực", 0, if(data_survey!AF118="Có chút áp lực", 1, if(data_survey!AF118="Áp lực nhiều", 2, 3)))</f>
        <v>0</v>
      </c>
      <c r="K119" s="17">
        <f>SWITCH(data_survey!AG118,
 "Không ảnh hưởng",0,
 "Có chút ảnh hưởng",1,
 "Ảnh hưởng nhiều",2,
 "Ảnh hưởng rất nhiều",3)</f>
        <v>0</v>
      </c>
      <c r="L119" s="17">
        <f>SWITCH(data_survey!AD118,
 "Không",0,
 "Có một chút",1,
 "Rất lo lắng",2)</f>
        <v>1</v>
      </c>
      <c r="M119" s="17">
        <f>SWITCH(data_survey!AE118,
 "Không",0,
 "Có một chút",1,
 "Nhiều",2)</f>
        <v>0</v>
      </c>
      <c r="N119" s="17">
        <f>data_survey!BV118</f>
        <v>4</v>
      </c>
      <c r="O119" s="17">
        <f>SWITCH(data_survey!BY118,
 "Không",0,
 "Có",1,
 "Nhiều",2)</f>
        <v>0</v>
      </c>
      <c r="P119" s="17">
        <f>if(data_survey!BW118="Không", 0, 1)</f>
        <v>0</v>
      </c>
      <c r="Q119" s="17">
        <f>IF(OR(
ISNUMBER(SEARCH("cha",data_survey!BX118)),
ISNUMBER(SEARCH("mẹ",data_survey!BX118)),
ISNUMBER(SEARCH("ba mẹ",data_survey!BX118)),
ISNUMBER(SEARCH("bame",data_survey!BX118)),
ISNUMBER(SEARCH("gia đình",data_survey!BX118)),
ISNUMBER(SEARCH("chị",data_survey!BX118)),
ISNUMBER(SEARCH("anh",data_survey!BX118)),
ISNUMBER(SEARCH("ông bà",data_survey!BX118)),
ISNUMBER(SEARCH("giám hộ",data_survey!BX118))
),1,
IF(OR(
ISNUMBER(SEARCH("bản thân",data_survey!BX118)),
ISNUMBER(SEARCH("tự mình",data_survey!BX118)),
ISNUMBER(SEARCH("tự bản thân",data_survey!BX118)),
ISNUMBER(SEARCH("tiền đi làm",data_survey!BX118)),
ISNUMBER(SEARCH("nghiên cứu khoa học",data_survey!BX118)),
ISNUMBER(SEARCH("một nửa lo",data_survey!BX118))
),2,
IF(OR(
ISNUMBER(SEARCH("học bổng",data_survey!BX118)),
ISNUMBER(SEARCH("giảm học phí",data_survey!BX118)),
ISNUMBER(SEARCH("không cần HP",data_survey!BX118)),
ISNUMBER(SEARCH("sư phạm",data_survey!BX118))
),3,4)))</f>
        <v>1</v>
      </c>
      <c r="R119" s="17">
        <f>data_survey!AN118</f>
        <v>0</v>
      </c>
      <c r="S119" s="17">
        <f>data_survey!AJ118</f>
        <v>0</v>
      </c>
      <c r="T119" s="17">
        <f>data_survey!AJ118</f>
        <v>0</v>
      </c>
      <c r="U119" s="17">
        <f>data_survey!CI118</f>
        <v>0</v>
      </c>
      <c r="V119" s="17">
        <f>data_survey!CG118</f>
        <v>0</v>
      </c>
      <c r="W119" s="17">
        <f>data_survey!CE118</f>
        <v>1</v>
      </c>
      <c r="X119" s="17">
        <f>data_survey!CC118</f>
        <v>2</v>
      </c>
      <c r="Y119" s="17">
        <f>data_survey!CA118</f>
        <v>0</v>
      </c>
      <c r="Z119" s="17">
        <f>data_survey!BN118</f>
        <v>2</v>
      </c>
      <c r="AA119" s="17">
        <f>data_survey!BP118</f>
        <v>0</v>
      </c>
      <c r="AB119" s="17">
        <f>data_survey!BQ118</f>
        <v>1</v>
      </c>
      <c r="AC119" s="17">
        <f>data_survey!BT118</f>
        <v>1</v>
      </c>
      <c r="AD119" s="17">
        <f>data_survey!CU118</f>
        <v>1</v>
      </c>
      <c r="AE119" s="17">
        <f>data_survey!CV118</f>
        <v>1</v>
      </c>
      <c r="AF119" s="17">
        <f>data_survey!CW118</f>
        <v>0</v>
      </c>
      <c r="AG119" s="17">
        <f>data_survey!CO118</f>
        <v>1</v>
      </c>
      <c r="AH119" s="17">
        <f>data_survey!DA118</f>
        <v>0</v>
      </c>
      <c r="AI119" s="17">
        <f>data_survey!DC118</f>
        <v>0</v>
      </c>
      <c r="AJ119" s="17">
        <f>data_survey!DQ118</f>
        <v>0</v>
      </c>
      <c r="AK119" s="17">
        <f>data_survey!DF118</f>
        <v>1</v>
      </c>
      <c r="AL119" s="17">
        <f>if(AK119=1, data_survey!DN118, 0)</f>
        <v>3.5</v>
      </c>
      <c r="AM119" s="17">
        <f>data_survey!CM118</f>
        <v>0.33</v>
      </c>
      <c r="AN119" s="17">
        <f>data_survey!DH118</f>
        <v>0</v>
      </c>
      <c r="AO119" s="17">
        <f>data_survey!DJ118</f>
        <v>1</v>
      </c>
      <c r="AP119" s="17">
        <f>data_survey!DL118</f>
        <v>0</v>
      </c>
      <c r="AQ119" s="17">
        <f>data_survey!BC118</f>
        <v>1</v>
      </c>
      <c r="AR119" s="17">
        <f>data_survey!BD118</f>
        <v>1</v>
      </c>
      <c r="AS119" s="17">
        <f>data_survey!BE118</f>
        <v>1</v>
      </c>
      <c r="AT119" s="17">
        <f>data_survey!BF118</f>
        <v>1</v>
      </c>
      <c r="AU119" s="17">
        <f>data_survey!BG118</f>
        <v>1</v>
      </c>
      <c r="AV119" s="17">
        <f>data_survey!BH118</f>
        <v>1</v>
      </c>
      <c r="AW119" s="17">
        <f>data_survey!BI118</f>
        <v>1</v>
      </c>
      <c r="AX119" s="17">
        <f>data_survey!AP118</f>
        <v>1</v>
      </c>
      <c r="AY119" s="17">
        <f>data_survey!AQ118</f>
        <v>1</v>
      </c>
      <c r="AZ119" s="17">
        <f>data_survey!AR118</f>
        <v>1</v>
      </c>
      <c r="BA119" s="17">
        <f>data_survey!AS118</f>
        <v>3</v>
      </c>
      <c r="BB119" s="17">
        <f>data_survey!AT118</f>
        <v>1</v>
      </c>
      <c r="BC119" s="17">
        <f>data_survey!AU118</f>
        <v>1</v>
      </c>
      <c r="BD119" s="17">
        <f>data_survey!AV118</f>
        <v>1</v>
      </c>
      <c r="BE119" s="17">
        <f>data_survey!AW118</f>
        <v>1</v>
      </c>
      <c r="BF119" s="17">
        <f>data_survey!AX118</f>
        <v>1</v>
      </c>
      <c r="BG119" s="17"/>
    </row>
    <row r="120">
      <c r="A120" s="17">
        <f>if(data_survey!C119="Nam", 0, 1)</f>
        <v>0</v>
      </c>
      <c r="B120" s="17">
        <f>IFERROR(__xludf.DUMMYFUNCTION("LET(
  t, LOWER(TRIM(data_survey!E119)),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20" s="17">
        <f>IFERROR(__xludf.DUMMYFUNCTION("LET(
  t, LOWER(TRIM(data_survey!G119)),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20" s="17">
        <f>IFERROR(__xludf.DUMMYFUNCTION("LET(
  text, LOWER(data_survey!I119),
  IFERROR(
    IFS(
      REGEXMATCH(text,""ở cùng gia đình|ở trọ cùng gia đình""), 0,
      REGEXMATCH(text,""thuê trọ""), 1,
      REGEXMATCH(text,""ở ktx""), 2,
      REGEXMATCH(text,""có nhà tại khu vực đang học|c"&amp;"ó nhà|ở riêng tại chung cư""), 3,
      REGEXMATCH(text,""ở nhà người quen""), 4
    ),
  -1)
)"),1.0)</f>
        <v>1</v>
      </c>
      <c r="E120" s="17">
        <f>IFERROR(__xludf.DUMMYFUNCTION("LET(
  t, LOWER(TRIM(data_survey!K119)),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20" s="17">
        <f>IFERROR(__xludf.DUMMYFUNCTION("LET(
  t, LOWER(TRIM(data_survey!M119)),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20" s="17">
        <f>if(data_survey!O119="Có", 1, 0)</f>
        <v>1</v>
      </c>
      <c r="H120" s="17">
        <f>if(data_survey!R119="", 0, data_survey!R119)</f>
        <v>1</v>
      </c>
      <c r="I120" s="17">
        <f>data_survey!W119</f>
        <v>25</v>
      </c>
      <c r="J120" s="17">
        <f>if(data_survey!AF119="Không áp lực", 0, if(data_survey!AF119="Có chút áp lực", 1, if(data_survey!AF119="Áp lực nhiều", 2, 3)))</f>
        <v>0</v>
      </c>
      <c r="K120" s="17">
        <f>SWITCH(data_survey!AG119,
 "Không ảnh hưởng",0,
 "Có chút ảnh hưởng",1,
 "Ảnh hưởng nhiều",2,
 "Ảnh hưởng rất nhiều",3)</f>
        <v>0</v>
      </c>
      <c r="L120" s="17">
        <f>SWITCH(data_survey!AD119,
 "Không",0,
 "Có một chút",1,
 "Rất lo lắng",2)</f>
        <v>0</v>
      </c>
      <c r="M120" s="17">
        <f>SWITCH(data_survey!AE119,
 "Không",0,
 "Có một chút",1,
 "Nhiều",2)</f>
        <v>0</v>
      </c>
      <c r="N120" s="17">
        <f>data_survey!BV119</f>
        <v>4</v>
      </c>
      <c r="O120" s="17">
        <f>SWITCH(data_survey!BY119,
 "Không",0,
 "Có",1,
 "Nhiều",2)</f>
        <v>0</v>
      </c>
      <c r="P120" s="17">
        <f>if(data_survey!BW119="Không", 0, 1)</f>
        <v>0</v>
      </c>
      <c r="Q120" s="17">
        <f>IF(OR(
ISNUMBER(SEARCH("cha",data_survey!BX119)),
ISNUMBER(SEARCH("mẹ",data_survey!BX119)),
ISNUMBER(SEARCH("ba mẹ",data_survey!BX119)),
ISNUMBER(SEARCH("bame",data_survey!BX119)),
ISNUMBER(SEARCH("gia đình",data_survey!BX119)),
ISNUMBER(SEARCH("chị",data_survey!BX119)),
ISNUMBER(SEARCH("anh",data_survey!BX119)),
ISNUMBER(SEARCH("ông bà",data_survey!BX119)),
ISNUMBER(SEARCH("giám hộ",data_survey!BX119))
),1,
IF(OR(
ISNUMBER(SEARCH("bản thân",data_survey!BX119)),
ISNUMBER(SEARCH("tự mình",data_survey!BX119)),
ISNUMBER(SEARCH("tự bản thân",data_survey!BX119)),
ISNUMBER(SEARCH("tiền đi làm",data_survey!BX119)),
ISNUMBER(SEARCH("nghiên cứu khoa học",data_survey!BX119)),
ISNUMBER(SEARCH("một nửa lo",data_survey!BX119))
),2,
IF(OR(
ISNUMBER(SEARCH("học bổng",data_survey!BX119)),
ISNUMBER(SEARCH("giảm học phí",data_survey!BX119)),
ISNUMBER(SEARCH("không cần HP",data_survey!BX119)),
ISNUMBER(SEARCH("sư phạm",data_survey!BX119))
),3,4)))</f>
        <v>1</v>
      </c>
      <c r="R120" s="17">
        <f>data_survey!AN119</f>
        <v>1</v>
      </c>
      <c r="S120" s="17">
        <f>data_survey!AJ119</f>
        <v>1</v>
      </c>
      <c r="T120" s="17">
        <f>data_survey!AJ119</f>
        <v>1</v>
      </c>
      <c r="U120" s="17">
        <f>data_survey!CI119</f>
        <v>0</v>
      </c>
      <c r="V120" s="17">
        <f>data_survey!CG119</f>
        <v>0</v>
      </c>
      <c r="W120" s="17">
        <f>data_survey!CE119</f>
        <v>0</v>
      </c>
      <c r="X120" s="17">
        <f>data_survey!CC119</f>
        <v>0</v>
      </c>
      <c r="Y120" s="17">
        <f>data_survey!CA119</f>
        <v>0</v>
      </c>
      <c r="Z120" s="17">
        <f>data_survey!BN119</f>
        <v>1</v>
      </c>
      <c r="AA120" s="17">
        <f>data_survey!BP119</f>
        <v>0</v>
      </c>
      <c r="AB120" s="17">
        <f>data_survey!BQ119</f>
        <v>1</v>
      </c>
      <c r="AC120" s="17">
        <f>data_survey!BT119</f>
        <v>0</v>
      </c>
      <c r="AD120" s="17">
        <f>data_survey!CU119</f>
        <v>0</v>
      </c>
      <c r="AE120" s="17">
        <f>data_survey!CV119</f>
        <v>0</v>
      </c>
      <c r="AF120" s="17">
        <f>data_survey!CW119</f>
        <v>0</v>
      </c>
      <c r="AG120" s="17">
        <f>data_survey!CO119</f>
        <v>0</v>
      </c>
      <c r="AH120" s="17">
        <f>data_survey!DA119</f>
        <v>0</v>
      </c>
      <c r="AI120" s="17">
        <f>data_survey!DC119</f>
        <v>0</v>
      </c>
      <c r="AJ120" s="17">
        <f>data_survey!DQ119</f>
        <v>0</v>
      </c>
      <c r="AK120" s="17">
        <f>data_survey!DF119</f>
        <v>1</v>
      </c>
      <c r="AL120" s="17">
        <f>if(AK120=1, data_survey!DN119, 0)</f>
        <v>5</v>
      </c>
      <c r="AM120" s="17">
        <f>data_survey!CM119</f>
        <v>6</v>
      </c>
      <c r="AN120" s="17">
        <f>data_survey!DH119</f>
        <v>0</v>
      </c>
      <c r="AO120" s="17">
        <f>data_survey!DJ119</f>
        <v>0</v>
      </c>
      <c r="AP120" s="17">
        <f>data_survey!DL119</f>
        <v>0</v>
      </c>
      <c r="AQ120" s="17">
        <f>data_survey!BC119</f>
        <v>1</v>
      </c>
      <c r="AR120" s="17">
        <f>data_survey!BD119</f>
        <v>1</v>
      </c>
      <c r="AS120" s="17">
        <f>data_survey!BE119</f>
        <v>1</v>
      </c>
      <c r="AT120" s="17">
        <f>data_survey!BF119</f>
        <v>1</v>
      </c>
      <c r="AU120" s="17">
        <f>data_survey!BG119</f>
        <v>1</v>
      </c>
      <c r="AV120" s="17">
        <f>data_survey!BH119</f>
        <v>1</v>
      </c>
      <c r="AW120" s="17">
        <f>data_survey!BI119</f>
        <v>1</v>
      </c>
      <c r="AX120" s="17">
        <f>data_survey!AP119</f>
        <v>1</v>
      </c>
      <c r="AY120" s="17">
        <f>data_survey!AQ119</f>
        <v>1</v>
      </c>
      <c r="AZ120" s="17">
        <f>data_survey!AR119</f>
        <v>1</v>
      </c>
      <c r="BA120" s="17">
        <f>data_survey!AS119</f>
        <v>1</v>
      </c>
      <c r="BB120" s="17">
        <f>data_survey!AT119</f>
        <v>1</v>
      </c>
      <c r="BC120" s="17">
        <f>data_survey!AU119</f>
        <v>1</v>
      </c>
      <c r="BD120" s="17">
        <f>data_survey!AV119</f>
        <v>1</v>
      </c>
      <c r="BE120" s="17">
        <f>data_survey!AW119</f>
        <v>1</v>
      </c>
      <c r="BF120" s="17">
        <f>data_survey!AX119</f>
        <v>1</v>
      </c>
      <c r="BG120" s="17"/>
    </row>
    <row r="121">
      <c r="A121" s="17">
        <f>if(data_survey!C120="Nam", 0, 1)</f>
        <v>0</v>
      </c>
      <c r="B121" s="17">
        <f>IFERROR(__xludf.DUMMYFUNCTION("LET(
  t, LOWER(TRIM(data_survey!E120)),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21" s="17">
        <f>IFERROR(__xludf.DUMMYFUNCTION("LET(
  t, LOWER(TRIM(data_survey!G120)),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21" s="17">
        <f>IFERROR(__xludf.DUMMYFUNCTION("LET(
  text, LOWER(data_survey!I120),
  IFERROR(
    IFS(
      REGEXMATCH(text,""ở cùng gia đình|ở trọ cùng gia đình""), 0,
      REGEXMATCH(text,""thuê trọ""), 1,
      REGEXMATCH(text,""ở ktx""), 2,
      REGEXMATCH(text,""có nhà tại khu vực đang học|c"&amp;"ó nhà|ở riêng tại chung cư""), 3,
      REGEXMATCH(text,""ở nhà người quen""), 4
    ),
  -1)
)"),1.0)</f>
        <v>1</v>
      </c>
      <c r="E121" s="17">
        <f>IFERROR(__xludf.DUMMYFUNCTION("LET(
  t, LOWER(TRIM(data_survey!K120)),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21" s="17">
        <f>IFERROR(__xludf.DUMMYFUNCTION("LET(
  t, LOWER(TRIM(data_survey!M120)),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21" s="17">
        <f>if(data_survey!O120="Có", 1, 0)</f>
        <v>1</v>
      </c>
      <c r="H121" s="17">
        <f>if(data_survey!R120="", 0, data_survey!R120)</f>
        <v>1</v>
      </c>
      <c r="I121" s="17">
        <f>data_survey!W120</f>
        <v>40</v>
      </c>
      <c r="J121" s="17">
        <f>if(data_survey!AF120="Không áp lực", 0, if(data_survey!AF120="Có chút áp lực", 1, if(data_survey!AF120="Áp lực nhiều", 2, 3)))</f>
        <v>2</v>
      </c>
      <c r="K121" s="17">
        <f>SWITCH(data_survey!AG120,
 "Không ảnh hưởng",0,
 "Có chút ảnh hưởng",1,
 "Ảnh hưởng nhiều",2,
 "Ảnh hưởng rất nhiều",3)</f>
        <v>0</v>
      </c>
      <c r="L121" s="17">
        <f>SWITCH(data_survey!AD120,
 "Không",0,
 "Có một chút",1,
 "Rất lo lắng",2)</f>
        <v>2</v>
      </c>
      <c r="M121" s="17">
        <f>SWITCH(data_survey!AE120,
 "Không",0,
 "Có một chút",1,
 "Nhiều",2)</f>
        <v>0</v>
      </c>
      <c r="N121" s="17">
        <f>data_survey!BV120</f>
        <v>3</v>
      </c>
      <c r="O121" s="17">
        <f>SWITCH(data_survey!BY120,
 "Không",0,
 "Có",1,
 "Nhiều",2)</f>
        <v>1</v>
      </c>
      <c r="P121" s="17">
        <f>if(data_survey!BW120="Không", 0, 1)</f>
        <v>1</v>
      </c>
      <c r="Q121" s="17">
        <f>IF(OR(
ISNUMBER(SEARCH("cha",data_survey!BX120)),
ISNUMBER(SEARCH("mẹ",data_survey!BX120)),
ISNUMBER(SEARCH("ba mẹ",data_survey!BX120)),
ISNUMBER(SEARCH("bame",data_survey!BX120)),
ISNUMBER(SEARCH("gia đình",data_survey!BX120)),
ISNUMBER(SEARCH("chị",data_survey!BX120)),
ISNUMBER(SEARCH("anh",data_survey!BX120)),
ISNUMBER(SEARCH("ông bà",data_survey!BX120)),
ISNUMBER(SEARCH("giám hộ",data_survey!BX120))
),1,
IF(OR(
ISNUMBER(SEARCH("bản thân",data_survey!BX120)),
ISNUMBER(SEARCH("tự mình",data_survey!BX120)),
ISNUMBER(SEARCH("tự bản thân",data_survey!BX120)),
ISNUMBER(SEARCH("tiền đi làm",data_survey!BX120)),
ISNUMBER(SEARCH("nghiên cứu khoa học",data_survey!BX120)),
ISNUMBER(SEARCH("một nửa lo",data_survey!BX120))
),2,
IF(OR(
ISNUMBER(SEARCH("học bổng",data_survey!BX120)),
ISNUMBER(SEARCH("giảm học phí",data_survey!BX120)),
ISNUMBER(SEARCH("không cần HP",data_survey!BX120)),
ISNUMBER(SEARCH("sư phạm",data_survey!BX120))
),3,4)))</f>
        <v>1</v>
      </c>
      <c r="R121" s="17">
        <f>data_survey!AN120</f>
        <v>1</v>
      </c>
      <c r="S121" s="17">
        <f>data_survey!AJ120</f>
        <v>1</v>
      </c>
      <c r="T121" s="17">
        <f>data_survey!AJ120</f>
        <v>1</v>
      </c>
      <c r="U121" s="17">
        <f>data_survey!CI120</f>
        <v>0</v>
      </c>
      <c r="V121" s="17">
        <f>data_survey!CG120</f>
        <v>0</v>
      </c>
      <c r="W121" s="17">
        <f>data_survey!CE120</f>
        <v>0</v>
      </c>
      <c r="X121" s="17">
        <f>data_survey!CC120</f>
        <v>0</v>
      </c>
      <c r="Y121" s="17">
        <f>data_survey!CA120</f>
        <v>0</v>
      </c>
      <c r="Z121" s="17">
        <f>data_survey!BN120</f>
        <v>1</v>
      </c>
      <c r="AA121" s="17">
        <f>data_survey!BP120</f>
        <v>0</v>
      </c>
      <c r="AB121" s="17">
        <f>data_survey!BQ120</f>
        <v>1</v>
      </c>
      <c r="AC121" s="17">
        <f>data_survey!BT120</f>
        <v>0</v>
      </c>
      <c r="AD121" s="17">
        <f>data_survey!CU120</f>
        <v>0</v>
      </c>
      <c r="AE121" s="17">
        <f>data_survey!CV120</f>
        <v>1</v>
      </c>
      <c r="AF121" s="17">
        <f>data_survey!CW120</f>
        <v>0</v>
      </c>
      <c r="AG121" s="17">
        <f>data_survey!CO120</f>
        <v>0</v>
      </c>
      <c r="AH121" s="17">
        <f>data_survey!DA120</f>
        <v>0</v>
      </c>
      <c r="AI121" s="17">
        <f>data_survey!DC120</f>
        <v>0</v>
      </c>
      <c r="AJ121" s="17">
        <f>data_survey!DQ120</f>
        <v>0</v>
      </c>
      <c r="AK121" s="17">
        <f>data_survey!DF120</f>
        <v>1</v>
      </c>
      <c r="AL121" s="17">
        <f>if(AK121=1, data_survey!DN120, 0)</f>
        <v>5</v>
      </c>
      <c r="AM121" s="17">
        <f>data_survey!CM120</f>
        <v>1.5</v>
      </c>
      <c r="AN121" s="17">
        <f>data_survey!DH120</f>
        <v>0</v>
      </c>
      <c r="AO121" s="17">
        <f>data_survey!DJ120</f>
        <v>0</v>
      </c>
      <c r="AP121" s="17">
        <f>data_survey!DL120</f>
        <v>0</v>
      </c>
      <c r="AQ121" s="17">
        <f>data_survey!BC120</f>
        <v>2</v>
      </c>
      <c r="AR121" s="17">
        <f>data_survey!BD120</f>
        <v>3</v>
      </c>
      <c r="AS121" s="17">
        <f>data_survey!BE120</f>
        <v>2</v>
      </c>
      <c r="AT121" s="17">
        <f>data_survey!BF120</f>
        <v>3</v>
      </c>
      <c r="AU121" s="17">
        <f>data_survey!BG120</f>
        <v>2</v>
      </c>
      <c r="AV121" s="17">
        <f>data_survey!BH120</f>
        <v>2</v>
      </c>
      <c r="AW121" s="17">
        <f>data_survey!BI120</f>
        <v>2</v>
      </c>
      <c r="AX121" s="17">
        <f>data_survey!AP120</f>
        <v>2</v>
      </c>
      <c r="AY121" s="17">
        <f>data_survey!AQ120</f>
        <v>1</v>
      </c>
      <c r="AZ121" s="17">
        <f>data_survey!AR120</f>
        <v>2</v>
      </c>
      <c r="BA121" s="17">
        <f>data_survey!AS120</f>
        <v>2</v>
      </c>
      <c r="BB121" s="17">
        <f>data_survey!AT120</f>
        <v>1</v>
      </c>
      <c r="BC121" s="17">
        <f>data_survey!AU120</f>
        <v>2</v>
      </c>
      <c r="BD121" s="17">
        <f>data_survey!AV120</f>
        <v>1</v>
      </c>
      <c r="BE121" s="17">
        <f>data_survey!AW120</f>
        <v>2</v>
      </c>
      <c r="BF121" s="17">
        <f>data_survey!AX120</f>
        <v>1</v>
      </c>
      <c r="BG121" s="17"/>
    </row>
    <row r="122">
      <c r="A122" s="17">
        <f>if(data_survey!C121="Nam", 0, 1)</f>
        <v>0</v>
      </c>
      <c r="B122" s="17">
        <f>IFERROR(__xludf.DUMMYFUNCTION("LET(
  t, LOWER(TRIM(data_survey!E121)),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22" s="17">
        <f>IFERROR(__xludf.DUMMYFUNCTION("LET(
  t, LOWER(TRIM(data_survey!G121)),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22" s="17">
        <f>IFERROR(__xludf.DUMMYFUNCTION("LET(
  text, LOWER(data_survey!I121),
  IFERROR(
    IFS(
      REGEXMATCH(text,""ở cùng gia đình|ở trọ cùng gia đình""), 0,
      REGEXMATCH(text,""thuê trọ""), 1,
      REGEXMATCH(text,""ở ktx""), 2,
      REGEXMATCH(text,""có nhà tại khu vực đang học|c"&amp;"ó nhà|ở riêng tại chung cư""), 3,
      REGEXMATCH(text,""ở nhà người quen""), 4
    ),
  -1)
)"),1.0)</f>
        <v>1</v>
      </c>
      <c r="E122" s="17">
        <f>IFERROR(__xludf.DUMMYFUNCTION("LET(
  t, LOWER(TRIM(data_survey!K121)),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22" s="17">
        <f>IFERROR(__xludf.DUMMYFUNCTION("LET(
  t, LOWER(TRIM(data_survey!M121)),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22" s="17">
        <f>if(data_survey!O121="Có", 1, 0)</f>
        <v>0</v>
      </c>
      <c r="H122" s="17">
        <f>if(data_survey!R121="", 0, data_survey!R121)</f>
        <v>0</v>
      </c>
      <c r="I122" s="17">
        <f>data_survey!W121</f>
        <v>0</v>
      </c>
      <c r="J122" s="17">
        <f>if(data_survey!AF121="Không áp lực", 0, if(data_survey!AF121="Có chút áp lực", 1, if(data_survey!AF121="Áp lực nhiều", 2, 3)))</f>
        <v>1</v>
      </c>
      <c r="K122" s="17">
        <f>SWITCH(data_survey!AG121,
 "Không ảnh hưởng",0,
 "Có chút ảnh hưởng",1,
 "Ảnh hưởng nhiều",2,
 "Ảnh hưởng rất nhiều",3)</f>
        <v>2</v>
      </c>
      <c r="L122" s="17">
        <f>SWITCH(data_survey!AD121,
 "Không",0,
 "Có một chút",1,
 "Rất lo lắng",2)</f>
        <v>1</v>
      </c>
      <c r="M122" s="17">
        <f>SWITCH(data_survey!AE121,
 "Không",0,
 "Có một chút",1,
 "Nhiều",2)</f>
        <v>0</v>
      </c>
      <c r="N122" s="17">
        <f>data_survey!BV121</f>
        <v>3</v>
      </c>
      <c r="O122" s="17">
        <f>SWITCH(data_survey!BY121,
 "Không",0,
 "Có",1,
 "Nhiều",2)</f>
        <v>1</v>
      </c>
      <c r="P122" s="17">
        <f>if(data_survey!BW121="Không", 0, 1)</f>
        <v>1</v>
      </c>
      <c r="Q122" s="17">
        <f>IF(OR(
ISNUMBER(SEARCH("cha",data_survey!BX121)),
ISNUMBER(SEARCH("mẹ",data_survey!BX121)),
ISNUMBER(SEARCH("ba mẹ",data_survey!BX121)),
ISNUMBER(SEARCH("bame",data_survey!BX121)),
ISNUMBER(SEARCH("gia đình",data_survey!BX121)),
ISNUMBER(SEARCH("chị",data_survey!BX121)),
ISNUMBER(SEARCH("anh",data_survey!BX121)),
ISNUMBER(SEARCH("ông bà",data_survey!BX121)),
ISNUMBER(SEARCH("giám hộ",data_survey!BX121))
),1,
IF(OR(
ISNUMBER(SEARCH("bản thân",data_survey!BX121)),
ISNUMBER(SEARCH("tự mình",data_survey!BX121)),
ISNUMBER(SEARCH("tự bản thân",data_survey!BX121)),
ISNUMBER(SEARCH("tiền đi làm",data_survey!BX121)),
ISNUMBER(SEARCH("nghiên cứu khoa học",data_survey!BX121)),
ISNUMBER(SEARCH("một nửa lo",data_survey!BX121))
),2,
IF(OR(
ISNUMBER(SEARCH("học bổng",data_survey!BX121)),
ISNUMBER(SEARCH("giảm học phí",data_survey!BX121)),
ISNUMBER(SEARCH("không cần HP",data_survey!BX121)),
ISNUMBER(SEARCH("sư phạm",data_survey!BX121))
),3,4)))</f>
        <v>1</v>
      </c>
      <c r="R122" s="17">
        <f>data_survey!AN121</f>
        <v>0</v>
      </c>
      <c r="S122" s="17">
        <f>data_survey!AJ121</f>
        <v>0</v>
      </c>
      <c r="T122" s="17">
        <f>data_survey!AJ121</f>
        <v>0</v>
      </c>
      <c r="U122" s="17">
        <f>data_survey!CI121</f>
        <v>2</v>
      </c>
      <c r="V122" s="17">
        <f>data_survey!CG121</f>
        <v>1</v>
      </c>
      <c r="W122" s="17">
        <f>data_survey!CE121</f>
        <v>2</v>
      </c>
      <c r="X122" s="17">
        <f>data_survey!CC121</f>
        <v>2</v>
      </c>
      <c r="Y122" s="17">
        <f>data_survey!CA121</f>
        <v>1</v>
      </c>
      <c r="Z122" s="17">
        <f>data_survey!BN121</f>
        <v>1</v>
      </c>
      <c r="AA122" s="17">
        <f>data_survey!BP121</f>
        <v>0</v>
      </c>
      <c r="AB122" s="17">
        <f>data_survey!BQ121</f>
        <v>1</v>
      </c>
      <c r="AC122" s="17">
        <f>data_survey!BT121</f>
        <v>0</v>
      </c>
      <c r="AD122" s="17">
        <f>data_survey!CU121</f>
        <v>0</v>
      </c>
      <c r="AE122" s="17">
        <f>data_survey!CV121</f>
        <v>0</v>
      </c>
      <c r="AF122" s="17">
        <f>data_survey!CW121</f>
        <v>0</v>
      </c>
      <c r="AG122" s="17">
        <f>data_survey!CO121</f>
        <v>0</v>
      </c>
      <c r="AH122" s="17">
        <f>data_survey!DA121</f>
        <v>0</v>
      </c>
      <c r="AI122" s="17">
        <f>data_survey!DC121</f>
        <v>0</v>
      </c>
      <c r="AJ122" s="17">
        <f>data_survey!DQ121</f>
        <v>0</v>
      </c>
      <c r="AK122" s="17">
        <f>data_survey!DF121</f>
        <v>1</v>
      </c>
      <c r="AL122" s="17">
        <f>if(AK122=1, data_survey!DN121, 0)</f>
        <v>1.5</v>
      </c>
      <c r="AM122" s="17">
        <f>data_survey!CM121</f>
        <v>1.5</v>
      </c>
      <c r="AN122" s="17">
        <f>data_survey!DH121</f>
        <v>0</v>
      </c>
      <c r="AO122" s="17">
        <f>data_survey!DJ121</f>
        <v>1</v>
      </c>
      <c r="AP122" s="17">
        <f>data_survey!DL121</f>
        <v>1</v>
      </c>
      <c r="AQ122" s="17">
        <f>data_survey!BC121</f>
        <v>3</v>
      </c>
      <c r="AR122" s="17">
        <f>data_survey!BD121</f>
        <v>4</v>
      </c>
      <c r="AS122" s="17">
        <f>data_survey!BE121</f>
        <v>4</v>
      </c>
      <c r="AT122" s="17">
        <f>data_survey!BF121</f>
        <v>3</v>
      </c>
      <c r="AU122" s="17">
        <f>data_survey!BG121</f>
        <v>2</v>
      </c>
      <c r="AV122" s="17">
        <f>data_survey!BH121</f>
        <v>2</v>
      </c>
      <c r="AW122" s="17">
        <f>data_survey!BI121</f>
        <v>3</v>
      </c>
      <c r="AX122" s="17">
        <f>data_survey!AP121</f>
        <v>2</v>
      </c>
      <c r="AY122" s="17">
        <f>data_survey!AQ121</f>
        <v>2</v>
      </c>
      <c r="AZ122" s="17">
        <f>data_survey!AR121</f>
        <v>3</v>
      </c>
      <c r="BA122" s="17">
        <f>data_survey!AS121</f>
        <v>4</v>
      </c>
      <c r="BB122" s="17">
        <f>data_survey!AT121</f>
        <v>2</v>
      </c>
      <c r="BC122" s="17">
        <f>data_survey!AU121</f>
        <v>3</v>
      </c>
      <c r="BD122" s="17">
        <f>data_survey!AV121</f>
        <v>2</v>
      </c>
      <c r="BE122" s="17">
        <f>data_survey!AW121</f>
        <v>3</v>
      </c>
      <c r="BF122" s="17">
        <f>data_survey!AX121</f>
        <v>2</v>
      </c>
      <c r="BG122" s="17"/>
    </row>
    <row r="123">
      <c r="A123" s="17">
        <f>if(data_survey!C122="Nam", 0, 1)</f>
        <v>1</v>
      </c>
      <c r="B123" s="17">
        <f>IFERROR(__xludf.DUMMYFUNCTION("LET(
  t, LOWER(TRIM(data_survey!E122)),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123" s="17">
        <f>IFERROR(__xludf.DUMMYFUNCTION("LET(
  t, LOWER(TRIM(data_survey!G122)),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23" s="17">
        <f>IFERROR(__xludf.DUMMYFUNCTION("LET(
  text, LOWER(data_survey!I122),
  IFERROR(
    IFS(
      REGEXMATCH(text,""ở cùng gia đình|ở trọ cùng gia đình""), 0,
      REGEXMATCH(text,""thuê trọ""), 1,
      REGEXMATCH(text,""ở ktx""), 2,
      REGEXMATCH(text,""có nhà tại khu vực đang học|c"&amp;"ó nhà|ở riêng tại chung cư""), 3,
      REGEXMATCH(text,""ở nhà người quen""), 4
    ),
  -1)
)"),1.0)</f>
        <v>1</v>
      </c>
      <c r="E123" s="17">
        <f>IFERROR(__xludf.DUMMYFUNCTION("LET(
  t, LOWER(TRIM(data_survey!K122)),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23" s="17">
        <f>IFERROR(__xludf.DUMMYFUNCTION("LET(
  t, LOWER(TRIM(data_survey!M122)),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23" s="17">
        <f>if(data_survey!O122="Có", 1, 0)</f>
        <v>0</v>
      </c>
      <c r="H123" s="17">
        <f>if(data_survey!R122="", 0, data_survey!R122)</f>
        <v>0</v>
      </c>
      <c r="I123" s="17">
        <f>data_survey!W122</f>
        <v>0</v>
      </c>
      <c r="J123" s="17">
        <f>if(data_survey!AF122="Không áp lực", 0, if(data_survey!AF122="Có chút áp lực", 1, if(data_survey!AF122="Áp lực nhiều", 2, 3)))</f>
        <v>1</v>
      </c>
      <c r="K123" s="17">
        <f>SWITCH(data_survey!AG122,
 "Không ảnh hưởng",0,
 "Có chút ảnh hưởng",1,
 "Ảnh hưởng nhiều",2,
 "Ảnh hưởng rất nhiều",3)</f>
        <v>1</v>
      </c>
      <c r="L123" s="17">
        <f>SWITCH(data_survey!AD122,
 "Không",0,
 "Có một chút",1,
 "Rất lo lắng",2)</f>
        <v>2</v>
      </c>
      <c r="M123" s="17">
        <f>SWITCH(data_survey!AE122,
 "Không",0,
 "Có một chút",1,
 "Nhiều",2)</f>
        <v>1</v>
      </c>
      <c r="N123" s="17">
        <f>data_survey!BV122</f>
        <v>3</v>
      </c>
      <c r="O123" s="17">
        <f>SWITCH(data_survey!BY122,
 "Không",0,
 "Có",1,
 "Nhiều",2)</f>
        <v>0</v>
      </c>
      <c r="P123" s="17">
        <f>if(data_survey!BW122="Không", 0, 1)</f>
        <v>1</v>
      </c>
      <c r="Q123" s="17">
        <f>IF(OR(
ISNUMBER(SEARCH("cha",data_survey!BX122)),
ISNUMBER(SEARCH("mẹ",data_survey!BX122)),
ISNUMBER(SEARCH("ba mẹ",data_survey!BX122)),
ISNUMBER(SEARCH("bame",data_survey!BX122)),
ISNUMBER(SEARCH("gia đình",data_survey!BX122)),
ISNUMBER(SEARCH("chị",data_survey!BX122)),
ISNUMBER(SEARCH("anh",data_survey!BX122)),
ISNUMBER(SEARCH("ông bà",data_survey!BX122)),
ISNUMBER(SEARCH("giám hộ",data_survey!BX122))
),1,
IF(OR(
ISNUMBER(SEARCH("bản thân",data_survey!BX122)),
ISNUMBER(SEARCH("tự mình",data_survey!BX122)),
ISNUMBER(SEARCH("tự bản thân",data_survey!BX122)),
ISNUMBER(SEARCH("tiền đi làm",data_survey!BX122)),
ISNUMBER(SEARCH("nghiên cứu khoa học",data_survey!BX122)),
ISNUMBER(SEARCH("một nửa lo",data_survey!BX122))
),2,
IF(OR(
ISNUMBER(SEARCH("học bổng",data_survey!BX122)),
ISNUMBER(SEARCH("giảm học phí",data_survey!BX122)),
ISNUMBER(SEARCH("không cần HP",data_survey!BX122)),
ISNUMBER(SEARCH("sư phạm",data_survey!BX122))
),3,4)))</f>
        <v>1</v>
      </c>
      <c r="R123" s="17">
        <f>data_survey!AN122</f>
        <v>0</v>
      </c>
      <c r="S123" s="17">
        <f>data_survey!AJ122</f>
        <v>0</v>
      </c>
      <c r="T123" s="17">
        <f>data_survey!AJ122</f>
        <v>0</v>
      </c>
      <c r="U123" s="17">
        <f>data_survey!CI122</f>
        <v>0</v>
      </c>
      <c r="V123" s="17">
        <f>data_survey!CG122</f>
        <v>1</v>
      </c>
      <c r="W123" s="17">
        <f>data_survey!CE122</f>
        <v>1</v>
      </c>
      <c r="X123" s="17">
        <f>data_survey!CC122</f>
        <v>1</v>
      </c>
      <c r="Y123" s="17">
        <f>data_survey!CA122</f>
        <v>1</v>
      </c>
      <c r="Z123" s="17">
        <f>data_survey!BN122</f>
        <v>4</v>
      </c>
      <c r="AA123" s="17">
        <f>data_survey!BP122</f>
        <v>1</v>
      </c>
      <c r="AB123" s="17">
        <f>data_survey!BQ122</f>
        <v>3</v>
      </c>
      <c r="AC123" s="17">
        <f>data_survey!BT122</f>
        <v>0</v>
      </c>
      <c r="AD123" s="17">
        <f>data_survey!CU122</f>
        <v>0</v>
      </c>
      <c r="AE123" s="17">
        <f>data_survey!CV122</f>
        <v>1</v>
      </c>
      <c r="AF123" s="17">
        <f>data_survey!CW122</f>
        <v>0</v>
      </c>
      <c r="AG123" s="17">
        <f>data_survey!CO122</f>
        <v>1</v>
      </c>
      <c r="AH123" s="17">
        <f>data_survey!DA122</f>
        <v>0</v>
      </c>
      <c r="AI123" s="17">
        <f>data_survey!DC122</f>
        <v>1</v>
      </c>
      <c r="AJ123" s="17">
        <f>data_survey!DQ122</f>
        <v>0</v>
      </c>
      <c r="AK123" s="17">
        <f>data_survey!DF122</f>
        <v>1</v>
      </c>
      <c r="AL123" s="17">
        <f>if(AK123=1, data_survey!DN122, 0)</f>
        <v>0.5</v>
      </c>
      <c r="AM123" s="17">
        <f>data_survey!CM122</f>
        <v>3.5</v>
      </c>
      <c r="AN123" s="17">
        <f>data_survey!DH122</f>
        <v>0</v>
      </c>
      <c r="AO123" s="17">
        <f>data_survey!DJ122</f>
        <v>1</v>
      </c>
      <c r="AP123" s="17">
        <f>data_survey!DL122</f>
        <v>0</v>
      </c>
      <c r="AQ123" s="17">
        <f>data_survey!BC122</f>
        <v>2</v>
      </c>
      <c r="AR123" s="17">
        <f>data_survey!BD122</f>
        <v>1</v>
      </c>
      <c r="AS123" s="17">
        <f>data_survey!BE122</f>
        <v>2</v>
      </c>
      <c r="AT123" s="17">
        <f>data_survey!BF122</f>
        <v>2</v>
      </c>
      <c r="AU123" s="17">
        <f>data_survey!BG122</f>
        <v>2</v>
      </c>
      <c r="AV123" s="17">
        <f>data_survey!BH122</f>
        <v>1</v>
      </c>
      <c r="AW123" s="17">
        <f>data_survey!BI122</f>
        <v>2</v>
      </c>
      <c r="AX123" s="17">
        <f>data_survey!AP122</f>
        <v>2</v>
      </c>
      <c r="AY123" s="17">
        <f>data_survey!AQ122</f>
        <v>2</v>
      </c>
      <c r="AZ123" s="17">
        <f>data_survey!AR122</f>
        <v>3</v>
      </c>
      <c r="BA123" s="17">
        <f>data_survey!AS122</f>
        <v>2</v>
      </c>
      <c r="BB123" s="17">
        <f>data_survey!AT122</f>
        <v>3</v>
      </c>
      <c r="BC123" s="17">
        <f>data_survey!AU122</f>
        <v>3</v>
      </c>
      <c r="BD123" s="17">
        <f>data_survey!AV122</f>
        <v>2</v>
      </c>
      <c r="BE123" s="17">
        <f>data_survey!AW122</f>
        <v>1</v>
      </c>
      <c r="BF123" s="17">
        <f>data_survey!AX122</f>
        <v>1</v>
      </c>
      <c r="BG123" s="17"/>
    </row>
    <row r="124">
      <c r="A124" s="17">
        <f>if(data_survey!C123="Nam", 0, 1)</f>
        <v>0</v>
      </c>
      <c r="B124" s="17">
        <f>IFERROR(__xludf.DUMMYFUNCTION("LET(
  t, LOWER(TRIM(data_survey!E123)),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24" s="17">
        <f>IFERROR(__xludf.DUMMYFUNCTION("LET(
  t, LOWER(TRIM(data_survey!G123)),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24" s="17">
        <f>IFERROR(__xludf.DUMMYFUNCTION("LET(
  text, LOWER(data_survey!I123),
  IFERROR(
    IFS(
      REGEXMATCH(text,""ở cùng gia đình|ở trọ cùng gia đình""), 0,
      REGEXMATCH(text,""thuê trọ""), 1,
      REGEXMATCH(text,""ở ktx""), 2,
      REGEXMATCH(text,""có nhà tại khu vực đang học|c"&amp;"ó nhà|ở riêng tại chung cư""), 3,
      REGEXMATCH(text,""ở nhà người quen""), 4
    ),
  -1)
)"),2.0)</f>
        <v>2</v>
      </c>
      <c r="E124" s="17">
        <f>IFERROR(__xludf.DUMMYFUNCTION("LET(
  t, LOWER(TRIM(data_survey!K123)),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24" s="17">
        <f>IFERROR(__xludf.DUMMYFUNCTION("LET(
  t, LOWER(TRIM(data_survey!M123)),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24" s="17">
        <f>if(data_survey!O123="Có", 1, 0)</f>
        <v>0</v>
      </c>
      <c r="H124" s="17">
        <f>if(data_survey!R123="", 0, data_survey!R123)</f>
        <v>0</v>
      </c>
      <c r="I124" s="17">
        <f>data_survey!W123</f>
        <v>0</v>
      </c>
      <c r="J124" s="17">
        <f>if(data_survey!AF123="Không áp lực", 0, if(data_survey!AF123="Có chút áp lực", 1, if(data_survey!AF123="Áp lực nhiều", 2, 3)))</f>
        <v>2</v>
      </c>
      <c r="K124" s="17">
        <f>SWITCH(data_survey!AG123,
 "Không ảnh hưởng",0,
 "Có chút ảnh hưởng",1,
 "Ảnh hưởng nhiều",2,
 "Ảnh hưởng rất nhiều",3)</f>
        <v>1</v>
      </c>
      <c r="L124" s="17">
        <f>SWITCH(data_survey!AD123,
 "Không",0,
 "Có một chút",1,
 "Rất lo lắng",2)</f>
        <v>1</v>
      </c>
      <c r="M124" s="17">
        <f>SWITCH(data_survey!AE123,
 "Không",0,
 "Có một chút",1,
 "Nhiều",2)</f>
        <v>0</v>
      </c>
      <c r="N124" s="17">
        <f>data_survey!BV123</f>
        <v>4</v>
      </c>
      <c r="O124" s="17">
        <f>SWITCH(data_survey!BY123,
 "Không",0,
 "Có",1,
 "Nhiều",2)</f>
        <v>1</v>
      </c>
      <c r="P124" s="17">
        <f>if(data_survey!BW123="Không", 0, 1)</f>
        <v>1</v>
      </c>
      <c r="Q124" s="17">
        <f>IF(OR(
ISNUMBER(SEARCH("cha",data_survey!BX123)),
ISNUMBER(SEARCH("mẹ",data_survey!BX123)),
ISNUMBER(SEARCH("ba mẹ",data_survey!BX123)),
ISNUMBER(SEARCH("bame",data_survey!BX123)),
ISNUMBER(SEARCH("gia đình",data_survey!BX123)),
ISNUMBER(SEARCH("chị",data_survey!BX123)),
ISNUMBER(SEARCH("anh",data_survey!BX123)),
ISNUMBER(SEARCH("ông bà",data_survey!BX123)),
ISNUMBER(SEARCH("giám hộ",data_survey!BX123))
),1,
IF(OR(
ISNUMBER(SEARCH("bản thân",data_survey!BX123)),
ISNUMBER(SEARCH("tự mình",data_survey!BX123)),
ISNUMBER(SEARCH("tự bản thân",data_survey!BX123)),
ISNUMBER(SEARCH("tiền đi làm",data_survey!BX123)),
ISNUMBER(SEARCH("nghiên cứu khoa học",data_survey!BX123)),
ISNUMBER(SEARCH("một nửa lo",data_survey!BX123))
),2,
IF(OR(
ISNUMBER(SEARCH("học bổng",data_survey!BX123)),
ISNUMBER(SEARCH("giảm học phí",data_survey!BX123)),
ISNUMBER(SEARCH("không cần HP",data_survey!BX123)),
ISNUMBER(SEARCH("sư phạm",data_survey!BX123))
),3,4)))</f>
        <v>1</v>
      </c>
      <c r="R124" s="17">
        <f>data_survey!AN123</f>
        <v>0</v>
      </c>
      <c r="S124" s="17">
        <f>data_survey!AJ123</f>
        <v>3</v>
      </c>
      <c r="T124" s="17">
        <f>data_survey!AJ123</f>
        <v>3</v>
      </c>
      <c r="U124" s="17">
        <f>data_survey!CI123</f>
        <v>1</v>
      </c>
      <c r="V124" s="17">
        <f>data_survey!CG123</f>
        <v>1</v>
      </c>
      <c r="W124" s="17">
        <f>data_survey!CE123</f>
        <v>0</v>
      </c>
      <c r="X124" s="17">
        <f>data_survey!CC123</f>
        <v>1</v>
      </c>
      <c r="Y124" s="17">
        <f>data_survey!CA123</f>
        <v>1</v>
      </c>
      <c r="Z124" s="17">
        <f>data_survey!BN123</f>
        <v>5</v>
      </c>
      <c r="AA124" s="17">
        <f>data_survey!BP123</f>
        <v>0</v>
      </c>
      <c r="AB124" s="17">
        <f>data_survey!BQ123</f>
        <v>2</v>
      </c>
      <c r="AC124" s="17">
        <f>data_survey!BT123</f>
        <v>1</v>
      </c>
      <c r="AD124" s="17">
        <f>data_survey!CU123</f>
        <v>0</v>
      </c>
      <c r="AE124" s="17">
        <f>data_survey!CV123</f>
        <v>1</v>
      </c>
      <c r="AF124" s="17">
        <f>data_survey!CW123</f>
        <v>1</v>
      </c>
      <c r="AG124" s="17">
        <f>data_survey!CO123</f>
        <v>1</v>
      </c>
      <c r="AH124" s="17">
        <f>data_survey!DA123</f>
        <v>0</v>
      </c>
      <c r="AI124" s="17">
        <f>data_survey!DC123</f>
        <v>0</v>
      </c>
      <c r="AJ124" s="17">
        <f>data_survey!DQ123</f>
        <v>0</v>
      </c>
      <c r="AK124" s="17">
        <f>data_survey!DF123</f>
        <v>1</v>
      </c>
      <c r="AL124" s="17">
        <f>if(AK124=1, data_survey!DN123, 0)</f>
        <v>5</v>
      </c>
      <c r="AM124" s="17">
        <f>data_survey!CM123</f>
        <v>1.5</v>
      </c>
      <c r="AN124" s="17">
        <f>data_survey!DH123</f>
        <v>0</v>
      </c>
      <c r="AO124" s="17">
        <f>data_survey!DJ123</f>
        <v>0</v>
      </c>
      <c r="AP124" s="17">
        <f>data_survey!DL123</f>
        <v>0</v>
      </c>
      <c r="AQ124" s="17">
        <f>data_survey!BC123</f>
        <v>2</v>
      </c>
      <c r="AR124" s="17">
        <f>data_survey!BD123</f>
        <v>1</v>
      </c>
      <c r="AS124" s="17">
        <f>data_survey!BE123</f>
        <v>1</v>
      </c>
      <c r="AT124" s="17">
        <f>data_survey!BF123</f>
        <v>1</v>
      </c>
      <c r="AU124" s="17">
        <f>data_survey!BG123</f>
        <v>4</v>
      </c>
      <c r="AV124" s="17">
        <f>data_survey!BH123</f>
        <v>1</v>
      </c>
      <c r="AW124" s="17">
        <f>data_survey!BI123</f>
        <v>1</v>
      </c>
      <c r="AX124" s="17">
        <f>data_survey!AP123</f>
        <v>1</v>
      </c>
      <c r="AY124" s="17">
        <f>data_survey!AQ123</f>
        <v>1</v>
      </c>
      <c r="AZ124" s="17">
        <f>data_survey!AR123</f>
        <v>3</v>
      </c>
      <c r="BA124" s="17">
        <f>data_survey!AS123</f>
        <v>2</v>
      </c>
      <c r="BB124" s="17">
        <f>data_survey!AT123</f>
        <v>1</v>
      </c>
      <c r="BC124" s="17">
        <f>data_survey!AU123</f>
        <v>1</v>
      </c>
      <c r="BD124" s="17">
        <f>data_survey!AV123</f>
        <v>1</v>
      </c>
      <c r="BE124" s="17">
        <f>data_survey!AW123</f>
        <v>1</v>
      </c>
      <c r="BF124" s="17">
        <f>data_survey!AX123</f>
        <v>1</v>
      </c>
      <c r="BG124" s="17"/>
    </row>
    <row r="125">
      <c r="A125" s="17">
        <f>if(data_survey!C124="Nam", 0, 1)</f>
        <v>0</v>
      </c>
      <c r="B125" s="17">
        <f>IFERROR(__xludf.DUMMYFUNCTION("LET(
  t, LOWER(TRIM(data_survey!E124)),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25" s="17">
        <f>IFERROR(__xludf.DUMMYFUNCTION("LET(
  t, LOWER(TRIM(data_survey!G124)),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25" s="17">
        <f>IFERROR(__xludf.DUMMYFUNCTION("LET(
  text, LOWER(data_survey!I124),
  IFERROR(
    IFS(
      REGEXMATCH(text,""ở cùng gia đình|ở trọ cùng gia đình""), 0,
      REGEXMATCH(text,""thuê trọ""), 1,
      REGEXMATCH(text,""ở ktx""), 2,
      REGEXMATCH(text,""có nhà tại khu vực đang học|c"&amp;"ó nhà|ở riêng tại chung cư""), 3,
      REGEXMATCH(text,""ở nhà người quen""), 4
    ),
  -1)
)"),1.0)</f>
        <v>1</v>
      </c>
      <c r="E125" s="17">
        <f>IFERROR(__xludf.DUMMYFUNCTION("LET(
  t, LOWER(TRIM(data_survey!K124)),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25" s="17">
        <f>IFERROR(__xludf.DUMMYFUNCTION("LET(
  t, LOWER(TRIM(data_survey!M124)),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25" s="17">
        <f>if(data_survey!O124="Có", 1, 0)</f>
        <v>0</v>
      </c>
      <c r="H125" s="17">
        <f>if(data_survey!R124="", 0, data_survey!R124)</f>
        <v>0</v>
      </c>
      <c r="I125" s="17">
        <f>data_survey!W124</f>
        <v>0</v>
      </c>
      <c r="J125" s="17">
        <f>if(data_survey!AF124="Không áp lực", 0, if(data_survey!AF124="Có chút áp lực", 1, if(data_survey!AF124="Áp lực nhiều", 2, 3)))</f>
        <v>3</v>
      </c>
      <c r="K125" s="17">
        <f>SWITCH(data_survey!AG124,
 "Không ảnh hưởng",0,
 "Có chút ảnh hưởng",1,
 "Ảnh hưởng nhiều",2,
 "Ảnh hưởng rất nhiều",3)</f>
        <v>2</v>
      </c>
      <c r="L125" s="17">
        <f>SWITCH(data_survey!AD124,
 "Không",0,
 "Có một chút",1,
 "Rất lo lắng",2)</f>
        <v>1</v>
      </c>
      <c r="M125" s="17">
        <f>SWITCH(data_survey!AE124,
 "Không",0,
 "Có một chút",1,
 "Nhiều",2)</f>
        <v>0</v>
      </c>
      <c r="N125" s="17">
        <f>data_survey!BV124</f>
        <v>3</v>
      </c>
      <c r="O125" s="17">
        <f>SWITCH(data_survey!BY124,
 "Không",0,
 "Có",1,
 "Nhiều",2)</f>
        <v>0</v>
      </c>
      <c r="P125" s="17">
        <f>if(data_survey!BW124="Không", 0, 1)</f>
        <v>0</v>
      </c>
      <c r="Q125" s="17">
        <f>IF(OR(
ISNUMBER(SEARCH("cha",data_survey!BX124)),
ISNUMBER(SEARCH("mẹ",data_survey!BX124)),
ISNUMBER(SEARCH("ba mẹ",data_survey!BX124)),
ISNUMBER(SEARCH("bame",data_survey!BX124)),
ISNUMBER(SEARCH("gia đình",data_survey!BX124)),
ISNUMBER(SEARCH("chị",data_survey!BX124)),
ISNUMBER(SEARCH("anh",data_survey!BX124)),
ISNUMBER(SEARCH("ông bà",data_survey!BX124)),
ISNUMBER(SEARCH("giám hộ",data_survey!BX124))
),1,
IF(OR(
ISNUMBER(SEARCH("bản thân",data_survey!BX124)),
ISNUMBER(SEARCH("tự mình",data_survey!BX124)),
ISNUMBER(SEARCH("tự bản thân",data_survey!BX124)),
ISNUMBER(SEARCH("tiền đi làm",data_survey!BX124)),
ISNUMBER(SEARCH("nghiên cứu khoa học",data_survey!BX124)),
ISNUMBER(SEARCH("một nửa lo",data_survey!BX124))
),2,
IF(OR(
ISNUMBER(SEARCH("học bổng",data_survey!BX124)),
ISNUMBER(SEARCH("giảm học phí",data_survey!BX124)),
ISNUMBER(SEARCH("không cần HP",data_survey!BX124)),
ISNUMBER(SEARCH("sư phạm",data_survey!BX124))
),3,4)))</f>
        <v>2</v>
      </c>
      <c r="R125" s="17">
        <f>data_survey!AN124</f>
        <v>0</v>
      </c>
      <c r="S125" s="17">
        <f>data_survey!AJ124</f>
        <v>4</v>
      </c>
      <c r="T125" s="17">
        <f>data_survey!AJ124</f>
        <v>4</v>
      </c>
      <c r="U125" s="17">
        <f>data_survey!CI124</f>
        <v>2</v>
      </c>
      <c r="V125" s="17">
        <f>data_survey!CG124</f>
        <v>2</v>
      </c>
      <c r="W125" s="17">
        <f>data_survey!CE124</f>
        <v>2</v>
      </c>
      <c r="X125" s="17">
        <f>data_survey!CC124</f>
        <v>2</v>
      </c>
      <c r="Y125" s="17">
        <f>data_survey!CA124</f>
        <v>1</v>
      </c>
      <c r="Z125" s="17">
        <f>data_survey!BN124</f>
        <v>1</v>
      </c>
      <c r="AA125" s="17">
        <f>data_survey!BP124</f>
        <v>0</v>
      </c>
      <c r="AB125" s="17">
        <f>data_survey!BQ124</f>
        <v>1</v>
      </c>
      <c r="AC125" s="17">
        <f>data_survey!BT124</f>
        <v>0</v>
      </c>
      <c r="AD125" s="17">
        <f>data_survey!CU124</f>
        <v>0</v>
      </c>
      <c r="AE125" s="17">
        <f>data_survey!CV124</f>
        <v>0</v>
      </c>
      <c r="AF125" s="17">
        <f>data_survey!CW124</f>
        <v>0</v>
      </c>
      <c r="AG125" s="17">
        <f>data_survey!CO124</f>
        <v>0</v>
      </c>
      <c r="AH125" s="17">
        <f>data_survey!DA124</f>
        <v>0</v>
      </c>
      <c r="AI125" s="17">
        <f>data_survey!DC124</f>
        <v>1</v>
      </c>
      <c r="AJ125" s="17">
        <f>data_survey!DQ124</f>
        <v>0</v>
      </c>
      <c r="AK125" s="17">
        <f>data_survey!DF124</f>
        <v>1</v>
      </c>
      <c r="AL125" s="17">
        <f>if(AK125=1, data_survey!DN124, 0)</f>
        <v>0.5</v>
      </c>
      <c r="AM125" s="17">
        <f>data_survey!CM124</f>
        <v>6</v>
      </c>
      <c r="AN125" s="17">
        <f>data_survey!DH124</f>
        <v>0</v>
      </c>
      <c r="AO125" s="17">
        <f>data_survey!DJ124</f>
        <v>1</v>
      </c>
      <c r="AP125" s="17">
        <f>data_survey!DL124</f>
        <v>0</v>
      </c>
      <c r="AQ125" s="17">
        <f>data_survey!BC124</f>
        <v>2</v>
      </c>
      <c r="AR125" s="17">
        <f>data_survey!BD124</f>
        <v>2</v>
      </c>
      <c r="AS125" s="17">
        <f>data_survey!BE124</f>
        <v>3</v>
      </c>
      <c r="AT125" s="17">
        <f>data_survey!BF124</f>
        <v>1</v>
      </c>
      <c r="AU125" s="17">
        <f>data_survey!BG124</f>
        <v>1</v>
      </c>
      <c r="AV125" s="17">
        <f>data_survey!BH124</f>
        <v>4</v>
      </c>
      <c r="AW125" s="17">
        <f>data_survey!BI124</f>
        <v>1</v>
      </c>
      <c r="AX125" s="17">
        <f>data_survey!AP124</f>
        <v>4</v>
      </c>
      <c r="AY125" s="17">
        <f>data_survey!AQ124</f>
        <v>3</v>
      </c>
      <c r="AZ125" s="17">
        <f>data_survey!AR124</f>
        <v>1</v>
      </c>
      <c r="BA125" s="17">
        <f>data_survey!AS124</f>
        <v>3</v>
      </c>
      <c r="BB125" s="17">
        <f>data_survey!AT124</f>
        <v>1</v>
      </c>
      <c r="BC125" s="17">
        <f>data_survey!AU124</f>
        <v>2</v>
      </c>
      <c r="BD125" s="17">
        <f>data_survey!AV124</f>
        <v>4</v>
      </c>
      <c r="BE125" s="17">
        <f>data_survey!AW124</f>
        <v>1</v>
      </c>
      <c r="BF125" s="17">
        <f>data_survey!AX124</f>
        <v>3</v>
      </c>
      <c r="BG125" s="17"/>
    </row>
    <row r="126">
      <c r="A126" s="17">
        <f>if(data_survey!C125="Nam", 0, 1)</f>
        <v>0</v>
      </c>
      <c r="B126" s="17">
        <f>IFERROR(__xludf.DUMMYFUNCTION("LET(
  t, LOWER(TRIM(data_survey!E125)),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126" s="17">
        <f>IFERROR(__xludf.DUMMYFUNCTION("LET(
  t, LOWER(TRIM(data_survey!G125)),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26" s="17">
        <f>IFERROR(__xludf.DUMMYFUNCTION("LET(
  text, LOWER(data_survey!I125),
  IFERROR(
    IFS(
      REGEXMATCH(text,""ở cùng gia đình|ở trọ cùng gia đình""), 0,
      REGEXMATCH(text,""thuê trọ""), 1,
      REGEXMATCH(text,""ở ktx""), 2,
      REGEXMATCH(text,""có nhà tại khu vực đang học|c"&amp;"ó nhà|ở riêng tại chung cư""), 3,
      REGEXMATCH(text,""ở nhà người quen""), 4
    ),
  -1)
)"),0.0)</f>
        <v>0</v>
      </c>
      <c r="E126" s="17">
        <f>IFERROR(__xludf.DUMMYFUNCTION("LET(
  t, LOWER(TRIM(data_survey!K125)),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26" s="17">
        <f>IFERROR(__xludf.DUMMYFUNCTION("LET(
  t, LOWER(TRIM(data_survey!M125)),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26" s="17">
        <f>if(data_survey!O125="Có", 1, 0)</f>
        <v>0</v>
      </c>
      <c r="H126" s="17">
        <f>if(data_survey!R125="", 0, data_survey!R125)</f>
        <v>0</v>
      </c>
      <c r="I126" s="17">
        <f>data_survey!W125</f>
        <v>0</v>
      </c>
      <c r="J126" s="17">
        <f>if(data_survey!AF125="Không áp lực", 0, if(data_survey!AF125="Có chút áp lực", 1, if(data_survey!AF125="Áp lực nhiều", 2, 3)))</f>
        <v>3</v>
      </c>
      <c r="K126" s="17">
        <f>SWITCH(data_survey!AG125,
 "Không ảnh hưởng",0,
 "Có chút ảnh hưởng",1,
 "Ảnh hưởng nhiều",2,
 "Ảnh hưởng rất nhiều",3)</f>
        <v>1</v>
      </c>
      <c r="L126" s="17">
        <f>SWITCH(data_survey!AD125,
 "Không",0,
 "Có một chút",1,
 "Rất lo lắng",2)</f>
        <v>2</v>
      </c>
      <c r="M126" s="17">
        <f>SWITCH(data_survey!AE125,
 "Không",0,
 "Có một chút",1,
 "Nhiều",2)</f>
        <v>0</v>
      </c>
      <c r="N126" s="17">
        <f>data_survey!BV125</f>
        <v>1</v>
      </c>
      <c r="O126" s="17">
        <f>SWITCH(data_survey!BY125,
 "Không",0,
 "Có",1,
 "Nhiều",2)</f>
        <v>0</v>
      </c>
      <c r="P126" s="17">
        <f>if(data_survey!BW125="Không", 0, 1)</f>
        <v>1</v>
      </c>
      <c r="Q126" s="17">
        <f>IF(OR(
ISNUMBER(SEARCH("cha",data_survey!BX125)),
ISNUMBER(SEARCH("mẹ",data_survey!BX125)),
ISNUMBER(SEARCH("ba mẹ",data_survey!BX125)),
ISNUMBER(SEARCH("bame",data_survey!BX125)),
ISNUMBER(SEARCH("gia đình",data_survey!BX125)),
ISNUMBER(SEARCH("chị",data_survey!BX125)),
ISNUMBER(SEARCH("anh",data_survey!BX125)),
ISNUMBER(SEARCH("ông bà",data_survey!BX125)),
ISNUMBER(SEARCH("giám hộ",data_survey!BX125))
),1,
IF(OR(
ISNUMBER(SEARCH("bản thân",data_survey!BX125)),
ISNUMBER(SEARCH("tự mình",data_survey!BX125)),
ISNUMBER(SEARCH("tự bản thân",data_survey!BX125)),
ISNUMBER(SEARCH("tiền đi làm",data_survey!BX125)),
ISNUMBER(SEARCH("nghiên cứu khoa học",data_survey!BX125)),
ISNUMBER(SEARCH("một nửa lo",data_survey!BX125))
),2,
IF(OR(
ISNUMBER(SEARCH("học bổng",data_survey!BX125)),
ISNUMBER(SEARCH("giảm học phí",data_survey!BX125)),
ISNUMBER(SEARCH("không cần HP",data_survey!BX125)),
ISNUMBER(SEARCH("sư phạm",data_survey!BX125))
),3,4)))</f>
        <v>1</v>
      </c>
      <c r="R126" s="17">
        <f>data_survey!AN125</f>
        <v>0</v>
      </c>
      <c r="S126" s="17">
        <f>data_survey!AJ125</f>
        <v>0</v>
      </c>
      <c r="T126" s="17">
        <f>data_survey!AJ125</f>
        <v>0</v>
      </c>
      <c r="U126" s="17">
        <f>data_survey!CI125</f>
        <v>1</v>
      </c>
      <c r="V126" s="17">
        <f>data_survey!CG125</f>
        <v>2</v>
      </c>
      <c r="W126" s="17">
        <f>data_survey!CE125</f>
        <v>2</v>
      </c>
      <c r="X126" s="17">
        <f>data_survey!CC125</f>
        <v>2</v>
      </c>
      <c r="Y126" s="17">
        <f>data_survey!CA125</f>
        <v>2</v>
      </c>
      <c r="Z126" s="17">
        <f>data_survey!BN125</f>
        <v>1</v>
      </c>
      <c r="AA126" s="17">
        <f>data_survey!BP125</f>
        <v>0</v>
      </c>
      <c r="AB126" s="17">
        <f>data_survey!BQ125</f>
        <v>1</v>
      </c>
      <c r="AC126" s="17">
        <f>data_survey!BT125</f>
        <v>0</v>
      </c>
      <c r="AD126" s="17">
        <f>data_survey!CU125</f>
        <v>0</v>
      </c>
      <c r="AE126" s="17">
        <f>data_survey!CV125</f>
        <v>1</v>
      </c>
      <c r="AF126" s="17">
        <f>data_survey!CW125</f>
        <v>0</v>
      </c>
      <c r="AG126" s="17">
        <f>data_survey!CO125</f>
        <v>0</v>
      </c>
      <c r="AH126" s="17">
        <f>data_survey!DA125</f>
        <v>0</v>
      </c>
      <c r="AI126" s="17">
        <f>data_survey!DC125</f>
        <v>0</v>
      </c>
      <c r="AJ126" s="17">
        <f>data_survey!DQ125</f>
        <v>0</v>
      </c>
      <c r="AK126" s="17">
        <f>data_survey!DF125</f>
        <v>0</v>
      </c>
      <c r="AL126" s="17">
        <f>if(AK126=1, data_survey!DN125, 0)</f>
        <v>0</v>
      </c>
      <c r="AM126" s="17">
        <f>data_survey!CM125</f>
        <v>6</v>
      </c>
      <c r="AN126" s="17">
        <f>data_survey!DH125</f>
        <v>0</v>
      </c>
      <c r="AO126" s="17">
        <f>data_survey!DJ125</f>
        <v>0</v>
      </c>
      <c r="AP126" s="17">
        <f>data_survey!DL125</f>
        <v>0</v>
      </c>
      <c r="AQ126" s="17">
        <f>data_survey!BC125</f>
        <v>1</v>
      </c>
      <c r="AR126" s="17">
        <f>data_survey!BD125</f>
        <v>1</v>
      </c>
      <c r="AS126" s="17">
        <f>data_survey!BE125</f>
        <v>1</v>
      </c>
      <c r="AT126" s="17">
        <f>data_survey!BF125</f>
        <v>1</v>
      </c>
      <c r="AU126" s="17">
        <f>data_survey!BG125</f>
        <v>1</v>
      </c>
      <c r="AV126" s="17">
        <f>data_survey!BH125</f>
        <v>1</v>
      </c>
      <c r="AW126" s="17">
        <f>data_survey!BI125</f>
        <v>1</v>
      </c>
      <c r="AX126" s="17">
        <f>data_survey!AP125</f>
        <v>1</v>
      </c>
      <c r="AY126" s="17">
        <f>data_survey!AQ125</f>
        <v>1</v>
      </c>
      <c r="AZ126" s="17">
        <f>data_survey!AR125</f>
        <v>1</v>
      </c>
      <c r="BA126" s="17">
        <f>data_survey!AS125</f>
        <v>1</v>
      </c>
      <c r="BB126" s="17">
        <f>data_survey!AT125</f>
        <v>1</v>
      </c>
      <c r="BC126" s="17">
        <f>data_survey!AU125</f>
        <v>2</v>
      </c>
      <c r="BD126" s="17">
        <f>data_survey!AV125</f>
        <v>1</v>
      </c>
      <c r="BE126" s="17">
        <f>data_survey!AW125</f>
        <v>1</v>
      </c>
      <c r="BF126" s="17">
        <f>data_survey!AX125</f>
        <v>1</v>
      </c>
      <c r="BG126" s="17"/>
    </row>
    <row r="127">
      <c r="A127" s="17">
        <f>if(data_survey!C126="Nam", 0, 1)</f>
        <v>0</v>
      </c>
      <c r="B127" s="17">
        <f>IFERROR(__xludf.DUMMYFUNCTION("LET(
  t, LOWER(TRIM(data_survey!E126)),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27" s="17">
        <f>IFERROR(__xludf.DUMMYFUNCTION("LET(
  t, LOWER(TRIM(data_survey!G126)),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27" s="17">
        <f>IFERROR(__xludf.DUMMYFUNCTION("LET(
  text, LOWER(data_survey!I126),
  IFERROR(
    IFS(
      REGEXMATCH(text,""ở cùng gia đình|ở trọ cùng gia đình""), 0,
      REGEXMATCH(text,""thuê trọ""), 1,
      REGEXMATCH(text,""ở ktx""), 2,
      REGEXMATCH(text,""có nhà tại khu vực đang học|c"&amp;"ó nhà|ở riêng tại chung cư""), 3,
      REGEXMATCH(text,""ở nhà người quen""), 4
    ),
  -1)
)"),3.0)</f>
        <v>3</v>
      </c>
      <c r="E127" s="17">
        <f>IFERROR(__xludf.DUMMYFUNCTION("LET(
  t, LOWER(TRIM(data_survey!K126)),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27" s="17">
        <f>IFERROR(__xludf.DUMMYFUNCTION("LET(
  t, LOWER(TRIM(data_survey!M126)),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27" s="17">
        <f>if(data_survey!O126="Có", 1, 0)</f>
        <v>0</v>
      </c>
      <c r="H127" s="17">
        <f>if(data_survey!R126="", 0, data_survey!R126)</f>
        <v>0</v>
      </c>
      <c r="I127" s="17">
        <f>data_survey!W126</f>
        <v>0</v>
      </c>
      <c r="J127" s="17">
        <f>if(data_survey!AF126="Không áp lực", 0, if(data_survey!AF126="Có chút áp lực", 1, if(data_survey!AF126="Áp lực nhiều", 2, 3)))</f>
        <v>2</v>
      </c>
      <c r="K127" s="17">
        <f>SWITCH(data_survey!AG126,
 "Không ảnh hưởng",0,
 "Có chút ảnh hưởng",1,
 "Ảnh hưởng nhiều",2,
 "Ảnh hưởng rất nhiều",3)</f>
        <v>2</v>
      </c>
      <c r="L127" s="17">
        <f>SWITCH(data_survey!AD126,
 "Không",0,
 "Có một chút",1,
 "Rất lo lắng",2)</f>
        <v>1</v>
      </c>
      <c r="M127" s="17">
        <f>SWITCH(data_survey!AE126,
 "Không",0,
 "Có một chút",1,
 "Nhiều",2)</f>
        <v>1</v>
      </c>
      <c r="N127" s="17">
        <f>data_survey!BV126</f>
        <v>2</v>
      </c>
      <c r="O127" s="17">
        <f>SWITCH(data_survey!BY126,
 "Không",0,
 "Có",1,
 "Nhiều",2)</f>
        <v>1</v>
      </c>
      <c r="P127" s="17">
        <f>if(data_survey!BW126="Không", 0, 1)</f>
        <v>0</v>
      </c>
      <c r="Q127" s="17">
        <f>IF(OR(
ISNUMBER(SEARCH("cha",data_survey!BX126)),
ISNUMBER(SEARCH("mẹ",data_survey!BX126)),
ISNUMBER(SEARCH("ba mẹ",data_survey!BX126)),
ISNUMBER(SEARCH("bame",data_survey!BX126)),
ISNUMBER(SEARCH("gia đình",data_survey!BX126)),
ISNUMBER(SEARCH("chị",data_survey!BX126)),
ISNUMBER(SEARCH("anh",data_survey!BX126)),
ISNUMBER(SEARCH("ông bà",data_survey!BX126)),
ISNUMBER(SEARCH("giám hộ",data_survey!BX126))
),1,
IF(OR(
ISNUMBER(SEARCH("bản thân",data_survey!BX126)),
ISNUMBER(SEARCH("tự mình",data_survey!BX126)),
ISNUMBER(SEARCH("tự bản thân",data_survey!BX126)),
ISNUMBER(SEARCH("tiền đi làm",data_survey!BX126)),
ISNUMBER(SEARCH("nghiên cứu khoa học",data_survey!BX126)),
ISNUMBER(SEARCH("một nửa lo",data_survey!BX126))
),2,
IF(OR(
ISNUMBER(SEARCH("học bổng",data_survey!BX126)),
ISNUMBER(SEARCH("giảm học phí",data_survey!BX126)),
ISNUMBER(SEARCH("không cần HP",data_survey!BX126)),
ISNUMBER(SEARCH("sư phạm",data_survey!BX126))
),3,4)))</f>
        <v>4</v>
      </c>
      <c r="R127" s="17">
        <f>data_survey!AN126</f>
        <v>0</v>
      </c>
      <c r="S127" s="17">
        <f>data_survey!AJ126</f>
        <v>1</v>
      </c>
      <c r="T127" s="17">
        <f>data_survey!AJ126</f>
        <v>1</v>
      </c>
      <c r="U127" s="17">
        <f>data_survey!CI126</f>
        <v>0</v>
      </c>
      <c r="V127" s="17">
        <f>data_survey!CG126</f>
        <v>0</v>
      </c>
      <c r="W127" s="17">
        <f>data_survey!CE126</f>
        <v>1</v>
      </c>
      <c r="X127" s="17">
        <f>data_survey!CC126</f>
        <v>1</v>
      </c>
      <c r="Y127" s="17">
        <f>data_survey!CA126</f>
        <v>1</v>
      </c>
      <c r="Z127" s="17">
        <f>data_survey!BN126</f>
        <v>4</v>
      </c>
      <c r="AA127" s="17">
        <f>data_survey!BP126</f>
        <v>1</v>
      </c>
      <c r="AB127" s="17">
        <f>data_survey!BQ126</f>
        <v>5</v>
      </c>
      <c r="AC127" s="17">
        <f>data_survey!BT126</f>
        <v>1</v>
      </c>
      <c r="AD127" s="17">
        <f>data_survey!CU126</f>
        <v>1</v>
      </c>
      <c r="AE127" s="17">
        <f>data_survey!CV126</f>
        <v>1</v>
      </c>
      <c r="AF127" s="17">
        <f>data_survey!CW126</f>
        <v>1</v>
      </c>
      <c r="AG127" s="17">
        <f>data_survey!CO126</f>
        <v>0</v>
      </c>
      <c r="AH127" s="17">
        <f>data_survey!DA126</f>
        <v>0</v>
      </c>
      <c r="AI127" s="17">
        <f>data_survey!DC126</f>
        <v>0</v>
      </c>
      <c r="AJ127" s="17">
        <f>data_survey!DQ126</f>
        <v>0</v>
      </c>
      <c r="AK127" s="17">
        <f>data_survey!DF126</f>
        <v>1</v>
      </c>
      <c r="AL127" s="17">
        <f>if(AK127=1, data_survey!DN126, 0)</f>
        <v>2.5</v>
      </c>
      <c r="AM127" s="17">
        <f>data_survey!CM126</f>
        <v>6</v>
      </c>
      <c r="AN127" s="17">
        <f>data_survey!DH126</f>
        <v>1</v>
      </c>
      <c r="AO127" s="17">
        <f>data_survey!DJ126</f>
        <v>0</v>
      </c>
      <c r="AP127" s="17">
        <f>data_survey!DL126</f>
        <v>0</v>
      </c>
      <c r="AQ127" s="17">
        <f>data_survey!BC126</f>
        <v>2</v>
      </c>
      <c r="AR127" s="17">
        <f>data_survey!BD126</f>
        <v>2</v>
      </c>
      <c r="AS127" s="17">
        <f>data_survey!BE126</f>
        <v>2</v>
      </c>
      <c r="AT127" s="17">
        <f>data_survey!BF126</f>
        <v>3</v>
      </c>
      <c r="AU127" s="17">
        <f>data_survey!BG126</f>
        <v>3</v>
      </c>
      <c r="AV127" s="17">
        <f>data_survey!BH126</f>
        <v>2</v>
      </c>
      <c r="AW127" s="17">
        <f>data_survey!BI126</f>
        <v>2</v>
      </c>
      <c r="AX127" s="17">
        <f>data_survey!AP126</f>
        <v>2</v>
      </c>
      <c r="AY127" s="17">
        <f>data_survey!AQ126</f>
        <v>2</v>
      </c>
      <c r="AZ127" s="17">
        <f>data_survey!AR126</f>
        <v>2</v>
      </c>
      <c r="BA127" s="17">
        <f>data_survey!AS126</f>
        <v>2</v>
      </c>
      <c r="BB127" s="17">
        <f>data_survey!AT126</f>
        <v>4</v>
      </c>
      <c r="BC127" s="17">
        <f>data_survey!AU126</f>
        <v>1</v>
      </c>
      <c r="BD127" s="17">
        <f>data_survey!AV126</f>
        <v>1</v>
      </c>
      <c r="BE127" s="17">
        <f>data_survey!AW126</f>
        <v>1</v>
      </c>
      <c r="BF127" s="17">
        <f>data_survey!AX126</f>
        <v>1</v>
      </c>
      <c r="BG127" s="17"/>
    </row>
    <row r="128">
      <c r="A128" s="17">
        <f>if(data_survey!C127="Nam", 0, 1)</f>
        <v>0</v>
      </c>
      <c r="B128" s="17">
        <f>IFERROR(__xludf.DUMMYFUNCTION("LET(
  t, LOWER(TRIM(data_survey!E127)),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128" s="17">
        <f>IFERROR(__xludf.DUMMYFUNCTION("LET(
  t, LOWER(TRIM(data_survey!G127)),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28" s="17">
        <f>IFERROR(__xludf.DUMMYFUNCTION("LET(
  text, LOWER(data_survey!I127),
  IFERROR(
    IFS(
      REGEXMATCH(text,""ở cùng gia đình|ở trọ cùng gia đình""), 0,
      REGEXMATCH(text,""thuê trọ""), 1,
      REGEXMATCH(text,""ở ktx""), 2,
      REGEXMATCH(text,""có nhà tại khu vực đang học|c"&amp;"ó nhà|ở riêng tại chung cư""), 3,
      REGEXMATCH(text,""ở nhà người quen""), 4
    ),
  -1)
)"),1.0)</f>
        <v>1</v>
      </c>
      <c r="E128" s="17">
        <f>IFERROR(__xludf.DUMMYFUNCTION("LET(
  t, LOWER(TRIM(data_survey!K127)),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28" s="17">
        <f>IFERROR(__xludf.DUMMYFUNCTION("LET(
  t, LOWER(TRIM(data_survey!M127)),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28" s="17">
        <f>if(data_survey!O127="Có", 1, 0)</f>
        <v>0</v>
      </c>
      <c r="H128" s="17">
        <f>if(data_survey!R127="", 0, data_survey!R127)</f>
        <v>0</v>
      </c>
      <c r="I128" s="17">
        <f>data_survey!W127</f>
        <v>0</v>
      </c>
      <c r="J128" s="17">
        <f>if(data_survey!AF127="Không áp lực", 0, if(data_survey!AF127="Có chút áp lực", 1, if(data_survey!AF127="Áp lực nhiều", 2, 3)))</f>
        <v>2</v>
      </c>
      <c r="K128" s="17">
        <f>SWITCH(data_survey!AG127,
 "Không ảnh hưởng",0,
 "Có chút ảnh hưởng",1,
 "Ảnh hưởng nhiều",2,
 "Ảnh hưởng rất nhiều",3)</f>
        <v>1</v>
      </c>
      <c r="L128" s="17">
        <f>SWITCH(data_survey!AD127,
 "Không",0,
 "Có một chút",1,
 "Rất lo lắng",2)</f>
        <v>2</v>
      </c>
      <c r="M128" s="17">
        <f>SWITCH(data_survey!AE127,
 "Không",0,
 "Có một chút",1,
 "Nhiều",2)</f>
        <v>0</v>
      </c>
      <c r="N128" s="17">
        <f>data_survey!BV127</f>
        <v>2</v>
      </c>
      <c r="O128" s="17">
        <f>SWITCH(data_survey!BY127,
 "Không",0,
 "Có",1,
 "Nhiều",2)</f>
        <v>1</v>
      </c>
      <c r="P128" s="17">
        <f>if(data_survey!BW127="Không", 0, 1)</f>
        <v>1</v>
      </c>
      <c r="Q128" s="17">
        <f>IF(OR(
ISNUMBER(SEARCH("cha",data_survey!BX127)),
ISNUMBER(SEARCH("mẹ",data_survey!BX127)),
ISNUMBER(SEARCH("ba mẹ",data_survey!BX127)),
ISNUMBER(SEARCH("bame",data_survey!BX127)),
ISNUMBER(SEARCH("gia đình",data_survey!BX127)),
ISNUMBER(SEARCH("chị",data_survey!BX127)),
ISNUMBER(SEARCH("anh",data_survey!BX127)),
ISNUMBER(SEARCH("ông bà",data_survey!BX127)),
ISNUMBER(SEARCH("giám hộ",data_survey!BX127))
),1,
IF(OR(
ISNUMBER(SEARCH("bản thân",data_survey!BX127)),
ISNUMBER(SEARCH("tự mình",data_survey!BX127)),
ISNUMBER(SEARCH("tự bản thân",data_survey!BX127)),
ISNUMBER(SEARCH("tiền đi làm",data_survey!BX127)),
ISNUMBER(SEARCH("nghiên cứu khoa học",data_survey!BX127)),
ISNUMBER(SEARCH("một nửa lo",data_survey!BX127))
),2,
IF(OR(
ISNUMBER(SEARCH("học bổng",data_survey!BX127)),
ISNUMBER(SEARCH("giảm học phí",data_survey!BX127)),
ISNUMBER(SEARCH("không cần HP",data_survey!BX127)),
ISNUMBER(SEARCH("sư phạm",data_survey!BX127))
),3,4)))</f>
        <v>1</v>
      </c>
      <c r="R128" s="17">
        <f>data_survey!AN127</f>
        <v>0</v>
      </c>
      <c r="S128" s="17">
        <f>data_survey!AJ127</f>
        <v>0</v>
      </c>
      <c r="T128" s="17">
        <f>data_survey!AJ127</f>
        <v>0</v>
      </c>
      <c r="U128" s="17">
        <f>data_survey!CI127</f>
        <v>0</v>
      </c>
      <c r="V128" s="17">
        <f>data_survey!CG127</f>
        <v>0</v>
      </c>
      <c r="W128" s="17">
        <f>data_survey!CE127</f>
        <v>1</v>
      </c>
      <c r="X128" s="17">
        <f>data_survey!CC127</f>
        <v>1</v>
      </c>
      <c r="Y128" s="17">
        <f>data_survey!CA127</f>
        <v>0</v>
      </c>
      <c r="Z128" s="17">
        <f>data_survey!BN127</f>
        <v>2</v>
      </c>
      <c r="AA128" s="17">
        <f>data_survey!BP127</f>
        <v>0</v>
      </c>
      <c r="AB128" s="17">
        <f>data_survey!BQ127</f>
        <v>2</v>
      </c>
      <c r="AC128" s="17">
        <f>data_survey!BT127</f>
        <v>0</v>
      </c>
      <c r="AD128" s="17">
        <f>data_survey!CU127</f>
        <v>0</v>
      </c>
      <c r="AE128" s="17">
        <f>data_survey!CV127</f>
        <v>0</v>
      </c>
      <c r="AF128" s="17">
        <f>data_survey!CW127</f>
        <v>0</v>
      </c>
      <c r="AG128" s="17">
        <f>data_survey!CO127</f>
        <v>0</v>
      </c>
      <c r="AH128" s="17">
        <f>data_survey!DA127</f>
        <v>0</v>
      </c>
      <c r="AI128" s="17">
        <f>data_survey!DC127</f>
        <v>0</v>
      </c>
      <c r="AJ128" s="17">
        <f>data_survey!DQ127</f>
        <v>0</v>
      </c>
      <c r="AK128" s="17">
        <f>data_survey!DF127</f>
        <v>0</v>
      </c>
      <c r="AL128" s="17">
        <f>if(AK128=1, data_survey!DN127, 0)</f>
        <v>0</v>
      </c>
      <c r="AM128" s="17">
        <f>data_survey!CM127</f>
        <v>3.5</v>
      </c>
      <c r="AN128" s="17">
        <f>data_survey!DH127</f>
        <v>0</v>
      </c>
      <c r="AO128" s="17">
        <f>data_survey!DJ127</f>
        <v>0</v>
      </c>
      <c r="AP128" s="17">
        <f>data_survey!DL127</f>
        <v>0</v>
      </c>
      <c r="AQ128" s="17">
        <f>data_survey!BC127</f>
        <v>2</v>
      </c>
      <c r="AR128" s="17">
        <f>data_survey!BD127</f>
        <v>2</v>
      </c>
      <c r="AS128" s="17">
        <f>data_survey!BE127</f>
        <v>3</v>
      </c>
      <c r="AT128" s="17">
        <f>data_survey!BF127</f>
        <v>1</v>
      </c>
      <c r="AU128" s="17">
        <f>data_survey!BG127</f>
        <v>1</v>
      </c>
      <c r="AV128" s="17">
        <f>data_survey!BH127</f>
        <v>1</v>
      </c>
      <c r="AW128" s="17">
        <f>data_survey!BI127</f>
        <v>1</v>
      </c>
      <c r="AX128" s="17">
        <f>data_survey!AP127</f>
        <v>2</v>
      </c>
      <c r="AY128" s="17">
        <f>data_survey!AQ127</f>
        <v>1</v>
      </c>
      <c r="AZ128" s="17">
        <f>data_survey!AR127</f>
        <v>3</v>
      </c>
      <c r="BA128" s="17">
        <f>data_survey!AS127</f>
        <v>1</v>
      </c>
      <c r="BB128" s="17">
        <f>data_survey!AT127</f>
        <v>1</v>
      </c>
      <c r="BC128" s="17">
        <f>data_survey!AU127</f>
        <v>3</v>
      </c>
      <c r="BD128" s="17">
        <f>data_survey!AV127</f>
        <v>2</v>
      </c>
      <c r="BE128" s="17">
        <f>data_survey!AW127</f>
        <v>1</v>
      </c>
      <c r="BF128" s="17">
        <f>data_survey!AX127</f>
        <v>1</v>
      </c>
      <c r="BG128" s="17"/>
    </row>
    <row r="129">
      <c r="A129" s="17">
        <f>if(data_survey!C128="Nam", 0, 1)</f>
        <v>1</v>
      </c>
      <c r="B129" s="17">
        <f>IFERROR(__xludf.DUMMYFUNCTION("LET(
  t, LOWER(TRIM(data_survey!E128)),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129" s="17">
        <f>IFERROR(__xludf.DUMMYFUNCTION("LET(
  t, LOWER(TRIM(data_survey!G128)),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29" s="17">
        <f>IFERROR(__xludf.DUMMYFUNCTION("LET(
  text, LOWER(data_survey!I128),
  IFERROR(
    IFS(
      REGEXMATCH(text,""ở cùng gia đình|ở trọ cùng gia đình""), 0,
      REGEXMATCH(text,""thuê trọ""), 1,
      REGEXMATCH(text,""ở ktx""), 2,
      REGEXMATCH(text,""có nhà tại khu vực đang học|c"&amp;"ó nhà|ở riêng tại chung cư""), 3,
      REGEXMATCH(text,""ở nhà người quen""), 4
    ),
  -1)
)"),2.0)</f>
        <v>2</v>
      </c>
      <c r="E129" s="17">
        <f>IFERROR(__xludf.DUMMYFUNCTION("LET(
  t, LOWER(TRIM(data_survey!K128)),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29" s="17">
        <f>IFERROR(__xludf.DUMMYFUNCTION("LET(
  t, LOWER(TRIM(data_survey!M128)),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29" s="17">
        <f>if(data_survey!O128="Có", 1, 0)</f>
        <v>0</v>
      </c>
      <c r="H129" s="17">
        <f>if(data_survey!R128="", 0, data_survey!R128)</f>
        <v>0</v>
      </c>
      <c r="I129" s="17">
        <f>data_survey!W128</f>
        <v>0</v>
      </c>
      <c r="J129" s="17">
        <f>if(data_survey!AF128="Không áp lực", 0, if(data_survey!AF128="Có chút áp lực", 1, if(data_survey!AF128="Áp lực nhiều", 2, 3)))</f>
        <v>2</v>
      </c>
      <c r="K129" s="17">
        <f>SWITCH(data_survey!AG128,
 "Không ảnh hưởng",0,
 "Có chút ảnh hưởng",1,
 "Ảnh hưởng nhiều",2,
 "Ảnh hưởng rất nhiều",3)</f>
        <v>1</v>
      </c>
      <c r="L129" s="17">
        <f>SWITCH(data_survey!AD128,
 "Không",0,
 "Có một chút",1,
 "Rất lo lắng",2)</f>
        <v>2</v>
      </c>
      <c r="M129" s="17">
        <f>SWITCH(data_survey!AE128,
 "Không",0,
 "Có một chút",1,
 "Nhiều",2)</f>
        <v>0</v>
      </c>
      <c r="N129" s="17">
        <f>data_survey!BV128</f>
        <v>4</v>
      </c>
      <c r="O129" s="17">
        <f>SWITCH(data_survey!BY128,
 "Không",0,
 "Có",1,
 "Nhiều",2)</f>
        <v>0</v>
      </c>
      <c r="P129" s="17">
        <f>if(data_survey!BW128="Không", 0, 1)</f>
        <v>0</v>
      </c>
      <c r="Q129" s="17">
        <f>IF(OR(
ISNUMBER(SEARCH("cha",data_survey!BX128)),
ISNUMBER(SEARCH("mẹ",data_survey!BX128)),
ISNUMBER(SEARCH("ba mẹ",data_survey!BX128)),
ISNUMBER(SEARCH("bame",data_survey!BX128)),
ISNUMBER(SEARCH("gia đình",data_survey!BX128)),
ISNUMBER(SEARCH("chị",data_survey!BX128)),
ISNUMBER(SEARCH("anh",data_survey!BX128)),
ISNUMBER(SEARCH("ông bà",data_survey!BX128)),
ISNUMBER(SEARCH("giám hộ",data_survey!BX128))
),1,
IF(OR(
ISNUMBER(SEARCH("bản thân",data_survey!BX128)),
ISNUMBER(SEARCH("tự mình",data_survey!BX128)),
ISNUMBER(SEARCH("tự bản thân",data_survey!BX128)),
ISNUMBER(SEARCH("tiền đi làm",data_survey!BX128)),
ISNUMBER(SEARCH("nghiên cứu khoa học",data_survey!BX128)),
ISNUMBER(SEARCH("một nửa lo",data_survey!BX128))
),2,
IF(OR(
ISNUMBER(SEARCH("học bổng",data_survey!BX128)),
ISNUMBER(SEARCH("giảm học phí",data_survey!BX128)),
ISNUMBER(SEARCH("không cần HP",data_survey!BX128)),
ISNUMBER(SEARCH("sư phạm",data_survey!BX128))
),3,4)))</f>
        <v>1</v>
      </c>
      <c r="R129" s="17">
        <f>data_survey!AN128</f>
        <v>0</v>
      </c>
      <c r="S129" s="17">
        <f>data_survey!AJ128</f>
        <v>0</v>
      </c>
      <c r="T129" s="17">
        <f>data_survey!AJ128</f>
        <v>0</v>
      </c>
      <c r="U129" s="17">
        <f>data_survey!CI128</f>
        <v>1</v>
      </c>
      <c r="V129" s="17">
        <f>data_survey!CG128</f>
        <v>1</v>
      </c>
      <c r="W129" s="17">
        <f>data_survey!CE128</f>
        <v>1</v>
      </c>
      <c r="X129" s="17">
        <f>data_survey!CC128</f>
        <v>1</v>
      </c>
      <c r="Y129" s="17">
        <f>data_survey!CA128</f>
        <v>1</v>
      </c>
      <c r="Z129" s="17">
        <f>data_survey!BN128</f>
        <v>5</v>
      </c>
      <c r="AA129" s="17">
        <f>data_survey!BP128</f>
        <v>1</v>
      </c>
      <c r="AB129" s="17">
        <f>data_survey!BQ128</f>
        <v>4</v>
      </c>
      <c r="AC129" s="17">
        <f>data_survey!BT128</f>
        <v>1</v>
      </c>
      <c r="AD129" s="17">
        <f>data_survey!CU128</f>
        <v>0</v>
      </c>
      <c r="AE129" s="17">
        <f>data_survey!CV128</f>
        <v>1</v>
      </c>
      <c r="AF129" s="17">
        <f>data_survey!CW128</f>
        <v>0</v>
      </c>
      <c r="AG129" s="17">
        <f>data_survey!CO128</f>
        <v>0</v>
      </c>
      <c r="AH129" s="17">
        <f>data_survey!DA128</f>
        <v>0</v>
      </c>
      <c r="AI129" s="17">
        <f>data_survey!DC128</f>
        <v>0</v>
      </c>
      <c r="AJ129" s="17">
        <f>data_survey!DQ128</f>
        <v>0</v>
      </c>
      <c r="AK129" s="17">
        <f>data_survey!DF128</f>
        <v>1</v>
      </c>
      <c r="AL129" s="17">
        <f>if(AK129=1, data_survey!DN128, 0)</f>
        <v>0.5</v>
      </c>
      <c r="AM129" s="17">
        <f>data_survey!CM128</f>
        <v>6</v>
      </c>
      <c r="AN129" s="17">
        <f>data_survey!DH128</f>
        <v>0</v>
      </c>
      <c r="AO129" s="17">
        <f>data_survey!DJ128</f>
        <v>0</v>
      </c>
      <c r="AP129" s="17">
        <f>data_survey!DL128</f>
        <v>0</v>
      </c>
      <c r="AQ129" s="17">
        <f>data_survey!BC128</f>
        <v>1</v>
      </c>
      <c r="AR129" s="17">
        <f>data_survey!BD128</f>
        <v>2</v>
      </c>
      <c r="AS129" s="17">
        <f>data_survey!BE128</f>
        <v>2</v>
      </c>
      <c r="AT129" s="17">
        <f>data_survey!BF128</f>
        <v>1</v>
      </c>
      <c r="AU129" s="17">
        <f>data_survey!BG128</f>
        <v>2</v>
      </c>
      <c r="AV129" s="17">
        <f>data_survey!BH128</f>
        <v>2</v>
      </c>
      <c r="AW129" s="17">
        <f>data_survey!BI128</f>
        <v>2</v>
      </c>
      <c r="AX129" s="17">
        <f>data_survey!AP128</f>
        <v>3</v>
      </c>
      <c r="AY129" s="17">
        <f>data_survey!AQ128</f>
        <v>3</v>
      </c>
      <c r="AZ129" s="17">
        <f>data_survey!AR128</f>
        <v>1</v>
      </c>
      <c r="BA129" s="17">
        <f>data_survey!AS128</f>
        <v>3</v>
      </c>
      <c r="BB129" s="17">
        <f>data_survey!AT128</f>
        <v>3</v>
      </c>
      <c r="BC129" s="17">
        <f>data_survey!AU128</f>
        <v>3</v>
      </c>
      <c r="BD129" s="17">
        <f>data_survey!AV128</f>
        <v>3</v>
      </c>
      <c r="BE129" s="17">
        <f>data_survey!AW128</f>
        <v>1</v>
      </c>
      <c r="BF129" s="17">
        <f>data_survey!AX128</f>
        <v>1</v>
      </c>
      <c r="BG129" s="17"/>
    </row>
    <row r="130">
      <c r="A130" s="17">
        <f>if(data_survey!C129="Nam", 0, 1)</f>
        <v>0</v>
      </c>
      <c r="B130" s="17">
        <f>IFERROR(__xludf.DUMMYFUNCTION("LET(
  t, LOWER(TRIM(data_survey!E129)),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30" s="17">
        <f>IFERROR(__xludf.DUMMYFUNCTION("LET(
  t, LOWER(TRIM(data_survey!G129)),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30" s="17">
        <f>IFERROR(__xludf.DUMMYFUNCTION("LET(
  text, LOWER(data_survey!I129),
  IFERROR(
    IFS(
      REGEXMATCH(text,""ở cùng gia đình|ở trọ cùng gia đình""), 0,
      REGEXMATCH(text,""thuê trọ""), 1,
      REGEXMATCH(text,""ở ktx""), 2,
      REGEXMATCH(text,""có nhà tại khu vực đang học|c"&amp;"ó nhà|ở riêng tại chung cư""), 3,
      REGEXMATCH(text,""ở nhà người quen""), 4
    ),
  -1)
)"),1.0)</f>
        <v>1</v>
      </c>
      <c r="E130" s="17">
        <f>IFERROR(__xludf.DUMMYFUNCTION("LET(
  t, LOWER(TRIM(data_survey!K129)),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30" s="17">
        <f>IFERROR(__xludf.DUMMYFUNCTION("LET(
  t, LOWER(TRIM(data_survey!M129)),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30" s="17">
        <f>if(data_survey!O129="Có", 1, 0)</f>
        <v>0</v>
      </c>
      <c r="H130" s="17">
        <f>if(data_survey!R129="", 0, data_survey!R129)</f>
        <v>0</v>
      </c>
      <c r="I130" s="17">
        <f>data_survey!W129</f>
        <v>0</v>
      </c>
      <c r="J130" s="17">
        <f>if(data_survey!AF129="Không áp lực", 0, if(data_survey!AF129="Có chút áp lực", 1, if(data_survey!AF129="Áp lực nhiều", 2, 3)))</f>
        <v>2</v>
      </c>
      <c r="K130" s="17">
        <f>SWITCH(data_survey!AG129,
 "Không ảnh hưởng",0,
 "Có chút ảnh hưởng",1,
 "Ảnh hưởng nhiều",2,
 "Ảnh hưởng rất nhiều",3)</f>
        <v>2</v>
      </c>
      <c r="L130" s="17">
        <f>SWITCH(data_survey!AD129,
 "Không",0,
 "Có một chút",1,
 "Rất lo lắng",2)</f>
        <v>2</v>
      </c>
      <c r="M130" s="17">
        <f>SWITCH(data_survey!AE129,
 "Không",0,
 "Có một chút",1,
 "Nhiều",2)</f>
        <v>0</v>
      </c>
      <c r="N130" s="17">
        <f>data_survey!BV129</f>
        <v>2</v>
      </c>
      <c r="O130" s="17">
        <f>SWITCH(data_survey!BY129,
 "Không",0,
 "Có",1,
 "Nhiều",2)</f>
        <v>1</v>
      </c>
      <c r="P130" s="17">
        <f>if(data_survey!BW129="Không", 0, 1)</f>
        <v>0</v>
      </c>
      <c r="Q130" s="17">
        <f>IF(OR(
ISNUMBER(SEARCH("cha",data_survey!BX129)),
ISNUMBER(SEARCH("mẹ",data_survey!BX129)),
ISNUMBER(SEARCH("ba mẹ",data_survey!BX129)),
ISNUMBER(SEARCH("bame",data_survey!BX129)),
ISNUMBER(SEARCH("gia đình",data_survey!BX129)),
ISNUMBER(SEARCH("chị",data_survey!BX129)),
ISNUMBER(SEARCH("anh",data_survey!BX129)),
ISNUMBER(SEARCH("ông bà",data_survey!BX129)),
ISNUMBER(SEARCH("giám hộ",data_survey!BX129))
),1,
IF(OR(
ISNUMBER(SEARCH("bản thân",data_survey!BX129)),
ISNUMBER(SEARCH("tự mình",data_survey!BX129)),
ISNUMBER(SEARCH("tự bản thân",data_survey!BX129)),
ISNUMBER(SEARCH("tiền đi làm",data_survey!BX129)),
ISNUMBER(SEARCH("nghiên cứu khoa học",data_survey!BX129)),
ISNUMBER(SEARCH("một nửa lo",data_survey!BX129))
),2,
IF(OR(
ISNUMBER(SEARCH("học bổng",data_survey!BX129)),
ISNUMBER(SEARCH("giảm học phí",data_survey!BX129)),
ISNUMBER(SEARCH("không cần HP",data_survey!BX129)),
ISNUMBER(SEARCH("sư phạm",data_survey!BX129))
),3,4)))</f>
        <v>1</v>
      </c>
      <c r="R130" s="17">
        <f>data_survey!AN129</f>
        <v>0</v>
      </c>
      <c r="S130" s="17">
        <f>data_survey!AJ129</f>
        <v>3</v>
      </c>
      <c r="T130" s="17">
        <f>data_survey!AJ129</f>
        <v>3</v>
      </c>
      <c r="U130" s="17">
        <f>data_survey!CI129</f>
        <v>0</v>
      </c>
      <c r="V130" s="17">
        <f>data_survey!CG129</f>
        <v>0</v>
      </c>
      <c r="W130" s="17">
        <f>data_survey!CE129</f>
        <v>0</v>
      </c>
      <c r="X130" s="17">
        <f>data_survey!CC129</f>
        <v>1</v>
      </c>
      <c r="Y130" s="17">
        <f>data_survey!CA129</f>
        <v>1</v>
      </c>
      <c r="Z130" s="17">
        <f>data_survey!BN129</f>
        <v>1</v>
      </c>
      <c r="AA130" s="17">
        <f>data_survey!BP129</f>
        <v>0</v>
      </c>
      <c r="AB130" s="17">
        <f>data_survey!BQ129</f>
        <v>1</v>
      </c>
      <c r="AC130" s="17">
        <f>data_survey!BT129</f>
        <v>0</v>
      </c>
      <c r="AD130" s="17">
        <f>data_survey!CU129</f>
        <v>0</v>
      </c>
      <c r="AE130" s="17">
        <f>data_survey!CV129</f>
        <v>0</v>
      </c>
      <c r="AF130" s="17">
        <f>data_survey!CW129</f>
        <v>0</v>
      </c>
      <c r="AG130" s="17">
        <f>data_survey!CO129</f>
        <v>0</v>
      </c>
      <c r="AH130" s="17">
        <f>data_survey!DA129</f>
        <v>0</v>
      </c>
      <c r="AI130" s="17">
        <f>data_survey!DC129</f>
        <v>0</v>
      </c>
      <c r="AJ130" s="17">
        <f>data_survey!DQ129</f>
        <v>0</v>
      </c>
      <c r="AK130" s="17">
        <f>data_survey!DF129</f>
        <v>1</v>
      </c>
      <c r="AL130" s="17">
        <f>if(AK130=1, data_survey!DN129, 0)</f>
        <v>2.5</v>
      </c>
      <c r="AM130" s="17">
        <f>data_survey!CM129</f>
        <v>3.5</v>
      </c>
      <c r="AN130" s="17">
        <f>data_survey!DH129</f>
        <v>1</v>
      </c>
      <c r="AO130" s="17">
        <f>data_survey!DJ129</f>
        <v>1</v>
      </c>
      <c r="AP130" s="17">
        <f>data_survey!DL129</f>
        <v>0</v>
      </c>
      <c r="AQ130" s="17">
        <f>data_survey!BC129</f>
        <v>2</v>
      </c>
      <c r="AR130" s="17">
        <f>data_survey!BD129</f>
        <v>2</v>
      </c>
      <c r="AS130" s="17">
        <f>data_survey!BE129</f>
        <v>2</v>
      </c>
      <c r="AT130" s="17">
        <f>data_survey!BF129</f>
        <v>3</v>
      </c>
      <c r="AU130" s="17">
        <f>data_survey!BG129</f>
        <v>3</v>
      </c>
      <c r="AV130" s="17">
        <f>data_survey!BH129</f>
        <v>1</v>
      </c>
      <c r="AW130" s="17">
        <f>data_survey!BI129</f>
        <v>1</v>
      </c>
      <c r="AX130" s="17">
        <f>data_survey!AP129</f>
        <v>3</v>
      </c>
      <c r="AY130" s="17">
        <f>data_survey!AQ129</f>
        <v>3</v>
      </c>
      <c r="AZ130" s="17">
        <f>data_survey!AR129</f>
        <v>4</v>
      </c>
      <c r="BA130" s="17">
        <f>data_survey!AS129</f>
        <v>3</v>
      </c>
      <c r="BB130" s="17">
        <f>data_survey!AT129</f>
        <v>2</v>
      </c>
      <c r="BC130" s="17">
        <f>data_survey!AU129</f>
        <v>2</v>
      </c>
      <c r="BD130" s="17">
        <f>data_survey!AV129</f>
        <v>4</v>
      </c>
      <c r="BE130" s="17">
        <f>data_survey!AW129</f>
        <v>1</v>
      </c>
      <c r="BF130" s="17">
        <f>data_survey!AX129</f>
        <v>1</v>
      </c>
      <c r="BG130" s="17"/>
    </row>
    <row r="131">
      <c r="A131" s="17">
        <f>if(data_survey!C130="Nam", 0, 1)</f>
        <v>0</v>
      </c>
      <c r="B131" s="17">
        <f>IFERROR(__xludf.DUMMYFUNCTION("LET(
  t, LOWER(TRIM(data_survey!E130)),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31" s="17">
        <f>IFERROR(__xludf.DUMMYFUNCTION("LET(
  t, LOWER(TRIM(data_survey!G130)),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31" s="17">
        <f>IFERROR(__xludf.DUMMYFUNCTION("LET(
  text, LOWER(data_survey!I130),
  IFERROR(
    IFS(
      REGEXMATCH(text,""ở cùng gia đình|ở trọ cùng gia đình""), 0,
      REGEXMATCH(text,""thuê trọ""), 1,
      REGEXMATCH(text,""ở ktx""), 2,
      REGEXMATCH(text,""có nhà tại khu vực đang học|c"&amp;"ó nhà|ở riêng tại chung cư""), 3,
      REGEXMATCH(text,""ở nhà người quen""), 4
    ),
  -1)
)"),2.0)</f>
        <v>2</v>
      </c>
      <c r="E131" s="17">
        <f>IFERROR(__xludf.DUMMYFUNCTION("LET(
  t, LOWER(TRIM(data_survey!K130)),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31" s="17">
        <f>IFERROR(__xludf.DUMMYFUNCTION("LET(
  t, LOWER(TRIM(data_survey!M130)),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31" s="17">
        <f>if(data_survey!O130="Có", 1, 0)</f>
        <v>0</v>
      </c>
      <c r="H131" s="17">
        <f>if(data_survey!R130="", 0, data_survey!R130)</f>
        <v>0</v>
      </c>
      <c r="I131" s="17">
        <f>data_survey!W130</f>
        <v>0</v>
      </c>
      <c r="J131" s="17">
        <f>if(data_survey!AF130="Không áp lực", 0, if(data_survey!AF130="Có chút áp lực", 1, if(data_survey!AF130="Áp lực nhiều", 2, 3)))</f>
        <v>2</v>
      </c>
      <c r="K131" s="17">
        <f>SWITCH(data_survey!AG130,
 "Không ảnh hưởng",0,
 "Có chút ảnh hưởng",1,
 "Ảnh hưởng nhiều",2,
 "Ảnh hưởng rất nhiều",3)</f>
        <v>1</v>
      </c>
      <c r="L131" s="17">
        <f>SWITCH(data_survey!AD130,
 "Không",0,
 "Có một chút",1,
 "Rất lo lắng",2)</f>
        <v>1</v>
      </c>
      <c r="M131" s="17">
        <f>SWITCH(data_survey!AE130,
 "Không",0,
 "Có một chút",1,
 "Nhiều",2)</f>
        <v>1</v>
      </c>
      <c r="N131" s="17">
        <f>data_survey!BV130</f>
        <v>4</v>
      </c>
      <c r="O131" s="17">
        <f>SWITCH(data_survey!BY130,
 "Không",0,
 "Có",1,
 "Nhiều",2)</f>
        <v>0</v>
      </c>
      <c r="P131" s="17">
        <f>if(data_survey!BW130="Không", 0, 1)</f>
        <v>0</v>
      </c>
      <c r="Q131" s="17">
        <f>IF(OR(
ISNUMBER(SEARCH("cha",data_survey!BX130)),
ISNUMBER(SEARCH("mẹ",data_survey!BX130)),
ISNUMBER(SEARCH("ba mẹ",data_survey!BX130)),
ISNUMBER(SEARCH("bame",data_survey!BX130)),
ISNUMBER(SEARCH("gia đình",data_survey!BX130)),
ISNUMBER(SEARCH("chị",data_survey!BX130)),
ISNUMBER(SEARCH("anh",data_survey!BX130)),
ISNUMBER(SEARCH("ông bà",data_survey!BX130)),
ISNUMBER(SEARCH("giám hộ",data_survey!BX130))
),1,
IF(OR(
ISNUMBER(SEARCH("bản thân",data_survey!BX130)),
ISNUMBER(SEARCH("tự mình",data_survey!BX130)),
ISNUMBER(SEARCH("tự bản thân",data_survey!BX130)),
ISNUMBER(SEARCH("tiền đi làm",data_survey!BX130)),
ISNUMBER(SEARCH("nghiên cứu khoa học",data_survey!BX130)),
ISNUMBER(SEARCH("một nửa lo",data_survey!BX130))
),2,
IF(OR(
ISNUMBER(SEARCH("học bổng",data_survey!BX130)),
ISNUMBER(SEARCH("giảm học phí",data_survey!BX130)),
ISNUMBER(SEARCH("không cần HP",data_survey!BX130)),
ISNUMBER(SEARCH("sư phạm",data_survey!BX130))
),3,4)))</f>
        <v>1</v>
      </c>
      <c r="R131" s="17">
        <f>data_survey!AN130</f>
        <v>0</v>
      </c>
      <c r="S131" s="17">
        <f>data_survey!AJ130</f>
        <v>2</v>
      </c>
      <c r="T131" s="17">
        <f>data_survey!AJ130</f>
        <v>2</v>
      </c>
      <c r="U131" s="17">
        <f>data_survey!CI130</f>
        <v>0</v>
      </c>
      <c r="V131" s="17">
        <f>data_survey!CG130</f>
        <v>1</v>
      </c>
      <c r="W131" s="17">
        <f>data_survey!CE130</f>
        <v>2</v>
      </c>
      <c r="X131" s="17">
        <f>data_survey!CC130</f>
        <v>0</v>
      </c>
      <c r="Y131" s="17">
        <f>data_survey!CA130</f>
        <v>1</v>
      </c>
      <c r="Z131" s="17">
        <f>data_survey!BN130</f>
        <v>1</v>
      </c>
      <c r="AA131" s="17">
        <f>data_survey!BP130</f>
        <v>0</v>
      </c>
      <c r="AB131" s="17">
        <f>data_survey!BQ130</f>
        <v>1</v>
      </c>
      <c r="AC131" s="17">
        <f>data_survey!BT130</f>
        <v>0</v>
      </c>
      <c r="AD131" s="17">
        <f>data_survey!CU130</f>
        <v>1</v>
      </c>
      <c r="AE131" s="17">
        <f>data_survey!CV130</f>
        <v>1</v>
      </c>
      <c r="AF131" s="17">
        <f>data_survey!CW130</f>
        <v>0</v>
      </c>
      <c r="AG131" s="17">
        <f>data_survey!CO130</f>
        <v>0</v>
      </c>
      <c r="AH131" s="17">
        <f>data_survey!DA130</f>
        <v>0</v>
      </c>
      <c r="AI131" s="17">
        <f>data_survey!DC130</f>
        <v>0</v>
      </c>
      <c r="AJ131" s="17">
        <f>data_survey!DQ130</f>
        <v>0</v>
      </c>
      <c r="AK131" s="17">
        <f>data_survey!DF130</f>
        <v>1</v>
      </c>
      <c r="AL131" s="17">
        <f>if(AK131=1, data_survey!DN130, 0)</f>
        <v>2.5</v>
      </c>
      <c r="AM131" s="17">
        <f>data_survey!CM130</f>
        <v>3.5</v>
      </c>
      <c r="AN131" s="17">
        <f>data_survey!DH130</f>
        <v>0</v>
      </c>
      <c r="AO131" s="17">
        <f>data_survey!DJ130</f>
        <v>0</v>
      </c>
      <c r="AP131" s="17">
        <f>data_survey!DL130</f>
        <v>0</v>
      </c>
      <c r="AQ131" s="17">
        <f>data_survey!BC130</f>
        <v>1</v>
      </c>
      <c r="AR131" s="17">
        <f>data_survey!BD130</f>
        <v>1</v>
      </c>
      <c r="AS131" s="17">
        <f>data_survey!BE130</f>
        <v>2</v>
      </c>
      <c r="AT131" s="17">
        <f>data_survey!BF130</f>
        <v>2</v>
      </c>
      <c r="AU131" s="17">
        <f>data_survey!BG130</f>
        <v>3</v>
      </c>
      <c r="AV131" s="17">
        <f>data_survey!BH130</f>
        <v>1</v>
      </c>
      <c r="AW131" s="17">
        <f>data_survey!BI130</f>
        <v>1</v>
      </c>
      <c r="AX131" s="17">
        <f>data_survey!AP130</f>
        <v>1</v>
      </c>
      <c r="AY131" s="17">
        <f>data_survey!AQ130</f>
        <v>1</v>
      </c>
      <c r="AZ131" s="17">
        <f>data_survey!AR130</f>
        <v>3</v>
      </c>
      <c r="BA131" s="17">
        <f>data_survey!AS130</f>
        <v>2</v>
      </c>
      <c r="BB131" s="17">
        <f>data_survey!AT130</f>
        <v>4</v>
      </c>
      <c r="BC131" s="17">
        <f>data_survey!AU130</f>
        <v>1</v>
      </c>
      <c r="BD131" s="17">
        <f>data_survey!AV130</f>
        <v>1</v>
      </c>
      <c r="BE131" s="17">
        <f>data_survey!AW130</f>
        <v>1</v>
      </c>
      <c r="BF131" s="17">
        <f>data_survey!AX130</f>
        <v>1</v>
      </c>
      <c r="BG131" s="17"/>
    </row>
    <row r="132">
      <c r="A132" s="17">
        <f>if(data_survey!C131="Nam", 0, 1)</f>
        <v>0</v>
      </c>
      <c r="B132" s="17">
        <f>IFERROR(__xludf.DUMMYFUNCTION("LET(
  t, LOWER(TRIM(data_survey!E131)),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32" s="17">
        <f>IFERROR(__xludf.DUMMYFUNCTION("LET(
  t, LOWER(TRIM(data_survey!G131)),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32" s="17">
        <f>IFERROR(__xludf.DUMMYFUNCTION("LET(
  text, LOWER(data_survey!I131),
  IFERROR(
    IFS(
      REGEXMATCH(text,""ở cùng gia đình|ở trọ cùng gia đình""), 0,
      REGEXMATCH(text,""thuê trọ""), 1,
      REGEXMATCH(text,""ở ktx""), 2,
      REGEXMATCH(text,""có nhà tại khu vực đang học|c"&amp;"ó nhà|ở riêng tại chung cư""), 3,
      REGEXMATCH(text,""ở nhà người quen""), 4
    ),
  -1)
)"),2.0)</f>
        <v>2</v>
      </c>
      <c r="E132" s="17">
        <f>IFERROR(__xludf.DUMMYFUNCTION("LET(
  t, LOWER(TRIM(data_survey!K131)),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32" s="17">
        <f>IFERROR(__xludf.DUMMYFUNCTION("LET(
  t, LOWER(TRIM(data_survey!M131)),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32" s="17">
        <f>if(data_survey!O131="Có", 1, 0)</f>
        <v>0</v>
      </c>
      <c r="H132" s="17">
        <f>if(data_survey!R131="", 0, data_survey!R131)</f>
        <v>0</v>
      </c>
      <c r="I132" s="17">
        <f>data_survey!W131</f>
        <v>0</v>
      </c>
      <c r="J132" s="17">
        <f>if(data_survey!AF131="Không áp lực", 0, if(data_survey!AF131="Có chút áp lực", 1, if(data_survey!AF131="Áp lực nhiều", 2, 3)))</f>
        <v>1</v>
      </c>
      <c r="K132" s="17">
        <f>SWITCH(data_survey!AG131,
 "Không ảnh hưởng",0,
 "Có chút ảnh hưởng",1,
 "Ảnh hưởng nhiều",2,
 "Ảnh hưởng rất nhiều",3)</f>
        <v>1</v>
      </c>
      <c r="L132" s="17">
        <f>SWITCH(data_survey!AD131,
 "Không",0,
 "Có một chút",1,
 "Rất lo lắng",2)</f>
        <v>1</v>
      </c>
      <c r="M132" s="17">
        <f>SWITCH(data_survey!AE131,
 "Không",0,
 "Có một chút",1,
 "Nhiều",2)</f>
        <v>0</v>
      </c>
      <c r="N132" s="17">
        <f>data_survey!BV131</f>
        <v>4</v>
      </c>
      <c r="O132" s="17">
        <f>SWITCH(data_survey!BY131,
 "Không",0,
 "Có",1,
 "Nhiều",2)</f>
        <v>0</v>
      </c>
      <c r="P132" s="17">
        <f>if(data_survey!BW131="Không", 0, 1)</f>
        <v>1</v>
      </c>
      <c r="Q132" s="17">
        <f>IF(OR(
ISNUMBER(SEARCH("cha",data_survey!BX131)),
ISNUMBER(SEARCH("mẹ",data_survey!BX131)),
ISNUMBER(SEARCH("ba mẹ",data_survey!BX131)),
ISNUMBER(SEARCH("bame",data_survey!BX131)),
ISNUMBER(SEARCH("gia đình",data_survey!BX131)),
ISNUMBER(SEARCH("chị",data_survey!BX131)),
ISNUMBER(SEARCH("anh",data_survey!BX131)),
ISNUMBER(SEARCH("ông bà",data_survey!BX131)),
ISNUMBER(SEARCH("giám hộ",data_survey!BX131))
),1,
IF(OR(
ISNUMBER(SEARCH("bản thân",data_survey!BX131)),
ISNUMBER(SEARCH("tự mình",data_survey!BX131)),
ISNUMBER(SEARCH("tự bản thân",data_survey!BX131)),
ISNUMBER(SEARCH("tiền đi làm",data_survey!BX131)),
ISNUMBER(SEARCH("nghiên cứu khoa học",data_survey!BX131)),
ISNUMBER(SEARCH("một nửa lo",data_survey!BX131))
),2,
IF(OR(
ISNUMBER(SEARCH("học bổng",data_survey!BX131)),
ISNUMBER(SEARCH("giảm học phí",data_survey!BX131)),
ISNUMBER(SEARCH("không cần HP",data_survey!BX131)),
ISNUMBER(SEARCH("sư phạm",data_survey!BX131))
),3,4)))</f>
        <v>1</v>
      </c>
      <c r="R132" s="17">
        <f>data_survey!AN131</f>
        <v>0</v>
      </c>
      <c r="S132" s="17">
        <f>data_survey!AJ131</f>
        <v>0</v>
      </c>
      <c r="T132" s="17">
        <f>data_survey!AJ131</f>
        <v>0</v>
      </c>
      <c r="U132" s="17">
        <f>data_survey!CI131</f>
        <v>1</v>
      </c>
      <c r="V132" s="17">
        <f>data_survey!CG131</f>
        <v>1</v>
      </c>
      <c r="W132" s="17">
        <f>data_survey!CE131</f>
        <v>1</v>
      </c>
      <c r="X132" s="17">
        <f>data_survey!CC131</f>
        <v>1</v>
      </c>
      <c r="Y132" s="17">
        <f>data_survey!CA131</f>
        <v>1</v>
      </c>
      <c r="Z132" s="17">
        <f>data_survey!BN131</f>
        <v>3</v>
      </c>
      <c r="AA132" s="17">
        <f>data_survey!BP131</f>
        <v>0</v>
      </c>
      <c r="AB132" s="17">
        <f>data_survey!BQ131</f>
        <v>4</v>
      </c>
      <c r="AC132" s="17">
        <f>data_survey!BT131</f>
        <v>1</v>
      </c>
      <c r="AD132" s="17">
        <f>data_survey!CU131</f>
        <v>1</v>
      </c>
      <c r="AE132" s="17">
        <f>data_survey!CV131</f>
        <v>1</v>
      </c>
      <c r="AF132" s="17">
        <f>data_survey!CW131</f>
        <v>0</v>
      </c>
      <c r="AG132" s="17">
        <f>data_survey!CO131</f>
        <v>0</v>
      </c>
      <c r="AH132" s="17">
        <f>data_survey!DA131</f>
        <v>0</v>
      </c>
      <c r="AI132" s="17">
        <f>data_survey!DC131</f>
        <v>0</v>
      </c>
      <c r="AJ132" s="17">
        <f>data_survey!DQ131</f>
        <v>0</v>
      </c>
      <c r="AK132" s="17">
        <f>data_survey!DF131</f>
        <v>1</v>
      </c>
      <c r="AL132" s="17">
        <f>if(AK132=1, data_survey!DN131, 0)</f>
        <v>1.5</v>
      </c>
      <c r="AM132" s="17">
        <f>data_survey!CM131</f>
        <v>6</v>
      </c>
      <c r="AN132" s="17">
        <f>data_survey!DH131</f>
        <v>0</v>
      </c>
      <c r="AO132" s="17">
        <f>data_survey!DJ131</f>
        <v>0</v>
      </c>
      <c r="AP132" s="17">
        <f>data_survey!DL131</f>
        <v>0</v>
      </c>
      <c r="AQ132" s="17">
        <f>data_survey!BC131</f>
        <v>1</v>
      </c>
      <c r="AR132" s="17">
        <f>data_survey!BD131</f>
        <v>2</v>
      </c>
      <c r="AS132" s="17">
        <f>data_survey!BE131</f>
        <v>2</v>
      </c>
      <c r="AT132" s="17">
        <f>data_survey!BF131</f>
        <v>2</v>
      </c>
      <c r="AU132" s="17">
        <f>data_survey!BG131</f>
        <v>2</v>
      </c>
      <c r="AV132" s="17">
        <f>data_survey!BH131</f>
        <v>2</v>
      </c>
      <c r="AW132" s="17">
        <f>data_survey!BI131</f>
        <v>2</v>
      </c>
      <c r="AX132" s="17">
        <f>data_survey!AP131</f>
        <v>1</v>
      </c>
      <c r="AY132" s="17">
        <f>data_survey!AQ131</f>
        <v>1</v>
      </c>
      <c r="AZ132" s="17">
        <f>data_survey!AR131</f>
        <v>1</v>
      </c>
      <c r="BA132" s="17">
        <f>data_survey!AS131</f>
        <v>2</v>
      </c>
      <c r="BB132" s="17">
        <f>data_survey!AT131</f>
        <v>1</v>
      </c>
      <c r="BC132" s="17">
        <f>data_survey!AU131</f>
        <v>2</v>
      </c>
      <c r="BD132" s="17">
        <f>data_survey!AV131</f>
        <v>2</v>
      </c>
      <c r="BE132" s="17">
        <f>data_survey!AW131</f>
        <v>2</v>
      </c>
      <c r="BF132" s="17">
        <f>data_survey!AX131</f>
        <v>1</v>
      </c>
      <c r="BG132" s="17"/>
    </row>
    <row r="133">
      <c r="A133" s="17">
        <f>if(data_survey!C132="Nam", 0, 1)</f>
        <v>0</v>
      </c>
      <c r="B133" s="17">
        <f>IFERROR(__xludf.DUMMYFUNCTION("LET(
  t, LOWER(TRIM(data_survey!E132)),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33" s="17">
        <f>IFERROR(__xludf.DUMMYFUNCTION("LET(
  t, LOWER(TRIM(data_survey!G132)),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33" s="17">
        <f>IFERROR(__xludf.DUMMYFUNCTION("LET(
  text, LOWER(data_survey!I132),
  IFERROR(
    IFS(
      REGEXMATCH(text,""ở cùng gia đình|ở trọ cùng gia đình""), 0,
      REGEXMATCH(text,""thuê trọ""), 1,
      REGEXMATCH(text,""ở ktx""), 2,
      REGEXMATCH(text,""có nhà tại khu vực đang học|c"&amp;"ó nhà|ở riêng tại chung cư""), 3,
      REGEXMATCH(text,""ở nhà người quen""), 4
    ),
  -1)
)"),1.0)</f>
        <v>1</v>
      </c>
      <c r="E133" s="17">
        <f>IFERROR(__xludf.DUMMYFUNCTION("LET(
  t, LOWER(TRIM(data_survey!K132)),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33" s="17">
        <f>IFERROR(__xludf.DUMMYFUNCTION("LET(
  t, LOWER(TRIM(data_survey!M132)),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33" s="17">
        <f>if(data_survey!O132="Có", 1, 0)</f>
        <v>0</v>
      </c>
      <c r="H133" s="17">
        <f>if(data_survey!R132="", 0, data_survey!R132)</f>
        <v>0</v>
      </c>
      <c r="I133" s="17">
        <f>data_survey!W132</f>
        <v>0</v>
      </c>
      <c r="J133" s="17">
        <f>if(data_survey!AF132="Không áp lực", 0, if(data_survey!AF132="Có chút áp lực", 1, if(data_survey!AF132="Áp lực nhiều", 2, 3)))</f>
        <v>1</v>
      </c>
      <c r="K133" s="17">
        <f>SWITCH(data_survey!AG132,
 "Không ảnh hưởng",0,
 "Có chút ảnh hưởng",1,
 "Ảnh hưởng nhiều",2,
 "Ảnh hưởng rất nhiều",3)</f>
        <v>1</v>
      </c>
      <c r="L133" s="17">
        <f>SWITCH(data_survey!AD132,
 "Không",0,
 "Có một chút",1,
 "Rất lo lắng",2)</f>
        <v>1</v>
      </c>
      <c r="M133" s="17">
        <f>SWITCH(data_survey!AE132,
 "Không",0,
 "Có một chút",1,
 "Nhiều",2)</f>
        <v>0</v>
      </c>
      <c r="N133" s="17">
        <f>data_survey!BV132</f>
        <v>4</v>
      </c>
      <c r="O133" s="17">
        <f>SWITCH(data_survey!BY132,
 "Không",0,
 "Có",1,
 "Nhiều",2)</f>
        <v>1</v>
      </c>
      <c r="P133" s="17">
        <f>if(data_survey!BW132="Không", 0, 1)</f>
        <v>0</v>
      </c>
      <c r="Q133" s="17">
        <f>IF(OR(
ISNUMBER(SEARCH("cha",data_survey!BX132)),
ISNUMBER(SEARCH("mẹ",data_survey!BX132)),
ISNUMBER(SEARCH("ba mẹ",data_survey!BX132)),
ISNUMBER(SEARCH("bame",data_survey!BX132)),
ISNUMBER(SEARCH("gia đình",data_survey!BX132)),
ISNUMBER(SEARCH("chị",data_survey!BX132)),
ISNUMBER(SEARCH("anh",data_survey!BX132)),
ISNUMBER(SEARCH("ông bà",data_survey!BX132)),
ISNUMBER(SEARCH("giám hộ",data_survey!BX132))
),1,
IF(OR(
ISNUMBER(SEARCH("bản thân",data_survey!BX132)),
ISNUMBER(SEARCH("tự mình",data_survey!BX132)),
ISNUMBER(SEARCH("tự bản thân",data_survey!BX132)),
ISNUMBER(SEARCH("tiền đi làm",data_survey!BX132)),
ISNUMBER(SEARCH("nghiên cứu khoa học",data_survey!BX132)),
ISNUMBER(SEARCH("một nửa lo",data_survey!BX132))
),2,
IF(OR(
ISNUMBER(SEARCH("học bổng",data_survey!BX132)),
ISNUMBER(SEARCH("giảm học phí",data_survey!BX132)),
ISNUMBER(SEARCH("không cần HP",data_survey!BX132)),
ISNUMBER(SEARCH("sư phạm",data_survey!BX132))
),3,4)))</f>
        <v>2</v>
      </c>
      <c r="R133" s="17">
        <f>data_survey!AN132</f>
        <v>1</v>
      </c>
      <c r="S133" s="17">
        <f>data_survey!AJ132</f>
        <v>1</v>
      </c>
      <c r="T133" s="17">
        <f>data_survey!AJ132</f>
        <v>1</v>
      </c>
      <c r="U133" s="17">
        <f>data_survey!CI132</f>
        <v>0</v>
      </c>
      <c r="V133" s="17">
        <f>data_survey!CG132</f>
        <v>0</v>
      </c>
      <c r="W133" s="17">
        <f>data_survey!CE132</f>
        <v>0</v>
      </c>
      <c r="X133" s="17">
        <f>data_survey!CC132</f>
        <v>0</v>
      </c>
      <c r="Y133" s="17">
        <f>data_survey!CA132</f>
        <v>1</v>
      </c>
      <c r="Z133" s="17">
        <f>data_survey!BN132</f>
        <v>1</v>
      </c>
      <c r="AA133" s="17">
        <f>data_survey!BP132</f>
        <v>1</v>
      </c>
      <c r="AB133" s="17">
        <f>data_survey!BQ132</f>
        <v>1</v>
      </c>
      <c r="AC133" s="17">
        <f>data_survey!BT132</f>
        <v>0</v>
      </c>
      <c r="AD133" s="17">
        <f>data_survey!CU132</f>
        <v>0</v>
      </c>
      <c r="AE133" s="17">
        <f>data_survey!CV132</f>
        <v>0</v>
      </c>
      <c r="AF133" s="17">
        <f>data_survey!CW132</f>
        <v>0</v>
      </c>
      <c r="AG133" s="17">
        <f>data_survey!CO132</f>
        <v>1</v>
      </c>
      <c r="AH133" s="17">
        <f>data_survey!DA132</f>
        <v>0</v>
      </c>
      <c r="AI133" s="17">
        <f>data_survey!DC132</f>
        <v>0</v>
      </c>
      <c r="AJ133" s="17">
        <f>data_survey!DQ132</f>
        <v>0</v>
      </c>
      <c r="AK133" s="17">
        <f>data_survey!DF132</f>
        <v>1</v>
      </c>
      <c r="AL133" s="17">
        <f>if(AK133=1, data_survey!DN132, 0)</f>
        <v>5</v>
      </c>
      <c r="AM133" s="17">
        <f>data_survey!CM132</f>
        <v>0.33</v>
      </c>
      <c r="AN133" s="17">
        <f>data_survey!DH132</f>
        <v>0</v>
      </c>
      <c r="AO133" s="17">
        <f>data_survey!DJ132</f>
        <v>0</v>
      </c>
      <c r="AP133" s="17">
        <f>data_survey!DL132</f>
        <v>0</v>
      </c>
      <c r="AQ133" s="17">
        <f>data_survey!BC132</f>
        <v>1</v>
      </c>
      <c r="AR133" s="17">
        <f>data_survey!BD132</f>
        <v>1</v>
      </c>
      <c r="AS133" s="17">
        <f>data_survey!BE132</f>
        <v>1</v>
      </c>
      <c r="AT133" s="17">
        <f>data_survey!BF132</f>
        <v>1</v>
      </c>
      <c r="AU133" s="17">
        <f>data_survey!BG132</f>
        <v>1</v>
      </c>
      <c r="AV133" s="17">
        <f>data_survey!BH132</f>
        <v>1</v>
      </c>
      <c r="AW133" s="17">
        <f>data_survey!BI132</f>
        <v>1</v>
      </c>
      <c r="AX133" s="17">
        <f>data_survey!AP132</f>
        <v>2</v>
      </c>
      <c r="AY133" s="17">
        <f>data_survey!AQ132</f>
        <v>1</v>
      </c>
      <c r="AZ133" s="17">
        <f>data_survey!AR132</f>
        <v>1</v>
      </c>
      <c r="BA133" s="17">
        <f>data_survey!AS132</f>
        <v>1</v>
      </c>
      <c r="BB133" s="17">
        <f>data_survey!AT132</f>
        <v>1</v>
      </c>
      <c r="BC133" s="17">
        <f>data_survey!AU132</f>
        <v>1</v>
      </c>
      <c r="BD133" s="17">
        <f>data_survey!AV132</f>
        <v>1</v>
      </c>
      <c r="BE133" s="17">
        <f>data_survey!AW132</f>
        <v>1</v>
      </c>
      <c r="BF133" s="17">
        <f>data_survey!AX132</f>
        <v>1</v>
      </c>
      <c r="BG133" s="17"/>
    </row>
    <row r="134">
      <c r="A134" s="17">
        <f>if(data_survey!C133="Nam", 0, 1)</f>
        <v>0</v>
      </c>
      <c r="B134" s="17">
        <f>IFERROR(__xludf.DUMMYFUNCTION("LET(
  t, LOWER(TRIM(data_survey!E133)),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34" s="17">
        <f>IFERROR(__xludf.DUMMYFUNCTION("LET(
  t, LOWER(TRIM(data_survey!G133)),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34" s="17">
        <f>IFERROR(__xludf.DUMMYFUNCTION("LET(
  text, LOWER(data_survey!I133),
  IFERROR(
    IFS(
      REGEXMATCH(text,""ở cùng gia đình|ở trọ cùng gia đình""), 0,
      REGEXMATCH(text,""thuê trọ""), 1,
      REGEXMATCH(text,""ở ktx""), 2,
      REGEXMATCH(text,""có nhà tại khu vực đang học|c"&amp;"ó nhà|ở riêng tại chung cư""), 3,
      REGEXMATCH(text,""ở nhà người quen""), 4
    ),
  -1)
)"),1.0)</f>
        <v>1</v>
      </c>
      <c r="E134" s="17">
        <f>IFERROR(__xludf.DUMMYFUNCTION("LET(
  t, LOWER(TRIM(data_survey!K133)),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34" s="17">
        <f>IFERROR(__xludf.DUMMYFUNCTION("LET(
  t, LOWER(TRIM(data_survey!M133)),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34" s="17">
        <f>if(data_survey!O133="Có", 1, 0)</f>
        <v>0</v>
      </c>
      <c r="H134" s="17">
        <f>if(data_survey!R133="", 0, data_survey!R133)</f>
        <v>0</v>
      </c>
      <c r="I134" s="17">
        <f>data_survey!W133</f>
        <v>0</v>
      </c>
      <c r="J134" s="17">
        <f>if(data_survey!AF133="Không áp lực", 0, if(data_survey!AF133="Có chút áp lực", 1, if(data_survey!AF133="Áp lực nhiều", 2, 3)))</f>
        <v>1</v>
      </c>
      <c r="K134" s="17">
        <f>SWITCH(data_survey!AG133,
 "Không ảnh hưởng",0,
 "Có chút ảnh hưởng",1,
 "Ảnh hưởng nhiều",2,
 "Ảnh hưởng rất nhiều",3)</f>
        <v>1</v>
      </c>
      <c r="L134" s="17">
        <f>SWITCH(data_survey!AD133,
 "Không",0,
 "Có một chút",1,
 "Rất lo lắng",2)</f>
        <v>1</v>
      </c>
      <c r="M134" s="17">
        <f>SWITCH(data_survey!AE133,
 "Không",0,
 "Có một chút",1,
 "Nhiều",2)</f>
        <v>0</v>
      </c>
      <c r="N134" s="17">
        <f>data_survey!BV133</f>
        <v>4</v>
      </c>
      <c r="O134" s="17">
        <f>SWITCH(data_survey!BY133,
 "Không",0,
 "Có",1,
 "Nhiều",2)</f>
        <v>0</v>
      </c>
      <c r="P134" s="17">
        <f>if(data_survey!BW133="Không", 0, 1)</f>
        <v>0</v>
      </c>
      <c r="Q134" s="17">
        <f>IF(OR(
ISNUMBER(SEARCH("cha",data_survey!BX133)),
ISNUMBER(SEARCH("mẹ",data_survey!BX133)),
ISNUMBER(SEARCH("ba mẹ",data_survey!BX133)),
ISNUMBER(SEARCH("bame",data_survey!BX133)),
ISNUMBER(SEARCH("gia đình",data_survey!BX133)),
ISNUMBER(SEARCH("chị",data_survey!BX133)),
ISNUMBER(SEARCH("anh",data_survey!BX133)),
ISNUMBER(SEARCH("ông bà",data_survey!BX133)),
ISNUMBER(SEARCH("giám hộ",data_survey!BX133))
),1,
IF(OR(
ISNUMBER(SEARCH("bản thân",data_survey!BX133)),
ISNUMBER(SEARCH("tự mình",data_survey!BX133)),
ISNUMBER(SEARCH("tự bản thân",data_survey!BX133)),
ISNUMBER(SEARCH("tiền đi làm",data_survey!BX133)),
ISNUMBER(SEARCH("nghiên cứu khoa học",data_survey!BX133)),
ISNUMBER(SEARCH("một nửa lo",data_survey!BX133))
),2,
IF(OR(
ISNUMBER(SEARCH("học bổng",data_survey!BX133)),
ISNUMBER(SEARCH("giảm học phí",data_survey!BX133)),
ISNUMBER(SEARCH("không cần HP",data_survey!BX133)),
ISNUMBER(SEARCH("sư phạm",data_survey!BX133))
),3,4)))</f>
        <v>1</v>
      </c>
      <c r="R134" s="17">
        <f>data_survey!AN133</f>
        <v>0</v>
      </c>
      <c r="S134" s="17">
        <f>data_survey!AJ133</f>
        <v>2</v>
      </c>
      <c r="T134" s="17">
        <f>data_survey!AJ133</f>
        <v>2</v>
      </c>
      <c r="U134" s="17">
        <f>data_survey!CI133</f>
        <v>0</v>
      </c>
      <c r="V134" s="17">
        <f>data_survey!CG133</f>
        <v>0</v>
      </c>
      <c r="W134" s="17">
        <f>data_survey!CE133</f>
        <v>0</v>
      </c>
      <c r="X134" s="17">
        <f>data_survey!CC133</f>
        <v>0</v>
      </c>
      <c r="Y134" s="17">
        <f>data_survey!CA133</f>
        <v>0</v>
      </c>
      <c r="Z134" s="17">
        <f>data_survey!BN133</f>
        <v>2</v>
      </c>
      <c r="AA134" s="17">
        <f>data_survey!BP133</f>
        <v>0</v>
      </c>
      <c r="AB134" s="17">
        <f>data_survey!BQ133</f>
        <v>2</v>
      </c>
      <c r="AC134" s="17">
        <f>data_survey!BT133</f>
        <v>0</v>
      </c>
      <c r="AD134" s="17">
        <f>data_survey!CU133</f>
        <v>0</v>
      </c>
      <c r="AE134" s="17">
        <f>data_survey!CV133</f>
        <v>0</v>
      </c>
      <c r="AF134" s="17">
        <f>data_survey!CW133</f>
        <v>0</v>
      </c>
      <c r="AG134" s="17">
        <f>data_survey!CO133</f>
        <v>0</v>
      </c>
      <c r="AH134" s="17">
        <f>data_survey!DA133</f>
        <v>0</v>
      </c>
      <c r="AI134" s="17">
        <f>data_survey!DC133</f>
        <v>0</v>
      </c>
      <c r="AJ134" s="17">
        <f>data_survey!DQ133</f>
        <v>0</v>
      </c>
      <c r="AK134" s="17">
        <f>data_survey!DF133</f>
        <v>1</v>
      </c>
      <c r="AL134" s="17">
        <f>if(AK134=1, data_survey!DN133, 0)</f>
        <v>5</v>
      </c>
      <c r="AM134" s="17">
        <f>data_survey!CM133</f>
        <v>3.5</v>
      </c>
      <c r="AN134" s="17">
        <f>data_survey!DH133</f>
        <v>0</v>
      </c>
      <c r="AO134" s="17">
        <f>data_survey!DJ133</f>
        <v>0</v>
      </c>
      <c r="AP134" s="17">
        <f>data_survey!DL133</f>
        <v>0</v>
      </c>
      <c r="AQ134" s="17">
        <f>data_survey!BC133</f>
        <v>2</v>
      </c>
      <c r="AR134" s="17">
        <f>data_survey!BD133</f>
        <v>2</v>
      </c>
      <c r="AS134" s="17">
        <f>data_survey!BE133</f>
        <v>2</v>
      </c>
      <c r="AT134" s="17">
        <f>data_survey!BF133</f>
        <v>2</v>
      </c>
      <c r="AU134" s="17">
        <f>data_survey!BG133</f>
        <v>2</v>
      </c>
      <c r="AV134" s="17">
        <f>data_survey!BH133</f>
        <v>2</v>
      </c>
      <c r="AW134" s="17">
        <f>data_survey!BI133</f>
        <v>2</v>
      </c>
      <c r="AX134" s="17">
        <f>data_survey!AP133</f>
        <v>2</v>
      </c>
      <c r="AY134" s="17">
        <f>data_survey!AQ133</f>
        <v>2</v>
      </c>
      <c r="AZ134" s="17">
        <f>data_survey!AR133</f>
        <v>2</v>
      </c>
      <c r="BA134" s="17">
        <f>data_survey!AS133</f>
        <v>2</v>
      </c>
      <c r="BB134" s="17">
        <f>data_survey!AT133</f>
        <v>2</v>
      </c>
      <c r="BC134" s="17">
        <f>data_survey!AU133</f>
        <v>2</v>
      </c>
      <c r="BD134" s="17">
        <f>data_survey!AV133</f>
        <v>2</v>
      </c>
      <c r="BE134" s="17">
        <f>data_survey!AW133</f>
        <v>2</v>
      </c>
      <c r="BF134" s="17">
        <f>data_survey!AX133</f>
        <v>2</v>
      </c>
      <c r="BG134" s="17"/>
    </row>
    <row r="135">
      <c r="A135" s="17">
        <f>if(data_survey!C134="Nam", 0, 1)</f>
        <v>0</v>
      </c>
      <c r="B135" s="17">
        <f>IFERROR(__xludf.DUMMYFUNCTION("LET(
  t, LOWER(TRIM(data_survey!E134)),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35" s="17">
        <f>IFERROR(__xludf.DUMMYFUNCTION("LET(
  t, LOWER(TRIM(data_survey!G134)),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35" s="17">
        <f>IFERROR(__xludf.DUMMYFUNCTION("LET(
  text, LOWER(data_survey!I134),
  IFERROR(
    IFS(
      REGEXMATCH(text,""ở cùng gia đình|ở trọ cùng gia đình""), 0,
      REGEXMATCH(text,""thuê trọ""), 1,
      REGEXMATCH(text,""ở ktx""), 2,
      REGEXMATCH(text,""có nhà tại khu vực đang học|c"&amp;"ó nhà|ở riêng tại chung cư""), 3,
      REGEXMATCH(text,""ở nhà người quen""), 4
    ),
  -1)
)"),0.0)</f>
        <v>0</v>
      </c>
      <c r="E135" s="17">
        <f>IFERROR(__xludf.DUMMYFUNCTION("LET(
  t, LOWER(TRIM(data_survey!K134)),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35" s="17">
        <f>IFERROR(__xludf.DUMMYFUNCTION("LET(
  t, LOWER(TRIM(data_survey!M134)),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35" s="17">
        <f>if(data_survey!O134="Có", 1, 0)</f>
        <v>0</v>
      </c>
      <c r="H135" s="17">
        <f>if(data_survey!R134="", 0, data_survey!R134)</f>
        <v>0</v>
      </c>
      <c r="I135" s="17">
        <f>data_survey!W134</f>
        <v>0</v>
      </c>
      <c r="J135" s="17">
        <f>if(data_survey!AF134="Không áp lực", 0, if(data_survey!AF134="Có chút áp lực", 1, if(data_survey!AF134="Áp lực nhiều", 2, 3)))</f>
        <v>1</v>
      </c>
      <c r="K135" s="17">
        <f>SWITCH(data_survey!AG134,
 "Không ảnh hưởng",0,
 "Có chút ảnh hưởng",1,
 "Ảnh hưởng nhiều",2,
 "Ảnh hưởng rất nhiều",3)</f>
        <v>1</v>
      </c>
      <c r="L135" s="17">
        <f>SWITCH(data_survey!AD134,
 "Không",0,
 "Có một chút",1,
 "Rất lo lắng",2)</f>
        <v>1</v>
      </c>
      <c r="M135" s="17">
        <f>SWITCH(data_survey!AE134,
 "Không",0,
 "Có một chút",1,
 "Nhiều",2)</f>
        <v>1</v>
      </c>
      <c r="N135" s="17">
        <f>data_survey!BV134</f>
        <v>3</v>
      </c>
      <c r="O135" s="17">
        <f>SWITCH(data_survey!BY134,
 "Không",0,
 "Có",1,
 "Nhiều",2)</f>
        <v>0</v>
      </c>
      <c r="P135" s="17">
        <f>if(data_survey!BW134="Không", 0, 1)</f>
        <v>0</v>
      </c>
      <c r="Q135" s="17">
        <f>IF(OR(
ISNUMBER(SEARCH("cha",data_survey!BX134)),
ISNUMBER(SEARCH("mẹ",data_survey!BX134)),
ISNUMBER(SEARCH("ba mẹ",data_survey!BX134)),
ISNUMBER(SEARCH("bame",data_survey!BX134)),
ISNUMBER(SEARCH("gia đình",data_survey!BX134)),
ISNUMBER(SEARCH("chị",data_survey!BX134)),
ISNUMBER(SEARCH("anh",data_survey!BX134)),
ISNUMBER(SEARCH("ông bà",data_survey!BX134)),
ISNUMBER(SEARCH("giám hộ",data_survey!BX134))
),1,
IF(OR(
ISNUMBER(SEARCH("bản thân",data_survey!BX134)),
ISNUMBER(SEARCH("tự mình",data_survey!BX134)),
ISNUMBER(SEARCH("tự bản thân",data_survey!BX134)),
ISNUMBER(SEARCH("tiền đi làm",data_survey!BX134)),
ISNUMBER(SEARCH("nghiên cứu khoa học",data_survey!BX134)),
ISNUMBER(SEARCH("một nửa lo",data_survey!BX134))
),2,
IF(OR(
ISNUMBER(SEARCH("học bổng",data_survey!BX134)),
ISNUMBER(SEARCH("giảm học phí",data_survey!BX134)),
ISNUMBER(SEARCH("không cần HP",data_survey!BX134)),
ISNUMBER(SEARCH("sư phạm",data_survey!BX134))
),3,4)))</f>
        <v>1</v>
      </c>
      <c r="R135" s="17">
        <f>data_survey!AN134</f>
        <v>0</v>
      </c>
      <c r="S135" s="17">
        <f>data_survey!AJ134</f>
        <v>0</v>
      </c>
      <c r="T135" s="17">
        <f>data_survey!AJ134</f>
        <v>0</v>
      </c>
      <c r="U135" s="17">
        <f>data_survey!CI134</f>
        <v>0</v>
      </c>
      <c r="V135" s="17">
        <f>data_survey!CG134</f>
        <v>0</v>
      </c>
      <c r="W135" s="17">
        <f>data_survey!CE134</f>
        <v>1</v>
      </c>
      <c r="X135" s="17">
        <f>data_survey!CC134</f>
        <v>1</v>
      </c>
      <c r="Y135" s="17">
        <f>data_survey!CA134</f>
        <v>1</v>
      </c>
      <c r="Z135" s="17">
        <f>data_survey!BN134</f>
        <v>5</v>
      </c>
      <c r="AA135" s="17">
        <f>data_survey!BP134</f>
        <v>0</v>
      </c>
      <c r="AB135" s="17">
        <f>data_survey!BQ134</f>
        <v>2</v>
      </c>
      <c r="AC135" s="17">
        <f>data_survey!BT134</f>
        <v>1</v>
      </c>
      <c r="AD135" s="17">
        <f>data_survey!CU134</f>
        <v>1</v>
      </c>
      <c r="AE135" s="17">
        <f>data_survey!CV134</f>
        <v>1</v>
      </c>
      <c r="AF135" s="17">
        <f>data_survey!CW134</f>
        <v>0</v>
      </c>
      <c r="AG135" s="17">
        <f>data_survey!CO134</f>
        <v>0</v>
      </c>
      <c r="AH135" s="17">
        <f>data_survey!DA134</f>
        <v>0</v>
      </c>
      <c r="AI135" s="17">
        <f>data_survey!DC134</f>
        <v>0</v>
      </c>
      <c r="AJ135" s="17">
        <f>data_survey!DQ134</f>
        <v>0</v>
      </c>
      <c r="AK135" s="17">
        <f>data_survey!DF134</f>
        <v>1</v>
      </c>
      <c r="AL135" s="17">
        <f>if(AK135=1, data_survey!DN134, 0)</f>
        <v>2.5</v>
      </c>
      <c r="AM135" s="17">
        <f>data_survey!CM134</f>
        <v>3.5</v>
      </c>
      <c r="AN135" s="17">
        <f>data_survey!DH134</f>
        <v>0</v>
      </c>
      <c r="AO135" s="17">
        <f>data_survey!DJ134</f>
        <v>0</v>
      </c>
      <c r="AP135" s="17">
        <f>data_survey!DL134</f>
        <v>0</v>
      </c>
      <c r="AQ135" s="17">
        <f>data_survey!BC134</f>
        <v>2</v>
      </c>
      <c r="AR135" s="17">
        <f>data_survey!BD134</f>
        <v>1</v>
      </c>
      <c r="AS135" s="17">
        <f>data_survey!BE134</f>
        <v>2</v>
      </c>
      <c r="AT135" s="17">
        <f>data_survey!BF134</f>
        <v>1</v>
      </c>
      <c r="AU135" s="17">
        <f>data_survey!BG134</f>
        <v>3</v>
      </c>
      <c r="AV135" s="17">
        <f>data_survey!BH134</f>
        <v>3</v>
      </c>
      <c r="AW135" s="17">
        <f>data_survey!BI134</f>
        <v>2</v>
      </c>
      <c r="AX135" s="17">
        <f>data_survey!AP134</f>
        <v>2</v>
      </c>
      <c r="AY135" s="17">
        <f>data_survey!AQ134</f>
        <v>1</v>
      </c>
      <c r="AZ135" s="17">
        <f>data_survey!AR134</f>
        <v>3</v>
      </c>
      <c r="BA135" s="17">
        <f>data_survey!AS134</f>
        <v>3</v>
      </c>
      <c r="BB135" s="17">
        <f>data_survey!AT134</f>
        <v>4</v>
      </c>
      <c r="BC135" s="17">
        <f>data_survey!AU134</f>
        <v>3</v>
      </c>
      <c r="BD135" s="17">
        <f>data_survey!AV134</f>
        <v>1</v>
      </c>
      <c r="BE135" s="17">
        <f>data_survey!AW134</f>
        <v>3</v>
      </c>
      <c r="BF135" s="17">
        <f>data_survey!AX134</f>
        <v>1</v>
      </c>
      <c r="BG135" s="17"/>
    </row>
    <row r="136">
      <c r="A136" s="17">
        <f>if(data_survey!C135="Nam", 0, 1)</f>
        <v>1</v>
      </c>
      <c r="B136" s="17">
        <f>IFERROR(__xludf.DUMMYFUNCTION("LET(
  t, LOWER(TRIM(data_survey!E135)),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36" s="17">
        <f>IFERROR(__xludf.DUMMYFUNCTION("LET(
  t, LOWER(TRIM(data_survey!G135)),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36" s="17">
        <f>IFERROR(__xludf.DUMMYFUNCTION("LET(
  text, LOWER(data_survey!I135),
  IFERROR(
    IFS(
      REGEXMATCH(text,""ở cùng gia đình|ở trọ cùng gia đình""), 0,
      REGEXMATCH(text,""thuê trọ""), 1,
      REGEXMATCH(text,""ở ktx""), 2,
      REGEXMATCH(text,""có nhà tại khu vực đang học|c"&amp;"ó nhà|ở riêng tại chung cư""), 3,
      REGEXMATCH(text,""ở nhà người quen""), 4
    ),
  -1)
)"),1.0)</f>
        <v>1</v>
      </c>
      <c r="E136" s="17">
        <f>IFERROR(__xludf.DUMMYFUNCTION("LET(
  t, LOWER(TRIM(data_survey!K135)),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36" s="17">
        <f>IFERROR(__xludf.DUMMYFUNCTION("LET(
  t, LOWER(TRIM(data_survey!M135)),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36" s="17">
        <f>if(data_survey!O135="Có", 1, 0)</f>
        <v>0</v>
      </c>
      <c r="H136" s="17">
        <f>if(data_survey!R135="", 0, data_survey!R135)</f>
        <v>0</v>
      </c>
      <c r="I136" s="17">
        <f>data_survey!W135</f>
        <v>0</v>
      </c>
      <c r="J136" s="17">
        <f>if(data_survey!AF135="Không áp lực", 0, if(data_survey!AF135="Có chút áp lực", 1, if(data_survey!AF135="Áp lực nhiều", 2, 3)))</f>
        <v>2</v>
      </c>
      <c r="K136" s="17">
        <f>SWITCH(data_survey!AG135,
 "Không ảnh hưởng",0,
 "Có chút ảnh hưởng",1,
 "Ảnh hưởng nhiều",2,
 "Ảnh hưởng rất nhiều",3)</f>
        <v>2</v>
      </c>
      <c r="L136" s="17">
        <f>SWITCH(data_survey!AD135,
 "Không",0,
 "Có một chút",1,
 "Rất lo lắng",2)</f>
        <v>1</v>
      </c>
      <c r="M136" s="17">
        <f>SWITCH(data_survey!AE135,
 "Không",0,
 "Có một chút",1,
 "Nhiều",2)</f>
        <v>0</v>
      </c>
      <c r="N136" s="17">
        <f>data_survey!BV135</f>
        <v>4</v>
      </c>
      <c r="O136" s="17">
        <f>SWITCH(data_survey!BY135,
 "Không",0,
 "Có",1,
 "Nhiều",2)</f>
        <v>0</v>
      </c>
      <c r="P136" s="17">
        <f>if(data_survey!BW135="Không", 0, 1)</f>
        <v>0</v>
      </c>
      <c r="Q136" s="17">
        <f>IF(OR(
ISNUMBER(SEARCH("cha",data_survey!BX135)),
ISNUMBER(SEARCH("mẹ",data_survey!BX135)),
ISNUMBER(SEARCH("ba mẹ",data_survey!BX135)),
ISNUMBER(SEARCH("bame",data_survey!BX135)),
ISNUMBER(SEARCH("gia đình",data_survey!BX135)),
ISNUMBER(SEARCH("chị",data_survey!BX135)),
ISNUMBER(SEARCH("anh",data_survey!BX135)),
ISNUMBER(SEARCH("ông bà",data_survey!BX135)),
ISNUMBER(SEARCH("giám hộ",data_survey!BX135))
),1,
IF(OR(
ISNUMBER(SEARCH("bản thân",data_survey!BX135)),
ISNUMBER(SEARCH("tự mình",data_survey!BX135)),
ISNUMBER(SEARCH("tự bản thân",data_survey!BX135)),
ISNUMBER(SEARCH("tiền đi làm",data_survey!BX135)),
ISNUMBER(SEARCH("nghiên cứu khoa học",data_survey!BX135)),
ISNUMBER(SEARCH("một nửa lo",data_survey!BX135))
),2,
IF(OR(
ISNUMBER(SEARCH("học bổng",data_survey!BX135)),
ISNUMBER(SEARCH("giảm học phí",data_survey!BX135)),
ISNUMBER(SEARCH("không cần HP",data_survey!BX135)),
ISNUMBER(SEARCH("sư phạm",data_survey!BX135))
),3,4)))</f>
        <v>4</v>
      </c>
      <c r="R136" s="17">
        <f>data_survey!AN135</f>
        <v>3</v>
      </c>
      <c r="S136" s="17">
        <f>data_survey!AJ135</f>
        <v>2</v>
      </c>
      <c r="T136" s="17">
        <f>data_survey!AJ135</f>
        <v>2</v>
      </c>
      <c r="U136" s="17">
        <f>data_survey!CI135</f>
        <v>0</v>
      </c>
      <c r="V136" s="17">
        <f>data_survey!CG135</f>
        <v>0</v>
      </c>
      <c r="W136" s="17">
        <f>data_survey!CE135</f>
        <v>1</v>
      </c>
      <c r="X136" s="17">
        <f>data_survey!CC135</f>
        <v>1</v>
      </c>
      <c r="Y136" s="17">
        <f>data_survey!CA135</f>
        <v>1</v>
      </c>
      <c r="Z136" s="17">
        <f>data_survey!BN135</f>
        <v>1</v>
      </c>
      <c r="AA136" s="17">
        <f>data_survey!BP135</f>
        <v>0</v>
      </c>
      <c r="AB136" s="17">
        <f>data_survey!BQ135</f>
        <v>2</v>
      </c>
      <c r="AC136" s="17">
        <f>data_survey!BT135</f>
        <v>0</v>
      </c>
      <c r="AD136" s="17">
        <f>data_survey!CU135</f>
        <v>0</v>
      </c>
      <c r="AE136" s="17">
        <f>data_survey!CV135</f>
        <v>0</v>
      </c>
      <c r="AF136" s="17">
        <f>data_survey!CW135</f>
        <v>0</v>
      </c>
      <c r="AG136" s="17">
        <f>data_survey!CO135</f>
        <v>0</v>
      </c>
      <c r="AH136" s="17">
        <f>data_survey!DA135</f>
        <v>0</v>
      </c>
      <c r="AI136" s="17">
        <f>data_survey!DC135</f>
        <v>0</v>
      </c>
      <c r="AJ136" s="17">
        <f>data_survey!DQ135</f>
        <v>0</v>
      </c>
      <c r="AK136" s="17">
        <f>data_survey!DF135</f>
        <v>1</v>
      </c>
      <c r="AL136" s="17">
        <f>if(AK136=1, data_survey!DN135, 0)</f>
        <v>0.5</v>
      </c>
      <c r="AM136" s="17">
        <f>data_survey!CM135</f>
        <v>6</v>
      </c>
      <c r="AN136" s="17">
        <f>data_survey!DH135</f>
        <v>0</v>
      </c>
      <c r="AO136" s="17">
        <f>data_survey!DJ135</f>
        <v>0</v>
      </c>
      <c r="AP136" s="17">
        <f>data_survey!DL135</f>
        <v>0</v>
      </c>
      <c r="AQ136" s="17">
        <f>data_survey!BC135</f>
        <v>3</v>
      </c>
      <c r="AR136" s="17">
        <f>data_survey!BD135</f>
        <v>3</v>
      </c>
      <c r="AS136" s="17">
        <f>data_survey!BE135</f>
        <v>3</v>
      </c>
      <c r="AT136" s="17">
        <f>data_survey!BF135</f>
        <v>3</v>
      </c>
      <c r="AU136" s="17">
        <f>data_survey!BG135</f>
        <v>3</v>
      </c>
      <c r="AV136" s="17">
        <f>data_survey!BH135</f>
        <v>3</v>
      </c>
      <c r="AW136" s="17">
        <f>data_survey!BI135</f>
        <v>3</v>
      </c>
      <c r="AX136" s="17">
        <f>data_survey!AP135</f>
        <v>3</v>
      </c>
      <c r="AY136" s="17">
        <f>data_survey!AQ135</f>
        <v>3</v>
      </c>
      <c r="AZ136" s="17">
        <f>data_survey!AR135</f>
        <v>1</v>
      </c>
      <c r="BA136" s="17">
        <f>data_survey!AS135</f>
        <v>3</v>
      </c>
      <c r="BB136" s="17">
        <f>data_survey!AT135</f>
        <v>2</v>
      </c>
      <c r="BC136" s="17">
        <f>data_survey!AU135</f>
        <v>1</v>
      </c>
      <c r="BD136" s="17">
        <f>data_survey!AV135</f>
        <v>3</v>
      </c>
      <c r="BE136" s="17">
        <f>data_survey!AW135</f>
        <v>1</v>
      </c>
      <c r="BF136" s="17">
        <f>data_survey!AX135</f>
        <v>1</v>
      </c>
      <c r="BG136" s="17"/>
    </row>
    <row r="137">
      <c r="A137" s="17">
        <f>if(data_survey!C136="Nam", 0, 1)</f>
        <v>0</v>
      </c>
      <c r="B137" s="17">
        <f>IFERROR(__xludf.DUMMYFUNCTION("LET(
  t, LOWER(TRIM(data_survey!E136)),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137" s="17">
        <f>IFERROR(__xludf.DUMMYFUNCTION("LET(
  t, LOWER(TRIM(data_survey!G136)),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)"),3.0)</f>
        <v>3</v>
      </c>
      <c r="D137" s="17">
        <f>IFERROR(__xludf.DUMMYFUNCTION("LET(
  text, LOWER(data_survey!I136),
  IFERROR(
    IFS(
      REGEXMATCH(text,""ở cùng gia đình|ở trọ cùng gia đình""), 0,
      REGEXMATCH(text,""thuê trọ""), 1,
      REGEXMATCH(text,""ở ktx""), 2,
      REGEXMATCH(text,""có nhà tại khu vực đang học|c"&amp;"ó nhà|ở riêng tại chung cư""), 3,
      REGEXMATCH(text,""ở nhà người quen""), 4
    ),
  -1)
)"),1.0)</f>
        <v>1</v>
      </c>
      <c r="E137" s="17">
        <f>IFERROR(__xludf.DUMMYFUNCTION("LET(
  t, LOWER(TRIM(data_survey!K136)),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37" s="17">
        <f>IFERROR(__xludf.DUMMYFUNCTION("LET(
  t, LOWER(TRIM(data_survey!M136)),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37" s="17">
        <f>if(data_survey!O136="Có", 1, 0)</f>
        <v>0</v>
      </c>
      <c r="H137" s="17">
        <f>if(data_survey!R136="", 0, data_survey!R136)</f>
        <v>0</v>
      </c>
      <c r="I137" s="17">
        <f>data_survey!W136</f>
        <v>0</v>
      </c>
      <c r="J137" s="17">
        <f>if(data_survey!AF136="Không áp lực", 0, if(data_survey!AF136="Có chút áp lực", 1, if(data_survey!AF136="Áp lực nhiều", 2, 3)))</f>
        <v>2</v>
      </c>
      <c r="K137" s="17">
        <f>SWITCH(data_survey!AG136,
 "Không ảnh hưởng",0,
 "Có chút ảnh hưởng",1,
 "Ảnh hưởng nhiều",2,
 "Ảnh hưởng rất nhiều",3)</f>
        <v>2</v>
      </c>
      <c r="L137" s="17">
        <f>SWITCH(data_survey!AD136,
 "Không",0,
 "Có một chút",1,
 "Rất lo lắng",2)</f>
        <v>1</v>
      </c>
      <c r="M137" s="17">
        <f>SWITCH(data_survey!AE136,
 "Không",0,
 "Có một chút",1,
 "Nhiều",2)</f>
        <v>0</v>
      </c>
      <c r="N137" s="17">
        <f>data_survey!BV136</f>
        <v>1</v>
      </c>
      <c r="O137" s="17">
        <f>SWITCH(data_survey!BY136,
 "Không",0,
 "Có",1,
 "Nhiều",2)</f>
        <v>0</v>
      </c>
      <c r="P137" s="17">
        <f>if(data_survey!BW136="Không", 0, 1)</f>
        <v>0</v>
      </c>
      <c r="Q137" s="17">
        <f>IF(OR(
ISNUMBER(SEARCH("cha",data_survey!BX136)),
ISNUMBER(SEARCH("mẹ",data_survey!BX136)),
ISNUMBER(SEARCH("ba mẹ",data_survey!BX136)),
ISNUMBER(SEARCH("bame",data_survey!BX136)),
ISNUMBER(SEARCH("gia đình",data_survey!BX136)),
ISNUMBER(SEARCH("chị",data_survey!BX136)),
ISNUMBER(SEARCH("anh",data_survey!BX136)),
ISNUMBER(SEARCH("ông bà",data_survey!BX136)),
ISNUMBER(SEARCH("giám hộ",data_survey!BX136))
),1,
IF(OR(
ISNUMBER(SEARCH("bản thân",data_survey!BX136)),
ISNUMBER(SEARCH("tự mình",data_survey!BX136)),
ISNUMBER(SEARCH("tự bản thân",data_survey!BX136)),
ISNUMBER(SEARCH("tiền đi làm",data_survey!BX136)),
ISNUMBER(SEARCH("nghiên cứu khoa học",data_survey!BX136)),
ISNUMBER(SEARCH("một nửa lo",data_survey!BX136))
),2,
IF(OR(
ISNUMBER(SEARCH("học bổng",data_survey!BX136)),
ISNUMBER(SEARCH("giảm học phí",data_survey!BX136)),
ISNUMBER(SEARCH("không cần HP",data_survey!BX136)),
ISNUMBER(SEARCH("sư phạm",data_survey!BX136))
),3,4)))</f>
        <v>1</v>
      </c>
      <c r="R137" s="17">
        <f>data_survey!AN136</f>
        <v>1</v>
      </c>
      <c r="S137" s="17">
        <f>data_survey!AJ136</f>
        <v>3</v>
      </c>
      <c r="T137" s="17">
        <f>data_survey!AJ136</f>
        <v>3</v>
      </c>
      <c r="U137" s="17">
        <f>data_survey!CI136</f>
        <v>1</v>
      </c>
      <c r="V137" s="17">
        <f>data_survey!CG136</f>
        <v>1</v>
      </c>
      <c r="W137" s="17">
        <f>data_survey!CE136</f>
        <v>2</v>
      </c>
      <c r="X137" s="17">
        <f>data_survey!CC136</f>
        <v>1</v>
      </c>
      <c r="Y137" s="17">
        <f>data_survey!CA136</f>
        <v>1</v>
      </c>
      <c r="Z137" s="17">
        <f>data_survey!BN136</f>
        <v>1</v>
      </c>
      <c r="AA137" s="17">
        <f>data_survey!BP136</f>
        <v>0</v>
      </c>
      <c r="AB137" s="17">
        <f>data_survey!BQ136</f>
        <v>1</v>
      </c>
      <c r="AC137" s="17">
        <f>data_survey!BT136</f>
        <v>1</v>
      </c>
      <c r="AD137" s="17">
        <f>data_survey!CU136</f>
        <v>0</v>
      </c>
      <c r="AE137" s="17">
        <f>data_survey!CV136</f>
        <v>0</v>
      </c>
      <c r="AF137" s="17">
        <f>data_survey!CW136</f>
        <v>0</v>
      </c>
      <c r="AG137" s="17">
        <f>data_survey!CO136</f>
        <v>0</v>
      </c>
      <c r="AH137" s="17">
        <f>data_survey!DA136</f>
        <v>1</v>
      </c>
      <c r="AI137" s="17">
        <f>data_survey!DC136</f>
        <v>1</v>
      </c>
      <c r="AJ137" s="17">
        <f>data_survey!DQ136</f>
        <v>0</v>
      </c>
      <c r="AK137" s="17">
        <f>data_survey!DF136</f>
        <v>1</v>
      </c>
      <c r="AL137" s="17">
        <f>if(AK137=1, data_survey!DN136, 0)</f>
        <v>3.5</v>
      </c>
      <c r="AM137" s="17">
        <f>data_survey!CM136</f>
        <v>3.5</v>
      </c>
      <c r="AN137" s="17">
        <f>data_survey!DH136</f>
        <v>0</v>
      </c>
      <c r="AO137" s="17">
        <f>data_survey!DJ136</f>
        <v>1</v>
      </c>
      <c r="AP137" s="17">
        <f>data_survey!DL136</f>
        <v>0</v>
      </c>
      <c r="AQ137" s="17">
        <f>data_survey!BC136</f>
        <v>4</v>
      </c>
      <c r="AR137" s="17">
        <f>data_survey!BD136</f>
        <v>3</v>
      </c>
      <c r="AS137" s="17">
        <f>data_survey!BE136</f>
        <v>4</v>
      </c>
      <c r="AT137" s="17">
        <f>data_survey!BF136</f>
        <v>4</v>
      </c>
      <c r="AU137" s="17">
        <f>data_survey!BG136</f>
        <v>4</v>
      </c>
      <c r="AV137" s="17">
        <f>data_survey!BH136</f>
        <v>2</v>
      </c>
      <c r="AW137" s="17">
        <f>data_survey!BI136</f>
        <v>2</v>
      </c>
      <c r="AX137" s="17">
        <f>data_survey!AP136</f>
        <v>2</v>
      </c>
      <c r="AY137" s="17">
        <f>data_survey!AQ136</f>
        <v>4</v>
      </c>
      <c r="AZ137" s="17">
        <f>data_survey!AR136</f>
        <v>2</v>
      </c>
      <c r="BA137" s="17">
        <f>data_survey!AS136</f>
        <v>3</v>
      </c>
      <c r="BB137" s="17">
        <f>data_survey!AT136</f>
        <v>2</v>
      </c>
      <c r="BC137" s="17">
        <f>data_survey!AU136</f>
        <v>4</v>
      </c>
      <c r="BD137" s="17">
        <f>data_survey!AV136</f>
        <v>2</v>
      </c>
      <c r="BE137" s="17">
        <f>data_survey!AW136</f>
        <v>1</v>
      </c>
      <c r="BF137" s="17">
        <f>data_survey!AX136</f>
        <v>2</v>
      </c>
      <c r="BG137" s="17"/>
    </row>
    <row r="138">
      <c r="A138" s="17">
        <f>if(data_survey!C137="Nam", 0, 1)</f>
        <v>0</v>
      </c>
      <c r="B138" s="17">
        <f>IFERROR(__xludf.DUMMYFUNCTION("LET(
  t, LOWER(TRIM(data_survey!E137)),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38" s="17">
        <f>IFERROR(__xludf.DUMMYFUNCTION("LET(
  t, LOWER(TRIM(data_survey!G137)),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38" s="17">
        <f>IFERROR(__xludf.DUMMYFUNCTION("LET(
  text, LOWER(data_survey!I137),
  IFERROR(
    IFS(
      REGEXMATCH(text,""ở cùng gia đình|ở trọ cùng gia đình""), 0,
      REGEXMATCH(text,""thuê trọ""), 1,
      REGEXMATCH(text,""ở ktx""), 2,
      REGEXMATCH(text,""có nhà tại khu vực đang học|c"&amp;"ó nhà|ở riêng tại chung cư""), 3,
      REGEXMATCH(text,""ở nhà người quen""), 4
    ),
  -1)
)"),2.0)</f>
        <v>2</v>
      </c>
      <c r="E138" s="17">
        <f>IFERROR(__xludf.DUMMYFUNCTION("LET(
  t, LOWER(TRIM(data_survey!K137)),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38" s="17">
        <f>IFERROR(__xludf.DUMMYFUNCTION("LET(
  t, LOWER(TRIM(data_survey!M137)),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38" s="17">
        <f>if(data_survey!O137="Có", 1, 0)</f>
        <v>0</v>
      </c>
      <c r="H138" s="17">
        <f>if(data_survey!R137="", 0, data_survey!R137)</f>
        <v>0</v>
      </c>
      <c r="I138" s="17">
        <f>data_survey!W137</f>
        <v>0</v>
      </c>
      <c r="J138" s="17">
        <f>if(data_survey!AF137="Không áp lực", 0, if(data_survey!AF137="Có chút áp lực", 1, if(data_survey!AF137="Áp lực nhiều", 2, 3)))</f>
        <v>1</v>
      </c>
      <c r="K138" s="17">
        <f>SWITCH(data_survey!AG137,
 "Không ảnh hưởng",0,
 "Có chút ảnh hưởng",1,
 "Ảnh hưởng nhiều",2,
 "Ảnh hưởng rất nhiều",3)</f>
        <v>1</v>
      </c>
      <c r="L138" s="17">
        <f>SWITCH(data_survey!AD137,
 "Không",0,
 "Có một chút",1,
 "Rất lo lắng",2)</f>
        <v>2</v>
      </c>
      <c r="M138" s="17">
        <f>SWITCH(data_survey!AE137,
 "Không",0,
 "Có một chút",1,
 "Nhiều",2)</f>
        <v>0</v>
      </c>
      <c r="N138" s="17">
        <f>data_survey!BV137</f>
        <v>4</v>
      </c>
      <c r="O138" s="17">
        <f>SWITCH(data_survey!BY137,
 "Không",0,
 "Có",1,
 "Nhiều",2)</f>
        <v>1</v>
      </c>
      <c r="P138" s="17">
        <f>if(data_survey!BW137="Không", 0, 1)</f>
        <v>1</v>
      </c>
      <c r="Q138" s="17">
        <f>IF(OR(
ISNUMBER(SEARCH("cha",data_survey!BX137)),
ISNUMBER(SEARCH("mẹ",data_survey!BX137)),
ISNUMBER(SEARCH("ba mẹ",data_survey!BX137)),
ISNUMBER(SEARCH("bame",data_survey!BX137)),
ISNUMBER(SEARCH("gia đình",data_survey!BX137)),
ISNUMBER(SEARCH("chị",data_survey!BX137)),
ISNUMBER(SEARCH("anh",data_survey!BX137)),
ISNUMBER(SEARCH("ông bà",data_survey!BX137)),
ISNUMBER(SEARCH("giám hộ",data_survey!BX137))
),1,
IF(OR(
ISNUMBER(SEARCH("bản thân",data_survey!BX137)),
ISNUMBER(SEARCH("tự mình",data_survey!BX137)),
ISNUMBER(SEARCH("tự bản thân",data_survey!BX137)),
ISNUMBER(SEARCH("tiền đi làm",data_survey!BX137)),
ISNUMBER(SEARCH("nghiên cứu khoa học",data_survey!BX137)),
ISNUMBER(SEARCH("một nửa lo",data_survey!BX137))
),2,
IF(OR(
ISNUMBER(SEARCH("học bổng",data_survey!BX137)),
ISNUMBER(SEARCH("giảm học phí",data_survey!BX137)),
ISNUMBER(SEARCH("không cần HP",data_survey!BX137)),
ISNUMBER(SEARCH("sư phạm",data_survey!BX137))
),3,4)))</f>
        <v>1</v>
      </c>
      <c r="R138" s="17">
        <f>data_survey!AN137</f>
        <v>0</v>
      </c>
      <c r="S138" s="17">
        <f>data_survey!AJ137</f>
        <v>0</v>
      </c>
      <c r="T138" s="17">
        <f>data_survey!AJ137</f>
        <v>0</v>
      </c>
      <c r="U138" s="17">
        <f>data_survey!CI137</f>
        <v>0</v>
      </c>
      <c r="V138" s="17">
        <f>data_survey!CG137</f>
        <v>1</v>
      </c>
      <c r="W138" s="17">
        <f>data_survey!CE137</f>
        <v>1</v>
      </c>
      <c r="X138" s="17">
        <f>data_survey!CC137</f>
        <v>1</v>
      </c>
      <c r="Y138" s="17">
        <f>data_survey!CA137</f>
        <v>1</v>
      </c>
      <c r="Z138" s="17">
        <f>data_survey!BN137</f>
        <v>1</v>
      </c>
      <c r="AA138" s="17">
        <f>data_survey!BP137</f>
        <v>0</v>
      </c>
      <c r="AB138" s="17">
        <f>data_survey!BQ137</f>
        <v>1</v>
      </c>
      <c r="AC138" s="17">
        <f>data_survey!BT137</f>
        <v>0</v>
      </c>
      <c r="AD138" s="17">
        <f>data_survey!CU137</f>
        <v>0</v>
      </c>
      <c r="AE138" s="17">
        <f>data_survey!CV137</f>
        <v>0</v>
      </c>
      <c r="AF138" s="17">
        <f>data_survey!CW137</f>
        <v>0</v>
      </c>
      <c r="AG138" s="17">
        <f>data_survey!CO137</f>
        <v>0</v>
      </c>
      <c r="AH138" s="17">
        <f>data_survey!DA137</f>
        <v>0</v>
      </c>
      <c r="AI138" s="17">
        <f>data_survey!DC137</f>
        <v>0</v>
      </c>
      <c r="AJ138" s="17">
        <f>data_survey!DQ137</f>
        <v>0</v>
      </c>
      <c r="AK138" s="17">
        <f>data_survey!DF137</f>
        <v>0</v>
      </c>
      <c r="AL138" s="17">
        <f>if(AK138=1, data_survey!DN137, 0)</f>
        <v>0</v>
      </c>
      <c r="AM138" s="17">
        <f>data_survey!CM137</f>
        <v>1.5</v>
      </c>
      <c r="AN138" s="17">
        <f>data_survey!DH137</f>
        <v>0</v>
      </c>
      <c r="AO138" s="17">
        <f>data_survey!DJ137</f>
        <v>0</v>
      </c>
      <c r="AP138" s="17">
        <f>data_survey!DL137</f>
        <v>0</v>
      </c>
      <c r="AQ138" s="17">
        <f>data_survey!BC137</f>
        <v>1</v>
      </c>
      <c r="AR138" s="17">
        <f>data_survey!BD137</f>
        <v>1</v>
      </c>
      <c r="AS138" s="17">
        <f>data_survey!BE137</f>
        <v>2</v>
      </c>
      <c r="AT138" s="17">
        <f>data_survey!BF137</f>
        <v>1</v>
      </c>
      <c r="AU138" s="17">
        <f>data_survey!BG137</f>
        <v>1</v>
      </c>
      <c r="AV138" s="17">
        <f>data_survey!BH137</f>
        <v>1</v>
      </c>
      <c r="AW138" s="17">
        <f>data_survey!BI137</f>
        <v>1</v>
      </c>
      <c r="AX138" s="17">
        <f>data_survey!AP137</f>
        <v>2</v>
      </c>
      <c r="AY138" s="17">
        <f>data_survey!AQ137</f>
        <v>3</v>
      </c>
      <c r="AZ138" s="17">
        <f>data_survey!AR137</f>
        <v>2</v>
      </c>
      <c r="BA138" s="17">
        <f>data_survey!AS137</f>
        <v>2</v>
      </c>
      <c r="BB138" s="17">
        <f>data_survey!AT137</f>
        <v>1</v>
      </c>
      <c r="BC138" s="17">
        <f>data_survey!AU137</f>
        <v>2</v>
      </c>
      <c r="BD138" s="17">
        <f>data_survey!AV137</f>
        <v>4</v>
      </c>
      <c r="BE138" s="17">
        <f>data_survey!AW137</f>
        <v>1</v>
      </c>
      <c r="BF138" s="17">
        <f>data_survey!AX137</f>
        <v>2</v>
      </c>
      <c r="BG138" s="17"/>
    </row>
    <row r="139">
      <c r="A139" s="17">
        <f>if(data_survey!C138="Nam", 0, 1)</f>
        <v>0</v>
      </c>
      <c r="B139" s="17">
        <f>IFERROR(__xludf.DUMMYFUNCTION("LET(
  t, LOWER(TRIM(data_survey!E138)),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139" s="17">
        <f>IFERROR(__xludf.DUMMYFUNCTION("LET(
  t, LOWER(TRIM(data_survey!G138)),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39" s="17">
        <f>IFERROR(__xludf.DUMMYFUNCTION("LET(
  text, LOWER(data_survey!I138),
  IFERROR(
    IFS(
      REGEXMATCH(text,""ở cùng gia đình|ở trọ cùng gia đình""), 0,
      REGEXMATCH(text,""thuê trọ""), 1,
      REGEXMATCH(text,""ở ktx""), 2,
      REGEXMATCH(text,""có nhà tại khu vực đang học|c"&amp;"ó nhà|ở riêng tại chung cư""), 3,
      REGEXMATCH(text,""ở nhà người quen""), 4
    ),
  -1)
)"),3.0)</f>
        <v>3</v>
      </c>
      <c r="E139" s="17">
        <f>IFERROR(__xludf.DUMMYFUNCTION("LET(
  t, LOWER(TRIM(data_survey!K138)),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39" s="17">
        <f>IFERROR(__xludf.DUMMYFUNCTION("LET(
  t, LOWER(TRIM(data_survey!M138)),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39" s="17">
        <f>if(data_survey!O138="Có", 1, 0)</f>
        <v>1</v>
      </c>
      <c r="H139" s="17">
        <f>if(data_survey!R138="", 0, data_survey!R138)</f>
        <v>1</v>
      </c>
      <c r="I139" s="17">
        <f>data_survey!W138</f>
        <v>20</v>
      </c>
      <c r="J139" s="17">
        <f>if(data_survey!AF138="Không áp lực", 0, if(data_survey!AF138="Có chút áp lực", 1, if(data_survey!AF138="Áp lực nhiều", 2, 3)))</f>
        <v>1</v>
      </c>
      <c r="K139" s="17">
        <f>SWITCH(data_survey!AG138,
 "Không ảnh hưởng",0,
 "Có chút ảnh hưởng",1,
 "Ảnh hưởng nhiều",2,
 "Ảnh hưởng rất nhiều",3)</f>
        <v>1</v>
      </c>
      <c r="L139" s="17">
        <f>SWITCH(data_survey!AD138,
 "Không",0,
 "Có một chút",1,
 "Rất lo lắng",2)</f>
        <v>1</v>
      </c>
      <c r="M139" s="17">
        <f>SWITCH(data_survey!AE138,
 "Không",0,
 "Có một chút",1,
 "Nhiều",2)</f>
        <v>1</v>
      </c>
      <c r="N139" s="17">
        <f>data_survey!BV138</f>
        <v>4</v>
      </c>
      <c r="O139" s="17">
        <f>SWITCH(data_survey!BY138,
 "Không",0,
 "Có",1,
 "Nhiều",2)</f>
        <v>0</v>
      </c>
      <c r="P139" s="17">
        <f>if(data_survey!BW138="Không", 0, 1)</f>
        <v>0</v>
      </c>
      <c r="Q139" s="17">
        <f>IF(OR(
ISNUMBER(SEARCH("cha",data_survey!BX138)),
ISNUMBER(SEARCH("mẹ",data_survey!BX138)),
ISNUMBER(SEARCH("ba mẹ",data_survey!BX138)),
ISNUMBER(SEARCH("bame",data_survey!BX138)),
ISNUMBER(SEARCH("gia đình",data_survey!BX138)),
ISNUMBER(SEARCH("chị",data_survey!BX138)),
ISNUMBER(SEARCH("anh",data_survey!BX138)),
ISNUMBER(SEARCH("ông bà",data_survey!BX138)),
ISNUMBER(SEARCH("giám hộ",data_survey!BX138))
),1,
IF(OR(
ISNUMBER(SEARCH("bản thân",data_survey!BX138)),
ISNUMBER(SEARCH("tự mình",data_survey!BX138)),
ISNUMBER(SEARCH("tự bản thân",data_survey!BX138)),
ISNUMBER(SEARCH("tiền đi làm",data_survey!BX138)),
ISNUMBER(SEARCH("nghiên cứu khoa học",data_survey!BX138)),
ISNUMBER(SEARCH("một nửa lo",data_survey!BX138))
),2,
IF(OR(
ISNUMBER(SEARCH("học bổng",data_survey!BX138)),
ISNUMBER(SEARCH("giảm học phí",data_survey!BX138)),
ISNUMBER(SEARCH("không cần HP",data_survey!BX138)),
ISNUMBER(SEARCH("sư phạm",data_survey!BX138))
),3,4)))</f>
        <v>1</v>
      </c>
      <c r="R139" s="17">
        <f>data_survey!AN138</f>
        <v>0</v>
      </c>
      <c r="S139" s="17">
        <f>data_survey!AJ138</f>
        <v>0</v>
      </c>
      <c r="T139" s="17">
        <f>data_survey!AJ138</f>
        <v>0</v>
      </c>
      <c r="U139" s="17">
        <f>data_survey!CI138</f>
        <v>0</v>
      </c>
      <c r="V139" s="17">
        <f>data_survey!CG138</f>
        <v>0</v>
      </c>
      <c r="W139" s="17">
        <f>data_survey!CE138</f>
        <v>1</v>
      </c>
      <c r="X139" s="17">
        <f>data_survey!CC138</f>
        <v>0</v>
      </c>
      <c r="Y139" s="17">
        <f>data_survey!CA138</f>
        <v>1</v>
      </c>
      <c r="Z139" s="17">
        <f>data_survey!BN138</f>
        <v>3</v>
      </c>
      <c r="AA139" s="17">
        <f>data_survey!BP138</f>
        <v>0</v>
      </c>
      <c r="AB139" s="17">
        <f>data_survey!BQ138</f>
        <v>2</v>
      </c>
      <c r="AC139" s="17">
        <f>data_survey!BT138</f>
        <v>0</v>
      </c>
      <c r="AD139" s="17">
        <f>data_survey!CU138</f>
        <v>0</v>
      </c>
      <c r="AE139" s="17">
        <f>data_survey!CV138</f>
        <v>0</v>
      </c>
      <c r="AF139" s="17">
        <f>data_survey!CW138</f>
        <v>0</v>
      </c>
      <c r="AG139" s="17">
        <f>data_survey!CO138</f>
        <v>0</v>
      </c>
      <c r="AH139" s="17">
        <f>data_survey!DA138</f>
        <v>0</v>
      </c>
      <c r="AI139" s="17">
        <f>data_survey!DC138</f>
        <v>0</v>
      </c>
      <c r="AJ139" s="17">
        <f>data_survey!DQ138</f>
        <v>0</v>
      </c>
      <c r="AK139" s="17">
        <f>data_survey!DF138</f>
        <v>1</v>
      </c>
      <c r="AL139" s="17">
        <f>if(AK139=1, data_survey!DN138, 0)</f>
        <v>1.5</v>
      </c>
      <c r="AM139" s="17">
        <f>data_survey!CM138</f>
        <v>1.5</v>
      </c>
      <c r="AN139" s="17">
        <f>data_survey!DH138</f>
        <v>0</v>
      </c>
      <c r="AO139" s="17">
        <f>data_survey!DJ138</f>
        <v>0</v>
      </c>
      <c r="AP139" s="17">
        <f>data_survey!DL138</f>
        <v>0</v>
      </c>
      <c r="AQ139" s="17">
        <f>data_survey!BC138</f>
        <v>2</v>
      </c>
      <c r="AR139" s="17">
        <f>data_survey!BD138</f>
        <v>1</v>
      </c>
      <c r="AS139" s="17">
        <f>data_survey!BE138</f>
        <v>2</v>
      </c>
      <c r="AT139" s="17">
        <f>data_survey!BF138</f>
        <v>2</v>
      </c>
      <c r="AU139" s="17">
        <f>data_survey!BG138</f>
        <v>1</v>
      </c>
      <c r="AV139" s="17">
        <f>data_survey!BH138</f>
        <v>1</v>
      </c>
      <c r="AW139" s="17">
        <f>data_survey!BI138</f>
        <v>2</v>
      </c>
      <c r="AX139" s="17">
        <f>data_survey!AP138</f>
        <v>4</v>
      </c>
      <c r="AY139" s="17">
        <f>data_survey!AQ138</f>
        <v>2</v>
      </c>
      <c r="AZ139" s="17">
        <f>data_survey!AR138</f>
        <v>1</v>
      </c>
      <c r="BA139" s="17">
        <f>data_survey!AS138</f>
        <v>3</v>
      </c>
      <c r="BB139" s="17">
        <f>data_survey!AT138</f>
        <v>1</v>
      </c>
      <c r="BC139" s="17">
        <f>data_survey!AU138</f>
        <v>2</v>
      </c>
      <c r="BD139" s="17">
        <f>data_survey!AV138</f>
        <v>2</v>
      </c>
      <c r="BE139" s="17">
        <f>data_survey!AW138</f>
        <v>1</v>
      </c>
      <c r="BF139" s="17">
        <f>data_survey!AX138</f>
        <v>1</v>
      </c>
      <c r="BG139" s="17"/>
    </row>
    <row r="140">
      <c r="A140" s="17">
        <f>if(data_survey!C139="Nam", 0, 1)</f>
        <v>0</v>
      </c>
      <c r="B140" s="17">
        <f>IFERROR(__xludf.DUMMYFUNCTION("LET(
  t, LOWER(TRIM(data_survey!E139)),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40" s="17">
        <f>IFERROR(__xludf.DUMMYFUNCTION("LET(
  t, LOWER(TRIM(data_survey!G139)),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40" s="17">
        <f>IFERROR(__xludf.DUMMYFUNCTION("LET(
  text, LOWER(data_survey!I139),
  IFERROR(
    IFS(
      REGEXMATCH(text,""ở cùng gia đình|ở trọ cùng gia đình""), 0,
      REGEXMATCH(text,""thuê trọ""), 1,
      REGEXMATCH(text,""ở ktx""), 2,
      REGEXMATCH(text,""có nhà tại khu vực đang học|c"&amp;"ó nhà|ở riêng tại chung cư""), 3,
      REGEXMATCH(text,""ở nhà người quen""), 4
    ),
  -1)
)"),1.0)</f>
        <v>1</v>
      </c>
      <c r="E140" s="17">
        <f>IFERROR(__xludf.DUMMYFUNCTION("LET(
  t, LOWER(TRIM(data_survey!K139)),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40" s="17">
        <f>IFERROR(__xludf.DUMMYFUNCTION("LET(
  t, LOWER(TRIM(data_survey!M139)),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40" s="17">
        <f>if(data_survey!O139="Có", 1, 0)</f>
        <v>0</v>
      </c>
      <c r="H140" s="17">
        <f>if(data_survey!R139="", 0, data_survey!R139)</f>
        <v>0</v>
      </c>
      <c r="I140" s="17">
        <f>data_survey!W139</f>
        <v>0</v>
      </c>
      <c r="J140" s="17">
        <f>if(data_survey!AF139="Không áp lực", 0, if(data_survey!AF139="Có chút áp lực", 1, if(data_survey!AF139="Áp lực nhiều", 2, 3)))</f>
        <v>3</v>
      </c>
      <c r="K140" s="17">
        <f>SWITCH(data_survey!AG139,
 "Không ảnh hưởng",0,
 "Có chút ảnh hưởng",1,
 "Ảnh hưởng nhiều",2,
 "Ảnh hưởng rất nhiều",3)</f>
        <v>2</v>
      </c>
      <c r="L140" s="17">
        <f>SWITCH(data_survey!AD139,
 "Không",0,
 "Có một chút",1,
 "Rất lo lắng",2)</f>
        <v>1</v>
      </c>
      <c r="M140" s="17">
        <f>SWITCH(data_survey!AE139,
 "Không",0,
 "Có một chút",1,
 "Nhiều",2)</f>
        <v>1</v>
      </c>
      <c r="N140" s="17">
        <f>data_survey!BV139</f>
        <v>5</v>
      </c>
      <c r="O140" s="17">
        <f>SWITCH(data_survey!BY139,
 "Không",0,
 "Có",1,
 "Nhiều",2)</f>
        <v>1</v>
      </c>
      <c r="P140" s="17">
        <f>if(data_survey!BW139="Không", 0, 1)</f>
        <v>1</v>
      </c>
      <c r="Q140" s="17">
        <f>IF(OR(
ISNUMBER(SEARCH("cha",data_survey!BX139)),
ISNUMBER(SEARCH("mẹ",data_survey!BX139)),
ISNUMBER(SEARCH("ba mẹ",data_survey!BX139)),
ISNUMBER(SEARCH("bame",data_survey!BX139)),
ISNUMBER(SEARCH("gia đình",data_survey!BX139)),
ISNUMBER(SEARCH("chị",data_survey!BX139)),
ISNUMBER(SEARCH("anh",data_survey!BX139)),
ISNUMBER(SEARCH("ông bà",data_survey!BX139)),
ISNUMBER(SEARCH("giám hộ",data_survey!BX139))
),1,
IF(OR(
ISNUMBER(SEARCH("bản thân",data_survey!BX139)),
ISNUMBER(SEARCH("tự mình",data_survey!BX139)),
ISNUMBER(SEARCH("tự bản thân",data_survey!BX139)),
ISNUMBER(SEARCH("tiền đi làm",data_survey!BX139)),
ISNUMBER(SEARCH("nghiên cứu khoa học",data_survey!BX139)),
ISNUMBER(SEARCH("một nửa lo",data_survey!BX139))
),2,
IF(OR(
ISNUMBER(SEARCH("học bổng",data_survey!BX139)),
ISNUMBER(SEARCH("giảm học phí",data_survey!BX139)),
ISNUMBER(SEARCH("không cần HP",data_survey!BX139)),
ISNUMBER(SEARCH("sư phạm",data_survey!BX139))
),3,4)))</f>
        <v>2</v>
      </c>
      <c r="R140" s="17">
        <f>data_survey!AN139</f>
        <v>0</v>
      </c>
      <c r="S140" s="17">
        <f>data_survey!AJ139</f>
        <v>2</v>
      </c>
      <c r="T140" s="17">
        <f>data_survey!AJ139</f>
        <v>2</v>
      </c>
      <c r="U140" s="17">
        <f>data_survey!CI139</f>
        <v>1</v>
      </c>
      <c r="V140" s="17">
        <f>data_survey!CG139</f>
        <v>1</v>
      </c>
      <c r="W140" s="17">
        <f>data_survey!CE139</f>
        <v>2</v>
      </c>
      <c r="X140" s="17">
        <f>data_survey!CC139</f>
        <v>1</v>
      </c>
      <c r="Y140" s="17">
        <f>data_survey!CA139</f>
        <v>2</v>
      </c>
      <c r="Z140" s="17">
        <f>data_survey!BN139</f>
        <v>3</v>
      </c>
      <c r="AA140" s="17">
        <f>data_survey!BP139</f>
        <v>1</v>
      </c>
      <c r="AB140" s="17">
        <f>data_survey!BQ139</f>
        <v>4</v>
      </c>
      <c r="AC140" s="17">
        <f>data_survey!BT139</f>
        <v>1</v>
      </c>
      <c r="AD140" s="17">
        <f>data_survey!CU139</f>
        <v>1</v>
      </c>
      <c r="AE140" s="17">
        <f>data_survey!CV139</f>
        <v>1</v>
      </c>
      <c r="AF140" s="17">
        <f>data_survey!CW139</f>
        <v>0</v>
      </c>
      <c r="AG140" s="17">
        <f>data_survey!CO139</f>
        <v>0</v>
      </c>
      <c r="AH140" s="17">
        <f>data_survey!DA139</f>
        <v>0</v>
      </c>
      <c r="AI140" s="17">
        <f>data_survey!DC139</f>
        <v>0</v>
      </c>
      <c r="AJ140" s="17">
        <f>data_survey!DQ139</f>
        <v>0</v>
      </c>
      <c r="AK140" s="17">
        <f>data_survey!DF139</f>
        <v>1</v>
      </c>
      <c r="AL140" s="17">
        <f>if(AK140=1, data_survey!DN139, 0)</f>
        <v>2.5</v>
      </c>
      <c r="AM140" s="17">
        <f>data_survey!CM139</f>
        <v>0.75</v>
      </c>
      <c r="AN140" s="17">
        <f>data_survey!DH139</f>
        <v>0</v>
      </c>
      <c r="AO140" s="17">
        <f>data_survey!DJ139</f>
        <v>0</v>
      </c>
      <c r="AP140" s="17">
        <f>data_survey!DL139</f>
        <v>0</v>
      </c>
      <c r="AQ140" s="17">
        <f>data_survey!BC139</f>
        <v>2</v>
      </c>
      <c r="AR140" s="17">
        <f>data_survey!BD139</f>
        <v>1</v>
      </c>
      <c r="AS140" s="17">
        <f>data_survey!BE139</f>
        <v>2</v>
      </c>
      <c r="AT140" s="17">
        <f>data_survey!BF139</f>
        <v>2</v>
      </c>
      <c r="AU140" s="17">
        <f>data_survey!BG139</f>
        <v>2</v>
      </c>
      <c r="AV140" s="17">
        <f>data_survey!BH139</f>
        <v>1</v>
      </c>
      <c r="AW140" s="17">
        <f>data_survey!BI139</f>
        <v>1</v>
      </c>
      <c r="AX140" s="17">
        <f>data_survey!AP139</f>
        <v>2</v>
      </c>
      <c r="AY140" s="17">
        <f>data_survey!AQ139</f>
        <v>2</v>
      </c>
      <c r="AZ140" s="17">
        <f>data_survey!AR139</f>
        <v>1</v>
      </c>
      <c r="BA140" s="17">
        <f>data_survey!AS139</f>
        <v>2</v>
      </c>
      <c r="BB140" s="17">
        <f>data_survey!AT139</f>
        <v>1</v>
      </c>
      <c r="BC140" s="17">
        <f>data_survey!AU139</f>
        <v>1</v>
      </c>
      <c r="BD140" s="17">
        <f>data_survey!AV139</f>
        <v>2</v>
      </c>
      <c r="BE140" s="17">
        <f>data_survey!AW139</f>
        <v>1</v>
      </c>
      <c r="BF140" s="17">
        <f>data_survey!AX139</f>
        <v>1</v>
      </c>
      <c r="BG140" s="17"/>
    </row>
    <row r="141">
      <c r="A141" s="17">
        <f>if(data_survey!C140="Nam", 0, 1)</f>
        <v>1</v>
      </c>
      <c r="B141" s="17">
        <f>IFERROR(__xludf.DUMMYFUNCTION("LET(
  t, LOWER(TRIM(data_survey!E140)),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41" s="17">
        <f>IFERROR(__xludf.DUMMYFUNCTION("LET(
  t, LOWER(TRIM(data_survey!G140)),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41" s="17">
        <f>IFERROR(__xludf.DUMMYFUNCTION("LET(
  text, LOWER(data_survey!I140),
  IFERROR(
    IFS(
      REGEXMATCH(text,""ở cùng gia đình|ở trọ cùng gia đình""), 0,
      REGEXMATCH(text,""thuê trọ""), 1,
      REGEXMATCH(text,""ở ktx""), 2,
      REGEXMATCH(text,""có nhà tại khu vực đang học|c"&amp;"ó nhà|ở riêng tại chung cư""), 3,
      REGEXMATCH(text,""ở nhà người quen""), 4
    ),
  -1)
)"),0.0)</f>
        <v>0</v>
      </c>
      <c r="E141" s="17">
        <f>IFERROR(__xludf.DUMMYFUNCTION("LET(
  t, LOWER(TRIM(data_survey!K140)),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41" s="17">
        <f>IFERROR(__xludf.DUMMYFUNCTION("LET(
  t, LOWER(TRIM(data_survey!M140)),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41" s="17">
        <f>if(data_survey!O140="Có", 1, 0)</f>
        <v>0</v>
      </c>
      <c r="H141" s="17">
        <f>if(data_survey!R140="", 0, data_survey!R140)</f>
        <v>0</v>
      </c>
      <c r="I141" s="17">
        <f>data_survey!W140</f>
        <v>0</v>
      </c>
      <c r="J141" s="17">
        <f>if(data_survey!AF140="Không áp lực", 0, if(data_survey!AF140="Có chút áp lực", 1, if(data_survey!AF140="Áp lực nhiều", 2, 3)))</f>
        <v>1</v>
      </c>
      <c r="K141" s="17">
        <f>SWITCH(data_survey!AG140,
 "Không ảnh hưởng",0,
 "Có chút ảnh hưởng",1,
 "Ảnh hưởng nhiều",2,
 "Ảnh hưởng rất nhiều",3)</f>
        <v>1</v>
      </c>
      <c r="L141" s="17">
        <f>SWITCH(data_survey!AD140,
 "Không",0,
 "Có một chút",1,
 "Rất lo lắng",2)</f>
        <v>1</v>
      </c>
      <c r="M141" s="17">
        <f>SWITCH(data_survey!AE140,
 "Không",0,
 "Có một chút",1,
 "Nhiều",2)</f>
        <v>0</v>
      </c>
      <c r="N141" s="17">
        <f>data_survey!BV140</f>
        <v>2</v>
      </c>
      <c r="O141" s="17">
        <f>SWITCH(data_survey!BY140,
 "Không",0,
 "Có",1,
 "Nhiều",2)</f>
        <v>0</v>
      </c>
      <c r="P141" s="17">
        <f>if(data_survey!BW140="Không", 0, 1)</f>
        <v>1</v>
      </c>
      <c r="Q141" s="17">
        <f>IF(OR(
ISNUMBER(SEARCH("cha",data_survey!BX140)),
ISNUMBER(SEARCH("mẹ",data_survey!BX140)),
ISNUMBER(SEARCH("ba mẹ",data_survey!BX140)),
ISNUMBER(SEARCH("bame",data_survey!BX140)),
ISNUMBER(SEARCH("gia đình",data_survey!BX140)),
ISNUMBER(SEARCH("chị",data_survey!BX140)),
ISNUMBER(SEARCH("anh",data_survey!BX140)),
ISNUMBER(SEARCH("ông bà",data_survey!BX140)),
ISNUMBER(SEARCH("giám hộ",data_survey!BX140))
),1,
IF(OR(
ISNUMBER(SEARCH("bản thân",data_survey!BX140)),
ISNUMBER(SEARCH("tự mình",data_survey!BX140)),
ISNUMBER(SEARCH("tự bản thân",data_survey!BX140)),
ISNUMBER(SEARCH("tiền đi làm",data_survey!BX140)),
ISNUMBER(SEARCH("nghiên cứu khoa học",data_survey!BX140)),
ISNUMBER(SEARCH("một nửa lo",data_survey!BX140))
),2,
IF(OR(
ISNUMBER(SEARCH("học bổng",data_survey!BX140)),
ISNUMBER(SEARCH("giảm học phí",data_survey!BX140)),
ISNUMBER(SEARCH("không cần HP",data_survey!BX140)),
ISNUMBER(SEARCH("sư phạm",data_survey!BX140))
),3,4)))</f>
        <v>1</v>
      </c>
      <c r="R141" s="17">
        <f>data_survey!AN140</f>
        <v>1</v>
      </c>
      <c r="S141" s="17">
        <f>data_survey!AJ140</f>
        <v>1</v>
      </c>
      <c r="T141" s="17">
        <f>data_survey!AJ140</f>
        <v>1</v>
      </c>
      <c r="U141" s="17">
        <f>data_survey!CI140</f>
        <v>1</v>
      </c>
      <c r="V141" s="17">
        <f>data_survey!CG140</f>
        <v>0</v>
      </c>
      <c r="W141" s="17">
        <f>data_survey!CE140</f>
        <v>1</v>
      </c>
      <c r="X141" s="17">
        <f>data_survey!CC140</f>
        <v>1</v>
      </c>
      <c r="Y141" s="17">
        <f>data_survey!CA140</f>
        <v>1</v>
      </c>
      <c r="Z141" s="17">
        <f>data_survey!BN140</f>
        <v>3</v>
      </c>
      <c r="AA141" s="17">
        <f>data_survey!BP140</f>
        <v>0</v>
      </c>
      <c r="AB141" s="17">
        <f>data_survey!BQ140</f>
        <v>4</v>
      </c>
      <c r="AC141" s="17">
        <f>data_survey!BT140</f>
        <v>1</v>
      </c>
      <c r="AD141" s="17">
        <f>data_survey!CU140</f>
        <v>0</v>
      </c>
      <c r="AE141" s="17">
        <f>data_survey!CV140</f>
        <v>0</v>
      </c>
      <c r="AF141" s="17">
        <f>data_survey!CW140</f>
        <v>0</v>
      </c>
      <c r="AG141" s="17">
        <f>data_survey!CO140</f>
        <v>0</v>
      </c>
      <c r="AH141" s="17">
        <f>data_survey!DA140</f>
        <v>0</v>
      </c>
      <c r="AI141" s="17">
        <f>data_survey!DC140</f>
        <v>0</v>
      </c>
      <c r="AJ141" s="17">
        <f>data_survey!DQ140</f>
        <v>0</v>
      </c>
      <c r="AK141" s="17">
        <f>data_survey!DF140</f>
        <v>0</v>
      </c>
      <c r="AL141" s="17">
        <f>if(AK141=1, data_survey!DN140, 0)</f>
        <v>0</v>
      </c>
      <c r="AM141" s="17">
        <f>data_survey!CM140</f>
        <v>0.75</v>
      </c>
      <c r="AN141" s="17">
        <f>data_survey!DH140</f>
        <v>0</v>
      </c>
      <c r="AO141" s="17">
        <f>data_survey!DJ140</f>
        <v>0</v>
      </c>
      <c r="AP141" s="17">
        <f>data_survey!DL140</f>
        <v>0</v>
      </c>
      <c r="AQ141" s="17">
        <f>data_survey!BC140</f>
        <v>1</v>
      </c>
      <c r="AR141" s="17">
        <f>data_survey!BD140</f>
        <v>1</v>
      </c>
      <c r="AS141" s="17">
        <f>data_survey!BE140</f>
        <v>2</v>
      </c>
      <c r="AT141" s="17">
        <f>data_survey!BF140</f>
        <v>2</v>
      </c>
      <c r="AU141" s="17">
        <f>data_survey!BG140</f>
        <v>2</v>
      </c>
      <c r="AV141" s="17">
        <f>data_survey!BH140</f>
        <v>1</v>
      </c>
      <c r="AW141" s="17">
        <f>data_survey!BI140</f>
        <v>1</v>
      </c>
      <c r="AX141" s="17">
        <f>data_survey!AP140</f>
        <v>1</v>
      </c>
      <c r="AY141" s="17">
        <f>data_survey!AQ140</f>
        <v>2</v>
      </c>
      <c r="AZ141" s="17">
        <f>data_survey!AR140</f>
        <v>2</v>
      </c>
      <c r="BA141" s="17">
        <f>data_survey!AS140</f>
        <v>2</v>
      </c>
      <c r="BB141" s="17">
        <f>data_survey!AT140</f>
        <v>1</v>
      </c>
      <c r="BC141" s="17">
        <f>data_survey!AU140</f>
        <v>1</v>
      </c>
      <c r="BD141" s="17">
        <f>data_survey!AV140</f>
        <v>1</v>
      </c>
      <c r="BE141" s="17">
        <f>data_survey!AW140</f>
        <v>1</v>
      </c>
      <c r="BF141" s="17">
        <f>data_survey!AX140</f>
        <v>1</v>
      </c>
      <c r="BG141" s="17"/>
    </row>
    <row r="142">
      <c r="A142" s="17">
        <f>if(data_survey!C141="Nam", 0, 1)</f>
        <v>0</v>
      </c>
      <c r="B142" s="17">
        <f>IFERROR(__xludf.DUMMYFUNCTION("LET(
  t, LOWER(TRIM(data_survey!E141)),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42" s="17">
        <f>IFERROR(__xludf.DUMMYFUNCTION("LET(
  t, LOWER(TRIM(data_survey!G141)),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42" s="17">
        <f>IFERROR(__xludf.DUMMYFUNCTION("LET(
  text, LOWER(data_survey!I141),
  IFERROR(
    IFS(
      REGEXMATCH(text,""ở cùng gia đình|ở trọ cùng gia đình""), 0,
      REGEXMATCH(text,""thuê trọ""), 1,
      REGEXMATCH(text,""ở ktx""), 2,
      REGEXMATCH(text,""có nhà tại khu vực đang học|c"&amp;"ó nhà|ở riêng tại chung cư""), 3,
      REGEXMATCH(text,""ở nhà người quen""), 4
    ),
  -1)
)"),0.0)</f>
        <v>0</v>
      </c>
      <c r="E142" s="17">
        <f>IFERROR(__xludf.DUMMYFUNCTION("LET(
  t, LOWER(TRIM(data_survey!K141)),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42" s="17">
        <f>IFERROR(__xludf.DUMMYFUNCTION("LET(
  t, LOWER(TRIM(data_survey!M141)),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42" s="17">
        <f>if(data_survey!O141="Có", 1, 0)</f>
        <v>0</v>
      </c>
      <c r="H142" s="17">
        <f>if(data_survey!R141="", 0, data_survey!R141)</f>
        <v>0</v>
      </c>
      <c r="I142" s="17">
        <f>data_survey!W141</f>
        <v>0</v>
      </c>
      <c r="J142" s="17">
        <f>if(data_survey!AF141="Không áp lực", 0, if(data_survey!AF141="Có chút áp lực", 1, if(data_survey!AF141="Áp lực nhiều", 2, 3)))</f>
        <v>1</v>
      </c>
      <c r="K142" s="17">
        <f>SWITCH(data_survey!AG141,
 "Không ảnh hưởng",0,
 "Có chút ảnh hưởng",1,
 "Ảnh hưởng nhiều",2,
 "Ảnh hưởng rất nhiều",3)</f>
        <v>1</v>
      </c>
      <c r="L142" s="17">
        <f>SWITCH(data_survey!AD141,
 "Không",0,
 "Có một chút",1,
 "Rất lo lắng",2)</f>
        <v>2</v>
      </c>
      <c r="M142" s="17">
        <f>SWITCH(data_survey!AE141,
 "Không",0,
 "Có một chút",1,
 "Nhiều",2)</f>
        <v>0</v>
      </c>
      <c r="N142" s="17">
        <f>data_survey!BV141</f>
        <v>3</v>
      </c>
      <c r="O142" s="17">
        <f>SWITCH(data_survey!BY141,
 "Không",0,
 "Có",1,
 "Nhiều",2)</f>
        <v>0</v>
      </c>
      <c r="P142" s="17">
        <f>if(data_survey!BW141="Không", 0, 1)</f>
        <v>0</v>
      </c>
      <c r="Q142" s="17">
        <f>IF(OR(
ISNUMBER(SEARCH("cha",data_survey!BX141)),
ISNUMBER(SEARCH("mẹ",data_survey!BX141)),
ISNUMBER(SEARCH("ba mẹ",data_survey!BX141)),
ISNUMBER(SEARCH("bame",data_survey!BX141)),
ISNUMBER(SEARCH("gia đình",data_survey!BX141)),
ISNUMBER(SEARCH("chị",data_survey!BX141)),
ISNUMBER(SEARCH("anh",data_survey!BX141)),
ISNUMBER(SEARCH("ông bà",data_survey!BX141)),
ISNUMBER(SEARCH("giám hộ",data_survey!BX141))
),1,
IF(OR(
ISNUMBER(SEARCH("bản thân",data_survey!BX141)),
ISNUMBER(SEARCH("tự mình",data_survey!BX141)),
ISNUMBER(SEARCH("tự bản thân",data_survey!BX141)),
ISNUMBER(SEARCH("tiền đi làm",data_survey!BX141)),
ISNUMBER(SEARCH("nghiên cứu khoa học",data_survey!BX141)),
ISNUMBER(SEARCH("một nửa lo",data_survey!BX141))
),2,
IF(OR(
ISNUMBER(SEARCH("học bổng",data_survey!BX141)),
ISNUMBER(SEARCH("giảm học phí",data_survey!BX141)),
ISNUMBER(SEARCH("không cần HP",data_survey!BX141)),
ISNUMBER(SEARCH("sư phạm",data_survey!BX141))
),3,4)))</f>
        <v>1</v>
      </c>
      <c r="R142" s="17">
        <f>data_survey!AN141</f>
        <v>0</v>
      </c>
      <c r="S142" s="17">
        <f>data_survey!AJ141</f>
        <v>1</v>
      </c>
      <c r="T142" s="17">
        <f>data_survey!AJ141</f>
        <v>1</v>
      </c>
      <c r="U142" s="17">
        <f>data_survey!CI141</f>
        <v>1</v>
      </c>
      <c r="V142" s="17">
        <f>data_survey!CG141</f>
        <v>1</v>
      </c>
      <c r="W142" s="17">
        <f>data_survey!CE141</f>
        <v>2</v>
      </c>
      <c r="X142" s="17">
        <f>data_survey!CC141</f>
        <v>1</v>
      </c>
      <c r="Y142" s="17">
        <f>data_survey!CA141</f>
        <v>1</v>
      </c>
      <c r="Z142" s="17">
        <f>data_survey!BN141</f>
        <v>4</v>
      </c>
      <c r="AA142" s="17">
        <f>data_survey!BP141</f>
        <v>0</v>
      </c>
      <c r="AB142" s="17">
        <f>data_survey!BQ141</f>
        <v>1</v>
      </c>
      <c r="AC142" s="17">
        <f>data_survey!BT141</f>
        <v>0</v>
      </c>
      <c r="AD142" s="17">
        <f>data_survey!CU141</f>
        <v>1</v>
      </c>
      <c r="AE142" s="17">
        <f>data_survey!CV141</f>
        <v>1</v>
      </c>
      <c r="AF142" s="17">
        <f>data_survey!CW141</f>
        <v>0</v>
      </c>
      <c r="AG142" s="17">
        <f>data_survey!CO141</f>
        <v>1</v>
      </c>
      <c r="AH142" s="17">
        <f>data_survey!DA141</f>
        <v>0</v>
      </c>
      <c r="AI142" s="17">
        <f>data_survey!DC141</f>
        <v>0</v>
      </c>
      <c r="AJ142" s="17">
        <f>data_survey!DQ141</f>
        <v>0</v>
      </c>
      <c r="AK142" s="17">
        <f>data_survey!DF141</f>
        <v>1</v>
      </c>
      <c r="AL142" s="17">
        <f>if(AK142=1, data_survey!DN141, 0)</f>
        <v>0.5</v>
      </c>
      <c r="AM142" s="17">
        <f>data_survey!CM141</f>
        <v>3.5</v>
      </c>
      <c r="AN142" s="17">
        <f>data_survey!DH141</f>
        <v>0</v>
      </c>
      <c r="AO142" s="17">
        <f>data_survey!DJ141</f>
        <v>0</v>
      </c>
      <c r="AP142" s="17">
        <f>data_survey!DL141</f>
        <v>0</v>
      </c>
      <c r="AQ142" s="17">
        <f>data_survey!BC141</f>
        <v>2</v>
      </c>
      <c r="AR142" s="17">
        <f>data_survey!BD141</f>
        <v>1</v>
      </c>
      <c r="AS142" s="17">
        <f>data_survey!BE141</f>
        <v>2</v>
      </c>
      <c r="AT142" s="17">
        <f>data_survey!BF141</f>
        <v>1</v>
      </c>
      <c r="AU142" s="17">
        <f>data_survey!BG141</f>
        <v>1</v>
      </c>
      <c r="AV142" s="17">
        <f>data_survey!BH141</f>
        <v>1</v>
      </c>
      <c r="AW142" s="17">
        <f>data_survey!BI141</f>
        <v>1</v>
      </c>
      <c r="AX142" s="17">
        <f>data_survey!AP141</f>
        <v>2</v>
      </c>
      <c r="AY142" s="17">
        <f>data_survey!AQ141</f>
        <v>2</v>
      </c>
      <c r="AZ142" s="17">
        <f>data_survey!AR141</f>
        <v>3</v>
      </c>
      <c r="BA142" s="17">
        <f>data_survey!AS141</f>
        <v>2</v>
      </c>
      <c r="BB142" s="17">
        <f>data_survey!AT141</f>
        <v>1</v>
      </c>
      <c r="BC142" s="17">
        <f>data_survey!AU141</f>
        <v>2</v>
      </c>
      <c r="BD142" s="17">
        <f>data_survey!AV141</f>
        <v>3</v>
      </c>
      <c r="BE142" s="17">
        <f>data_survey!AW141</f>
        <v>2</v>
      </c>
      <c r="BF142" s="17">
        <f>data_survey!AX141</f>
        <v>1</v>
      </c>
      <c r="BG142" s="17"/>
    </row>
    <row r="143">
      <c r="A143" s="17">
        <f>if(data_survey!C142="Nam", 0, 1)</f>
        <v>1</v>
      </c>
      <c r="B143" s="17">
        <f>IFERROR(__xludf.DUMMYFUNCTION("LET(
  t, LOWER(TRIM(data_survey!E142)),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43" s="17">
        <f>IFERROR(__xludf.DUMMYFUNCTION("LET(
  t, LOWER(TRIM(data_survey!G142)),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43" s="17">
        <f>IFERROR(__xludf.DUMMYFUNCTION("LET(
  text, LOWER(data_survey!I142),
  IFERROR(
    IFS(
      REGEXMATCH(text,""ở cùng gia đình|ở trọ cùng gia đình""), 0,
      REGEXMATCH(text,""thuê trọ""), 1,
      REGEXMATCH(text,""ở ktx""), 2,
      REGEXMATCH(text,""có nhà tại khu vực đang học|c"&amp;"ó nhà|ở riêng tại chung cư""), 3,
      REGEXMATCH(text,""ở nhà người quen""), 4
    ),
  -1)
)"),0.0)</f>
        <v>0</v>
      </c>
      <c r="E143" s="17">
        <f>IFERROR(__xludf.DUMMYFUNCTION("LET(
  t, LOWER(TRIM(data_survey!K142)),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43" s="17">
        <f>IFERROR(__xludf.DUMMYFUNCTION("LET(
  t, LOWER(TRIM(data_survey!M142)),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43" s="17">
        <f>if(data_survey!O142="Có", 1, 0)</f>
        <v>0</v>
      </c>
      <c r="H143" s="17">
        <f>if(data_survey!R142="", 0, data_survey!R142)</f>
        <v>0</v>
      </c>
      <c r="I143" s="17">
        <f>data_survey!W142</f>
        <v>0</v>
      </c>
      <c r="J143" s="17">
        <f>if(data_survey!AF142="Không áp lực", 0, if(data_survey!AF142="Có chút áp lực", 1, if(data_survey!AF142="Áp lực nhiều", 2, 3)))</f>
        <v>1</v>
      </c>
      <c r="K143" s="17">
        <f>SWITCH(data_survey!AG142,
 "Không ảnh hưởng",0,
 "Có chút ảnh hưởng",1,
 "Ảnh hưởng nhiều",2,
 "Ảnh hưởng rất nhiều",3)</f>
        <v>1</v>
      </c>
      <c r="L143" s="17">
        <f>SWITCH(data_survey!AD142,
 "Không",0,
 "Có một chút",1,
 "Rất lo lắng",2)</f>
        <v>1</v>
      </c>
      <c r="M143" s="17">
        <f>SWITCH(data_survey!AE142,
 "Không",0,
 "Có một chút",1,
 "Nhiều",2)</f>
        <v>0</v>
      </c>
      <c r="N143" s="17">
        <f>data_survey!BV142</f>
        <v>3</v>
      </c>
      <c r="O143" s="17">
        <f>SWITCH(data_survey!BY142,
 "Không",0,
 "Có",1,
 "Nhiều",2)</f>
        <v>0</v>
      </c>
      <c r="P143" s="17">
        <f>if(data_survey!BW142="Không", 0, 1)</f>
        <v>0</v>
      </c>
      <c r="Q143" s="17">
        <f>IF(OR(
ISNUMBER(SEARCH("cha",data_survey!BX142)),
ISNUMBER(SEARCH("mẹ",data_survey!BX142)),
ISNUMBER(SEARCH("ba mẹ",data_survey!BX142)),
ISNUMBER(SEARCH("bame",data_survey!BX142)),
ISNUMBER(SEARCH("gia đình",data_survey!BX142)),
ISNUMBER(SEARCH("chị",data_survey!BX142)),
ISNUMBER(SEARCH("anh",data_survey!BX142)),
ISNUMBER(SEARCH("ông bà",data_survey!BX142)),
ISNUMBER(SEARCH("giám hộ",data_survey!BX142))
),1,
IF(OR(
ISNUMBER(SEARCH("bản thân",data_survey!BX142)),
ISNUMBER(SEARCH("tự mình",data_survey!BX142)),
ISNUMBER(SEARCH("tự bản thân",data_survey!BX142)),
ISNUMBER(SEARCH("tiền đi làm",data_survey!BX142)),
ISNUMBER(SEARCH("nghiên cứu khoa học",data_survey!BX142)),
ISNUMBER(SEARCH("một nửa lo",data_survey!BX142))
),2,
IF(OR(
ISNUMBER(SEARCH("học bổng",data_survey!BX142)),
ISNUMBER(SEARCH("giảm học phí",data_survey!BX142)),
ISNUMBER(SEARCH("không cần HP",data_survey!BX142)),
ISNUMBER(SEARCH("sư phạm",data_survey!BX142))
),3,4)))</f>
        <v>1</v>
      </c>
      <c r="R143" s="17">
        <f>data_survey!AN142</f>
        <v>0</v>
      </c>
      <c r="S143" s="17">
        <f>data_survey!AJ142</f>
        <v>0</v>
      </c>
      <c r="T143" s="17">
        <f>data_survey!AJ142</f>
        <v>0</v>
      </c>
      <c r="U143" s="17">
        <f>data_survey!CI142</f>
        <v>1</v>
      </c>
      <c r="V143" s="17">
        <f>data_survey!CG142</f>
        <v>1</v>
      </c>
      <c r="W143" s="17">
        <f>data_survey!CE142</f>
        <v>0</v>
      </c>
      <c r="X143" s="17">
        <f>data_survey!CC142</f>
        <v>1</v>
      </c>
      <c r="Y143" s="17">
        <f>data_survey!CA142</f>
        <v>1</v>
      </c>
      <c r="Z143" s="17">
        <f>data_survey!BN142</f>
        <v>3</v>
      </c>
      <c r="AA143" s="17">
        <f>data_survey!BP142</f>
        <v>0</v>
      </c>
      <c r="AB143" s="17">
        <f>data_survey!BQ142</f>
        <v>1</v>
      </c>
      <c r="AC143" s="17">
        <f>data_survey!BT142</f>
        <v>1</v>
      </c>
      <c r="AD143" s="17">
        <f>data_survey!CU142</f>
        <v>0</v>
      </c>
      <c r="AE143" s="17">
        <f>data_survey!CV142</f>
        <v>0</v>
      </c>
      <c r="AF143" s="17">
        <f>data_survey!CW142</f>
        <v>0</v>
      </c>
      <c r="AG143" s="17">
        <f>data_survey!CO142</f>
        <v>1</v>
      </c>
      <c r="AH143" s="17">
        <f>data_survey!DA142</f>
        <v>1</v>
      </c>
      <c r="AI143" s="17">
        <f>data_survey!DC142</f>
        <v>0</v>
      </c>
      <c r="AJ143" s="17">
        <f>data_survey!DQ142</f>
        <v>0</v>
      </c>
      <c r="AK143" s="17">
        <f>data_survey!DF142</f>
        <v>1</v>
      </c>
      <c r="AL143" s="17">
        <f>if(AK143=1, data_survey!DN142, 0)</f>
        <v>3.5</v>
      </c>
      <c r="AM143" s="17">
        <f>data_survey!CM142</f>
        <v>3.5</v>
      </c>
      <c r="AN143" s="17">
        <f>data_survey!DH142</f>
        <v>0</v>
      </c>
      <c r="AO143" s="17">
        <f>data_survey!DJ142</f>
        <v>1</v>
      </c>
      <c r="AP143" s="17">
        <f>data_survey!DL142</f>
        <v>0</v>
      </c>
      <c r="AQ143" s="17">
        <f>data_survey!BC142</f>
        <v>2</v>
      </c>
      <c r="AR143" s="17">
        <f>data_survey!BD142</f>
        <v>1</v>
      </c>
      <c r="AS143" s="17">
        <f>data_survey!BE142</f>
        <v>1</v>
      </c>
      <c r="AT143" s="17">
        <f>data_survey!BF142</f>
        <v>1</v>
      </c>
      <c r="AU143" s="17">
        <f>data_survey!BG142</f>
        <v>4</v>
      </c>
      <c r="AV143" s="17">
        <f>data_survey!BH142</f>
        <v>1</v>
      </c>
      <c r="AW143" s="17">
        <f>data_survey!BI142</f>
        <v>2</v>
      </c>
      <c r="AX143" s="17">
        <f>data_survey!AP142</f>
        <v>2</v>
      </c>
      <c r="AY143" s="17">
        <f>data_survey!AQ142</f>
        <v>1</v>
      </c>
      <c r="AZ143" s="17">
        <f>data_survey!AR142</f>
        <v>3</v>
      </c>
      <c r="BA143" s="17">
        <f>data_survey!AS142</f>
        <v>2</v>
      </c>
      <c r="BB143" s="17">
        <f>data_survey!AT142</f>
        <v>1</v>
      </c>
      <c r="BC143" s="17">
        <f>data_survey!AU142</f>
        <v>1</v>
      </c>
      <c r="BD143" s="17">
        <f>data_survey!AV142</f>
        <v>1</v>
      </c>
      <c r="BE143" s="17">
        <f>data_survey!AW142</f>
        <v>1</v>
      </c>
      <c r="BF143" s="17">
        <f>data_survey!AX142</f>
        <v>1</v>
      </c>
      <c r="BG143" s="17"/>
    </row>
    <row r="144">
      <c r="A144" s="17">
        <f>if(data_survey!C143="Nam", 0, 1)</f>
        <v>0</v>
      </c>
      <c r="B144" s="17">
        <f>IFERROR(__xludf.DUMMYFUNCTION("LET(
  t, LOWER(TRIM(data_survey!E143)),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44" s="17">
        <f>IFERROR(__xludf.DUMMYFUNCTION("LET(
  t, LOWER(TRIM(data_survey!G143)),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44" s="17">
        <f>IFERROR(__xludf.DUMMYFUNCTION("LET(
  text, LOWER(data_survey!I143),
  IFERROR(
    IFS(
      REGEXMATCH(text,""ở cùng gia đình|ở trọ cùng gia đình""), 0,
      REGEXMATCH(text,""thuê trọ""), 1,
      REGEXMATCH(text,""ở ktx""), 2,
      REGEXMATCH(text,""có nhà tại khu vực đang học|c"&amp;"ó nhà|ở riêng tại chung cư""), 3,
      REGEXMATCH(text,""ở nhà người quen""), 4
    ),
  -1)
)"),1.0)</f>
        <v>1</v>
      </c>
      <c r="E144" s="17">
        <f>IFERROR(__xludf.DUMMYFUNCTION("LET(
  t, LOWER(TRIM(data_survey!K143)),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44" s="17">
        <f>IFERROR(__xludf.DUMMYFUNCTION("LET(
  t, LOWER(TRIM(data_survey!M143)),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44" s="17">
        <f>if(data_survey!O143="Có", 1, 0)</f>
        <v>1</v>
      </c>
      <c r="H144" s="17">
        <f>if(data_survey!R143="", 0, data_survey!R143)</f>
        <v>1</v>
      </c>
      <c r="I144" s="17">
        <f>data_survey!W143</f>
        <v>25</v>
      </c>
      <c r="J144" s="17">
        <f>if(data_survey!AF143="Không áp lực", 0, if(data_survey!AF143="Có chút áp lực", 1, if(data_survey!AF143="Áp lực nhiều", 2, 3)))</f>
        <v>2</v>
      </c>
      <c r="K144" s="17">
        <f>SWITCH(data_survey!AG143,
 "Không ảnh hưởng",0,
 "Có chút ảnh hưởng",1,
 "Ảnh hưởng nhiều",2,
 "Ảnh hưởng rất nhiều",3)</f>
        <v>2</v>
      </c>
      <c r="L144" s="17">
        <f>SWITCH(data_survey!AD143,
 "Không",0,
 "Có một chút",1,
 "Rất lo lắng",2)</f>
        <v>2</v>
      </c>
      <c r="M144" s="17">
        <f>SWITCH(data_survey!AE143,
 "Không",0,
 "Có một chút",1,
 "Nhiều",2)</f>
        <v>2</v>
      </c>
      <c r="N144" s="17">
        <f>data_survey!BV143</f>
        <v>4</v>
      </c>
      <c r="O144" s="17">
        <f>SWITCH(data_survey!BY143,
 "Không",0,
 "Có",1,
 "Nhiều",2)</f>
        <v>0</v>
      </c>
      <c r="P144" s="17">
        <f>if(data_survey!BW143="Không", 0, 1)</f>
        <v>1</v>
      </c>
      <c r="Q144" s="17">
        <f>IF(OR(
ISNUMBER(SEARCH("cha",data_survey!BX143)),
ISNUMBER(SEARCH("mẹ",data_survey!BX143)),
ISNUMBER(SEARCH("ba mẹ",data_survey!BX143)),
ISNUMBER(SEARCH("bame",data_survey!BX143)),
ISNUMBER(SEARCH("gia đình",data_survey!BX143)),
ISNUMBER(SEARCH("chị",data_survey!BX143)),
ISNUMBER(SEARCH("anh",data_survey!BX143)),
ISNUMBER(SEARCH("ông bà",data_survey!BX143)),
ISNUMBER(SEARCH("giám hộ",data_survey!BX143))
),1,
IF(OR(
ISNUMBER(SEARCH("bản thân",data_survey!BX143)),
ISNUMBER(SEARCH("tự mình",data_survey!BX143)),
ISNUMBER(SEARCH("tự bản thân",data_survey!BX143)),
ISNUMBER(SEARCH("tiền đi làm",data_survey!BX143)),
ISNUMBER(SEARCH("nghiên cứu khoa học",data_survey!BX143)),
ISNUMBER(SEARCH("một nửa lo",data_survey!BX143))
),2,
IF(OR(
ISNUMBER(SEARCH("học bổng",data_survey!BX143)),
ISNUMBER(SEARCH("giảm học phí",data_survey!BX143)),
ISNUMBER(SEARCH("không cần HP",data_survey!BX143)),
ISNUMBER(SEARCH("sư phạm",data_survey!BX143))
),3,4)))</f>
        <v>1</v>
      </c>
      <c r="R144" s="17">
        <f>data_survey!AN143</f>
        <v>1</v>
      </c>
      <c r="S144" s="17">
        <f>data_survey!AJ143</f>
        <v>1</v>
      </c>
      <c r="T144" s="17">
        <f>data_survey!AJ143</f>
        <v>1</v>
      </c>
      <c r="U144" s="17">
        <f>data_survey!CI143</f>
        <v>0</v>
      </c>
      <c r="V144" s="17">
        <f>data_survey!CG143</f>
        <v>0</v>
      </c>
      <c r="W144" s="17">
        <f>data_survey!CE143</f>
        <v>1</v>
      </c>
      <c r="X144" s="17">
        <f>data_survey!CC143</f>
        <v>1</v>
      </c>
      <c r="Y144" s="17">
        <f>data_survey!CA143</f>
        <v>0</v>
      </c>
      <c r="Z144" s="17">
        <f>data_survey!BN143</f>
        <v>1</v>
      </c>
      <c r="AA144" s="17">
        <f>data_survey!BP143</f>
        <v>0</v>
      </c>
      <c r="AB144" s="17">
        <f>data_survey!BQ143</f>
        <v>1</v>
      </c>
      <c r="AC144" s="17">
        <f>data_survey!BT143</f>
        <v>0</v>
      </c>
      <c r="AD144" s="17">
        <f>data_survey!CU143</f>
        <v>0</v>
      </c>
      <c r="AE144" s="17">
        <f>data_survey!CV143</f>
        <v>0</v>
      </c>
      <c r="AF144" s="17">
        <f>data_survey!CW143</f>
        <v>0</v>
      </c>
      <c r="AG144" s="17">
        <f>data_survey!CO143</f>
        <v>0</v>
      </c>
      <c r="AH144" s="17">
        <f>data_survey!DA143</f>
        <v>0</v>
      </c>
      <c r="AI144" s="17">
        <f>data_survey!DC143</f>
        <v>0</v>
      </c>
      <c r="AJ144" s="17">
        <f>data_survey!DQ143</f>
        <v>0</v>
      </c>
      <c r="AK144" s="17">
        <f>data_survey!DF143</f>
        <v>1</v>
      </c>
      <c r="AL144" s="17">
        <f>if(AK144=1, data_survey!DN143, 0)</f>
        <v>5</v>
      </c>
      <c r="AM144" s="17">
        <f>data_survey!CM143</f>
        <v>0.75</v>
      </c>
      <c r="AN144" s="17">
        <f>data_survey!DH143</f>
        <v>1</v>
      </c>
      <c r="AO144" s="17">
        <f>data_survey!DJ143</f>
        <v>0</v>
      </c>
      <c r="AP144" s="17">
        <f>data_survey!DL143</f>
        <v>0</v>
      </c>
      <c r="AQ144" s="17">
        <f>data_survey!BC143</f>
        <v>2</v>
      </c>
      <c r="AR144" s="17">
        <f>data_survey!BD143</f>
        <v>3</v>
      </c>
      <c r="AS144" s="17">
        <f>data_survey!BE143</f>
        <v>2</v>
      </c>
      <c r="AT144" s="17">
        <f>data_survey!BF143</f>
        <v>1</v>
      </c>
      <c r="AU144" s="17">
        <f>data_survey!BG143</f>
        <v>1</v>
      </c>
      <c r="AV144" s="17">
        <f>data_survey!BH143</f>
        <v>2</v>
      </c>
      <c r="AW144" s="17">
        <f>data_survey!BI143</f>
        <v>2</v>
      </c>
      <c r="AX144" s="17">
        <f>data_survey!AP143</f>
        <v>2</v>
      </c>
      <c r="AY144" s="17">
        <f>data_survey!AQ143</f>
        <v>3</v>
      </c>
      <c r="AZ144" s="17">
        <f>data_survey!AR143</f>
        <v>2</v>
      </c>
      <c r="BA144" s="17">
        <f>data_survey!AS143</f>
        <v>2</v>
      </c>
      <c r="BB144" s="17">
        <f>data_survey!AT143</f>
        <v>1</v>
      </c>
      <c r="BC144" s="17">
        <f>data_survey!AU143</f>
        <v>3</v>
      </c>
      <c r="BD144" s="17">
        <f>data_survey!AV143</f>
        <v>2</v>
      </c>
      <c r="BE144" s="17">
        <f>data_survey!AW143</f>
        <v>1</v>
      </c>
      <c r="BF144" s="17">
        <f>data_survey!AX143</f>
        <v>1</v>
      </c>
      <c r="BG144" s="17"/>
    </row>
    <row r="145">
      <c r="A145" s="17">
        <f>if(data_survey!C144="Nam", 0, 1)</f>
        <v>0</v>
      </c>
      <c r="B145" s="17">
        <f>IFERROR(__xludf.DUMMYFUNCTION("LET(
  t, LOWER(TRIM(data_survey!E144)),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145" s="17">
        <f>IFERROR(__xludf.DUMMYFUNCTION("LET(
  t, LOWER(TRIM(data_survey!G144)),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45" s="17">
        <f>IFERROR(__xludf.DUMMYFUNCTION("LET(
  text, LOWER(data_survey!I144),
  IFERROR(
    IFS(
      REGEXMATCH(text,""ở cùng gia đình|ở trọ cùng gia đình""), 0,
      REGEXMATCH(text,""thuê trọ""), 1,
      REGEXMATCH(text,""ở ktx""), 2,
      REGEXMATCH(text,""có nhà tại khu vực đang học|c"&amp;"ó nhà|ở riêng tại chung cư""), 3,
      REGEXMATCH(text,""ở nhà người quen""), 4
    ),
  -1)
)"),1.0)</f>
        <v>1</v>
      </c>
      <c r="E145" s="17">
        <f>IFERROR(__xludf.DUMMYFUNCTION("LET(
  t, LOWER(TRIM(data_survey!K144)),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45" s="17">
        <f>IFERROR(__xludf.DUMMYFUNCTION("LET(
  t, LOWER(TRIM(data_survey!M144)),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45" s="17">
        <f>if(data_survey!O144="Có", 1, 0)</f>
        <v>1</v>
      </c>
      <c r="H145" s="17">
        <f>if(data_survey!R144="", 0, data_survey!R144)</f>
        <v>3</v>
      </c>
      <c r="I145" s="17">
        <f>data_survey!W144</f>
        <v>60</v>
      </c>
      <c r="J145" s="17">
        <f>if(data_survey!AF144="Không áp lực", 0, if(data_survey!AF144="Có chút áp lực", 1, if(data_survey!AF144="Áp lực nhiều", 2, 3)))</f>
        <v>3</v>
      </c>
      <c r="K145" s="17">
        <f>SWITCH(data_survey!AG144,
 "Không ảnh hưởng",0,
 "Có chút ảnh hưởng",1,
 "Ảnh hưởng nhiều",2,
 "Ảnh hưởng rất nhiều",3)</f>
        <v>3</v>
      </c>
      <c r="L145" s="17">
        <f>SWITCH(data_survey!AD144,
 "Không",0,
 "Có một chút",1,
 "Rất lo lắng",2)</f>
        <v>2</v>
      </c>
      <c r="M145" s="17">
        <f>SWITCH(data_survey!AE144,
 "Không",0,
 "Có một chút",1,
 "Nhiều",2)</f>
        <v>2</v>
      </c>
      <c r="N145" s="17">
        <f>data_survey!BV144</f>
        <v>4</v>
      </c>
      <c r="O145" s="17">
        <f>SWITCH(data_survey!BY144,
 "Không",0,
 "Có",1,
 "Nhiều",2)</f>
        <v>0</v>
      </c>
      <c r="P145" s="17">
        <f>if(data_survey!BW144="Không", 0, 1)</f>
        <v>0</v>
      </c>
      <c r="Q145" s="17">
        <f>IF(OR(
ISNUMBER(SEARCH("cha",data_survey!BX144)),
ISNUMBER(SEARCH("mẹ",data_survey!BX144)),
ISNUMBER(SEARCH("ba mẹ",data_survey!BX144)),
ISNUMBER(SEARCH("bame",data_survey!BX144)),
ISNUMBER(SEARCH("gia đình",data_survey!BX144)),
ISNUMBER(SEARCH("chị",data_survey!BX144)),
ISNUMBER(SEARCH("anh",data_survey!BX144)),
ISNUMBER(SEARCH("ông bà",data_survey!BX144)),
ISNUMBER(SEARCH("giám hộ",data_survey!BX144))
),1,
IF(OR(
ISNUMBER(SEARCH("bản thân",data_survey!BX144)),
ISNUMBER(SEARCH("tự mình",data_survey!BX144)),
ISNUMBER(SEARCH("tự bản thân",data_survey!BX144)),
ISNUMBER(SEARCH("tiền đi làm",data_survey!BX144)),
ISNUMBER(SEARCH("nghiên cứu khoa học",data_survey!BX144)),
ISNUMBER(SEARCH("một nửa lo",data_survey!BX144))
),2,
IF(OR(
ISNUMBER(SEARCH("học bổng",data_survey!BX144)),
ISNUMBER(SEARCH("giảm học phí",data_survey!BX144)),
ISNUMBER(SEARCH("không cần HP",data_survey!BX144)),
ISNUMBER(SEARCH("sư phạm",data_survey!BX144))
),3,4)))</f>
        <v>1</v>
      </c>
      <c r="R145" s="17">
        <f>data_survey!AN144</f>
        <v>0</v>
      </c>
      <c r="S145" s="17">
        <f>data_survey!AJ144</f>
        <v>2</v>
      </c>
      <c r="T145" s="17">
        <f>data_survey!AJ144</f>
        <v>2</v>
      </c>
      <c r="U145" s="17">
        <f>data_survey!CI144</f>
        <v>2</v>
      </c>
      <c r="V145" s="17">
        <f>data_survey!CG144</f>
        <v>2</v>
      </c>
      <c r="W145" s="17">
        <f>data_survey!CE144</f>
        <v>2</v>
      </c>
      <c r="X145" s="17">
        <f>data_survey!CC144</f>
        <v>2</v>
      </c>
      <c r="Y145" s="17">
        <f>data_survey!CA144</f>
        <v>1</v>
      </c>
      <c r="Z145" s="17">
        <f>data_survey!BN144</f>
        <v>5</v>
      </c>
      <c r="AA145" s="17">
        <f>data_survey!BP144</f>
        <v>1</v>
      </c>
      <c r="AB145" s="17">
        <f>data_survey!BQ144</f>
        <v>6</v>
      </c>
      <c r="AC145" s="17">
        <f>data_survey!BT144</f>
        <v>1</v>
      </c>
      <c r="AD145" s="17">
        <f>data_survey!CU144</f>
        <v>1</v>
      </c>
      <c r="AE145" s="17">
        <f>data_survey!CV144</f>
        <v>1</v>
      </c>
      <c r="AF145" s="17">
        <f>data_survey!CW144</f>
        <v>1</v>
      </c>
      <c r="AG145" s="17">
        <f>data_survey!CO144</f>
        <v>1</v>
      </c>
      <c r="AH145" s="17">
        <f>data_survey!DA144</f>
        <v>1</v>
      </c>
      <c r="AI145" s="17">
        <f>data_survey!DC144</f>
        <v>1</v>
      </c>
      <c r="AJ145" s="17">
        <f>data_survey!DQ144</f>
        <v>0</v>
      </c>
      <c r="AK145" s="17">
        <f>data_survey!DF144</f>
        <v>1</v>
      </c>
      <c r="AL145" s="17">
        <f>if(AK145=1, data_survey!DN144, 0)</f>
        <v>2.5</v>
      </c>
      <c r="AM145" s="17">
        <f>data_survey!CM144</f>
        <v>3.5</v>
      </c>
      <c r="AN145" s="17">
        <f>data_survey!DH144</f>
        <v>1</v>
      </c>
      <c r="AO145" s="17">
        <f>data_survey!DJ144</f>
        <v>1</v>
      </c>
      <c r="AP145" s="17">
        <f>data_survey!DL144</f>
        <v>3</v>
      </c>
      <c r="AQ145" s="17">
        <f>data_survey!BC144</f>
        <v>4</v>
      </c>
      <c r="AR145" s="17">
        <f>data_survey!BD144</f>
        <v>4</v>
      </c>
      <c r="AS145" s="17">
        <f>data_survey!BE144</f>
        <v>4</v>
      </c>
      <c r="AT145" s="17">
        <f>data_survey!BF144</f>
        <v>4</v>
      </c>
      <c r="AU145" s="17">
        <f>data_survey!BG144</f>
        <v>4</v>
      </c>
      <c r="AV145" s="17">
        <f>data_survey!BH144</f>
        <v>4</v>
      </c>
      <c r="AW145" s="17">
        <f>data_survey!BI144</f>
        <v>4</v>
      </c>
      <c r="AX145" s="17">
        <f>data_survey!AP144</f>
        <v>4</v>
      </c>
      <c r="AY145" s="17">
        <f>data_survey!AQ144</f>
        <v>4</v>
      </c>
      <c r="AZ145" s="17">
        <f>data_survey!AR144</f>
        <v>4</v>
      </c>
      <c r="BA145" s="17">
        <f>data_survey!AS144</f>
        <v>4</v>
      </c>
      <c r="BB145" s="17">
        <f>data_survey!AT144</f>
        <v>4</v>
      </c>
      <c r="BC145" s="17">
        <f>data_survey!AU144</f>
        <v>4</v>
      </c>
      <c r="BD145" s="17">
        <f>data_survey!AV144</f>
        <v>4</v>
      </c>
      <c r="BE145" s="17">
        <f>data_survey!AW144</f>
        <v>4</v>
      </c>
      <c r="BF145" s="17">
        <f>data_survey!AX144</f>
        <v>4</v>
      </c>
      <c r="BG145" s="17"/>
    </row>
    <row r="146">
      <c r="A146" s="17">
        <f>if(data_survey!C145="Nam", 0, 1)</f>
        <v>1</v>
      </c>
      <c r="B146" s="17">
        <f>IFERROR(__xludf.DUMMYFUNCTION("LET(
  t, LOWER(TRIM(data_survey!E145)),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146" s="17">
        <f>IFERROR(__xludf.DUMMYFUNCTION("LET(
  t, LOWER(TRIM(data_survey!G145)),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46" s="17">
        <f>IFERROR(__xludf.DUMMYFUNCTION("LET(
  text, LOWER(data_survey!I145),
  IFERROR(
    IFS(
      REGEXMATCH(text,""ở cùng gia đình|ở trọ cùng gia đình""), 0,
      REGEXMATCH(text,""thuê trọ""), 1,
      REGEXMATCH(text,""ở ktx""), 2,
      REGEXMATCH(text,""có nhà tại khu vực đang học|c"&amp;"ó nhà|ở riêng tại chung cư""), 3,
      REGEXMATCH(text,""ở nhà người quen""), 4
    ),
  -1)
)"),0.0)</f>
        <v>0</v>
      </c>
      <c r="E146" s="17">
        <f>IFERROR(__xludf.DUMMYFUNCTION("LET(
  t, LOWER(TRIM(data_survey!K145)),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46" s="17">
        <f>IFERROR(__xludf.DUMMYFUNCTION("LET(
  t, LOWER(TRIM(data_survey!M145)),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46" s="17">
        <f>if(data_survey!O145="Có", 1, 0)</f>
        <v>1</v>
      </c>
      <c r="H146" s="17">
        <f>if(data_survey!R145="", 0, data_survey!R145)</f>
        <v>1</v>
      </c>
      <c r="I146" s="17">
        <f>data_survey!W145</f>
        <v>25</v>
      </c>
      <c r="J146" s="17">
        <f>if(data_survey!AF145="Không áp lực", 0, if(data_survey!AF145="Có chút áp lực", 1, if(data_survey!AF145="Áp lực nhiều", 2, 3)))</f>
        <v>1</v>
      </c>
      <c r="K146" s="17">
        <f>SWITCH(data_survey!AG145,
 "Không ảnh hưởng",0,
 "Có chút ảnh hưởng",1,
 "Ảnh hưởng nhiều",2,
 "Ảnh hưởng rất nhiều",3)</f>
        <v>2</v>
      </c>
      <c r="L146" s="17">
        <f>SWITCH(data_survey!AD145,
 "Không",0,
 "Có một chút",1,
 "Rất lo lắng",2)</f>
        <v>1</v>
      </c>
      <c r="M146" s="17">
        <f>SWITCH(data_survey!AE145,
 "Không",0,
 "Có một chút",1,
 "Nhiều",2)</f>
        <v>0</v>
      </c>
      <c r="N146" s="17">
        <f>data_survey!BV145</f>
        <v>1</v>
      </c>
      <c r="O146" s="17">
        <f>SWITCH(data_survey!BY145,
 "Không",0,
 "Có",1,
 "Nhiều",2)</f>
        <v>1</v>
      </c>
      <c r="P146" s="17">
        <f>if(data_survey!BW145="Không", 0, 1)</f>
        <v>1</v>
      </c>
      <c r="Q146" s="17">
        <f>IF(OR(
ISNUMBER(SEARCH("cha",data_survey!BX145)),
ISNUMBER(SEARCH("mẹ",data_survey!BX145)),
ISNUMBER(SEARCH("ba mẹ",data_survey!BX145)),
ISNUMBER(SEARCH("bame",data_survey!BX145)),
ISNUMBER(SEARCH("gia đình",data_survey!BX145)),
ISNUMBER(SEARCH("chị",data_survey!BX145)),
ISNUMBER(SEARCH("anh",data_survey!BX145)),
ISNUMBER(SEARCH("ông bà",data_survey!BX145)),
ISNUMBER(SEARCH("giám hộ",data_survey!BX145))
),1,
IF(OR(
ISNUMBER(SEARCH("bản thân",data_survey!BX145)),
ISNUMBER(SEARCH("tự mình",data_survey!BX145)),
ISNUMBER(SEARCH("tự bản thân",data_survey!BX145)),
ISNUMBER(SEARCH("tiền đi làm",data_survey!BX145)),
ISNUMBER(SEARCH("nghiên cứu khoa học",data_survey!BX145)),
ISNUMBER(SEARCH("một nửa lo",data_survey!BX145))
),2,
IF(OR(
ISNUMBER(SEARCH("học bổng",data_survey!BX145)),
ISNUMBER(SEARCH("giảm học phí",data_survey!BX145)),
ISNUMBER(SEARCH("không cần HP",data_survey!BX145)),
ISNUMBER(SEARCH("sư phạm",data_survey!BX145))
),3,4)))</f>
        <v>4</v>
      </c>
      <c r="R146" s="17">
        <f>data_survey!AN145</f>
        <v>1</v>
      </c>
      <c r="S146" s="17">
        <f>data_survey!AJ145</f>
        <v>3</v>
      </c>
      <c r="T146" s="17">
        <f>data_survey!AJ145</f>
        <v>3</v>
      </c>
      <c r="U146" s="17">
        <f>data_survey!CI145</f>
        <v>2</v>
      </c>
      <c r="V146" s="17">
        <f>data_survey!CG145</f>
        <v>1</v>
      </c>
      <c r="W146" s="17">
        <f>data_survey!CE145</f>
        <v>1</v>
      </c>
      <c r="X146" s="17">
        <f>data_survey!CC145</f>
        <v>1</v>
      </c>
      <c r="Y146" s="17">
        <f>data_survey!CA145</f>
        <v>1</v>
      </c>
      <c r="Z146" s="17">
        <f>data_survey!BN145</f>
        <v>1</v>
      </c>
      <c r="AA146" s="17">
        <f>data_survey!BP145</f>
        <v>0</v>
      </c>
      <c r="AB146" s="17">
        <f>data_survey!BQ145</f>
        <v>2</v>
      </c>
      <c r="AC146" s="17">
        <f>data_survey!BT145</f>
        <v>0</v>
      </c>
      <c r="AD146" s="17">
        <f>data_survey!CU145</f>
        <v>0</v>
      </c>
      <c r="AE146" s="17">
        <f>data_survey!CV145</f>
        <v>0</v>
      </c>
      <c r="AF146" s="17">
        <f>data_survey!CW145</f>
        <v>0</v>
      </c>
      <c r="AG146" s="17">
        <f>data_survey!CO145</f>
        <v>0</v>
      </c>
      <c r="AH146" s="17">
        <f>data_survey!DA145</f>
        <v>0</v>
      </c>
      <c r="AI146" s="17">
        <f>data_survey!DC145</f>
        <v>0</v>
      </c>
      <c r="AJ146" s="17">
        <f>data_survey!DQ145</f>
        <v>0</v>
      </c>
      <c r="AK146" s="17">
        <f>data_survey!DF145</f>
        <v>1</v>
      </c>
      <c r="AL146" s="17">
        <f>if(AK146=1, data_survey!DN145, 0)</f>
        <v>0.5</v>
      </c>
      <c r="AM146" s="17">
        <f>data_survey!CM145</f>
        <v>3.5</v>
      </c>
      <c r="AN146" s="17">
        <f>data_survey!DH145</f>
        <v>0</v>
      </c>
      <c r="AO146" s="17">
        <f>data_survey!DJ145</f>
        <v>0</v>
      </c>
      <c r="AP146" s="17">
        <f>data_survey!DL145</f>
        <v>0</v>
      </c>
      <c r="AQ146" s="17">
        <f>data_survey!BC145</f>
        <v>2</v>
      </c>
      <c r="AR146" s="17">
        <f>data_survey!BD145</f>
        <v>2</v>
      </c>
      <c r="AS146" s="17">
        <f>data_survey!BE145</f>
        <v>2</v>
      </c>
      <c r="AT146" s="17">
        <f>data_survey!BF145</f>
        <v>2</v>
      </c>
      <c r="AU146" s="17">
        <f>data_survey!BG145</f>
        <v>3</v>
      </c>
      <c r="AV146" s="17">
        <f>data_survey!BH145</f>
        <v>1</v>
      </c>
      <c r="AW146" s="17">
        <f>data_survey!BI145</f>
        <v>2</v>
      </c>
      <c r="AX146" s="17">
        <f>data_survey!AP145</f>
        <v>4</v>
      </c>
      <c r="AY146" s="17">
        <f>data_survey!AQ145</f>
        <v>4</v>
      </c>
      <c r="AZ146" s="17">
        <f>data_survey!AR145</f>
        <v>3</v>
      </c>
      <c r="BA146" s="17">
        <f>data_survey!AS145</f>
        <v>4</v>
      </c>
      <c r="BB146" s="17">
        <f>data_survey!AT145</f>
        <v>1</v>
      </c>
      <c r="BC146" s="17">
        <f>data_survey!AU145</f>
        <v>3</v>
      </c>
      <c r="BD146" s="17">
        <f>data_survey!AV145</f>
        <v>3</v>
      </c>
      <c r="BE146" s="17">
        <f>data_survey!AW145</f>
        <v>1</v>
      </c>
      <c r="BF146" s="17">
        <f>data_survey!AX145</f>
        <v>1</v>
      </c>
      <c r="BG146" s="17"/>
    </row>
    <row r="147">
      <c r="A147" s="17">
        <f>if(data_survey!C146="Nam", 0, 1)</f>
        <v>0</v>
      </c>
      <c r="B147" s="17">
        <f>IFERROR(__xludf.DUMMYFUNCTION("LET(
  t, LOWER(TRIM(data_survey!E146)),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147" s="17">
        <f>IFERROR(__xludf.DUMMYFUNCTION("LET(
  t, LOWER(TRIM(data_survey!G146)),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47" s="17">
        <f>IFERROR(__xludf.DUMMYFUNCTION("LET(
  text, LOWER(data_survey!I146),
  IFERROR(
    IFS(
      REGEXMATCH(text,""ở cùng gia đình|ở trọ cùng gia đình""), 0,
      REGEXMATCH(text,""thuê trọ""), 1,
      REGEXMATCH(text,""ở ktx""), 2,
      REGEXMATCH(text,""có nhà tại khu vực đang học|c"&amp;"ó nhà|ở riêng tại chung cư""), 3,
      REGEXMATCH(text,""ở nhà người quen""), 4
    ),
  -1)
)"),0.0)</f>
        <v>0</v>
      </c>
      <c r="E147" s="17">
        <f>IFERROR(__xludf.DUMMYFUNCTION("LET(
  t, LOWER(TRIM(data_survey!K146)),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47" s="17">
        <f>IFERROR(__xludf.DUMMYFUNCTION("LET(
  t, LOWER(TRIM(data_survey!M146)),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47" s="17">
        <f>if(data_survey!O146="Có", 1, 0)</f>
        <v>0</v>
      </c>
      <c r="H147" s="17">
        <f>if(data_survey!R146="", 0, data_survey!R146)</f>
        <v>0</v>
      </c>
      <c r="I147" s="17">
        <f>data_survey!W146</f>
        <v>0</v>
      </c>
      <c r="J147" s="17">
        <f>if(data_survey!AF146="Không áp lực", 0, if(data_survey!AF146="Có chút áp lực", 1, if(data_survey!AF146="Áp lực nhiều", 2, 3)))</f>
        <v>1</v>
      </c>
      <c r="K147" s="17">
        <f>SWITCH(data_survey!AG146,
 "Không ảnh hưởng",0,
 "Có chút ảnh hưởng",1,
 "Ảnh hưởng nhiều",2,
 "Ảnh hưởng rất nhiều",3)</f>
        <v>1</v>
      </c>
      <c r="L147" s="17">
        <f>SWITCH(data_survey!AD146,
 "Không",0,
 "Có một chút",1,
 "Rất lo lắng",2)</f>
        <v>1</v>
      </c>
      <c r="M147" s="17">
        <f>SWITCH(data_survey!AE146,
 "Không",0,
 "Có một chút",1,
 "Nhiều",2)</f>
        <v>1</v>
      </c>
      <c r="N147" s="17">
        <f>data_survey!BV146</f>
        <v>3</v>
      </c>
      <c r="O147" s="17">
        <f>SWITCH(data_survey!BY146,
 "Không",0,
 "Có",1,
 "Nhiều",2)</f>
        <v>1</v>
      </c>
      <c r="P147" s="17">
        <f>if(data_survey!BW146="Không", 0, 1)</f>
        <v>1</v>
      </c>
      <c r="Q147" s="17">
        <f>IF(OR(
ISNUMBER(SEARCH("cha",data_survey!BX146)),
ISNUMBER(SEARCH("mẹ",data_survey!BX146)),
ISNUMBER(SEARCH("ba mẹ",data_survey!BX146)),
ISNUMBER(SEARCH("bame",data_survey!BX146)),
ISNUMBER(SEARCH("gia đình",data_survey!BX146)),
ISNUMBER(SEARCH("chị",data_survey!BX146)),
ISNUMBER(SEARCH("anh",data_survey!BX146)),
ISNUMBER(SEARCH("ông bà",data_survey!BX146)),
ISNUMBER(SEARCH("giám hộ",data_survey!BX146))
),1,
IF(OR(
ISNUMBER(SEARCH("bản thân",data_survey!BX146)),
ISNUMBER(SEARCH("tự mình",data_survey!BX146)),
ISNUMBER(SEARCH("tự bản thân",data_survey!BX146)),
ISNUMBER(SEARCH("tiền đi làm",data_survey!BX146)),
ISNUMBER(SEARCH("nghiên cứu khoa học",data_survey!BX146)),
ISNUMBER(SEARCH("một nửa lo",data_survey!BX146))
),2,
IF(OR(
ISNUMBER(SEARCH("học bổng",data_survey!BX146)),
ISNUMBER(SEARCH("giảm học phí",data_survey!BX146)),
ISNUMBER(SEARCH("không cần HP",data_survey!BX146)),
ISNUMBER(SEARCH("sư phạm",data_survey!BX146))
),3,4)))</f>
        <v>1</v>
      </c>
      <c r="R147" s="17">
        <f>data_survey!AN146</f>
        <v>0</v>
      </c>
      <c r="S147" s="17">
        <f>data_survey!AJ146</f>
        <v>1</v>
      </c>
      <c r="T147" s="17">
        <f>data_survey!AJ146</f>
        <v>1</v>
      </c>
      <c r="U147" s="17">
        <f>data_survey!CI146</f>
        <v>0</v>
      </c>
      <c r="V147" s="17">
        <f>data_survey!CG146</f>
        <v>0</v>
      </c>
      <c r="W147" s="17">
        <f>data_survey!CE146</f>
        <v>1</v>
      </c>
      <c r="X147" s="17">
        <f>data_survey!CC146</f>
        <v>1</v>
      </c>
      <c r="Y147" s="17">
        <f>data_survey!CA146</f>
        <v>1</v>
      </c>
      <c r="Z147" s="17">
        <f>data_survey!BN146</f>
        <v>2</v>
      </c>
      <c r="AA147" s="17">
        <f>data_survey!BP146</f>
        <v>0</v>
      </c>
      <c r="AB147" s="17">
        <f>data_survey!BQ146</f>
        <v>1</v>
      </c>
      <c r="AC147" s="17">
        <f>data_survey!BT146</f>
        <v>0</v>
      </c>
      <c r="AD147" s="17">
        <f>data_survey!CU146</f>
        <v>0</v>
      </c>
      <c r="AE147" s="17">
        <f>data_survey!CV146</f>
        <v>0</v>
      </c>
      <c r="AF147" s="17">
        <f>data_survey!CW146</f>
        <v>0</v>
      </c>
      <c r="AG147" s="17">
        <f>data_survey!CO146</f>
        <v>0</v>
      </c>
      <c r="AH147" s="17">
        <f>data_survey!DA146</f>
        <v>0</v>
      </c>
      <c r="AI147" s="17">
        <f>data_survey!DC146</f>
        <v>0</v>
      </c>
      <c r="AJ147" s="17">
        <f>data_survey!DQ146</f>
        <v>0</v>
      </c>
      <c r="AK147" s="17">
        <f>data_survey!DF146</f>
        <v>0</v>
      </c>
      <c r="AL147" s="17">
        <f>if(AK147=1, data_survey!DN146, 0)</f>
        <v>0</v>
      </c>
      <c r="AM147" s="17">
        <f>data_survey!CM146</f>
        <v>1.5</v>
      </c>
      <c r="AN147" s="17">
        <f>data_survey!DH146</f>
        <v>0</v>
      </c>
      <c r="AO147" s="17">
        <f>data_survey!DJ146</f>
        <v>0</v>
      </c>
      <c r="AP147" s="17">
        <f>data_survey!DL146</f>
        <v>0</v>
      </c>
      <c r="AQ147" s="17">
        <f>data_survey!BC146</f>
        <v>2</v>
      </c>
      <c r="AR147" s="17">
        <f>data_survey!BD146</f>
        <v>1</v>
      </c>
      <c r="AS147" s="17">
        <f>data_survey!BE146</f>
        <v>2</v>
      </c>
      <c r="AT147" s="17">
        <f>data_survey!BF146</f>
        <v>2</v>
      </c>
      <c r="AU147" s="17">
        <f>data_survey!BG146</f>
        <v>1</v>
      </c>
      <c r="AV147" s="17">
        <f>data_survey!BH146</f>
        <v>1</v>
      </c>
      <c r="AW147" s="17">
        <f>data_survey!BI146</f>
        <v>1</v>
      </c>
      <c r="AX147" s="17">
        <f>data_survey!AP146</f>
        <v>3</v>
      </c>
      <c r="AY147" s="17">
        <f>data_survey!AQ146</f>
        <v>1</v>
      </c>
      <c r="AZ147" s="17">
        <f>data_survey!AR146</f>
        <v>2</v>
      </c>
      <c r="BA147" s="17">
        <f>data_survey!AS146</f>
        <v>2</v>
      </c>
      <c r="BB147" s="17">
        <f>data_survey!AT146</f>
        <v>3</v>
      </c>
      <c r="BC147" s="17">
        <f>data_survey!AU146</f>
        <v>3</v>
      </c>
      <c r="BD147" s="17">
        <f>data_survey!AV146</f>
        <v>3</v>
      </c>
      <c r="BE147" s="17">
        <f>data_survey!AW146</f>
        <v>1</v>
      </c>
      <c r="BF147" s="17">
        <f>data_survey!AX146</f>
        <v>1</v>
      </c>
      <c r="BG147" s="17"/>
    </row>
    <row r="148">
      <c r="A148" s="17">
        <f>if(data_survey!C147="Nam", 0, 1)</f>
        <v>0</v>
      </c>
      <c r="B148" s="17">
        <f>IFERROR(__xludf.DUMMYFUNCTION("LET(
  t, LOWER(TRIM(data_survey!E147)),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48" s="17">
        <f>IFERROR(__xludf.DUMMYFUNCTION("LET(
  t, LOWER(TRIM(data_survey!G147)),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48" s="17">
        <f>IFERROR(__xludf.DUMMYFUNCTION("LET(
  text, LOWER(data_survey!I147),
  IFERROR(
    IFS(
      REGEXMATCH(text,""ở cùng gia đình|ở trọ cùng gia đình""), 0,
      REGEXMATCH(text,""thuê trọ""), 1,
      REGEXMATCH(text,""ở ktx""), 2,
      REGEXMATCH(text,""có nhà tại khu vực đang học|c"&amp;"ó nhà|ở riêng tại chung cư""), 3,
      REGEXMATCH(text,""ở nhà người quen""), 4
    ),
  -1)
)"),1.0)</f>
        <v>1</v>
      </c>
      <c r="E148" s="17">
        <f>IFERROR(__xludf.DUMMYFUNCTION("LET(
  t, LOWER(TRIM(data_survey!K147)),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48" s="17">
        <f>IFERROR(__xludf.DUMMYFUNCTION("LET(
  t, LOWER(TRIM(data_survey!M147)),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48" s="17">
        <f>if(data_survey!O147="Có", 1, 0)</f>
        <v>1</v>
      </c>
      <c r="H148" s="17">
        <f>if(data_survey!R147="", 0, data_survey!R147)</f>
        <v>1</v>
      </c>
      <c r="I148" s="17">
        <f>data_survey!W147</f>
        <v>40</v>
      </c>
      <c r="J148" s="17">
        <f>if(data_survey!AF147="Không áp lực", 0, if(data_survey!AF147="Có chút áp lực", 1, if(data_survey!AF147="Áp lực nhiều", 2, 3)))</f>
        <v>3</v>
      </c>
      <c r="K148" s="17">
        <f>SWITCH(data_survey!AG147,
 "Không ảnh hưởng",0,
 "Có chút ảnh hưởng",1,
 "Ảnh hưởng nhiều",2,
 "Ảnh hưởng rất nhiều",3)</f>
        <v>1</v>
      </c>
      <c r="L148" s="17">
        <f>SWITCH(data_survey!AD147,
 "Không",0,
 "Có một chút",1,
 "Rất lo lắng",2)</f>
        <v>0</v>
      </c>
      <c r="M148" s="17">
        <f>SWITCH(data_survey!AE147,
 "Không",0,
 "Có một chút",1,
 "Nhiều",2)</f>
        <v>0</v>
      </c>
      <c r="N148" s="17">
        <f>data_survey!BV147</f>
        <v>1</v>
      </c>
      <c r="O148" s="17">
        <f>SWITCH(data_survey!BY147,
 "Không",0,
 "Có",1,
 "Nhiều",2)</f>
        <v>1</v>
      </c>
      <c r="P148" s="17">
        <f>if(data_survey!BW147="Không", 0, 1)</f>
        <v>1</v>
      </c>
      <c r="Q148" s="17">
        <f>IF(OR(
ISNUMBER(SEARCH("cha",data_survey!BX147)),
ISNUMBER(SEARCH("mẹ",data_survey!BX147)),
ISNUMBER(SEARCH("ba mẹ",data_survey!BX147)),
ISNUMBER(SEARCH("bame",data_survey!BX147)),
ISNUMBER(SEARCH("gia đình",data_survey!BX147)),
ISNUMBER(SEARCH("chị",data_survey!BX147)),
ISNUMBER(SEARCH("anh",data_survey!BX147)),
ISNUMBER(SEARCH("ông bà",data_survey!BX147)),
ISNUMBER(SEARCH("giám hộ",data_survey!BX147))
),1,
IF(OR(
ISNUMBER(SEARCH("bản thân",data_survey!BX147)),
ISNUMBER(SEARCH("tự mình",data_survey!BX147)),
ISNUMBER(SEARCH("tự bản thân",data_survey!BX147)),
ISNUMBER(SEARCH("tiền đi làm",data_survey!BX147)),
ISNUMBER(SEARCH("nghiên cứu khoa học",data_survey!BX147)),
ISNUMBER(SEARCH("một nửa lo",data_survey!BX147))
),2,
IF(OR(
ISNUMBER(SEARCH("học bổng",data_survey!BX147)),
ISNUMBER(SEARCH("giảm học phí",data_survey!BX147)),
ISNUMBER(SEARCH("không cần HP",data_survey!BX147)),
ISNUMBER(SEARCH("sư phạm",data_survey!BX147))
),3,4)))</f>
        <v>1</v>
      </c>
      <c r="R148" s="17">
        <f>data_survey!AN147</f>
        <v>0</v>
      </c>
      <c r="S148" s="17">
        <f>data_survey!AJ147</f>
        <v>1</v>
      </c>
      <c r="T148" s="17">
        <f>data_survey!AJ147</f>
        <v>1</v>
      </c>
      <c r="U148" s="17">
        <f>data_survey!CI147</f>
        <v>2</v>
      </c>
      <c r="V148" s="17">
        <f>data_survey!CG147</f>
        <v>2</v>
      </c>
      <c r="W148" s="17">
        <f>data_survey!CE147</f>
        <v>2</v>
      </c>
      <c r="X148" s="17">
        <f>data_survey!CC147</f>
        <v>2</v>
      </c>
      <c r="Y148" s="17">
        <f>data_survey!CA147</f>
        <v>2</v>
      </c>
      <c r="Z148" s="17">
        <f>data_survey!BN147</f>
        <v>1</v>
      </c>
      <c r="AA148" s="17">
        <f>data_survey!BP147</f>
        <v>0</v>
      </c>
      <c r="AB148" s="17">
        <f>data_survey!BQ147</f>
        <v>1</v>
      </c>
      <c r="AC148" s="17">
        <f>data_survey!BT147</f>
        <v>0</v>
      </c>
      <c r="AD148" s="17">
        <f>data_survey!CU147</f>
        <v>0</v>
      </c>
      <c r="AE148" s="17">
        <f>data_survey!CV147</f>
        <v>1</v>
      </c>
      <c r="AF148" s="17">
        <f>data_survey!CW147</f>
        <v>1</v>
      </c>
      <c r="AG148" s="17">
        <f>data_survey!CO147</f>
        <v>0</v>
      </c>
      <c r="AH148" s="17">
        <f>data_survey!DA147</f>
        <v>0</v>
      </c>
      <c r="AI148" s="17">
        <f>data_survey!DC147</f>
        <v>1</v>
      </c>
      <c r="AJ148" s="17">
        <f>data_survey!DQ147</f>
        <v>0</v>
      </c>
      <c r="AK148" s="17">
        <f>data_survey!DF147</f>
        <v>1</v>
      </c>
      <c r="AL148" s="17">
        <f>if(AK148=1, data_survey!DN147, 0)</f>
        <v>5</v>
      </c>
      <c r="AM148" s="17">
        <f>data_survey!CM147</f>
        <v>1.5</v>
      </c>
      <c r="AN148" s="17">
        <f>data_survey!DH147</f>
        <v>1</v>
      </c>
      <c r="AO148" s="17">
        <f>data_survey!DJ147</f>
        <v>0</v>
      </c>
      <c r="AP148" s="17">
        <f>data_survey!DL147</f>
        <v>0</v>
      </c>
      <c r="AQ148" s="17">
        <f>data_survey!BC147</f>
        <v>2</v>
      </c>
      <c r="AR148" s="17">
        <f>data_survey!BD147</f>
        <v>2</v>
      </c>
      <c r="AS148" s="17">
        <f>data_survey!BE147</f>
        <v>3</v>
      </c>
      <c r="AT148" s="17">
        <f>data_survey!BF147</f>
        <v>2</v>
      </c>
      <c r="AU148" s="17">
        <f>data_survey!BG147</f>
        <v>2</v>
      </c>
      <c r="AV148" s="17">
        <f>data_survey!BH147</f>
        <v>2</v>
      </c>
      <c r="AW148" s="17">
        <f>data_survey!BI147</f>
        <v>2</v>
      </c>
      <c r="AX148" s="17">
        <f>data_survey!AP147</f>
        <v>2</v>
      </c>
      <c r="AY148" s="17">
        <f>data_survey!AQ147</f>
        <v>2</v>
      </c>
      <c r="AZ148" s="17">
        <f>data_survey!AR147</f>
        <v>4</v>
      </c>
      <c r="BA148" s="17">
        <f>data_survey!AS147</f>
        <v>2</v>
      </c>
      <c r="BB148" s="17">
        <f>data_survey!AT147</f>
        <v>2</v>
      </c>
      <c r="BC148" s="17">
        <f>data_survey!AU147</f>
        <v>4</v>
      </c>
      <c r="BD148" s="17">
        <f>data_survey!AV147</f>
        <v>4</v>
      </c>
      <c r="BE148" s="17">
        <f>data_survey!AW147</f>
        <v>2</v>
      </c>
      <c r="BF148" s="17">
        <f>data_survey!AX147</f>
        <v>2</v>
      </c>
      <c r="BG148" s="17"/>
    </row>
    <row r="149">
      <c r="A149" s="17">
        <f>if(data_survey!C148="Nam", 0, 1)</f>
        <v>0</v>
      </c>
      <c r="B149" s="17">
        <f>IFERROR(__xludf.DUMMYFUNCTION("LET(
  t, LOWER(TRIM(data_survey!E148)),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49" s="17">
        <f>IFERROR(__xludf.DUMMYFUNCTION("LET(
  t, LOWER(TRIM(data_survey!G148)),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49" s="17">
        <f>IFERROR(__xludf.DUMMYFUNCTION("LET(
  text, LOWER(data_survey!I148),
  IFERROR(
    IFS(
      REGEXMATCH(text,""ở cùng gia đình|ở trọ cùng gia đình""), 0,
      REGEXMATCH(text,""thuê trọ""), 1,
      REGEXMATCH(text,""ở ktx""), 2,
      REGEXMATCH(text,""có nhà tại khu vực đang học|c"&amp;"ó nhà|ở riêng tại chung cư""), 3,
      REGEXMATCH(text,""ở nhà người quen""), 4
    ),
  -1)
)"),0.0)</f>
        <v>0</v>
      </c>
      <c r="E149" s="17">
        <f>IFERROR(__xludf.DUMMYFUNCTION("LET(
  t, LOWER(TRIM(data_survey!K148)),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49" s="17">
        <f>IFERROR(__xludf.DUMMYFUNCTION("LET(
  t, LOWER(TRIM(data_survey!M148)),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49" s="17">
        <f>if(data_survey!O148="Có", 1, 0)</f>
        <v>0</v>
      </c>
      <c r="H149" s="17">
        <f>if(data_survey!R148="", 0, data_survey!R148)</f>
        <v>0</v>
      </c>
      <c r="I149" s="17">
        <f>data_survey!W148</f>
        <v>0</v>
      </c>
      <c r="J149" s="17">
        <f>if(data_survey!AF148="Không áp lực", 0, if(data_survey!AF148="Có chút áp lực", 1, if(data_survey!AF148="Áp lực nhiều", 2, 3)))</f>
        <v>1</v>
      </c>
      <c r="K149" s="17">
        <f>SWITCH(data_survey!AG148,
 "Không ảnh hưởng",0,
 "Có chút ảnh hưởng",1,
 "Ảnh hưởng nhiều",2,
 "Ảnh hưởng rất nhiều",3)</f>
        <v>0</v>
      </c>
      <c r="L149" s="17">
        <f>SWITCH(data_survey!AD148,
 "Không",0,
 "Có một chút",1,
 "Rất lo lắng",2)</f>
        <v>2</v>
      </c>
      <c r="M149" s="17">
        <f>SWITCH(data_survey!AE148,
 "Không",0,
 "Có một chút",1,
 "Nhiều",2)</f>
        <v>0</v>
      </c>
      <c r="N149" s="17">
        <f>data_survey!BV148</f>
        <v>4</v>
      </c>
      <c r="O149" s="17">
        <f>SWITCH(data_survey!BY148,
 "Không",0,
 "Có",1,
 "Nhiều",2)</f>
        <v>0</v>
      </c>
      <c r="P149" s="17">
        <f>if(data_survey!BW148="Không", 0, 1)</f>
        <v>0</v>
      </c>
      <c r="Q149" s="17">
        <f>IF(OR(
ISNUMBER(SEARCH("cha",data_survey!BX148)),
ISNUMBER(SEARCH("mẹ",data_survey!BX148)),
ISNUMBER(SEARCH("ba mẹ",data_survey!BX148)),
ISNUMBER(SEARCH("bame",data_survey!BX148)),
ISNUMBER(SEARCH("gia đình",data_survey!BX148)),
ISNUMBER(SEARCH("chị",data_survey!BX148)),
ISNUMBER(SEARCH("anh",data_survey!BX148)),
ISNUMBER(SEARCH("ông bà",data_survey!BX148)),
ISNUMBER(SEARCH("giám hộ",data_survey!BX148))
),1,
IF(OR(
ISNUMBER(SEARCH("bản thân",data_survey!BX148)),
ISNUMBER(SEARCH("tự mình",data_survey!BX148)),
ISNUMBER(SEARCH("tự bản thân",data_survey!BX148)),
ISNUMBER(SEARCH("tiền đi làm",data_survey!BX148)),
ISNUMBER(SEARCH("nghiên cứu khoa học",data_survey!BX148)),
ISNUMBER(SEARCH("một nửa lo",data_survey!BX148))
),2,
IF(OR(
ISNUMBER(SEARCH("học bổng",data_survey!BX148)),
ISNUMBER(SEARCH("giảm học phí",data_survey!BX148)),
ISNUMBER(SEARCH("không cần HP",data_survey!BX148)),
ISNUMBER(SEARCH("sư phạm",data_survey!BX148))
),3,4)))</f>
        <v>1</v>
      </c>
      <c r="R149" s="17">
        <f>data_survey!AN148</f>
        <v>0</v>
      </c>
      <c r="S149" s="17">
        <f>data_survey!AJ148</f>
        <v>2</v>
      </c>
      <c r="T149" s="17">
        <f>data_survey!AJ148</f>
        <v>2</v>
      </c>
      <c r="U149" s="17">
        <f>data_survey!CI148</f>
        <v>2</v>
      </c>
      <c r="V149" s="17">
        <f>data_survey!CG148</f>
        <v>1</v>
      </c>
      <c r="W149" s="17">
        <f>data_survey!CE148</f>
        <v>2</v>
      </c>
      <c r="X149" s="17">
        <f>data_survey!CC148</f>
        <v>1</v>
      </c>
      <c r="Y149" s="17">
        <f>data_survey!CA148</f>
        <v>0</v>
      </c>
      <c r="Z149" s="17">
        <f>data_survey!BN148</f>
        <v>1</v>
      </c>
      <c r="AA149" s="17">
        <f>data_survey!BP148</f>
        <v>0</v>
      </c>
      <c r="AB149" s="17">
        <f>data_survey!BQ148</f>
        <v>1</v>
      </c>
      <c r="AC149" s="17">
        <f>data_survey!BT148</f>
        <v>1</v>
      </c>
      <c r="AD149" s="17">
        <f>data_survey!CU148</f>
        <v>1</v>
      </c>
      <c r="AE149" s="17">
        <f>data_survey!CV148</f>
        <v>1</v>
      </c>
      <c r="AF149" s="17">
        <f>data_survey!CW148</f>
        <v>0</v>
      </c>
      <c r="AG149" s="17">
        <f>data_survey!CO148</f>
        <v>0</v>
      </c>
      <c r="AH149" s="17">
        <f>data_survey!DA148</f>
        <v>0</v>
      </c>
      <c r="AI149" s="17">
        <f>data_survey!DC148</f>
        <v>0</v>
      </c>
      <c r="AJ149" s="17">
        <f>data_survey!DQ148</f>
        <v>0</v>
      </c>
      <c r="AK149" s="17">
        <f>data_survey!DF148</f>
        <v>1</v>
      </c>
      <c r="AL149" s="17">
        <f>if(AK149=1, data_survey!DN148, 0)</f>
        <v>0.5</v>
      </c>
      <c r="AM149" s="17">
        <f>data_survey!CM148</f>
        <v>6</v>
      </c>
      <c r="AN149" s="17">
        <f>data_survey!DH148</f>
        <v>0</v>
      </c>
      <c r="AO149" s="17">
        <f>data_survey!DJ148</f>
        <v>0</v>
      </c>
      <c r="AP149" s="17">
        <f>data_survey!DL148</f>
        <v>0</v>
      </c>
      <c r="AQ149" s="17">
        <f>data_survey!BC148</f>
        <v>1</v>
      </c>
      <c r="AR149" s="17">
        <f>data_survey!BD148</f>
        <v>1</v>
      </c>
      <c r="AS149" s="17">
        <f>data_survey!BE148</f>
        <v>1</v>
      </c>
      <c r="AT149" s="17">
        <f>data_survey!BF148</f>
        <v>1</v>
      </c>
      <c r="AU149" s="17">
        <f>data_survey!BG148</f>
        <v>1</v>
      </c>
      <c r="AV149" s="17">
        <f>data_survey!BH148</f>
        <v>1</v>
      </c>
      <c r="AW149" s="17">
        <f>data_survey!BI148</f>
        <v>1</v>
      </c>
      <c r="AX149" s="17">
        <f>data_survey!AP148</f>
        <v>1</v>
      </c>
      <c r="AY149" s="17">
        <f>data_survey!AQ148</f>
        <v>1</v>
      </c>
      <c r="AZ149" s="17">
        <f>data_survey!AR148</f>
        <v>3</v>
      </c>
      <c r="BA149" s="17">
        <f>data_survey!AS148</f>
        <v>2</v>
      </c>
      <c r="BB149" s="17">
        <f>data_survey!AT148</f>
        <v>2</v>
      </c>
      <c r="BC149" s="17">
        <f>data_survey!AU148</f>
        <v>1</v>
      </c>
      <c r="BD149" s="17">
        <f>data_survey!AV148</f>
        <v>2</v>
      </c>
      <c r="BE149" s="17">
        <f>data_survey!AW148</f>
        <v>1</v>
      </c>
      <c r="BF149" s="17">
        <f>data_survey!AX148</f>
        <v>1</v>
      </c>
      <c r="BG149" s="17"/>
    </row>
    <row r="150">
      <c r="A150" s="17">
        <f>if(data_survey!C149="Nam", 0, 1)</f>
        <v>0</v>
      </c>
      <c r="B150" s="17">
        <f>IFERROR(__xludf.DUMMYFUNCTION("LET(
  t, LOWER(TRIM(data_survey!E149)),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150" s="17">
        <f>IFERROR(__xludf.DUMMYFUNCTION("LET(
  t, LOWER(TRIM(data_survey!G149)),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50" s="17">
        <f>IFERROR(__xludf.DUMMYFUNCTION("LET(
  text, LOWER(data_survey!I149),
  IFERROR(
    IFS(
      REGEXMATCH(text,""ở cùng gia đình|ở trọ cùng gia đình""), 0,
      REGEXMATCH(text,""thuê trọ""), 1,
      REGEXMATCH(text,""ở ktx""), 2,
      REGEXMATCH(text,""có nhà tại khu vực đang học|c"&amp;"ó nhà|ở riêng tại chung cư""), 3,
      REGEXMATCH(text,""ở nhà người quen""), 4
    ),
  -1)
)"),0.0)</f>
        <v>0</v>
      </c>
      <c r="E150" s="17">
        <f>IFERROR(__xludf.DUMMYFUNCTION("LET(
  t, LOWER(TRIM(data_survey!K149)),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50" s="17">
        <f>IFERROR(__xludf.DUMMYFUNCTION("LET(
  t, LOWER(TRIM(data_survey!M149)),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50" s="17">
        <f>if(data_survey!O149="Có", 1, 0)</f>
        <v>0</v>
      </c>
      <c r="H150" s="17">
        <f>if(data_survey!R149="", 0, data_survey!R149)</f>
        <v>0</v>
      </c>
      <c r="I150" s="17">
        <f>data_survey!W149</f>
        <v>0</v>
      </c>
      <c r="J150" s="17">
        <f>if(data_survey!AF149="Không áp lực", 0, if(data_survey!AF149="Có chút áp lực", 1, if(data_survey!AF149="Áp lực nhiều", 2, 3)))</f>
        <v>2</v>
      </c>
      <c r="K150" s="17">
        <f>SWITCH(data_survey!AG149,
 "Không ảnh hưởng",0,
 "Có chút ảnh hưởng",1,
 "Ảnh hưởng nhiều",2,
 "Ảnh hưởng rất nhiều",3)</f>
        <v>2</v>
      </c>
      <c r="L150" s="17">
        <f>SWITCH(data_survey!AD149,
 "Không",0,
 "Có một chút",1,
 "Rất lo lắng",2)</f>
        <v>2</v>
      </c>
      <c r="M150" s="17">
        <f>SWITCH(data_survey!AE149,
 "Không",0,
 "Có một chút",1,
 "Nhiều",2)</f>
        <v>0</v>
      </c>
      <c r="N150" s="17">
        <f>data_survey!BV149</f>
        <v>2</v>
      </c>
      <c r="O150" s="17">
        <f>SWITCH(data_survey!BY149,
 "Không",0,
 "Có",1,
 "Nhiều",2)</f>
        <v>0</v>
      </c>
      <c r="P150" s="17">
        <f>if(data_survey!BW149="Không", 0, 1)</f>
        <v>1</v>
      </c>
      <c r="Q150" s="17">
        <f>IF(OR(
ISNUMBER(SEARCH("cha",data_survey!BX149)),
ISNUMBER(SEARCH("mẹ",data_survey!BX149)),
ISNUMBER(SEARCH("ba mẹ",data_survey!BX149)),
ISNUMBER(SEARCH("bame",data_survey!BX149)),
ISNUMBER(SEARCH("gia đình",data_survey!BX149)),
ISNUMBER(SEARCH("chị",data_survey!BX149)),
ISNUMBER(SEARCH("anh",data_survey!BX149)),
ISNUMBER(SEARCH("ông bà",data_survey!BX149)),
ISNUMBER(SEARCH("giám hộ",data_survey!BX149))
),1,
IF(OR(
ISNUMBER(SEARCH("bản thân",data_survey!BX149)),
ISNUMBER(SEARCH("tự mình",data_survey!BX149)),
ISNUMBER(SEARCH("tự bản thân",data_survey!BX149)),
ISNUMBER(SEARCH("tiền đi làm",data_survey!BX149)),
ISNUMBER(SEARCH("nghiên cứu khoa học",data_survey!BX149)),
ISNUMBER(SEARCH("một nửa lo",data_survey!BX149))
),2,
IF(OR(
ISNUMBER(SEARCH("học bổng",data_survey!BX149)),
ISNUMBER(SEARCH("giảm học phí",data_survey!BX149)),
ISNUMBER(SEARCH("không cần HP",data_survey!BX149)),
ISNUMBER(SEARCH("sư phạm",data_survey!BX149))
),3,4)))</f>
        <v>1</v>
      </c>
      <c r="R150" s="17">
        <f>data_survey!AN149</f>
        <v>2</v>
      </c>
      <c r="S150" s="17">
        <f>data_survey!AJ149</f>
        <v>2</v>
      </c>
      <c r="T150" s="17">
        <f>data_survey!AJ149</f>
        <v>2</v>
      </c>
      <c r="U150" s="17">
        <f>data_survey!CI149</f>
        <v>1</v>
      </c>
      <c r="V150" s="17">
        <f>data_survey!CG149</f>
        <v>0</v>
      </c>
      <c r="W150" s="17">
        <f>data_survey!CE149</f>
        <v>1</v>
      </c>
      <c r="X150" s="17">
        <f>data_survey!CC149</f>
        <v>2</v>
      </c>
      <c r="Y150" s="17">
        <f>data_survey!CA149</f>
        <v>2</v>
      </c>
      <c r="Z150" s="17">
        <f>data_survey!BN149</f>
        <v>3</v>
      </c>
      <c r="AA150" s="17">
        <f>data_survey!BP149</f>
        <v>1</v>
      </c>
      <c r="AB150" s="17">
        <f>data_survey!BQ149</f>
        <v>2</v>
      </c>
      <c r="AC150" s="17">
        <f>data_survey!BT149</f>
        <v>0</v>
      </c>
      <c r="AD150" s="17">
        <f>data_survey!CU149</f>
        <v>1</v>
      </c>
      <c r="AE150" s="17">
        <f>data_survey!CV149</f>
        <v>1</v>
      </c>
      <c r="AF150" s="17">
        <f>data_survey!CW149</f>
        <v>0</v>
      </c>
      <c r="AG150" s="17">
        <f>data_survey!CO149</f>
        <v>1</v>
      </c>
      <c r="AH150" s="17">
        <f>data_survey!DA149</f>
        <v>0</v>
      </c>
      <c r="AI150" s="17">
        <f>data_survey!DC149</f>
        <v>0</v>
      </c>
      <c r="AJ150" s="17">
        <f>data_survey!DQ149</f>
        <v>1</v>
      </c>
      <c r="AK150" s="17">
        <f>data_survey!DF149</f>
        <v>1</v>
      </c>
      <c r="AL150" s="17">
        <f>if(AK150=1, data_survey!DN149, 0)</f>
        <v>5</v>
      </c>
      <c r="AM150" s="17">
        <f>data_survey!CM149</f>
        <v>6</v>
      </c>
      <c r="AN150" s="17">
        <f>data_survey!DH149</f>
        <v>1</v>
      </c>
      <c r="AO150" s="17">
        <f>data_survey!DJ149</f>
        <v>0</v>
      </c>
      <c r="AP150" s="17">
        <f>data_survey!DL149</f>
        <v>0</v>
      </c>
      <c r="AQ150" s="17">
        <f>data_survey!BC149</f>
        <v>3</v>
      </c>
      <c r="AR150" s="17">
        <f>data_survey!BD149</f>
        <v>2</v>
      </c>
      <c r="AS150" s="17">
        <f>data_survey!BE149</f>
        <v>3</v>
      </c>
      <c r="AT150" s="17">
        <f>data_survey!BF149</f>
        <v>2</v>
      </c>
      <c r="AU150" s="17">
        <f>data_survey!BG149</f>
        <v>4</v>
      </c>
      <c r="AV150" s="17">
        <f>data_survey!BH149</f>
        <v>1</v>
      </c>
      <c r="AW150" s="17">
        <f>data_survey!BI149</f>
        <v>2</v>
      </c>
      <c r="AX150" s="17">
        <f>data_survey!AP149</f>
        <v>2</v>
      </c>
      <c r="AY150" s="17">
        <f>data_survey!AQ149</f>
        <v>2</v>
      </c>
      <c r="AZ150" s="17">
        <f>data_survey!AR149</f>
        <v>2</v>
      </c>
      <c r="BA150" s="17">
        <f>data_survey!AS149</f>
        <v>3</v>
      </c>
      <c r="BB150" s="17">
        <f>data_survey!AT149</f>
        <v>1</v>
      </c>
      <c r="BC150" s="17">
        <f>data_survey!AU149</f>
        <v>2</v>
      </c>
      <c r="BD150" s="17">
        <f>data_survey!AV149</f>
        <v>1</v>
      </c>
      <c r="BE150" s="17">
        <f>data_survey!AW149</f>
        <v>1</v>
      </c>
      <c r="BF150" s="17">
        <f>data_survey!AX149</f>
        <v>1</v>
      </c>
      <c r="BG150" s="17"/>
    </row>
    <row r="151">
      <c r="A151" s="17">
        <f>if(data_survey!C150="Nam", 0, 1)</f>
        <v>0</v>
      </c>
      <c r="B151" s="17">
        <f>IFERROR(__xludf.DUMMYFUNCTION("LET(
  t, LOWER(TRIM(data_survey!E150)),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51" s="17">
        <f>IFERROR(__xludf.DUMMYFUNCTION("LET(
  t, LOWER(TRIM(data_survey!G150)),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51" s="17">
        <f>IFERROR(__xludf.DUMMYFUNCTION("LET(
  text, LOWER(data_survey!I150),
  IFERROR(
    IFS(
      REGEXMATCH(text,""ở cùng gia đình|ở trọ cùng gia đình""), 0,
      REGEXMATCH(text,""thuê trọ""), 1,
      REGEXMATCH(text,""ở ktx""), 2,
      REGEXMATCH(text,""có nhà tại khu vực đang học|c"&amp;"ó nhà|ở riêng tại chung cư""), 3,
      REGEXMATCH(text,""ở nhà người quen""), 4
    ),
  -1)
)"),1.0)</f>
        <v>1</v>
      </c>
      <c r="E151" s="17">
        <f>IFERROR(__xludf.DUMMYFUNCTION("LET(
  t, LOWER(TRIM(data_survey!K150)),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51" s="17">
        <f>IFERROR(__xludf.DUMMYFUNCTION("LET(
  t, LOWER(TRIM(data_survey!M150)),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51" s="17">
        <f>if(data_survey!O150="Có", 1, 0)</f>
        <v>0</v>
      </c>
      <c r="H151" s="17">
        <f>if(data_survey!R150="", 0, data_survey!R150)</f>
        <v>0</v>
      </c>
      <c r="I151" s="17">
        <f>data_survey!W150</f>
        <v>0</v>
      </c>
      <c r="J151" s="17">
        <f>if(data_survey!AF150="Không áp lực", 0, if(data_survey!AF150="Có chút áp lực", 1, if(data_survey!AF150="Áp lực nhiều", 2, 3)))</f>
        <v>2</v>
      </c>
      <c r="K151" s="17">
        <f>SWITCH(data_survey!AG150,
 "Không ảnh hưởng",0,
 "Có chút ảnh hưởng",1,
 "Ảnh hưởng nhiều",2,
 "Ảnh hưởng rất nhiều",3)</f>
        <v>1</v>
      </c>
      <c r="L151" s="17">
        <f>SWITCH(data_survey!AD150,
 "Không",0,
 "Có một chút",1,
 "Rất lo lắng",2)</f>
        <v>2</v>
      </c>
      <c r="M151" s="17">
        <f>SWITCH(data_survey!AE150,
 "Không",0,
 "Có một chút",1,
 "Nhiều",2)</f>
        <v>0</v>
      </c>
      <c r="N151" s="17">
        <f>data_survey!BV150</f>
        <v>3</v>
      </c>
      <c r="O151" s="17">
        <f>SWITCH(data_survey!BY150,
 "Không",0,
 "Có",1,
 "Nhiều",2)</f>
        <v>1</v>
      </c>
      <c r="P151" s="17">
        <f>if(data_survey!BW150="Không", 0, 1)</f>
        <v>1</v>
      </c>
      <c r="Q151" s="17">
        <f>IF(OR(
ISNUMBER(SEARCH("cha",data_survey!BX150)),
ISNUMBER(SEARCH("mẹ",data_survey!BX150)),
ISNUMBER(SEARCH("ba mẹ",data_survey!BX150)),
ISNUMBER(SEARCH("bame",data_survey!BX150)),
ISNUMBER(SEARCH("gia đình",data_survey!BX150)),
ISNUMBER(SEARCH("chị",data_survey!BX150)),
ISNUMBER(SEARCH("anh",data_survey!BX150)),
ISNUMBER(SEARCH("ông bà",data_survey!BX150)),
ISNUMBER(SEARCH("giám hộ",data_survey!BX150))
),1,
IF(OR(
ISNUMBER(SEARCH("bản thân",data_survey!BX150)),
ISNUMBER(SEARCH("tự mình",data_survey!BX150)),
ISNUMBER(SEARCH("tự bản thân",data_survey!BX150)),
ISNUMBER(SEARCH("tiền đi làm",data_survey!BX150)),
ISNUMBER(SEARCH("nghiên cứu khoa học",data_survey!BX150)),
ISNUMBER(SEARCH("một nửa lo",data_survey!BX150))
),2,
IF(OR(
ISNUMBER(SEARCH("học bổng",data_survey!BX150)),
ISNUMBER(SEARCH("giảm học phí",data_survey!BX150)),
ISNUMBER(SEARCH("không cần HP",data_survey!BX150)),
ISNUMBER(SEARCH("sư phạm",data_survey!BX150))
),3,4)))</f>
        <v>1</v>
      </c>
      <c r="R151" s="17">
        <f>data_survey!AN150</f>
        <v>0</v>
      </c>
      <c r="S151" s="17">
        <f>data_survey!AJ150</f>
        <v>0</v>
      </c>
      <c r="T151" s="17">
        <f>data_survey!AJ150</f>
        <v>0</v>
      </c>
      <c r="U151" s="17">
        <f>data_survey!CI150</f>
        <v>0</v>
      </c>
      <c r="V151" s="17">
        <f>data_survey!CG150</f>
        <v>0</v>
      </c>
      <c r="W151" s="17">
        <f>data_survey!CE150</f>
        <v>0</v>
      </c>
      <c r="X151" s="17">
        <f>data_survey!CC150</f>
        <v>1</v>
      </c>
      <c r="Y151" s="17">
        <f>data_survey!CA150</f>
        <v>1</v>
      </c>
      <c r="Z151" s="17">
        <f>data_survey!BN150</f>
        <v>2</v>
      </c>
      <c r="AA151" s="17">
        <f>data_survey!BP150</f>
        <v>0</v>
      </c>
      <c r="AB151" s="17">
        <f>data_survey!BQ150</f>
        <v>1</v>
      </c>
      <c r="AC151" s="17">
        <f>data_survey!BT150</f>
        <v>0</v>
      </c>
      <c r="AD151" s="17">
        <f>data_survey!CU150</f>
        <v>0</v>
      </c>
      <c r="AE151" s="17">
        <f>data_survey!CV150</f>
        <v>0</v>
      </c>
      <c r="AF151" s="17">
        <f>data_survey!CW150</f>
        <v>0</v>
      </c>
      <c r="AG151" s="17">
        <f>data_survey!CO150</f>
        <v>0</v>
      </c>
      <c r="AH151" s="17">
        <f>data_survey!DA150</f>
        <v>0</v>
      </c>
      <c r="AI151" s="17">
        <f>data_survey!DC150</f>
        <v>1</v>
      </c>
      <c r="AJ151" s="17">
        <f>data_survey!DQ150</f>
        <v>0</v>
      </c>
      <c r="AK151" s="17">
        <f>data_survey!DF150</f>
        <v>0</v>
      </c>
      <c r="AL151" s="17">
        <f>if(AK151=1, data_survey!DN150, 0)</f>
        <v>0</v>
      </c>
      <c r="AM151" s="17">
        <f>data_survey!CM150</f>
        <v>3.5</v>
      </c>
      <c r="AN151" s="17">
        <f>data_survey!DH150</f>
        <v>1</v>
      </c>
      <c r="AO151" s="17">
        <f>data_survey!DJ150</f>
        <v>0</v>
      </c>
      <c r="AP151" s="17">
        <f>data_survey!DL150</f>
        <v>0</v>
      </c>
      <c r="AQ151" s="17">
        <f>data_survey!BC150</f>
        <v>2</v>
      </c>
      <c r="AR151" s="17">
        <f>data_survey!BD150</f>
        <v>2</v>
      </c>
      <c r="AS151" s="17">
        <f>data_survey!BE150</f>
        <v>2</v>
      </c>
      <c r="AT151" s="17">
        <f>data_survey!BF150</f>
        <v>2</v>
      </c>
      <c r="AU151" s="17">
        <f>data_survey!BG150</f>
        <v>1</v>
      </c>
      <c r="AV151" s="17">
        <f>data_survey!BH150</f>
        <v>1</v>
      </c>
      <c r="AW151" s="17">
        <f>data_survey!BI150</f>
        <v>1</v>
      </c>
      <c r="AX151" s="17">
        <f>data_survey!AP150</f>
        <v>2</v>
      </c>
      <c r="AY151" s="17">
        <f>data_survey!AQ150</f>
        <v>2</v>
      </c>
      <c r="AZ151" s="17">
        <f>data_survey!AR150</f>
        <v>1</v>
      </c>
      <c r="BA151" s="17">
        <f>data_survey!AS150</f>
        <v>1</v>
      </c>
      <c r="BB151" s="17">
        <f>data_survey!AT150</f>
        <v>1</v>
      </c>
      <c r="BC151" s="17">
        <f>data_survey!AU150</f>
        <v>3</v>
      </c>
      <c r="BD151" s="17">
        <f>data_survey!AV150</f>
        <v>2</v>
      </c>
      <c r="BE151" s="17">
        <f>data_survey!AW150</f>
        <v>3</v>
      </c>
      <c r="BF151" s="17">
        <f>data_survey!AX150</f>
        <v>2</v>
      </c>
      <c r="BG151" s="17"/>
    </row>
    <row r="152">
      <c r="A152" s="17">
        <f>if(data_survey!C151="Nam", 0, 1)</f>
        <v>0</v>
      </c>
      <c r="B152" s="17">
        <f>IFERROR(__xludf.DUMMYFUNCTION("LET(
  t, LOWER(TRIM(data_survey!E151)),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52" s="17">
        <f>IFERROR(__xludf.DUMMYFUNCTION("LET(
  t, LOWER(TRIM(data_survey!G151)),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52" s="17">
        <f>IFERROR(__xludf.DUMMYFUNCTION("LET(
  text, LOWER(data_survey!I151),
  IFERROR(
    IFS(
      REGEXMATCH(text,""ở cùng gia đình|ở trọ cùng gia đình""), 0,
      REGEXMATCH(text,""thuê trọ""), 1,
      REGEXMATCH(text,""ở ktx""), 2,
      REGEXMATCH(text,""có nhà tại khu vực đang học|c"&amp;"ó nhà|ở riêng tại chung cư""), 3,
      REGEXMATCH(text,""ở nhà người quen""), 4
    ),
  -1)
)"),1.0)</f>
        <v>1</v>
      </c>
      <c r="E152" s="17">
        <f>IFERROR(__xludf.DUMMYFUNCTION("LET(
  t, LOWER(TRIM(data_survey!K151)),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52" s="17">
        <f>IFERROR(__xludf.DUMMYFUNCTION("LET(
  t, LOWER(TRIM(data_survey!M151)),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52" s="17">
        <f>if(data_survey!O151="Có", 1, 0)</f>
        <v>1</v>
      </c>
      <c r="H152" s="17">
        <f>if(data_survey!R151="", 0, data_survey!R151)</f>
        <v>1</v>
      </c>
      <c r="I152" s="17">
        <f>data_survey!W151</f>
        <v>40</v>
      </c>
      <c r="J152" s="17">
        <f>if(data_survey!AF151="Không áp lực", 0, if(data_survey!AF151="Có chút áp lực", 1, if(data_survey!AF151="Áp lực nhiều", 2, 3)))</f>
        <v>2</v>
      </c>
      <c r="K152" s="17">
        <f>SWITCH(data_survey!AG151,
 "Không ảnh hưởng",0,
 "Có chút ảnh hưởng",1,
 "Ảnh hưởng nhiều",2,
 "Ảnh hưởng rất nhiều",3)</f>
        <v>1</v>
      </c>
      <c r="L152" s="17">
        <f>SWITCH(data_survey!AD151,
 "Không",0,
 "Có một chút",1,
 "Rất lo lắng",2)</f>
        <v>2</v>
      </c>
      <c r="M152" s="17">
        <f>SWITCH(data_survey!AE151,
 "Không",0,
 "Có một chút",1,
 "Nhiều",2)</f>
        <v>1</v>
      </c>
      <c r="N152" s="17">
        <f>data_survey!BV151</f>
        <v>2</v>
      </c>
      <c r="O152" s="17">
        <f>SWITCH(data_survey!BY151,
 "Không",0,
 "Có",1,
 "Nhiều",2)</f>
        <v>1</v>
      </c>
      <c r="P152" s="17">
        <f>if(data_survey!BW151="Không", 0, 1)</f>
        <v>1</v>
      </c>
      <c r="Q152" s="17">
        <f>IF(OR(
ISNUMBER(SEARCH("cha",data_survey!BX151)),
ISNUMBER(SEARCH("mẹ",data_survey!BX151)),
ISNUMBER(SEARCH("ba mẹ",data_survey!BX151)),
ISNUMBER(SEARCH("bame",data_survey!BX151)),
ISNUMBER(SEARCH("gia đình",data_survey!BX151)),
ISNUMBER(SEARCH("chị",data_survey!BX151)),
ISNUMBER(SEARCH("anh",data_survey!BX151)),
ISNUMBER(SEARCH("ông bà",data_survey!BX151)),
ISNUMBER(SEARCH("giám hộ",data_survey!BX151))
),1,
IF(OR(
ISNUMBER(SEARCH("bản thân",data_survey!BX151)),
ISNUMBER(SEARCH("tự mình",data_survey!BX151)),
ISNUMBER(SEARCH("tự bản thân",data_survey!BX151)),
ISNUMBER(SEARCH("tiền đi làm",data_survey!BX151)),
ISNUMBER(SEARCH("nghiên cứu khoa học",data_survey!BX151)),
ISNUMBER(SEARCH("một nửa lo",data_survey!BX151))
),2,
IF(OR(
ISNUMBER(SEARCH("học bổng",data_survey!BX151)),
ISNUMBER(SEARCH("giảm học phí",data_survey!BX151)),
ISNUMBER(SEARCH("không cần HP",data_survey!BX151)),
ISNUMBER(SEARCH("sư phạm",data_survey!BX151))
),3,4)))</f>
        <v>1</v>
      </c>
      <c r="R152" s="17">
        <f>data_survey!AN151</f>
        <v>0</v>
      </c>
      <c r="S152" s="17">
        <f>data_survey!AJ151</f>
        <v>2</v>
      </c>
      <c r="T152" s="17">
        <f>data_survey!AJ151</f>
        <v>2</v>
      </c>
      <c r="U152" s="17">
        <f>data_survey!CI151</f>
        <v>1</v>
      </c>
      <c r="V152" s="17">
        <f>data_survey!CG151</f>
        <v>1</v>
      </c>
      <c r="W152" s="17">
        <f>data_survey!CE151</f>
        <v>1</v>
      </c>
      <c r="X152" s="17">
        <f>data_survey!CC151</f>
        <v>1</v>
      </c>
      <c r="Y152" s="17">
        <f>data_survey!CA151</f>
        <v>1</v>
      </c>
      <c r="Z152" s="17">
        <f>data_survey!BN151</f>
        <v>3</v>
      </c>
      <c r="AA152" s="17">
        <f>data_survey!BP151</f>
        <v>0</v>
      </c>
      <c r="AB152" s="17">
        <f>data_survey!BQ151</f>
        <v>3</v>
      </c>
      <c r="AC152" s="17">
        <f>data_survey!BT151</f>
        <v>0</v>
      </c>
      <c r="AD152" s="17">
        <f>data_survey!CU151</f>
        <v>0</v>
      </c>
      <c r="AE152" s="17">
        <f>data_survey!CV151</f>
        <v>0</v>
      </c>
      <c r="AF152" s="17">
        <f>data_survey!CW151</f>
        <v>0</v>
      </c>
      <c r="AG152" s="17">
        <f>data_survey!CO151</f>
        <v>1</v>
      </c>
      <c r="AH152" s="17">
        <f>data_survey!DA151</f>
        <v>0</v>
      </c>
      <c r="AI152" s="17">
        <f>data_survey!DC151</f>
        <v>0</v>
      </c>
      <c r="AJ152" s="17">
        <f>data_survey!DQ151</f>
        <v>0</v>
      </c>
      <c r="AK152" s="17">
        <f>data_survey!DF151</f>
        <v>0</v>
      </c>
      <c r="AL152" s="17">
        <f>if(AK152=1, data_survey!DN151, 0)</f>
        <v>0</v>
      </c>
      <c r="AM152" s="17">
        <f>data_survey!CM151</f>
        <v>3.5</v>
      </c>
      <c r="AN152" s="17">
        <f>data_survey!DH151</f>
        <v>0</v>
      </c>
      <c r="AO152" s="17">
        <f>data_survey!DJ151</f>
        <v>1</v>
      </c>
      <c r="AP152" s="17">
        <f>data_survey!DL151</f>
        <v>0</v>
      </c>
      <c r="AQ152" s="17">
        <f>data_survey!BC151</f>
        <v>3</v>
      </c>
      <c r="AR152" s="17">
        <f>data_survey!BD151</f>
        <v>2</v>
      </c>
      <c r="AS152" s="17">
        <f>data_survey!BE151</f>
        <v>2</v>
      </c>
      <c r="AT152" s="17">
        <f>data_survey!BF151</f>
        <v>2</v>
      </c>
      <c r="AU152" s="17">
        <f>data_survey!BG151</f>
        <v>2</v>
      </c>
      <c r="AV152" s="17">
        <f>data_survey!BH151</f>
        <v>2</v>
      </c>
      <c r="AW152" s="17">
        <f>data_survey!BI151</f>
        <v>3</v>
      </c>
      <c r="AX152" s="17">
        <f>data_survey!AP151</f>
        <v>2</v>
      </c>
      <c r="AY152" s="17">
        <f>data_survey!AQ151</f>
        <v>3</v>
      </c>
      <c r="AZ152" s="17">
        <f>data_survey!AR151</f>
        <v>3</v>
      </c>
      <c r="BA152" s="17">
        <f>data_survey!AS151</f>
        <v>2</v>
      </c>
      <c r="BB152" s="17">
        <f>data_survey!AT151</f>
        <v>3</v>
      </c>
      <c r="BC152" s="17">
        <f>data_survey!AU151</f>
        <v>4</v>
      </c>
      <c r="BD152" s="17">
        <f>data_survey!AV151</f>
        <v>2</v>
      </c>
      <c r="BE152" s="17">
        <f>data_survey!AW151</f>
        <v>3</v>
      </c>
      <c r="BF152" s="17">
        <f>data_survey!AX151</f>
        <v>2</v>
      </c>
      <c r="BG152" s="17"/>
    </row>
    <row r="153">
      <c r="A153" s="17">
        <f>if(data_survey!C152="Nam", 0, 1)</f>
        <v>1</v>
      </c>
      <c r="B153" s="17">
        <f>IFERROR(__xludf.DUMMYFUNCTION("LET(
  t, LOWER(TRIM(data_survey!E152)),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153" s="17">
        <f>IFERROR(__xludf.DUMMYFUNCTION("LET(
  t, LOWER(TRIM(data_survey!G152)),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53" s="17">
        <f>IFERROR(__xludf.DUMMYFUNCTION("LET(
  text, LOWER(data_survey!I152),
  IFERROR(
    IFS(
      REGEXMATCH(text,""ở cùng gia đình|ở trọ cùng gia đình""), 0,
      REGEXMATCH(text,""thuê trọ""), 1,
      REGEXMATCH(text,""ở ktx""), 2,
      REGEXMATCH(text,""có nhà tại khu vực đang học|c"&amp;"ó nhà|ở riêng tại chung cư""), 3,
      REGEXMATCH(text,""ở nhà người quen""), 4
    ),
  -1)
)"),0.0)</f>
        <v>0</v>
      </c>
      <c r="E153" s="17">
        <f>IFERROR(__xludf.DUMMYFUNCTION("LET(
  t, LOWER(TRIM(data_survey!K152)),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53" s="17">
        <f>IFERROR(__xludf.DUMMYFUNCTION("LET(
  t, LOWER(TRIM(data_survey!M152)),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53" s="17">
        <f>if(data_survey!O152="Có", 1, 0)</f>
        <v>1</v>
      </c>
      <c r="H153" s="17">
        <f>if(data_survey!R152="", 0, data_survey!R152)</f>
        <v>1</v>
      </c>
      <c r="I153" s="17">
        <f>data_survey!W152</f>
        <v>20</v>
      </c>
      <c r="J153" s="17">
        <f>if(data_survey!AF152="Không áp lực", 0, if(data_survey!AF152="Có chút áp lực", 1, if(data_survey!AF152="Áp lực nhiều", 2, 3)))</f>
        <v>0</v>
      </c>
      <c r="K153" s="17">
        <f>SWITCH(data_survey!AG152,
 "Không ảnh hưởng",0,
 "Có chút ảnh hưởng",1,
 "Ảnh hưởng nhiều",2,
 "Ảnh hưởng rất nhiều",3)</f>
        <v>0</v>
      </c>
      <c r="L153" s="17">
        <f>SWITCH(data_survey!AD152,
 "Không",0,
 "Có một chút",1,
 "Rất lo lắng",2)</f>
        <v>1</v>
      </c>
      <c r="M153" s="17">
        <f>SWITCH(data_survey!AE152,
 "Không",0,
 "Có một chút",1,
 "Nhiều",2)</f>
        <v>1</v>
      </c>
      <c r="N153" s="17">
        <f>data_survey!BV152</f>
        <v>3</v>
      </c>
      <c r="O153" s="17">
        <f>SWITCH(data_survey!BY152,
 "Không",0,
 "Có",1,
 "Nhiều",2)</f>
        <v>1</v>
      </c>
      <c r="P153" s="17">
        <f>if(data_survey!BW152="Không", 0, 1)</f>
        <v>1</v>
      </c>
      <c r="Q153" s="17">
        <f>IF(OR(
ISNUMBER(SEARCH("cha",data_survey!BX152)),
ISNUMBER(SEARCH("mẹ",data_survey!BX152)),
ISNUMBER(SEARCH("ba mẹ",data_survey!BX152)),
ISNUMBER(SEARCH("bame",data_survey!BX152)),
ISNUMBER(SEARCH("gia đình",data_survey!BX152)),
ISNUMBER(SEARCH("chị",data_survey!BX152)),
ISNUMBER(SEARCH("anh",data_survey!BX152)),
ISNUMBER(SEARCH("ông bà",data_survey!BX152)),
ISNUMBER(SEARCH("giám hộ",data_survey!BX152))
),1,
IF(OR(
ISNUMBER(SEARCH("bản thân",data_survey!BX152)),
ISNUMBER(SEARCH("tự mình",data_survey!BX152)),
ISNUMBER(SEARCH("tự bản thân",data_survey!BX152)),
ISNUMBER(SEARCH("tiền đi làm",data_survey!BX152)),
ISNUMBER(SEARCH("nghiên cứu khoa học",data_survey!BX152)),
ISNUMBER(SEARCH("một nửa lo",data_survey!BX152))
),2,
IF(OR(
ISNUMBER(SEARCH("học bổng",data_survey!BX152)),
ISNUMBER(SEARCH("giảm học phí",data_survey!BX152)),
ISNUMBER(SEARCH("không cần HP",data_survey!BX152)),
ISNUMBER(SEARCH("sư phạm",data_survey!BX152))
),3,4)))</f>
        <v>4</v>
      </c>
      <c r="R153" s="17">
        <f>data_survey!AN152</f>
        <v>0</v>
      </c>
      <c r="S153" s="17">
        <f>data_survey!AJ152</f>
        <v>1</v>
      </c>
      <c r="T153" s="17">
        <f>data_survey!AJ152</f>
        <v>1</v>
      </c>
      <c r="U153" s="17">
        <f>data_survey!CI152</f>
        <v>2</v>
      </c>
      <c r="V153" s="17">
        <f>data_survey!CG152</f>
        <v>0</v>
      </c>
      <c r="W153" s="17">
        <f>data_survey!CE152</f>
        <v>0</v>
      </c>
      <c r="X153" s="17">
        <f>data_survey!CC152</f>
        <v>0</v>
      </c>
      <c r="Y153" s="17">
        <f>data_survey!CA152</f>
        <v>0</v>
      </c>
      <c r="Z153" s="17">
        <f>data_survey!BN152</f>
        <v>1</v>
      </c>
      <c r="AA153" s="17">
        <f>data_survey!BP152</f>
        <v>0</v>
      </c>
      <c r="AB153" s="17">
        <f>data_survey!BQ152</f>
        <v>1</v>
      </c>
      <c r="AC153" s="17">
        <f>data_survey!BT152</f>
        <v>0</v>
      </c>
      <c r="AD153" s="17">
        <f>data_survey!CU152</f>
        <v>0</v>
      </c>
      <c r="AE153" s="17">
        <f>data_survey!CV152</f>
        <v>1</v>
      </c>
      <c r="AF153" s="17">
        <f>data_survey!CW152</f>
        <v>0</v>
      </c>
      <c r="AG153" s="17">
        <f>data_survey!CO152</f>
        <v>1</v>
      </c>
      <c r="AH153" s="17">
        <f>data_survey!DA152</f>
        <v>1</v>
      </c>
      <c r="AI153" s="17">
        <f>data_survey!DC152</f>
        <v>1</v>
      </c>
      <c r="AJ153" s="17">
        <f>data_survey!DQ152</f>
        <v>0</v>
      </c>
      <c r="AK153" s="17">
        <f>data_survey!DF152</f>
        <v>0</v>
      </c>
      <c r="AL153" s="17">
        <f>if(AK153=1, data_survey!DN152, 0)</f>
        <v>0</v>
      </c>
      <c r="AM153" s="17">
        <f>data_survey!CM152</f>
        <v>6</v>
      </c>
      <c r="AN153" s="17">
        <f>data_survey!DH152</f>
        <v>1</v>
      </c>
      <c r="AO153" s="17">
        <f>data_survey!DJ152</f>
        <v>0</v>
      </c>
      <c r="AP153" s="17">
        <f>data_survey!DL152</f>
        <v>0</v>
      </c>
      <c r="AQ153" s="17">
        <f>data_survey!BC152</f>
        <v>3</v>
      </c>
      <c r="AR153" s="17">
        <f>data_survey!BD152</f>
        <v>2</v>
      </c>
      <c r="AS153" s="17">
        <f>data_survey!BE152</f>
        <v>1</v>
      </c>
      <c r="AT153" s="17">
        <f>data_survey!BF152</f>
        <v>2</v>
      </c>
      <c r="AU153" s="17">
        <f>data_survey!BG152</f>
        <v>3</v>
      </c>
      <c r="AV153" s="17">
        <f>data_survey!BH152</f>
        <v>1</v>
      </c>
      <c r="AW153" s="17">
        <f>data_survey!BI152</f>
        <v>1</v>
      </c>
      <c r="AX153" s="17">
        <f>data_survey!AP152</f>
        <v>4</v>
      </c>
      <c r="AY153" s="17">
        <f>data_survey!AQ152</f>
        <v>4</v>
      </c>
      <c r="AZ153" s="17">
        <f>data_survey!AR152</f>
        <v>4</v>
      </c>
      <c r="BA153" s="17">
        <f>data_survey!AS152</f>
        <v>4</v>
      </c>
      <c r="BB153" s="17">
        <f>data_survey!AT152</f>
        <v>4</v>
      </c>
      <c r="BC153" s="17">
        <f>data_survey!AU152</f>
        <v>3</v>
      </c>
      <c r="BD153" s="17">
        <f>data_survey!AV152</f>
        <v>4</v>
      </c>
      <c r="BE153" s="17">
        <f>data_survey!AW152</f>
        <v>3</v>
      </c>
      <c r="BF153" s="17">
        <f>data_survey!AX152</f>
        <v>2</v>
      </c>
      <c r="BG153" s="17"/>
    </row>
    <row r="154">
      <c r="A154" s="17">
        <f>if(data_survey!C153="Nam", 0, 1)</f>
        <v>0</v>
      </c>
      <c r="B154" s="17">
        <f>IFERROR(__xludf.DUMMYFUNCTION("LET(
  t, LOWER(TRIM(data_survey!E153)),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54" s="17">
        <f>IFERROR(__xludf.DUMMYFUNCTION("LET(
  t, LOWER(TRIM(data_survey!G153)),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54" s="17">
        <f>IFERROR(__xludf.DUMMYFUNCTION("LET(
  text, LOWER(data_survey!I153),
  IFERROR(
    IFS(
      REGEXMATCH(text,""ở cùng gia đình|ở trọ cùng gia đình""), 0,
      REGEXMATCH(text,""thuê trọ""), 1,
      REGEXMATCH(text,""ở ktx""), 2,
      REGEXMATCH(text,""có nhà tại khu vực đang học|c"&amp;"ó nhà|ở riêng tại chung cư""), 3,
      REGEXMATCH(text,""ở nhà người quen""), 4
    ),
  -1)
)"),1.0)</f>
        <v>1</v>
      </c>
      <c r="E154" s="17">
        <f>IFERROR(__xludf.DUMMYFUNCTION("LET(
  t, LOWER(TRIM(data_survey!K153)),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54" s="17">
        <f>IFERROR(__xludf.DUMMYFUNCTION("LET(
  t, LOWER(TRIM(data_survey!M153)),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54" s="17">
        <f>if(data_survey!O153="Có", 1, 0)</f>
        <v>0</v>
      </c>
      <c r="H154" s="17">
        <f>if(data_survey!R153="", 0, data_survey!R153)</f>
        <v>0</v>
      </c>
      <c r="I154" s="17">
        <f>data_survey!W153</f>
        <v>0</v>
      </c>
      <c r="J154" s="17">
        <f>if(data_survey!AF153="Không áp lực", 0, if(data_survey!AF153="Có chút áp lực", 1, if(data_survey!AF153="Áp lực nhiều", 2, 3)))</f>
        <v>1</v>
      </c>
      <c r="K154" s="17">
        <f>SWITCH(data_survey!AG153,
 "Không ảnh hưởng",0,
 "Có chút ảnh hưởng",1,
 "Ảnh hưởng nhiều",2,
 "Ảnh hưởng rất nhiều",3)</f>
        <v>0</v>
      </c>
      <c r="L154" s="17">
        <f>SWITCH(data_survey!AD153,
 "Không",0,
 "Có một chút",1,
 "Rất lo lắng",2)</f>
        <v>1</v>
      </c>
      <c r="M154" s="17">
        <f>SWITCH(data_survey!AE153,
 "Không",0,
 "Có một chút",1,
 "Nhiều",2)</f>
        <v>1</v>
      </c>
      <c r="N154" s="17">
        <f>data_survey!BV153</f>
        <v>4</v>
      </c>
      <c r="O154" s="17">
        <f>SWITCH(data_survey!BY153,
 "Không",0,
 "Có",1,
 "Nhiều",2)</f>
        <v>1</v>
      </c>
      <c r="P154" s="17">
        <f>if(data_survey!BW153="Không", 0, 1)</f>
        <v>1</v>
      </c>
      <c r="Q154" s="17">
        <f>IF(OR(
ISNUMBER(SEARCH("cha",data_survey!BX153)),
ISNUMBER(SEARCH("mẹ",data_survey!BX153)),
ISNUMBER(SEARCH("ba mẹ",data_survey!BX153)),
ISNUMBER(SEARCH("bame",data_survey!BX153)),
ISNUMBER(SEARCH("gia đình",data_survey!BX153)),
ISNUMBER(SEARCH("chị",data_survey!BX153)),
ISNUMBER(SEARCH("anh",data_survey!BX153)),
ISNUMBER(SEARCH("ông bà",data_survey!BX153)),
ISNUMBER(SEARCH("giám hộ",data_survey!BX153))
),1,
IF(OR(
ISNUMBER(SEARCH("bản thân",data_survey!BX153)),
ISNUMBER(SEARCH("tự mình",data_survey!BX153)),
ISNUMBER(SEARCH("tự bản thân",data_survey!BX153)),
ISNUMBER(SEARCH("tiền đi làm",data_survey!BX153)),
ISNUMBER(SEARCH("nghiên cứu khoa học",data_survey!BX153)),
ISNUMBER(SEARCH("một nửa lo",data_survey!BX153))
),2,
IF(OR(
ISNUMBER(SEARCH("học bổng",data_survey!BX153)),
ISNUMBER(SEARCH("giảm học phí",data_survey!BX153)),
ISNUMBER(SEARCH("không cần HP",data_survey!BX153)),
ISNUMBER(SEARCH("sư phạm",data_survey!BX153))
),3,4)))</f>
        <v>1</v>
      </c>
      <c r="R154" s="17">
        <f>data_survey!AN153</f>
        <v>0</v>
      </c>
      <c r="S154" s="17">
        <f>data_survey!AJ153</f>
        <v>0</v>
      </c>
      <c r="T154" s="17">
        <f>data_survey!AJ153</f>
        <v>0</v>
      </c>
      <c r="U154" s="17">
        <f>data_survey!CI153</f>
        <v>0</v>
      </c>
      <c r="V154" s="17">
        <f>data_survey!CG153</f>
        <v>0</v>
      </c>
      <c r="W154" s="17">
        <f>data_survey!CE153</f>
        <v>0</v>
      </c>
      <c r="X154" s="17">
        <f>data_survey!CC153</f>
        <v>1</v>
      </c>
      <c r="Y154" s="17">
        <f>data_survey!CA153</f>
        <v>0</v>
      </c>
      <c r="Z154" s="17">
        <f>data_survey!BN153</f>
        <v>1</v>
      </c>
      <c r="AA154" s="17">
        <f>data_survey!BP153</f>
        <v>0</v>
      </c>
      <c r="AB154" s="17">
        <f>data_survey!BQ153</f>
        <v>2</v>
      </c>
      <c r="AC154" s="17">
        <f>data_survey!BT153</f>
        <v>0</v>
      </c>
      <c r="AD154" s="17">
        <f>data_survey!CU153</f>
        <v>0</v>
      </c>
      <c r="AE154" s="17">
        <f>data_survey!CV153</f>
        <v>1</v>
      </c>
      <c r="AF154" s="17">
        <f>data_survey!CW153</f>
        <v>0</v>
      </c>
      <c r="AG154" s="17">
        <f>data_survey!CO153</f>
        <v>0</v>
      </c>
      <c r="AH154" s="17">
        <f>data_survey!DA153</f>
        <v>0</v>
      </c>
      <c r="AI154" s="17">
        <f>data_survey!DC153</f>
        <v>0</v>
      </c>
      <c r="AJ154" s="17">
        <f>data_survey!DQ153</f>
        <v>0</v>
      </c>
      <c r="AK154" s="17">
        <f>data_survey!DF153</f>
        <v>1</v>
      </c>
      <c r="AL154" s="17">
        <f>if(AK154=1, data_survey!DN153, 0)</f>
        <v>2.5</v>
      </c>
      <c r="AM154" s="17">
        <f>data_survey!CM153</f>
        <v>6</v>
      </c>
      <c r="AN154" s="17">
        <f>data_survey!DH153</f>
        <v>1</v>
      </c>
      <c r="AO154" s="17">
        <f>data_survey!DJ153</f>
        <v>0</v>
      </c>
      <c r="AP154" s="17">
        <f>data_survey!DL153</f>
        <v>0</v>
      </c>
      <c r="AQ154" s="17">
        <f>data_survey!BC153</f>
        <v>2</v>
      </c>
      <c r="AR154" s="17">
        <f>data_survey!BD153</f>
        <v>2</v>
      </c>
      <c r="AS154" s="17">
        <f>data_survey!BE153</f>
        <v>2</v>
      </c>
      <c r="AT154" s="17">
        <f>data_survey!BF153</f>
        <v>2</v>
      </c>
      <c r="AU154" s="17">
        <f>data_survey!BG153</f>
        <v>1</v>
      </c>
      <c r="AV154" s="17">
        <f>data_survey!BH153</f>
        <v>2</v>
      </c>
      <c r="AW154" s="17">
        <f>data_survey!BI153</f>
        <v>2</v>
      </c>
      <c r="AX154" s="17">
        <f>data_survey!AP153</f>
        <v>2</v>
      </c>
      <c r="AY154" s="17">
        <f>data_survey!AQ153</f>
        <v>2</v>
      </c>
      <c r="AZ154" s="17">
        <f>data_survey!AR153</f>
        <v>2</v>
      </c>
      <c r="BA154" s="17">
        <f>data_survey!AS153</f>
        <v>3</v>
      </c>
      <c r="BB154" s="17">
        <f>data_survey!AT153</f>
        <v>2</v>
      </c>
      <c r="BC154" s="17">
        <f>data_survey!AU153</f>
        <v>3</v>
      </c>
      <c r="BD154" s="17">
        <f>data_survey!AV153</f>
        <v>2</v>
      </c>
      <c r="BE154" s="17">
        <f>data_survey!AW153</f>
        <v>1</v>
      </c>
      <c r="BF154" s="17">
        <f>data_survey!AX153</f>
        <v>1</v>
      </c>
      <c r="BG154" s="17"/>
    </row>
    <row r="155">
      <c r="A155" s="17">
        <f>if(data_survey!C154="Nam", 0, 1)</f>
        <v>1</v>
      </c>
      <c r="B155" s="17">
        <f>IFERROR(__xludf.DUMMYFUNCTION("LET(
  t, LOWER(TRIM(data_survey!E154)),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55" s="17">
        <f>IFERROR(__xludf.DUMMYFUNCTION("LET(
  t, LOWER(TRIM(data_survey!G154)),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55" s="17">
        <f>IFERROR(__xludf.DUMMYFUNCTION("LET(
  text, LOWER(data_survey!I154),
  IFERROR(
    IFS(
      REGEXMATCH(text,""ở cùng gia đình|ở trọ cùng gia đình""), 0,
      REGEXMATCH(text,""thuê trọ""), 1,
      REGEXMATCH(text,""ở ktx""), 2,
      REGEXMATCH(text,""có nhà tại khu vực đang học|c"&amp;"ó nhà|ở riêng tại chung cư""), 3,
      REGEXMATCH(text,""ở nhà người quen""), 4
    ),
  -1)
)"),0.0)</f>
        <v>0</v>
      </c>
      <c r="E155" s="17">
        <f>IFERROR(__xludf.DUMMYFUNCTION("LET(
  t, LOWER(TRIM(data_survey!K154)),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55" s="17">
        <f>IFERROR(__xludf.DUMMYFUNCTION("LET(
  t, LOWER(TRIM(data_survey!M154)),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55" s="17">
        <f>if(data_survey!O154="Có", 1, 0)</f>
        <v>0</v>
      </c>
      <c r="H155" s="17">
        <f>if(data_survey!R154="", 0, data_survey!R154)</f>
        <v>0</v>
      </c>
      <c r="I155" s="17">
        <f>data_survey!W154</f>
        <v>0</v>
      </c>
      <c r="J155" s="17">
        <f>if(data_survey!AF154="Không áp lực", 0, if(data_survey!AF154="Có chút áp lực", 1, if(data_survey!AF154="Áp lực nhiều", 2, 3)))</f>
        <v>1</v>
      </c>
      <c r="K155" s="17">
        <f>SWITCH(data_survey!AG154,
 "Không ảnh hưởng",0,
 "Có chút ảnh hưởng",1,
 "Ảnh hưởng nhiều",2,
 "Ảnh hưởng rất nhiều",3)</f>
        <v>1</v>
      </c>
      <c r="L155" s="17">
        <f>SWITCH(data_survey!AD154,
 "Không",0,
 "Có một chút",1,
 "Rất lo lắng",2)</f>
        <v>1</v>
      </c>
      <c r="M155" s="17">
        <f>SWITCH(data_survey!AE154,
 "Không",0,
 "Có một chút",1,
 "Nhiều",2)</f>
        <v>0</v>
      </c>
      <c r="N155" s="17">
        <f>data_survey!BV154</f>
        <v>3</v>
      </c>
      <c r="O155" s="17">
        <f>SWITCH(data_survey!BY154,
 "Không",0,
 "Có",1,
 "Nhiều",2)</f>
        <v>1</v>
      </c>
      <c r="P155" s="17">
        <f>if(data_survey!BW154="Không", 0, 1)</f>
        <v>1</v>
      </c>
      <c r="Q155" s="17">
        <f>IF(OR(
ISNUMBER(SEARCH("cha",data_survey!BX154)),
ISNUMBER(SEARCH("mẹ",data_survey!BX154)),
ISNUMBER(SEARCH("ba mẹ",data_survey!BX154)),
ISNUMBER(SEARCH("bame",data_survey!BX154)),
ISNUMBER(SEARCH("gia đình",data_survey!BX154)),
ISNUMBER(SEARCH("chị",data_survey!BX154)),
ISNUMBER(SEARCH("anh",data_survey!BX154)),
ISNUMBER(SEARCH("ông bà",data_survey!BX154)),
ISNUMBER(SEARCH("giám hộ",data_survey!BX154))
),1,
IF(OR(
ISNUMBER(SEARCH("bản thân",data_survey!BX154)),
ISNUMBER(SEARCH("tự mình",data_survey!BX154)),
ISNUMBER(SEARCH("tự bản thân",data_survey!BX154)),
ISNUMBER(SEARCH("tiền đi làm",data_survey!BX154)),
ISNUMBER(SEARCH("nghiên cứu khoa học",data_survey!BX154)),
ISNUMBER(SEARCH("một nửa lo",data_survey!BX154))
),2,
IF(OR(
ISNUMBER(SEARCH("học bổng",data_survey!BX154)),
ISNUMBER(SEARCH("giảm học phí",data_survey!BX154)),
ISNUMBER(SEARCH("không cần HP",data_survey!BX154)),
ISNUMBER(SEARCH("sư phạm",data_survey!BX154))
),3,4)))</f>
        <v>2</v>
      </c>
      <c r="R155" s="17">
        <f>data_survey!AN154</f>
        <v>1</v>
      </c>
      <c r="S155" s="17">
        <f>data_survey!AJ154</f>
        <v>2</v>
      </c>
      <c r="T155" s="17">
        <f>data_survey!AJ154</f>
        <v>2</v>
      </c>
      <c r="U155" s="17">
        <f>data_survey!CI154</f>
        <v>0</v>
      </c>
      <c r="V155" s="17">
        <f>data_survey!CG154</f>
        <v>0</v>
      </c>
      <c r="W155" s="17">
        <f>data_survey!CE154</f>
        <v>0</v>
      </c>
      <c r="X155" s="17">
        <f>data_survey!CC154</f>
        <v>1</v>
      </c>
      <c r="Y155" s="17">
        <f>data_survey!CA154</f>
        <v>1</v>
      </c>
      <c r="Z155" s="17">
        <f>data_survey!BN154</f>
        <v>3</v>
      </c>
      <c r="AA155" s="17">
        <f>data_survey!BP154</f>
        <v>0</v>
      </c>
      <c r="AB155" s="17">
        <f>data_survey!BQ154</f>
        <v>1</v>
      </c>
      <c r="AC155" s="17">
        <f>data_survey!BT154</f>
        <v>0</v>
      </c>
      <c r="AD155" s="17">
        <f>data_survey!CU154</f>
        <v>1</v>
      </c>
      <c r="AE155" s="17">
        <f>data_survey!CV154</f>
        <v>1</v>
      </c>
      <c r="AF155" s="17">
        <f>data_survey!CW154</f>
        <v>1</v>
      </c>
      <c r="AG155" s="17">
        <f>data_survey!CO154</f>
        <v>1</v>
      </c>
      <c r="AH155" s="17">
        <f>data_survey!DA154</f>
        <v>0</v>
      </c>
      <c r="AI155" s="17">
        <f>data_survey!DC154</f>
        <v>0</v>
      </c>
      <c r="AJ155" s="17">
        <f>data_survey!DQ154</f>
        <v>0</v>
      </c>
      <c r="AK155" s="17">
        <f>data_survey!DF154</f>
        <v>0</v>
      </c>
      <c r="AL155" s="17">
        <f>if(AK155=1, data_survey!DN154, 0)</f>
        <v>0</v>
      </c>
      <c r="AM155" s="17">
        <f>data_survey!CM154</f>
        <v>6</v>
      </c>
      <c r="AN155" s="17">
        <f>data_survey!DH154</f>
        <v>1</v>
      </c>
      <c r="AO155" s="17">
        <f>data_survey!DJ154</f>
        <v>1</v>
      </c>
      <c r="AP155" s="17">
        <f>data_survey!DL154</f>
        <v>0</v>
      </c>
      <c r="AQ155" s="17">
        <f>data_survey!BC154</f>
        <v>3</v>
      </c>
      <c r="AR155" s="17">
        <f>data_survey!BD154</f>
        <v>2</v>
      </c>
      <c r="AS155" s="17">
        <f>data_survey!BE154</f>
        <v>4</v>
      </c>
      <c r="AT155" s="17">
        <f>data_survey!BF154</f>
        <v>4</v>
      </c>
      <c r="AU155" s="17">
        <f>data_survey!BG154</f>
        <v>2</v>
      </c>
      <c r="AV155" s="17">
        <f>data_survey!BH154</f>
        <v>1</v>
      </c>
      <c r="AW155" s="17">
        <f>data_survey!BI154</f>
        <v>1</v>
      </c>
      <c r="AX155" s="17">
        <f>data_survey!AP154</f>
        <v>3</v>
      </c>
      <c r="AY155" s="17">
        <f>data_survey!AQ154</f>
        <v>3</v>
      </c>
      <c r="AZ155" s="17">
        <f>data_survey!AR154</f>
        <v>1</v>
      </c>
      <c r="BA155" s="17">
        <f>data_survey!AS154</f>
        <v>4</v>
      </c>
      <c r="BB155" s="17">
        <f>data_survey!AT154</f>
        <v>3</v>
      </c>
      <c r="BC155" s="17">
        <f>data_survey!AU154</f>
        <v>2</v>
      </c>
      <c r="BD155" s="17">
        <f>data_survey!AV154</f>
        <v>1</v>
      </c>
      <c r="BE155" s="17">
        <f>data_survey!AW154</f>
        <v>1</v>
      </c>
      <c r="BF155" s="17">
        <f>data_survey!AX154</f>
        <v>1</v>
      </c>
      <c r="BG155" s="17"/>
    </row>
    <row r="156">
      <c r="A156" s="17">
        <f>if(data_survey!C155="Nam", 0, 1)</f>
        <v>1</v>
      </c>
      <c r="B156" s="17">
        <f>IFERROR(__xludf.DUMMYFUNCTION("LET(
  t, LOWER(TRIM(data_survey!E155)),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156" s="17">
        <f>IFERROR(__xludf.DUMMYFUNCTION("LET(
  t, LOWER(TRIM(data_survey!G155)),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56" s="17">
        <f>IFERROR(__xludf.DUMMYFUNCTION("LET(
  text, LOWER(data_survey!I155),
  IFERROR(
    IFS(
      REGEXMATCH(text,""ở cùng gia đình|ở trọ cùng gia đình""), 0,
      REGEXMATCH(text,""thuê trọ""), 1,
      REGEXMATCH(text,""ở ktx""), 2,
      REGEXMATCH(text,""có nhà tại khu vực đang học|c"&amp;"ó nhà|ở riêng tại chung cư""), 3,
      REGEXMATCH(text,""ở nhà người quen""), 4
    ),
  -1)
)"),0.0)</f>
        <v>0</v>
      </c>
      <c r="E156" s="17">
        <f>IFERROR(__xludf.DUMMYFUNCTION("LET(
  t, LOWER(TRIM(data_survey!K155)),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56" s="17">
        <f>IFERROR(__xludf.DUMMYFUNCTION("LET(
  t, LOWER(TRIM(data_survey!M155)),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56" s="17">
        <f>if(data_survey!O155="Có", 1, 0)</f>
        <v>1</v>
      </c>
      <c r="H156" s="17">
        <f>if(data_survey!R155="", 0, data_survey!R155)</f>
        <v>2</v>
      </c>
      <c r="I156" s="17">
        <f>data_survey!W155</f>
        <v>20</v>
      </c>
      <c r="J156" s="17">
        <f>if(data_survey!AF155="Không áp lực", 0, if(data_survey!AF155="Có chút áp lực", 1, if(data_survey!AF155="Áp lực nhiều", 2, 3)))</f>
        <v>1</v>
      </c>
      <c r="K156" s="17">
        <f>SWITCH(data_survey!AG155,
 "Không ảnh hưởng",0,
 "Có chút ảnh hưởng",1,
 "Ảnh hưởng nhiều",2,
 "Ảnh hưởng rất nhiều",3)</f>
        <v>2</v>
      </c>
      <c r="L156" s="17">
        <f>SWITCH(data_survey!AD155,
 "Không",0,
 "Có một chút",1,
 "Rất lo lắng",2)</f>
        <v>2</v>
      </c>
      <c r="M156" s="17">
        <f>SWITCH(data_survey!AE155,
 "Không",0,
 "Có một chút",1,
 "Nhiều",2)</f>
        <v>1</v>
      </c>
      <c r="N156" s="17">
        <f>data_survey!BV155</f>
        <v>2</v>
      </c>
      <c r="O156" s="17">
        <f>SWITCH(data_survey!BY155,
 "Không",0,
 "Có",1,
 "Nhiều",2)</f>
        <v>1</v>
      </c>
      <c r="P156" s="17">
        <f>if(data_survey!BW155="Không", 0, 1)</f>
        <v>0</v>
      </c>
      <c r="Q156" s="17">
        <f>IF(OR(
ISNUMBER(SEARCH("cha",data_survey!BX155)),
ISNUMBER(SEARCH("mẹ",data_survey!BX155)),
ISNUMBER(SEARCH("ba mẹ",data_survey!BX155)),
ISNUMBER(SEARCH("bame",data_survey!BX155)),
ISNUMBER(SEARCH("gia đình",data_survey!BX155)),
ISNUMBER(SEARCH("chị",data_survey!BX155)),
ISNUMBER(SEARCH("anh",data_survey!BX155)),
ISNUMBER(SEARCH("ông bà",data_survey!BX155)),
ISNUMBER(SEARCH("giám hộ",data_survey!BX155))
),1,
IF(OR(
ISNUMBER(SEARCH("bản thân",data_survey!BX155)),
ISNUMBER(SEARCH("tự mình",data_survey!BX155)),
ISNUMBER(SEARCH("tự bản thân",data_survey!BX155)),
ISNUMBER(SEARCH("tiền đi làm",data_survey!BX155)),
ISNUMBER(SEARCH("nghiên cứu khoa học",data_survey!BX155)),
ISNUMBER(SEARCH("một nửa lo",data_survey!BX155))
),2,
IF(OR(
ISNUMBER(SEARCH("học bổng",data_survey!BX155)),
ISNUMBER(SEARCH("giảm học phí",data_survey!BX155)),
ISNUMBER(SEARCH("không cần HP",data_survey!BX155)),
ISNUMBER(SEARCH("sư phạm",data_survey!BX155))
),3,4)))</f>
        <v>1</v>
      </c>
      <c r="R156" s="17">
        <f>data_survey!AN155</f>
        <v>1</v>
      </c>
      <c r="S156" s="17">
        <f>data_survey!AJ155</f>
        <v>1</v>
      </c>
      <c r="T156" s="17">
        <f>data_survey!AJ155</f>
        <v>1</v>
      </c>
      <c r="U156" s="17">
        <f>data_survey!CI155</f>
        <v>0</v>
      </c>
      <c r="V156" s="17">
        <f>data_survey!CG155</f>
        <v>0</v>
      </c>
      <c r="W156" s="17">
        <f>data_survey!CE155</f>
        <v>0</v>
      </c>
      <c r="X156" s="17">
        <f>data_survey!CC155</f>
        <v>1</v>
      </c>
      <c r="Y156" s="17">
        <f>data_survey!CA155</f>
        <v>1</v>
      </c>
      <c r="Z156" s="17">
        <f>data_survey!BN155</f>
        <v>3</v>
      </c>
      <c r="AA156" s="17">
        <f>data_survey!BP155</f>
        <v>1</v>
      </c>
      <c r="AB156" s="17">
        <f>data_survey!BQ155</f>
        <v>1</v>
      </c>
      <c r="AC156" s="17">
        <f>data_survey!BT155</f>
        <v>0</v>
      </c>
      <c r="AD156" s="17">
        <f>data_survey!CU155</f>
        <v>0</v>
      </c>
      <c r="AE156" s="17">
        <f>data_survey!CV155</f>
        <v>0</v>
      </c>
      <c r="AF156" s="17">
        <f>data_survey!CW155</f>
        <v>0</v>
      </c>
      <c r="AG156" s="17">
        <f>data_survey!CO155</f>
        <v>0</v>
      </c>
      <c r="AH156" s="17">
        <f>data_survey!DA155</f>
        <v>0</v>
      </c>
      <c r="AI156" s="17">
        <f>data_survey!DC155</f>
        <v>0</v>
      </c>
      <c r="AJ156" s="17">
        <f>data_survey!DQ155</f>
        <v>0</v>
      </c>
      <c r="AK156" s="17">
        <f>data_survey!DF155</f>
        <v>1</v>
      </c>
      <c r="AL156" s="17">
        <f>if(AK156=1, data_survey!DN155, 0)</f>
        <v>0.5</v>
      </c>
      <c r="AM156" s="17">
        <f>data_survey!CM155</f>
        <v>0.33</v>
      </c>
      <c r="AN156" s="17">
        <f>data_survey!DH155</f>
        <v>0</v>
      </c>
      <c r="AO156" s="17">
        <f>data_survey!DJ155</f>
        <v>0</v>
      </c>
      <c r="AP156" s="17">
        <f>data_survey!DL155</f>
        <v>0</v>
      </c>
      <c r="AQ156" s="17">
        <f>data_survey!BC155</f>
        <v>1</v>
      </c>
      <c r="AR156" s="17">
        <f>data_survey!BD155</f>
        <v>2</v>
      </c>
      <c r="AS156" s="17">
        <f>data_survey!BE155</f>
        <v>2</v>
      </c>
      <c r="AT156" s="17">
        <f>data_survey!BF155</f>
        <v>2</v>
      </c>
      <c r="AU156" s="17">
        <f>data_survey!BG155</f>
        <v>2</v>
      </c>
      <c r="AV156" s="17">
        <f>data_survey!BH155</f>
        <v>2</v>
      </c>
      <c r="AW156" s="17">
        <f>data_survey!BI155</f>
        <v>1</v>
      </c>
      <c r="AX156" s="17">
        <f>data_survey!AP155</f>
        <v>3</v>
      </c>
      <c r="AY156" s="17">
        <f>data_survey!AQ155</f>
        <v>3</v>
      </c>
      <c r="AZ156" s="17">
        <f>data_survey!AR155</f>
        <v>2</v>
      </c>
      <c r="BA156" s="17">
        <f>data_survey!AS155</f>
        <v>2</v>
      </c>
      <c r="BB156" s="17">
        <f>data_survey!AT155</f>
        <v>2</v>
      </c>
      <c r="BC156" s="17">
        <f>data_survey!AU155</f>
        <v>2</v>
      </c>
      <c r="BD156" s="17">
        <f>data_survey!AV155</f>
        <v>2</v>
      </c>
      <c r="BE156" s="17">
        <f>data_survey!AW155</f>
        <v>2</v>
      </c>
      <c r="BF156" s="17">
        <f>data_survey!AX155</f>
        <v>1</v>
      </c>
      <c r="BG156" s="17"/>
    </row>
    <row r="157">
      <c r="A157" s="17">
        <f>if(data_survey!C156="Nam", 0, 1)</f>
        <v>0</v>
      </c>
      <c r="B157" s="17">
        <f>IFERROR(__xludf.DUMMYFUNCTION("LET(
  t, LOWER(TRIM(data_survey!E156)),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57" s="17">
        <f>IFERROR(__xludf.DUMMYFUNCTION("LET(
  t, LOWER(TRIM(data_survey!G156)),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57" s="17">
        <f>IFERROR(__xludf.DUMMYFUNCTION("LET(
  text, LOWER(data_survey!I156),
  IFERROR(
    IFS(
      REGEXMATCH(text,""ở cùng gia đình|ở trọ cùng gia đình""), 0,
      REGEXMATCH(text,""thuê trọ""), 1,
      REGEXMATCH(text,""ở ktx""), 2,
      REGEXMATCH(text,""có nhà tại khu vực đang học|c"&amp;"ó nhà|ở riêng tại chung cư""), 3,
      REGEXMATCH(text,""ở nhà người quen""), 4
    ),
  -1)
)"),1.0)</f>
        <v>1</v>
      </c>
      <c r="E157" s="17">
        <f>IFERROR(__xludf.DUMMYFUNCTION("LET(
  t, LOWER(TRIM(data_survey!K156)),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57" s="17">
        <f>IFERROR(__xludf.DUMMYFUNCTION("LET(
  t, LOWER(TRIM(data_survey!M156)),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57" s="17">
        <f>if(data_survey!O156="Có", 1, 0)</f>
        <v>1</v>
      </c>
      <c r="H157" s="17">
        <f>if(data_survey!R156="", 0, data_survey!R156)</f>
        <v>1</v>
      </c>
      <c r="I157" s="17">
        <f>data_survey!W156</f>
        <v>20</v>
      </c>
      <c r="J157" s="17">
        <f>if(data_survey!AF156="Không áp lực", 0, if(data_survey!AF156="Có chút áp lực", 1, if(data_survey!AF156="Áp lực nhiều", 2, 3)))</f>
        <v>1</v>
      </c>
      <c r="K157" s="17">
        <f>SWITCH(data_survey!AG156,
 "Không ảnh hưởng",0,
 "Có chút ảnh hưởng",1,
 "Ảnh hưởng nhiều",2,
 "Ảnh hưởng rất nhiều",3)</f>
        <v>0</v>
      </c>
      <c r="L157" s="17">
        <f>SWITCH(data_survey!AD156,
 "Không",0,
 "Có một chút",1,
 "Rất lo lắng",2)</f>
        <v>2</v>
      </c>
      <c r="M157" s="17">
        <f>SWITCH(data_survey!AE156,
 "Không",0,
 "Có một chút",1,
 "Nhiều",2)</f>
        <v>0</v>
      </c>
      <c r="N157" s="17">
        <f>data_survey!BV156</f>
        <v>1</v>
      </c>
      <c r="O157" s="17">
        <f>SWITCH(data_survey!BY156,
 "Không",0,
 "Có",1,
 "Nhiều",2)</f>
        <v>0</v>
      </c>
      <c r="P157" s="17">
        <f>if(data_survey!BW156="Không", 0, 1)</f>
        <v>1</v>
      </c>
      <c r="Q157" s="17">
        <f>IF(OR(
ISNUMBER(SEARCH("cha",data_survey!BX156)),
ISNUMBER(SEARCH("mẹ",data_survey!BX156)),
ISNUMBER(SEARCH("ba mẹ",data_survey!BX156)),
ISNUMBER(SEARCH("bame",data_survey!BX156)),
ISNUMBER(SEARCH("gia đình",data_survey!BX156)),
ISNUMBER(SEARCH("chị",data_survey!BX156)),
ISNUMBER(SEARCH("anh",data_survey!BX156)),
ISNUMBER(SEARCH("ông bà",data_survey!BX156)),
ISNUMBER(SEARCH("giám hộ",data_survey!BX156))
),1,
IF(OR(
ISNUMBER(SEARCH("bản thân",data_survey!BX156)),
ISNUMBER(SEARCH("tự mình",data_survey!BX156)),
ISNUMBER(SEARCH("tự bản thân",data_survey!BX156)),
ISNUMBER(SEARCH("tiền đi làm",data_survey!BX156)),
ISNUMBER(SEARCH("nghiên cứu khoa học",data_survey!BX156)),
ISNUMBER(SEARCH("một nửa lo",data_survey!BX156))
),2,
IF(OR(
ISNUMBER(SEARCH("học bổng",data_survey!BX156)),
ISNUMBER(SEARCH("giảm học phí",data_survey!BX156)),
ISNUMBER(SEARCH("không cần HP",data_survey!BX156)),
ISNUMBER(SEARCH("sư phạm",data_survey!BX156))
),3,4)))</f>
        <v>1</v>
      </c>
      <c r="R157" s="17">
        <f>data_survey!AN156</f>
        <v>0</v>
      </c>
      <c r="S157" s="17">
        <f>data_survey!AJ156</f>
        <v>1</v>
      </c>
      <c r="T157" s="17">
        <f>data_survey!AJ156</f>
        <v>1</v>
      </c>
      <c r="U157" s="17">
        <f>data_survey!CI156</f>
        <v>0</v>
      </c>
      <c r="V157" s="17">
        <f>data_survey!CG156</f>
        <v>0</v>
      </c>
      <c r="W157" s="17">
        <f>data_survey!CE156</f>
        <v>2</v>
      </c>
      <c r="X157" s="17">
        <f>data_survey!CC156</f>
        <v>1</v>
      </c>
      <c r="Y157" s="17">
        <f>data_survey!CA156</f>
        <v>1</v>
      </c>
      <c r="Z157" s="17">
        <f>data_survey!BN156</f>
        <v>1</v>
      </c>
      <c r="AA157" s="17">
        <f>data_survey!BP156</f>
        <v>0</v>
      </c>
      <c r="AB157" s="17">
        <f>data_survey!BQ156</f>
        <v>1</v>
      </c>
      <c r="AC157" s="17">
        <f>data_survey!BT156</f>
        <v>0</v>
      </c>
      <c r="AD157" s="17">
        <f>data_survey!CU156</f>
        <v>0</v>
      </c>
      <c r="AE157" s="17">
        <f>data_survey!CV156</f>
        <v>0</v>
      </c>
      <c r="AF157" s="17">
        <f>data_survey!CW156</f>
        <v>0</v>
      </c>
      <c r="AG157" s="17">
        <f>data_survey!CO156</f>
        <v>0</v>
      </c>
      <c r="AH157" s="17">
        <f>data_survey!DA156</f>
        <v>0</v>
      </c>
      <c r="AI157" s="17">
        <f>data_survey!DC156</f>
        <v>0</v>
      </c>
      <c r="AJ157" s="17">
        <f>data_survey!DQ156</f>
        <v>0</v>
      </c>
      <c r="AK157" s="17">
        <f>data_survey!DF156</f>
        <v>1</v>
      </c>
      <c r="AL157" s="17">
        <f>if(AK157=1, data_survey!DN156, 0)</f>
        <v>0.5</v>
      </c>
      <c r="AM157" s="17">
        <f>data_survey!CM156</f>
        <v>1.5</v>
      </c>
      <c r="AN157" s="17">
        <f>data_survey!DH156</f>
        <v>0</v>
      </c>
      <c r="AO157" s="17">
        <f>data_survey!DJ156</f>
        <v>0</v>
      </c>
      <c r="AP157" s="17">
        <f>data_survey!DL156</f>
        <v>0</v>
      </c>
      <c r="AQ157" s="17">
        <f>data_survey!BC156</f>
        <v>1</v>
      </c>
      <c r="AR157" s="17">
        <f>data_survey!BD156</f>
        <v>1</v>
      </c>
      <c r="AS157" s="17">
        <f>data_survey!BE156</f>
        <v>1</v>
      </c>
      <c r="AT157" s="17">
        <f>data_survey!BF156</f>
        <v>1</v>
      </c>
      <c r="AU157" s="17">
        <f>data_survey!BG156</f>
        <v>2</v>
      </c>
      <c r="AV157" s="17">
        <f>data_survey!BH156</f>
        <v>1</v>
      </c>
      <c r="AW157" s="17">
        <f>data_survey!BI156</f>
        <v>1</v>
      </c>
      <c r="AX157" s="17">
        <f>data_survey!AP156</f>
        <v>2</v>
      </c>
      <c r="AY157" s="17">
        <f>data_survey!AQ156</f>
        <v>2</v>
      </c>
      <c r="AZ157" s="17">
        <f>data_survey!AR156</f>
        <v>1</v>
      </c>
      <c r="BA157" s="17">
        <f>data_survey!AS156</f>
        <v>2</v>
      </c>
      <c r="BB157" s="17">
        <f>data_survey!AT156</f>
        <v>1</v>
      </c>
      <c r="BC157" s="17">
        <f>data_survey!AU156</f>
        <v>2</v>
      </c>
      <c r="BD157" s="17">
        <f>data_survey!AV156</f>
        <v>1</v>
      </c>
      <c r="BE157" s="17">
        <f>data_survey!AW156</f>
        <v>1</v>
      </c>
      <c r="BF157" s="17">
        <f>data_survey!AX156</f>
        <v>1</v>
      </c>
      <c r="BG157" s="17"/>
    </row>
    <row r="158">
      <c r="A158" s="17">
        <f>if(data_survey!C157="Nam", 0, 1)</f>
        <v>1</v>
      </c>
      <c r="B158" s="17">
        <f>IFERROR(__xludf.DUMMYFUNCTION("LET(
  t, LOWER(TRIM(data_survey!E157)),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58" s="17">
        <f>IFERROR(__xludf.DUMMYFUNCTION("LET(
  t, LOWER(TRIM(data_survey!G157)),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58" s="17">
        <f>IFERROR(__xludf.DUMMYFUNCTION("LET(
  text, LOWER(data_survey!I157),
  IFERROR(
    IFS(
      REGEXMATCH(text,""ở cùng gia đình|ở trọ cùng gia đình""), 0,
      REGEXMATCH(text,""thuê trọ""), 1,
      REGEXMATCH(text,""ở ktx""), 2,
      REGEXMATCH(text,""có nhà tại khu vực đang học|c"&amp;"ó nhà|ở riêng tại chung cư""), 3,
      REGEXMATCH(text,""ở nhà người quen""), 4
    ),
  -1)
)"),4.0)</f>
        <v>4</v>
      </c>
      <c r="E158" s="17">
        <f>IFERROR(__xludf.DUMMYFUNCTION("LET(
  t, LOWER(TRIM(data_survey!K157)),
  IFERROR(
    IFS(
      REGEXMATCH(t,""xuất\s*sắc""), 0,
      REGEXMATCH(t,""^giỏi$""), 1,
      REGEXMATCH(t,""^khá$""), 2,
      REGEXMATCH(t,""trung bình|bình thường|^4$""), 3,
      REGEXMATCH(t,""rớt""), 4,"&amp;"
      REGEXMATCH(t,""năm nhất|tân sinh viên|mới|chưa|không|sắp thi|chuẩn bị thi|kq|kết quả|chưa có|chưa biết""), 5,
      TRUE, 5
    ),
  5)
)"),4.0)</f>
        <v>4</v>
      </c>
      <c r="F158" s="17">
        <f>IFERROR(__xludf.DUMMYFUNCTION("LET(
  t, LOWER(TRIM(data_survey!M157)),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58" s="17">
        <f>if(data_survey!O157="Có", 1, 0)</f>
        <v>1</v>
      </c>
      <c r="H158" s="17">
        <f>if(data_survey!R157="", 0, data_survey!R157)</f>
        <v>1</v>
      </c>
      <c r="I158" s="17">
        <f>data_survey!W157</f>
        <v>40</v>
      </c>
      <c r="J158" s="17">
        <f>if(data_survey!AF157="Không áp lực", 0, if(data_survey!AF157="Có chút áp lực", 1, if(data_survey!AF157="Áp lực nhiều", 2, 3)))</f>
        <v>2</v>
      </c>
      <c r="K158" s="17">
        <f>SWITCH(data_survey!AG157,
 "Không ảnh hưởng",0,
 "Có chút ảnh hưởng",1,
 "Ảnh hưởng nhiều",2,
 "Ảnh hưởng rất nhiều",3)</f>
        <v>1</v>
      </c>
      <c r="L158" s="17">
        <f>SWITCH(data_survey!AD157,
 "Không",0,
 "Có một chút",1,
 "Rất lo lắng",2)</f>
        <v>1</v>
      </c>
      <c r="M158" s="17">
        <f>SWITCH(data_survey!AE157,
 "Không",0,
 "Có một chút",1,
 "Nhiều",2)</f>
        <v>1</v>
      </c>
      <c r="N158" s="17">
        <f>data_survey!BV157</f>
        <v>2</v>
      </c>
      <c r="O158" s="17">
        <f>SWITCH(data_survey!BY157,
 "Không",0,
 "Có",1,
 "Nhiều",2)</f>
        <v>1</v>
      </c>
      <c r="P158" s="17">
        <f>if(data_survey!BW157="Không", 0, 1)</f>
        <v>1</v>
      </c>
      <c r="Q158" s="17">
        <f>IF(OR(
ISNUMBER(SEARCH("cha",data_survey!BX157)),
ISNUMBER(SEARCH("mẹ",data_survey!BX157)),
ISNUMBER(SEARCH("ba mẹ",data_survey!BX157)),
ISNUMBER(SEARCH("bame",data_survey!BX157)),
ISNUMBER(SEARCH("gia đình",data_survey!BX157)),
ISNUMBER(SEARCH("chị",data_survey!BX157)),
ISNUMBER(SEARCH("anh",data_survey!BX157)),
ISNUMBER(SEARCH("ông bà",data_survey!BX157)),
ISNUMBER(SEARCH("giám hộ",data_survey!BX157))
),1,
IF(OR(
ISNUMBER(SEARCH("bản thân",data_survey!BX157)),
ISNUMBER(SEARCH("tự mình",data_survey!BX157)),
ISNUMBER(SEARCH("tự bản thân",data_survey!BX157)),
ISNUMBER(SEARCH("tiền đi làm",data_survey!BX157)),
ISNUMBER(SEARCH("nghiên cứu khoa học",data_survey!BX157)),
ISNUMBER(SEARCH("một nửa lo",data_survey!BX157))
),2,
IF(OR(
ISNUMBER(SEARCH("học bổng",data_survey!BX157)),
ISNUMBER(SEARCH("giảm học phí",data_survey!BX157)),
ISNUMBER(SEARCH("không cần HP",data_survey!BX157)),
ISNUMBER(SEARCH("sư phạm",data_survey!BX157))
),3,4)))</f>
        <v>1</v>
      </c>
      <c r="R158" s="17">
        <f>data_survey!AN157</f>
        <v>1</v>
      </c>
      <c r="S158" s="17">
        <f>data_survey!AJ157</f>
        <v>2</v>
      </c>
      <c r="T158" s="17">
        <f>data_survey!AJ157</f>
        <v>2</v>
      </c>
      <c r="U158" s="17">
        <f>data_survey!CI157</f>
        <v>0</v>
      </c>
      <c r="V158" s="17">
        <f>data_survey!CG157</f>
        <v>0</v>
      </c>
      <c r="W158" s="17">
        <f>data_survey!CE157</f>
        <v>2</v>
      </c>
      <c r="X158" s="17">
        <f>data_survey!CC157</f>
        <v>1</v>
      </c>
      <c r="Y158" s="17">
        <f>data_survey!CA157</f>
        <v>1</v>
      </c>
      <c r="Z158" s="17">
        <f>data_survey!BN157</f>
        <v>3</v>
      </c>
      <c r="AA158" s="17">
        <f>data_survey!BP157</f>
        <v>0</v>
      </c>
      <c r="AB158" s="17">
        <f>data_survey!BQ157</f>
        <v>1</v>
      </c>
      <c r="AC158" s="17">
        <f>data_survey!BT157</f>
        <v>0</v>
      </c>
      <c r="AD158" s="17">
        <f>data_survey!CU157</f>
        <v>0</v>
      </c>
      <c r="AE158" s="17">
        <f>data_survey!CV157</f>
        <v>0</v>
      </c>
      <c r="AF158" s="17">
        <f>data_survey!CW157</f>
        <v>0</v>
      </c>
      <c r="AG158" s="17">
        <f>data_survey!CO157</f>
        <v>0</v>
      </c>
      <c r="AH158" s="17">
        <f>data_survey!DA157</f>
        <v>0</v>
      </c>
      <c r="AI158" s="17">
        <f>data_survey!DC157</f>
        <v>0</v>
      </c>
      <c r="AJ158" s="17">
        <f>data_survey!DQ157</f>
        <v>0</v>
      </c>
      <c r="AK158" s="17">
        <f>data_survey!DF157</f>
        <v>1</v>
      </c>
      <c r="AL158" s="17">
        <f>if(AK158=1, data_survey!DN157, 0)</f>
        <v>1.5</v>
      </c>
      <c r="AM158" s="17">
        <f>data_survey!CM157</f>
        <v>1.5</v>
      </c>
      <c r="AN158" s="17">
        <f>data_survey!DH157</f>
        <v>1</v>
      </c>
      <c r="AO158" s="17">
        <f>data_survey!DJ157</f>
        <v>0</v>
      </c>
      <c r="AP158" s="17">
        <f>data_survey!DL157</f>
        <v>0</v>
      </c>
      <c r="AQ158" s="17">
        <f>data_survey!BC157</f>
        <v>2</v>
      </c>
      <c r="AR158" s="17">
        <f>data_survey!BD157</f>
        <v>3</v>
      </c>
      <c r="AS158" s="17">
        <f>data_survey!BE157</f>
        <v>4</v>
      </c>
      <c r="AT158" s="17">
        <f>data_survey!BF157</f>
        <v>3</v>
      </c>
      <c r="AU158" s="17">
        <f>data_survey!BG157</f>
        <v>3</v>
      </c>
      <c r="AV158" s="17">
        <f>data_survey!BH157</f>
        <v>3</v>
      </c>
      <c r="AW158" s="17">
        <f>data_survey!BI157</f>
        <v>3</v>
      </c>
      <c r="AX158" s="17">
        <f>data_survey!AP157</f>
        <v>1</v>
      </c>
      <c r="AY158" s="17">
        <f>data_survey!AQ157</f>
        <v>2</v>
      </c>
      <c r="AZ158" s="17">
        <f>data_survey!AR157</f>
        <v>4</v>
      </c>
      <c r="BA158" s="17">
        <f>data_survey!AS157</f>
        <v>2</v>
      </c>
      <c r="BB158" s="17">
        <f>data_survey!AT157</f>
        <v>1</v>
      </c>
      <c r="BC158" s="17">
        <f>data_survey!AU157</f>
        <v>3</v>
      </c>
      <c r="BD158" s="17">
        <f>data_survey!AV157</f>
        <v>2</v>
      </c>
      <c r="BE158" s="17">
        <f>data_survey!AW157</f>
        <v>2</v>
      </c>
      <c r="BF158" s="17">
        <f>data_survey!AX157</f>
        <v>1</v>
      </c>
      <c r="BG158" s="17"/>
    </row>
    <row r="159">
      <c r="A159" s="17">
        <f>if(data_survey!C158="Nam", 0, 1)</f>
        <v>0</v>
      </c>
      <c r="B159" s="17">
        <f>IFERROR(__xludf.DUMMYFUNCTION("LET(
  t, LOWER(TRIM(data_survey!E158)),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59" s="17">
        <f>IFERROR(__xludf.DUMMYFUNCTION("LET(
  t, LOWER(TRIM(data_survey!G158)),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59" s="17">
        <f>IFERROR(__xludf.DUMMYFUNCTION("LET(
  text, LOWER(data_survey!I158),
  IFERROR(
    IFS(
      REGEXMATCH(text,""ở cùng gia đình|ở trọ cùng gia đình""), 0,
      REGEXMATCH(text,""thuê trọ""), 1,
      REGEXMATCH(text,""ở ktx""), 2,
      REGEXMATCH(text,""có nhà tại khu vực đang học|c"&amp;"ó nhà|ở riêng tại chung cư""), 3,
      REGEXMATCH(text,""ở nhà người quen""), 4
    ),
  -1)
)"),2.0)</f>
        <v>2</v>
      </c>
      <c r="E159" s="17">
        <f>IFERROR(__xludf.DUMMYFUNCTION("LET(
  t, LOWER(TRIM(data_survey!K158)),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59" s="17">
        <f>IFERROR(__xludf.DUMMYFUNCTION("LET(
  t, LOWER(TRIM(data_survey!M158)),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59" s="17">
        <f>if(data_survey!O158="Có", 1, 0)</f>
        <v>0</v>
      </c>
      <c r="H159" s="17">
        <f>if(data_survey!R158="", 0, data_survey!R158)</f>
        <v>0</v>
      </c>
      <c r="I159" s="17">
        <f>data_survey!W158</f>
        <v>0</v>
      </c>
      <c r="J159" s="17">
        <f>if(data_survey!AF158="Không áp lực", 0, if(data_survey!AF158="Có chút áp lực", 1, if(data_survey!AF158="Áp lực nhiều", 2, 3)))</f>
        <v>2</v>
      </c>
      <c r="K159" s="17">
        <f>SWITCH(data_survey!AG158,
 "Không ảnh hưởng",0,
 "Có chút ảnh hưởng",1,
 "Ảnh hưởng nhiều",2,
 "Ảnh hưởng rất nhiều",3)</f>
        <v>1</v>
      </c>
      <c r="L159" s="17">
        <f>SWITCH(data_survey!AD158,
 "Không",0,
 "Có một chút",1,
 "Rất lo lắng",2)</f>
        <v>2</v>
      </c>
      <c r="M159" s="17">
        <f>SWITCH(data_survey!AE158,
 "Không",0,
 "Có một chút",1,
 "Nhiều",2)</f>
        <v>1</v>
      </c>
      <c r="N159" s="17">
        <f>data_survey!BV158</f>
        <v>3</v>
      </c>
      <c r="O159" s="17">
        <f>SWITCH(data_survey!BY158,
 "Không",0,
 "Có",1,
 "Nhiều",2)</f>
        <v>1</v>
      </c>
      <c r="P159" s="17">
        <f>if(data_survey!BW158="Không", 0, 1)</f>
        <v>1</v>
      </c>
      <c r="Q159" s="17">
        <f>IF(OR(
ISNUMBER(SEARCH("cha",data_survey!BX158)),
ISNUMBER(SEARCH("mẹ",data_survey!BX158)),
ISNUMBER(SEARCH("ba mẹ",data_survey!BX158)),
ISNUMBER(SEARCH("bame",data_survey!BX158)),
ISNUMBER(SEARCH("gia đình",data_survey!BX158)),
ISNUMBER(SEARCH("chị",data_survey!BX158)),
ISNUMBER(SEARCH("anh",data_survey!BX158)),
ISNUMBER(SEARCH("ông bà",data_survey!BX158)),
ISNUMBER(SEARCH("giám hộ",data_survey!BX158))
),1,
IF(OR(
ISNUMBER(SEARCH("bản thân",data_survey!BX158)),
ISNUMBER(SEARCH("tự mình",data_survey!BX158)),
ISNUMBER(SEARCH("tự bản thân",data_survey!BX158)),
ISNUMBER(SEARCH("tiền đi làm",data_survey!BX158)),
ISNUMBER(SEARCH("nghiên cứu khoa học",data_survey!BX158)),
ISNUMBER(SEARCH("một nửa lo",data_survey!BX158))
),2,
IF(OR(
ISNUMBER(SEARCH("học bổng",data_survey!BX158)),
ISNUMBER(SEARCH("giảm học phí",data_survey!BX158)),
ISNUMBER(SEARCH("không cần HP",data_survey!BX158)),
ISNUMBER(SEARCH("sư phạm",data_survey!BX158))
),3,4)))</f>
        <v>1</v>
      </c>
      <c r="R159" s="17">
        <f>data_survey!AN158</f>
        <v>1</v>
      </c>
      <c r="S159" s="17">
        <f>data_survey!AJ158</f>
        <v>2</v>
      </c>
      <c r="T159" s="17">
        <f>data_survey!AJ158</f>
        <v>2</v>
      </c>
      <c r="U159" s="17">
        <f>data_survey!CI158</f>
        <v>2</v>
      </c>
      <c r="V159" s="17">
        <f>data_survey!CG158</f>
        <v>1</v>
      </c>
      <c r="W159" s="17">
        <f>data_survey!CE158</f>
        <v>1</v>
      </c>
      <c r="X159" s="17">
        <f>data_survey!CC158</f>
        <v>2</v>
      </c>
      <c r="Y159" s="17">
        <f>data_survey!CA158</f>
        <v>2</v>
      </c>
      <c r="Z159" s="17">
        <f>data_survey!BN158</f>
        <v>3</v>
      </c>
      <c r="AA159" s="17">
        <f>data_survey!BP158</f>
        <v>0</v>
      </c>
      <c r="AB159" s="17">
        <f>data_survey!BQ158</f>
        <v>6</v>
      </c>
      <c r="AC159" s="17">
        <f>data_survey!BT158</f>
        <v>0</v>
      </c>
      <c r="AD159" s="17">
        <f>data_survey!CU158</f>
        <v>1</v>
      </c>
      <c r="AE159" s="17">
        <f>data_survey!CV158</f>
        <v>1</v>
      </c>
      <c r="AF159" s="17">
        <f>data_survey!CW158</f>
        <v>0</v>
      </c>
      <c r="AG159" s="17">
        <f>data_survey!CO158</f>
        <v>0</v>
      </c>
      <c r="AH159" s="17">
        <f>data_survey!DA158</f>
        <v>0</v>
      </c>
      <c r="AI159" s="17">
        <f>data_survey!DC158</f>
        <v>0</v>
      </c>
      <c r="AJ159" s="17">
        <f>data_survey!DQ158</f>
        <v>0</v>
      </c>
      <c r="AK159" s="17">
        <f>data_survey!DF158</f>
        <v>1</v>
      </c>
      <c r="AL159" s="17">
        <f>if(AK159=1, data_survey!DN158, 0)</f>
        <v>5</v>
      </c>
      <c r="AM159" s="17">
        <f>data_survey!CM158</f>
        <v>6</v>
      </c>
      <c r="AN159" s="17">
        <f>data_survey!DH158</f>
        <v>0</v>
      </c>
      <c r="AO159" s="17">
        <f>data_survey!DJ158</f>
        <v>0</v>
      </c>
      <c r="AP159" s="17">
        <f>data_survey!DL158</f>
        <v>0</v>
      </c>
      <c r="AQ159" s="17">
        <f>data_survey!BC158</f>
        <v>3</v>
      </c>
      <c r="AR159" s="17">
        <f>data_survey!BD158</f>
        <v>3</v>
      </c>
      <c r="AS159" s="17">
        <f>data_survey!BE158</f>
        <v>4</v>
      </c>
      <c r="AT159" s="17">
        <f>data_survey!BF158</f>
        <v>2</v>
      </c>
      <c r="AU159" s="17">
        <f>data_survey!BG158</f>
        <v>1</v>
      </c>
      <c r="AV159" s="17">
        <f>data_survey!BH158</f>
        <v>4</v>
      </c>
      <c r="AW159" s="17">
        <f>data_survey!BI158</f>
        <v>4</v>
      </c>
      <c r="AX159" s="17">
        <f>data_survey!AP158</f>
        <v>4</v>
      </c>
      <c r="AY159" s="17">
        <f>data_survey!AQ158</f>
        <v>3</v>
      </c>
      <c r="AZ159" s="17">
        <f>data_survey!AR158</f>
        <v>1</v>
      </c>
      <c r="BA159" s="17">
        <f>data_survey!AS158</f>
        <v>4</v>
      </c>
      <c r="BB159" s="17">
        <f>data_survey!AT158</f>
        <v>1</v>
      </c>
      <c r="BC159" s="17">
        <f>data_survey!AU158</f>
        <v>3</v>
      </c>
      <c r="BD159" s="17">
        <f>data_survey!AV158</f>
        <v>4</v>
      </c>
      <c r="BE159" s="17">
        <f>data_survey!AW158</f>
        <v>1</v>
      </c>
      <c r="BF159" s="17">
        <f>data_survey!AX158</f>
        <v>1</v>
      </c>
      <c r="BG159" s="17"/>
    </row>
    <row r="160">
      <c r="A160" s="17">
        <f>if(data_survey!C159="Nam", 0, 1)</f>
        <v>0</v>
      </c>
      <c r="B160" s="17">
        <f>IFERROR(__xludf.DUMMYFUNCTION("LET(
  t, LOWER(TRIM(data_survey!E159)),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160" s="17">
        <f>IFERROR(__xludf.DUMMYFUNCTION("LET(
  t, LOWER(TRIM(data_survey!G159)),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60" s="17">
        <f>IFERROR(__xludf.DUMMYFUNCTION("LET(
  text, LOWER(data_survey!I159),
  IFERROR(
    IFS(
      REGEXMATCH(text,""ở cùng gia đình|ở trọ cùng gia đình""), 0,
      REGEXMATCH(text,""thuê trọ""), 1,
      REGEXMATCH(text,""ở ktx""), 2,
      REGEXMATCH(text,""có nhà tại khu vực đang học|c"&amp;"ó nhà|ở riêng tại chung cư""), 3,
      REGEXMATCH(text,""ở nhà người quen""), 4
    ),
  -1)
)"),0.0)</f>
        <v>0</v>
      </c>
      <c r="E160" s="17">
        <f>IFERROR(__xludf.DUMMYFUNCTION("LET(
  t, LOWER(TRIM(data_survey!K159)),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60" s="17">
        <f>IFERROR(__xludf.DUMMYFUNCTION("LET(
  t, LOWER(TRIM(data_survey!M159)),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60" s="17">
        <f>if(data_survey!O159="Có", 1, 0)</f>
        <v>1</v>
      </c>
      <c r="H160" s="17">
        <f>if(data_survey!R159="", 0, data_survey!R159)</f>
        <v>2</v>
      </c>
      <c r="I160" s="17">
        <f>data_survey!W159</f>
        <v>40</v>
      </c>
      <c r="J160" s="17">
        <f>if(data_survey!AF159="Không áp lực", 0, if(data_survey!AF159="Có chút áp lực", 1, if(data_survey!AF159="Áp lực nhiều", 2, 3)))</f>
        <v>1</v>
      </c>
      <c r="K160" s="17">
        <f>SWITCH(data_survey!AG159,
 "Không ảnh hưởng",0,
 "Có chút ảnh hưởng",1,
 "Ảnh hưởng nhiều",2,
 "Ảnh hưởng rất nhiều",3)</f>
        <v>2</v>
      </c>
      <c r="L160" s="17">
        <f>SWITCH(data_survey!AD159,
 "Không",0,
 "Có một chút",1,
 "Rất lo lắng",2)</f>
        <v>1</v>
      </c>
      <c r="M160" s="17">
        <f>SWITCH(data_survey!AE159,
 "Không",0,
 "Có một chút",1,
 "Nhiều",2)</f>
        <v>0</v>
      </c>
      <c r="N160" s="17">
        <f>data_survey!BV159</f>
        <v>1</v>
      </c>
      <c r="O160" s="17">
        <f>SWITCH(data_survey!BY159,
 "Không",0,
 "Có",1,
 "Nhiều",2)</f>
        <v>1</v>
      </c>
      <c r="P160" s="17">
        <f>if(data_survey!BW159="Không", 0, 1)</f>
        <v>1</v>
      </c>
      <c r="Q160" s="17">
        <f>IF(OR(
ISNUMBER(SEARCH("cha",data_survey!BX159)),
ISNUMBER(SEARCH("mẹ",data_survey!BX159)),
ISNUMBER(SEARCH("ba mẹ",data_survey!BX159)),
ISNUMBER(SEARCH("bame",data_survey!BX159)),
ISNUMBER(SEARCH("gia đình",data_survey!BX159)),
ISNUMBER(SEARCH("chị",data_survey!BX159)),
ISNUMBER(SEARCH("anh",data_survey!BX159)),
ISNUMBER(SEARCH("ông bà",data_survey!BX159)),
ISNUMBER(SEARCH("giám hộ",data_survey!BX159))
),1,
IF(OR(
ISNUMBER(SEARCH("bản thân",data_survey!BX159)),
ISNUMBER(SEARCH("tự mình",data_survey!BX159)),
ISNUMBER(SEARCH("tự bản thân",data_survey!BX159)),
ISNUMBER(SEARCH("tiền đi làm",data_survey!BX159)),
ISNUMBER(SEARCH("nghiên cứu khoa học",data_survey!BX159)),
ISNUMBER(SEARCH("một nửa lo",data_survey!BX159))
),2,
IF(OR(
ISNUMBER(SEARCH("học bổng",data_survey!BX159)),
ISNUMBER(SEARCH("giảm học phí",data_survey!BX159)),
ISNUMBER(SEARCH("không cần HP",data_survey!BX159)),
ISNUMBER(SEARCH("sư phạm",data_survey!BX159))
),3,4)))</f>
        <v>1</v>
      </c>
      <c r="R160" s="17">
        <f>data_survey!AN159</f>
        <v>1</v>
      </c>
      <c r="S160" s="17">
        <f>data_survey!AJ159</f>
        <v>3</v>
      </c>
      <c r="T160" s="17">
        <f>data_survey!AJ159</f>
        <v>3</v>
      </c>
      <c r="U160" s="17">
        <f>data_survey!CI159</f>
        <v>0</v>
      </c>
      <c r="V160" s="17">
        <f>data_survey!CG159</f>
        <v>0</v>
      </c>
      <c r="W160" s="17">
        <f>data_survey!CE159</f>
        <v>0</v>
      </c>
      <c r="X160" s="17">
        <f>data_survey!CC159</f>
        <v>0</v>
      </c>
      <c r="Y160" s="17">
        <f>data_survey!CA159</f>
        <v>0</v>
      </c>
      <c r="Z160" s="17">
        <f>data_survey!BN159</f>
        <v>4</v>
      </c>
      <c r="AA160" s="17">
        <f>data_survey!BP159</f>
        <v>1</v>
      </c>
      <c r="AB160" s="17">
        <f>data_survey!BQ159</f>
        <v>1</v>
      </c>
      <c r="AC160" s="17">
        <f>data_survey!BT159</f>
        <v>1</v>
      </c>
      <c r="AD160" s="17">
        <f>data_survey!CU159</f>
        <v>1</v>
      </c>
      <c r="AE160" s="17">
        <f>data_survey!CV159</f>
        <v>1</v>
      </c>
      <c r="AF160" s="17">
        <f>data_survey!CW159</f>
        <v>1</v>
      </c>
      <c r="AG160" s="17">
        <f>data_survey!CO159</f>
        <v>0</v>
      </c>
      <c r="AH160" s="17">
        <f>data_survey!DA159</f>
        <v>1</v>
      </c>
      <c r="AI160" s="17">
        <f>data_survey!DC159</f>
        <v>1</v>
      </c>
      <c r="AJ160" s="17">
        <f>data_survey!DQ159</f>
        <v>0</v>
      </c>
      <c r="AK160" s="17">
        <f>data_survey!DF159</f>
        <v>1</v>
      </c>
      <c r="AL160" s="17">
        <f>if(AK160=1, data_survey!DN159, 0)</f>
        <v>0.5</v>
      </c>
      <c r="AM160" s="17">
        <f>data_survey!CM159</f>
        <v>0</v>
      </c>
      <c r="AN160" s="17">
        <f>data_survey!DH159</f>
        <v>1</v>
      </c>
      <c r="AO160" s="17">
        <f>data_survey!DJ159</f>
        <v>1</v>
      </c>
      <c r="AP160" s="17">
        <f>data_survey!DL159</f>
        <v>0</v>
      </c>
      <c r="AQ160" s="17">
        <f>data_survey!BC159</f>
        <v>1</v>
      </c>
      <c r="AR160" s="17">
        <f>data_survey!BD159</f>
        <v>1</v>
      </c>
      <c r="AS160" s="17">
        <f>data_survey!BE159</f>
        <v>1</v>
      </c>
      <c r="AT160" s="17">
        <f>data_survey!BF159</f>
        <v>1</v>
      </c>
      <c r="AU160" s="17">
        <f>data_survey!BG159</f>
        <v>1</v>
      </c>
      <c r="AV160" s="17">
        <f>data_survey!BH159</f>
        <v>1</v>
      </c>
      <c r="AW160" s="17">
        <f>data_survey!BI159</f>
        <v>1</v>
      </c>
      <c r="AX160" s="17">
        <f>data_survey!AP159</f>
        <v>2</v>
      </c>
      <c r="AY160" s="17">
        <f>data_survey!AQ159</f>
        <v>3</v>
      </c>
      <c r="AZ160" s="17">
        <f>data_survey!AR159</f>
        <v>4</v>
      </c>
      <c r="BA160" s="17">
        <f>data_survey!AS159</f>
        <v>2</v>
      </c>
      <c r="BB160" s="17">
        <f>data_survey!AT159</f>
        <v>4</v>
      </c>
      <c r="BC160" s="17">
        <f>data_survey!AU159</f>
        <v>2</v>
      </c>
      <c r="BD160" s="17">
        <f>data_survey!AV159</f>
        <v>2</v>
      </c>
      <c r="BE160" s="17">
        <f>data_survey!AW159</f>
        <v>1</v>
      </c>
      <c r="BF160" s="17">
        <f>data_survey!AX159</f>
        <v>1</v>
      </c>
      <c r="BG160" s="17"/>
    </row>
    <row r="161">
      <c r="A161" s="17">
        <f>if(data_survey!C160="Nam", 0, 1)</f>
        <v>1</v>
      </c>
      <c r="B161" s="17">
        <f>IFERROR(__xludf.DUMMYFUNCTION("LET(
  t, LOWER(TRIM(data_survey!E160)),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61" s="17">
        <f>IFERROR(__xludf.DUMMYFUNCTION("LET(
  t, LOWER(TRIM(data_survey!G160)),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61" s="17">
        <f>IFERROR(__xludf.DUMMYFUNCTION("LET(
  text, LOWER(data_survey!I160),
  IFERROR(
    IFS(
      REGEXMATCH(text,""ở cùng gia đình|ở trọ cùng gia đình""), 0,
      REGEXMATCH(text,""thuê trọ""), 1,
      REGEXMATCH(text,""ở ktx""), 2,
      REGEXMATCH(text,""có nhà tại khu vực đang học|c"&amp;"ó nhà|ở riêng tại chung cư""), 3,
      REGEXMATCH(text,""ở nhà người quen""), 4
    ),
  -1)
)"),1.0)</f>
        <v>1</v>
      </c>
      <c r="E161" s="17">
        <f>IFERROR(__xludf.DUMMYFUNCTION("LET(
  t, LOWER(TRIM(data_survey!K160)),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61" s="17">
        <f>IFERROR(__xludf.DUMMYFUNCTION("LET(
  t, LOWER(TRIM(data_survey!M160)),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61" s="17">
        <f>if(data_survey!O160="Có", 1, 0)</f>
        <v>1</v>
      </c>
      <c r="H161" s="17">
        <f>if(data_survey!R160="", 0, data_survey!R160)</f>
        <v>2</v>
      </c>
      <c r="I161" s="17">
        <f>data_survey!W160</f>
        <v>25</v>
      </c>
      <c r="J161" s="17">
        <f>if(data_survey!AF160="Không áp lực", 0, if(data_survey!AF160="Có chút áp lực", 1, if(data_survey!AF160="Áp lực nhiều", 2, 3)))</f>
        <v>0</v>
      </c>
      <c r="K161" s="17">
        <f>SWITCH(data_survey!AG160,
 "Không ảnh hưởng",0,
 "Có chút ảnh hưởng",1,
 "Ảnh hưởng nhiều",2,
 "Ảnh hưởng rất nhiều",3)</f>
        <v>2</v>
      </c>
      <c r="L161" s="17">
        <f>SWITCH(data_survey!AD160,
 "Không",0,
 "Có một chút",1,
 "Rất lo lắng",2)</f>
        <v>1</v>
      </c>
      <c r="M161" s="17">
        <f>SWITCH(data_survey!AE160,
 "Không",0,
 "Có một chút",1,
 "Nhiều",2)</f>
        <v>0</v>
      </c>
      <c r="N161" s="17">
        <f>data_survey!BV160</f>
        <v>3</v>
      </c>
      <c r="O161" s="17">
        <f>SWITCH(data_survey!BY160,
 "Không",0,
 "Có",1,
 "Nhiều",2)</f>
        <v>1</v>
      </c>
      <c r="P161" s="17">
        <f>if(data_survey!BW160="Không", 0, 1)</f>
        <v>1</v>
      </c>
      <c r="Q161" s="17">
        <f>IF(OR(
ISNUMBER(SEARCH("cha",data_survey!BX160)),
ISNUMBER(SEARCH("mẹ",data_survey!BX160)),
ISNUMBER(SEARCH("ba mẹ",data_survey!BX160)),
ISNUMBER(SEARCH("bame",data_survey!BX160)),
ISNUMBER(SEARCH("gia đình",data_survey!BX160)),
ISNUMBER(SEARCH("chị",data_survey!BX160)),
ISNUMBER(SEARCH("anh",data_survey!BX160)),
ISNUMBER(SEARCH("ông bà",data_survey!BX160)),
ISNUMBER(SEARCH("giám hộ",data_survey!BX160))
),1,
IF(OR(
ISNUMBER(SEARCH("bản thân",data_survey!BX160)),
ISNUMBER(SEARCH("tự mình",data_survey!BX160)),
ISNUMBER(SEARCH("tự bản thân",data_survey!BX160)),
ISNUMBER(SEARCH("tiền đi làm",data_survey!BX160)),
ISNUMBER(SEARCH("nghiên cứu khoa học",data_survey!BX160)),
ISNUMBER(SEARCH("một nửa lo",data_survey!BX160))
),2,
IF(OR(
ISNUMBER(SEARCH("học bổng",data_survey!BX160)),
ISNUMBER(SEARCH("giảm học phí",data_survey!BX160)),
ISNUMBER(SEARCH("không cần HP",data_survey!BX160)),
ISNUMBER(SEARCH("sư phạm",data_survey!BX160))
),3,4)))</f>
        <v>1</v>
      </c>
      <c r="R161" s="17">
        <f>data_survey!AN160</f>
        <v>1</v>
      </c>
      <c r="S161" s="17">
        <f>data_survey!AJ160</f>
        <v>2</v>
      </c>
      <c r="T161" s="17">
        <f>data_survey!AJ160</f>
        <v>2</v>
      </c>
      <c r="U161" s="17">
        <f>data_survey!CI160</f>
        <v>1</v>
      </c>
      <c r="V161" s="17">
        <f>data_survey!CG160</f>
        <v>1</v>
      </c>
      <c r="W161" s="17">
        <f>data_survey!CE160</f>
        <v>0</v>
      </c>
      <c r="X161" s="17">
        <f>data_survey!CC160</f>
        <v>1</v>
      </c>
      <c r="Y161" s="17">
        <f>data_survey!CA160</f>
        <v>1</v>
      </c>
      <c r="Z161" s="17">
        <f>data_survey!BN160</f>
        <v>1</v>
      </c>
      <c r="AA161" s="17">
        <f>data_survey!BP160</f>
        <v>0</v>
      </c>
      <c r="AB161" s="17">
        <f>data_survey!BQ160</f>
        <v>1</v>
      </c>
      <c r="AC161" s="17">
        <f>data_survey!BT160</f>
        <v>0</v>
      </c>
      <c r="AD161" s="17">
        <f>data_survey!CU160</f>
        <v>0</v>
      </c>
      <c r="AE161" s="17">
        <f>data_survey!CV160</f>
        <v>0</v>
      </c>
      <c r="AF161" s="17">
        <f>data_survey!CW160</f>
        <v>0</v>
      </c>
      <c r="AG161" s="17">
        <f>data_survey!CO160</f>
        <v>0</v>
      </c>
      <c r="AH161" s="17">
        <f>data_survey!DA160</f>
        <v>0</v>
      </c>
      <c r="AI161" s="17">
        <f>data_survey!DC160</f>
        <v>0</v>
      </c>
      <c r="AJ161" s="17">
        <f>data_survey!DQ160</f>
        <v>0</v>
      </c>
      <c r="AK161" s="17">
        <f>data_survey!DF160</f>
        <v>1</v>
      </c>
      <c r="AL161" s="17">
        <f>if(AK161=1, data_survey!DN160, 0)</f>
        <v>2.5</v>
      </c>
      <c r="AM161" s="17">
        <f>data_survey!CM160</f>
        <v>6</v>
      </c>
      <c r="AN161" s="17">
        <f>data_survey!DH160</f>
        <v>0</v>
      </c>
      <c r="AO161" s="17">
        <f>data_survey!DJ160</f>
        <v>0</v>
      </c>
      <c r="AP161" s="17">
        <f>data_survey!DL160</f>
        <v>0</v>
      </c>
      <c r="AQ161" s="17">
        <f>data_survey!BC160</f>
        <v>1</v>
      </c>
      <c r="AR161" s="17">
        <f>data_survey!BD160</f>
        <v>3</v>
      </c>
      <c r="AS161" s="17">
        <f>data_survey!BE160</f>
        <v>3</v>
      </c>
      <c r="AT161" s="17">
        <f>data_survey!BF160</f>
        <v>3</v>
      </c>
      <c r="AU161" s="17">
        <f>data_survey!BG160</f>
        <v>4</v>
      </c>
      <c r="AV161" s="17">
        <f>data_survey!BH160</f>
        <v>1</v>
      </c>
      <c r="AW161" s="17">
        <f>data_survey!BI160</f>
        <v>2</v>
      </c>
      <c r="AX161" s="17">
        <f>data_survey!AP160</f>
        <v>2</v>
      </c>
      <c r="AY161" s="17">
        <f>data_survey!AQ160</f>
        <v>1</v>
      </c>
      <c r="AZ161" s="17">
        <f>data_survey!AR160</f>
        <v>4</v>
      </c>
      <c r="BA161" s="17">
        <f>data_survey!AS160</f>
        <v>3</v>
      </c>
      <c r="BB161" s="17">
        <f>data_survey!AT160</f>
        <v>1</v>
      </c>
      <c r="BC161" s="17">
        <f>data_survey!AU160</f>
        <v>1</v>
      </c>
      <c r="BD161" s="17">
        <f>data_survey!AV160</f>
        <v>1</v>
      </c>
      <c r="BE161" s="17">
        <f>data_survey!AW160</f>
        <v>1</v>
      </c>
      <c r="BF161" s="17">
        <f>data_survey!AX160</f>
        <v>1</v>
      </c>
      <c r="BG161" s="17"/>
    </row>
    <row r="162">
      <c r="A162" s="17">
        <f>if(data_survey!C161="Nam", 0, 1)</f>
        <v>0</v>
      </c>
      <c r="B162" s="17">
        <f>IFERROR(__xludf.DUMMYFUNCTION("LET(
  t, LOWER(TRIM(data_survey!E161)),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162" s="17">
        <f>IFERROR(__xludf.DUMMYFUNCTION("LET(
  t, LOWER(TRIM(data_survey!G161)),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62" s="17">
        <f>IFERROR(__xludf.DUMMYFUNCTION("LET(
  text, LOWER(data_survey!I161),
  IFERROR(
    IFS(
      REGEXMATCH(text,""ở cùng gia đình|ở trọ cùng gia đình""), 0,
      REGEXMATCH(text,""thuê trọ""), 1,
      REGEXMATCH(text,""ở ktx""), 2,
      REGEXMATCH(text,""có nhà tại khu vực đang học|c"&amp;"ó nhà|ở riêng tại chung cư""), 3,
      REGEXMATCH(text,""ở nhà người quen""), 4
    ),
  -1)
)"),0.0)</f>
        <v>0</v>
      </c>
      <c r="E162" s="17">
        <f>IFERROR(__xludf.DUMMYFUNCTION("LET(
  t, LOWER(TRIM(data_survey!K161)),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62" s="17">
        <f>IFERROR(__xludf.DUMMYFUNCTION("LET(
  t, LOWER(TRIM(data_survey!M161)),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62" s="17">
        <f>if(data_survey!O161="Có", 1, 0)</f>
        <v>0</v>
      </c>
      <c r="H162" s="17">
        <f>if(data_survey!R161="", 0, data_survey!R161)</f>
        <v>0</v>
      </c>
      <c r="I162" s="17">
        <f>data_survey!W161</f>
        <v>0</v>
      </c>
      <c r="J162" s="17">
        <f>if(data_survey!AF161="Không áp lực", 0, if(data_survey!AF161="Có chút áp lực", 1, if(data_survey!AF161="Áp lực nhiều", 2, 3)))</f>
        <v>3</v>
      </c>
      <c r="K162" s="17">
        <f>SWITCH(data_survey!AG161,
 "Không ảnh hưởng",0,
 "Có chút ảnh hưởng",1,
 "Ảnh hưởng nhiều",2,
 "Ảnh hưởng rất nhiều",3)</f>
        <v>3</v>
      </c>
      <c r="L162" s="17">
        <f>SWITCH(data_survey!AD161,
 "Không",0,
 "Có một chút",1,
 "Rất lo lắng",2)</f>
        <v>2</v>
      </c>
      <c r="M162" s="17">
        <f>SWITCH(data_survey!AE161,
 "Không",0,
 "Có một chút",1,
 "Nhiều",2)</f>
        <v>2</v>
      </c>
      <c r="N162" s="17">
        <f>data_survey!BV161</f>
        <v>2</v>
      </c>
      <c r="O162" s="17">
        <f>SWITCH(data_survey!BY161,
 "Không",0,
 "Có",1,
 "Nhiều",2)</f>
        <v>0</v>
      </c>
      <c r="P162" s="17">
        <f>if(data_survey!BW161="Không", 0, 1)</f>
        <v>1</v>
      </c>
      <c r="Q162" s="17">
        <f>IF(OR(
ISNUMBER(SEARCH("cha",data_survey!BX161)),
ISNUMBER(SEARCH("mẹ",data_survey!BX161)),
ISNUMBER(SEARCH("ba mẹ",data_survey!BX161)),
ISNUMBER(SEARCH("bame",data_survey!BX161)),
ISNUMBER(SEARCH("gia đình",data_survey!BX161)),
ISNUMBER(SEARCH("chị",data_survey!BX161)),
ISNUMBER(SEARCH("anh",data_survey!BX161)),
ISNUMBER(SEARCH("ông bà",data_survey!BX161)),
ISNUMBER(SEARCH("giám hộ",data_survey!BX161))
),1,
IF(OR(
ISNUMBER(SEARCH("bản thân",data_survey!BX161)),
ISNUMBER(SEARCH("tự mình",data_survey!BX161)),
ISNUMBER(SEARCH("tự bản thân",data_survey!BX161)),
ISNUMBER(SEARCH("tiền đi làm",data_survey!BX161)),
ISNUMBER(SEARCH("nghiên cứu khoa học",data_survey!BX161)),
ISNUMBER(SEARCH("một nửa lo",data_survey!BX161))
),2,
IF(OR(
ISNUMBER(SEARCH("học bổng",data_survey!BX161)),
ISNUMBER(SEARCH("giảm học phí",data_survey!BX161)),
ISNUMBER(SEARCH("không cần HP",data_survey!BX161)),
ISNUMBER(SEARCH("sư phạm",data_survey!BX161))
),3,4)))</f>
        <v>1</v>
      </c>
      <c r="R162" s="17">
        <f>data_survey!AN161</f>
        <v>0</v>
      </c>
      <c r="S162" s="17">
        <f>data_survey!AJ161</f>
        <v>1</v>
      </c>
      <c r="T162" s="17">
        <f>data_survey!AJ161</f>
        <v>1</v>
      </c>
      <c r="U162" s="17">
        <f>data_survey!CI161</f>
        <v>0</v>
      </c>
      <c r="V162" s="17">
        <f>data_survey!CG161</f>
        <v>1</v>
      </c>
      <c r="W162" s="17">
        <f>data_survey!CE161</f>
        <v>2</v>
      </c>
      <c r="X162" s="17">
        <f>data_survey!CC161</f>
        <v>2</v>
      </c>
      <c r="Y162" s="17">
        <f>data_survey!CA161</f>
        <v>2</v>
      </c>
      <c r="Z162" s="17">
        <f>data_survey!BN161</f>
        <v>5</v>
      </c>
      <c r="AA162" s="17">
        <f>data_survey!BP161</f>
        <v>0</v>
      </c>
      <c r="AB162" s="17">
        <f>data_survey!BQ161</f>
        <v>4</v>
      </c>
      <c r="AC162" s="17">
        <f>data_survey!BT161</f>
        <v>1</v>
      </c>
      <c r="AD162" s="17">
        <f>data_survey!CU161</f>
        <v>0</v>
      </c>
      <c r="AE162" s="17">
        <f>data_survey!CV161</f>
        <v>1</v>
      </c>
      <c r="AF162" s="17">
        <f>data_survey!CW161</f>
        <v>0</v>
      </c>
      <c r="AG162" s="17">
        <f>data_survey!CO161</f>
        <v>0</v>
      </c>
      <c r="AH162" s="17">
        <f>data_survey!DA161</f>
        <v>0</v>
      </c>
      <c r="AI162" s="17">
        <f>data_survey!DC161</f>
        <v>1</v>
      </c>
      <c r="AJ162" s="17">
        <f>data_survey!DQ161</f>
        <v>0</v>
      </c>
      <c r="AK162" s="17">
        <f>data_survey!DF161</f>
        <v>0</v>
      </c>
      <c r="AL162" s="17">
        <f>if(AK162=1, data_survey!DN161, 0)</f>
        <v>0</v>
      </c>
      <c r="AM162" s="17">
        <f>data_survey!CM161</f>
        <v>6</v>
      </c>
      <c r="AN162" s="17">
        <f>data_survey!DH161</f>
        <v>1</v>
      </c>
      <c r="AO162" s="17">
        <f>data_survey!DJ161</f>
        <v>0</v>
      </c>
      <c r="AP162" s="17">
        <f>data_survey!DL161</f>
        <v>0</v>
      </c>
      <c r="AQ162" s="17">
        <f>data_survey!BC161</f>
        <v>3</v>
      </c>
      <c r="AR162" s="17">
        <f>data_survey!BD161</f>
        <v>2</v>
      </c>
      <c r="AS162" s="17">
        <f>data_survey!BE161</f>
        <v>4</v>
      </c>
      <c r="AT162" s="17">
        <f>data_survey!BF161</f>
        <v>2</v>
      </c>
      <c r="AU162" s="17">
        <f>data_survey!BG161</f>
        <v>4</v>
      </c>
      <c r="AV162" s="17">
        <f>data_survey!BH161</f>
        <v>2</v>
      </c>
      <c r="AW162" s="17">
        <f>data_survey!BI161</f>
        <v>1</v>
      </c>
      <c r="AX162" s="17">
        <f>data_survey!AP161</f>
        <v>3</v>
      </c>
      <c r="AY162" s="17">
        <f>data_survey!AQ161</f>
        <v>3</v>
      </c>
      <c r="AZ162" s="17">
        <f>data_survey!AR161</f>
        <v>3</v>
      </c>
      <c r="BA162" s="17">
        <f>data_survey!AS161</f>
        <v>4</v>
      </c>
      <c r="BB162" s="17">
        <f>data_survey!AT161</f>
        <v>3</v>
      </c>
      <c r="BC162" s="17">
        <f>data_survey!AU161</f>
        <v>4</v>
      </c>
      <c r="BD162" s="17">
        <f>data_survey!AV161</f>
        <v>3</v>
      </c>
      <c r="BE162" s="17">
        <f>data_survey!AW161</f>
        <v>2</v>
      </c>
      <c r="BF162" s="17">
        <f>data_survey!AX161</f>
        <v>3</v>
      </c>
      <c r="BG162" s="17"/>
    </row>
    <row r="163">
      <c r="A163" s="17">
        <f>if(data_survey!C162="Nam", 0, 1)</f>
        <v>0</v>
      </c>
      <c r="B163" s="17">
        <f>IFERROR(__xludf.DUMMYFUNCTION("LET(
  t, LOWER(TRIM(data_survey!E162)),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63" s="17">
        <f>IFERROR(__xludf.DUMMYFUNCTION("LET(
  t, LOWER(TRIM(data_survey!G162)),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63" s="17">
        <f>IFERROR(__xludf.DUMMYFUNCTION("LET(
  text, LOWER(data_survey!I162),
  IFERROR(
    IFS(
      REGEXMATCH(text,""ở cùng gia đình|ở trọ cùng gia đình""), 0,
      REGEXMATCH(text,""thuê trọ""), 1,
      REGEXMATCH(text,""ở ktx""), 2,
      REGEXMATCH(text,""có nhà tại khu vực đang học|c"&amp;"ó nhà|ở riêng tại chung cư""), 3,
      REGEXMATCH(text,""ở nhà người quen""), 4
    ),
  -1)
)"),2.0)</f>
        <v>2</v>
      </c>
      <c r="E163" s="17">
        <f>IFERROR(__xludf.DUMMYFUNCTION("LET(
  t, LOWER(TRIM(data_survey!K162)),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63" s="17">
        <f>IFERROR(__xludf.DUMMYFUNCTION("LET(
  t, LOWER(TRIM(data_survey!M162)),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63" s="17">
        <f>if(data_survey!O162="Có", 1, 0)</f>
        <v>0</v>
      </c>
      <c r="H163" s="17">
        <f>if(data_survey!R162="", 0, data_survey!R162)</f>
        <v>0</v>
      </c>
      <c r="I163" s="17">
        <f>data_survey!W162</f>
        <v>0</v>
      </c>
      <c r="J163" s="17">
        <f>if(data_survey!AF162="Không áp lực", 0, if(data_survey!AF162="Có chút áp lực", 1, if(data_survey!AF162="Áp lực nhiều", 2, 3)))</f>
        <v>2</v>
      </c>
      <c r="K163" s="17">
        <f>SWITCH(data_survey!AG162,
 "Không ảnh hưởng",0,
 "Có chút ảnh hưởng",1,
 "Ảnh hưởng nhiều",2,
 "Ảnh hưởng rất nhiều",3)</f>
        <v>2</v>
      </c>
      <c r="L163" s="17">
        <f>SWITCH(data_survey!AD162,
 "Không",0,
 "Có một chút",1,
 "Rất lo lắng",2)</f>
        <v>2</v>
      </c>
      <c r="M163" s="17">
        <f>SWITCH(data_survey!AE162,
 "Không",0,
 "Có một chút",1,
 "Nhiều",2)</f>
        <v>1</v>
      </c>
      <c r="N163" s="17">
        <f>data_survey!BV162</f>
        <v>3</v>
      </c>
      <c r="O163" s="17">
        <f>SWITCH(data_survey!BY162,
 "Không",0,
 "Có",1,
 "Nhiều",2)</f>
        <v>0</v>
      </c>
      <c r="P163" s="17">
        <f>if(data_survey!BW162="Không", 0, 1)</f>
        <v>1</v>
      </c>
      <c r="Q163" s="17">
        <f>IF(OR(
ISNUMBER(SEARCH("cha",data_survey!BX162)),
ISNUMBER(SEARCH("mẹ",data_survey!BX162)),
ISNUMBER(SEARCH("ba mẹ",data_survey!BX162)),
ISNUMBER(SEARCH("bame",data_survey!BX162)),
ISNUMBER(SEARCH("gia đình",data_survey!BX162)),
ISNUMBER(SEARCH("chị",data_survey!BX162)),
ISNUMBER(SEARCH("anh",data_survey!BX162)),
ISNUMBER(SEARCH("ông bà",data_survey!BX162)),
ISNUMBER(SEARCH("giám hộ",data_survey!BX162))
),1,
IF(OR(
ISNUMBER(SEARCH("bản thân",data_survey!BX162)),
ISNUMBER(SEARCH("tự mình",data_survey!BX162)),
ISNUMBER(SEARCH("tự bản thân",data_survey!BX162)),
ISNUMBER(SEARCH("tiền đi làm",data_survey!BX162)),
ISNUMBER(SEARCH("nghiên cứu khoa học",data_survey!BX162)),
ISNUMBER(SEARCH("một nửa lo",data_survey!BX162))
),2,
IF(OR(
ISNUMBER(SEARCH("học bổng",data_survey!BX162)),
ISNUMBER(SEARCH("giảm học phí",data_survey!BX162)),
ISNUMBER(SEARCH("không cần HP",data_survey!BX162)),
ISNUMBER(SEARCH("sư phạm",data_survey!BX162))
),3,4)))</f>
        <v>1</v>
      </c>
      <c r="R163" s="17">
        <f>data_survey!AN162</f>
        <v>0</v>
      </c>
      <c r="S163" s="17">
        <f>data_survey!AJ162</f>
        <v>1</v>
      </c>
      <c r="T163" s="17">
        <f>data_survey!AJ162</f>
        <v>1</v>
      </c>
      <c r="U163" s="17">
        <f>data_survey!CI162</f>
        <v>0</v>
      </c>
      <c r="V163" s="17">
        <f>data_survey!CG162</f>
        <v>1</v>
      </c>
      <c r="W163" s="17">
        <f>data_survey!CE162</f>
        <v>1</v>
      </c>
      <c r="X163" s="17">
        <f>data_survey!CC162</f>
        <v>1</v>
      </c>
      <c r="Y163" s="17">
        <f>data_survey!CA162</f>
        <v>1</v>
      </c>
      <c r="Z163" s="17">
        <f>data_survey!BN162</f>
        <v>2</v>
      </c>
      <c r="AA163" s="17">
        <f>data_survey!BP162</f>
        <v>0</v>
      </c>
      <c r="AB163" s="17">
        <f>data_survey!BQ162</f>
        <v>2</v>
      </c>
      <c r="AC163" s="17">
        <f>data_survey!BT162</f>
        <v>1</v>
      </c>
      <c r="AD163" s="17">
        <f>data_survey!CU162</f>
        <v>0</v>
      </c>
      <c r="AE163" s="17">
        <f>data_survey!CV162</f>
        <v>0</v>
      </c>
      <c r="AF163" s="17">
        <f>data_survey!CW162</f>
        <v>0</v>
      </c>
      <c r="AG163" s="17">
        <f>data_survey!CO162</f>
        <v>0</v>
      </c>
      <c r="AH163" s="17">
        <f>data_survey!DA162</f>
        <v>0</v>
      </c>
      <c r="AI163" s="17">
        <f>data_survey!DC162</f>
        <v>0</v>
      </c>
      <c r="AJ163" s="17">
        <f>data_survey!DQ162</f>
        <v>0</v>
      </c>
      <c r="AK163" s="17">
        <f>data_survey!DF162</f>
        <v>1</v>
      </c>
      <c r="AL163" s="17">
        <f>if(AK163=1, data_survey!DN162, 0)</f>
        <v>1.5</v>
      </c>
      <c r="AM163" s="17">
        <f>data_survey!CM162</f>
        <v>3.5</v>
      </c>
      <c r="AN163" s="17">
        <f>data_survey!DH162</f>
        <v>0</v>
      </c>
      <c r="AO163" s="17">
        <f>data_survey!DJ162</f>
        <v>0</v>
      </c>
      <c r="AP163" s="17">
        <f>data_survey!DL162</f>
        <v>0</v>
      </c>
      <c r="AQ163" s="17">
        <f>data_survey!BC162</f>
        <v>2</v>
      </c>
      <c r="AR163" s="17">
        <f>data_survey!BD162</f>
        <v>2</v>
      </c>
      <c r="AS163" s="17">
        <f>data_survey!BE162</f>
        <v>2</v>
      </c>
      <c r="AT163" s="17">
        <f>data_survey!BF162</f>
        <v>2</v>
      </c>
      <c r="AU163" s="17">
        <f>data_survey!BG162</f>
        <v>2</v>
      </c>
      <c r="AV163" s="17">
        <f>data_survey!BH162</f>
        <v>1</v>
      </c>
      <c r="AW163" s="17">
        <f>data_survey!BI162</f>
        <v>2</v>
      </c>
      <c r="AX163" s="17">
        <f>data_survey!AP162</f>
        <v>2</v>
      </c>
      <c r="AY163" s="17">
        <f>data_survey!AQ162</f>
        <v>2</v>
      </c>
      <c r="AZ163" s="17">
        <f>data_survey!AR162</f>
        <v>3</v>
      </c>
      <c r="BA163" s="17">
        <f>data_survey!AS162</f>
        <v>3</v>
      </c>
      <c r="BB163" s="17">
        <f>data_survey!AT162</f>
        <v>2</v>
      </c>
      <c r="BC163" s="17">
        <f>data_survey!AU162</f>
        <v>2</v>
      </c>
      <c r="BD163" s="17">
        <f>data_survey!AV162</f>
        <v>2</v>
      </c>
      <c r="BE163" s="17">
        <f>data_survey!AW162</f>
        <v>2</v>
      </c>
      <c r="BF163" s="17">
        <f>data_survey!AX162</f>
        <v>2</v>
      </c>
      <c r="BG163" s="17"/>
    </row>
    <row r="164">
      <c r="A164" s="17">
        <f>if(data_survey!C163="Nam", 0, 1)</f>
        <v>1</v>
      </c>
      <c r="B164" s="17">
        <f>IFERROR(__xludf.DUMMYFUNCTION("LET(
  t, LOWER(TRIM(data_survey!E163)),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164" s="17">
        <f>IFERROR(__xludf.DUMMYFUNCTION("LET(
  t, LOWER(TRIM(data_survey!G163)),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64" s="17">
        <f>IFERROR(__xludf.DUMMYFUNCTION("LET(
  text, LOWER(data_survey!I163),
  IFERROR(
    IFS(
      REGEXMATCH(text,""ở cùng gia đình|ở trọ cùng gia đình""), 0,
      REGEXMATCH(text,""thuê trọ""), 1,
      REGEXMATCH(text,""ở ktx""), 2,
      REGEXMATCH(text,""có nhà tại khu vực đang học|c"&amp;"ó nhà|ở riêng tại chung cư""), 3,
      REGEXMATCH(text,""ở nhà người quen""), 4
    ),
  -1)
)"),2.0)</f>
        <v>2</v>
      </c>
      <c r="E164" s="17">
        <f>IFERROR(__xludf.DUMMYFUNCTION("LET(
  t, LOWER(TRIM(data_survey!K163)),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64" s="17">
        <f>IFERROR(__xludf.DUMMYFUNCTION("LET(
  t, LOWER(TRIM(data_survey!M163)),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64" s="17">
        <f>if(data_survey!O163="Có", 1, 0)</f>
        <v>0</v>
      </c>
      <c r="H164" s="17">
        <f>if(data_survey!R163="", 0, data_survey!R163)</f>
        <v>0</v>
      </c>
      <c r="I164" s="17">
        <f>data_survey!W163</f>
        <v>0</v>
      </c>
      <c r="J164" s="17">
        <f>if(data_survey!AF163="Không áp lực", 0, if(data_survey!AF163="Có chút áp lực", 1, if(data_survey!AF163="Áp lực nhiều", 2, 3)))</f>
        <v>1</v>
      </c>
      <c r="K164" s="17">
        <f>SWITCH(data_survey!AG163,
 "Không ảnh hưởng",0,
 "Có chút ảnh hưởng",1,
 "Ảnh hưởng nhiều",2,
 "Ảnh hưởng rất nhiều",3)</f>
        <v>1</v>
      </c>
      <c r="L164" s="17">
        <f>SWITCH(data_survey!AD163,
 "Không",0,
 "Có một chút",1,
 "Rất lo lắng",2)</f>
        <v>2</v>
      </c>
      <c r="M164" s="17">
        <f>SWITCH(data_survey!AE163,
 "Không",0,
 "Có một chút",1,
 "Nhiều",2)</f>
        <v>1</v>
      </c>
      <c r="N164" s="17">
        <f>data_survey!BV163</f>
        <v>4</v>
      </c>
      <c r="O164" s="17">
        <f>SWITCH(data_survey!BY163,
 "Không",0,
 "Có",1,
 "Nhiều",2)</f>
        <v>0</v>
      </c>
      <c r="P164" s="17">
        <f>if(data_survey!BW163="Không", 0, 1)</f>
        <v>1</v>
      </c>
      <c r="Q164" s="17">
        <f>IF(OR(
ISNUMBER(SEARCH("cha",data_survey!BX163)),
ISNUMBER(SEARCH("mẹ",data_survey!BX163)),
ISNUMBER(SEARCH("ba mẹ",data_survey!BX163)),
ISNUMBER(SEARCH("bame",data_survey!BX163)),
ISNUMBER(SEARCH("gia đình",data_survey!BX163)),
ISNUMBER(SEARCH("chị",data_survey!BX163)),
ISNUMBER(SEARCH("anh",data_survey!BX163)),
ISNUMBER(SEARCH("ông bà",data_survey!BX163)),
ISNUMBER(SEARCH("giám hộ",data_survey!BX163))
),1,
IF(OR(
ISNUMBER(SEARCH("bản thân",data_survey!BX163)),
ISNUMBER(SEARCH("tự mình",data_survey!BX163)),
ISNUMBER(SEARCH("tự bản thân",data_survey!BX163)),
ISNUMBER(SEARCH("tiền đi làm",data_survey!BX163)),
ISNUMBER(SEARCH("nghiên cứu khoa học",data_survey!BX163)),
ISNUMBER(SEARCH("một nửa lo",data_survey!BX163))
),2,
IF(OR(
ISNUMBER(SEARCH("học bổng",data_survey!BX163)),
ISNUMBER(SEARCH("giảm học phí",data_survey!BX163)),
ISNUMBER(SEARCH("không cần HP",data_survey!BX163)),
ISNUMBER(SEARCH("sư phạm",data_survey!BX163))
),3,4)))</f>
        <v>1</v>
      </c>
      <c r="R164" s="17">
        <f>data_survey!AN163</f>
        <v>1</v>
      </c>
      <c r="S164" s="17">
        <f>data_survey!AJ163</f>
        <v>3</v>
      </c>
      <c r="T164" s="17">
        <f>data_survey!AJ163</f>
        <v>3</v>
      </c>
      <c r="U164" s="17">
        <f>data_survey!CI163</f>
        <v>2</v>
      </c>
      <c r="V164" s="17">
        <f>data_survey!CG163</f>
        <v>2</v>
      </c>
      <c r="W164" s="17">
        <f>data_survey!CE163</f>
        <v>1</v>
      </c>
      <c r="X164" s="17">
        <f>data_survey!CC163</f>
        <v>1</v>
      </c>
      <c r="Y164" s="17">
        <f>data_survey!CA163</f>
        <v>1</v>
      </c>
      <c r="Z164" s="17">
        <f>data_survey!BN163</f>
        <v>1</v>
      </c>
      <c r="AA164" s="17">
        <f>data_survey!BP163</f>
        <v>0</v>
      </c>
      <c r="AB164" s="17">
        <f>data_survey!BQ163</f>
        <v>2</v>
      </c>
      <c r="AC164" s="17">
        <f>data_survey!BT163</f>
        <v>1</v>
      </c>
      <c r="AD164" s="17">
        <f>data_survey!CU163</f>
        <v>1</v>
      </c>
      <c r="AE164" s="17">
        <f>data_survey!CV163</f>
        <v>1</v>
      </c>
      <c r="AF164" s="17">
        <f>data_survey!CW163</f>
        <v>0</v>
      </c>
      <c r="AG164" s="17">
        <f>data_survey!CO163</f>
        <v>0</v>
      </c>
      <c r="AH164" s="17">
        <f>data_survey!DA163</f>
        <v>1</v>
      </c>
      <c r="AI164" s="17">
        <f>data_survey!DC163</f>
        <v>0</v>
      </c>
      <c r="AJ164" s="17">
        <f>data_survey!DQ163</f>
        <v>0</v>
      </c>
      <c r="AK164" s="17">
        <f>data_survey!DF163</f>
        <v>0</v>
      </c>
      <c r="AL164" s="17">
        <f>if(AK164=1, data_survey!DN163, 0)</f>
        <v>0</v>
      </c>
      <c r="AM164" s="17">
        <f>data_survey!CM163</f>
        <v>3.5</v>
      </c>
      <c r="AN164" s="17">
        <f>data_survey!DH163</f>
        <v>0</v>
      </c>
      <c r="AO164" s="17">
        <f>data_survey!DJ163</f>
        <v>0</v>
      </c>
      <c r="AP164" s="17">
        <f>data_survey!DL163</f>
        <v>0</v>
      </c>
      <c r="AQ164" s="17">
        <f>data_survey!BC163</f>
        <v>2</v>
      </c>
      <c r="AR164" s="17">
        <f>data_survey!BD163</f>
        <v>3</v>
      </c>
      <c r="AS164" s="17">
        <f>data_survey!BE163</f>
        <v>2</v>
      </c>
      <c r="AT164" s="17">
        <f>data_survey!BF163</f>
        <v>3</v>
      </c>
      <c r="AU164" s="17">
        <f>data_survey!BG163</f>
        <v>3</v>
      </c>
      <c r="AV164" s="17">
        <f>data_survey!BH163</f>
        <v>2</v>
      </c>
      <c r="AW164" s="17">
        <f>data_survey!BI163</f>
        <v>2</v>
      </c>
      <c r="AX164" s="17">
        <f>data_survey!AP163</f>
        <v>2</v>
      </c>
      <c r="AY164" s="17">
        <f>data_survey!AQ163</f>
        <v>2</v>
      </c>
      <c r="AZ164" s="17">
        <f>data_survey!AR163</f>
        <v>2</v>
      </c>
      <c r="BA164" s="17">
        <f>data_survey!AS163</f>
        <v>3</v>
      </c>
      <c r="BB164" s="17">
        <f>data_survey!AT163</f>
        <v>3</v>
      </c>
      <c r="BC164" s="17">
        <f>data_survey!AU163</f>
        <v>3</v>
      </c>
      <c r="BD164" s="17">
        <f>data_survey!AV163</f>
        <v>3</v>
      </c>
      <c r="BE164" s="17">
        <f>data_survey!AW163</f>
        <v>3</v>
      </c>
      <c r="BF164" s="17">
        <f>data_survey!AX163</f>
        <v>2</v>
      </c>
      <c r="BG164" s="17"/>
    </row>
    <row r="165">
      <c r="A165" s="17">
        <f>if(data_survey!C164="Nam", 0, 1)</f>
        <v>0</v>
      </c>
      <c r="B165" s="17">
        <f>IFERROR(__xludf.DUMMYFUNCTION("LET(
  t, LOWER(TRIM(data_survey!E164)),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65" s="17">
        <f>IFERROR(__xludf.DUMMYFUNCTION("LET(
  t, LOWER(TRIM(data_survey!G164)),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65" s="17">
        <f>IFERROR(__xludf.DUMMYFUNCTION("LET(
  text, LOWER(data_survey!I164),
  IFERROR(
    IFS(
      REGEXMATCH(text,""ở cùng gia đình|ở trọ cùng gia đình""), 0,
      REGEXMATCH(text,""thuê trọ""), 1,
      REGEXMATCH(text,""ở ktx""), 2,
      REGEXMATCH(text,""có nhà tại khu vực đang học|c"&amp;"ó nhà|ở riêng tại chung cư""), 3,
      REGEXMATCH(text,""ở nhà người quen""), 4
    ),
  -1)
)"),1.0)</f>
        <v>1</v>
      </c>
      <c r="E165" s="17">
        <f>IFERROR(__xludf.DUMMYFUNCTION("LET(
  t, LOWER(TRIM(data_survey!K164)),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65" s="17">
        <f>IFERROR(__xludf.DUMMYFUNCTION("LET(
  t, LOWER(TRIM(data_survey!M164)),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65" s="17">
        <f>if(data_survey!O164="Có", 1, 0)</f>
        <v>1</v>
      </c>
      <c r="H165" s="17">
        <f>if(data_survey!R164="", 0, data_survey!R164)</f>
        <v>1</v>
      </c>
      <c r="I165" s="17">
        <f>data_survey!W164</f>
        <v>20</v>
      </c>
      <c r="J165" s="17">
        <f>if(data_survey!AF164="Không áp lực", 0, if(data_survey!AF164="Có chút áp lực", 1, if(data_survey!AF164="Áp lực nhiều", 2, 3)))</f>
        <v>1</v>
      </c>
      <c r="K165" s="17">
        <f>SWITCH(data_survey!AG164,
 "Không ảnh hưởng",0,
 "Có chút ảnh hưởng",1,
 "Ảnh hưởng nhiều",2,
 "Ảnh hưởng rất nhiều",3)</f>
        <v>1</v>
      </c>
      <c r="L165" s="17">
        <f>SWITCH(data_survey!AD164,
 "Không",0,
 "Có một chút",1,
 "Rất lo lắng",2)</f>
        <v>1</v>
      </c>
      <c r="M165" s="17">
        <f>SWITCH(data_survey!AE164,
 "Không",0,
 "Có một chút",1,
 "Nhiều",2)</f>
        <v>0</v>
      </c>
      <c r="N165" s="17">
        <f>data_survey!BV164</f>
        <v>3</v>
      </c>
      <c r="O165" s="17">
        <f>SWITCH(data_survey!BY164,
 "Không",0,
 "Có",1,
 "Nhiều",2)</f>
        <v>1</v>
      </c>
      <c r="P165" s="17">
        <f>if(data_survey!BW164="Không", 0, 1)</f>
        <v>1</v>
      </c>
      <c r="Q165" s="17">
        <f>IF(OR(
ISNUMBER(SEARCH("cha",data_survey!BX164)),
ISNUMBER(SEARCH("mẹ",data_survey!BX164)),
ISNUMBER(SEARCH("ba mẹ",data_survey!BX164)),
ISNUMBER(SEARCH("bame",data_survey!BX164)),
ISNUMBER(SEARCH("gia đình",data_survey!BX164)),
ISNUMBER(SEARCH("chị",data_survey!BX164)),
ISNUMBER(SEARCH("anh",data_survey!BX164)),
ISNUMBER(SEARCH("ông bà",data_survey!BX164)),
ISNUMBER(SEARCH("giám hộ",data_survey!BX164))
),1,
IF(OR(
ISNUMBER(SEARCH("bản thân",data_survey!BX164)),
ISNUMBER(SEARCH("tự mình",data_survey!BX164)),
ISNUMBER(SEARCH("tự bản thân",data_survey!BX164)),
ISNUMBER(SEARCH("tiền đi làm",data_survey!BX164)),
ISNUMBER(SEARCH("nghiên cứu khoa học",data_survey!BX164)),
ISNUMBER(SEARCH("một nửa lo",data_survey!BX164))
),2,
IF(OR(
ISNUMBER(SEARCH("học bổng",data_survey!BX164)),
ISNUMBER(SEARCH("giảm học phí",data_survey!BX164)),
ISNUMBER(SEARCH("không cần HP",data_survey!BX164)),
ISNUMBER(SEARCH("sư phạm",data_survey!BX164))
),3,4)))</f>
        <v>1</v>
      </c>
      <c r="R165" s="17">
        <f>data_survey!AN164</f>
        <v>1</v>
      </c>
      <c r="S165" s="17">
        <f>data_survey!AJ164</f>
        <v>1</v>
      </c>
      <c r="T165" s="17">
        <f>data_survey!AJ164</f>
        <v>1</v>
      </c>
      <c r="U165" s="17">
        <f>data_survey!CI164</f>
        <v>1</v>
      </c>
      <c r="V165" s="17">
        <f>data_survey!CG164</f>
        <v>0</v>
      </c>
      <c r="W165" s="17">
        <f>data_survey!CE164</f>
        <v>2</v>
      </c>
      <c r="X165" s="17">
        <f>data_survey!CC164</f>
        <v>1</v>
      </c>
      <c r="Y165" s="17">
        <f>data_survey!CA164</f>
        <v>1</v>
      </c>
      <c r="Z165" s="17">
        <f>data_survey!BN164</f>
        <v>5</v>
      </c>
      <c r="AA165" s="17">
        <f>data_survey!BP164</f>
        <v>0</v>
      </c>
      <c r="AB165" s="17">
        <f>data_survey!BQ164</f>
        <v>1</v>
      </c>
      <c r="AC165" s="17">
        <f>data_survey!BT164</f>
        <v>1</v>
      </c>
      <c r="AD165" s="17">
        <f>data_survey!CU164</f>
        <v>0</v>
      </c>
      <c r="AE165" s="17">
        <f>data_survey!CV164</f>
        <v>0</v>
      </c>
      <c r="AF165" s="17">
        <f>data_survey!CW164</f>
        <v>0</v>
      </c>
      <c r="AG165" s="17">
        <f>data_survey!CO164</f>
        <v>0</v>
      </c>
      <c r="AH165" s="17">
        <f>data_survey!DA164</f>
        <v>0</v>
      </c>
      <c r="AI165" s="17">
        <f>data_survey!DC164</f>
        <v>0</v>
      </c>
      <c r="AJ165" s="17">
        <f>data_survey!DQ164</f>
        <v>0</v>
      </c>
      <c r="AK165" s="17">
        <f>data_survey!DF164</f>
        <v>0</v>
      </c>
      <c r="AL165" s="17">
        <f>if(AK165=1, data_survey!DN164, 0)</f>
        <v>0</v>
      </c>
      <c r="AM165" s="17">
        <f>data_survey!CM164</f>
        <v>6</v>
      </c>
      <c r="AN165" s="17">
        <f>data_survey!DH164</f>
        <v>1</v>
      </c>
      <c r="AO165" s="17">
        <f>data_survey!DJ164</f>
        <v>0</v>
      </c>
      <c r="AP165" s="17">
        <f>data_survey!DL164</f>
        <v>0</v>
      </c>
      <c r="AQ165" s="17">
        <f>data_survey!BC164</f>
        <v>1</v>
      </c>
      <c r="AR165" s="17">
        <f>data_survey!BD164</f>
        <v>1</v>
      </c>
      <c r="AS165" s="17">
        <f>data_survey!BE164</f>
        <v>1</v>
      </c>
      <c r="AT165" s="17">
        <f>data_survey!BF164</f>
        <v>1</v>
      </c>
      <c r="AU165" s="17">
        <f>data_survey!BG164</f>
        <v>1</v>
      </c>
      <c r="AV165" s="17">
        <f>data_survey!BH164</f>
        <v>1</v>
      </c>
      <c r="AW165" s="17">
        <f>data_survey!BI164</f>
        <v>1</v>
      </c>
      <c r="AX165" s="17">
        <f>data_survey!AP164</f>
        <v>1</v>
      </c>
      <c r="AY165" s="17">
        <f>data_survey!AQ164</f>
        <v>1</v>
      </c>
      <c r="AZ165" s="17">
        <f>data_survey!AR164</f>
        <v>1</v>
      </c>
      <c r="BA165" s="17">
        <f>data_survey!AS164</f>
        <v>1</v>
      </c>
      <c r="BB165" s="17">
        <f>data_survey!AT164</f>
        <v>1</v>
      </c>
      <c r="BC165" s="17">
        <f>data_survey!AU164</f>
        <v>1</v>
      </c>
      <c r="BD165" s="17">
        <f>data_survey!AV164</f>
        <v>1</v>
      </c>
      <c r="BE165" s="17">
        <f>data_survey!AW164</f>
        <v>1</v>
      </c>
      <c r="BF165" s="17">
        <f>data_survey!AX164</f>
        <v>1</v>
      </c>
      <c r="BG165" s="17"/>
    </row>
    <row r="166">
      <c r="A166" s="17">
        <f>if(data_survey!C165="Nam", 0, 1)</f>
        <v>0</v>
      </c>
      <c r="B166" s="17">
        <f>IFERROR(__xludf.DUMMYFUNCTION("LET(
  t, LOWER(TRIM(data_survey!E165)),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166" s="17">
        <f>IFERROR(__xludf.DUMMYFUNCTION("LET(
  t, LOWER(TRIM(data_survey!G165)),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66" s="17">
        <f>IFERROR(__xludf.DUMMYFUNCTION("LET(
  text, LOWER(data_survey!I165),
  IFERROR(
    IFS(
      REGEXMATCH(text,""ở cùng gia đình|ở trọ cùng gia đình""), 0,
      REGEXMATCH(text,""thuê trọ""), 1,
      REGEXMATCH(text,""ở ktx""), 2,
      REGEXMATCH(text,""có nhà tại khu vực đang học|c"&amp;"ó nhà|ở riêng tại chung cư""), 3,
      REGEXMATCH(text,""ở nhà người quen""), 4
    ),
  -1)
)"),0.0)</f>
        <v>0</v>
      </c>
      <c r="E166" s="17">
        <f>IFERROR(__xludf.DUMMYFUNCTION("LET(
  t, LOWER(TRIM(data_survey!K165)),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66" s="17">
        <f>IFERROR(__xludf.DUMMYFUNCTION("LET(
  t, LOWER(TRIM(data_survey!M165)),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66" s="17">
        <f>if(data_survey!O165="Có", 1, 0)</f>
        <v>0</v>
      </c>
      <c r="H166" s="17">
        <f>if(data_survey!R165="", 0, data_survey!R165)</f>
        <v>0</v>
      </c>
      <c r="I166" s="17">
        <f>data_survey!W165</f>
        <v>0</v>
      </c>
      <c r="J166" s="17">
        <f>if(data_survey!AF165="Không áp lực", 0, if(data_survey!AF165="Có chút áp lực", 1, if(data_survey!AF165="Áp lực nhiều", 2, 3)))</f>
        <v>1</v>
      </c>
      <c r="K166" s="17">
        <f>SWITCH(data_survey!AG165,
 "Không ảnh hưởng",0,
 "Có chút ảnh hưởng",1,
 "Ảnh hưởng nhiều",2,
 "Ảnh hưởng rất nhiều",3)</f>
        <v>1</v>
      </c>
      <c r="L166" s="17">
        <f>SWITCH(data_survey!AD165,
 "Không",0,
 "Có một chút",1,
 "Rất lo lắng",2)</f>
        <v>1</v>
      </c>
      <c r="M166" s="17">
        <f>SWITCH(data_survey!AE165,
 "Không",0,
 "Có một chút",1,
 "Nhiều",2)</f>
        <v>0</v>
      </c>
      <c r="N166" s="17">
        <f>data_survey!BV165</f>
        <v>3</v>
      </c>
      <c r="O166" s="17">
        <f>SWITCH(data_survey!BY165,
 "Không",0,
 "Có",1,
 "Nhiều",2)</f>
        <v>1</v>
      </c>
      <c r="P166" s="17">
        <f>if(data_survey!BW165="Không", 0, 1)</f>
        <v>1</v>
      </c>
      <c r="Q166" s="17">
        <f>IF(OR(
ISNUMBER(SEARCH("cha",data_survey!BX165)),
ISNUMBER(SEARCH("mẹ",data_survey!BX165)),
ISNUMBER(SEARCH("ba mẹ",data_survey!BX165)),
ISNUMBER(SEARCH("bame",data_survey!BX165)),
ISNUMBER(SEARCH("gia đình",data_survey!BX165)),
ISNUMBER(SEARCH("chị",data_survey!BX165)),
ISNUMBER(SEARCH("anh",data_survey!BX165)),
ISNUMBER(SEARCH("ông bà",data_survey!BX165)),
ISNUMBER(SEARCH("giám hộ",data_survey!BX165))
),1,
IF(OR(
ISNUMBER(SEARCH("bản thân",data_survey!BX165)),
ISNUMBER(SEARCH("tự mình",data_survey!BX165)),
ISNUMBER(SEARCH("tự bản thân",data_survey!BX165)),
ISNUMBER(SEARCH("tiền đi làm",data_survey!BX165)),
ISNUMBER(SEARCH("nghiên cứu khoa học",data_survey!BX165)),
ISNUMBER(SEARCH("một nửa lo",data_survey!BX165))
),2,
IF(OR(
ISNUMBER(SEARCH("học bổng",data_survey!BX165)),
ISNUMBER(SEARCH("giảm học phí",data_survey!BX165)),
ISNUMBER(SEARCH("không cần HP",data_survey!BX165)),
ISNUMBER(SEARCH("sư phạm",data_survey!BX165))
),3,4)))</f>
        <v>1</v>
      </c>
      <c r="R166" s="17">
        <f>data_survey!AN165</f>
        <v>0</v>
      </c>
      <c r="S166" s="17">
        <f>data_survey!AJ165</f>
        <v>0</v>
      </c>
      <c r="T166" s="17">
        <f>data_survey!AJ165</f>
        <v>0</v>
      </c>
      <c r="U166" s="17">
        <f>data_survey!CI165</f>
        <v>0</v>
      </c>
      <c r="V166" s="17">
        <f>data_survey!CG165</f>
        <v>0</v>
      </c>
      <c r="W166" s="17">
        <f>data_survey!CE165</f>
        <v>0</v>
      </c>
      <c r="X166" s="17">
        <f>data_survey!CC165</f>
        <v>1</v>
      </c>
      <c r="Y166" s="17">
        <f>data_survey!CA165</f>
        <v>1</v>
      </c>
      <c r="Z166" s="17">
        <f>data_survey!BN165</f>
        <v>1</v>
      </c>
      <c r="AA166" s="17">
        <f>data_survey!BP165</f>
        <v>0</v>
      </c>
      <c r="AB166" s="17">
        <f>data_survey!BQ165</f>
        <v>1</v>
      </c>
      <c r="AC166" s="17">
        <f>data_survey!BT165</f>
        <v>0</v>
      </c>
      <c r="AD166" s="17">
        <f>data_survey!CU165</f>
        <v>0</v>
      </c>
      <c r="AE166" s="17">
        <f>data_survey!CV165</f>
        <v>0</v>
      </c>
      <c r="AF166" s="17">
        <f>data_survey!CW165</f>
        <v>0</v>
      </c>
      <c r="AG166" s="17">
        <f>data_survey!CO165</f>
        <v>0</v>
      </c>
      <c r="AH166" s="17">
        <f>data_survey!DA165</f>
        <v>0</v>
      </c>
      <c r="AI166" s="17">
        <f>data_survey!DC165</f>
        <v>0</v>
      </c>
      <c r="AJ166" s="17">
        <f>data_survey!DQ165</f>
        <v>0</v>
      </c>
      <c r="AK166" s="17">
        <f>data_survey!DF165</f>
        <v>1</v>
      </c>
      <c r="AL166" s="17">
        <f>if(AK166=1, data_survey!DN165, 0)</f>
        <v>0.5</v>
      </c>
      <c r="AM166" s="17">
        <f>data_survey!CM165</f>
        <v>3.5</v>
      </c>
      <c r="AN166" s="17">
        <f>data_survey!DH165</f>
        <v>1</v>
      </c>
      <c r="AO166" s="17">
        <f>data_survey!DJ165</f>
        <v>0</v>
      </c>
      <c r="AP166" s="17">
        <f>data_survey!DL165</f>
        <v>0</v>
      </c>
      <c r="AQ166" s="17">
        <f>data_survey!BC165</f>
        <v>1</v>
      </c>
      <c r="AR166" s="17">
        <f>data_survey!BD165</f>
        <v>1</v>
      </c>
      <c r="AS166" s="17">
        <f>data_survey!BE165</f>
        <v>2</v>
      </c>
      <c r="AT166" s="17">
        <f>data_survey!BF165</f>
        <v>1</v>
      </c>
      <c r="AU166" s="17">
        <f>data_survey!BG165</f>
        <v>2</v>
      </c>
      <c r="AV166" s="17">
        <f>data_survey!BH165</f>
        <v>1</v>
      </c>
      <c r="AW166" s="17">
        <f>data_survey!BI165</f>
        <v>1</v>
      </c>
      <c r="AX166" s="17">
        <f>data_survey!AP165</f>
        <v>2</v>
      </c>
      <c r="AY166" s="17">
        <f>data_survey!AQ165</f>
        <v>2</v>
      </c>
      <c r="AZ166" s="17">
        <f>data_survey!AR165</f>
        <v>1</v>
      </c>
      <c r="BA166" s="17">
        <f>data_survey!AS165</f>
        <v>1</v>
      </c>
      <c r="BB166" s="17">
        <f>data_survey!AT165</f>
        <v>1</v>
      </c>
      <c r="BC166" s="17">
        <f>data_survey!AU165</f>
        <v>1</v>
      </c>
      <c r="BD166" s="17">
        <f>data_survey!AV165</f>
        <v>3</v>
      </c>
      <c r="BE166" s="17">
        <f>data_survey!AW165</f>
        <v>1</v>
      </c>
      <c r="BF166" s="17">
        <f>data_survey!AX165</f>
        <v>1</v>
      </c>
      <c r="BG166" s="17"/>
    </row>
    <row r="167">
      <c r="A167" s="17">
        <f>if(data_survey!C166="Nam", 0, 1)</f>
        <v>1</v>
      </c>
      <c r="B167" s="17">
        <f>IFERROR(__xludf.DUMMYFUNCTION("LET(
  t, LOWER(TRIM(data_survey!E166)),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67" s="17">
        <f>IFERROR(__xludf.DUMMYFUNCTION("LET(
  t, LOWER(TRIM(data_survey!G166)),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67" s="17">
        <f>IFERROR(__xludf.DUMMYFUNCTION("LET(
  text, LOWER(data_survey!I166),
  IFERROR(
    IFS(
      REGEXMATCH(text,""ở cùng gia đình|ở trọ cùng gia đình""), 0,
      REGEXMATCH(text,""thuê trọ""), 1,
      REGEXMATCH(text,""ở ktx""), 2,
      REGEXMATCH(text,""có nhà tại khu vực đang học|c"&amp;"ó nhà|ở riêng tại chung cư""), 3,
      REGEXMATCH(text,""ở nhà người quen""), 4
    ),
  -1)
)"),1.0)</f>
        <v>1</v>
      </c>
      <c r="E167" s="17">
        <f>IFERROR(__xludf.DUMMYFUNCTION("LET(
  t, LOWER(TRIM(data_survey!K166)),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67" s="17">
        <f>IFERROR(__xludf.DUMMYFUNCTION("LET(
  t, LOWER(TRIM(data_survey!M166)),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67" s="17">
        <f>if(data_survey!O166="Có", 1, 0)</f>
        <v>1</v>
      </c>
      <c r="H167" s="17">
        <f>if(data_survey!R166="", 0, data_survey!R166)</f>
        <v>2</v>
      </c>
      <c r="I167" s="17">
        <f>data_survey!W166</f>
        <v>40</v>
      </c>
      <c r="J167" s="17">
        <f>if(data_survey!AF166="Không áp lực", 0, if(data_survey!AF166="Có chút áp lực", 1, if(data_survey!AF166="Áp lực nhiều", 2, 3)))</f>
        <v>1</v>
      </c>
      <c r="K167" s="17">
        <f>SWITCH(data_survey!AG166,
 "Không ảnh hưởng",0,
 "Có chút ảnh hưởng",1,
 "Ảnh hưởng nhiều",2,
 "Ảnh hưởng rất nhiều",3)</f>
        <v>0</v>
      </c>
      <c r="L167" s="17">
        <f>SWITCH(data_survey!AD166,
 "Không",0,
 "Có một chút",1,
 "Rất lo lắng",2)</f>
        <v>1</v>
      </c>
      <c r="M167" s="17">
        <f>SWITCH(data_survey!AE166,
 "Không",0,
 "Có một chút",1,
 "Nhiều",2)</f>
        <v>0</v>
      </c>
      <c r="N167" s="17">
        <f>data_survey!BV166</f>
        <v>2</v>
      </c>
      <c r="O167" s="17">
        <f>SWITCH(data_survey!BY166,
 "Không",0,
 "Có",1,
 "Nhiều",2)</f>
        <v>1</v>
      </c>
      <c r="P167" s="17">
        <f>if(data_survey!BW166="Không", 0, 1)</f>
        <v>1</v>
      </c>
      <c r="Q167" s="17">
        <f>IF(OR(
ISNUMBER(SEARCH("cha",data_survey!BX166)),
ISNUMBER(SEARCH("mẹ",data_survey!BX166)),
ISNUMBER(SEARCH("ba mẹ",data_survey!BX166)),
ISNUMBER(SEARCH("bame",data_survey!BX166)),
ISNUMBER(SEARCH("gia đình",data_survey!BX166)),
ISNUMBER(SEARCH("chị",data_survey!BX166)),
ISNUMBER(SEARCH("anh",data_survey!BX166)),
ISNUMBER(SEARCH("ông bà",data_survey!BX166)),
ISNUMBER(SEARCH("giám hộ",data_survey!BX166))
),1,
IF(OR(
ISNUMBER(SEARCH("bản thân",data_survey!BX166)),
ISNUMBER(SEARCH("tự mình",data_survey!BX166)),
ISNUMBER(SEARCH("tự bản thân",data_survey!BX166)),
ISNUMBER(SEARCH("tiền đi làm",data_survey!BX166)),
ISNUMBER(SEARCH("nghiên cứu khoa học",data_survey!BX166)),
ISNUMBER(SEARCH("một nửa lo",data_survey!BX166))
),2,
IF(OR(
ISNUMBER(SEARCH("học bổng",data_survey!BX166)),
ISNUMBER(SEARCH("giảm học phí",data_survey!BX166)),
ISNUMBER(SEARCH("không cần HP",data_survey!BX166)),
ISNUMBER(SEARCH("sư phạm",data_survey!BX166))
),3,4)))</f>
        <v>4</v>
      </c>
      <c r="R167" s="17">
        <f>data_survey!AN166</f>
        <v>1</v>
      </c>
      <c r="S167" s="17">
        <f>data_survey!AJ166</f>
        <v>2</v>
      </c>
      <c r="T167" s="17">
        <f>data_survey!AJ166</f>
        <v>2</v>
      </c>
      <c r="U167" s="17">
        <f>data_survey!CI166</f>
        <v>0</v>
      </c>
      <c r="V167" s="17">
        <f>data_survey!CG166</f>
        <v>0</v>
      </c>
      <c r="W167" s="17">
        <f>data_survey!CE166</f>
        <v>1</v>
      </c>
      <c r="X167" s="17">
        <f>data_survey!CC166</f>
        <v>1</v>
      </c>
      <c r="Y167" s="17">
        <f>data_survey!CA166</f>
        <v>2</v>
      </c>
      <c r="Z167" s="17">
        <f>data_survey!BN166</f>
        <v>4</v>
      </c>
      <c r="AA167" s="17">
        <f>data_survey!BP166</f>
        <v>0</v>
      </c>
      <c r="AB167" s="17">
        <f>data_survey!BQ166</f>
        <v>4</v>
      </c>
      <c r="AC167" s="17">
        <f>data_survey!BT166</f>
        <v>1</v>
      </c>
      <c r="AD167" s="17">
        <f>data_survey!CU166</f>
        <v>0</v>
      </c>
      <c r="AE167" s="17">
        <f>data_survey!CV166</f>
        <v>1</v>
      </c>
      <c r="AF167" s="17">
        <f>data_survey!CW166</f>
        <v>0</v>
      </c>
      <c r="AG167" s="17">
        <f>data_survey!CO166</f>
        <v>1</v>
      </c>
      <c r="AH167" s="17">
        <f>data_survey!DA166</f>
        <v>1</v>
      </c>
      <c r="AI167" s="17">
        <f>data_survey!DC166</f>
        <v>0</v>
      </c>
      <c r="AJ167" s="17">
        <f>data_survey!DQ166</f>
        <v>0</v>
      </c>
      <c r="AK167" s="17">
        <f>data_survey!DF166</f>
        <v>0</v>
      </c>
      <c r="AL167" s="17">
        <f>if(AK167=1, data_survey!DN166, 0)</f>
        <v>0</v>
      </c>
      <c r="AM167" s="17">
        <f>data_survey!CM166</f>
        <v>3.5</v>
      </c>
      <c r="AN167" s="17">
        <f>data_survey!DH166</f>
        <v>1</v>
      </c>
      <c r="AO167" s="17">
        <f>data_survey!DJ166</f>
        <v>1</v>
      </c>
      <c r="AP167" s="17">
        <f>data_survey!DL166</f>
        <v>0</v>
      </c>
      <c r="AQ167" s="17">
        <f>data_survey!BC166</f>
        <v>1</v>
      </c>
      <c r="AR167" s="17">
        <f>data_survey!BD166</f>
        <v>2</v>
      </c>
      <c r="AS167" s="17">
        <f>data_survey!BE166</f>
        <v>2</v>
      </c>
      <c r="AT167" s="17">
        <f>data_survey!BF166</f>
        <v>2</v>
      </c>
      <c r="AU167" s="17">
        <f>data_survey!BG166</f>
        <v>2</v>
      </c>
      <c r="AV167" s="17">
        <f>data_survey!BH166</f>
        <v>2</v>
      </c>
      <c r="AW167" s="17">
        <f>data_survey!BI166</f>
        <v>2</v>
      </c>
      <c r="AX167" s="17">
        <f>data_survey!AP166</f>
        <v>2</v>
      </c>
      <c r="AY167" s="17">
        <f>data_survey!AQ166</f>
        <v>1</v>
      </c>
      <c r="AZ167" s="17">
        <f>data_survey!AR166</f>
        <v>2</v>
      </c>
      <c r="BA167" s="17">
        <f>data_survey!AS166</f>
        <v>2</v>
      </c>
      <c r="BB167" s="17">
        <f>data_survey!AT166</f>
        <v>3</v>
      </c>
      <c r="BC167" s="17">
        <f>data_survey!AU166</f>
        <v>1</v>
      </c>
      <c r="BD167" s="17">
        <f>data_survey!AV166</f>
        <v>1</v>
      </c>
      <c r="BE167" s="17">
        <f>data_survey!AW166</f>
        <v>1</v>
      </c>
      <c r="BF167" s="17">
        <f>data_survey!AX166</f>
        <v>1</v>
      </c>
      <c r="BG167" s="17"/>
    </row>
    <row r="168">
      <c r="A168" s="17">
        <f>if(data_survey!C167="Nam", 0, 1)</f>
        <v>0</v>
      </c>
      <c r="B168" s="17">
        <f>IFERROR(__xludf.DUMMYFUNCTION("LET(
  t, LOWER(TRIM(data_survey!E167)),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68" s="17">
        <f>IFERROR(__xludf.DUMMYFUNCTION("LET(
  t, LOWER(TRIM(data_survey!G167)),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68" s="17">
        <f>IFERROR(__xludf.DUMMYFUNCTION("LET(
  text, LOWER(data_survey!I167),
  IFERROR(
    IFS(
      REGEXMATCH(text,""ở cùng gia đình|ở trọ cùng gia đình""), 0,
      REGEXMATCH(text,""thuê trọ""), 1,
      REGEXMATCH(text,""ở ktx""), 2,
      REGEXMATCH(text,""có nhà tại khu vực đang học|c"&amp;"ó nhà|ở riêng tại chung cư""), 3,
      REGEXMATCH(text,""ở nhà người quen""), 4
    ),
  -1)
)"),3.0)</f>
        <v>3</v>
      </c>
      <c r="E168" s="17">
        <f>IFERROR(__xludf.DUMMYFUNCTION("LET(
  t, LOWER(TRIM(data_survey!K167)),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68" s="17">
        <f>IFERROR(__xludf.DUMMYFUNCTION("LET(
  t, LOWER(TRIM(data_survey!M167)),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68" s="17">
        <f>if(data_survey!O167="Có", 1, 0)</f>
        <v>0</v>
      </c>
      <c r="H168" s="17">
        <f>if(data_survey!R167="", 0, data_survey!R167)</f>
        <v>0</v>
      </c>
      <c r="I168" s="17">
        <f>data_survey!W167</f>
        <v>0</v>
      </c>
      <c r="J168" s="17">
        <f>if(data_survey!AF167="Không áp lực", 0, if(data_survey!AF167="Có chút áp lực", 1, if(data_survey!AF167="Áp lực nhiều", 2, 3)))</f>
        <v>1</v>
      </c>
      <c r="K168" s="17">
        <f>SWITCH(data_survey!AG167,
 "Không ảnh hưởng",0,
 "Có chút ảnh hưởng",1,
 "Ảnh hưởng nhiều",2,
 "Ảnh hưởng rất nhiều",3)</f>
        <v>0</v>
      </c>
      <c r="L168" s="17">
        <f>SWITCH(data_survey!AD167,
 "Không",0,
 "Có một chút",1,
 "Rất lo lắng",2)</f>
        <v>1</v>
      </c>
      <c r="M168" s="17">
        <f>SWITCH(data_survey!AE167,
 "Không",0,
 "Có một chút",1,
 "Nhiều",2)</f>
        <v>1</v>
      </c>
      <c r="N168" s="17">
        <f>data_survey!BV167</f>
        <v>3</v>
      </c>
      <c r="O168" s="17">
        <f>SWITCH(data_survey!BY167,
 "Không",0,
 "Có",1,
 "Nhiều",2)</f>
        <v>0</v>
      </c>
      <c r="P168" s="17">
        <f>if(data_survey!BW167="Không", 0, 1)</f>
        <v>0</v>
      </c>
      <c r="Q168" s="17">
        <f>IF(OR(
ISNUMBER(SEARCH("cha",data_survey!BX167)),
ISNUMBER(SEARCH("mẹ",data_survey!BX167)),
ISNUMBER(SEARCH("ba mẹ",data_survey!BX167)),
ISNUMBER(SEARCH("bame",data_survey!BX167)),
ISNUMBER(SEARCH("gia đình",data_survey!BX167)),
ISNUMBER(SEARCH("chị",data_survey!BX167)),
ISNUMBER(SEARCH("anh",data_survey!BX167)),
ISNUMBER(SEARCH("ông bà",data_survey!BX167)),
ISNUMBER(SEARCH("giám hộ",data_survey!BX167))
),1,
IF(OR(
ISNUMBER(SEARCH("bản thân",data_survey!BX167)),
ISNUMBER(SEARCH("tự mình",data_survey!BX167)),
ISNUMBER(SEARCH("tự bản thân",data_survey!BX167)),
ISNUMBER(SEARCH("tiền đi làm",data_survey!BX167)),
ISNUMBER(SEARCH("nghiên cứu khoa học",data_survey!BX167)),
ISNUMBER(SEARCH("một nửa lo",data_survey!BX167))
),2,
IF(OR(
ISNUMBER(SEARCH("học bổng",data_survey!BX167)),
ISNUMBER(SEARCH("giảm học phí",data_survey!BX167)),
ISNUMBER(SEARCH("không cần HP",data_survey!BX167)),
ISNUMBER(SEARCH("sư phạm",data_survey!BX167))
),3,4)))</f>
        <v>1</v>
      </c>
      <c r="R168" s="17">
        <f>data_survey!AN167</f>
        <v>2</v>
      </c>
      <c r="S168" s="17">
        <f>data_survey!AJ167</f>
        <v>1</v>
      </c>
      <c r="T168" s="17">
        <f>data_survey!AJ167</f>
        <v>1</v>
      </c>
      <c r="U168" s="17">
        <f>data_survey!CI167</f>
        <v>0</v>
      </c>
      <c r="V168" s="17">
        <f>data_survey!CG167</f>
        <v>0</v>
      </c>
      <c r="W168" s="17">
        <f>data_survey!CE167</f>
        <v>0</v>
      </c>
      <c r="X168" s="17">
        <f>data_survey!CC167</f>
        <v>0</v>
      </c>
      <c r="Y168" s="17">
        <f>data_survey!CA167</f>
        <v>1</v>
      </c>
      <c r="Z168" s="17">
        <f>data_survey!BN167</f>
        <v>3</v>
      </c>
      <c r="AA168" s="17">
        <f>data_survey!BP167</f>
        <v>0</v>
      </c>
      <c r="AB168" s="17">
        <f>data_survey!BQ167</f>
        <v>2</v>
      </c>
      <c r="AC168" s="17">
        <f>data_survey!BT167</f>
        <v>0</v>
      </c>
      <c r="AD168" s="17">
        <f>data_survey!CU167</f>
        <v>0</v>
      </c>
      <c r="AE168" s="17">
        <f>data_survey!CV167</f>
        <v>0</v>
      </c>
      <c r="AF168" s="17">
        <f>data_survey!CW167</f>
        <v>0</v>
      </c>
      <c r="AG168" s="17">
        <f>data_survey!CO167</f>
        <v>0</v>
      </c>
      <c r="AH168" s="17">
        <f>data_survey!DA167</f>
        <v>0</v>
      </c>
      <c r="AI168" s="17">
        <f>data_survey!DC167</f>
        <v>0</v>
      </c>
      <c r="AJ168" s="17">
        <f>data_survey!DQ167</f>
        <v>0</v>
      </c>
      <c r="AK168" s="17">
        <f>data_survey!DF167</f>
        <v>1</v>
      </c>
      <c r="AL168" s="17">
        <f>if(AK168=1, data_survey!DN167, 0)</f>
        <v>1.5</v>
      </c>
      <c r="AM168" s="17">
        <f>data_survey!CM167</f>
        <v>1.5</v>
      </c>
      <c r="AN168" s="17">
        <f>data_survey!DH167</f>
        <v>0</v>
      </c>
      <c r="AO168" s="17">
        <f>data_survey!DJ167</f>
        <v>0</v>
      </c>
      <c r="AP168" s="17">
        <f>data_survey!DL167</f>
        <v>1</v>
      </c>
      <c r="AQ168" s="17">
        <f>data_survey!BC167</f>
        <v>1</v>
      </c>
      <c r="AR168" s="17">
        <f>data_survey!BD167</f>
        <v>1</v>
      </c>
      <c r="AS168" s="17">
        <f>data_survey!BE167</f>
        <v>1</v>
      </c>
      <c r="AT168" s="17">
        <f>data_survey!BF167</f>
        <v>1</v>
      </c>
      <c r="AU168" s="17">
        <f>data_survey!BG167</f>
        <v>1</v>
      </c>
      <c r="AV168" s="17">
        <f>data_survey!BH167</f>
        <v>1</v>
      </c>
      <c r="AW168" s="17">
        <f>data_survey!BI167</f>
        <v>1</v>
      </c>
      <c r="AX168" s="17">
        <f>data_survey!AP167</f>
        <v>1</v>
      </c>
      <c r="AY168" s="17">
        <f>data_survey!AQ167</f>
        <v>1</v>
      </c>
      <c r="AZ168" s="17">
        <f>data_survey!AR167</f>
        <v>1</v>
      </c>
      <c r="BA168" s="17">
        <f>data_survey!AS167</f>
        <v>1</v>
      </c>
      <c r="BB168" s="17">
        <f>data_survey!AT167</f>
        <v>1</v>
      </c>
      <c r="BC168" s="17">
        <f>data_survey!AU167</f>
        <v>1</v>
      </c>
      <c r="BD168" s="17">
        <f>data_survey!AV167</f>
        <v>1</v>
      </c>
      <c r="BE168" s="17">
        <f>data_survey!AW167</f>
        <v>1</v>
      </c>
      <c r="BF168" s="17">
        <f>data_survey!AX167</f>
        <v>1</v>
      </c>
      <c r="BG168" s="17"/>
    </row>
    <row r="169">
      <c r="A169" s="17">
        <f>if(data_survey!C168="Nam", 0, 1)</f>
        <v>1</v>
      </c>
      <c r="B169" s="17">
        <f>IFERROR(__xludf.DUMMYFUNCTION("LET(
  t, LOWER(TRIM(data_survey!E168)),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69" s="17">
        <f>IFERROR(__xludf.DUMMYFUNCTION("LET(
  t, LOWER(TRIM(data_survey!G168)),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69" s="17">
        <f>IFERROR(__xludf.DUMMYFUNCTION("LET(
  text, LOWER(data_survey!I168),
  IFERROR(
    IFS(
      REGEXMATCH(text,""ở cùng gia đình|ở trọ cùng gia đình""), 0,
      REGEXMATCH(text,""thuê trọ""), 1,
      REGEXMATCH(text,""ở ktx""), 2,
      REGEXMATCH(text,""có nhà tại khu vực đang học|c"&amp;"ó nhà|ở riêng tại chung cư""), 3,
      REGEXMATCH(text,""ở nhà người quen""), 4
    ),
  -1)
)"),0.0)</f>
        <v>0</v>
      </c>
      <c r="E169" s="17">
        <f>IFERROR(__xludf.DUMMYFUNCTION("LET(
  t, LOWER(TRIM(data_survey!K168)),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69" s="17">
        <f>IFERROR(__xludf.DUMMYFUNCTION("LET(
  t, LOWER(TRIM(data_survey!M168)),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69" s="17">
        <f>if(data_survey!O168="Có", 1, 0)</f>
        <v>1</v>
      </c>
      <c r="H169" s="17">
        <f>if(data_survey!R168="", 0, data_survey!R168)</f>
        <v>1</v>
      </c>
      <c r="I169" s="17">
        <f>data_survey!W168</f>
        <v>40</v>
      </c>
      <c r="J169" s="17">
        <f>if(data_survey!AF168="Không áp lực", 0, if(data_survey!AF168="Có chút áp lực", 1, if(data_survey!AF168="Áp lực nhiều", 2, 3)))</f>
        <v>2</v>
      </c>
      <c r="K169" s="17">
        <f>SWITCH(data_survey!AG168,
 "Không ảnh hưởng",0,
 "Có chút ảnh hưởng",1,
 "Ảnh hưởng nhiều",2,
 "Ảnh hưởng rất nhiều",3)</f>
        <v>1</v>
      </c>
      <c r="L169" s="17">
        <f>SWITCH(data_survey!AD168,
 "Không",0,
 "Có một chút",1,
 "Rất lo lắng",2)</f>
        <v>1</v>
      </c>
      <c r="M169" s="17">
        <f>SWITCH(data_survey!AE168,
 "Không",0,
 "Có một chút",1,
 "Nhiều",2)</f>
        <v>2</v>
      </c>
      <c r="N169" s="17">
        <f>data_survey!BV168</f>
        <v>2</v>
      </c>
      <c r="O169" s="17">
        <f>SWITCH(data_survey!BY168,
 "Không",0,
 "Có",1,
 "Nhiều",2)</f>
        <v>1</v>
      </c>
      <c r="P169" s="17">
        <f>if(data_survey!BW168="Không", 0, 1)</f>
        <v>1</v>
      </c>
      <c r="Q169" s="17">
        <f>IF(OR(
ISNUMBER(SEARCH("cha",data_survey!BX168)),
ISNUMBER(SEARCH("mẹ",data_survey!BX168)),
ISNUMBER(SEARCH("ba mẹ",data_survey!BX168)),
ISNUMBER(SEARCH("bame",data_survey!BX168)),
ISNUMBER(SEARCH("gia đình",data_survey!BX168)),
ISNUMBER(SEARCH("chị",data_survey!BX168)),
ISNUMBER(SEARCH("anh",data_survey!BX168)),
ISNUMBER(SEARCH("ông bà",data_survey!BX168)),
ISNUMBER(SEARCH("giám hộ",data_survey!BX168))
),1,
IF(OR(
ISNUMBER(SEARCH("bản thân",data_survey!BX168)),
ISNUMBER(SEARCH("tự mình",data_survey!BX168)),
ISNUMBER(SEARCH("tự bản thân",data_survey!BX168)),
ISNUMBER(SEARCH("tiền đi làm",data_survey!BX168)),
ISNUMBER(SEARCH("nghiên cứu khoa học",data_survey!BX168)),
ISNUMBER(SEARCH("một nửa lo",data_survey!BX168))
),2,
IF(OR(
ISNUMBER(SEARCH("học bổng",data_survey!BX168)),
ISNUMBER(SEARCH("giảm học phí",data_survey!BX168)),
ISNUMBER(SEARCH("không cần HP",data_survey!BX168)),
ISNUMBER(SEARCH("sư phạm",data_survey!BX168))
),3,4)))</f>
        <v>1</v>
      </c>
      <c r="R169" s="17">
        <f>data_survey!AN168</f>
        <v>1</v>
      </c>
      <c r="S169" s="17">
        <f>data_survey!AJ168</f>
        <v>2</v>
      </c>
      <c r="T169" s="17">
        <f>data_survey!AJ168</f>
        <v>2</v>
      </c>
      <c r="U169" s="17">
        <f>data_survey!CI168</f>
        <v>2</v>
      </c>
      <c r="V169" s="17">
        <f>data_survey!CG168</f>
        <v>2</v>
      </c>
      <c r="W169" s="17">
        <f>data_survey!CE168</f>
        <v>2</v>
      </c>
      <c r="X169" s="17">
        <f>data_survey!CC168</f>
        <v>2</v>
      </c>
      <c r="Y169" s="17">
        <f>data_survey!CA168</f>
        <v>2</v>
      </c>
      <c r="Z169" s="17">
        <f>data_survey!BN168</f>
        <v>5</v>
      </c>
      <c r="AA169" s="17">
        <f>data_survey!BP168</f>
        <v>1</v>
      </c>
      <c r="AB169" s="17">
        <f>data_survey!BQ168</f>
        <v>3</v>
      </c>
      <c r="AC169" s="17">
        <f>data_survey!BT168</f>
        <v>1</v>
      </c>
      <c r="AD169" s="17">
        <f>data_survey!CU168</f>
        <v>1</v>
      </c>
      <c r="AE169" s="17">
        <f>data_survey!CV168</f>
        <v>1</v>
      </c>
      <c r="AF169" s="17">
        <f>data_survey!CW168</f>
        <v>0</v>
      </c>
      <c r="AG169" s="17">
        <f>data_survey!CO168</f>
        <v>0</v>
      </c>
      <c r="AH169" s="17">
        <f>data_survey!DA168</f>
        <v>1</v>
      </c>
      <c r="AI169" s="17">
        <f>data_survey!DC168</f>
        <v>1</v>
      </c>
      <c r="AJ169" s="17">
        <f>data_survey!DQ168</f>
        <v>0</v>
      </c>
      <c r="AK169" s="17">
        <f>data_survey!DF168</f>
        <v>0</v>
      </c>
      <c r="AL169" s="17">
        <f>if(AK169=1, data_survey!DN168, 0)</f>
        <v>0</v>
      </c>
      <c r="AM169" s="17">
        <f>data_survey!CM168</f>
        <v>6</v>
      </c>
      <c r="AN169" s="17">
        <f>data_survey!DH168</f>
        <v>1</v>
      </c>
      <c r="AO169" s="17">
        <f>data_survey!DJ168</f>
        <v>0</v>
      </c>
      <c r="AP169" s="17">
        <f>data_survey!DL168</f>
        <v>0</v>
      </c>
      <c r="AQ169" s="17">
        <f>data_survey!BC168</f>
        <v>2</v>
      </c>
      <c r="AR169" s="17">
        <f>data_survey!BD168</f>
        <v>3</v>
      </c>
      <c r="AS169" s="17">
        <f>data_survey!BE168</f>
        <v>3</v>
      </c>
      <c r="AT169" s="17">
        <f>data_survey!BF168</f>
        <v>4</v>
      </c>
      <c r="AU169" s="17">
        <f>data_survey!BG168</f>
        <v>4</v>
      </c>
      <c r="AV169" s="17">
        <f>data_survey!BH168</f>
        <v>4</v>
      </c>
      <c r="AW169" s="17">
        <f>data_survey!BI168</f>
        <v>4</v>
      </c>
      <c r="AX169" s="17">
        <f>data_survey!AP168</f>
        <v>3</v>
      </c>
      <c r="AY169" s="17">
        <f>data_survey!AQ168</f>
        <v>1</v>
      </c>
      <c r="AZ169" s="17">
        <f>data_survey!AR168</f>
        <v>2</v>
      </c>
      <c r="BA169" s="17">
        <f>data_survey!AS168</f>
        <v>2</v>
      </c>
      <c r="BB169" s="17">
        <f>data_survey!AT168</f>
        <v>2</v>
      </c>
      <c r="BC169" s="17">
        <f>data_survey!AU168</f>
        <v>2</v>
      </c>
      <c r="BD169" s="17">
        <f>data_survey!AV168</f>
        <v>3</v>
      </c>
      <c r="BE169" s="17">
        <f>data_survey!AW168</f>
        <v>1</v>
      </c>
      <c r="BF169" s="17">
        <f>data_survey!AX168</f>
        <v>3</v>
      </c>
      <c r="BG169" s="17"/>
    </row>
    <row r="170">
      <c r="A170" s="17">
        <f>if(data_survey!C169="Nam", 0, 1)</f>
        <v>1</v>
      </c>
      <c r="B170" s="17">
        <f>IFERROR(__xludf.DUMMYFUNCTION("LET(
  t, LOWER(TRIM(data_survey!E169)),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70" s="17">
        <f>IFERROR(__xludf.DUMMYFUNCTION("LET(
  t, LOWER(TRIM(data_survey!G169)),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70" s="17">
        <f>IFERROR(__xludf.DUMMYFUNCTION("LET(
  text, LOWER(data_survey!I169),
  IFERROR(
    IFS(
      REGEXMATCH(text,""ở cùng gia đình|ở trọ cùng gia đình""), 0,
      REGEXMATCH(text,""thuê trọ""), 1,
      REGEXMATCH(text,""ở ktx""), 2,
      REGEXMATCH(text,""có nhà tại khu vực đang học|c"&amp;"ó nhà|ở riêng tại chung cư""), 3,
      REGEXMATCH(text,""ở nhà người quen""), 4
    ),
  -1)
)"),0.0)</f>
        <v>0</v>
      </c>
      <c r="E170" s="17">
        <f>IFERROR(__xludf.DUMMYFUNCTION("LET(
  t, LOWER(TRIM(data_survey!K169)),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70" s="17">
        <f>IFERROR(__xludf.DUMMYFUNCTION("LET(
  t, LOWER(TRIM(data_survey!M169)),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70" s="17">
        <f>if(data_survey!O169="Có", 1, 0)</f>
        <v>0</v>
      </c>
      <c r="H170" s="17">
        <f>if(data_survey!R169="", 0, data_survey!R169)</f>
        <v>0</v>
      </c>
      <c r="I170" s="17">
        <f>data_survey!W169</f>
        <v>0</v>
      </c>
      <c r="J170" s="17">
        <f>if(data_survey!AF169="Không áp lực", 0, if(data_survey!AF169="Có chút áp lực", 1, if(data_survey!AF169="Áp lực nhiều", 2, 3)))</f>
        <v>1</v>
      </c>
      <c r="K170" s="17">
        <f>SWITCH(data_survey!AG169,
 "Không ảnh hưởng",0,
 "Có chút ảnh hưởng",1,
 "Ảnh hưởng nhiều",2,
 "Ảnh hưởng rất nhiều",3)</f>
        <v>1</v>
      </c>
      <c r="L170" s="17">
        <f>SWITCH(data_survey!AD169,
 "Không",0,
 "Có một chút",1,
 "Rất lo lắng",2)</f>
        <v>1</v>
      </c>
      <c r="M170" s="17">
        <f>SWITCH(data_survey!AE169,
 "Không",0,
 "Có một chút",1,
 "Nhiều",2)</f>
        <v>0</v>
      </c>
      <c r="N170" s="17">
        <f>data_survey!BV169</f>
        <v>4</v>
      </c>
      <c r="O170" s="17">
        <f>SWITCH(data_survey!BY169,
 "Không",0,
 "Có",1,
 "Nhiều",2)</f>
        <v>0</v>
      </c>
      <c r="P170" s="17">
        <f>if(data_survey!BW169="Không", 0, 1)</f>
        <v>0</v>
      </c>
      <c r="Q170" s="17">
        <f>IF(OR(
ISNUMBER(SEARCH("cha",data_survey!BX169)),
ISNUMBER(SEARCH("mẹ",data_survey!BX169)),
ISNUMBER(SEARCH("ba mẹ",data_survey!BX169)),
ISNUMBER(SEARCH("bame",data_survey!BX169)),
ISNUMBER(SEARCH("gia đình",data_survey!BX169)),
ISNUMBER(SEARCH("chị",data_survey!BX169)),
ISNUMBER(SEARCH("anh",data_survey!BX169)),
ISNUMBER(SEARCH("ông bà",data_survey!BX169)),
ISNUMBER(SEARCH("giám hộ",data_survey!BX169))
),1,
IF(OR(
ISNUMBER(SEARCH("bản thân",data_survey!BX169)),
ISNUMBER(SEARCH("tự mình",data_survey!BX169)),
ISNUMBER(SEARCH("tự bản thân",data_survey!BX169)),
ISNUMBER(SEARCH("tiền đi làm",data_survey!BX169)),
ISNUMBER(SEARCH("nghiên cứu khoa học",data_survey!BX169)),
ISNUMBER(SEARCH("một nửa lo",data_survey!BX169))
),2,
IF(OR(
ISNUMBER(SEARCH("học bổng",data_survey!BX169)),
ISNUMBER(SEARCH("giảm học phí",data_survey!BX169)),
ISNUMBER(SEARCH("không cần HP",data_survey!BX169)),
ISNUMBER(SEARCH("sư phạm",data_survey!BX169))
),3,4)))</f>
        <v>1</v>
      </c>
      <c r="R170" s="17">
        <f>data_survey!AN169</f>
        <v>1</v>
      </c>
      <c r="S170" s="17">
        <f>data_survey!AJ169</f>
        <v>0</v>
      </c>
      <c r="T170" s="17">
        <f>data_survey!AJ169</f>
        <v>0</v>
      </c>
      <c r="U170" s="17">
        <f>data_survey!CI169</f>
        <v>0</v>
      </c>
      <c r="V170" s="17">
        <f>data_survey!CG169</f>
        <v>0</v>
      </c>
      <c r="W170" s="17">
        <f>data_survey!CE169</f>
        <v>0</v>
      </c>
      <c r="X170" s="17">
        <f>data_survey!CC169</f>
        <v>1</v>
      </c>
      <c r="Y170" s="17">
        <f>data_survey!CA169</f>
        <v>1</v>
      </c>
      <c r="Z170" s="17">
        <f>data_survey!BN169</f>
        <v>1</v>
      </c>
      <c r="AA170" s="17">
        <f>data_survey!BP169</f>
        <v>0</v>
      </c>
      <c r="AB170" s="17">
        <f>data_survey!BQ169</f>
        <v>1</v>
      </c>
      <c r="AC170" s="17">
        <f>data_survey!BT169</f>
        <v>0</v>
      </c>
      <c r="AD170" s="17">
        <f>data_survey!CU169</f>
        <v>0</v>
      </c>
      <c r="AE170" s="17">
        <f>data_survey!CV169</f>
        <v>1</v>
      </c>
      <c r="AF170" s="17">
        <f>data_survey!CW169</f>
        <v>0</v>
      </c>
      <c r="AG170" s="17">
        <f>data_survey!CO169</f>
        <v>0</v>
      </c>
      <c r="AH170" s="17">
        <f>data_survey!DA169</f>
        <v>0</v>
      </c>
      <c r="AI170" s="17">
        <f>data_survey!DC169</f>
        <v>0</v>
      </c>
      <c r="AJ170" s="17">
        <f>data_survey!DQ169</f>
        <v>0</v>
      </c>
      <c r="AK170" s="17">
        <f>data_survey!DF169</f>
        <v>1</v>
      </c>
      <c r="AL170" s="17">
        <f>if(AK170=1, data_survey!DN169, 0)</f>
        <v>1.5</v>
      </c>
      <c r="AM170" s="17">
        <f>data_survey!CM169</f>
        <v>1.5</v>
      </c>
      <c r="AN170" s="17">
        <f>data_survey!DH169</f>
        <v>0</v>
      </c>
      <c r="AO170" s="17">
        <f>data_survey!DJ169</f>
        <v>0</v>
      </c>
      <c r="AP170" s="17">
        <f>data_survey!DL169</f>
        <v>0</v>
      </c>
      <c r="AQ170" s="17">
        <f>data_survey!BC169</f>
        <v>1</v>
      </c>
      <c r="AR170" s="17">
        <f>data_survey!BD169</f>
        <v>1</v>
      </c>
      <c r="AS170" s="17">
        <f>data_survey!BE169</f>
        <v>1</v>
      </c>
      <c r="AT170" s="17">
        <f>data_survey!BF169</f>
        <v>1</v>
      </c>
      <c r="AU170" s="17">
        <f>data_survey!BG169</f>
        <v>1</v>
      </c>
      <c r="AV170" s="17">
        <f>data_survey!BH169</f>
        <v>1</v>
      </c>
      <c r="AW170" s="17">
        <f>data_survey!BI169</f>
        <v>1</v>
      </c>
      <c r="AX170" s="17">
        <f>data_survey!AP169</f>
        <v>1</v>
      </c>
      <c r="AY170" s="17">
        <f>data_survey!AQ169</f>
        <v>1</v>
      </c>
      <c r="AZ170" s="17">
        <f>data_survey!AR169</f>
        <v>1</v>
      </c>
      <c r="BA170" s="17">
        <f>data_survey!AS169</f>
        <v>1</v>
      </c>
      <c r="BB170" s="17">
        <f>data_survey!AT169</f>
        <v>1</v>
      </c>
      <c r="BC170" s="17">
        <f>data_survey!AU169</f>
        <v>1</v>
      </c>
      <c r="BD170" s="17">
        <f>data_survey!AV169</f>
        <v>1</v>
      </c>
      <c r="BE170" s="17">
        <f>data_survey!AW169</f>
        <v>1</v>
      </c>
      <c r="BF170" s="17">
        <f>data_survey!AX169</f>
        <v>1</v>
      </c>
      <c r="BG170" s="17"/>
    </row>
    <row r="171">
      <c r="A171" s="17">
        <f>if(data_survey!C170="Nam", 0, 1)</f>
        <v>0</v>
      </c>
      <c r="B171" s="17">
        <f>IFERROR(__xludf.DUMMYFUNCTION("LET(
  t, LOWER(TRIM(data_survey!E170)),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71" s="17">
        <f>IFERROR(__xludf.DUMMYFUNCTION("LET(
  t, LOWER(TRIM(data_survey!G170)),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71" s="17">
        <f>IFERROR(__xludf.DUMMYFUNCTION("LET(
  text, LOWER(data_survey!I170),
  IFERROR(
    IFS(
      REGEXMATCH(text,""ở cùng gia đình|ở trọ cùng gia đình""), 0,
      REGEXMATCH(text,""thuê trọ""), 1,
      REGEXMATCH(text,""ở ktx""), 2,
      REGEXMATCH(text,""có nhà tại khu vực đang học|c"&amp;"ó nhà|ở riêng tại chung cư""), 3,
      REGEXMATCH(text,""ở nhà người quen""), 4
    ),
  -1)
)"),1.0)</f>
        <v>1</v>
      </c>
      <c r="E171" s="17">
        <f>IFERROR(__xludf.DUMMYFUNCTION("LET(
  t, LOWER(TRIM(data_survey!K170)),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71" s="17">
        <f>IFERROR(__xludf.DUMMYFUNCTION("LET(
  t, LOWER(TRIM(data_survey!M170)),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71" s="17">
        <f>if(data_survey!O170="Có", 1, 0)</f>
        <v>0</v>
      </c>
      <c r="H171" s="17">
        <f>if(data_survey!R170="", 0, data_survey!R170)</f>
        <v>0</v>
      </c>
      <c r="I171" s="17">
        <f>data_survey!W170</f>
        <v>0</v>
      </c>
      <c r="J171" s="17">
        <f>if(data_survey!AF170="Không áp lực", 0, if(data_survey!AF170="Có chút áp lực", 1, if(data_survey!AF170="Áp lực nhiều", 2, 3)))</f>
        <v>1</v>
      </c>
      <c r="K171" s="17">
        <f>SWITCH(data_survey!AG170,
 "Không ảnh hưởng",0,
 "Có chút ảnh hưởng",1,
 "Ảnh hưởng nhiều",2,
 "Ảnh hưởng rất nhiều",3)</f>
        <v>2</v>
      </c>
      <c r="L171" s="17">
        <f>SWITCH(data_survey!AD170,
 "Không",0,
 "Có một chút",1,
 "Rất lo lắng",2)</f>
        <v>1</v>
      </c>
      <c r="M171" s="17">
        <f>SWITCH(data_survey!AE170,
 "Không",0,
 "Có một chút",1,
 "Nhiều",2)</f>
        <v>0</v>
      </c>
      <c r="N171" s="17">
        <f>data_survey!BV170</f>
        <v>3</v>
      </c>
      <c r="O171" s="17">
        <f>SWITCH(data_survey!BY170,
 "Không",0,
 "Có",1,
 "Nhiều",2)</f>
        <v>1</v>
      </c>
      <c r="P171" s="17">
        <f>if(data_survey!BW170="Không", 0, 1)</f>
        <v>1</v>
      </c>
      <c r="Q171" s="17">
        <f>IF(OR(
ISNUMBER(SEARCH("cha",data_survey!BX170)),
ISNUMBER(SEARCH("mẹ",data_survey!BX170)),
ISNUMBER(SEARCH("ba mẹ",data_survey!BX170)),
ISNUMBER(SEARCH("bame",data_survey!BX170)),
ISNUMBER(SEARCH("gia đình",data_survey!BX170)),
ISNUMBER(SEARCH("chị",data_survey!BX170)),
ISNUMBER(SEARCH("anh",data_survey!BX170)),
ISNUMBER(SEARCH("ông bà",data_survey!BX170)),
ISNUMBER(SEARCH("giám hộ",data_survey!BX170))
),1,
IF(OR(
ISNUMBER(SEARCH("bản thân",data_survey!BX170)),
ISNUMBER(SEARCH("tự mình",data_survey!BX170)),
ISNUMBER(SEARCH("tự bản thân",data_survey!BX170)),
ISNUMBER(SEARCH("tiền đi làm",data_survey!BX170)),
ISNUMBER(SEARCH("nghiên cứu khoa học",data_survey!BX170)),
ISNUMBER(SEARCH("một nửa lo",data_survey!BX170))
),2,
IF(OR(
ISNUMBER(SEARCH("học bổng",data_survey!BX170)),
ISNUMBER(SEARCH("giảm học phí",data_survey!BX170)),
ISNUMBER(SEARCH("không cần HP",data_survey!BX170)),
ISNUMBER(SEARCH("sư phạm",data_survey!BX170))
),3,4)))</f>
        <v>1</v>
      </c>
      <c r="R171" s="17">
        <f>data_survey!AN170</f>
        <v>1</v>
      </c>
      <c r="S171" s="17">
        <f>data_survey!AJ170</f>
        <v>1</v>
      </c>
      <c r="T171" s="17">
        <f>data_survey!AJ170</f>
        <v>1</v>
      </c>
      <c r="U171" s="17">
        <f>data_survey!CI170</f>
        <v>1</v>
      </c>
      <c r="V171" s="17">
        <f>data_survey!CG170</f>
        <v>1</v>
      </c>
      <c r="W171" s="17">
        <f>data_survey!CE170</f>
        <v>1</v>
      </c>
      <c r="X171" s="17">
        <f>data_survey!CC170</f>
        <v>1</v>
      </c>
      <c r="Y171" s="17">
        <f>data_survey!CA170</f>
        <v>2</v>
      </c>
      <c r="Z171" s="17">
        <f>data_survey!BN170</f>
        <v>1</v>
      </c>
      <c r="AA171" s="17">
        <f>data_survey!BP170</f>
        <v>0</v>
      </c>
      <c r="AB171" s="17">
        <f>data_survey!BQ170</f>
        <v>5</v>
      </c>
      <c r="AC171" s="17">
        <f>data_survey!BT170</f>
        <v>1</v>
      </c>
      <c r="AD171" s="17">
        <f>data_survey!CU170</f>
        <v>1</v>
      </c>
      <c r="AE171" s="17">
        <f>data_survey!CV170</f>
        <v>1</v>
      </c>
      <c r="AF171" s="17">
        <f>data_survey!CW170</f>
        <v>1</v>
      </c>
      <c r="AG171" s="17">
        <f>data_survey!CO170</f>
        <v>0</v>
      </c>
      <c r="AH171" s="17">
        <f>data_survey!DA170</f>
        <v>0</v>
      </c>
      <c r="AI171" s="17">
        <f>data_survey!DC170</f>
        <v>0</v>
      </c>
      <c r="AJ171" s="17">
        <f>data_survey!DQ170</f>
        <v>0</v>
      </c>
      <c r="AK171" s="17">
        <f>data_survey!DF170</f>
        <v>0</v>
      </c>
      <c r="AL171" s="17">
        <f>if(AK171=1, data_survey!DN170, 0)</f>
        <v>0</v>
      </c>
      <c r="AM171" s="17">
        <f>data_survey!CM170</f>
        <v>3.5</v>
      </c>
      <c r="AN171" s="17">
        <f>data_survey!DH170</f>
        <v>1</v>
      </c>
      <c r="AO171" s="17">
        <f>data_survey!DJ170</f>
        <v>0</v>
      </c>
      <c r="AP171" s="17">
        <f>data_survey!DL170</f>
        <v>0</v>
      </c>
      <c r="AQ171" s="17">
        <f>data_survey!BC170</f>
        <v>2</v>
      </c>
      <c r="AR171" s="17">
        <f>data_survey!BD170</f>
        <v>2</v>
      </c>
      <c r="AS171" s="17">
        <f>data_survey!BE170</f>
        <v>2</v>
      </c>
      <c r="AT171" s="17">
        <f>data_survey!BF170</f>
        <v>1</v>
      </c>
      <c r="AU171" s="17">
        <f>data_survey!BG170</f>
        <v>1</v>
      </c>
      <c r="AV171" s="17">
        <f>data_survey!BH170</f>
        <v>1</v>
      </c>
      <c r="AW171" s="17">
        <f>data_survey!BI170</f>
        <v>1</v>
      </c>
      <c r="AX171" s="17">
        <f>data_survey!AP170</f>
        <v>2</v>
      </c>
      <c r="AY171" s="17">
        <f>data_survey!AQ170</f>
        <v>1</v>
      </c>
      <c r="AZ171" s="17">
        <f>data_survey!AR170</f>
        <v>1</v>
      </c>
      <c r="BA171" s="17">
        <f>data_survey!AS170</f>
        <v>2</v>
      </c>
      <c r="BB171" s="17">
        <f>data_survey!AT170</f>
        <v>2</v>
      </c>
      <c r="BC171" s="17">
        <f>data_survey!AU170</f>
        <v>2</v>
      </c>
      <c r="BD171" s="17">
        <f>data_survey!AV170</f>
        <v>1</v>
      </c>
      <c r="BE171" s="17">
        <f>data_survey!AW170</f>
        <v>1</v>
      </c>
      <c r="BF171" s="17">
        <f>data_survey!AX170</f>
        <v>1</v>
      </c>
      <c r="BG171" s="17"/>
    </row>
    <row r="172">
      <c r="A172" s="17">
        <f>if(data_survey!C171="Nam", 0, 1)</f>
        <v>1</v>
      </c>
      <c r="B172" s="17">
        <f>IFERROR(__xludf.DUMMYFUNCTION("LET(
  t, LOWER(TRIM(data_survey!E171)),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72" s="17">
        <f>IFERROR(__xludf.DUMMYFUNCTION("LET(
  t, LOWER(TRIM(data_survey!G171)),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72" s="17">
        <f>IFERROR(__xludf.DUMMYFUNCTION("LET(
  text, LOWER(data_survey!I171),
  IFERROR(
    IFS(
      REGEXMATCH(text,""ở cùng gia đình|ở trọ cùng gia đình""), 0,
      REGEXMATCH(text,""thuê trọ""), 1,
      REGEXMATCH(text,""ở ktx""), 2,
      REGEXMATCH(text,""có nhà tại khu vực đang học|c"&amp;"ó nhà|ở riêng tại chung cư""), 3,
      REGEXMATCH(text,""ở nhà người quen""), 4
    ),
  -1)
)"),0.0)</f>
        <v>0</v>
      </c>
      <c r="E172" s="17">
        <f>IFERROR(__xludf.DUMMYFUNCTION("LET(
  t, LOWER(TRIM(data_survey!K171)),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72" s="17">
        <f>IFERROR(__xludf.DUMMYFUNCTION("LET(
  t, LOWER(TRIM(data_survey!M171)),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72" s="17">
        <f>if(data_survey!O171="Có", 1, 0)</f>
        <v>0</v>
      </c>
      <c r="H172" s="17">
        <f>if(data_survey!R171="", 0, data_survey!R171)</f>
        <v>0</v>
      </c>
      <c r="I172" s="17">
        <f>data_survey!W171</f>
        <v>0</v>
      </c>
      <c r="J172" s="17">
        <f>if(data_survey!AF171="Không áp lực", 0, if(data_survey!AF171="Có chút áp lực", 1, if(data_survey!AF171="Áp lực nhiều", 2, 3)))</f>
        <v>1</v>
      </c>
      <c r="K172" s="17">
        <f>SWITCH(data_survey!AG171,
 "Không ảnh hưởng",0,
 "Có chút ảnh hưởng",1,
 "Ảnh hưởng nhiều",2,
 "Ảnh hưởng rất nhiều",3)</f>
        <v>1</v>
      </c>
      <c r="L172" s="17">
        <f>SWITCH(data_survey!AD171,
 "Không",0,
 "Có một chút",1,
 "Rất lo lắng",2)</f>
        <v>1</v>
      </c>
      <c r="M172" s="17">
        <f>SWITCH(data_survey!AE171,
 "Không",0,
 "Có một chút",1,
 "Nhiều",2)</f>
        <v>0</v>
      </c>
      <c r="N172" s="17">
        <f>data_survey!BV171</f>
        <v>3</v>
      </c>
      <c r="O172" s="17">
        <f>SWITCH(data_survey!BY171,
 "Không",0,
 "Có",1,
 "Nhiều",2)</f>
        <v>0</v>
      </c>
      <c r="P172" s="17">
        <f>if(data_survey!BW171="Không", 0, 1)</f>
        <v>0</v>
      </c>
      <c r="Q172" s="17">
        <f>IF(OR(
ISNUMBER(SEARCH("cha",data_survey!BX171)),
ISNUMBER(SEARCH("mẹ",data_survey!BX171)),
ISNUMBER(SEARCH("ba mẹ",data_survey!BX171)),
ISNUMBER(SEARCH("bame",data_survey!BX171)),
ISNUMBER(SEARCH("gia đình",data_survey!BX171)),
ISNUMBER(SEARCH("chị",data_survey!BX171)),
ISNUMBER(SEARCH("anh",data_survey!BX171)),
ISNUMBER(SEARCH("ông bà",data_survey!BX171)),
ISNUMBER(SEARCH("giám hộ",data_survey!BX171))
),1,
IF(OR(
ISNUMBER(SEARCH("bản thân",data_survey!BX171)),
ISNUMBER(SEARCH("tự mình",data_survey!BX171)),
ISNUMBER(SEARCH("tự bản thân",data_survey!BX171)),
ISNUMBER(SEARCH("tiền đi làm",data_survey!BX171)),
ISNUMBER(SEARCH("nghiên cứu khoa học",data_survey!BX171)),
ISNUMBER(SEARCH("một nửa lo",data_survey!BX171))
),2,
IF(OR(
ISNUMBER(SEARCH("học bổng",data_survey!BX171)),
ISNUMBER(SEARCH("giảm học phí",data_survey!BX171)),
ISNUMBER(SEARCH("không cần HP",data_survey!BX171)),
ISNUMBER(SEARCH("sư phạm",data_survey!BX171))
),3,4)))</f>
        <v>3</v>
      </c>
      <c r="R172" s="17">
        <f>data_survey!AN171</f>
        <v>1</v>
      </c>
      <c r="S172" s="17">
        <f>data_survey!AJ171</f>
        <v>1</v>
      </c>
      <c r="T172" s="17">
        <f>data_survey!AJ171</f>
        <v>1</v>
      </c>
      <c r="U172" s="17">
        <f>data_survey!CI171</f>
        <v>1</v>
      </c>
      <c r="V172" s="17">
        <f>data_survey!CG171</f>
        <v>2</v>
      </c>
      <c r="W172" s="17">
        <f>data_survey!CE171</f>
        <v>1</v>
      </c>
      <c r="X172" s="17">
        <f>data_survey!CC171</f>
        <v>1</v>
      </c>
      <c r="Y172" s="17">
        <f>data_survey!CA171</f>
        <v>1</v>
      </c>
      <c r="Z172" s="17">
        <f>data_survey!BN171</f>
        <v>5</v>
      </c>
      <c r="AA172" s="17">
        <f>data_survey!BP171</f>
        <v>1</v>
      </c>
      <c r="AB172" s="17">
        <f>data_survey!BQ171</f>
        <v>2</v>
      </c>
      <c r="AC172" s="17">
        <f>data_survey!BT171</f>
        <v>0</v>
      </c>
      <c r="AD172" s="17">
        <f>data_survey!CU171</f>
        <v>0</v>
      </c>
      <c r="AE172" s="17">
        <f>data_survey!CV171</f>
        <v>1</v>
      </c>
      <c r="AF172" s="17">
        <f>data_survey!CW171</f>
        <v>0</v>
      </c>
      <c r="AG172" s="17">
        <f>data_survey!CO171</f>
        <v>1</v>
      </c>
      <c r="AH172" s="17">
        <f>data_survey!DA171</f>
        <v>0</v>
      </c>
      <c r="AI172" s="17">
        <f>data_survey!DC171</f>
        <v>0</v>
      </c>
      <c r="AJ172" s="17">
        <f>data_survey!DQ171</f>
        <v>0</v>
      </c>
      <c r="AK172" s="17">
        <f>data_survey!DF171</f>
        <v>0</v>
      </c>
      <c r="AL172" s="17">
        <f>if(AK172=1, data_survey!DN171, 0)</f>
        <v>0</v>
      </c>
      <c r="AM172" s="17">
        <f>data_survey!CM171</f>
        <v>6</v>
      </c>
      <c r="AN172" s="17">
        <f>data_survey!DH171</f>
        <v>0</v>
      </c>
      <c r="AO172" s="17">
        <f>data_survey!DJ171</f>
        <v>0</v>
      </c>
      <c r="AP172" s="17">
        <f>data_survey!DL171</f>
        <v>0</v>
      </c>
      <c r="AQ172" s="17">
        <f>data_survey!BC171</f>
        <v>2</v>
      </c>
      <c r="AR172" s="17">
        <f>data_survey!BD171</f>
        <v>3</v>
      </c>
      <c r="AS172" s="17">
        <f>data_survey!BE171</f>
        <v>3</v>
      </c>
      <c r="AT172" s="17">
        <f>data_survey!BF171</f>
        <v>1</v>
      </c>
      <c r="AU172" s="17">
        <f>data_survey!BG171</f>
        <v>4</v>
      </c>
      <c r="AV172" s="17">
        <f>data_survey!BH171</f>
        <v>1</v>
      </c>
      <c r="AW172" s="17">
        <f>data_survey!BI171</f>
        <v>1</v>
      </c>
      <c r="AX172" s="17">
        <f>data_survey!AP171</f>
        <v>3</v>
      </c>
      <c r="AY172" s="17">
        <f>data_survey!AQ171</f>
        <v>3</v>
      </c>
      <c r="AZ172" s="17">
        <f>data_survey!AR171</f>
        <v>4</v>
      </c>
      <c r="BA172" s="17">
        <f>data_survey!AS171</f>
        <v>4</v>
      </c>
      <c r="BB172" s="17">
        <f>data_survey!AT171</f>
        <v>4</v>
      </c>
      <c r="BC172" s="17">
        <f>data_survey!AU171</f>
        <v>3</v>
      </c>
      <c r="BD172" s="17">
        <f>data_survey!AV171</f>
        <v>3</v>
      </c>
      <c r="BE172" s="17">
        <f>data_survey!AW171</f>
        <v>3</v>
      </c>
      <c r="BF172" s="17">
        <f>data_survey!AX171</f>
        <v>1</v>
      </c>
      <c r="BG172" s="17"/>
    </row>
    <row r="173">
      <c r="A173" s="17">
        <f>if(data_survey!C172="Nam", 0, 1)</f>
        <v>1</v>
      </c>
      <c r="B173" s="17">
        <f>IFERROR(__xludf.DUMMYFUNCTION("LET(
  t, LOWER(TRIM(data_survey!E172)),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173" s="17">
        <f>IFERROR(__xludf.DUMMYFUNCTION("LET(
  t, LOWER(TRIM(data_survey!G172)),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73" s="17">
        <f>IFERROR(__xludf.DUMMYFUNCTION("LET(
  text, LOWER(data_survey!I172),
  IFERROR(
    IFS(
      REGEXMATCH(text,""ở cùng gia đình|ở trọ cùng gia đình""), 0,
      REGEXMATCH(text,""thuê trọ""), 1,
      REGEXMATCH(text,""ở ktx""), 2,
      REGEXMATCH(text,""có nhà tại khu vực đang học|c"&amp;"ó nhà|ở riêng tại chung cư""), 3,
      REGEXMATCH(text,""ở nhà người quen""), 4
    ),
  -1)
)"),0.0)</f>
        <v>0</v>
      </c>
      <c r="E173" s="17">
        <f>IFERROR(__xludf.DUMMYFUNCTION("LET(
  t, LOWER(TRIM(data_survey!K172)),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73" s="17">
        <f>IFERROR(__xludf.DUMMYFUNCTION("LET(
  t, LOWER(TRIM(data_survey!M172)),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73" s="17">
        <f>if(data_survey!O172="Có", 1, 0)</f>
        <v>0</v>
      </c>
      <c r="H173" s="17">
        <f>if(data_survey!R172="", 0, data_survey!R172)</f>
        <v>0</v>
      </c>
      <c r="I173" s="17">
        <f>data_survey!W172</f>
        <v>0</v>
      </c>
      <c r="J173" s="17">
        <f>if(data_survey!AF172="Không áp lực", 0, if(data_survey!AF172="Có chút áp lực", 1, if(data_survey!AF172="Áp lực nhiều", 2, 3)))</f>
        <v>2</v>
      </c>
      <c r="K173" s="17">
        <f>SWITCH(data_survey!AG172,
 "Không ảnh hưởng",0,
 "Có chút ảnh hưởng",1,
 "Ảnh hưởng nhiều",2,
 "Ảnh hưởng rất nhiều",3)</f>
        <v>2</v>
      </c>
      <c r="L173" s="17">
        <f>SWITCH(data_survey!AD172,
 "Không",0,
 "Có một chút",1,
 "Rất lo lắng",2)</f>
        <v>2</v>
      </c>
      <c r="M173" s="17">
        <f>SWITCH(data_survey!AE172,
 "Không",0,
 "Có một chút",1,
 "Nhiều",2)</f>
        <v>1</v>
      </c>
      <c r="N173" s="17">
        <f>data_survey!BV172</f>
        <v>1</v>
      </c>
      <c r="O173" s="17">
        <f>SWITCH(data_survey!BY172,
 "Không",0,
 "Có",1,
 "Nhiều",2)</f>
        <v>1</v>
      </c>
      <c r="P173" s="17">
        <f>if(data_survey!BW172="Không", 0, 1)</f>
        <v>1</v>
      </c>
      <c r="Q173" s="17">
        <f>IF(OR(
ISNUMBER(SEARCH("cha",data_survey!BX172)),
ISNUMBER(SEARCH("mẹ",data_survey!BX172)),
ISNUMBER(SEARCH("ba mẹ",data_survey!BX172)),
ISNUMBER(SEARCH("bame",data_survey!BX172)),
ISNUMBER(SEARCH("gia đình",data_survey!BX172)),
ISNUMBER(SEARCH("chị",data_survey!BX172)),
ISNUMBER(SEARCH("anh",data_survey!BX172)),
ISNUMBER(SEARCH("ông bà",data_survey!BX172)),
ISNUMBER(SEARCH("giám hộ",data_survey!BX172))
),1,
IF(OR(
ISNUMBER(SEARCH("bản thân",data_survey!BX172)),
ISNUMBER(SEARCH("tự mình",data_survey!BX172)),
ISNUMBER(SEARCH("tự bản thân",data_survey!BX172)),
ISNUMBER(SEARCH("tiền đi làm",data_survey!BX172)),
ISNUMBER(SEARCH("nghiên cứu khoa học",data_survey!BX172)),
ISNUMBER(SEARCH("một nửa lo",data_survey!BX172))
),2,
IF(OR(
ISNUMBER(SEARCH("học bổng",data_survey!BX172)),
ISNUMBER(SEARCH("giảm học phí",data_survey!BX172)),
ISNUMBER(SEARCH("không cần HP",data_survey!BX172)),
ISNUMBER(SEARCH("sư phạm",data_survey!BX172))
),3,4)))</f>
        <v>1</v>
      </c>
      <c r="R173" s="17">
        <f>data_survey!AN172</f>
        <v>1</v>
      </c>
      <c r="S173" s="17">
        <f>data_survey!AJ172</f>
        <v>1</v>
      </c>
      <c r="T173" s="17">
        <f>data_survey!AJ172</f>
        <v>1</v>
      </c>
      <c r="U173" s="17">
        <f>data_survey!CI172</f>
        <v>0</v>
      </c>
      <c r="V173" s="17">
        <f>data_survey!CG172</f>
        <v>0</v>
      </c>
      <c r="W173" s="17">
        <f>data_survey!CE172</f>
        <v>0</v>
      </c>
      <c r="X173" s="17">
        <f>data_survey!CC172</f>
        <v>1</v>
      </c>
      <c r="Y173" s="17">
        <f>data_survey!CA172</f>
        <v>2</v>
      </c>
      <c r="Z173" s="17">
        <f>data_survey!BN172</f>
        <v>5</v>
      </c>
      <c r="AA173" s="17">
        <f>data_survey!BP172</f>
        <v>0</v>
      </c>
      <c r="AB173" s="17">
        <f>data_survey!BQ172</f>
        <v>6</v>
      </c>
      <c r="AC173" s="17">
        <f>data_survey!BT172</f>
        <v>1</v>
      </c>
      <c r="AD173" s="17">
        <f>data_survey!CU172</f>
        <v>1</v>
      </c>
      <c r="AE173" s="17">
        <f>data_survey!CV172</f>
        <v>1</v>
      </c>
      <c r="AF173" s="17">
        <f>data_survey!CW172</f>
        <v>1</v>
      </c>
      <c r="AG173" s="17">
        <f>data_survey!CO172</f>
        <v>1</v>
      </c>
      <c r="AH173" s="17">
        <f>data_survey!DA172</f>
        <v>1</v>
      </c>
      <c r="AI173" s="17">
        <f>data_survey!DC172</f>
        <v>0</v>
      </c>
      <c r="AJ173" s="17">
        <f>data_survey!DQ172</f>
        <v>0</v>
      </c>
      <c r="AK173" s="17">
        <f>data_survey!DF172</f>
        <v>1</v>
      </c>
      <c r="AL173" s="17">
        <f>if(AK173=1, data_survey!DN172, 0)</f>
        <v>1.5</v>
      </c>
      <c r="AM173" s="17">
        <f>data_survey!CM172</f>
        <v>3.5</v>
      </c>
      <c r="AN173" s="17">
        <f>data_survey!DH172</f>
        <v>0</v>
      </c>
      <c r="AO173" s="17">
        <f>data_survey!DJ172</f>
        <v>0</v>
      </c>
      <c r="AP173" s="17">
        <f>data_survey!DL172</f>
        <v>0</v>
      </c>
      <c r="AQ173" s="17">
        <f>data_survey!BC172</f>
        <v>1</v>
      </c>
      <c r="AR173" s="17">
        <f>data_survey!BD172</f>
        <v>2</v>
      </c>
      <c r="AS173" s="17">
        <f>data_survey!BE172</f>
        <v>3</v>
      </c>
      <c r="AT173" s="17">
        <f>data_survey!BF172</f>
        <v>3</v>
      </c>
      <c r="AU173" s="17">
        <f>data_survey!BG172</f>
        <v>3</v>
      </c>
      <c r="AV173" s="17">
        <f>data_survey!BH172</f>
        <v>3</v>
      </c>
      <c r="AW173" s="17">
        <f>data_survey!BI172</f>
        <v>3</v>
      </c>
      <c r="AX173" s="17">
        <f>data_survey!AP172</f>
        <v>3</v>
      </c>
      <c r="AY173" s="17">
        <f>data_survey!AQ172</f>
        <v>3</v>
      </c>
      <c r="AZ173" s="17">
        <f>data_survey!AR172</f>
        <v>3</v>
      </c>
      <c r="BA173" s="17">
        <f>data_survey!AS172</f>
        <v>3</v>
      </c>
      <c r="BB173" s="17">
        <f>data_survey!AT172</f>
        <v>3</v>
      </c>
      <c r="BC173" s="17">
        <f>data_survey!AU172</f>
        <v>3</v>
      </c>
      <c r="BD173" s="17">
        <f>data_survey!AV172</f>
        <v>2</v>
      </c>
      <c r="BE173" s="17">
        <f>data_survey!AW172</f>
        <v>1</v>
      </c>
      <c r="BF173" s="17">
        <f>data_survey!AX172</f>
        <v>1</v>
      </c>
      <c r="BG173" s="17"/>
    </row>
    <row r="174">
      <c r="A174" s="17">
        <f>if(data_survey!C173="Nam", 0, 1)</f>
        <v>0</v>
      </c>
      <c r="B174" s="17">
        <f>IFERROR(__xludf.DUMMYFUNCTION("LET(
  t, LOWER(TRIM(data_survey!E173)),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74" s="17">
        <f>IFERROR(__xludf.DUMMYFUNCTION("LET(
  t, LOWER(TRIM(data_survey!G173)),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74" s="17">
        <f>IFERROR(__xludf.DUMMYFUNCTION("LET(
  text, LOWER(data_survey!I173),
  IFERROR(
    IFS(
      REGEXMATCH(text,""ở cùng gia đình|ở trọ cùng gia đình""), 0,
      REGEXMATCH(text,""thuê trọ""), 1,
      REGEXMATCH(text,""ở ktx""), 2,
      REGEXMATCH(text,""có nhà tại khu vực đang học|c"&amp;"ó nhà|ở riêng tại chung cư""), 3,
      REGEXMATCH(text,""ở nhà người quen""), 4
    ),
  -1)
)"),2.0)</f>
        <v>2</v>
      </c>
      <c r="E174" s="17">
        <f>IFERROR(__xludf.DUMMYFUNCTION("LET(
  t, LOWER(TRIM(data_survey!K173)),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74" s="17">
        <f>IFERROR(__xludf.DUMMYFUNCTION("LET(
  t, LOWER(TRIM(data_survey!M173)),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74" s="17">
        <f>if(data_survey!O173="Có", 1, 0)</f>
        <v>1</v>
      </c>
      <c r="H174" s="17">
        <f>if(data_survey!R173="", 0, data_survey!R173)</f>
        <v>1</v>
      </c>
      <c r="I174" s="17">
        <f>data_survey!W173</f>
        <v>15</v>
      </c>
      <c r="J174" s="17">
        <f>if(data_survey!AF173="Không áp lực", 0, if(data_survey!AF173="Có chút áp lực", 1, if(data_survey!AF173="Áp lực nhiều", 2, 3)))</f>
        <v>1</v>
      </c>
      <c r="K174" s="17">
        <f>SWITCH(data_survey!AG173,
 "Không ảnh hưởng",0,
 "Có chút ảnh hưởng",1,
 "Ảnh hưởng nhiều",2,
 "Ảnh hưởng rất nhiều",3)</f>
        <v>0</v>
      </c>
      <c r="L174" s="17">
        <f>SWITCH(data_survey!AD173,
 "Không",0,
 "Có một chút",1,
 "Rất lo lắng",2)</f>
        <v>1</v>
      </c>
      <c r="M174" s="17">
        <f>SWITCH(data_survey!AE173,
 "Không",0,
 "Có một chút",1,
 "Nhiều",2)</f>
        <v>0</v>
      </c>
      <c r="N174" s="17">
        <f>data_survey!BV173</f>
        <v>3</v>
      </c>
      <c r="O174" s="17">
        <f>SWITCH(data_survey!BY173,
 "Không",0,
 "Có",1,
 "Nhiều",2)</f>
        <v>0</v>
      </c>
      <c r="P174" s="17">
        <f>if(data_survey!BW173="Không", 0, 1)</f>
        <v>0</v>
      </c>
      <c r="Q174" s="17">
        <f>IF(OR(
ISNUMBER(SEARCH("cha",data_survey!BX173)),
ISNUMBER(SEARCH("mẹ",data_survey!BX173)),
ISNUMBER(SEARCH("ba mẹ",data_survey!BX173)),
ISNUMBER(SEARCH("bame",data_survey!BX173)),
ISNUMBER(SEARCH("gia đình",data_survey!BX173)),
ISNUMBER(SEARCH("chị",data_survey!BX173)),
ISNUMBER(SEARCH("anh",data_survey!BX173)),
ISNUMBER(SEARCH("ông bà",data_survey!BX173)),
ISNUMBER(SEARCH("giám hộ",data_survey!BX173))
),1,
IF(OR(
ISNUMBER(SEARCH("bản thân",data_survey!BX173)),
ISNUMBER(SEARCH("tự mình",data_survey!BX173)),
ISNUMBER(SEARCH("tự bản thân",data_survey!BX173)),
ISNUMBER(SEARCH("tiền đi làm",data_survey!BX173)),
ISNUMBER(SEARCH("nghiên cứu khoa học",data_survey!BX173)),
ISNUMBER(SEARCH("một nửa lo",data_survey!BX173))
),2,
IF(OR(
ISNUMBER(SEARCH("học bổng",data_survey!BX173)),
ISNUMBER(SEARCH("giảm học phí",data_survey!BX173)),
ISNUMBER(SEARCH("không cần HP",data_survey!BX173)),
ISNUMBER(SEARCH("sư phạm",data_survey!BX173))
),3,4)))</f>
        <v>1</v>
      </c>
      <c r="R174" s="17">
        <f>data_survey!AN173</f>
        <v>1</v>
      </c>
      <c r="S174" s="17">
        <f>data_survey!AJ173</f>
        <v>2</v>
      </c>
      <c r="T174" s="17">
        <f>data_survey!AJ173</f>
        <v>2</v>
      </c>
      <c r="U174" s="17">
        <f>data_survey!CI173</f>
        <v>1</v>
      </c>
      <c r="V174" s="17">
        <f>data_survey!CG173</f>
        <v>1</v>
      </c>
      <c r="W174" s="17">
        <f>data_survey!CE173</f>
        <v>1</v>
      </c>
      <c r="X174" s="17">
        <f>data_survey!CC173</f>
        <v>1</v>
      </c>
      <c r="Y174" s="17">
        <f>data_survey!CA173</f>
        <v>1</v>
      </c>
      <c r="Z174" s="17">
        <f>data_survey!BN173</f>
        <v>2</v>
      </c>
      <c r="AA174" s="17">
        <f>data_survey!BP173</f>
        <v>0</v>
      </c>
      <c r="AB174" s="17">
        <f>data_survey!BQ173</f>
        <v>3</v>
      </c>
      <c r="AC174" s="17">
        <f>data_survey!BT173</f>
        <v>1</v>
      </c>
      <c r="AD174" s="17">
        <f>data_survey!CU173</f>
        <v>1</v>
      </c>
      <c r="AE174" s="17">
        <f>data_survey!CV173</f>
        <v>0</v>
      </c>
      <c r="AF174" s="17">
        <f>data_survey!CW173</f>
        <v>0</v>
      </c>
      <c r="AG174" s="17">
        <f>data_survey!CO173</f>
        <v>1</v>
      </c>
      <c r="AH174" s="17">
        <f>data_survey!DA173</f>
        <v>0</v>
      </c>
      <c r="AI174" s="17">
        <f>data_survey!DC173</f>
        <v>0</v>
      </c>
      <c r="AJ174" s="17">
        <f>data_survey!DQ173</f>
        <v>0</v>
      </c>
      <c r="AK174" s="17">
        <f>data_survey!DF173</f>
        <v>1</v>
      </c>
      <c r="AL174" s="17">
        <f>if(AK174=1, data_survey!DN173, 0)</f>
        <v>5</v>
      </c>
      <c r="AM174" s="17">
        <f>data_survey!CM173</f>
        <v>0.75</v>
      </c>
      <c r="AN174" s="17">
        <f>data_survey!DH173</f>
        <v>0</v>
      </c>
      <c r="AO174" s="17">
        <f>data_survey!DJ173</f>
        <v>1</v>
      </c>
      <c r="AP174" s="17">
        <f>data_survey!DL173</f>
        <v>0</v>
      </c>
      <c r="AQ174" s="17">
        <f>data_survey!BC173</f>
        <v>2</v>
      </c>
      <c r="AR174" s="17">
        <f>data_survey!BD173</f>
        <v>1</v>
      </c>
      <c r="AS174" s="17">
        <f>data_survey!BE173</f>
        <v>2</v>
      </c>
      <c r="AT174" s="17">
        <f>data_survey!BF173</f>
        <v>2</v>
      </c>
      <c r="AU174" s="17">
        <f>data_survey!BG173</f>
        <v>2</v>
      </c>
      <c r="AV174" s="17">
        <f>data_survey!BH173</f>
        <v>2</v>
      </c>
      <c r="AW174" s="17">
        <f>data_survey!BI173</f>
        <v>2</v>
      </c>
      <c r="AX174" s="17">
        <f>data_survey!AP173</f>
        <v>1</v>
      </c>
      <c r="AY174" s="17">
        <f>data_survey!AQ173</f>
        <v>2</v>
      </c>
      <c r="AZ174" s="17">
        <f>data_survey!AR173</f>
        <v>1</v>
      </c>
      <c r="BA174" s="17">
        <f>data_survey!AS173</f>
        <v>1</v>
      </c>
      <c r="BB174" s="17">
        <f>data_survey!AT173</f>
        <v>2</v>
      </c>
      <c r="BC174" s="17">
        <f>data_survey!AU173</f>
        <v>2</v>
      </c>
      <c r="BD174" s="17">
        <f>data_survey!AV173</f>
        <v>4</v>
      </c>
      <c r="BE174" s="17">
        <f>data_survey!AW173</f>
        <v>2</v>
      </c>
      <c r="BF174" s="17">
        <f>data_survey!AX173</f>
        <v>2</v>
      </c>
      <c r="BG174" s="17"/>
    </row>
    <row r="175">
      <c r="A175" s="17">
        <f>if(data_survey!C174="Nam", 0, 1)</f>
        <v>1</v>
      </c>
      <c r="B175" s="17">
        <f>IFERROR(__xludf.DUMMYFUNCTION("LET(
  t, LOWER(TRIM(data_survey!E174)),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75" s="17">
        <f>IFERROR(__xludf.DUMMYFUNCTION("LET(
  t, LOWER(TRIM(data_survey!G174)),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75" s="17">
        <f>IFERROR(__xludf.DUMMYFUNCTION("LET(
  text, LOWER(data_survey!I174),
  IFERROR(
    IFS(
      REGEXMATCH(text,""ở cùng gia đình|ở trọ cùng gia đình""), 0,
      REGEXMATCH(text,""thuê trọ""), 1,
      REGEXMATCH(text,""ở ktx""), 2,
      REGEXMATCH(text,""có nhà tại khu vực đang học|c"&amp;"ó nhà|ở riêng tại chung cư""), 3,
      REGEXMATCH(text,""ở nhà người quen""), 4
    ),
  -1)
)"),3.0)</f>
        <v>3</v>
      </c>
      <c r="E175" s="17">
        <f>IFERROR(__xludf.DUMMYFUNCTION("LET(
  t, LOWER(TRIM(data_survey!K174)),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75" s="17">
        <f>IFERROR(__xludf.DUMMYFUNCTION("LET(
  t, LOWER(TRIM(data_survey!M174)),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75" s="17">
        <f>if(data_survey!O174="Có", 1, 0)</f>
        <v>1</v>
      </c>
      <c r="H175" s="17">
        <f>if(data_survey!R174="", 0, data_survey!R174)</f>
        <v>2</v>
      </c>
      <c r="I175" s="17">
        <f>data_survey!W174</f>
        <v>69</v>
      </c>
      <c r="J175" s="17">
        <f>if(data_survey!AF174="Không áp lực", 0, if(data_survey!AF174="Có chút áp lực", 1, if(data_survey!AF174="Áp lực nhiều", 2, 3)))</f>
        <v>0</v>
      </c>
      <c r="K175" s="17">
        <f>SWITCH(data_survey!AG174,
 "Không ảnh hưởng",0,
 "Có chút ảnh hưởng",1,
 "Ảnh hưởng nhiều",2,
 "Ảnh hưởng rất nhiều",3)</f>
        <v>1</v>
      </c>
      <c r="L175" s="17">
        <f>SWITCH(data_survey!AD174,
 "Không",0,
 "Có một chút",1,
 "Rất lo lắng",2)</f>
        <v>1</v>
      </c>
      <c r="M175" s="17">
        <f>SWITCH(data_survey!AE174,
 "Không",0,
 "Có một chút",1,
 "Nhiều",2)</f>
        <v>1</v>
      </c>
      <c r="N175" s="17">
        <f>data_survey!BV174</f>
        <v>3</v>
      </c>
      <c r="O175" s="17">
        <f>SWITCH(data_survey!BY174,
 "Không",0,
 "Có",1,
 "Nhiều",2)</f>
        <v>0</v>
      </c>
      <c r="P175" s="17">
        <f>if(data_survey!BW174="Không", 0, 1)</f>
        <v>1</v>
      </c>
      <c r="Q175" s="17">
        <f>IF(OR(
ISNUMBER(SEARCH("cha",data_survey!BX174)),
ISNUMBER(SEARCH("mẹ",data_survey!BX174)),
ISNUMBER(SEARCH("ba mẹ",data_survey!BX174)),
ISNUMBER(SEARCH("bame",data_survey!BX174)),
ISNUMBER(SEARCH("gia đình",data_survey!BX174)),
ISNUMBER(SEARCH("chị",data_survey!BX174)),
ISNUMBER(SEARCH("anh",data_survey!BX174)),
ISNUMBER(SEARCH("ông bà",data_survey!BX174)),
ISNUMBER(SEARCH("giám hộ",data_survey!BX174))
),1,
IF(OR(
ISNUMBER(SEARCH("bản thân",data_survey!BX174)),
ISNUMBER(SEARCH("tự mình",data_survey!BX174)),
ISNUMBER(SEARCH("tự bản thân",data_survey!BX174)),
ISNUMBER(SEARCH("tiền đi làm",data_survey!BX174)),
ISNUMBER(SEARCH("nghiên cứu khoa học",data_survey!BX174)),
ISNUMBER(SEARCH("một nửa lo",data_survey!BX174))
),2,
IF(OR(
ISNUMBER(SEARCH("học bổng",data_survey!BX174)),
ISNUMBER(SEARCH("giảm học phí",data_survey!BX174)),
ISNUMBER(SEARCH("không cần HP",data_survey!BX174)),
ISNUMBER(SEARCH("sư phạm",data_survey!BX174))
),3,4)))</f>
        <v>1</v>
      </c>
      <c r="R175" s="17">
        <f>data_survey!AN174</f>
        <v>1</v>
      </c>
      <c r="S175" s="17">
        <f>data_survey!AJ174</f>
        <v>3</v>
      </c>
      <c r="T175" s="17">
        <f>data_survey!AJ174</f>
        <v>3</v>
      </c>
      <c r="U175" s="17">
        <f>data_survey!CI174</f>
        <v>1</v>
      </c>
      <c r="V175" s="17">
        <f>data_survey!CG174</f>
        <v>1</v>
      </c>
      <c r="W175" s="17">
        <f>data_survey!CE174</f>
        <v>0</v>
      </c>
      <c r="X175" s="17">
        <f>data_survey!CC174</f>
        <v>2</v>
      </c>
      <c r="Y175" s="17">
        <f>data_survey!CA174</f>
        <v>2</v>
      </c>
      <c r="Z175" s="17">
        <f>data_survey!BN174</f>
        <v>2</v>
      </c>
      <c r="AA175" s="17">
        <f>data_survey!BP174</f>
        <v>0</v>
      </c>
      <c r="AB175" s="17">
        <f>data_survey!BQ174</f>
        <v>1</v>
      </c>
      <c r="AC175" s="17">
        <f>data_survey!BT174</f>
        <v>0</v>
      </c>
      <c r="AD175" s="17">
        <f>data_survey!CU174</f>
        <v>0</v>
      </c>
      <c r="AE175" s="17">
        <f>data_survey!CV174</f>
        <v>1</v>
      </c>
      <c r="AF175" s="17">
        <f>data_survey!CW174</f>
        <v>0</v>
      </c>
      <c r="AG175" s="17">
        <f>data_survey!CO174</f>
        <v>0</v>
      </c>
      <c r="AH175" s="17">
        <f>data_survey!DA174</f>
        <v>0</v>
      </c>
      <c r="AI175" s="17">
        <f>data_survey!DC174</f>
        <v>1</v>
      </c>
      <c r="AJ175" s="17">
        <f>data_survey!DQ174</f>
        <v>0</v>
      </c>
      <c r="AK175" s="17">
        <f>data_survey!DF174</f>
        <v>0</v>
      </c>
      <c r="AL175" s="17">
        <f>if(AK175=1, data_survey!DN174, 0)</f>
        <v>0</v>
      </c>
      <c r="AM175" s="17">
        <f>data_survey!CM174</f>
        <v>3.5</v>
      </c>
      <c r="AN175" s="17">
        <f>data_survey!DH174</f>
        <v>1</v>
      </c>
      <c r="AO175" s="17">
        <f>data_survey!DJ174</f>
        <v>1</v>
      </c>
      <c r="AP175" s="17">
        <f>data_survey!DL174</f>
        <v>3</v>
      </c>
      <c r="AQ175" s="17">
        <f>data_survey!BC174</f>
        <v>3</v>
      </c>
      <c r="AR175" s="17">
        <f>data_survey!BD174</f>
        <v>3</v>
      </c>
      <c r="AS175" s="17">
        <f>data_survey!BE174</f>
        <v>4</v>
      </c>
      <c r="AT175" s="17">
        <f>data_survey!BF174</f>
        <v>3</v>
      </c>
      <c r="AU175" s="17">
        <f>data_survey!BG174</f>
        <v>4</v>
      </c>
      <c r="AV175" s="17">
        <f>data_survey!BH174</f>
        <v>4</v>
      </c>
      <c r="AW175" s="17">
        <f>data_survey!BI174</f>
        <v>3</v>
      </c>
      <c r="AX175" s="17">
        <f>data_survey!AP174</f>
        <v>4</v>
      </c>
      <c r="AY175" s="17">
        <f>data_survey!AQ174</f>
        <v>4</v>
      </c>
      <c r="AZ175" s="17">
        <f>data_survey!AR174</f>
        <v>4</v>
      </c>
      <c r="BA175" s="17">
        <f>data_survey!AS174</f>
        <v>4</v>
      </c>
      <c r="BB175" s="17">
        <f>data_survey!AT174</f>
        <v>4</v>
      </c>
      <c r="BC175" s="17">
        <f>data_survey!AU174</f>
        <v>4</v>
      </c>
      <c r="BD175" s="17">
        <f>data_survey!AV174</f>
        <v>3</v>
      </c>
      <c r="BE175" s="17">
        <f>data_survey!AW174</f>
        <v>3</v>
      </c>
      <c r="BF175" s="17">
        <f>data_survey!AX174</f>
        <v>4</v>
      </c>
      <c r="BG175" s="17"/>
    </row>
    <row r="176">
      <c r="A176" s="17">
        <f>if(data_survey!C175="Nam", 0, 1)</f>
        <v>1</v>
      </c>
      <c r="B176" s="17">
        <f>IFERROR(__xludf.DUMMYFUNCTION("LET(
  t, LOWER(TRIM(data_survey!E175)),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176" s="17">
        <f>IFERROR(__xludf.DUMMYFUNCTION("LET(
  t, LOWER(TRIM(data_survey!G175)),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76" s="17">
        <f>IFERROR(__xludf.DUMMYFUNCTION("LET(
  text, LOWER(data_survey!I175),
  IFERROR(
    IFS(
      REGEXMATCH(text,""ở cùng gia đình|ở trọ cùng gia đình""), 0,
      REGEXMATCH(text,""thuê trọ""), 1,
      REGEXMATCH(text,""ở ktx""), 2,
      REGEXMATCH(text,""có nhà tại khu vực đang học|c"&amp;"ó nhà|ở riêng tại chung cư""), 3,
      REGEXMATCH(text,""ở nhà người quen""), 4
    ),
  -1)
)"),1.0)</f>
        <v>1</v>
      </c>
      <c r="E176" s="17">
        <f>IFERROR(__xludf.DUMMYFUNCTION("LET(
  t, LOWER(TRIM(data_survey!K175)),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76" s="17">
        <f>IFERROR(__xludf.DUMMYFUNCTION("LET(
  t, LOWER(TRIM(data_survey!M175)),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76" s="17">
        <f>if(data_survey!O175="Có", 1, 0)</f>
        <v>1</v>
      </c>
      <c r="H176" s="17">
        <f>if(data_survey!R175="", 0, data_survey!R175)</f>
        <v>1</v>
      </c>
      <c r="I176" s="17">
        <f>data_survey!W175</f>
        <v>20</v>
      </c>
      <c r="J176" s="17">
        <f>if(data_survey!AF175="Không áp lực", 0, if(data_survey!AF175="Có chút áp lực", 1, if(data_survey!AF175="Áp lực nhiều", 2, 3)))</f>
        <v>1</v>
      </c>
      <c r="K176" s="17">
        <f>SWITCH(data_survey!AG175,
 "Không ảnh hưởng",0,
 "Có chút ảnh hưởng",1,
 "Ảnh hưởng nhiều",2,
 "Ảnh hưởng rất nhiều",3)</f>
        <v>1</v>
      </c>
      <c r="L176" s="17">
        <f>SWITCH(data_survey!AD175,
 "Không",0,
 "Có một chút",1,
 "Rất lo lắng",2)</f>
        <v>2</v>
      </c>
      <c r="M176" s="17">
        <f>SWITCH(data_survey!AE175,
 "Không",0,
 "Có một chút",1,
 "Nhiều",2)</f>
        <v>1</v>
      </c>
      <c r="N176" s="17">
        <f>data_survey!BV175</f>
        <v>2</v>
      </c>
      <c r="O176" s="17">
        <f>SWITCH(data_survey!BY175,
 "Không",0,
 "Có",1,
 "Nhiều",2)</f>
        <v>1</v>
      </c>
      <c r="P176" s="17">
        <f>if(data_survey!BW175="Không", 0, 1)</f>
        <v>1</v>
      </c>
      <c r="Q176" s="17">
        <f>IF(OR(
ISNUMBER(SEARCH("cha",data_survey!BX175)),
ISNUMBER(SEARCH("mẹ",data_survey!BX175)),
ISNUMBER(SEARCH("ba mẹ",data_survey!BX175)),
ISNUMBER(SEARCH("bame",data_survey!BX175)),
ISNUMBER(SEARCH("gia đình",data_survey!BX175)),
ISNUMBER(SEARCH("chị",data_survey!BX175)),
ISNUMBER(SEARCH("anh",data_survey!BX175)),
ISNUMBER(SEARCH("ông bà",data_survey!BX175)),
ISNUMBER(SEARCH("giám hộ",data_survey!BX175))
),1,
IF(OR(
ISNUMBER(SEARCH("bản thân",data_survey!BX175)),
ISNUMBER(SEARCH("tự mình",data_survey!BX175)),
ISNUMBER(SEARCH("tự bản thân",data_survey!BX175)),
ISNUMBER(SEARCH("tiền đi làm",data_survey!BX175)),
ISNUMBER(SEARCH("nghiên cứu khoa học",data_survey!BX175)),
ISNUMBER(SEARCH("một nửa lo",data_survey!BX175))
),2,
IF(OR(
ISNUMBER(SEARCH("học bổng",data_survey!BX175)),
ISNUMBER(SEARCH("giảm học phí",data_survey!BX175)),
ISNUMBER(SEARCH("không cần HP",data_survey!BX175)),
ISNUMBER(SEARCH("sư phạm",data_survey!BX175))
),3,4)))</f>
        <v>1</v>
      </c>
      <c r="R176" s="17">
        <f>data_survey!AN175</f>
        <v>2</v>
      </c>
      <c r="S176" s="17">
        <f>data_survey!AJ175</f>
        <v>2</v>
      </c>
      <c r="T176" s="17">
        <f>data_survey!AJ175</f>
        <v>2</v>
      </c>
      <c r="U176" s="17">
        <f>data_survey!CI175</f>
        <v>0</v>
      </c>
      <c r="V176" s="17">
        <f>data_survey!CG175</f>
        <v>1</v>
      </c>
      <c r="W176" s="17">
        <f>data_survey!CE175</f>
        <v>1</v>
      </c>
      <c r="X176" s="17">
        <f>data_survey!CC175</f>
        <v>1</v>
      </c>
      <c r="Y176" s="17">
        <f>data_survey!CA175</f>
        <v>1</v>
      </c>
      <c r="Z176" s="17">
        <f>data_survey!BN175</f>
        <v>1</v>
      </c>
      <c r="AA176" s="17">
        <f>data_survey!BP175</f>
        <v>0</v>
      </c>
      <c r="AB176" s="17">
        <f>data_survey!BQ175</f>
        <v>1</v>
      </c>
      <c r="AC176" s="17">
        <f>data_survey!BT175</f>
        <v>0</v>
      </c>
      <c r="AD176" s="17">
        <f>data_survey!CU175</f>
        <v>0</v>
      </c>
      <c r="AE176" s="17">
        <f>data_survey!CV175</f>
        <v>1</v>
      </c>
      <c r="AF176" s="17">
        <f>data_survey!CW175</f>
        <v>0</v>
      </c>
      <c r="AG176" s="17">
        <f>data_survey!CO175</f>
        <v>1</v>
      </c>
      <c r="AH176" s="17">
        <f>data_survey!DA175</f>
        <v>0</v>
      </c>
      <c r="AI176" s="17">
        <f>data_survey!DC175</f>
        <v>1</v>
      </c>
      <c r="AJ176" s="17">
        <f>data_survey!DQ175</f>
        <v>0</v>
      </c>
      <c r="AK176" s="17">
        <f>data_survey!DF175</f>
        <v>0</v>
      </c>
      <c r="AL176" s="17">
        <f>if(AK176=1, data_survey!DN175, 0)</f>
        <v>0</v>
      </c>
      <c r="AM176" s="17">
        <f>data_survey!CM175</f>
        <v>6</v>
      </c>
      <c r="AN176" s="17">
        <f>data_survey!DH175</f>
        <v>1</v>
      </c>
      <c r="AO176" s="17">
        <f>data_survey!DJ175</f>
        <v>1</v>
      </c>
      <c r="AP176" s="17">
        <f>data_survey!DL175</f>
        <v>0</v>
      </c>
      <c r="AQ176" s="17">
        <f>data_survey!BC175</f>
        <v>2</v>
      </c>
      <c r="AR176" s="17">
        <f>data_survey!BD175</f>
        <v>2</v>
      </c>
      <c r="AS176" s="17">
        <f>data_survey!BE175</f>
        <v>3</v>
      </c>
      <c r="AT176" s="17">
        <f>data_survey!BF175</f>
        <v>3</v>
      </c>
      <c r="AU176" s="17">
        <f>data_survey!BG175</f>
        <v>4</v>
      </c>
      <c r="AV176" s="17">
        <f>data_survey!BH175</f>
        <v>2</v>
      </c>
      <c r="AW176" s="17">
        <f>data_survey!BI175</f>
        <v>2</v>
      </c>
      <c r="AX176" s="17">
        <f>data_survey!AP175</f>
        <v>1</v>
      </c>
      <c r="AY176" s="17">
        <f>data_survey!AQ175</f>
        <v>3</v>
      </c>
      <c r="AZ176" s="17">
        <f>data_survey!AR175</f>
        <v>4</v>
      </c>
      <c r="BA176" s="17">
        <f>data_survey!AS175</f>
        <v>3</v>
      </c>
      <c r="BB176" s="17">
        <f>data_survey!AT175</f>
        <v>4</v>
      </c>
      <c r="BC176" s="17">
        <f>data_survey!AU175</f>
        <v>3</v>
      </c>
      <c r="BD176" s="17">
        <f>data_survey!AV175</f>
        <v>2</v>
      </c>
      <c r="BE176" s="17">
        <f>data_survey!AW175</f>
        <v>1</v>
      </c>
      <c r="BF176" s="17">
        <f>data_survey!AX175</f>
        <v>2</v>
      </c>
      <c r="BG176" s="17"/>
    </row>
    <row r="177">
      <c r="A177" s="17">
        <f>if(data_survey!C176="Nam", 0, 1)</f>
        <v>0</v>
      </c>
      <c r="B177" s="17">
        <f>IFERROR(__xludf.DUMMYFUNCTION("LET(
  t, LOWER(TRIM(data_survey!E176)),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)"),6.0)</f>
        <v>6</v>
      </c>
      <c r="C177" s="17">
        <f>IFERROR(__xludf.DUMMYFUNCTION("LET(
  t, LOWER(TRIM(data_survey!G176)),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77" s="17">
        <f>IFERROR(__xludf.DUMMYFUNCTION("LET(
  text, LOWER(data_survey!I176),
  IFERROR(
    IFS(
      REGEXMATCH(text,""ở cùng gia đình|ở trọ cùng gia đình""), 0,
      REGEXMATCH(text,""thuê trọ""), 1,
      REGEXMATCH(text,""ở ktx""), 2,
      REGEXMATCH(text,""có nhà tại khu vực đang học|c"&amp;"ó nhà|ở riêng tại chung cư""), 3,
      REGEXMATCH(text,""ở nhà người quen""), 4
    ),
  -1)
)"),1.0)</f>
        <v>1</v>
      </c>
      <c r="E177" s="17">
        <f>IFERROR(__xludf.DUMMYFUNCTION("LET(
  t, LOWER(TRIM(data_survey!K176)),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77" s="17">
        <f>IFERROR(__xludf.DUMMYFUNCTION("LET(
  t, LOWER(TRIM(data_survey!M176)),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77" s="17">
        <f>if(data_survey!O176="Có", 1, 0)</f>
        <v>0</v>
      </c>
      <c r="H177" s="17">
        <f>if(data_survey!R176="", 0, data_survey!R176)</f>
        <v>0</v>
      </c>
      <c r="I177" s="17">
        <f>data_survey!W176</f>
        <v>0</v>
      </c>
      <c r="J177" s="17">
        <f>if(data_survey!AF176="Không áp lực", 0, if(data_survey!AF176="Có chút áp lực", 1, if(data_survey!AF176="Áp lực nhiều", 2, 3)))</f>
        <v>0</v>
      </c>
      <c r="K177" s="17">
        <f>SWITCH(data_survey!AG176,
 "Không ảnh hưởng",0,
 "Có chút ảnh hưởng",1,
 "Ảnh hưởng nhiều",2,
 "Ảnh hưởng rất nhiều",3)</f>
        <v>1</v>
      </c>
      <c r="L177" s="17">
        <f>SWITCH(data_survey!AD176,
 "Không",0,
 "Có một chút",1,
 "Rất lo lắng",2)</f>
        <v>1</v>
      </c>
      <c r="M177" s="17">
        <f>SWITCH(data_survey!AE176,
 "Không",0,
 "Có một chút",1,
 "Nhiều",2)</f>
        <v>1</v>
      </c>
      <c r="N177" s="17">
        <f>data_survey!BV176</f>
        <v>2</v>
      </c>
      <c r="O177" s="17">
        <f>SWITCH(data_survey!BY176,
 "Không",0,
 "Có",1,
 "Nhiều",2)</f>
        <v>1</v>
      </c>
      <c r="P177" s="17">
        <f>if(data_survey!BW176="Không", 0, 1)</f>
        <v>1</v>
      </c>
      <c r="Q177" s="17">
        <f>IF(OR(
ISNUMBER(SEARCH("cha",data_survey!BX176)),
ISNUMBER(SEARCH("mẹ",data_survey!BX176)),
ISNUMBER(SEARCH("ba mẹ",data_survey!BX176)),
ISNUMBER(SEARCH("bame",data_survey!BX176)),
ISNUMBER(SEARCH("gia đình",data_survey!BX176)),
ISNUMBER(SEARCH("chị",data_survey!BX176)),
ISNUMBER(SEARCH("anh",data_survey!BX176)),
ISNUMBER(SEARCH("ông bà",data_survey!BX176)),
ISNUMBER(SEARCH("giám hộ",data_survey!BX176))
),1,
IF(OR(
ISNUMBER(SEARCH("bản thân",data_survey!BX176)),
ISNUMBER(SEARCH("tự mình",data_survey!BX176)),
ISNUMBER(SEARCH("tự bản thân",data_survey!BX176)),
ISNUMBER(SEARCH("tiền đi làm",data_survey!BX176)),
ISNUMBER(SEARCH("nghiên cứu khoa học",data_survey!BX176)),
ISNUMBER(SEARCH("một nửa lo",data_survey!BX176))
),2,
IF(OR(
ISNUMBER(SEARCH("học bổng",data_survey!BX176)),
ISNUMBER(SEARCH("giảm học phí",data_survey!BX176)),
ISNUMBER(SEARCH("không cần HP",data_survey!BX176)),
ISNUMBER(SEARCH("sư phạm",data_survey!BX176))
),3,4)))</f>
        <v>1</v>
      </c>
      <c r="R177" s="17">
        <f>data_survey!AN176</f>
        <v>0</v>
      </c>
      <c r="S177" s="17">
        <f>data_survey!AJ176</f>
        <v>1</v>
      </c>
      <c r="T177" s="17">
        <f>data_survey!AJ176</f>
        <v>1</v>
      </c>
      <c r="U177" s="17">
        <f>data_survey!CI176</f>
        <v>1</v>
      </c>
      <c r="V177" s="17">
        <f>data_survey!CG176</f>
        <v>0</v>
      </c>
      <c r="W177" s="17">
        <f>data_survey!CE176</f>
        <v>2</v>
      </c>
      <c r="X177" s="17">
        <f>data_survey!CC176</f>
        <v>1</v>
      </c>
      <c r="Y177" s="17">
        <f>data_survey!CA176</f>
        <v>0</v>
      </c>
      <c r="Z177" s="17">
        <f>data_survey!BN176</f>
        <v>4</v>
      </c>
      <c r="AA177" s="17">
        <f>data_survey!BP176</f>
        <v>1</v>
      </c>
      <c r="AB177" s="17">
        <f>data_survey!BQ176</f>
        <v>4</v>
      </c>
      <c r="AC177" s="17">
        <f>data_survey!BT176</f>
        <v>0</v>
      </c>
      <c r="AD177" s="17">
        <f>data_survey!CU176</f>
        <v>1</v>
      </c>
      <c r="AE177" s="17">
        <f>data_survey!CV176</f>
        <v>1</v>
      </c>
      <c r="AF177" s="17">
        <f>data_survey!CW176</f>
        <v>1</v>
      </c>
      <c r="AG177" s="17">
        <f>data_survey!CO176</f>
        <v>1</v>
      </c>
      <c r="AH177" s="17">
        <f>data_survey!DA176</f>
        <v>1</v>
      </c>
      <c r="AI177" s="17">
        <f>data_survey!DC176</f>
        <v>0</v>
      </c>
      <c r="AJ177" s="17">
        <f>data_survey!DQ176</f>
        <v>1</v>
      </c>
      <c r="AK177" s="17">
        <f>data_survey!DF176</f>
        <v>1</v>
      </c>
      <c r="AL177" s="17">
        <f>if(AK177=1, data_survey!DN176, 0)</f>
        <v>2.5</v>
      </c>
      <c r="AM177" s="17">
        <f>data_survey!CM176</f>
        <v>1.5</v>
      </c>
      <c r="AN177" s="17">
        <f>data_survey!DH176</f>
        <v>1</v>
      </c>
      <c r="AO177" s="17">
        <f>data_survey!DJ176</f>
        <v>1</v>
      </c>
      <c r="AP177" s="17">
        <f>data_survey!DL176</f>
        <v>2</v>
      </c>
      <c r="AQ177" s="17">
        <f>data_survey!BC176</f>
        <v>3</v>
      </c>
      <c r="AR177" s="17">
        <f>data_survey!BD176</f>
        <v>3</v>
      </c>
      <c r="AS177" s="17">
        <f>data_survey!BE176</f>
        <v>3</v>
      </c>
      <c r="AT177" s="17">
        <f>data_survey!BF176</f>
        <v>3</v>
      </c>
      <c r="AU177" s="17">
        <f>data_survey!BG176</f>
        <v>3</v>
      </c>
      <c r="AV177" s="17">
        <f>data_survey!BH176</f>
        <v>3</v>
      </c>
      <c r="AW177" s="17">
        <f>data_survey!BI176</f>
        <v>3</v>
      </c>
      <c r="AX177" s="17">
        <f>data_survey!AP176</f>
        <v>4</v>
      </c>
      <c r="AY177" s="17">
        <f>data_survey!AQ176</f>
        <v>4</v>
      </c>
      <c r="AZ177" s="17">
        <f>data_survey!AR176</f>
        <v>4</v>
      </c>
      <c r="BA177" s="17">
        <f>data_survey!AS176</f>
        <v>4</v>
      </c>
      <c r="BB177" s="17">
        <f>data_survey!AT176</f>
        <v>4</v>
      </c>
      <c r="BC177" s="17">
        <f>data_survey!AU176</f>
        <v>4</v>
      </c>
      <c r="BD177" s="17">
        <f>data_survey!AV176</f>
        <v>3</v>
      </c>
      <c r="BE177" s="17">
        <f>data_survey!AW176</f>
        <v>3</v>
      </c>
      <c r="BF177" s="17">
        <f>data_survey!AX176</f>
        <v>3</v>
      </c>
      <c r="BG177" s="17"/>
    </row>
    <row r="178">
      <c r="A178" s="17">
        <f>if(data_survey!C177="Nam", 0, 1)</f>
        <v>0</v>
      </c>
      <c r="B178" s="17">
        <f>IFERROR(__xludf.DUMMYFUNCTION("LET(
  t, LOWER(TRIM(data_survey!E177)),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78" s="17">
        <f>IFERROR(__xludf.DUMMYFUNCTION("LET(
  t, LOWER(TRIM(data_survey!G177)),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78" s="17">
        <f>IFERROR(__xludf.DUMMYFUNCTION("LET(
  text, LOWER(data_survey!I177),
  IFERROR(
    IFS(
      REGEXMATCH(text,""ở cùng gia đình|ở trọ cùng gia đình""), 0,
      REGEXMATCH(text,""thuê trọ""), 1,
      REGEXMATCH(text,""ở ktx""), 2,
      REGEXMATCH(text,""có nhà tại khu vực đang học|c"&amp;"ó nhà|ở riêng tại chung cư""), 3,
      REGEXMATCH(text,""ở nhà người quen""), 4
    ),
  -1)
)"),0.0)</f>
        <v>0</v>
      </c>
      <c r="E178" s="17">
        <f>IFERROR(__xludf.DUMMYFUNCTION("LET(
  t, LOWER(TRIM(data_survey!K177)),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78" s="17">
        <f>IFERROR(__xludf.DUMMYFUNCTION("LET(
  t, LOWER(TRIM(data_survey!M177)),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78" s="17">
        <f>if(data_survey!O177="Có", 1, 0)</f>
        <v>0</v>
      </c>
      <c r="H178" s="17">
        <f>if(data_survey!R177="", 0, data_survey!R177)</f>
        <v>0</v>
      </c>
      <c r="I178" s="17">
        <f>data_survey!W177</f>
        <v>0</v>
      </c>
      <c r="J178" s="17">
        <f>if(data_survey!AF177="Không áp lực", 0, if(data_survey!AF177="Có chút áp lực", 1, if(data_survey!AF177="Áp lực nhiều", 2, 3)))</f>
        <v>3</v>
      </c>
      <c r="K178" s="17">
        <f>SWITCH(data_survey!AG177,
 "Không ảnh hưởng",0,
 "Có chút ảnh hưởng",1,
 "Ảnh hưởng nhiều",2,
 "Ảnh hưởng rất nhiều",3)</f>
        <v>2</v>
      </c>
      <c r="L178" s="17">
        <f>SWITCH(data_survey!AD177,
 "Không",0,
 "Có một chút",1,
 "Rất lo lắng",2)</f>
        <v>2</v>
      </c>
      <c r="M178" s="17">
        <f>SWITCH(data_survey!AE177,
 "Không",0,
 "Có một chút",1,
 "Nhiều",2)</f>
        <v>0</v>
      </c>
      <c r="N178" s="17">
        <f>data_survey!BV177</f>
        <v>1</v>
      </c>
      <c r="O178" s="17">
        <f>SWITCH(data_survey!BY177,
 "Không",0,
 "Có",1,
 "Nhiều",2)</f>
        <v>1</v>
      </c>
      <c r="P178" s="17">
        <f>if(data_survey!BW177="Không", 0, 1)</f>
        <v>1</v>
      </c>
      <c r="Q178" s="17">
        <f>IF(OR(
ISNUMBER(SEARCH("cha",data_survey!BX177)),
ISNUMBER(SEARCH("mẹ",data_survey!BX177)),
ISNUMBER(SEARCH("ba mẹ",data_survey!BX177)),
ISNUMBER(SEARCH("bame",data_survey!BX177)),
ISNUMBER(SEARCH("gia đình",data_survey!BX177)),
ISNUMBER(SEARCH("chị",data_survey!BX177)),
ISNUMBER(SEARCH("anh",data_survey!BX177)),
ISNUMBER(SEARCH("ông bà",data_survey!BX177)),
ISNUMBER(SEARCH("giám hộ",data_survey!BX177))
),1,
IF(OR(
ISNUMBER(SEARCH("bản thân",data_survey!BX177)),
ISNUMBER(SEARCH("tự mình",data_survey!BX177)),
ISNUMBER(SEARCH("tự bản thân",data_survey!BX177)),
ISNUMBER(SEARCH("tiền đi làm",data_survey!BX177)),
ISNUMBER(SEARCH("nghiên cứu khoa học",data_survey!BX177)),
ISNUMBER(SEARCH("một nửa lo",data_survey!BX177))
),2,
IF(OR(
ISNUMBER(SEARCH("học bổng",data_survey!BX177)),
ISNUMBER(SEARCH("giảm học phí",data_survey!BX177)),
ISNUMBER(SEARCH("không cần HP",data_survey!BX177)),
ISNUMBER(SEARCH("sư phạm",data_survey!BX177))
),3,4)))</f>
        <v>1</v>
      </c>
      <c r="R178" s="17">
        <f>data_survey!AN177</f>
        <v>0</v>
      </c>
      <c r="S178" s="17">
        <f>data_survey!AJ177</f>
        <v>0</v>
      </c>
      <c r="T178" s="17">
        <f>data_survey!AJ177</f>
        <v>0</v>
      </c>
      <c r="U178" s="17">
        <f>data_survey!CI177</f>
        <v>0</v>
      </c>
      <c r="V178" s="17">
        <f>data_survey!CG177</f>
        <v>0</v>
      </c>
      <c r="W178" s="17">
        <f>data_survey!CE177</f>
        <v>1</v>
      </c>
      <c r="X178" s="17">
        <f>data_survey!CC177</f>
        <v>1</v>
      </c>
      <c r="Y178" s="17">
        <f>data_survey!CA177</f>
        <v>1</v>
      </c>
      <c r="Z178" s="17">
        <f>data_survey!BN177</f>
        <v>1</v>
      </c>
      <c r="AA178" s="17">
        <f>data_survey!BP177</f>
        <v>0</v>
      </c>
      <c r="AB178" s="17">
        <f>data_survey!BQ177</f>
        <v>1</v>
      </c>
      <c r="AC178" s="17">
        <f>data_survey!BT177</f>
        <v>0</v>
      </c>
      <c r="AD178" s="17">
        <f>data_survey!CU177</f>
        <v>0</v>
      </c>
      <c r="AE178" s="17">
        <f>data_survey!CV177</f>
        <v>0</v>
      </c>
      <c r="AF178" s="17">
        <f>data_survey!CW177</f>
        <v>0</v>
      </c>
      <c r="AG178" s="17">
        <f>data_survey!CO177</f>
        <v>0</v>
      </c>
      <c r="AH178" s="17">
        <f>data_survey!DA177</f>
        <v>0</v>
      </c>
      <c r="AI178" s="17">
        <f>data_survey!DC177</f>
        <v>0</v>
      </c>
      <c r="AJ178" s="17">
        <f>data_survey!DQ177</f>
        <v>0</v>
      </c>
      <c r="AK178" s="17">
        <f>data_survey!DF177</f>
        <v>1</v>
      </c>
      <c r="AL178" s="17">
        <f>if(AK178=1, data_survey!DN177, 0)</f>
        <v>3.5</v>
      </c>
      <c r="AM178" s="17">
        <f>data_survey!CM177</f>
        <v>6</v>
      </c>
      <c r="AN178" s="17">
        <f>data_survey!DH177</f>
        <v>0</v>
      </c>
      <c r="AO178" s="17">
        <f>data_survey!DJ177</f>
        <v>0</v>
      </c>
      <c r="AP178" s="17">
        <f>data_survey!DL177</f>
        <v>0</v>
      </c>
      <c r="AQ178" s="17">
        <f>data_survey!BC177</f>
        <v>2</v>
      </c>
      <c r="AR178" s="17">
        <f>data_survey!BD177</f>
        <v>2</v>
      </c>
      <c r="AS178" s="17">
        <f>data_survey!BE177</f>
        <v>2</v>
      </c>
      <c r="AT178" s="17">
        <f>data_survey!BF177</f>
        <v>2</v>
      </c>
      <c r="AU178" s="17">
        <f>data_survey!BG177</f>
        <v>1</v>
      </c>
      <c r="AV178" s="17">
        <f>data_survey!BH177</f>
        <v>1</v>
      </c>
      <c r="AW178" s="17">
        <f>data_survey!BI177</f>
        <v>1</v>
      </c>
      <c r="AX178" s="17">
        <f>data_survey!AP177</f>
        <v>1</v>
      </c>
      <c r="AY178" s="17">
        <f>data_survey!AQ177</f>
        <v>2</v>
      </c>
      <c r="AZ178" s="17">
        <f>data_survey!AR177</f>
        <v>1</v>
      </c>
      <c r="BA178" s="17">
        <f>data_survey!AS177</f>
        <v>2</v>
      </c>
      <c r="BB178" s="17">
        <f>data_survey!AT177</f>
        <v>1</v>
      </c>
      <c r="BC178" s="17">
        <f>data_survey!AU177</f>
        <v>2</v>
      </c>
      <c r="BD178" s="17">
        <f>data_survey!AV177</f>
        <v>1</v>
      </c>
      <c r="BE178" s="17">
        <f>data_survey!AW177</f>
        <v>2</v>
      </c>
      <c r="BF178" s="17">
        <f>data_survey!AX177</f>
        <v>1</v>
      </c>
      <c r="BG178" s="17"/>
    </row>
    <row r="179">
      <c r="A179" s="17">
        <f>if(data_survey!C178="Nam", 0, 1)</f>
        <v>0</v>
      </c>
      <c r="B179" s="17">
        <f>IFERROR(__xludf.DUMMYFUNCTION("LET(
  t, LOWER(TRIM(data_survey!E178)),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79" s="17">
        <f>IFERROR(__xludf.DUMMYFUNCTION("LET(
  t, LOWER(TRIM(data_survey!G178)),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79" s="17">
        <f>IFERROR(__xludf.DUMMYFUNCTION("LET(
  text, LOWER(data_survey!I178),
  IFERROR(
    IFS(
      REGEXMATCH(text,""ở cùng gia đình|ở trọ cùng gia đình""), 0,
      REGEXMATCH(text,""thuê trọ""), 1,
      REGEXMATCH(text,""ở ktx""), 2,
      REGEXMATCH(text,""có nhà tại khu vực đang học|c"&amp;"ó nhà|ở riêng tại chung cư""), 3,
      REGEXMATCH(text,""ở nhà người quen""), 4
    ),
  -1)
)"),1.0)</f>
        <v>1</v>
      </c>
      <c r="E179" s="17">
        <f>IFERROR(__xludf.DUMMYFUNCTION("LET(
  t, LOWER(TRIM(data_survey!K178)),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79" s="17">
        <f>IFERROR(__xludf.DUMMYFUNCTION("LET(
  t, LOWER(TRIM(data_survey!M178)),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79" s="17">
        <f>if(data_survey!O178="Có", 1, 0)</f>
        <v>1</v>
      </c>
      <c r="H179" s="17">
        <f>if(data_survey!R178="", 0, data_survey!R178)</f>
        <v>1</v>
      </c>
      <c r="I179" s="17">
        <f>data_survey!W178</f>
        <v>40</v>
      </c>
      <c r="J179" s="17">
        <f>if(data_survey!AF178="Không áp lực", 0, if(data_survey!AF178="Có chút áp lực", 1, if(data_survey!AF178="Áp lực nhiều", 2, 3)))</f>
        <v>1</v>
      </c>
      <c r="K179" s="17">
        <f>SWITCH(data_survey!AG178,
 "Không ảnh hưởng",0,
 "Có chút ảnh hưởng",1,
 "Ảnh hưởng nhiều",2,
 "Ảnh hưởng rất nhiều",3)</f>
        <v>1</v>
      </c>
      <c r="L179" s="17">
        <f>SWITCH(data_survey!AD178,
 "Không",0,
 "Có một chút",1,
 "Rất lo lắng",2)</f>
        <v>1</v>
      </c>
      <c r="M179" s="17">
        <f>SWITCH(data_survey!AE178,
 "Không",0,
 "Có một chút",1,
 "Nhiều",2)</f>
        <v>0</v>
      </c>
      <c r="N179" s="17">
        <f>data_survey!BV178</f>
        <v>5</v>
      </c>
      <c r="O179" s="17">
        <f>SWITCH(data_survey!BY178,
 "Không",0,
 "Có",1,
 "Nhiều",2)</f>
        <v>1</v>
      </c>
      <c r="P179" s="17">
        <f>if(data_survey!BW178="Không", 0, 1)</f>
        <v>1</v>
      </c>
      <c r="Q179" s="17">
        <f>IF(OR(
ISNUMBER(SEARCH("cha",data_survey!BX178)),
ISNUMBER(SEARCH("mẹ",data_survey!BX178)),
ISNUMBER(SEARCH("ba mẹ",data_survey!BX178)),
ISNUMBER(SEARCH("bame",data_survey!BX178)),
ISNUMBER(SEARCH("gia đình",data_survey!BX178)),
ISNUMBER(SEARCH("chị",data_survey!BX178)),
ISNUMBER(SEARCH("anh",data_survey!BX178)),
ISNUMBER(SEARCH("ông bà",data_survey!BX178)),
ISNUMBER(SEARCH("giám hộ",data_survey!BX178))
),1,
IF(OR(
ISNUMBER(SEARCH("bản thân",data_survey!BX178)),
ISNUMBER(SEARCH("tự mình",data_survey!BX178)),
ISNUMBER(SEARCH("tự bản thân",data_survey!BX178)),
ISNUMBER(SEARCH("tiền đi làm",data_survey!BX178)),
ISNUMBER(SEARCH("nghiên cứu khoa học",data_survey!BX178)),
ISNUMBER(SEARCH("một nửa lo",data_survey!BX178))
),2,
IF(OR(
ISNUMBER(SEARCH("học bổng",data_survey!BX178)),
ISNUMBER(SEARCH("giảm học phí",data_survey!BX178)),
ISNUMBER(SEARCH("không cần HP",data_survey!BX178)),
ISNUMBER(SEARCH("sư phạm",data_survey!BX178))
),3,4)))</f>
        <v>1</v>
      </c>
      <c r="R179" s="17">
        <f>data_survey!AN178</f>
        <v>1</v>
      </c>
      <c r="S179" s="17">
        <f>data_survey!AJ178</f>
        <v>1</v>
      </c>
      <c r="T179" s="17">
        <f>data_survey!AJ178</f>
        <v>1</v>
      </c>
      <c r="U179" s="17">
        <f>data_survey!CI178</f>
        <v>0</v>
      </c>
      <c r="V179" s="17">
        <f>data_survey!CG178</f>
        <v>0</v>
      </c>
      <c r="W179" s="17">
        <f>data_survey!CE178</f>
        <v>0</v>
      </c>
      <c r="X179" s="17">
        <f>data_survey!CC178</f>
        <v>0</v>
      </c>
      <c r="Y179" s="17">
        <f>data_survey!CA178</f>
        <v>0</v>
      </c>
      <c r="Z179" s="17">
        <f>data_survey!BN178</f>
        <v>1</v>
      </c>
      <c r="AA179" s="17">
        <f>data_survey!BP178</f>
        <v>0</v>
      </c>
      <c r="AB179" s="17">
        <f>data_survey!BQ178</f>
        <v>1</v>
      </c>
      <c r="AC179" s="17">
        <f>data_survey!BT178</f>
        <v>0</v>
      </c>
      <c r="AD179" s="17">
        <f>data_survey!CU178</f>
        <v>0</v>
      </c>
      <c r="AE179" s="17">
        <f>data_survey!CV178</f>
        <v>0</v>
      </c>
      <c r="AF179" s="17">
        <f>data_survey!CW178</f>
        <v>0</v>
      </c>
      <c r="AG179" s="17">
        <f>data_survey!CO178</f>
        <v>0</v>
      </c>
      <c r="AH179" s="17">
        <f>data_survey!DA178</f>
        <v>0</v>
      </c>
      <c r="AI179" s="17">
        <f>data_survey!DC178</f>
        <v>0</v>
      </c>
      <c r="AJ179" s="17">
        <f>data_survey!DQ178</f>
        <v>0</v>
      </c>
      <c r="AK179" s="17">
        <f>data_survey!DF178</f>
        <v>1</v>
      </c>
      <c r="AL179" s="17">
        <f>if(AK179=1, data_survey!DN178, 0)</f>
        <v>3.5</v>
      </c>
      <c r="AM179" s="17">
        <f>data_survey!CM178</f>
        <v>3.5</v>
      </c>
      <c r="AN179" s="17">
        <f>data_survey!DH178</f>
        <v>0</v>
      </c>
      <c r="AO179" s="17">
        <f>data_survey!DJ178</f>
        <v>0</v>
      </c>
      <c r="AP179" s="17">
        <f>data_survey!DL178</f>
        <v>0</v>
      </c>
      <c r="AQ179" s="17">
        <f>data_survey!BC178</f>
        <v>1</v>
      </c>
      <c r="AR179" s="17">
        <f>data_survey!BD178</f>
        <v>1</v>
      </c>
      <c r="AS179" s="17">
        <f>data_survey!BE178</f>
        <v>1</v>
      </c>
      <c r="AT179" s="17">
        <f>data_survey!BF178</f>
        <v>1</v>
      </c>
      <c r="AU179" s="17">
        <f>data_survey!BG178</f>
        <v>1</v>
      </c>
      <c r="AV179" s="17">
        <f>data_survey!BH178</f>
        <v>1</v>
      </c>
      <c r="AW179" s="17">
        <f>data_survey!BI178</f>
        <v>1</v>
      </c>
      <c r="AX179" s="17">
        <f>data_survey!AP178</f>
        <v>1</v>
      </c>
      <c r="AY179" s="17">
        <f>data_survey!AQ178</f>
        <v>1</v>
      </c>
      <c r="AZ179" s="17">
        <f>data_survey!AR178</f>
        <v>1</v>
      </c>
      <c r="BA179" s="17">
        <f>data_survey!AS178</f>
        <v>1</v>
      </c>
      <c r="BB179" s="17">
        <f>data_survey!AT178</f>
        <v>1</v>
      </c>
      <c r="BC179" s="17">
        <f>data_survey!AU178</f>
        <v>1</v>
      </c>
      <c r="BD179" s="17">
        <f>data_survey!AV178</f>
        <v>1</v>
      </c>
      <c r="BE179" s="17">
        <f>data_survey!AW178</f>
        <v>1</v>
      </c>
      <c r="BF179" s="17">
        <f>data_survey!AX178</f>
        <v>1</v>
      </c>
      <c r="BG179" s="17"/>
    </row>
    <row r="180">
      <c r="A180" s="17">
        <f>if(data_survey!C179="Nam", 0, 1)</f>
        <v>0</v>
      </c>
      <c r="B180" s="17">
        <f>IFERROR(__xludf.DUMMYFUNCTION("LET(
  t, LOWER(TRIM(data_survey!E179)),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180" s="17">
        <f>IFERROR(__xludf.DUMMYFUNCTION("LET(
  t, LOWER(TRIM(data_survey!G179)),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80" s="17">
        <f>IFERROR(__xludf.DUMMYFUNCTION("LET(
  text, LOWER(data_survey!I179),
  IFERROR(
    IFS(
      REGEXMATCH(text,""ở cùng gia đình|ở trọ cùng gia đình""), 0,
      REGEXMATCH(text,""thuê trọ""), 1,
      REGEXMATCH(text,""ở ktx""), 2,
      REGEXMATCH(text,""có nhà tại khu vực đang học|c"&amp;"ó nhà|ở riêng tại chung cư""), 3,
      REGEXMATCH(text,""ở nhà người quen""), 4
    ),
  -1)
)"),0.0)</f>
        <v>0</v>
      </c>
      <c r="E180" s="17">
        <f>IFERROR(__xludf.DUMMYFUNCTION("LET(
  t, LOWER(TRIM(data_survey!K179)),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80" s="17">
        <f>IFERROR(__xludf.DUMMYFUNCTION("LET(
  t, LOWER(TRIM(data_survey!M179)),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80" s="17">
        <f>if(data_survey!O179="Có", 1, 0)</f>
        <v>0</v>
      </c>
      <c r="H180" s="17">
        <f>if(data_survey!R179="", 0, data_survey!R179)</f>
        <v>0</v>
      </c>
      <c r="I180" s="17">
        <f>data_survey!W179</f>
        <v>0</v>
      </c>
      <c r="J180" s="17">
        <f>if(data_survey!AF179="Không áp lực", 0, if(data_survey!AF179="Có chút áp lực", 1, if(data_survey!AF179="Áp lực nhiều", 2, 3)))</f>
        <v>0</v>
      </c>
      <c r="K180" s="17">
        <f>SWITCH(data_survey!AG179,
 "Không ảnh hưởng",0,
 "Có chút ảnh hưởng",1,
 "Ảnh hưởng nhiều",2,
 "Ảnh hưởng rất nhiều",3)</f>
        <v>1</v>
      </c>
      <c r="L180" s="17">
        <f>SWITCH(data_survey!AD179,
 "Không",0,
 "Có một chút",1,
 "Rất lo lắng",2)</f>
        <v>1</v>
      </c>
      <c r="M180" s="17">
        <f>SWITCH(data_survey!AE179,
 "Không",0,
 "Có một chút",1,
 "Nhiều",2)</f>
        <v>0</v>
      </c>
      <c r="N180" s="17">
        <f>data_survey!BV179</f>
        <v>4</v>
      </c>
      <c r="O180" s="17">
        <f>SWITCH(data_survey!BY179,
 "Không",0,
 "Có",1,
 "Nhiều",2)</f>
        <v>0</v>
      </c>
      <c r="P180" s="17">
        <f>if(data_survey!BW179="Không", 0, 1)</f>
        <v>0</v>
      </c>
      <c r="Q180" s="17">
        <f>IF(OR(
ISNUMBER(SEARCH("cha",data_survey!BX179)),
ISNUMBER(SEARCH("mẹ",data_survey!BX179)),
ISNUMBER(SEARCH("ba mẹ",data_survey!BX179)),
ISNUMBER(SEARCH("bame",data_survey!BX179)),
ISNUMBER(SEARCH("gia đình",data_survey!BX179)),
ISNUMBER(SEARCH("chị",data_survey!BX179)),
ISNUMBER(SEARCH("anh",data_survey!BX179)),
ISNUMBER(SEARCH("ông bà",data_survey!BX179)),
ISNUMBER(SEARCH("giám hộ",data_survey!BX179))
),1,
IF(OR(
ISNUMBER(SEARCH("bản thân",data_survey!BX179)),
ISNUMBER(SEARCH("tự mình",data_survey!BX179)),
ISNUMBER(SEARCH("tự bản thân",data_survey!BX179)),
ISNUMBER(SEARCH("tiền đi làm",data_survey!BX179)),
ISNUMBER(SEARCH("nghiên cứu khoa học",data_survey!BX179)),
ISNUMBER(SEARCH("một nửa lo",data_survey!BX179))
),2,
IF(OR(
ISNUMBER(SEARCH("học bổng",data_survey!BX179)),
ISNUMBER(SEARCH("giảm học phí",data_survey!BX179)),
ISNUMBER(SEARCH("không cần HP",data_survey!BX179)),
ISNUMBER(SEARCH("sư phạm",data_survey!BX179))
),3,4)))</f>
        <v>1</v>
      </c>
      <c r="R180" s="17">
        <f>data_survey!AN179</f>
        <v>0</v>
      </c>
      <c r="S180" s="17">
        <f>data_survey!AJ179</f>
        <v>0</v>
      </c>
      <c r="T180" s="17">
        <f>data_survey!AJ179</f>
        <v>0</v>
      </c>
      <c r="U180" s="17">
        <f>data_survey!CI179</f>
        <v>0</v>
      </c>
      <c r="V180" s="17">
        <f>data_survey!CG179</f>
        <v>0</v>
      </c>
      <c r="W180" s="17">
        <f>data_survey!CE179</f>
        <v>0</v>
      </c>
      <c r="X180" s="17">
        <f>data_survey!CC179</f>
        <v>1</v>
      </c>
      <c r="Y180" s="17">
        <f>data_survey!CA179</f>
        <v>0</v>
      </c>
      <c r="Z180" s="17">
        <f>data_survey!BN179</f>
        <v>3</v>
      </c>
      <c r="AA180" s="17">
        <f>data_survey!BP179</f>
        <v>1</v>
      </c>
      <c r="AB180" s="17">
        <f>data_survey!BQ179</f>
        <v>1</v>
      </c>
      <c r="AC180" s="17">
        <f>data_survey!BT179</f>
        <v>0</v>
      </c>
      <c r="AD180" s="17">
        <f>data_survey!CU179</f>
        <v>0</v>
      </c>
      <c r="AE180" s="17">
        <f>data_survey!CV179</f>
        <v>0</v>
      </c>
      <c r="AF180" s="17">
        <f>data_survey!CW179</f>
        <v>0</v>
      </c>
      <c r="AG180" s="17">
        <f>data_survey!CO179</f>
        <v>0</v>
      </c>
      <c r="AH180" s="17">
        <f>data_survey!DA179</f>
        <v>0</v>
      </c>
      <c r="AI180" s="17">
        <f>data_survey!DC179</f>
        <v>0</v>
      </c>
      <c r="AJ180" s="17">
        <f>data_survey!DQ179</f>
        <v>0</v>
      </c>
      <c r="AK180" s="17">
        <f>data_survey!DF179</f>
        <v>1</v>
      </c>
      <c r="AL180" s="17">
        <f>if(AK180=1, data_survey!DN179, 0)</f>
        <v>2.5</v>
      </c>
      <c r="AM180" s="17">
        <f>data_survey!CM179</f>
        <v>1.5</v>
      </c>
      <c r="AN180" s="17">
        <f>data_survey!DH179</f>
        <v>0</v>
      </c>
      <c r="AO180" s="17">
        <f>data_survey!DJ179</f>
        <v>0</v>
      </c>
      <c r="AP180" s="17">
        <f>data_survey!DL179</f>
        <v>0</v>
      </c>
      <c r="AQ180" s="17">
        <f>data_survey!BC179</f>
        <v>1</v>
      </c>
      <c r="AR180" s="17">
        <f>data_survey!BD179</f>
        <v>1</v>
      </c>
      <c r="AS180" s="17">
        <f>data_survey!BE179</f>
        <v>1</v>
      </c>
      <c r="AT180" s="17">
        <f>data_survey!BF179</f>
        <v>1</v>
      </c>
      <c r="AU180" s="17">
        <f>data_survey!BG179</f>
        <v>1</v>
      </c>
      <c r="AV180" s="17">
        <f>data_survey!BH179</f>
        <v>1</v>
      </c>
      <c r="AW180" s="17">
        <f>data_survey!BI179</f>
        <v>1</v>
      </c>
      <c r="AX180" s="17">
        <f>data_survey!AP179</f>
        <v>1</v>
      </c>
      <c r="AY180" s="17">
        <f>data_survey!AQ179</f>
        <v>1</v>
      </c>
      <c r="AZ180" s="17">
        <f>data_survey!AR179</f>
        <v>1</v>
      </c>
      <c r="BA180" s="17">
        <f>data_survey!AS179</f>
        <v>1</v>
      </c>
      <c r="BB180" s="17">
        <f>data_survey!AT179</f>
        <v>1</v>
      </c>
      <c r="BC180" s="17">
        <f>data_survey!AU179</f>
        <v>1</v>
      </c>
      <c r="BD180" s="17">
        <f>data_survey!AV179</f>
        <v>1</v>
      </c>
      <c r="BE180" s="17">
        <f>data_survey!AW179</f>
        <v>1</v>
      </c>
      <c r="BF180" s="17">
        <f>data_survey!AX179</f>
        <v>1</v>
      </c>
      <c r="BG180" s="17"/>
    </row>
    <row r="181">
      <c r="A181" s="17">
        <f>if(data_survey!C180="Nam", 0, 1)</f>
        <v>1</v>
      </c>
      <c r="B181" s="17">
        <f>IFERROR(__xludf.DUMMYFUNCTION("LET(
  t, LOWER(TRIM(data_survey!E180)),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81" s="17">
        <f>IFERROR(__xludf.DUMMYFUNCTION("LET(
  t, LOWER(TRIM(data_survey!G180)),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81" s="17">
        <f>IFERROR(__xludf.DUMMYFUNCTION("LET(
  text, LOWER(data_survey!I180),
  IFERROR(
    IFS(
      REGEXMATCH(text,""ở cùng gia đình|ở trọ cùng gia đình""), 0,
      REGEXMATCH(text,""thuê trọ""), 1,
      REGEXMATCH(text,""ở ktx""), 2,
      REGEXMATCH(text,""có nhà tại khu vực đang học|c"&amp;"ó nhà|ở riêng tại chung cư""), 3,
      REGEXMATCH(text,""ở nhà người quen""), 4
    ),
  -1)
)"),1.0)</f>
        <v>1</v>
      </c>
      <c r="E181" s="17">
        <f>IFERROR(__xludf.DUMMYFUNCTION("LET(
  t, LOWER(TRIM(data_survey!K180)),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81" s="17">
        <f>IFERROR(__xludf.DUMMYFUNCTION("LET(
  t, LOWER(TRIM(data_survey!M180)),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81" s="17">
        <f>if(data_survey!O180="Có", 1, 0)</f>
        <v>0</v>
      </c>
      <c r="H181" s="17">
        <f>if(data_survey!R180="", 0, data_survey!R180)</f>
        <v>0</v>
      </c>
      <c r="I181" s="17">
        <f>data_survey!W180</f>
        <v>0</v>
      </c>
      <c r="J181" s="17">
        <f>if(data_survey!AF180="Không áp lực", 0, if(data_survey!AF180="Có chút áp lực", 1, if(data_survey!AF180="Áp lực nhiều", 2, 3)))</f>
        <v>0</v>
      </c>
      <c r="K181" s="17">
        <f>SWITCH(data_survey!AG180,
 "Không ảnh hưởng",0,
 "Có chút ảnh hưởng",1,
 "Ảnh hưởng nhiều",2,
 "Ảnh hưởng rất nhiều",3)</f>
        <v>0</v>
      </c>
      <c r="L181" s="17">
        <f>SWITCH(data_survey!AD180,
 "Không",0,
 "Có một chút",1,
 "Rất lo lắng",2)</f>
        <v>1</v>
      </c>
      <c r="M181" s="17">
        <f>SWITCH(data_survey!AE180,
 "Không",0,
 "Có một chút",1,
 "Nhiều",2)</f>
        <v>0</v>
      </c>
      <c r="N181" s="17">
        <f>data_survey!BV180</f>
        <v>4</v>
      </c>
      <c r="O181" s="17">
        <f>SWITCH(data_survey!BY180,
 "Không",0,
 "Có",1,
 "Nhiều",2)</f>
        <v>0</v>
      </c>
      <c r="P181" s="17">
        <f>if(data_survey!BW180="Không", 0, 1)</f>
        <v>0</v>
      </c>
      <c r="Q181" s="17">
        <f>IF(OR(
ISNUMBER(SEARCH("cha",data_survey!BX180)),
ISNUMBER(SEARCH("mẹ",data_survey!BX180)),
ISNUMBER(SEARCH("ba mẹ",data_survey!BX180)),
ISNUMBER(SEARCH("bame",data_survey!BX180)),
ISNUMBER(SEARCH("gia đình",data_survey!BX180)),
ISNUMBER(SEARCH("chị",data_survey!BX180)),
ISNUMBER(SEARCH("anh",data_survey!BX180)),
ISNUMBER(SEARCH("ông bà",data_survey!BX180)),
ISNUMBER(SEARCH("giám hộ",data_survey!BX180))
),1,
IF(OR(
ISNUMBER(SEARCH("bản thân",data_survey!BX180)),
ISNUMBER(SEARCH("tự mình",data_survey!BX180)),
ISNUMBER(SEARCH("tự bản thân",data_survey!BX180)),
ISNUMBER(SEARCH("tiền đi làm",data_survey!BX180)),
ISNUMBER(SEARCH("nghiên cứu khoa học",data_survey!BX180)),
ISNUMBER(SEARCH("một nửa lo",data_survey!BX180))
),2,
IF(OR(
ISNUMBER(SEARCH("học bổng",data_survey!BX180)),
ISNUMBER(SEARCH("giảm học phí",data_survey!BX180)),
ISNUMBER(SEARCH("không cần HP",data_survey!BX180)),
ISNUMBER(SEARCH("sư phạm",data_survey!BX180))
),3,4)))</f>
        <v>1</v>
      </c>
      <c r="R181" s="17">
        <f>data_survey!AN180</f>
        <v>0</v>
      </c>
      <c r="S181" s="17">
        <f>data_survey!AJ180</f>
        <v>1</v>
      </c>
      <c r="T181" s="17">
        <f>data_survey!AJ180</f>
        <v>1</v>
      </c>
      <c r="U181" s="17">
        <f>data_survey!CI180</f>
        <v>0</v>
      </c>
      <c r="V181" s="17">
        <f>data_survey!CG180</f>
        <v>0</v>
      </c>
      <c r="W181" s="17">
        <f>data_survey!CE180</f>
        <v>0</v>
      </c>
      <c r="X181" s="17">
        <f>data_survey!CC180</f>
        <v>0</v>
      </c>
      <c r="Y181" s="17">
        <f>data_survey!CA180</f>
        <v>0</v>
      </c>
      <c r="Z181" s="17">
        <f>data_survey!BN180</f>
        <v>1</v>
      </c>
      <c r="AA181" s="17">
        <f>data_survey!BP180</f>
        <v>0</v>
      </c>
      <c r="AB181" s="17">
        <f>data_survey!BQ180</f>
        <v>2</v>
      </c>
      <c r="AC181" s="17">
        <f>data_survey!BT180</f>
        <v>0</v>
      </c>
      <c r="AD181" s="17">
        <f>data_survey!CU180</f>
        <v>0</v>
      </c>
      <c r="AE181" s="17">
        <f>data_survey!CV180</f>
        <v>0</v>
      </c>
      <c r="AF181" s="17">
        <f>data_survey!CW180</f>
        <v>0</v>
      </c>
      <c r="AG181" s="17">
        <f>data_survey!CO180</f>
        <v>0</v>
      </c>
      <c r="AH181" s="17">
        <f>data_survey!DA180</f>
        <v>0</v>
      </c>
      <c r="AI181" s="17">
        <f>data_survey!DC180</f>
        <v>0</v>
      </c>
      <c r="AJ181" s="17">
        <f>data_survey!DQ180</f>
        <v>0</v>
      </c>
      <c r="AK181" s="17">
        <f>data_survey!DF180</f>
        <v>1</v>
      </c>
      <c r="AL181" s="17">
        <f>if(AK181=1, data_survey!DN180, 0)</f>
        <v>1.5</v>
      </c>
      <c r="AM181" s="17">
        <f>data_survey!CM180</f>
        <v>0</v>
      </c>
      <c r="AN181" s="17">
        <f>data_survey!DH180</f>
        <v>0</v>
      </c>
      <c r="AO181" s="17">
        <f>data_survey!DJ180</f>
        <v>0</v>
      </c>
      <c r="AP181" s="17">
        <f>data_survey!DL180</f>
        <v>0</v>
      </c>
      <c r="AQ181" s="17">
        <f>data_survey!BC180</f>
        <v>1</v>
      </c>
      <c r="AR181" s="17">
        <f>data_survey!BD180</f>
        <v>1</v>
      </c>
      <c r="AS181" s="17">
        <f>data_survey!BE180</f>
        <v>1</v>
      </c>
      <c r="AT181" s="17">
        <f>data_survey!BF180</f>
        <v>1</v>
      </c>
      <c r="AU181" s="17">
        <f>data_survey!BG180</f>
        <v>1</v>
      </c>
      <c r="AV181" s="17">
        <f>data_survey!BH180</f>
        <v>1</v>
      </c>
      <c r="AW181" s="17">
        <f>data_survey!BI180</f>
        <v>1</v>
      </c>
      <c r="AX181" s="17">
        <f>data_survey!AP180</f>
        <v>1</v>
      </c>
      <c r="AY181" s="17">
        <f>data_survey!AQ180</f>
        <v>1</v>
      </c>
      <c r="AZ181" s="17">
        <f>data_survey!AR180</f>
        <v>1</v>
      </c>
      <c r="BA181" s="17">
        <f>data_survey!AS180</f>
        <v>1</v>
      </c>
      <c r="BB181" s="17">
        <f>data_survey!AT180</f>
        <v>1</v>
      </c>
      <c r="BC181" s="17">
        <f>data_survey!AU180</f>
        <v>1</v>
      </c>
      <c r="BD181" s="17">
        <f>data_survey!AV180</f>
        <v>1</v>
      </c>
      <c r="BE181" s="17">
        <f>data_survey!AW180</f>
        <v>1</v>
      </c>
      <c r="BF181" s="17">
        <f>data_survey!AX180</f>
        <v>1</v>
      </c>
      <c r="BG181" s="17"/>
    </row>
    <row r="182">
      <c r="A182" s="17">
        <f>if(data_survey!C181="Nam", 0, 1)</f>
        <v>1</v>
      </c>
      <c r="B182" s="17">
        <f>IFERROR(__xludf.DUMMYFUNCTION("LET(
  t, LOWER(TRIM(data_survey!E181)),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82" s="17">
        <f>IFERROR(__xludf.DUMMYFUNCTION("LET(
  t, LOWER(TRIM(data_survey!G181)),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82" s="17">
        <f>IFERROR(__xludf.DUMMYFUNCTION("LET(
  text, LOWER(data_survey!I181),
  IFERROR(
    IFS(
      REGEXMATCH(text,""ở cùng gia đình|ở trọ cùng gia đình""), 0,
      REGEXMATCH(text,""thuê trọ""), 1,
      REGEXMATCH(text,""ở ktx""), 2,
      REGEXMATCH(text,""có nhà tại khu vực đang học|c"&amp;"ó nhà|ở riêng tại chung cư""), 3,
      REGEXMATCH(text,""ở nhà người quen""), 4
    ),
  -1)
)"),0.0)</f>
        <v>0</v>
      </c>
      <c r="E182" s="17">
        <f>IFERROR(__xludf.DUMMYFUNCTION("LET(
  t, LOWER(TRIM(data_survey!K181)),
  IFERROR(
    IFS(
      REGEXMATCH(t,""xuất\s*sắc""), 0,
      REGEXMATCH(t,""^giỏi$""), 1,
      REGEXMATCH(t,""^khá$""), 2,
      REGEXMATCH(t,""trung bình|bình thường|^4$""), 3,
      REGEXMATCH(t,""rớt""), 4,"&amp;"
      REGEXMATCH(t,""năm nhất|tân sinh viên|mới|chưa|không|sắp thi|chuẩn bị thi|kq|kết quả|chưa có|chưa biết""), 5,
      TRUE, 5
    ),
  5)
)"),5.0)</f>
        <v>5</v>
      </c>
      <c r="F182" s="17">
        <f>IFERROR(__xludf.DUMMYFUNCTION("LET(
  t, LOWER(TRIM(data_survey!M181)),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82" s="17">
        <f>if(data_survey!O181="Có", 1, 0)</f>
        <v>0</v>
      </c>
      <c r="H182" s="17">
        <f>if(data_survey!R181="", 0, data_survey!R181)</f>
        <v>0</v>
      </c>
      <c r="I182" s="17">
        <f>data_survey!W181</f>
        <v>0</v>
      </c>
      <c r="J182" s="17">
        <f>if(data_survey!AF181="Không áp lực", 0, if(data_survey!AF181="Có chút áp lực", 1, if(data_survey!AF181="Áp lực nhiều", 2, 3)))</f>
        <v>2</v>
      </c>
      <c r="K182" s="17">
        <f>SWITCH(data_survey!AG181,
 "Không ảnh hưởng",0,
 "Có chút ảnh hưởng",1,
 "Ảnh hưởng nhiều",2,
 "Ảnh hưởng rất nhiều",3)</f>
        <v>2</v>
      </c>
      <c r="L182" s="17">
        <f>SWITCH(data_survey!AD181,
 "Không",0,
 "Có một chút",1,
 "Rất lo lắng",2)</f>
        <v>1</v>
      </c>
      <c r="M182" s="17">
        <f>SWITCH(data_survey!AE181,
 "Không",0,
 "Có một chút",1,
 "Nhiều",2)</f>
        <v>0</v>
      </c>
      <c r="N182" s="17">
        <f>data_survey!BV181</f>
        <v>3</v>
      </c>
      <c r="O182" s="17">
        <f>SWITCH(data_survey!BY181,
 "Không",0,
 "Có",1,
 "Nhiều",2)</f>
        <v>0</v>
      </c>
      <c r="P182" s="17">
        <f>if(data_survey!BW181="Không", 0, 1)</f>
        <v>0</v>
      </c>
      <c r="Q182" s="17">
        <f>IF(OR(
ISNUMBER(SEARCH("cha",data_survey!BX181)),
ISNUMBER(SEARCH("mẹ",data_survey!BX181)),
ISNUMBER(SEARCH("ba mẹ",data_survey!BX181)),
ISNUMBER(SEARCH("bame",data_survey!BX181)),
ISNUMBER(SEARCH("gia đình",data_survey!BX181)),
ISNUMBER(SEARCH("chị",data_survey!BX181)),
ISNUMBER(SEARCH("anh",data_survey!BX181)),
ISNUMBER(SEARCH("ông bà",data_survey!BX181)),
ISNUMBER(SEARCH("giám hộ",data_survey!BX181))
),1,
IF(OR(
ISNUMBER(SEARCH("bản thân",data_survey!BX181)),
ISNUMBER(SEARCH("tự mình",data_survey!BX181)),
ISNUMBER(SEARCH("tự bản thân",data_survey!BX181)),
ISNUMBER(SEARCH("tiền đi làm",data_survey!BX181)),
ISNUMBER(SEARCH("nghiên cứu khoa học",data_survey!BX181)),
ISNUMBER(SEARCH("một nửa lo",data_survey!BX181))
),2,
IF(OR(
ISNUMBER(SEARCH("học bổng",data_survey!BX181)),
ISNUMBER(SEARCH("giảm học phí",data_survey!BX181)),
ISNUMBER(SEARCH("không cần HP",data_survey!BX181)),
ISNUMBER(SEARCH("sư phạm",data_survey!BX181))
),3,4)))</f>
        <v>1</v>
      </c>
      <c r="R182" s="17">
        <f>data_survey!AN181</f>
        <v>0</v>
      </c>
      <c r="S182" s="17">
        <f>data_survey!AJ181</f>
        <v>0</v>
      </c>
      <c r="T182" s="17">
        <f>data_survey!AJ181</f>
        <v>0</v>
      </c>
      <c r="U182" s="17">
        <f>data_survey!CI181</f>
        <v>0</v>
      </c>
      <c r="V182" s="17">
        <f>data_survey!CG181</f>
        <v>0</v>
      </c>
      <c r="W182" s="17">
        <f>data_survey!CE181</f>
        <v>0</v>
      </c>
      <c r="X182" s="17">
        <f>data_survey!CC181</f>
        <v>1</v>
      </c>
      <c r="Y182" s="17">
        <f>data_survey!CA181</f>
        <v>0</v>
      </c>
      <c r="Z182" s="17">
        <f>data_survey!BN181</f>
        <v>4</v>
      </c>
      <c r="AA182" s="17">
        <f>data_survey!BP181</f>
        <v>1</v>
      </c>
      <c r="AB182" s="17">
        <f>data_survey!BQ181</f>
        <v>2</v>
      </c>
      <c r="AC182" s="17">
        <f>data_survey!BT181</f>
        <v>0</v>
      </c>
      <c r="AD182" s="17">
        <f>data_survey!CU181</f>
        <v>0</v>
      </c>
      <c r="AE182" s="17">
        <f>data_survey!CV181</f>
        <v>0</v>
      </c>
      <c r="AF182" s="17">
        <f>data_survey!CW181</f>
        <v>0</v>
      </c>
      <c r="AG182" s="17">
        <f>data_survey!CO181</f>
        <v>1</v>
      </c>
      <c r="AH182" s="17">
        <f>data_survey!DA181</f>
        <v>0</v>
      </c>
      <c r="AI182" s="17">
        <f>data_survey!DC181</f>
        <v>0</v>
      </c>
      <c r="AJ182" s="17">
        <f>data_survey!DQ181</f>
        <v>0</v>
      </c>
      <c r="AK182" s="17">
        <f>data_survey!DF181</f>
        <v>0</v>
      </c>
      <c r="AL182" s="17">
        <f>if(AK182=1, data_survey!DN181, 0)</f>
        <v>0</v>
      </c>
      <c r="AM182" s="17">
        <f>data_survey!CM181</f>
        <v>3.5</v>
      </c>
      <c r="AN182" s="17">
        <f>data_survey!DH181</f>
        <v>0</v>
      </c>
      <c r="AO182" s="17">
        <f>data_survey!DJ181</f>
        <v>0</v>
      </c>
      <c r="AP182" s="17">
        <f>data_survey!DL181</f>
        <v>0</v>
      </c>
      <c r="AQ182" s="17">
        <f>data_survey!BC181</f>
        <v>1</v>
      </c>
      <c r="AR182" s="17">
        <f>data_survey!BD181</f>
        <v>1</v>
      </c>
      <c r="AS182" s="17">
        <f>data_survey!BE181</f>
        <v>1</v>
      </c>
      <c r="AT182" s="17">
        <f>data_survey!BF181</f>
        <v>1</v>
      </c>
      <c r="AU182" s="17">
        <f>data_survey!BG181</f>
        <v>1</v>
      </c>
      <c r="AV182" s="17">
        <f>data_survey!BH181</f>
        <v>1</v>
      </c>
      <c r="AW182" s="17">
        <f>data_survey!BI181</f>
        <v>1</v>
      </c>
      <c r="AX182" s="17">
        <f>data_survey!AP181</f>
        <v>1</v>
      </c>
      <c r="AY182" s="17">
        <f>data_survey!AQ181</f>
        <v>1</v>
      </c>
      <c r="AZ182" s="17">
        <f>data_survey!AR181</f>
        <v>1</v>
      </c>
      <c r="BA182" s="17">
        <f>data_survey!AS181</f>
        <v>1</v>
      </c>
      <c r="BB182" s="17">
        <f>data_survey!AT181</f>
        <v>1</v>
      </c>
      <c r="BC182" s="17">
        <f>data_survey!AU181</f>
        <v>1</v>
      </c>
      <c r="BD182" s="17">
        <f>data_survey!AV181</f>
        <v>1</v>
      </c>
      <c r="BE182" s="17">
        <f>data_survey!AW181</f>
        <v>1</v>
      </c>
      <c r="BF182" s="17">
        <f>data_survey!AX181</f>
        <v>1</v>
      </c>
      <c r="BG182" s="17"/>
    </row>
    <row r="183">
      <c r="A183" s="17">
        <f>if(data_survey!C182="Nam", 0, 1)</f>
        <v>1</v>
      </c>
      <c r="B183" s="17">
        <f>IFERROR(__xludf.DUMMYFUNCTION("LET(
  t, LOWER(TRIM(data_survey!E182)),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83" s="17">
        <f>IFERROR(__xludf.DUMMYFUNCTION("LET(
  t, LOWER(TRIM(data_survey!G182)),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83" s="17">
        <f>IFERROR(__xludf.DUMMYFUNCTION("LET(
  text, LOWER(data_survey!I182),
  IFERROR(
    IFS(
      REGEXMATCH(text,""ở cùng gia đình|ở trọ cùng gia đình""), 0,
      REGEXMATCH(text,""thuê trọ""), 1,
      REGEXMATCH(text,""ở ktx""), 2,
      REGEXMATCH(text,""có nhà tại khu vực đang học|c"&amp;"ó nhà|ở riêng tại chung cư""), 3,
      REGEXMATCH(text,""ở nhà người quen""), 4
    ),
  -1)
)"),0.0)</f>
        <v>0</v>
      </c>
      <c r="E183" s="17">
        <f>IFERROR(__xludf.DUMMYFUNCTION("LET(
  t, LOWER(TRIM(data_survey!K182)),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83" s="17">
        <f>IFERROR(__xludf.DUMMYFUNCTION("LET(
  t, LOWER(TRIM(data_survey!M182)),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83" s="17">
        <f>if(data_survey!O182="Có", 1, 0)</f>
        <v>1</v>
      </c>
      <c r="H183" s="17">
        <f>if(data_survey!R182="", 0, data_survey!R182)</f>
        <v>1</v>
      </c>
      <c r="I183" s="17">
        <f>data_survey!W182</f>
        <v>25</v>
      </c>
      <c r="J183" s="17">
        <f>if(data_survey!AF182="Không áp lực", 0, if(data_survey!AF182="Có chút áp lực", 1, if(data_survey!AF182="Áp lực nhiều", 2, 3)))</f>
        <v>1</v>
      </c>
      <c r="K183" s="17">
        <f>SWITCH(data_survey!AG182,
 "Không ảnh hưởng",0,
 "Có chút ảnh hưởng",1,
 "Ảnh hưởng nhiều",2,
 "Ảnh hưởng rất nhiều",3)</f>
        <v>1</v>
      </c>
      <c r="L183" s="17">
        <f>SWITCH(data_survey!AD182,
 "Không",0,
 "Có một chút",1,
 "Rất lo lắng",2)</f>
        <v>1</v>
      </c>
      <c r="M183" s="17">
        <f>SWITCH(data_survey!AE182,
 "Không",0,
 "Có một chút",1,
 "Nhiều",2)</f>
        <v>0</v>
      </c>
      <c r="N183" s="17">
        <f>data_survey!BV182</f>
        <v>2</v>
      </c>
      <c r="O183" s="17">
        <f>SWITCH(data_survey!BY182,
 "Không",0,
 "Có",1,
 "Nhiều",2)</f>
        <v>1</v>
      </c>
      <c r="P183" s="17">
        <f>if(data_survey!BW182="Không", 0, 1)</f>
        <v>0</v>
      </c>
      <c r="Q183" s="17">
        <f>IF(OR(
ISNUMBER(SEARCH("cha",data_survey!BX182)),
ISNUMBER(SEARCH("mẹ",data_survey!BX182)),
ISNUMBER(SEARCH("ba mẹ",data_survey!BX182)),
ISNUMBER(SEARCH("bame",data_survey!BX182)),
ISNUMBER(SEARCH("gia đình",data_survey!BX182)),
ISNUMBER(SEARCH("chị",data_survey!BX182)),
ISNUMBER(SEARCH("anh",data_survey!BX182)),
ISNUMBER(SEARCH("ông bà",data_survey!BX182)),
ISNUMBER(SEARCH("giám hộ",data_survey!BX182))
),1,
IF(OR(
ISNUMBER(SEARCH("bản thân",data_survey!BX182)),
ISNUMBER(SEARCH("tự mình",data_survey!BX182)),
ISNUMBER(SEARCH("tự bản thân",data_survey!BX182)),
ISNUMBER(SEARCH("tiền đi làm",data_survey!BX182)),
ISNUMBER(SEARCH("nghiên cứu khoa học",data_survey!BX182)),
ISNUMBER(SEARCH("một nửa lo",data_survey!BX182))
),2,
IF(OR(
ISNUMBER(SEARCH("học bổng",data_survey!BX182)),
ISNUMBER(SEARCH("giảm học phí",data_survey!BX182)),
ISNUMBER(SEARCH("không cần HP",data_survey!BX182)),
ISNUMBER(SEARCH("sư phạm",data_survey!BX182))
),3,4)))</f>
        <v>1</v>
      </c>
      <c r="R183" s="17">
        <f>data_survey!AN182</f>
        <v>0</v>
      </c>
      <c r="S183" s="17">
        <f>data_survey!AJ182</f>
        <v>0</v>
      </c>
      <c r="T183" s="17">
        <f>data_survey!AJ182</f>
        <v>0</v>
      </c>
      <c r="U183" s="17">
        <f>data_survey!CI182</f>
        <v>0</v>
      </c>
      <c r="V183" s="17">
        <f>data_survey!CG182</f>
        <v>0</v>
      </c>
      <c r="W183" s="17">
        <f>data_survey!CE182</f>
        <v>1</v>
      </c>
      <c r="X183" s="17">
        <f>data_survey!CC182</f>
        <v>1</v>
      </c>
      <c r="Y183" s="17">
        <f>data_survey!CA182</f>
        <v>1</v>
      </c>
      <c r="Z183" s="17">
        <f>data_survey!BN182</f>
        <v>1</v>
      </c>
      <c r="AA183" s="17">
        <f>data_survey!BP182</f>
        <v>0</v>
      </c>
      <c r="AB183" s="17">
        <f>data_survey!BQ182</f>
        <v>1</v>
      </c>
      <c r="AC183" s="17">
        <f>data_survey!BT182</f>
        <v>0</v>
      </c>
      <c r="AD183" s="17">
        <f>data_survey!CU182</f>
        <v>0</v>
      </c>
      <c r="AE183" s="17">
        <f>data_survey!CV182</f>
        <v>0</v>
      </c>
      <c r="AF183" s="17">
        <f>data_survey!CW182</f>
        <v>0</v>
      </c>
      <c r="AG183" s="17">
        <f>data_survey!CO182</f>
        <v>0</v>
      </c>
      <c r="AH183" s="17">
        <f>data_survey!DA182</f>
        <v>0</v>
      </c>
      <c r="AI183" s="17">
        <f>data_survey!DC182</f>
        <v>0</v>
      </c>
      <c r="AJ183" s="17">
        <f>data_survey!DQ182</f>
        <v>0</v>
      </c>
      <c r="AK183" s="17">
        <f>data_survey!DF182</f>
        <v>0</v>
      </c>
      <c r="AL183" s="17">
        <f>if(AK183=1, data_survey!DN182, 0)</f>
        <v>0</v>
      </c>
      <c r="AM183" s="17">
        <f>data_survey!CM182</f>
        <v>1.5</v>
      </c>
      <c r="AN183" s="17">
        <f>data_survey!DH182</f>
        <v>0</v>
      </c>
      <c r="AO183" s="17">
        <f>data_survey!DJ182</f>
        <v>0</v>
      </c>
      <c r="AP183" s="17">
        <f>data_survey!DL182</f>
        <v>0</v>
      </c>
      <c r="AQ183" s="17">
        <f>data_survey!BC182</f>
        <v>1</v>
      </c>
      <c r="AR183" s="17">
        <f>data_survey!BD182</f>
        <v>1</v>
      </c>
      <c r="AS183" s="17">
        <f>data_survey!BE182</f>
        <v>1</v>
      </c>
      <c r="AT183" s="17">
        <f>data_survey!BF182</f>
        <v>1</v>
      </c>
      <c r="AU183" s="17">
        <f>data_survey!BG182</f>
        <v>1</v>
      </c>
      <c r="AV183" s="17">
        <f>data_survey!BH182</f>
        <v>1</v>
      </c>
      <c r="AW183" s="17">
        <f>data_survey!BI182</f>
        <v>1</v>
      </c>
      <c r="AX183" s="17">
        <f>data_survey!AP182</f>
        <v>1</v>
      </c>
      <c r="AY183" s="17">
        <f>data_survey!AQ182</f>
        <v>1</v>
      </c>
      <c r="AZ183" s="17">
        <f>data_survey!AR182</f>
        <v>1</v>
      </c>
      <c r="BA183" s="17">
        <f>data_survey!AS182</f>
        <v>1</v>
      </c>
      <c r="BB183" s="17">
        <f>data_survey!AT182</f>
        <v>1</v>
      </c>
      <c r="BC183" s="17">
        <f>data_survey!AU182</f>
        <v>1</v>
      </c>
      <c r="BD183" s="17">
        <f>data_survey!AV182</f>
        <v>1</v>
      </c>
      <c r="BE183" s="17">
        <f>data_survey!AW182</f>
        <v>1</v>
      </c>
      <c r="BF183" s="17">
        <f>data_survey!AX182</f>
        <v>1</v>
      </c>
      <c r="BG183" s="17"/>
    </row>
    <row r="184">
      <c r="A184" s="17">
        <f>if(data_survey!C183="Nam", 0, 1)</f>
        <v>1</v>
      </c>
      <c r="B184" s="17">
        <f>IFERROR(__xludf.DUMMYFUNCTION("LET(
  t, LOWER(TRIM(data_survey!E183)),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84" s="17">
        <f>IFERROR(__xludf.DUMMYFUNCTION("LET(
  t, LOWER(TRIM(data_survey!G183)),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84" s="17">
        <f>IFERROR(__xludf.DUMMYFUNCTION("LET(
  text, LOWER(data_survey!I183),
  IFERROR(
    IFS(
      REGEXMATCH(text,""ở cùng gia đình|ở trọ cùng gia đình""), 0,
      REGEXMATCH(text,""thuê trọ""), 1,
      REGEXMATCH(text,""ở ktx""), 2,
      REGEXMATCH(text,""có nhà tại khu vực đang học|c"&amp;"ó nhà|ở riêng tại chung cư""), 3,
      REGEXMATCH(text,""ở nhà người quen""), 4
    ),
  -1)
)"),0.0)</f>
        <v>0</v>
      </c>
      <c r="E184" s="17">
        <f>IFERROR(__xludf.DUMMYFUNCTION("LET(
  t, LOWER(TRIM(data_survey!K183)),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84" s="17">
        <f>IFERROR(__xludf.DUMMYFUNCTION("LET(
  t, LOWER(TRIM(data_survey!M183)),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84" s="17">
        <f>if(data_survey!O183="Có", 1, 0)</f>
        <v>0</v>
      </c>
      <c r="H184" s="17">
        <f>if(data_survey!R183="", 0, data_survey!R183)</f>
        <v>0</v>
      </c>
      <c r="I184" s="17">
        <f>data_survey!W183</f>
        <v>0</v>
      </c>
      <c r="J184" s="17">
        <f>if(data_survey!AF183="Không áp lực", 0, if(data_survey!AF183="Có chút áp lực", 1, if(data_survey!AF183="Áp lực nhiều", 2, 3)))</f>
        <v>0</v>
      </c>
      <c r="K184" s="17">
        <f>SWITCH(data_survey!AG183,
 "Không ảnh hưởng",0,
 "Có chút ảnh hưởng",1,
 "Ảnh hưởng nhiều",2,
 "Ảnh hưởng rất nhiều",3)</f>
        <v>0</v>
      </c>
      <c r="L184" s="17">
        <f>SWITCH(data_survey!AD183,
 "Không",0,
 "Có một chút",1,
 "Rất lo lắng",2)</f>
        <v>2</v>
      </c>
      <c r="M184" s="17">
        <f>SWITCH(data_survey!AE183,
 "Không",0,
 "Có một chút",1,
 "Nhiều",2)</f>
        <v>0</v>
      </c>
      <c r="N184" s="17">
        <f>data_survey!BV183</f>
        <v>3</v>
      </c>
      <c r="O184" s="17">
        <f>SWITCH(data_survey!BY183,
 "Không",0,
 "Có",1,
 "Nhiều",2)</f>
        <v>0</v>
      </c>
      <c r="P184" s="17">
        <f>if(data_survey!BW183="Không", 0, 1)</f>
        <v>0</v>
      </c>
      <c r="Q184" s="17">
        <f>IF(OR(
ISNUMBER(SEARCH("cha",data_survey!BX183)),
ISNUMBER(SEARCH("mẹ",data_survey!BX183)),
ISNUMBER(SEARCH("ba mẹ",data_survey!BX183)),
ISNUMBER(SEARCH("bame",data_survey!BX183)),
ISNUMBER(SEARCH("gia đình",data_survey!BX183)),
ISNUMBER(SEARCH("chị",data_survey!BX183)),
ISNUMBER(SEARCH("anh",data_survey!BX183)),
ISNUMBER(SEARCH("ông bà",data_survey!BX183)),
ISNUMBER(SEARCH("giám hộ",data_survey!BX183))
),1,
IF(OR(
ISNUMBER(SEARCH("bản thân",data_survey!BX183)),
ISNUMBER(SEARCH("tự mình",data_survey!BX183)),
ISNUMBER(SEARCH("tự bản thân",data_survey!BX183)),
ISNUMBER(SEARCH("tiền đi làm",data_survey!BX183)),
ISNUMBER(SEARCH("nghiên cứu khoa học",data_survey!BX183)),
ISNUMBER(SEARCH("một nửa lo",data_survey!BX183))
),2,
IF(OR(
ISNUMBER(SEARCH("học bổng",data_survey!BX183)),
ISNUMBER(SEARCH("giảm học phí",data_survey!BX183)),
ISNUMBER(SEARCH("không cần HP",data_survey!BX183)),
ISNUMBER(SEARCH("sư phạm",data_survey!BX183))
),3,4)))</f>
        <v>1</v>
      </c>
      <c r="R184" s="17">
        <f>data_survey!AN183</f>
        <v>0</v>
      </c>
      <c r="S184" s="17">
        <f>data_survey!AJ183</f>
        <v>0</v>
      </c>
      <c r="T184" s="17">
        <f>data_survey!AJ183</f>
        <v>0</v>
      </c>
      <c r="U184" s="17">
        <f>data_survey!CI183</f>
        <v>0</v>
      </c>
      <c r="V184" s="17">
        <f>data_survey!CG183</f>
        <v>0</v>
      </c>
      <c r="W184" s="17">
        <f>data_survey!CE183</f>
        <v>0</v>
      </c>
      <c r="X184" s="17">
        <f>data_survey!CC183</f>
        <v>0</v>
      </c>
      <c r="Y184" s="17">
        <f>data_survey!CA183</f>
        <v>0</v>
      </c>
      <c r="Z184" s="17">
        <f>data_survey!BN183</f>
        <v>2</v>
      </c>
      <c r="AA184" s="17">
        <f>data_survey!BP183</f>
        <v>0</v>
      </c>
      <c r="AB184" s="17">
        <f>data_survey!BQ183</f>
        <v>1</v>
      </c>
      <c r="AC184" s="17">
        <f>data_survey!BT183</f>
        <v>0</v>
      </c>
      <c r="AD184" s="17">
        <f>data_survey!CU183</f>
        <v>0</v>
      </c>
      <c r="AE184" s="17">
        <f>data_survey!CV183</f>
        <v>0</v>
      </c>
      <c r="AF184" s="17">
        <f>data_survey!CW183</f>
        <v>0</v>
      </c>
      <c r="AG184" s="17">
        <f>data_survey!CO183</f>
        <v>1</v>
      </c>
      <c r="AH184" s="17">
        <f>data_survey!DA183</f>
        <v>0</v>
      </c>
      <c r="AI184" s="17">
        <f>data_survey!DC183</f>
        <v>0</v>
      </c>
      <c r="AJ184" s="17">
        <f>data_survey!DQ183</f>
        <v>0</v>
      </c>
      <c r="AK184" s="17">
        <f>data_survey!DF183</f>
        <v>0</v>
      </c>
      <c r="AL184" s="17">
        <f>if(AK184=1, data_survey!DN183, 0)</f>
        <v>0</v>
      </c>
      <c r="AM184" s="17">
        <f>data_survey!CM183</f>
        <v>6</v>
      </c>
      <c r="AN184" s="17">
        <f>data_survey!DH183</f>
        <v>1</v>
      </c>
      <c r="AO184" s="17">
        <f>data_survey!DJ183</f>
        <v>0</v>
      </c>
      <c r="AP184" s="17">
        <f>data_survey!DL183</f>
        <v>0</v>
      </c>
      <c r="AQ184" s="17">
        <f>data_survey!BC183</f>
        <v>1</v>
      </c>
      <c r="AR184" s="17">
        <f>data_survey!BD183</f>
        <v>1</v>
      </c>
      <c r="AS184" s="17">
        <f>data_survey!BE183</f>
        <v>1</v>
      </c>
      <c r="AT184" s="17">
        <f>data_survey!BF183</f>
        <v>1</v>
      </c>
      <c r="AU184" s="17">
        <f>data_survey!BG183</f>
        <v>1</v>
      </c>
      <c r="AV184" s="17">
        <f>data_survey!BH183</f>
        <v>1</v>
      </c>
      <c r="AW184" s="17">
        <f>data_survey!BI183</f>
        <v>1</v>
      </c>
      <c r="AX184" s="17">
        <f>data_survey!AP183</f>
        <v>1</v>
      </c>
      <c r="AY184" s="17">
        <f>data_survey!AQ183</f>
        <v>1</v>
      </c>
      <c r="AZ184" s="17">
        <f>data_survey!AR183</f>
        <v>1</v>
      </c>
      <c r="BA184" s="17">
        <f>data_survey!AS183</f>
        <v>1</v>
      </c>
      <c r="BB184" s="17">
        <f>data_survey!AT183</f>
        <v>1</v>
      </c>
      <c r="BC184" s="17">
        <f>data_survey!AU183</f>
        <v>1</v>
      </c>
      <c r="BD184" s="17">
        <f>data_survey!AV183</f>
        <v>1</v>
      </c>
      <c r="BE184" s="17">
        <f>data_survey!AW183</f>
        <v>1</v>
      </c>
      <c r="BF184" s="17">
        <f>data_survey!AX183</f>
        <v>1</v>
      </c>
      <c r="BG184" s="17"/>
    </row>
    <row r="185">
      <c r="A185" s="17">
        <f>if(data_survey!C184="Nam", 0, 1)</f>
        <v>1</v>
      </c>
      <c r="B185" s="17">
        <f>IFERROR(__xludf.DUMMYFUNCTION("LET(
  t, LOWER(TRIM(data_survey!E184)),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85" s="17">
        <f>IFERROR(__xludf.DUMMYFUNCTION("LET(
  t, LOWER(TRIM(data_survey!G184)),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85" s="17">
        <f>IFERROR(__xludf.DUMMYFUNCTION("LET(
  text, LOWER(data_survey!I184),
  IFERROR(
    IFS(
      REGEXMATCH(text,""ở cùng gia đình|ở trọ cùng gia đình""), 0,
      REGEXMATCH(text,""thuê trọ""), 1,
      REGEXMATCH(text,""ở ktx""), 2,
      REGEXMATCH(text,""có nhà tại khu vực đang học|c"&amp;"ó nhà|ở riêng tại chung cư""), 3,
      REGEXMATCH(text,""ở nhà người quen""), 4
    ),
  -1)
)"),0.0)</f>
        <v>0</v>
      </c>
      <c r="E185" s="17">
        <f>IFERROR(__xludf.DUMMYFUNCTION("LET(
  t, LOWER(TRIM(data_survey!K184)),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85" s="17">
        <f>IFERROR(__xludf.DUMMYFUNCTION("LET(
  t, LOWER(TRIM(data_survey!M184)),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85" s="17">
        <f>if(data_survey!O184="Có", 1, 0)</f>
        <v>1</v>
      </c>
      <c r="H185" s="17">
        <f>if(data_survey!R184="", 0, data_survey!R184)</f>
        <v>1</v>
      </c>
      <c r="I185" s="17">
        <f>data_survey!W184</f>
        <v>40</v>
      </c>
      <c r="J185" s="17">
        <f>if(data_survey!AF184="Không áp lực", 0, if(data_survey!AF184="Có chút áp lực", 1, if(data_survey!AF184="Áp lực nhiều", 2, 3)))</f>
        <v>1</v>
      </c>
      <c r="K185" s="17">
        <f>SWITCH(data_survey!AG184,
 "Không ảnh hưởng",0,
 "Có chút ảnh hưởng",1,
 "Ảnh hưởng nhiều",2,
 "Ảnh hưởng rất nhiều",3)</f>
        <v>1</v>
      </c>
      <c r="L185" s="17">
        <f>SWITCH(data_survey!AD184,
 "Không",0,
 "Có một chút",1,
 "Rất lo lắng",2)</f>
        <v>1</v>
      </c>
      <c r="M185" s="17">
        <f>SWITCH(data_survey!AE184,
 "Không",0,
 "Có một chút",1,
 "Nhiều",2)</f>
        <v>0</v>
      </c>
      <c r="N185" s="17">
        <f>data_survey!BV184</f>
        <v>3</v>
      </c>
      <c r="O185" s="17">
        <f>SWITCH(data_survey!BY184,
 "Không",0,
 "Có",1,
 "Nhiều",2)</f>
        <v>0</v>
      </c>
      <c r="P185" s="17">
        <f>if(data_survey!BW184="Không", 0, 1)</f>
        <v>1</v>
      </c>
      <c r="Q185" s="17">
        <f>IF(OR(
ISNUMBER(SEARCH("cha",data_survey!BX184)),
ISNUMBER(SEARCH("mẹ",data_survey!BX184)),
ISNUMBER(SEARCH("ba mẹ",data_survey!BX184)),
ISNUMBER(SEARCH("bame",data_survey!BX184)),
ISNUMBER(SEARCH("gia đình",data_survey!BX184)),
ISNUMBER(SEARCH("chị",data_survey!BX184)),
ISNUMBER(SEARCH("anh",data_survey!BX184)),
ISNUMBER(SEARCH("ông bà",data_survey!BX184)),
ISNUMBER(SEARCH("giám hộ",data_survey!BX184))
),1,
IF(OR(
ISNUMBER(SEARCH("bản thân",data_survey!BX184)),
ISNUMBER(SEARCH("tự mình",data_survey!BX184)),
ISNUMBER(SEARCH("tự bản thân",data_survey!BX184)),
ISNUMBER(SEARCH("tiền đi làm",data_survey!BX184)),
ISNUMBER(SEARCH("nghiên cứu khoa học",data_survey!BX184)),
ISNUMBER(SEARCH("một nửa lo",data_survey!BX184))
),2,
IF(OR(
ISNUMBER(SEARCH("học bổng",data_survey!BX184)),
ISNUMBER(SEARCH("giảm học phí",data_survey!BX184)),
ISNUMBER(SEARCH("không cần HP",data_survey!BX184)),
ISNUMBER(SEARCH("sư phạm",data_survey!BX184))
),3,4)))</f>
        <v>1</v>
      </c>
      <c r="R185" s="17">
        <f>data_survey!AN184</f>
        <v>1</v>
      </c>
      <c r="S185" s="17">
        <f>data_survey!AJ184</f>
        <v>2</v>
      </c>
      <c r="T185" s="17">
        <f>data_survey!AJ184</f>
        <v>2</v>
      </c>
      <c r="U185" s="17">
        <f>data_survey!CI184</f>
        <v>1</v>
      </c>
      <c r="V185" s="17">
        <f>data_survey!CG184</f>
        <v>1</v>
      </c>
      <c r="W185" s="17">
        <f>data_survey!CE184</f>
        <v>1</v>
      </c>
      <c r="X185" s="17">
        <f>data_survey!CC184</f>
        <v>1</v>
      </c>
      <c r="Y185" s="17">
        <f>data_survey!CA184</f>
        <v>1</v>
      </c>
      <c r="Z185" s="17">
        <f>data_survey!BN184</f>
        <v>3</v>
      </c>
      <c r="AA185" s="17">
        <f>data_survey!BP184</f>
        <v>0</v>
      </c>
      <c r="AB185" s="17">
        <f>data_survey!BQ184</f>
        <v>6</v>
      </c>
      <c r="AC185" s="17">
        <f>data_survey!BT184</f>
        <v>1</v>
      </c>
      <c r="AD185" s="17">
        <f>data_survey!CU184</f>
        <v>0</v>
      </c>
      <c r="AE185" s="17">
        <f>data_survey!CV184</f>
        <v>1</v>
      </c>
      <c r="AF185" s="17">
        <f>data_survey!CW184</f>
        <v>0</v>
      </c>
      <c r="AG185" s="17">
        <f>data_survey!CO184</f>
        <v>0</v>
      </c>
      <c r="AH185" s="17">
        <f>data_survey!DA184</f>
        <v>0</v>
      </c>
      <c r="AI185" s="17">
        <f>data_survey!DC184</f>
        <v>0</v>
      </c>
      <c r="AJ185" s="17">
        <f>data_survey!DQ184</f>
        <v>0</v>
      </c>
      <c r="AK185" s="17">
        <f>data_survey!DF184</f>
        <v>0</v>
      </c>
      <c r="AL185" s="17">
        <f>if(AK185=1, data_survey!DN184, 0)</f>
        <v>0</v>
      </c>
      <c r="AM185" s="17">
        <f>data_survey!CM184</f>
        <v>6</v>
      </c>
      <c r="AN185" s="17">
        <f>data_survey!DH184</f>
        <v>0</v>
      </c>
      <c r="AO185" s="17">
        <f>data_survey!DJ184</f>
        <v>0</v>
      </c>
      <c r="AP185" s="17">
        <f>data_survey!DL184</f>
        <v>0</v>
      </c>
      <c r="AQ185" s="17">
        <f>data_survey!BC184</f>
        <v>4</v>
      </c>
      <c r="AR185" s="17">
        <f>data_survey!BD184</f>
        <v>3</v>
      </c>
      <c r="AS185" s="17">
        <f>data_survey!BE184</f>
        <v>3</v>
      </c>
      <c r="AT185" s="17">
        <f>data_survey!BF184</f>
        <v>4</v>
      </c>
      <c r="AU185" s="17">
        <f>data_survey!BG184</f>
        <v>3</v>
      </c>
      <c r="AV185" s="17">
        <f>data_survey!BH184</f>
        <v>3</v>
      </c>
      <c r="AW185" s="17">
        <f>data_survey!BI184</f>
        <v>4</v>
      </c>
      <c r="AX185" s="17">
        <f>data_survey!AP184</f>
        <v>2</v>
      </c>
      <c r="AY185" s="17">
        <f>data_survey!AQ184</f>
        <v>2</v>
      </c>
      <c r="AZ185" s="17">
        <f>data_survey!AR184</f>
        <v>4</v>
      </c>
      <c r="BA185" s="17">
        <f>data_survey!AS184</f>
        <v>3</v>
      </c>
      <c r="BB185" s="17">
        <f>data_survey!AT184</f>
        <v>2</v>
      </c>
      <c r="BC185" s="17">
        <f>data_survey!AU184</f>
        <v>3</v>
      </c>
      <c r="BD185" s="17">
        <f>data_survey!AV184</f>
        <v>2</v>
      </c>
      <c r="BE185" s="17">
        <f>data_survey!AW184</f>
        <v>3</v>
      </c>
      <c r="BF185" s="17">
        <f>data_survey!AX184</f>
        <v>2</v>
      </c>
      <c r="BG185" s="17"/>
    </row>
    <row r="186">
      <c r="A186" s="17">
        <f>if(data_survey!C185="Nam", 0, 1)</f>
        <v>1</v>
      </c>
      <c r="B186" s="17">
        <f>IFERROR(__xludf.DUMMYFUNCTION("LET(
  t, LOWER(TRIM(data_survey!E185)),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86" s="17">
        <f>IFERROR(__xludf.DUMMYFUNCTION("LET(
  t, LOWER(TRIM(data_survey!G185)),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86" s="17">
        <f>IFERROR(__xludf.DUMMYFUNCTION("LET(
  text, LOWER(data_survey!I185),
  IFERROR(
    IFS(
      REGEXMATCH(text,""ở cùng gia đình|ở trọ cùng gia đình""), 0,
      REGEXMATCH(text,""thuê trọ""), 1,
      REGEXMATCH(text,""ở ktx""), 2,
      REGEXMATCH(text,""có nhà tại khu vực đang học|c"&amp;"ó nhà|ở riêng tại chung cư""), 3,
      REGEXMATCH(text,""ở nhà người quen""), 4
    ),
  -1)
)"),1.0)</f>
        <v>1</v>
      </c>
      <c r="E186" s="17">
        <f>IFERROR(__xludf.DUMMYFUNCTION("LET(
  t, LOWER(TRIM(data_survey!K185)),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86" s="17">
        <f>IFERROR(__xludf.DUMMYFUNCTION("LET(
  t, LOWER(TRIM(data_survey!M185)),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86" s="17">
        <f>if(data_survey!O185="Có", 1, 0)</f>
        <v>1</v>
      </c>
      <c r="H186" s="17">
        <f>if(data_survey!R185="", 0, data_survey!R185)</f>
        <v>1</v>
      </c>
      <c r="I186" s="17">
        <f>data_survey!W185</f>
        <v>20</v>
      </c>
      <c r="J186" s="17">
        <f>if(data_survey!AF185="Không áp lực", 0, if(data_survey!AF185="Có chút áp lực", 1, if(data_survey!AF185="Áp lực nhiều", 2, 3)))</f>
        <v>1</v>
      </c>
      <c r="K186" s="17">
        <f>SWITCH(data_survey!AG185,
 "Không ảnh hưởng",0,
 "Có chút ảnh hưởng",1,
 "Ảnh hưởng nhiều",2,
 "Ảnh hưởng rất nhiều",3)</f>
        <v>0</v>
      </c>
      <c r="L186" s="17">
        <f>SWITCH(data_survey!AD185,
 "Không",0,
 "Có một chút",1,
 "Rất lo lắng",2)</f>
        <v>1</v>
      </c>
      <c r="M186" s="17">
        <f>SWITCH(data_survey!AE185,
 "Không",0,
 "Có một chút",1,
 "Nhiều",2)</f>
        <v>0</v>
      </c>
      <c r="N186" s="17">
        <f>data_survey!BV185</f>
        <v>4</v>
      </c>
      <c r="O186" s="17">
        <f>SWITCH(data_survey!BY185,
 "Không",0,
 "Có",1,
 "Nhiều",2)</f>
        <v>0</v>
      </c>
      <c r="P186" s="17">
        <f>if(data_survey!BW185="Không", 0, 1)</f>
        <v>1</v>
      </c>
      <c r="Q186" s="17">
        <f>IF(OR(
ISNUMBER(SEARCH("cha",data_survey!BX185)),
ISNUMBER(SEARCH("mẹ",data_survey!BX185)),
ISNUMBER(SEARCH("ba mẹ",data_survey!BX185)),
ISNUMBER(SEARCH("bame",data_survey!BX185)),
ISNUMBER(SEARCH("gia đình",data_survey!BX185)),
ISNUMBER(SEARCH("chị",data_survey!BX185)),
ISNUMBER(SEARCH("anh",data_survey!BX185)),
ISNUMBER(SEARCH("ông bà",data_survey!BX185)),
ISNUMBER(SEARCH("giám hộ",data_survey!BX185))
),1,
IF(OR(
ISNUMBER(SEARCH("bản thân",data_survey!BX185)),
ISNUMBER(SEARCH("tự mình",data_survey!BX185)),
ISNUMBER(SEARCH("tự bản thân",data_survey!BX185)),
ISNUMBER(SEARCH("tiền đi làm",data_survey!BX185)),
ISNUMBER(SEARCH("nghiên cứu khoa học",data_survey!BX185)),
ISNUMBER(SEARCH("một nửa lo",data_survey!BX185))
),2,
IF(OR(
ISNUMBER(SEARCH("học bổng",data_survey!BX185)),
ISNUMBER(SEARCH("giảm học phí",data_survey!BX185)),
ISNUMBER(SEARCH("không cần HP",data_survey!BX185)),
ISNUMBER(SEARCH("sư phạm",data_survey!BX185))
),3,4)))</f>
        <v>1</v>
      </c>
      <c r="R186" s="17">
        <f>data_survey!AN185</f>
        <v>0</v>
      </c>
      <c r="S186" s="17">
        <f>data_survey!AJ185</f>
        <v>0</v>
      </c>
      <c r="T186" s="17">
        <f>data_survey!AJ185</f>
        <v>0</v>
      </c>
      <c r="U186" s="17">
        <f>data_survey!CI185</f>
        <v>0</v>
      </c>
      <c r="V186" s="17">
        <f>data_survey!CG185</f>
        <v>0</v>
      </c>
      <c r="W186" s="17">
        <f>data_survey!CE185</f>
        <v>0</v>
      </c>
      <c r="X186" s="17">
        <f>data_survey!CC185</f>
        <v>0</v>
      </c>
      <c r="Y186" s="17">
        <f>data_survey!CA185</f>
        <v>0</v>
      </c>
      <c r="Z186" s="17">
        <f>data_survey!BN185</f>
        <v>2</v>
      </c>
      <c r="AA186" s="17">
        <f>data_survey!BP185</f>
        <v>0</v>
      </c>
      <c r="AB186" s="17">
        <f>data_survey!BQ185</f>
        <v>2</v>
      </c>
      <c r="AC186" s="17">
        <f>data_survey!BT185</f>
        <v>0</v>
      </c>
      <c r="AD186" s="17">
        <f>data_survey!CU185</f>
        <v>0</v>
      </c>
      <c r="AE186" s="17">
        <f>data_survey!CV185</f>
        <v>0</v>
      </c>
      <c r="AF186" s="17">
        <f>data_survey!CW185</f>
        <v>0</v>
      </c>
      <c r="AG186" s="17">
        <f>data_survey!CO185</f>
        <v>0</v>
      </c>
      <c r="AH186" s="17">
        <f>data_survey!DA185</f>
        <v>0</v>
      </c>
      <c r="AI186" s="17">
        <f>data_survey!DC185</f>
        <v>0</v>
      </c>
      <c r="AJ186" s="17">
        <f>data_survey!DQ185</f>
        <v>0</v>
      </c>
      <c r="AK186" s="17">
        <f>data_survey!DF185</f>
        <v>0</v>
      </c>
      <c r="AL186" s="17">
        <f>if(AK186=1, data_survey!DN185, 0)</f>
        <v>0</v>
      </c>
      <c r="AM186" s="17">
        <f>data_survey!CM185</f>
        <v>6</v>
      </c>
      <c r="AN186" s="17">
        <f>data_survey!DH185</f>
        <v>0</v>
      </c>
      <c r="AO186" s="17">
        <f>data_survey!DJ185</f>
        <v>0</v>
      </c>
      <c r="AP186" s="17">
        <f>data_survey!DL185</f>
        <v>0</v>
      </c>
      <c r="AQ186" s="17">
        <f>data_survey!BC185</f>
        <v>1</v>
      </c>
      <c r="AR186" s="17">
        <f>data_survey!BD185</f>
        <v>1</v>
      </c>
      <c r="AS186" s="17">
        <f>data_survey!BE185</f>
        <v>1</v>
      </c>
      <c r="AT186" s="17">
        <f>data_survey!BF185</f>
        <v>1</v>
      </c>
      <c r="AU186" s="17">
        <f>data_survey!BG185</f>
        <v>1</v>
      </c>
      <c r="AV186" s="17">
        <f>data_survey!BH185</f>
        <v>1</v>
      </c>
      <c r="AW186" s="17">
        <f>data_survey!BI185</f>
        <v>1</v>
      </c>
      <c r="AX186" s="17">
        <f>data_survey!AP185</f>
        <v>1</v>
      </c>
      <c r="AY186" s="17">
        <f>data_survey!AQ185</f>
        <v>1</v>
      </c>
      <c r="AZ186" s="17">
        <f>data_survey!AR185</f>
        <v>1</v>
      </c>
      <c r="BA186" s="17">
        <f>data_survey!AS185</f>
        <v>1</v>
      </c>
      <c r="BB186" s="17">
        <f>data_survey!AT185</f>
        <v>1</v>
      </c>
      <c r="BC186" s="17">
        <f>data_survey!AU185</f>
        <v>1</v>
      </c>
      <c r="BD186" s="17">
        <f>data_survey!AV185</f>
        <v>1</v>
      </c>
      <c r="BE186" s="17">
        <f>data_survey!AW185</f>
        <v>1</v>
      </c>
      <c r="BF186" s="17">
        <f>data_survey!AX185</f>
        <v>1</v>
      </c>
      <c r="BG186" s="17"/>
    </row>
    <row r="187">
      <c r="A187" s="17">
        <f>if(data_survey!C186="Nam", 0, 1)</f>
        <v>1</v>
      </c>
      <c r="B187" s="17">
        <f>IFERROR(__xludf.DUMMYFUNCTION("LET(
  t, LOWER(TRIM(data_survey!E186)),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187" s="17">
        <f>IFERROR(__xludf.DUMMYFUNCTION("LET(
  t, LOWER(TRIM(data_survey!G186)),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87" s="17">
        <f>IFERROR(__xludf.DUMMYFUNCTION("LET(
  text, LOWER(data_survey!I186),
  IFERROR(
    IFS(
      REGEXMATCH(text,""ở cùng gia đình|ở trọ cùng gia đình""), 0,
      REGEXMATCH(text,""thuê trọ""), 1,
      REGEXMATCH(text,""ở ktx""), 2,
      REGEXMATCH(text,""có nhà tại khu vực đang học|c"&amp;"ó nhà|ở riêng tại chung cư""), 3,
      REGEXMATCH(text,""ở nhà người quen""), 4
    ),
  -1)
)"),0.0)</f>
        <v>0</v>
      </c>
      <c r="E187" s="17">
        <f>IFERROR(__xludf.DUMMYFUNCTION("LET(
  t, LOWER(TRIM(data_survey!K186)),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87" s="17">
        <f>IFERROR(__xludf.DUMMYFUNCTION("LET(
  t, LOWER(TRIM(data_survey!M186)),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87" s="17">
        <f>if(data_survey!O186="Có", 1, 0)</f>
        <v>0</v>
      </c>
      <c r="H187" s="17">
        <f>if(data_survey!R186="", 0, data_survey!R186)</f>
        <v>0</v>
      </c>
      <c r="I187" s="17">
        <f>data_survey!W186</f>
        <v>0</v>
      </c>
      <c r="J187" s="17">
        <f>if(data_survey!AF186="Không áp lực", 0, if(data_survey!AF186="Có chút áp lực", 1, if(data_survey!AF186="Áp lực nhiều", 2, 3)))</f>
        <v>1</v>
      </c>
      <c r="K187" s="17">
        <f>SWITCH(data_survey!AG186,
 "Không ảnh hưởng",0,
 "Có chút ảnh hưởng",1,
 "Ảnh hưởng nhiều",2,
 "Ảnh hưởng rất nhiều",3)</f>
        <v>2</v>
      </c>
      <c r="L187" s="17">
        <f>SWITCH(data_survey!AD186,
 "Không",0,
 "Có một chút",1,
 "Rất lo lắng",2)</f>
        <v>2</v>
      </c>
      <c r="M187" s="17">
        <f>SWITCH(data_survey!AE186,
 "Không",0,
 "Có một chút",1,
 "Nhiều",2)</f>
        <v>1</v>
      </c>
      <c r="N187" s="17">
        <f>data_survey!BV186</f>
        <v>2</v>
      </c>
      <c r="O187" s="17">
        <f>SWITCH(data_survey!BY186,
 "Không",0,
 "Có",1,
 "Nhiều",2)</f>
        <v>1</v>
      </c>
      <c r="P187" s="17">
        <f>if(data_survey!BW186="Không", 0, 1)</f>
        <v>1</v>
      </c>
      <c r="Q187" s="17">
        <f>IF(OR(
ISNUMBER(SEARCH("cha",data_survey!BX186)),
ISNUMBER(SEARCH("mẹ",data_survey!BX186)),
ISNUMBER(SEARCH("ba mẹ",data_survey!BX186)),
ISNUMBER(SEARCH("bame",data_survey!BX186)),
ISNUMBER(SEARCH("gia đình",data_survey!BX186)),
ISNUMBER(SEARCH("chị",data_survey!BX186)),
ISNUMBER(SEARCH("anh",data_survey!BX186)),
ISNUMBER(SEARCH("ông bà",data_survey!BX186)),
ISNUMBER(SEARCH("giám hộ",data_survey!BX186))
),1,
IF(OR(
ISNUMBER(SEARCH("bản thân",data_survey!BX186)),
ISNUMBER(SEARCH("tự mình",data_survey!BX186)),
ISNUMBER(SEARCH("tự bản thân",data_survey!BX186)),
ISNUMBER(SEARCH("tiền đi làm",data_survey!BX186)),
ISNUMBER(SEARCH("nghiên cứu khoa học",data_survey!BX186)),
ISNUMBER(SEARCH("một nửa lo",data_survey!BX186))
),2,
IF(OR(
ISNUMBER(SEARCH("học bổng",data_survey!BX186)),
ISNUMBER(SEARCH("giảm học phí",data_survey!BX186)),
ISNUMBER(SEARCH("không cần HP",data_survey!BX186)),
ISNUMBER(SEARCH("sư phạm",data_survey!BX186))
),3,4)))</f>
        <v>1</v>
      </c>
      <c r="R187" s="17">
        <f>data_survey!AN186</f>
        <v>1</v>
      </c>
      <c r="S187" s="17">
        <f>data_survey!AJ186</f>
        <v>3</v>
      </c>
      <c r="T187" s="17">
        <f>data_survey!AJ186</f>
        <v>3</v>
      </c>
      <c r="U187" s="17">
        <f>data_survey!CI186</f>
        <v>2</v>
      </c>
      <c r="V187" s="17">
        <f>data_survey!CG186</f>
        <v>2</v>
      </c>
      <c r="W187" s="17">
        <f>data_survey!CE186</f>
        <v>2</v>
      </c>
      <c r="X187" s="17">
        <f>data_survey!CC186</f>
        <v>2</v>
      </c>
      <c r="Y187" s="17">
        <f>data_survey!CA186</f>
        <v>2</v>
      </c>
      <c r="Z187" s="17">
        <f>data_survey!BN186</f>
        <v>5</v>
      </c>
      <c r="AA187" s="17">
        <f>data_survey!BP186</f>
        <v>1</v>
      </c>
      <c r="AB187" s="17">
        <f>data_survey!BQ186</f>
        <v>6</v>
      </c>
      <c r="AC187" s="17">
        <f>data_survey!BT186</f>
        <v>1</v>
      </c>
      <c r="AD187" s="17">
        <f>data_survey!CU186</f>
        <v>0</v>
      </c>
      <c r="AE187" s="17">
        <f>data_survey!CV186</f>
        <v>1</v>
      </c>
      <c r="AF187" s="17">
        <f>data_survey!CW186</f>
        <v>0</v>
      </c>
      <c r="AG187" s="17">
        <f>data_survey!CO186</f>
        <v>1</v>
      </c>
      <c r="AH187" s="17">
        <f>data_survey!DA186</f>
        <v>1</v>
      </c>
      <c r="AI187" s="17">
        <f>data_survey!DC186</f>
        <v>1</v>
      </c>
      <c r="AJ187" s="17">
        <f>data_survey!DQ186</f>
        <v>0</v>
      </c>
      <c r="AK187" s="17">
        <f>data_survey!DF186</f>
        <v>0</v>
      </c>
      <c r="AL187" s="17">
        <f>if(AK187=1, data_survey!DN186, 0)</f>
        <v>0</v>
      </c>
      <c r="AM187" s="17">
        <f>data_survey!CM186</f>
        <v>6</v>
      </c>
      <c r="AN187" s="17">
        <f>data_survey!DH186</f>
        <v>0</v>
      </c>
      <c r="AO187" s="17">
        <f>data_survey!DJ186</f>
        <v>1</v>
      </c>
      <c r="AP187" s="17">
        <f>data_survey!DL186</f>
        <v>0</v>
      </c>
      <c r="AQ187" s="17">
        <f>data_survey!BC186</f>
        <v>3</v>
      </c>
      <c r="AR187" s="17">
        <f>data_survey!BD186</f>
        <v>2</v>
      </c>
      <c r="AS187" s="17">
        <f>data_survey!BE186</f>
        <v>3</v>
      </c>
      <c r="AT187" s="17">
        <f>data_survey!BF186</f>
        <v>2</v>
      </c>
      <c r="AU187" s="17">
        <f>data_survey!BG186</f>
        <v>3</v>
      </c>
      <c r="AV187" s="17">
        <f>data_survey!BH186</f>
        <v>2</v>
      </c>
      <c r="AW187" s="17">
        <f>data_survey!BI186</f>
        <v>4</v>
      </c>
      <c r="AX187" s="17">
        <f>data_survey!AP186</f>
        <v>3</v>
      </c>
      <c r="AY187" s="17">
        <f>data_survey!AQ186</f>
        <v>4</v>
      </c>
      <c r="AZ187" s="17">
        <f>data_survey!AR186</f>
        <v>4</v>
      </c>
      <c r="BA187" s="17">
        <f>data_survey!AS186</f>
        <v>4</v>
      </c>
      <c r="BB187" s="17">
        <f>data_survey!AT186</f>
        <v>4</v>
      </c>
      <c r="BC187" s="17">
        <f>data_survey!AU186</f>
        <v>4</v>
      </c>
      <c r="BD187" s="17">
        <f>data_survey!AV186</f>
        <v>4</v>
      </c>
      <c r="BE187" s="17">
        <f>data_survey!AW186</f>
        <v>3</v>
      </c>
      <c r="BF187" s="17">
        <f>data_survey!AX186</f>
        <v>4</v>
      </c>
      <c r="BG187" s="17"/>
    </row>
    <row r="188">
      <c r="A188" s="17">
        <f>if(data_survey!C187="Nam", 0, 1)</f>
        <v>0</v>
      </c>
      <c r="B188" s="17">
        <f>IFERROR(__xludf.DUMMYFUNCTION("LET(
  t, LOWER(TRIM(data_survey!E187)),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88" s="17">
        <f>IFERROR(__xludf.DUMMYFUNCTION("LET(
  t, LOWER(TRIM(data_survey!G187)),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88" s="17">
        <f>IFERROR(__xludf.DUMMYFUNCTION("LET(
  text, LOWER(data_survey!I187),
  IFERROR(
    IFS(
      REGEXMATCH(text,""ở cùng gia đình|ở trọ cùng gia đình""), 0,
      REGEXMATCH(text,""thuê trọ""), 1,
      REGEXMATCH(text,""ở ktx""), 2,
      REGEXMATCH(text,""có nhà tại khu vực đang học|c"&amp;"ó nhà|ở riêng tại chung cư""), 3,
      REGEXMATCH(text,""ở nhà người quen""), 4
    ),
  -1)
)"),1.0)</f>
        <v>1</v>
      </c>
      <c r="E188" s="17">
        <f>IFERROR(__xludf.DUMMYFUNCTION("LET(
  t, LOWER(TRIM(data_survey!K187)),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88" s="17">
        <f>IFERROR(__xludf.DUMMYFUNCTION("LET(
  t, LOWER(TRIM(data_survey!M187)),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88" s="17">
        <f>if(data_survey!O187="Có", 1, 0)</f>
        <v>0</v>
      </c>
      <c r="H188" s="17">
        <f>if(data_survey!R187="", 0, data_survey!R187)</f>
        <v>0</v>
      </c>
      <c r="I188" s="17">
        <f>data_survey!W187</f>
        <v>0</v>
      </c>
      <c r="J188" s="17">
        <f>if(data_survey!AF187="Không áp lực", 0, if(data_survey!AF187="Có chút áp lực", 1, if(data_survey!AF187="Áp lực nhiều", 2, 3)))</f>
        <v>1</v>
      </c>
      <c r="K188" s="17">
        <f>SWITCH(data_survey!AG187,
 "Không ảnh hưởng",0,
 "Có chút ảnh hưởng",1,
 "Ảnh hưởng nhiều",2,
 "Ảnh hưởng rất nhiều",3)</f>
        <v>0</v>
      </c>
      <c r="L188" s="17">
        <f>SWITCH(data_survey!AD187,
 "Không",0,
 "Có một chút",1,
 "Rất lo lắng",2)</f>
        <v>0</v>
      </c>
      <c r="M188" s="17">
        <f>SWITCH(data_survey!AE187,
 "Không",0,
 "Có một chút",1,
 "Nhiều",2)</f>
        <v>1</v>
      </c>
      <c r="N188" s="17">
        <f>data_survey!BV187</f>
        <v>5</v>
      </c>
      <c r="O188" s="17">
        <f>SWITCH(data_survey!BY187,
 "Không",0,
 "Có",1,
 "Nhiều",2)</f>
        <v>0</v>
      </c>
      <c r="P188" s="17">
        <f>if(data_survey!BW187="Không", 0, 1)</f>
        <v>0</v>
      </c>
      <c r="Q188" s="17">
        <f>IF(OR(
ISNUMBER(SEARCH("cha",data_survey!BX187)),
ISNUMBER(SEARCH("mẹ",data_survey!BX187)),
ISNUMBER(SEARCH("ba mẹ",data_survey!BX187)),
ISNUMBER(SEARCH("bame",data_survey!BX187)),
ISNUMBER(SEARCH("gia đình",data_survey!BX187)),
ISNUMBER(SEARCH("chị",data_survey!BX187)),
ISNUMBER(SEARCH("anh",data_survey!BX187)),
ISNUMBER(SEARCH("ông bà",data_survey!BX187)),
ISNUMBER(SEARCH("giám hộ",data_survey!BX187))
),1,
IF(OR(
ISNUMBER(SEARCH("bản thân",data_survey!BX187)),
ISNUMBER(SEARCH("tự mình",data_survey!BX187)),
ISNUMBER(SEARCH("tự bản thân",data_survey!BX187)),
ISNUMBER(SEARCH("tiền đi làm",data_survey!BX187)),
ISNUMBER(SEARCH("nghiên cứu khoa học",data_survey!BX187)),
ISNUMBER(SEARCH("một nửa lo",data_survey!BX187))
),2,
IF(OR(
ISNUMBER(SEARCH("học bổng",data_survey!BX187)),
ISNUMBER(SEARCH("giảm học phí",data_survey!BX187)),
ISNUMBER(SEARCH("không cần HP",data_survey!BX187)),
ISNUMBER(SEARCH("sư phạm",data_survey!BX187))
),3,4)))</f>
        <v>3</v>
      </c>
      <c r="R188" s="17">
        <f>data_survey!AN187</f>
        <v>1</v>
      </c>
      <c r="S188" s="17">
        <f>data_survey!AJ187</f>
        <v>2</v>
      </c>
      <c r="T188" s="17">
        <f>data_survey!AJ187</f>
        <v>2</v>
      </c>
      <c r="U188" s="17">
        <f>data_survey!CI187</f>
        <v>0</v>
      </c>
      <c r="V188" s="17">
        <f>data_survey!CG187</f>
        <v>0</v>
      </c>
      <c r="W188" s="17">
        <f>data_survey!CE187</f>
        <v>0</v>
      </c>
      <c r="X188" s="17">
        <f>data_survey!CC187</f>
        <v>0</v>
      </c>
      <c r="Y188" s="17">
        <f>data_survey!CA187</f>
        <v>0</v>
      </c>
      <c r="Z188" s="17">
        <f>data_survey!BN187</f>
        <v>1</v>
      </c>
      <c r="AA188" s="17">
        <f>data_survey!BP187</f>
        <v>0</v>
      </c>
      <c r="AB188" s="17">
        <f>data_survey!BQ187</f>
        <v>3</v>
      </c>
      <c r="AC188" s="17">
        <f>data_survey!BT187</f>
        <v>0</v>
      </c>
      <c r="AD188" s="17">
        <f>data_survey!CU187</f>
        <v>1</v>
      </c>
      <c r="AE188" s="17">
        <f>data_survey!CV187</f>
        <v>1</v>
      </c>
      <c r="AF188" s="17">
        <f>data_survey!CW187</f>
        <v>1</v>
      </c>
      <c r="AG188" s="17">
        <f>data_survey!CO187</f>
        <v>0</v>
      </c>
      <c r="AH188" s="17">
        <f>data_survey!DA187</f>
        <v>0</v>
      </c>
      <c r="AI188" s="17">
        <f>data_survey!DC187</f>
        <v>0</v>
      </c>
      <c r="AJ188" s="17">
        <f>data_survey!DQ187</f>
        <v>0</v>
      </c>
      <c r="AK188" s="17">
        <f>data_survey!DF187</f>
        <v>0</v>
      </c>
      <c r="AL188" s="17">
        <f>if(AK188=1, data_survey!DN187, 0)</f>
        <v>0</v>
      </c>
      <c r="AM188" s="17">
        <f>data_survey!CM187</f>
        <v>1.5</v>
      </c>
      <c r="AN188" s="17">
        <f>data_survey!DH187</f>
        <v>0</v>
      </c>
      <c r="AO188" s="17">
        <f>data_survey!DJ187</f>
        <v>0</v>
      </c>
      <c r="AP188" s="17">
        <f>data_survey!DL187</f>
        <v>0</v>
      </c>
      <c r="AQ188" s="17">
        <f>data_survey!BC187</f>
        <v>1</v>
      </c>
      <c r="AR188" s="17">
        <f>data_survey!BD187</f>
        <v>1</v>
      </c>
      <c r="AS188" s="17">
        <f>data_survey!BE187</f>
        <v>1</v>
      </c>
      <c r="AT188" s="17">
        <f>data_survey!BF187</f>
        <v>1</v>
      </c>
      <c r="AU188" s="17">
        <f>data_survey!BG187</f>
        <v>1</v>
      </c>
      <c r="AV188" s="17">
        <f>data_survey!BH187</f>
        <v>1</v>
      </c>
      <c r="AW188" s="17">
        <f>data_survey!BI187</f>
        <v>1</v>
      </c>
      <c r="AX188" s="17">
        <f>data_survey!AP187</f>
        <v>2</v>
      </c>
      <c r="AY188" s="17">
        <f>data_survey!AQ187</f>
        <v>1</v>
      </c>
      <c r="AZ188" s="17">
        <f>data_survey!AR187</f>
        <v>1</v>
      </c>
      <c r="BA188" s="17">
        <f>data_survey!AS187</f>
        <v>1</v>
      </c>
      <c r="BB188" s="17">
        <f>data_survey!AT187</f>
        <v>1</v>
      </c>
      <c r="BC188" s="17">
        <f>data_survey!AU187</f>
        <v>1</v>
      </c>
      <c r="BD188" s="17">
        <f>data_survey!AV187</f>
        <v>1</v>
      </c>
      <c r="BE188" s="17">
        <f>data_survey!AW187</f>
        <v>3</v>
      </c>
      <c r="BF188" s="17">
        <f>data_survey!AX187</f>
        <v>1</v>
      </c>
      <c r="BG188" s="17"/>
    </row>
    <row r="189">
      <c r="A189" s="17">
        <f>if(data_survey!C188="Nam", 0, 1)</f>
        <v>1</v>
      </c>
      <c r="B189" s="17">
        <f>IFERROR(__xludf.DUMMYFUNCTION("LET(
  t, LOWER(TRIM(data_survey!E188)),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189" s="17">
        <f>IFERROR(__xludf.DUMMYFUNCTION("LET(
  t, LOWER(TRIM(data_survey!G188)),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89" s="17">
        <f>IFERROR(__xludf.DUMMYFUNCTION("LET(
  text, LOWER(data_survey!I188),
  IFERROR(
    IFS(
      REGEXMATCH(text,""ở cùng gia đình|ở trọ cùng gia đình""), 0,
      REGEXMATCH(text,""thuê trọ""), 1,
      REGEXMATCH(text,""ở ktx""), 2,
      REGEXMATCH(text,""có nhà tại khu vực đang học|c"&amp;"ó nhà|ở riêng tại chung cư""), 3,
      REGEXMATCH(text,""ở nhà người quen""), 4
    ),
  -1)
)"),0.0)</f>
        <v>0</v>
      </c>
      <c r="E189" s="17">
        <f>IFERROR(__xludf.DUMMYFUNCTION("LET(
  t, LOWER(TRIM(data_survey!K188)),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89" s="17">
        <f>IFERROR(__xludf.DUMMYFUNCTION("LET(
  t, LOWER(TRIM(data_survey!M188)),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89" s="17">
        <f>if(data_survey!O188="Có", 1, 0)</f>
        <v>0</v>
      </c>
      <c r="H189" s="17">
        <f>if(data_survey!R188="", 0, data_survey!R188)</f>
        <v>0</v>
      </c>
      <c r="I189" s="17">
        <f>data_survey!W188</f>
        <v>0</v>
      </c>
      <c r="J189" s="17">
        <f>if(data_survey!AF188="Không áp lực", 0, if(data_survey!AF188="Có chút áp lực", 1, if(data_survey!AF188="Áp lực nhiều", 2, 3)))</f>
        <v>0</v>
      </c>
      <c r="K189" s="17">
        <f>SWITCH(data_survey!AG188,
 "Không ảnh hưởng",0,
 "Có chút ảnh hưởng",1,
 "Ảnh hưởng nhiều",2,
 "Ảnh hưởng rất nhiều",3)</f>
        <v>0</v>
      </c>
      <c r="L189" s="17">
        <f>SWITCH(data_survey!AD188,
 "Không",0,
 "Có một chút",1,
 "Rất lo lắng",2)</f>
        <v>1</v>
      </c>
      <c r="M189" s="17">
        <f>SWITCH(data_survey!AE188,
 "Không",0,
 "Có một chút",1,
 "Nhiều",2)</f>
        <v>0</v>
      </c>
      <c r="N189" s="17">
        <f>data_survey!BV188</f>
        <v>4</v>
      </c>
      <c r="O189" s="17">
        <f>SWITCH(data_survey!BY188,
 "Không",0,
 "Có",1,
 "Nhiều",2)</f>
        <v>0</v>
      </c>
      <c r="P189" s="17">
        <f>if(data_survey!BW188="Không", 0, 1)</f>
        <v>0</v>
      </c>
      <c r="Q189" s="17">
        <f>IF(OR(
ISNUMBER(SEARCH("cha",data_survey!BX188)),
ISNUMBER(SEARCH("mẹ",data_survey!BX188)),
ISNUMBER(SEARCH("ba mẹ",data_survey!BX188)),
ISNUMBER(SEARCH("bame",data_survey!BX188)),
ISNUMBER(SEARCH("gia đình",data_survey!BX188)),
ISNUMBER(SEARCH("chị",data_survey!BX188)),
ISNUMBER(SEARCH("anh",data_survey!BX188)),
ISNUMBER(SEARCH("ông bà",data_survey!BX188)),
ISNUMBER(SEARCH("giám hộ",data_survey!BX188))
),1,
IF(OR(
ISNUMBER(SEARCH("bản thân",data_survey!BX188)),
ISNUMBER(SEARCH("tự mình",data_survey!BX188)),
ISNUMBER(SEARCH("tự bản thân",data_survey!BX188)),
ISNUMBER(SEARCH("tiền đi làm",data_survey!BX188)),
ISNUMBER(SEARCH("nghiên cứu khoa học",data_survey!BX188)),
ISNUMBER(SEARCH("một nửa lo",data_survey!BX188))
),2,
IF(OR(
ISNUMBER(SEARCH("học bổng",data_survey!BX188)),
ISNUMBER(SEARCH("giảm học phí",data_survey!BX188)),
ISNUMBER(SEARCH("không cần HP",data_survey!BX188)),
ISNUMBER(SEARCH("sư phạm",data_survey!BX188))
),3,4)))</f>
        <v>1</v>
      </c>
      <c r="R189" s="17">
        <f>data_survey!AN188</f>
        <v>0</v>
      </c>
      <c r="S189" s="17">
        <f>data_survey!AJ188</f>
        <v>0</v>
      </c>
      <c r="T189" s="17">
        <f>data_survey!AJ188</f>
        <v>0</v>
      </c>
      <c r="U189" s="17">
        <f>data_survey!CI188</f>
        <v>0</v>
      </c>
      <c r="V189" s="17">
        <f>data_survey!CG188</f>
        <v>1</v>
      </c>
      <c r="W189" s="17">
        <f>data_survey!CE188</f>
        <v>0</v>
      </c>
      <c r="X189" s="17">
        <f>data_survey!CC188</f>
        <v>1</v>
      </c>
      <c r="Y189" s="17">
        <f>data_survey!CA188</f>
        <v>0</v>
      </c>
      <c r="Z189" s="17">
        <f>data_survey!BN188</f>
        <v>2</v>
      </c>
      <c r="AA189" s="17">
        <f>data_survey!BP188</f>
        <v>0</v>
      </c>
      <c r="AB189" s="17">
        <f>data_survey!BQ188</f>
        <v>1</v>
      </c>
      <c r="AC189" s="17">
        <f>data_survey!BT188</f>
        <v>0</v>
      </c>
      <c r="AD189" s="17">
        <f>data_survey!CU188</f>
        <v>0</v>
      </c>
      <c r="AE189" s="17">
        <f>data_survey!CV188</f>
        <v>0</v>
      </c>
      <c r="AF189" s="17">
        <f>data_survey!CW188</f>
        <v>0</v>
      </c>
      <c r="AG189" s="17">
        <f>data_survey!CO188</f>
        <v>0</v>
      </c>
      <c r="AH189" s="17">
        <f>data_survey!DA188</f>
        <v>0</v>
      </c>
      <c r="AI189" s="17">
        <f>data_survey!DC188</f>
        <v>0</v>
      </c>
      <c r="AJ189" s="17">
        <f>data_survey!DQ188</f>
        <v>0</v>
      </c>
      <c r="AK189" s="17">
        <f>data_survey!DF188</f>
        <v>0</v>
      </c>
      <c r="AL189" s="17">
        <f>if(AK189=1, data_survey!DN188, 0)</f>
        <v>0</v>
      </c>
      <c r="AM189" s="17">
        <f>data_survey!CM188</f>
        <v>1.5</v>
      </c>
      <c r="AN189" s="17">
        <f>data_survey!DH188</f>
        <v>0</v>
      </c>
      <c r="AO189" s="17">
        <f>data_survey!DJ188</f>
        <v>0</v>
      </c>
      <c r="AP189" s="17">
        <f>data_survey!DL188</f>
        <v>0</v>
      </c>
      <c r="AQ189" s="17">
        <f>data_survey!BC188</f>
        <v>1</v>
      </c>
      <c r="AR189" s="17">
        <f>data_survey!BD188</f>
        <v>1</v>
      </c>
      <c r="AS189" s="17">
        <f>data_survey!BE188</f>
        <v>1</v>
      </c>
      <c r="AT189" s="17">
        <f>data_survey!BF188</f>
        <v>1</v>
      </c>
      <c r="AU189" s="17">
        <f>data_survey!BG188</f>
        <v>2</v>
      </c>
      <c r="AV189" s="17">
        <f>data_survey!BH188</f>
        <v>1</v>
      </c>
      <c r="AW189" s="17">
        <f>data_survey!BI188</f>
        <v>1</v>
      </c>
      <c r="AX189" s="17">
        <f>data_survey!AP188</f>
        <v>1</v>
      </c>
      <c r="AY189" s="17">
        <f>data_survey!AQ188</f>
        <v>1</v>
      </c>
      <c r="AZ189" s="17">
        <f>data_survey!AR188</f>
        <v>2</v>
      </c>
      <c r="BA189" s="17">
        <f>data_survey!AS188</f>
        <v>2</v>
      </c>
      <c r="BB189" s="17">
        <f>data_survey!AT188</f>
        <v>1</v>
      </c>
      <c r="BC189" s="17">
        <f>data_survey!AU188</f>
        <v>1</v>
      </c>
      <c r="BD189" s="17">
        <f>data_survey!AV188</f>
        <v>1</v>
      </c>
      <c r="BE189" s="17">
        <f>data_survey!AW188</f>
        <v>1</v>
      </c>
      <c r="BF189" s="17">
        <f>data_survey!AX188</f>
        <v>1</v>
      </c>
      <c r="BG189" s="17"/>
    </row>
    <row r="190">
      <c r="A190" s="17">
        <f>if(data_survey!C189="Nam", 0, 1)</f>
        <v>1</v>
      </c>
      <c r="B190" s="17">
        <f>IFERROR(__xludf.DUMMYFUNCTION("LET(
  t, LOWER(TRIM(data_survey!E189)),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190" s="17">
        <f>IFERROR(__xludf.DUMMYFUNCTION("LET(
  t, LOWER(TRIM(data_survey!G189)),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90" s="17">
        <f>IFERROR(__xludf.DUMMYFUNCTION("LET(
  text, LOWER(data_survey!I189),
  IFERROR(
    IFS(
      REGEXMATCH(text,""ở cùng gia đình|ở trọ cùng gia đình""), 0,
      REGEXMATCH(text,""thuê trọ""), 1,
      REGEXMATCH(text,""ở ktx""), 2,
      REGEXMATCH(text,""có nhà tại khu vực đang học|c"&amp;"ó nhà|ở riêng tại chung cư""), 3,
      REGEXMATCH(text,""ở nhà người quen""), 4
    ),
  -1)
)"),2.0)</f>
        <v>2</v>
      </c>
      <c r="E190" s="17">
        <f>IFERROR(__xludf.DUMMYFUNCTION("LET(
  t, LOWER(TRIM(data_survey!K189)),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90" s="17">
        <f>IFERROR(__xludf.DUMMYFUNCTION("LET(
  t, LOWER(TRIM(data_survey!M189)),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90" s="17">
        <f>if(data_survey!O189="Có", 1, 0)</f>
        <v>1</v>
      </c>
      <c r="H190" s="17">
        <f>if(data_survey!R189="", 0, data_survey!R189)</f>
        <v>1</v>
      </c>
      <c r="I190" s="17">
        <f>data_survey!W189</f>
        <v>25</v>
      </c>
      <c r="J190" s="17">
        <f>if(data_survey!AF189="Không áp lực", 0, if(data_survey!AF189="Có chút áp lực", 1, if(data_survey!AF189="Áp lực nhiều", 2, 3)))</f>
        <v>1</v>
      </c>
      <c r="K190" s="17">
        <f>SWITCH(data_survey!AG189,
 "Không ảnh hưởng",0,
 "Có chút ảnh hưởng",1,
 "Ảnh hưởng nhiều",2,
 "Ảnh hưởng rất nhiều",3)</f>
        <v>2</v>
      </c>
      <c r="L190" s="17">
        <f>SWITCH(data_survey!AD189,
 "Không",0,
 "Có một chút",1,
 "Rất lo lắng",2)</f>
        <v>2</v>
      </c>
      <c r="M190" s="17">
        <f>SWITCH(data_survey!AE189,
 "Không",0,
 "Có một chút",1,
 "Nhiều",2)</f>
        <v>0</v>
      </c>
      <c r="N190" s="17">
        <f>data_survey!BV189</f>
        <v>2</v>
      </c>
      <c r="O190" s="17">
        <f>SWITCH(data_survey!BY189,
 "Không",0,
 "Có",1,
 "Nhiều",2)</f>
        <v>1</v>
      </c>
      <c r="P190" s="17">
        <f>if(data_survey!BW189="Không", 0, 1)</f>
        <v>1</v>
      </c>
      <c r="Q190" s="17">
        <f>IF(OR(
ISNUMBER(SEARCH("cha",data_survey!BX189)),
ISNUMBER(SEARCH("mẹ",data_survey!BX189)),
ISNUMBER(SEARCH("ba mẹ",data_survey!BX189)),
ISNUMBER(SEARCH("bame",data_survey!BX189)),
ISNUMBER(SEARCH("gia đình",data_survey!BX189)),
ISNUMBER(SEARCH("chị",data_survey!BX189)),
ISNUMBER(SEARCH("anh",data_survey!BX189)),
ISNUMBER(SEARCH("ông bà",data_survey!BX189)),
ISNUMBER(SEARCH("giám hộ",data_survey!BX189))
),1,
IF(OR(
ISNUMBER(SEARCH("bản thân",data_survey!BX189)),
ISNUMBER(SEARCH("tự mình",data_survey!BX189)),
ISNUMBER(SEARCH("tự bản thân",data_survey!BX189)),
ISNUMBER(SEARCH("tiền đi làm",data_survey!BX189)),
ISNUMBER(SEARCH("nghiên cứu khoa học",data_survey!BX189)),
ISNUMBER(SEARCH("một nửa lo",data_survey!BX189))
),2,
IF(OR(
ISNUMBER(SEARCH("học bổng",data_survey!BX189)),
ISNUMBER(SEARCH("giảm học phí",data_survey!BX189)),
ISNUMBER(SEARCH("không cần HP",data_survey!BX189)),
ISNUMBER(SEARCH("sư phạm",data_survey!BX189))
),3,4)))</f>
        <v>1</v>
      </c>
      <c r="R190" s="17">
        <f>data_survey!AN189</f>
        <v>0</v>
      </c>
      <c r="S190" s="17">
        <f>data_survey!AJ189</f>
        <v>0</v>
      </c>
      <c r="T190" s="17">
        <f>data_survey!AJ189</f>
        <v>0</v>
      </c>
      <c r="U190" s="17">
        <f>data_survey!CI189</f>
        <v>1</v>
      </c>
      <c r="V190" s="17">
        <f>data_survey!CG189</f>
        <v>2</v>
      </c>
      <c r="W190" s="17">
        <f>data_survey!CE189</f>
        <v>2</v>
      </c>
      <c r="X190" s="17">
        <f>data_survey!CC189</f>
        <v>2</v>
      </c>
      <c r="Y190" s="17">
        <f>data_survey!CA189</f>
        <v>1</v>
      </c>
      <c r="Z190" s="17">
        <f>data_survey!BN189</f>
        <v>2</v>
      </c>
      <c r="AA190" s="17">
        <f>data_survey!BP189</f>
        <v>1</v>
      </c>
      <c r="AB190" s="17">
        <f>data_survey!BQ189</f>
        <v>6</v>
      </c>
      <c r="AC190" s="17">
        <f>data_survey!BT189</f>
        <v>1</v>
      </c>
      <c r="AD190" s="17">
        <f>data_survey!CU189</f>
        <v>1</v>
      </c>
      <c r="AE190" s="17">
        <f>data_survey!CV189</f>
        <v>1</v>
      </c>
      <c r="AF190" s="17">
        <f>data_survey!CW189</f>
        <v>0</v>
      </c>
      <c r="AG190" s="17">
        <f>data_survey!CO189</f>
        <v>1</v>
      </c>
      <c r="AH190" s="17">
        <f>data_survey!DA189</f>
        <v>0</v>
      </c>
      <c r="AI190" s="17">
        <f>data_survey!DC189</f>
        <v>0</v>
      </c>
      <c r="AJ190" s="17">
        <f>data_survey!DQ189</f>
        <v>0</v>
      </c>
      <c r="AK190" s="17">
        <f>data_survey!DF189</f>
        <v>1</v>
      </c>
      <c r="AL190" s="17">
        <f>if(AK190=1, data_survey!DN189, 0)</f>
        <v>0.5</v>
      </c>
      <c r="AM190" s="17">
        <f>data_survey!CM189</f>
        <v>0.75</v>
      </c>
      <c r="AN190" s="17">
        <f>data_survey!DH189</f>
        <v>0</v>
      </c>
      <c r="AO190" s="17">
        <f>data_survey!DJ189</f>
        <v>1</v>
      </c>
      <c r="AP190" s="17">
        <f>data_survey!DL189</f>
        <v>0</v>
      </c>
      <c r="AQ190" s="17">
        <f>data_survey!BC189</f>
        <v>2</v>
      </c>
      <c r="AR190" s="17">
        <f>data_survey!BD189</f>
        <v>4</v>
      </c>
      <c r="AS190" s="17">
        <f>data_survey!BE189</f>
        <v>4</v>
      </c>
      <c r="AT190" s="17">
        <f>data_survey!BF189</f>
        <v>2</v>
      </c>
      <c r="AU190" s="17">
        <f>data_survey!BG189</f>
        <v>2</v>
      </c>
      <c r="AV190" s="17">
        <f>data_survey!BH189</f>
        <v>2</v>
      </c>
      <c r="AW190" s="17">
        <f>data_survey!BI189</f>
        <v>2</v>
      </c>
      <c r="AX190" s="17">
        <f>data_survey!AP189</f>
        <v>1</v>
      </c>
      <c r="AY190" s="17">
        <f>data_survey!AQ189</f>
        <v>3</v>
      </c>
      <c r="AZ190" s="17">
        <f>data_survey!AR189</f>
        <v>2</v>
      </c>
      <c r="BA190" s="17">
        <f>data_survey!AS189</f>
        <v>2</v>
      </c>
      <c r="BB190" s="17">
        <f>data_survey!AT189</f>
        <v>1</v>
      </c>
      <c r="BC190" s="17">
        <f>data_survey!AU189</f>
        <v>4</v>
      </c>
      <c r="BD190" s="17">
        <f>data_survey!AV189</f>
        <v>4</v>
      </c>
      <c r="BE190" s="17">
        <f>data_survey!AW189</f>
        <v>1</v>
      </c>
      <c r="BF190" s="17">
        <f>data_survey!AX189</f>
        <v>2</v>
      </c>
      <c r="BG190" s="17"/>
    </row>
    <row r="191">
      <c r="A191" s="17">
        <f>if(data_survey!C190="Nam", 0, 1)</f>
        <v>1</v>
      </c>
      <c r="B191" s="17">
        <f>IFERROR(__xludf.DUMMYFUNCTION("LET(
  t, LOWER(TRIM(data_survey!E190)),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91" s="17">
        <f>IFERROR(__xludf.DUMMYFUNCTION("LET(
  t, LOWER(TRIM(data_survey!G190)),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191" s="17">
        <f>IFERROR(__xludf.DUMMYFUNCTION("LET(
  text, LOWER(data_survey!I190),
  IFERROR(
    IFS(
      REGEXMATCH(text,""ở cùng gia đình|ở trọ cùng gia đình""), 0,
      REGEXMATCH(text,""thuê trọ""), 1,
      REGEXMATCH(text,""ở ktx""), 2,
      REGEXMATCH(text,""có nhà tại khu vực đang học|c"&amp;"ó nhà|ở riêng tại chung cư""), 3,
      REGEXMATCH(text,""ở nhà người quen""), 4
    ),
  -1)
)"),0.0)</f>
        <v>0</v>
      </c>
      <c r="E191" s="17">
        <f>IFERROR(__xludf.DUMMYFUNCTION("LET(
  t, LOWER(TRIM(data_survey!K190)),
  IFERROR(
    IFS(
      REGEXMATCH(t,""xuất\s*sắc""), 0,
      REGEXMATCH(t,""^giỏi$""), 1,
      REGEXMATCH(t,""^khá$""), 2,
      REGEXMATCH(t,""trung bình|bình thường|^4$""), 3,
      REGEXMATCH(t,""rớt""), 4,"&amp;"
      REGEXMATCH(t,""năm nhất|tân sinh viên|mới|chưa|không|sắp thi|chuẩn bị thi|kq|kết quả|chưa có|chưa biết""), 5,
      TRUE, 5
    ),
  5)
)"),5.0)</f>
        <v>5</v>
      </c>
      <c r="F191" s="17">
        <f>IFERROR(__xludf.DUMMYFUNCTION("LET(
  t, LOWER(TRIM(data_survey!M190)),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91" s="17">
        <f>if(data_survey!O190="Có", 1, 0)</f>
        <v>0</v>
      </c>
      <c r="H191" s="17">
        <f>if(data_survey!R190="", 0, data_survey!R190)</f>
        <v>0</v>
      </c>
      <c r="I191" s="17">
        <f>data_survey!W190</f>
        <v>0</v>
      </c>
      <c r="J191" s="17">
        <f>if(data_survey!AF190="Không áp lực", 0, if(data_survey!AF190="Có chút áp lực", 1, if(data_survey!AF190="Áp lực nhiều", 2, 3)))</f>
        <v>1</v>
      </c>
      <c r="K191" s="17">
        <f>SWITCH(data_survey!AG190,
 "Không ảnh hưởng",0,
 "Có chút ảnh hưởng",1,
 "Ảnh hưởng nhiều",2,
 "Ảnh hưởng rất nhiều",3)</f>
        <v>2</v>
      </c>
      <c r="L191" s="17">
        <f>SWITCH(data_survey!AD190,
 "Không",0,
 "Có một chút",1,
 "Rất lo lắng",2)</f>
        <v>2</v>
      </c>
      <c r="M191" s="17">
        <f>SWITCH(data_survey!AE190,
 "Không",0,
 "Có một chút",1,
 "Nhiều",2)</f>
        <v>1</v>
      </c>
      <c r="N191" s="17">
        <f>data_survey!BV190</f>
        <v>3</v>
      </c>
      <c r="O191" s="17">
        <f>SWITCH(data_survey!BY190,
 "Không",0,
 "Có",1,
 "Nhiều",2)</f>
        <v>1</v>
      </c>
      <c r="P191" s="17">
        <f>if(data_survey!BW190="Không", 0, 1)</f>
        <v>1</v>
      </c>
      <c r="Q191" s="17">
        <f>IF(OR(
ISNUMBER(SEARCH("cha",data_survey!BX190)),
ISNUMBER(SEARCH("mẹ",data_survey!BX190)),
ISNUMBER(SEARCH("ba mẹ",data_survey!BX190)),
ISNUMBER(SEARCH("bame",data_survey!BX190)),
ISNUMBER(SEARCH("gia đình",data_survey!BX190)),
ISNUMBER(SEARCH("chị",data_survey!BX190)),
ISNUMBER(SEARCH("anh",data_survey!BX190)),
ISNUMBER(SEARCH("ông bà",data_survey!BX190)),
ISNUMBER(SEARCH("giám hộ",data_survey!BX190))
),1,
IF(OR(
ISNUMBER(SEARCH("bản thân",data_survey!BX190)),
ISNUMBER(SEARCH("tự mình",data_survey!BX190)),
ISNUMBER(SEARCH("tự bản thân",data_survey!BX190)),
ISNUMBER(SEARCH("tiền đi làm",data_survey!BX190)),
ISNUMBER(SEARCH("nghiên cứu khoa học",data_survey!BX190)),
ISNUMBER(SEARCH("một nửa lo",data_survey!BX190))
),2,
IF(OR(
ISNUMBER(SEARCH("học bổng",data_survey!BX190)),
ISNUMBER(SEARCH("giảm học phí",data_survey!BX190)),
ISNUMBER(SEARCH("không cần HP",data_survey!BX190)),
ISNUMBER(SEARCH("sư phạm",data_survey!BX190))
),3,4)))</f>
        <v>1</v>
      </c>
      <c r="R191" s="17">
        <f>data_survey!AN190</f>
        <v>2</v>
      </c>
      <c r="S191" s="17">
        <f>data_survey!AJ190</f>
        <v>2</v>
      </c>
      <c r="T191" s="17">
        <f>data_survey!AJ190</f>
        <v>2</v>
      </c>
      <c r="U191" s="17">
        <f>data_survey!CI190</f>
        <v>2</v>
      </c>
      <c r="V191" s="17">
        <f>data_survey!CG190</f>
        <v>1</v>
      </c>
      <c r="W191" s="17">
        <f>data_survey!CE190</f>
        <v>1</v>
      </c>
      <c r="X191" s="17">
        <f>data_survey!CC190</f>
        <v>1</v>
      </c>
      <c r="Y191" s="17">
        <f>data_survey!CA190</f>
        <v>1</v>
      </c>
      <c r="Z191" s="17">
        <f>data_survey!BN190</f>
        <v>3</v>
      </c>
      <c r="AA191" s="17">
        <f>data_survey!BP190</f>
        <v>0</v>
      </c>
      <c r="AB191" s="17">
        <f>data_survey!BQ190</f>
        <v>4</v>
      </c>
      <c r="AC191" s="17">
        <f>data_survey!BT190</f>
        <v>1</v>
      </c>
      <c r="AD191" s="17">
        <f>data_survey!CU190</f>
        <v>0</v>
      </c>
      <c r="AE191" s="17">
        <f>data_survey!CV190</f>
        <v>0</v>
      </c>
      <c r="AF191" s="17">
        <f>data_survey!CW190</f>
        <v>0</v>
      </c>
      <c r="AG191" s="17">
        <f>data_survey!CO190</f>
        <v>0</v>
      </c>
      <c r="AH191" s="17">
        <f>data_survey!DA190</f>
        <v>0</v>
      </c>
      <c r="AI191" s="17">
        <f>data_survey!DC190</f>
        <v>0</v>
      </c>
      <c r="AJ191" s="17">
        <f>data_survey!DQ190</f>
        <v>0</v>
      </c>
      <c r="AK191" s="17">
        <f>data_survey!DF190</f>
        <v>0</v>
      </c>
      <c r="AL191" s="17">
        <f>if(AK191=1, data_survey!DN190, 0)</f>
        <v>0</v>
      </c>
      <c r="AM191" s="17">
        <f>data_survey!CM190</f>
        <v>6</v>
      </c>
      <c r="AN191" s="17">
        <f>data_survey!DH190</f>
        <v>0</v>
      </c>
      <c r="AO191" s="17">
        <f>data_survey!DJ190</f>
        <v>0</v>
      </c>
      <c r="AP191" s="17">
        <f>data_survey!DL190</f>
        <v>0</v>
      </c>
      <c r="AQ191" s="17">
        <f>data_survey!BC190</f>
        <v>3</v>
      </c>
      <c r="AR191" s="17">
        <f>data_survey!BD190</f>
        <v>3</v>
      </c>
      <c r="AS191" s="17">
        <f>data_survey!BE190</f>
        <v>2</v>
      </c>
      <c r="AT191" s="17">
        <f>data_survey!BF190</f>
        <v>4</v>
      </c>
      <c r="AU191" s="17">
        <f>data_survey!BG190</f>
        <v>4</v>
      </c>
      <c r="AV191" s="17">
        <f>data_survey!BH190</f>
        <v>3</v>
      </c>
      <c r="AW191" s="17">
        <f>data_survey!BI190</f>
        <v>1</v>
      </c>
      <c r="AX191" s="17">
        <f>data_survey!AP190</f>
        <v>4</v>
      </c>
      <c r="AY191" s="17">
        <f>data_survey!AQ190</f>
        <v>3</v>
      </c>
      <c r="AZ191" s="17">
        <f>data_survey!AR190</f>
        <v>2</v>
      </c>
      <c r="BA191" s="17">
        <f>data_survey!AS190</f>
        <v>2</v>
      </c>
      <c r="BB191" s="17">
        <f>data_survey!AT190</f>
        <v>1</v>
      </c>
      <c r="BC191" s="17">
        <f>data_survey!AU190</f>
        <v>3</v>
      </c>
      <c r="BD191" s="17">
        <f>data_survey!AV190</f>
        <v>2</v>
      </c>
      <c r="BE191" s="17">
        <f>data_survey!AW190</f>
        <v>3</v>
      </c>
      <c r="BF191" s="17">
        <f>data_survey!AX190</f>
        <v>1</v>
      </c>
      <c r="BG191" s="17"/>
    </row>
    <row r="192">
      <c r="A192" s="17">
        <f>if(data_survey!C191="Nam", 0, 1)</f>
        <v>1</v>
      </c>
      <c r="B192" s="17">
        <f>IFERROR(__xludf.DUMMYFUNCTION("LET(
  t, LOWER(TRIM(data_survey!E191)),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92" s="17">
        <f>IFERROR(__xludf.DUMMYFUNCTION("LET(
  t, LOWER(TRIM(data_survey!G191)),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92" s="17">
        <f>IFERROR(__xludf.DUMMYFUNCTION("LET(
  text, LOWER(data_survey!I191),
  IFERROR(
    IFS(
      REGEXMATCH(text,""ở cùng gia đình|ở trọ cùng gia đình""), 0,
      REGEXMATCH(text,""thuê trọ""), 1,
      REGEXMATCH(text,""ở ktx""), 2,
      REGEXMATCH(text,""có nhà tại khu vực đang học|c"&amp;"ó nhà|ở riêng tại chung cư""), 3,
      REGEXMATCH(text,""ở nhà người quen""), 4
    ),
  -1)
)"),0.0)</f>
        <v>0</v>
      </c>
      <c r="E192" s="17">
        <f>IFERROR(__xludf.DUMMYFUNCTION("LET(
  t, LOWER(TRIM(data_survey!K191)),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92" s="17">
        <f>IFERROR(__xludf.DUMMYFUNCTION("LET(
  t, LOWER(TRIM(data_survey!M191)),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92" s="17">
        <f>if(data_survey!O191="Có", 1, 0)</f>
        <v>1</v>
      </c>
      <c r="H192" s="17">
        <f>if(data_survey!R191="", 0, data_survey!R191)</f>
        <v>1</v>
      </c>
      <c r="I192" s="17">
        <f>data_survey!W191</f>
        <v>15</v>
      </c>
      <c r="J192" s="17">
        <f>if(data_survey!AF191="Không áp lực", 0, if(data_survey!AF191="Có chút áp lực", 1, if(data_survey!AF191="Áp lực nhiều", 2, 3)))</f>
        <v>1</v>
      </c>
      <c r="K192" s="17">
        <f>SWITCH(data_survey!AG191,
 "Không ảnh hưởng",0,
 "Có chút ảnh hưởng",1,
 "Ảnh hưởng nhiều",2,
 "Ảnh hưởng rất nhiều",3)</f>
        <v>0</v>
      </c>
      <c r="L192" s="17">
        <f>SWITCH(data_survey!AD191,
 "Không",0,
 "Có một chút",1,
 "Rất lo lắng",2)</f>
        <v>1</v>
      </c>
      <c r="M192" s="17">
        <f>SWITCH(data_survey!AE191,
 "Không",0,
 "Có một chút",1,
 "Nhiều",2)</f>
        <v>0</v>
      </c>
      <c r="N192" s="17">
        <f>data_survey!BV191</f>
        <v>4</v>
      </c>
      <c r="O192" s="17">
        <f>SWITCH(data_survey!BY191,
 "Không",0,
 "Có",1,
 "Nhiều",2)</f>
        <v>0</v>
      </c>
      <c r="P192" s="17">
        <f>if(data_survey!BW191="Không", 0, 1)</f>
        <v>0</v>
      </c>
      <c r="Q192" s="17">
        <f>IF(OR(
ISNUMBER(SEARCH("cha",data_survey!BX191)),
ISNUMBER(SEARCH("mẹ",data_survey!BX191)),
ISNUMBER(SEARCH("ba mẹ",data_survey!BX191)),
ISNUMBER(SEARCH("bame",data_survey!BX191)),
ISNUMBER(SEARCH("gia đình",data_survey!BX191)),
ISNUMBER(SEARCH("chị",data_survey!BX191)),
ISNUMBER(SEARCH("anh",data_survey!BX191)),
ISNUMBER(SEARCH("ông bà",data_survey!BX191)),
ISNUMBER(SEARCH("giám hộ",data_survey!BX191))
),1,
IF(OR(
ISNUMBER(SEARCH("bản thân",data_survey!BX191)),
ISNUMBER(SEARCH("tự mình",data_survey!BX191)),
ISNUMBER(SEARCH("tự bản thân",data_survey!BX191)),
ISNUMBER(SEARCH("tiền đi làm",data_survey!BX191)),
ISNUMBER(SEARCH("nghiên cứu khoa học",data_survey!BX191)),
ISNUMBER(SEARCH("một nửa lo",data_survey!BX191))
),2,
IF(OR(
ISNUMBER(SEARCH("học bổng",data_survey!BX191)),
ISNUMBER(SEARCH("giảm học phí",data_survey!BX191)),
ISNUMBER(SEARCH("không cần HP",data_survey!BX191)),
ISNUMBER(SEARCH("sư phạm",data_survey!BX191))
),3,4)))</f>
        <v>1</v>
      </c>
      <c r="R192" s="17">
        <f>data_survey!AN191</f>
        <v>0</v>
      </c>
      <c r="S192" s="17">
        <f>data_survey!AJ191</f>
        <v>0</v>
      </c>
      <c r="T192" s="17">
        <f>data_survey!AJ191</f>
        <v>0</v>
      </c>
      <c r="U192" s="17">
        <f>data_survey!CI191</f>
        <v>0</v>
      </c>
      <c r="V192" s="17">
        <f>data_survey!CG191</f>
        <v>0</v>
      </c>
      <c r="W192" s="17">
        <f>data_survey!CE191</f>
        <v>0</v>
      </c>
      <c r="X192" s="17">
        <f>data_survey!CC191</f>
        <v>0</v>
      </c>
      <c r="Y192" s="17">
        <f>data_survey!CA191</f>
        <v>0</v>
      </c>
      <c r="Z192" s="17">
        <f>data_survey!BN191</f>
        <v>4</v>
      </c>
      <c r="AA192" s="17">
        <f>data_survey!BP191</f>
        <v>0</v>
      </c>
      <c r="AB192" s="17">
        <f>data_survey!BQ191</f>
        <v>2</v>
      </c>
      <c r="AC192" s="17">
        <f>data_survey!BT191</f>
        <v>0</v>
      </c>
      <c r="AD192" s="17">
        <f>data_survey!CU191</f>
        <v>0</v>
      </c>
      <c r="AE192" s="17">
        <f>data_survey!CV191</f>
        <v>1</v>
      </c>
      <c r="AF192" s="17">
        <f>data_survey!CW191</f>
        <v>0</v>
      </c>
      <c r="AG192" s="17">
        <f>data_survey!CO191</f>
        <v>0</v>
      </c>
      <c r="AH192" s="17">
        <f>data_survey!DA191</f>
        <v>0</v>
      </c>
      <c r="AI192" s="17">
        <f>data_survey!DC191</f>
        <v>0</v>
      </c>
      <c r="AJ192" s="17">
        <f>data_survey!DQ191</f>
        <v>0</v>
      </c>
      <c r="AK192" s="17">
        <f>data_survey!DF191</f>
        <v>0</v>
      </c>
      <c r="AL192" s="17">
        <f>if(AK192=1, data_survey!DN191, 0)</f>
        <v>0</v>
      </c>
      <c r="AM192" s="17">
        <f>data_survey!CM191</f>
        <v>6</v>
      </c>
      <c r="AN192" s="17">
        <f>data_survey!DH191</f>
        <v>0</v>
      </c>
      <c r="AO192" s="17">
        <f>data_survey!DJ191</f>
        <v>0</v>
      </c>
      <c r="AP192" s="17">
        <f>data_survey!DL191</f>
        <v>0</v>
      </c>
      <c r="AQ192" s="17">
        <f>data_survey!BC191</f>
        <v>1</v>
      </c>
      <c r="AR192" s="17">
        <f>data_survey!BD191</f>
        <v>1</v>
      </c>
      <c r="AS192" s="17">
        <f>data_survey!BE191</f>
        <v>1</v>
      </c>
      <c r="AT192" s="17">
        <f>data_survey!BF191</f>
        <v>1</v>
      </c>
      <c r="AU192" s="17">
        <f>data_survey!BG191</f>
        <v>2</v>
      </c>
      <c r="AV192" s="17">
        <f>data_survey!BH191</f>
        <v>1</v>
      </c>
      <c r="AW192" s="17">
        <f>data_survey!BI191</f>
        <v>1</v>
      </c>
      <c r="AX192" s="17">
        <f>data_survey!AP191</f>
        <v>2</v>
      </c>
      <c r="AY192" s="17">
        <f>data_survey!AQ191</f>
        <v>1</v>
      </c>
      <c r="AZ192" s="17">
        <f>data_survey!AR191</f>
        <v>2</v>
      </c>
      <c r="BA192" s="17">
        <f>data_survey!AS191</f>
        <v>2</v>
      </c>
      <c r="BB192" s="17">
        <f>data_survey!AT191</f>
        <v>1</v>
      </c>
      <c r="BC192" s="17">
        <f>data_survey!AU191</f>
        <v>1</v>
      </c>
      <c r="BD192" s="17">
        <f>data_survey!AV191</f>
        <v>1</v>
      </c>
      <c r="BE192" s="17">
        <f>data_survey!AW191</f>
        <v>2</v>
      </c>
      <c r="BF192" s="17">
        <f>data_survey!AX191</f>
        <v>1</v>
      </c>
      <c r="BG192" s="17"/>
    </row>
    <row r="193">
      <c r="A193" s="17">
        <f>if(data_survey!C192="Nam", 0, 1)</f>
        <v>1</v>
      </c>
      <c r="B193" s="17">
        <f>IFERROR(__xludf.DUMMYFUNCTION("LET(
  t, LOWER(TRIM(data_survey!E192)),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93" s="17">
        <f>IFERROR(__xludf.DUMMYFUNCTION("LET(
  t, LOWER(TRIM(data_survey!G192)),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93" s="17">
        <f>IFERROR(__xludf.DUMMYFUNCTION("LET(
  text, LOWER(data_survey!I192),
  IFERROR(
    IFS(
      REGEXMATCH(text,""ở cùng gia đình|ở trọ cùng gia đình""), 0,
      REGEXMATCH(text,""thuê trọ""), 1,
      REGEXMATCH(text,""ở ktx""), 2,
      REGEXMATCH(text,""có nhà tại khu vực đang học|c"&amp;"ó nhà|ở riêng tại chung cư""), 3,
      REGEXMATCH(text,""ở nhà người quen""), 4
    ),
  -1)
)"),4.0)</f>
        <v>4</v>
      </c>
      <c r="E193" s="17">
        <f>IFERROR(__xludf.DUMMYFUNCTION("LET(
  t, LOWER(TRIM(data_survey!K192)),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93" s="17">
        <f>IFERROR(__xludf.DUMMYFUNCTION("LET(
  t, LOWER(TRIM(data_survey!M192)),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93" s="17">
        <f>if(data_survey!O192="Có", 1, 0)</f>
        <v>0</v>
      </c>
      <c r="H193" s="17">
        <f>if(data_survey!R192="", 0, data_survey!R192)</f>
        <v>0</v>
      </c>
      <c r="I193" s="17">
        <f>data_survey!W192</f>
        <v>0</v>
      </c>
      <c r="J193" s="17">
        <f>if(data_survey!AF192="Không áp lực", 0, if(data_survey!AF192="Có chút áp lực", 1, if(data_survey!AF192="Áp lực nhiều", 2, 3)))</f>
        <v>1</v>
      </c>
      <c r="K193" s="17">
        <f>SWITCH(data_survey!AG192,
 "Không ảnh hưởng",0,
 "Có chút ảnh hưởng",1,
 "Ảnh hưởng nhiều",2,
 "Ảnh hưởng rất nhiều",3)</f>
        <v>1</v>
      </c>
      <c r="L193" s="17">
        <f>SWITCH(data_survey!AD192,
 "Không",0,
 "Có một chút",1,
 "Rất lo lắng",2)</f>
        <v>1</v>
      </c>
      <c r="M193" s="17">
        <f>SWITCH(data_survey!AE192,
 "Không",0,
 "Có một chút",1,
 "Nhiều",2)</f>
        <v>1</v>
      </c>
      <c r="N193" s="17">
        <f>data_survey!BV192</f>
        <v>3</v>
      </c>
      <c r="O193" s="17">
        <f>SWITCH(data_survey!BY192,
 "Không",0,
 "Có",1,
 "Nhiều",2)</f>
        <v>1</v>
      </c>
      <c r="P193" s="17">
        <f>if(data_survey!BW192="Không", 0, 1)</f>
        <v>1</v>
      </c>
      <c r="Q193" s="17">
        <f>IF(OR(
ISNUMBER(SEARCH("cha",data_survey!BX192)),
ISNUMBER(SEARCH("mẹ",data_survey!BX192)),
ISNUMBER(SEARCH("ba mẹ",data_survey!BX192)),
ISNUMBER(SEARCH("bame",data_survey!BX192)),
ISNUMBER(SEARCH("gia đình",data_survey!BX192)),
ISNUMBER(SEARCH("chị",data_survey!BX192)),
ISNUMBER(SEARCH("anh",data_survey!BX192)),
ISNUMBER(SEARCH("ông bà",data_survey!BX192)),
ISNUMBER(SEARCH("giám hộ",data_survey!BX192))
),1,
IF(OR(
ISNUMBER(SEARCH("bản thân",data_survey!BX192)),
ISNUMBER(SEARCH("tự mình",data_survey!BX192)),
ISNUMBER(SEARCH("tự bản thân",data_survey!BX192)),
ISNUMBER(SEARCH("tiền đi làm",data_survey!BX192)),
ISNUMBER(SEARCH("nghiên cứu khoa học",data_survey!BX192)),
ISNUMBER(SEARCH("một nửa lo",data_survey!BX192))
),2,
IF(OR(
ISNUMBER(SEARCH("học bổng",data_survey!BX192)),
ISNUMBER(SEARCH("giảm học phí",data_survey!BX192)),
ISNUMBER(SEARCH("không cần HP",data_survey!BX192)),
ISNUMBER(SEARCH("sư phạm",data_survey!BX192))
),3,4)))</f>
        <v>1</v>
      </c>
      <c r="R193" s="17">
        <f>data_survey!AN192</f>
        <v>0</v>
      </c>
      <c r="S193" s="17">
        <f>data_survey!AJ192</f>
        <v>0</v>
      </c>
      <c r="T193" s="17">
        <f>data_survey!AJ192</f>
        <v>0</v>
      </c>
      <c r="U193" s="17">
        <f>data_survey!CI192</f>
        <v>0</v>
      </c>
      <c r="V193" s="17">
        <f>data_survey!CG192</f>
        <v>0</v>
      </c>
      <c r="W193" s="17">
        <f>data_survey!CE192</f>
        <v>0</v>
      </c>
      <c r="X193" s="17">
        <f>data_survey!CC192</f>
        <v>1</v>
      </c>
      <c r="Y193" s="17">
        <f>data_survey!CA192</f>
        <v>1</v>
      </c>
      <c r="Z193" s="17">
        <f>data_survey!BN192</f>
        <v>3</v>
      </c>
      <c r="AA193" s="17">
        <f>data_survey!BP192</f>
        <v>0</v>
      </c>
      <c r="AB193" s="17">
        <f>data_survey!BQ192</f>
        <v>2</v>
      </c>
      <c r="AC193" s="17">
        <f>data_survey!BT192</f>
        <v>1</v>
      </c>
      <c r="AD193" s="17">
        <f>data_survey!CU192</f>
        <v>0</v>
      </c>
      <c r="AE193" s="17">
        <f>data_survey!CV192</f>
        <v>0</v>
      </c>
      <c r="AF193" s="17">
        <f>data_survey!CW192</f>
        <v>0</v>
      </c>
      <c r="AG193" s="17">
        <f>data_survey!CO192</f>
        <v>1</v>
      </c>
      <c r="AH193" s="17">
        <f>data_survey!DA192</f>
        <v>0</v>
      </c>
      <c r="AI193" s="17">
        <f>data_survey!DC192</f>
        <v>0</v>
      </c>
      <c r="AJ193" s="17">
        <f>data_survey!DQ192</f>
        <v>0</v>
      </c>
      <c r="AK193" s="17">
        <f>data_survey!DF192</f>
        <v>0</v>
      </c>
      <c r="AL193" s="17">
        <f>if(AK193=1, data_survey!DN192, 0)</f>
        <v>0</v>
      </c>
      <c r="AM193" s="17">
        <f>data_survey!CM192</f>
        <v>6</v>
      </c>
      <c r="AN193" s="17">
        <f>data_survey!DH192</f>
        <v>1</v>
      </c>
      <c r="AO193" s="17">
        <f>data_survey!DJ192</f>
        <v>0</v>
      </c>
      <c r="AP193" s="17">
        <f>data_survey!DL192</f>
        <v>0</v>
      </c>
      <c r="AQ193" s="17">
        <f>data_survey!BC192</f>
        <v>1</v>
      </c>
      <c r="AR193" s="17">
        <f>data_survey!BD192</f>
        <v>2</v>
      </c>
      <c r="AS193" s="17">
        <f>data_survey!BE192</f>
        <v>1</v>
      </c>
      <c r="AT193" s="17">
        <f>data_survey!BF192</f>
        <v>2</v>
      </c>
      <c r="AU193" s="17">
        <f>data_survey!BG192</f>
        <v>2</v>
      </c>
      <c r="AV193" s="17">
        <f>data_survey!BH192</f>
        <v>1</v>
      </c>
      <c r="AW193" s="17">
        <f>data_survey!BI192</f>
        <v>2</v>
      </c>
      <c r="AX193" s="17">
        <f>data_survey!AP192</f>
        <v>3</v>
      </c>
      <c r="AY193" s="17">
        <f>data_survey!AQ192</f>
        <v>1</v>
      </c>
      <c r="AZ193" s="17">
        <f>data_survey!AR192</f>
        <v>2</v>
      </c>
      <c r="BA193" s="17">
        <f>data_survey!AS192</f>
        <v>2</v>
      </c>
      <c r="BB193" s="17">
        <f>data_survey!AT192</f>
        <v>2</v>
      </c>
      <c r="BC193" s="17">
        <f>data_survey!AU192</f>
        <v>2</v>
      </c>
      <c r="BD193" s="17">
        <f>data_survey!AV192</f>
        <v>2</v>
      </c>
      <c r="BE193" s="17">
        <f>data_survey!AW192</f>
        <v>1</v>
      </c>
      <c r="BF193" s="17">
        <f>data_survey!AX192</f>
        <v>1</v>
      </c>
      <c r="BG193" s="17"/>
    </row>
    <row r="194">
      <c r="A194" s="17">
        <f>if(data_survey!C193="Nam", 0, 1)</f>
        <v>0</v>
      </c>
      <c r="B194" s="17">
        <f>IFERROR(__xludf.DUMMYFUNCTION("LET(
  t, LOWER(TRIM(data_survey!E193)),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94" s="17">
        <f>IFERROR(__xludf.DUMMYFUNCTION("LET(
  t, LOWER(TRIM(data_survey!G193)),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194" s="17">
        <f>IFERROR(__xludf.DUMMYFUNCTION("LET(
  text, LOWER(data_survey!I193),
  IFERROR(
    IFS(
      REGEXMATCH(text,""ở cùng gia đình|ở trọ cùng gia đình""), 0,
      REGEXMATCH(text,""thuê trọ""), 1,
      REGEXMATCH(text,""ở ktx""), 2,
      REGEXMATCH(text,""có nhà tại khu vực đang học|c"&amp;"ó nhà|ở riêng tại chung cư""), 3,
      REGEXMATCH(text,""ở nhà người quen""), 4
    ),
  -1)
)"),1.0)</f>
        <v>1</v>
      </c>
      <c r="E194" s="17">
        <f>IFERROR(__xludf.DUMMYFUNCTION("LET(
  t, LOWER(TRIM(data_survey!K193)),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194" s="17">
        <f>IFERROR(__xludf.DUMMYFUNCTION("LET(
  t, LOWER(TRIM(data_survey!M193)),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94" s="17">
        <f>if(data_survey!O193="Có", 1, 0)</f>
        <v>1</v>
      </c>
      <c r="H194" s="17">
        <f>if(data_survey!R193="", 0, data_survey!R193)</f>
        <v>1</v>
      </c>
      <c r="I194" s="17">
        <f>data_survey!W193</f>
        <v>20</v>
      </c>
      <c r="J194" s="17">
        <f>if(data_survey!AF193="Không áp lực", 0, if(data_survey!AF193="Có chút áp lực", 1, if(data_survey!AF193="Áp lực nhiều", 2, 3)))</f>
        <v>0</v>
      </c>
      <c r="K194" s="17">
        <f>SWITCH(data_survey!AG193,
 "Không ảnh hưởng",0,
 "Có chút ảnh hưởng",1,
 "Ảnh hưởng nhiều",2,
 "Ảnh hưởng rất nhiều",3)</f>
        <v>0</v>
      </c>
      <c r="L194" s="17">
        <f>SWITCH(data_survey!AD193,
 "Không",0,
 "Có một chút",1,
 "Rất lo lắng",2)</f>
        <v>1</v>
      </c>
      <c r="M194" s="17">
        <f>SWITCH(data_survey!AE193,
 "Không",0,
 "Có một chút",1,
 "Nhiều",2)</f>
        <v>1</v>
      </c>
      <c r="N194" s="17">
        <f>data_survey!BV193</f>
        <v>5</v>
      </c>
      <c r="O194" s="17">
        <f>SWITCH(data_survey!BY193,
 "Không",0,
 "Có",1,
 "Nhiều",2)</f>
        <v>1</v>
      </c>
      <c r="P194" s="17">
        <f>if(data_survey!BW193="Không", 0, 1)</f>
        <v>0</v>
      </c>
      <c r="Q194" s="17">
        <f>IF(OR(
ISNUMBER(SEARCH("cha",data_survey!BX193)),
ISNUMBER(SEARCH("mẹ",data_survey!BX193)),
ISNUMBER(SEARCH("ba mẹ",data_survey!BX193)),
ISNUMBER(SEARCH("bame",data_survey!BX193)),
ISNUMBER(SEARCH("gia đình",data_survey!BX193)),
ISNUMBER(SEARCH("chị",data_survey!BX193)),
ISNUMBER(SEARCH("anh",data_survey!BX193)),
ISNUMBER(SEARCH("ông bà",data_survey!BX193)),
ISNUMBER(SEARCH("giám hộ",data_survey!BX193))
),1,
IF(OR(
ISNUMBER(SEARCH("bản thân",data_survey!BX193)),
ISNUMBER(SEARCH("tự mình",data_survey!BX193)),
ISNUMBER(SEARCH("tự bản thân",data_survey!BX193)),
ISNUMBER(SEARCH("tiền đi làm",data_survey!BX193)),
ISNUMBER(SEARCH("nghiên cứu khoa học",data_survey!BX193)),
ISNUMBER(SEARCH("một nửa lo",data_survey!BX193))
),2,
IF(OR(
ISNUMBER(SEARCH("học bổng",data_survey!BX193)),
ISNUMBER(SEARCH("giảm học phí",data_survey!BX193)),
ISNUMBER(SEARCH("không cần HP",data_survey!BX193)),
ISNUMBER(SEARCH("sư phạm",data_survey!BX193))
),3,4)))</f>
        <v>1</v>
      </c>
      <c r="R194" s="17">
        <f>data_survey!AN193</f>
        <v>0</v>
      </c>
      <c r="S194" s="17">
        <f>data_survey!AJ193</f>
        <v>0</v>
      </c>
      <c r="T194" s="17">
        <f>data_survey!AJ193</f>
        <v>0</v>
      </c>
      <c r="U194" s="17">
        <f>data_survey!CI193</f>
        <v>1</v>
      </c>
      <c r="V194" s="17">
        <f>data_survey!CG193</f>
        <v>1</v>
      </c>
      <c r="W194" s="17">
        <f>data_survey!CE193</f>
        <v>1</v>
      </c>
      <c r="X194" s="17">
        <f>data_survey!CC193</f>
        <v>0</v>
      </c>
      <c r="Y194" s="17">
        <f>data_survey!CA193</f>
        <v>0</v>
      </c>
      <c r="Z194" s="17">
        <f>data_survey!BN193</f>
        <v>1</v>
      </c>
      <c r="AA194" s="17">
        <f>data_survey!BP193</f>
        <v>0</v>
      </c>
      <c r="AB194" s="17">
        <f>data_survey!BQ193</f>
        <v>1</v>
      </c>
      <c r="AC194" s="17">
        <f>data_survey!BT193</f>
        <v>0</v>
      </c>
      <c r="AD194" s="17">
        <f>data_survey!CU193</f>
        <v>0</v>
      </c>
      <c r="AE194" s="17">
        <f>data_survey!CV193</f>
        <v>0</v>
      </c>
      <c r="AF194" s="17">
        <f>data_survey!CW193</f>
        <v>0</v>
      </c>
      <c r="AG194" s="17">
        <f>data_survey!CO193</f>
        <v>0</v>
      </c>
      <c r="AH194" s="17">
        <f>data_survey!DA193</f>
        <v>0</v>
      </c>
      <c r="AI194" s="17">
        <f>data_survey!DC193</f>
        <v>0</v>
      </c>
      <c r="AJ194" s="17">
        <f>data_survey!DQ193</f>
        <v>0</v>
      </c>
      <c r="AK194" s="17">
        <f>data_survey!DF193</f>
        <v>1</v>
      </c>
      <c r="AL194" s="17">
        <f>if(AK194=1, data_survey!DN193, 0)</f>
        <v>5</v>
      </c>
      <c r="AM194" s="17">
        <f>data_survey!CM193</f>
        <v>0.75</v>
      </c>
      <c r="AN194" s="17">
        <f>data_survey!DH193</f>
        <v>1</v>
      </c>
      <c r="AO194" s="17">
        <f>data_survey!DJ193</f>
        <v>0</v>
      </c>
      <c r="AP194" s="17">
        <f>data_survey!DL193</f>
        <v>0</v>
      </c>
      <c r="AQ194" s="17">
        <f>data_survey!BC193</f>
        <v>1</v>
      </c>
      <c r="AR194" s="17">
        <f>data_survey!BD193</f>
        <v>1</v>
      </c>
      <c r="AS194" s="17">
        <f>data_survey!BE193</f>
        <v>1</v>
      </c>
      <c r="AT194" s="17">
        <f>data_survey!BF193</f>
        <v>1</v>
      </c>
      <c r="AU194" s="17">
        <f>data_survey!BG193</f>
        <v>1</v>
      </c>
      <c r="AV194" s="17">
        <f>data_survey!BH193</f>
        <v>1</v>
      </c>
      <c r="AW194" s="17">
        <f>data_survey!BI193</f>
        <v>1</v>
      </c>
      <c r="AX194" s="17">
        <f>data_survey!AP193</f>
        <v>1</v>
      </c>
      <c r="AY194" s="17">
        <f>data_survey!AQ193</f>
        <v>1</v>
      </c>
      <c r="AZ194" s="17">
        <f>data_survey!AR193</f>
        <v>1</v>
      </c>
      <c r="BA194" s="17">
        <f>data_survey!AS193</f>
        <v>1</v>
      </c>
      <c r="BB194" s="17">
        <f>data_survey!AT193</f>
        <v>1</v>
      </c>
      <c r="BC194" s="17">
        <f>data_survey!AU193</f>
        <v>1</v>
      </c>
      <c r="BD194" s="17">
        <f>data_survey!AV193</f>
        <v>1</v>
      </c>
      <c r="BE194" s="17">
        <f>data_survey!AW193</f>
        <v>1</v>
      </c>
      <c r="BF194" s="17">
        <f>data_survey!AX193</f>
        <v>1</v>
      </c>
      <c r="BG194" s="17"/>
    </row>
    <row r="195">
      <c r="A195" s="17">
        <f>if(data_survey!C194="Nam", 0, 1)</f>
        <v>1</v>
      </c>
      <c r="B195" s="17">
        <f>IFERROR(__xludf.DUMMYFUNCTION("LET(
  t, LOWER(TRIM(data_survey!E194)),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95" s="17">
        <f>IFERROR(__xludf.DUMMYFUNCTION("LET(
  t, LOWER(TRIM(data_survey!G194)),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95" s="17">
        <f>IFERROR(__xludf.DUMMYFUNCTION("LET(
  text, LOWER(data_survey!I194),
  IFERROR(
    IFS(
      REGEXMATCH(text,""ở cùng gia đình|ở trọ cùng gia đình""), 0,
      REGEXMATCH(text,""thuê trọ""), 1,
      REGEXMATCH(text,""ở ktx""), 2,
      REGEXMATCH(text,""có nhà tại khu vực đang học|c"&amp;"ó nhà|ở riêng tại chung cư""), 3,
      REGEXMATCH(text,""ở nhà người quen""), 4
    ),
  -1)
)"),0.0)</f>
        <v>0</v>
      </c>
      <c r="E195" s="17">
        <f>IFERROR(__xludf.DUMMYFUNCTION("LET(
  t, LOWER(TRIM(data_survey!K194)),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195" s="17">
        <f>IFERROR(__xludf.DUMMYFUNCTION("LET(
  t, LOWER(TRIM(data_survey!M194)),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95" s="17">
        <f>if(data_survey!O194="Có", 1, 0)</f>
        <v>0</v>
      </c>
      <c r="H195" s="17">
        <f>if(data_survey!R194="", 0, data_survey!R194)</f>
        <v>0</v>
      </c>
      <c r="I195" s="17">
        <f>data_survey!W194</f>
        <v>0</v>
      </c>
      <c r="J195" s="17">
        <f>if(data_survey!AF194="Không áp lực", 0, if(data_survey!AF194="Có chút áp lực", 1, if(data_survey!AF194="Áp lực nhiều", 2, 3)))</f>
        <v>1</v>
      </c>
      <c r="K195" s="17">
        <f>SWITCH(data_survey!AG194,
 "Không ảnh hưởng",0,
 "Có chút ảnh hưởng",1,
 "Ảnh hưởng nhiều",2,
 "Ảnh hưởng rất nhiều",3)</f>
        <v>2</v>
      </c>
      <c r="L195" s="17">
        <f>SWITCH(data_survey!AD194,
 "Không",0,
 "Có một chút",1,
 "Rất lo lắng",2)</f>
        <v>2</v>
      </c>
      <c r="M195" s="17">
        <f>SWITCH(data_survey!AE194,
 "Không",0,
 "Có một chút",1,
 "Nhiều",2)</f>
        <v>0</v>
      </c>
      <c r="N195" s="17">
        <f>data_survey!BV194</f>
        <v>3</v>
      </c>
      <c r="O195" s="17">
        <f>SWITCH(data_survey!BY194,
 "Không",0,
 "Có",1,
 "Nhiều",2)</f>
        <v>0</v>
      </c>
      <c r="P195" s="17">
        <f>if(data_survey!BW194="Không", 0, 1)</f>
        <v>0</v>
      </c>
      <c r="Q195" s="17">
        <f>IF(OR(
ISNUMBER(SEARCH("cha",data_survey!BX194)),
ISNUMBER(SEARCH("mẹ",data_survey!BX194)),
ISNUMBER(SEARCH("ba mẹ",data_survey!BX194)),
ISNUMBER(SEARCH("bame",data_survey!BX194)),
ISNUMBER(SEARCH("gia đình",data_survey!BX194)),
ISNUMBER(SEARCH("chị",data_survey!BX194)),
ISNUMBER(SEARCH("anh",data_survey!BX194)),
ISNUMBER(SEARCH("ông bà",data_survey!BX194)),
ISNUMBER(SEARCH("giám hộ",data_survey!BX194))
),1,
IF(OR(
ISNUMBER(SEARCH("bản thân",data_survey!BX194)),
ISNUMBER(SEARCH("tự mình",data_survey!BX194)),
ISNUMBER(SEARCH("tự bản thân",data_survey!BX194)),
ISNUMBER(SEARCH("tiền đi làm",data_survey!BX194)),
ISNUMBER(SEARCH("nghiên cứu khoa học",data_survey!BX194)),
ISNUMBER(SEARCH("một nửa lo",data_survey!BX194))
),2,
IF(OR(
ISNUMBER(SEARCH("học bổng",data_survey!BX194)),
ISNUMBER(SEARCH("giảm học phí",data_survey!BX194)),
ISNUMBER(SEARCH("không cần HP",data_survey!BX194)),
ISNUMBER(SEARCH("sư phạm",data_survey!BX194))
),3,4)))</f>
        <v>1</v>
      </c>
      <c r="R195" s="17">
        <f>data_survey!AN194</f>
        <v>0</v>
      </c>
      <c r="S195" s="17">
        <f>data_survey!AJ194</f>
        <v>3</v>
      </c>
      <c r="T195" s="17">
        <f>data_survey!AJ194</f>
        <v>3</v>
      </c>
      <c r="U195" s="17">
        <f>data_survey!CI194</f>
        <v>0</v>
      </c>
      <c r="V195" s="17">
        <f>data_survey!CG194</f>
        <v>0</v>
      </c>
      <c r="W195" s="17">
        <f>data_survey!CE194</f>
        <v>1</v>
      </c>
      <c r="X195" s="17">
        <f>data_survey!CC194</f>
        <v>1</v>
      </c>
      <c r="Y195" s="17">
        <f>data_survey!CA194</f>
        <v>2</v>
      </c>
      <c r="Z195" s="17">
        <f>data_survey!BN194</f>
        <v>5</v>
      </c>
      <c r="AA195" s="17">
        <f>data_survey!BP194</f>
        <v>0</v>
      </c>
      <c r="AB195" s="17">
        <f>data_survey!BQ194</f>
        <v>1</v>
      </c>
      <c r="AC195" s="17">
        <f>data_survey!BT194</f>
        <v>0</v>
      </c>
      <c r="AD195" s="17">
        <f>data_survey!CU194</f>
        <v>0</v>
      </c>
      <c r="AE195" s="17">
        <f>data_survey!CV194</f>
        <v>0</v>
      </c>
      <c r="AF195" s="17">
        <f>data_survey!CW194</f>
        <v>0</v>
      </c>
      <c r="AG195" s="17">
        <f>data_survey!CO194</f>
        <v>0</v>
      </c>
      <c r="AH195" s="17">
        <f>data_survey!DA194</f>
        <v>1</v>
      </c>
      <c r="AI195" s="17">
        <f>data_survey!DC194</f>
        <v>1</v>
      </c>
      <c r="AJ195" s="17">
        <f>data_survey!DQ194</f>
        <v>0</v>
      </c>
      <c r="AK195" s="17">
        <f>data_survey!DF194</f>
        <v>0</v>
      </c>
      <c r="AL195" s="17">
        <f>if(AK195=1, data_survey!DN194, 0)</f>
        <v>0</v>
      </c>
      <c r="AM195" s="17">
        <f>data_survey!CM194</f>
        <v>3.5</v>
      </c>
      <c r="AN195" s="17">
        <f>data_survey!DH194</f>
        <v>0</v>
      </c>
      <c r="AO195" s="17">
        <f>data_survey!DJ194</f>
        <v>0</v>
      </c>
      <c r="AP195" s="17">
        <f>data_survey!DL194</f>
        <v>0</v>
      </c>
      <c r="AQ195" s="17">
        <f>data_survey!BC194</f>
        <v>1</v>
      </c>
      <c r="AR195" s="17">
        <f>data_survey!BD194</f>
        <v>1</v>
      </c>
      <c r="AS195" s="17">
        <f>data_survey!BE194</f>
        <v>4</v>
      </c>
      <c r="AT195" s="17">
        <f>data_survey!BF194</f>
        <v>2</v>
      </c>
      <c r="AU195" s="17">
        <f>data_survey!BG194</f>
        <v>3</v>
      </c>
      <c r="AV195" s="17">
        <f>data_survey!BH194</f>
        <v>1</v>
      </c>
      <c r="AW195" s="17">
        <f>data_survey!BI194</f>
        <v>1</v>
      </c>
      <c r="AX195" s="17">
        <f>data_survey!AP194</f>
        <v>2</v>
      </c>
      <c r="AY195" s="17">
        <f>data_survey!AQ194</f>
        <v>2</v>
      </c>
      <c r="AZ195" s="17">
        <f>data_survey!AR194</f>
        <v>4</v>
      </c>
      <c r="BA195" s="17">
        <f>data_survey!AS194</f>
        <v>3</v>
      </c>
      <c r="BB195" s="17">
        <f>data_survey!AT194</f>
        <v>4</v>
      </c>
      <c r="BC195" s="17">
        <f>data_survey!AU194</f>
        <v>2</v>
      </c>
      <c r="BD195" s="17">
        <f>data_survey!AV194</f>
        <v>2</v>
      </c>
      <c r="BE195" s="17">
        <f>data_survey!AW194</f>
        <v>1</v>
      </c>
      <c r="BF195" s="17">
        <f>data_survey!AX194</f>
        <v>2</v>
      </c>
      <c r="BG195" s="17"/>
    </row>
    <row r="196">
      <c r="A196" s="17">
        <f>if(data_survey!C195="Nam", 0, 1)</f>
        <v>0</v>
      </c>
      <c r="B196" s="17">
        <f>IFERROR(__xludf.DUMMYFUNCTION("LET(
  t, LOWER(TRIM(data_survey!E195)),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96" s="17">
        <f>IFERROR(__xludf.DUMMYFUNCTION("LET(
  t, LOWER(TRIM(data_survey!G195)),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196" s="17">
        <f>IFERROR(__xludf.DUMMYFUNCTION("LET(
  text, LOWER(data_survey!I195),
  IFERROR(
    IFS(
      REGEXMATCH(text,""ở cùng gia đình|ở trọ cùng gia đình""), 0,
      REGEXMATCH(text,""thuê trọ""), 1,
      REGEXMATCH(text,""ở ktx""), 2,
      REGEXMATCH(text,""có nhà tại khu vực đang học|c"&amp;"ó nhà|ở riêng tại chung cư""), 3,
      REGEXMATCH(text,""ở nhà người quen""), 4
    ),
  -1)
)"),0.0)</f>
        <v>0</v>
      </c>
      <c r="E196" s="17">
        <f>IFERROR(__xludf.DUMMYFUNCTION("LET(
  t, LOWER(TRIM(data_survey!K195)),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96" s="17">
        <f>IFERROR(__xludf.DUMMYFUNCTION("LET(
  t, LOWER(TRIM(data_survey!M195)),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96" s="17">
        <f>if(data_survey!O195="Có", 1, 0)</f>
        <v>0</v>
      </c>
      <c r="H196" s="17">
        <f>if(data_survey!R195="", 0, data_survey!R195)</f>
        <v>0</v>
      </c>
      <c r="I196" s="17">
        <f>data_survey!W195</f>
        <v>0</v>
      </c>
      <c r="J196" s="17">
        <f>if(data_survey!AF195="Không áp lực", 0, if(data_survey!AF195="Có chút áp lực", 1, if(data_survey!AF195="Áp lực nhiều", 2, 3)))</f>
        <v>1</v>
      </c>
      <c r="K196" s="17">
        <f>SWITCH(data_survey!AG195,
 "Không ảnh hưởng",0,
 "Có chút ảnh hưởng",1,
 "Ảnh hưởng nhiều",2,
 "Ảnh hưởng rất nhiều",3)</f>
        <v>1</v>
      </c>
      <c r="L196" s="17">
        <f>SWITCH(data_survey!AD195,
 "Không",0,
 "Có một chút",1,
 "Rất lo lắng",2)</f>
        <v>1</v>
      </c>
      <c r="M196" s="17">
        <f>SWITCH(data_survey!AE195,
 "Không",0,
 "Có một chút",1,
 "Nhiều",2)</f>
        <v>0</v>
      </c>
      <c r="N196" s="17">
        <f>data_survey!BV195</f>
        <v>3</v>
      </c>
      <c r="O196" s="17">
        <f>SWITCH(data_survey!BY195,
 "Không",0,
 "Có",1,
 "Nhiều",2)</f>
        <v>0</v>
      </c>
      <c r="P196" s="17">
        <f>if(data_survey!BW195="Không", 0, 1)</f>
        <v>1</v>
      </c>
      <c r="Q196" s="17">
        <f>IF(OR(
ISNUMBER(SEARCH("cha",data_survey!BX195)),
ISNUMBER(SEARCH("mẹ",data_survey!BX195)),
ISNUMBER(SEARCH("ba mẹ",data_survey!BX195)),
ISNUMBER(SEARCH("bame",data_survey!BX195)),
ISNUMBER(SEARCH("gia đình",data_survey!BX195)),
ISNUMBER(SEARCH("chị",data_survey!BX195)),
ISNUMBER(SEARCH("anh",data_survey!BX195)),
ISNUMBER(SEARCH("ông bà",data_survey!BX195)),
ISNUMBER(SEARCH("giám hộ",data_survey!BX195))
),1,
IF(OR(
ISNUMBER(SEARCH("bản thân",data_survey!BX195)),
ISNUMBER(SEARCH("tự mình",data_survey!BX195)),
ISNUMBER(SEARCH("tự bản thân",data_survey!BX195)),
ISNUMBER(SEARCH("tiền đi làm",data_survey!BX195)),
ISNUMBER(SEARCH("nghiên cứu khoa học",data_survey!BX195)),
ISNUMBER(SEARCH("một nửa lo",data_survey!BX195))
),2,
IF(OR(
ISNUMBER(SEARCH("học bổng",data_survey!BX195)),
ISNUMBER(SEARCH("giảm học phí",data_survey!BX195)),
ISNUMBER(SEARCH("không cần HP",data_survey!BX195)),
ISNUMBER(SEARCH("sư phạm",data_survey!BX195))
),3,4)))</f>
        <v>1</v>
      </c>
      <c r="R196" s="17">
        <f>data_survey!AN195</f>
        <v>0</v>
      </c>
      <c r="S196" s="17">
        <f>data_survey!AJ195</f>
        <v>0</v>
      </c>
      <c r="T196" s="17">
        <f>data_survey!AJ195</f>
        <v>0</v>
      </c>
      <c r="U196" s="17">
        <f>data_survey!CI195</f>
        <v>0</v>
      </c>
      <c r="V196" s="17">
        <f>data_survey!CG195</f>
        <v>0</v>
      </c>
      <c r="W196" s="17">
        <f>data_survey!CE195</f>
        <v>0</v>
      </c>
      <c r="X196" s="17">
        <f>data_survey!CC195</f>
        <v>1</v>
      </c>
      <c r="Y196" s="17">
        <f>data_survey!CA195</f>
        <v>1</v>
      </c>
      <c r="Z196" s="17">
        <f>data_survey!BN195</f>
        <v>1</v>
      </c>
      <c r="AA196" s="17">
        <f>data_survey!BP195</f>
        <v>1</v>
      </c>
      <c r="AB196" s="17">
        <f>data_survey!BQ195</f>
        <v>4</v>
      </c>
      <c r="AC196" s="17">
        <f>data_survey!BT195</f>
        <v>0</v>
      </c>
      <c r="AD196" s="17">
        <f>data_survey!CU195</f>
        <v>0</v>
      </c>
      <c r="AE196" s="17">
        <f>data_survey!CV195</f>
        <v>0</v>
      </c>
      <c r="AF196" s="17">
        <f>data_survey!CW195</f>
        <v>0</v>
      </c>
      <c r="AG196" s="17">
        <f>data_survey!CO195</f>
        <v>0</v>
      </c>
      <c r="AH196" s="17">
        <f>data_survey!DA195</f>
        <v>0</v>
      </c>
      <c r="AI196" s="17">
        <f>data_survey!DC195</f>
        <v>0</v>
      </c>
      <c r="AJ196" s="17">
        <f>data_survey!DQ195</f>
        <v>0</v>
      </c>
      <c r="AK196" s="17">
        <f>data_survey!DF195</f>
        <v>0</v>
      </c>
      <c r="AL196" s="17">
        <f>if(AK196=1, data_survey!DN195, 0)</f>
        <v>0</v>
      </c>
      <c r="AM196" s="17">
        <f>data_survey!CM195</f>
        <v>6</v>
      </c>
      <c r="AN196" s="17">
        <f>data_survey!DH195</f>
        <v>0</v>
      </c>
      <c r="AO196" s="17">
        <f>data_survey!DJ195</f>
        <v>0</v>
      </c>
      <c r="AP196" s="17">
        <f>data_survey!DL195</f>
        <v>0</v>
      </c>
      <c r="AQ196" s="17">
        <f>data_survey!BC195</f>
        <v>2</v>
      </c>
      <c r="AR196" s="17">
        <f>data_survey!BD195</f>
        <v>1</v>
      </c>
      <c r="AS196" s="17">
        <f>data_survey!BE195</f>
        <v>3</v>
      </c>
      <c r="AT196" s="17">
        <f>data_survey!BF195</f>
        <v>1</v>
      </c>
      <c r="AU196" s="17">
        <f>data_survey!BG195</f>
        <v>2</v>
      </c>
      <c r="AV196" s="17">
        <f>data_survey!BH195</f>
        <v>1</v>
      </c>
      <c r="AW196" s="17">
        <f>data_survey!BI195</f>
        <v>1</v>
      </c>
      <c r="AX196" s="17">
        <f>data_survey!AP195</f>
        <v>2</v>
      </c>
      <c r="AY196" s="17">
        <f>data_survey!AQ195</f>
        <v>2</v>
      </c>
      <c r="AZ196" s="17">
        <f>data_survey!AR195</f>
        <v>4</v>
      </c>
      <c r="BA196" s="17">
        <f>data_survey!AS195</f>
        <v>3</v>
      </c>
      <c r="BB196" s="17">
        <f>data_survey!AT195</f>
        <v>2</v>
      </c>
      <c r="BC196" s="17">
        <f>data_survey!AU195</f>
        <v>2</v>
      </c>
      <c r="BD196" s="17">
        <f>data_survey!AV195</f>
        <v>1</v>
      </c>
      <c r="BE196" s="17">
        <f>data_survey!AW195</f>
        <v>1</v>
      </c>
      <c r="BF196" s="17">
        <f>data_survey!AX195</f>
        <v>1</v>
      </c>
      <c r="BG196" s="17"/>
    </row>
    <row r="197">
      <c r="A197" s="17">
        <f>if(data_survey!C196="Nam", 0, 1)</f>
        <v>1</v>
      </c>
      <c r="B197" s="17">
        <f>IFERROR(__xludf.DUMMYFUNCTION("LET(
  t, LOWER(TRIM(data_survey!E196)),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97" s="17">
        <f>IFERROR(__xludf.DUMMYFUNCTION("LET(
  t, LOWER(TRIM(data_survey!G196)),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97" s="17">
        <f>IFERROR(__xludf.DUMMYFUNCTION("LET(
  text, LOWER(data_survey!I196),
  IFERROR(
    IFS(
      REGEXMATCH(text,""ở cùng gia đình|ở trọ cùng gia đình""), 0,
      REGEXMATCH(text,""thuê trọ""), 1,
      REGEXMATCH(text,""ở ktx""), 2,
      REGEXMATCH(text,""có nhà tại khu vực đang học|c"&amp;"ó nhà|ở riêng tại chung cư""), 3,
      REGEXMATCH(text,""ở nhà người quen""), 4
    ),
  -1)
)"),2.0)</f>
        <v>2</v>
      </c>
      <c r="E197" s="17">
        <f>IFERROR(__xludf.DUMMYFUNCTION("LET(
  t, LOWER(TRIM(data_survey!K196)),
  IFERROR(
    IFS(
      REGEXMATCH(t,""xuất\s*sắc""), 0,
      REGEXMATCH(t,""^giỏi$""), 1,
      REGEXMATCH(t,""^khá$""), 2,
      REGEXMATCH(t,""trung bình|bình thường|^4$""), 3,
      REGEXMATCH(t,""rớt""), 4,"&amp;"
      REGEXMATCH(t,""năm nhất|tân sinh viên|mới|chưa|không|sắp thi|chuẩn bị thi|kq|kết quả|chưa có|chưa biết""), 5,
      TRUE, 5
    ),
  5)
)"),5.0)</f>
        <v>5</v>
      </c>
      <c r="F197" s="17">
        <f>IFERROR(__xludf.DUMMYFUNCTION("LET(
  t, LOWER(TRIM(data_survey!M196)),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97" s="17">
        <f>if(data_survey!O196="Có", 1, 0)</f>
        <v>0</v>
      </c>
      <c r="H197" s="17">
        <f>if(data_survey!R196="", 0, data_survey!R196)</f>
        <v>0</v>
      </c>
      <c r="I197" s="17">
        <f>data_survey!W196</f>
        <v>0</v>
      </c>
      <c r="J197" s="17">
        <f>if(data_survey!AF196="Không áp lực", 0, if(data_survey!AF196="Có chút áp lực", 1, if(data_survey!AF196="Áp lực nhiều", 2, 3)))</f>
        <v>1</v>
      </c>
      <c r="K197" s="17">
        <f>SWITCH(data_survey!AG196,
 "Không ảnh hưởng",0,
 "Có chút ảnh hưởng",1,
 "Ảnh hưởng nhiều",2,
 "Ảnh hưởng rất nhiều",3)</f>
        <v>0</v>
      </c>
      <c r="L197" s="17">
        <f>SWITCH(data_survey!AD196,
 "Không",0,
 "Có một chút",1,
 "Rất lo lắng",2)</f>
        <v>1</v>
      </c>
      <c r="M197" s="17">
        <f>SWITCH(data_survey!AE196,
 "Không",0,
 "Có một chút",1,
 "Nhiều",2)</f>
        <v>0</v>
      </c>
      <c r="N197" s="17">
        <f>data_survey!BV196</f>
        <v>3</v>
      </c>
      <c r="O197" s="17">
        <f>SWITCH(data_survey!BY196,
 "Không",0,
 "Có",1,
 "Nhiều",2)</f>
        <v>0</v>
      </c>
      <c r="P197" s="17">
        <f>if(data_survey!BW196="Không", 0, 1)</f>
        <v>1</v>
      </c>
      <c r="Q197" s="17">
        <f>IF(OR(
ISNUMBER(SEARCH("cha",data_survey!BX196)),
ISNUMBER(SEARCH("mẹ",data_survey!BX196)),
ISNUMBER(SEARCH("ba mẹ",data_survey!BX196)),
ISNUMBER(SEARCH("bame",data_survey!BX196)),
ISNUMBER(SEARCH("gia đình",data_survey!BX196)),
ISNUMBER(SEARCH("chị",data_survey!BX196)),
ISNUMBER(SEARCH("anh",data_survey!BX196)),
ISNUMBER(SEARCH("ông bà",data_survey!BX196)),
ISNUMBER(SEARCH("giám hộ",data_survey!BX196))
),1,
IF(OR(
ISNUMBER(SEARCH("bản thân",data_survey!BX196)),
ISNUMBER(SEARCH("tự mình",data_survey!BX196)),
ISNUMBER(SEARCH("tự bản thân",data_survey!BX196)),
ISNUMBER(SEARCH("tiền đi làm",data_survey!BX196)),
ISNUMBER(SEARCH("nghiên cứu khoa học",data_survey!BX196)),
ISNUMBER(SEARCH("một nửa lo",data_survey!BX196))
),2,
IF(OR(
ISNUMBER(SEARCH("học bổng",data_survey!BX196)),
ISNUMBER(SEARCH("giảm học phí",data_survey!BX196)),
ISNUMBER(SEARCH("không cần HP",data_survey!BX196)),
ISNUMBER(SEARCH("sư phạm",data_survey!BX196))
),3,4)))</f>
        <v>1</v>
      </c>
      <c r="R197" s="17">
        <f>data_survey!AN196</f>
        <v>0</v>
      </c>
      <c r="S197" s="17">
        <f>data_survey!AJ196</f>
        <v>0</v>
      </c>
      <c r="T197" s="17">
        <f>data_survey!AJ196</f>
        <v>0</v>
      </c>
      <c r="U197" s="17">
        <f>data_survey!CI196</f>
        <v>1</v>
      </c>
      <c r="V197" s="17">
        <f>data_survey!CG196</f>
        <v>1</v>
      </c>
      <c r="W197" s="17">
        <f>data_survey!CE196</f>
        <v>1</v>
      </c>
      <c r="X197" s="17">
        <f>data_survey!CC196</f>
        <v>1</v>
      </c>
      <c r="Y197" s="17">
        <f>data_survey!CA196</f>
        <v>1</v>
      </c>
      <c r="Z197" s="17">
        <f>data_survey!BN196</f>
        <v>1</v>
      </c>
      <c r="AA197" s="17">
        <f>data_survey!BP196</f>
        <v>0</v>
      </c>
      <c r="AB197" s="17">
        <f>data_survey!BQ196</f>
        <v>1</v>
      </c>
      <c r="AC197" s="17">
        <f>data_survey!BT196</f>
        <v>0</v>
      </c>
      <c r="AD197" s="17">
        <f>data_survey!CU196</f>
        <v>0</v>
      </c>
      <c r="AE197" s="17">
        <f>data_survey!CV196</f>
        <v>0</v>
      </c>
      <c r="AF197" s="17">
        <f>data_survey!CW196</f>
        <v>0</v>
      </c>
      <c r="AG197" s="17">
        <f>data_survey!CO196</f>
        <v>0</v>
      </c>
      <c r="AH197" s="17">
        <f>data_survey!DA196</f>
        <v>0</v>
      </c>
      <c r="AI197" s="17">
        <f>data_survey!DC196</f>
        <v>1</v>
      </c>
      <c r="AJ197" s="17">
        <f>data_survey!DQ196</f>
        <v>0</v>
      </c>
      <c r="AK197" s="17">
        <f>data_survey!DF196</f>
        <v>0</v>
      </c>
      <c r="AL197" s="17">
        <f>if(AK197=1, data_survey!DN196, 0)</f>
        <v>0</v>
      </c>
      <c r="AM197" s="17">
        <f>data_survey!CM196</f>
        <v>6</v>
      </c>
      <c r="AN197" s="17">
        <f>data_survey!DH196</f>
        <v>1</v>
      </c>
      <c r="AO197" s="17">
        <f>data_survey!DJ196</f>
        <v>0</v>
      </c>
      <c r="AP197" s="17">
        <f>data_survey!DL196</f>
        <v>0</v>
      </c>
      <c r="AQ197" s="17">
        <f>data_survey!BC196</f>
        <v>3</v>
      </c>
      <c r="AR197" s="17">
        <f>data_survey!BD196</f>
        <v>3</v>
      </c>
      <c r="AS197" s="17">
        <f>data_survey!BE196</f>
        <v>4</v>
      </c>
      <c r="AT197" s="17">
        <f>data_survey!BF196</f>
        <v>2</v>
      </c>
      <c r="AU197" s="17">
        <f>data_survey!BG196</f>
        <v>2</v>
      </c>
      <c r="AV197" s="17">
        <f>data_survey!BH196</f>
        <v>3</v>
      </c>
      <c r="AW197" s="17">
        <f>data_survey!BI196</f>
        <v>4</v>
      </c>
      <c r="AX197" s="17">
        <f>data_survey!AP196</f>
        <v>4</v>
      </c>
      <c r="AY197" s="17">
        <f>data_survey!AQ196</f>
        <v>3</v>
      </c>
      <c r="AZ197" s="17">
        <f>data_survey!AR196</f>
        <v>4</v>
      </c>
      <c r="BA197" s="17">
        <f>data_survey!AS196</f>
        <v>2</v>
      </c>
      <c r="BB197" s="17">
        <f>data_survey!AT196</f>
        <v>4</v>
      </c>
      <c r="BC197" s="17">
        <f>data_survey!AU196</f>
        <v>4</v>
      </c>
      <c r="BD197" s="17">
        <f>data_survey!AV196</f>
        <v>4</v>
      </c>
      <c r="BE197" s="17">
        <f>data_survey!AW196</f>
        <v>3</v>
      </c>
      <c r="BF197" s="17">
        <f>data_survey!AX196</f>
        <v>3</v>
      </c>
      <c r="BG197" s="17"/>
    </row>
    <row r="198">
      <c r="A198" s="17">
        <f>if(data_survey!C197="Nam", 0, 1)</f>
        <v>1</v>
      </c>
      <c r="B198" s="17">
        <f>IFERROR(__xludf.DUMMYFUNCTION("LET(
  t, LOWER(TRIM(data_survey!E197)),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98" s="17">
        <f>IFERROR(__xludf.DUMMYFUNCTION("LET(
  t, LOWER(TRIM(data_survey!G197)),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98" s="17">
        <f>IFERROR(__xludf.DUMMYFUNCTION("LET(
  text, LOWER(data_survey!I197),
  IFERROR(
    IFS(
      REGEXMATCH(text,""ở cùng gia đình|ở trọ cùng gia đình""), 0,
      REGEXMATCH(text,""thuê trọ""), 1,
      REGEXMATCH(text,""ở ktx""), 2,
      REGEXMATCH(text,""có nhà tại khu vực đang học|c"&amp;"ó nhà|ở riêng tại chung cư""), 3,
      REGEXMATCH(text,""ở nhà người quen""), 4
    ),
  -1)
)"),3.0)</f>
        <v>3</v>
      </c>
      <c r="E198" s="17">
        <f>IFERROR(__xludf.DUMMYFUNCTION("LET(
  t, LOWER(TRIM(data_survey!K197)),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98" s="17">
        <f>IFERROR(__xludf.DUMMYFUNCTION("LET(
  t, LOWER(TRIM(data_survey!M197)),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198" s="17">
        <f>if(data_survey!O197="Có", 1, 0)</f>
        <v>0</v>
      </c>
      <c r="H198" s="17">
        <f>if(data_survey!R197="", 0, data_survey!R197)</f>
        <v>0</v>
      </c>
      <c r="I198" s="17">
        <f>data_survey!W197</f>
        <v>0</v>
      </c>
      <c r="J198" s="17">
        <f>if(data_survey!AF197="Không áp lực", 0, if(data_survey!AF197="Có chút áp lực", 1, if(data_survey!AF197="Áp lực nhiều", 2, 3)))</f>
        <v>1</v>
      </c>
      <c r="K198" s="17">
        <f>SWITCH(data_survey!AG197,
 "Không ảnh hưởng",0,
 "Có chút ảnh hưởng",1,
 "Ảnh hưởng nhiều",2,
 "Ảnh hưởng rất nhiều",3)</f>
        <v>0</v>
      </c>
      <c r="L198" s="17">
        <f>SWITCH(data_survey!AD197,
 "Không",0,
 "Có một chút",1,
 "Rất lo lắng",2)</f>
        <v>1</v>
      </c>
      <c r="M198" s="17">
        <f>SWITCH(data_survey!AE197,
 "Không",0,
 "Có một chút",1,
 "Nhiều",2)</f>
        <v>0</v>
      </c>
      <c r="N198" s="17">
        <f>data_survey!BV197</f>
        <v>5</v>
      </c>
      <c r="O198" s="17">
        <f>SWITCH(data_survey!BY197,
 "Không",0,
 "Có",1,
 "Nhiều",2)</f>
        <v>0</v>
      </c>
      <c r="P198" s="17">
        <f>if(data_survey!BW197="Không", 0, 1)</f>
        <v>0</v>
      </c>
      <c r="Q198" s="17">
        <f>IF(OR(
ISNUMBER(SEARCH("cha",data_survey!BX197)),
ISNUMBER(SEARCH("mẹ",data_survey!BX197)),
ISNUMBER(SEARCH("ba mẹ",data_survey!BX197)),
ISNUMBER(SEARCH("bame",data_survey!BX197)),
ISNUMBER(SEARCH("gia đình",data_survey!BX197)),
ISNUMBER(SEARCH("chị",data_survey!BX197)),
ISNUMBER(SEARCH("anh",data_survey!BX197)),
ISNUMBER(SEARCH("ông bà",data_survey!BX197)),
ISNUMBER(SEARCH("giám hộ",data_survey!BX197))
),1,
IF(OR(
ISNUMBER(SEARCH("bản thân",data_survey!BX197)),
ISNUMBER(SEARCH("tự mình",data_survey!BX197)),
ISNUMBER(SEARCH("tự bản thân",data_survey!BX197)),
ISNUMBER(SEARCH("tiền đi làm",data_survey!BX197)),
ISNUMBER(SEARCH("nghiên cứu khoa học",data_survey!BX197)),
ISNUMBER(SEARCH("một nửa lo",data_survey!BX197))
),2,
IF(OR(
ISNUMBER(SEARCH("học bổng",data_survey!BX197)),
ISNUMBER(SEARCH("giảm học phí",data_survey!BX197)),
ISNUMBER(SEARCH("không cần HP",data_survey!BX197)),
ISNUMBER(SEARCH("sư phạm",data_survey!BX197))
),3,4)))</f>
        <v>1</v>
      </c>
      <c r="R198" s="17">
        <f>data_survey!AN197</f>
        <v>0</v>
      </c>
      <c r="S198" s="17">
        <f>data_survey!AJ197</f>
        <v>0</v>
      </c>
      <c r="T198" s="17">
        <f>data_survey!AJ197</f>
        <v>0</v>
      </c>
      <c r="U198" s="17">
        <f>data_survey!CI197</f>
        <v>2</v>
      </c>
      <c r="V198" s="17">
        <f>data_survey!CG197</f>
        <v>2</v>
      </c>
      <c r="W198" s="17">
        <f>data_survey!CE197</f>
        <v>2</v>
      </c>
      <c r="X198" s="17">
        <f>data_survey!CC197</f>
        <v>0</v>
      </c>
      <c r="Y198" s="17">
        <f>data_survey!CA197</f>
        <v>0</v>
      </c>
      <c r="Z198" s="17">
        <f>data_survey!BN197</f>
        <v>2</v>
      </c>
      <c r="AA198" s="17">
        <f>data_survey!BP197</f>
        <v>0</v>
      </c>
      <c r="AB198" s="17">
        <f>data_survey!BQ197</f>
        <v>1</v>
      </c>
      <c r="AC198" s="17">
        <f>data_survey!BT197</f>
        <v>0</v>
      </c>
      <c r="AD198" s="17">
        <f>data_survey!CU197</f>
        <v>0</v>
      </c>
      <c r="AE198" s="17">
        <f>data_survey!CV197</f>
        <v>1</v>
      </c>
      <c r="AF198" s="17">
        <f>data_survey!CW197</f>
        <v>0</v>
      </c>
      <c r="AG198" s="17">
        <f>data_survey!CO197</f>
        <v>0</v>
      </c>
      <c r="AH198" s="17">
        <f>data_survey!DA197</f>
        <v>0</v>
      </c>
      <c r="AI198" s="17">
        <f>data_survey!DC197</f>
        <v>0</v>
      </c>
      <c r="AJ198" s="17">
        <f>data_survey!DQ197</f>
        <v>0</v>
      </c>
      <c r="AK198" s="17">
        <f>data_survey!DF197</f>
        <v>0</v>
      </c>
      <c r="AL198" s="17">
        <f>if(AK198=1, data_survey!DN197, 0)</f>
        <v>0</v>
      </c>
      <c r="AM198" s="17">
        <f>data_survey!CM197</f>
        <v>1.5</v>
      </c>
      <c r="AN198" s="17">
        <f>data_survey!DH197</f>
        <v>0</v>
      </c>
      <c r="AO198" s="17">
        <f>data_survey!DJ197</f>
        <v>0</v>
      </c>
      <c r="AP198" s="17">
        <f>data_survey!DL197</f>
        <v>0</v>
      </c>
      <c r="AQ198" s="17">
        <f>data_survey!BC197</f>
        <v>2</v>
      </c>
      <c r="AR198" s="17">
        <f>data_survey!BD197</f>
        <v>2</v>
      </c>
      <c r="AS198" s="17">
        <f>data_survey!BE197</f>
        <v>2</v>
      </c>
      <c r="AT198" s="17">
        <f>data_survey!BF197</f>
        <v>4</v>
      </c>
      <c r="AU198" s="17">
        <f>data_survey!BG197</f>
        <v>1</v>
      </c>
      <c r="AV198" s="17">
        <f>data_survey!BH197</f>
        <v>2</v>
      </c>
      <c r="AW198" s="17">
        <f>data_survey!BI197</f>
        <v>1</v>
      </c>
      <c r="AX198" s="17">
        <f>data_survey!AP197</f>
        <v>1</v>
      </c>
      <c r="AY198" s="17">
        <f>data_survey!AQ197</f>
        <v>1</v>
      </c>
      <c r="AZ198" s="17">
        <f>data_survey!AR197</f>
        <v>4</v>
      </c>
      <c r="BA198" s="17">
        <f>data_survey!AS197</f>
        <v>2</v>
      </c>
      <c r="BB198" s="17">
        <f>data_survey!AT197</f>
        <v>1</v>
      </c>
      <c r="BC198" s="17">
        <f>data_survey!AU197</f>
        <v>1</v>
      </c>
      <c r="BD198" s="17">
        <f>data_survey!AV197</f>
        <v>1</v>
      </c>
      <c r="BE198" s="17">
        <f>data_survey!AW197</f>
        <v>1</v>
      </c>
      <c r="BF198" s="17">
        <f>data_survey!AX197</f>
        <v>1</v>
      </c>
      <c r="BG198" s="17"/>
    </row>
    <row r="199">
      <c r="A199" s="17">
        <f>if(data_survey!C198="Nam", 0, 1)</f>
        <v>0</v>
      </c>
      <c r="B199" s="17">
        <f>IFERROR(__xludf.DUMMYFUNCTION("LET(
  t, LOWER(TRIM(data_survey!E198)),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199" s="17">
        <f>IFERROR(__xludf.DUMMYFUNCTION("LET(
  t, LOWER(TRIM(data_survey!G198)),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199" s="17">
        <f>IFERROR(__xludf.DUMMYFUNCTION("LET(
  text, LOWER(data_survey!I198),
  IFERROR(
    IFS(
      REGEXMATCH(text,""ở cùng gia đình|ở trọ cùng gia đình""), 0,
      REGEXMATCH(text,""thuê trọ""), 1,
      REGEXMATCH(text,""ở ktx""), 2,
      REGEXMATCH(text,""có nhà tại khu vực đang học|c"&amp;"ó nhà|ở riêng tại chung cư""), 3,
      REGEXMATCH(text,""ở nhà người quen""), 4
    ),
  -1)
)"),0.0)</f>
        <v>0</v>
      </c>
      <c r="E199" s="17">
        <f>IFERROR(__xludf.DUMMYFUNCTION("LET(
  t, LOWER(TRIM(data_survey!K198)),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199" s="17">
        <f>IFERROR(__xludf.DUMMYFUNCTION("LET(
  t, LOWER(TRIM(data_survey!M198)),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199" s="17">
        <f>if(data_survey!O198="Có", 1, 0)</f>
        <v>0</v>
      </c>
      <c r="H199" s="17">
        <f>if(data_survey!R198="", 0, data_survey!R198)</f>
        <v>0</v>
      </c>
      <c r="I199" s="17">
        <f>data_survey!W198</f>
        <v>0</v>
      </c>
      <c r="J199" s="17">
        <f>if(data_survey!AF198="Không áp lực", 0, if(data_survey!AF198="Có chút áp lực", 1, if(data_survey!AF198="Áp lực nhiều", 2, 3)))</f>
        <v>1</v>
      </c>
      <c r="K199" s="17">
        <f>SWITCH(data_survey!AG198,
 "Không ảnh hưởng",0,
 "Có chút ảnh hưởng",1,
 "Ảnh hưởng nhiều",2,
 "Ảnh hưởng rất nhiều",3)</f>
        <v>1</v>
      </c>
      <c r="L199" s="17">
        <f>SWITCH(data_survey!AD198,
 "Không",0,
 "Có một chút",1,
 "Rất lo lắng",2)</f>
        <v>2</v>
      </c>
      <c r="M199" s="17">
        <f>SWITCH(data_survey!AE198,
 "Không",0,
 "Có một chút",1,
 "Nhiều",2)</f>
        <v>0</v>
      </c>
      <c r="N199" s="17">
        <f>data_survey!BV198</f>
        <v>4</v>
      </c>
      <c r="O199" s="17">
        <f>SWITCH(data_survey!BY198,
 "Không",0,
 "Có",1,
 "Nhiều",2)</f>
        <v>0</v>
      </c>
      <c r="P199" s="17">
        <f>if(data_survey!BW198="Không", 0, 1)</f>
        <v>0</v>
      </c>
      <c r="Q199" s="17">
        <f>IF(OR(
ISNUMBER(SEARCH("cha",data_survey!BX198)),
ISNUMBER(SEARCH("mẹ",data_survey!BX198)),
ISNUMBER(SEARCH("ba mẹ",data_survey!BX198)),
ISNUMBER(SEARCH("bame",data_survey!BX198)),
ISNUMBER(SEARCH("gia đình",data_survey!BX198)),
ISNUMBER(SEARCH("chị",data_survey!BX198)),
ISNUMBER(SEARCH("anh",data_survey!BX198)),
ISNUMBER(SEARCH("ông bà",data_survey!BX198)),
ISNUMBER(SEARCH("giám hộ",data_survey!BX198))
),1,
IF(OR(
ISNUMBER(SEARCH("bản thân",data_survey!BX198)),
ISNUMBER(SEARCH("tự mình",data_survey!BX198)),
ISNUMBER(SEARCH("tự bản thân",data_survey!BX198)),
ISNUMBER(SEARCH("tiền đi làm",data_survey!BX198)),
ISNUMBER(SEARCH("nghiên cứu khoa học",data_survey!BX198)),
ISNUMBER(SEARCH("một nửa lo",data_survey!BX198))
),2,
IF(OR(
ISNUMBER(SEARCH("học bổng",data_survey!BX198)),
ISNUMBER(SEARCH("giảm học phí",data_survey!BX198)),
ISNUMBER(SEARCH("không cần HP",data_survey!BX198)),
ISNUMBER(SEARCH("sư phạm",data_survey!BX198))
),3,4)))</f>
        <v>1</v>
      </c>
      <c r="R199" s="17">
        <f>data_survey!AN198</f>
        <v>0</v>
      </c>
      <c r="S199" s="17">
        <f>data_survey!AJ198</f>
        <v>1</v>
      </c>
      <c r="T199" s="17">
        <f>data_survey!AJ198</f>
        <v>1</v>
      </c>
      <c r="U199" s="17">
        <f>data_survey!CI198</f>
        <v>2</v>
      </c>
      <c r="V199" s="17">
        <f>data_survey!CG198</f>
        <v>1</v>
      </c>
      <c r="W199" s="17">
        <f>data_survey!CE198</f>
        <v>0</v>
      </c>
      <c r="X199" s="17">
        <f>data_survey!CC198</f>
        <v>0</v>
      </c>
      <c r="Y199" s="17">
        <f>data_survey!CA198</f>
        <v>1</v>
      </c>
      <c r="Z199" s="17">
        <f>data_survey!BN198</f>
        <v>5</v>
      </c>
      <c r="AA199" s="17">
        <f>data_survey!BP198</f>
        <v>0</v>
      </c>
      <c r="AB199" s="17">
        <f>data_survey!BQ198</f>
        <v>5</v>
      </c>
      <c r="AC199" s="17">
        <f>data_survey!BT198</f>
        <v>0</v>
      </c>
      <c r="AD199" s="17">
        <f>data_survey!CU198</f>
        <v>0</v>
      </c>
      <c r="AE199" s="17">
        <f>data_survey!CV198</f>
        <v>0</v>
      </c>
      <c r="AF199" s="17">
        <f>data_survey!CW198</f>
        <v>0</v>
      </c>
      <c r="AG199" s="17">
        <f>data_survey!CO198</f>
        <v>0</v>
      </c>
      <c r="AH199" s="17">
        <f>data_survey!DA198</f>
        <v>0</v>
      </c>
      <c r="AI199" s="17">
        <f>data_survey!DC198</f>
        <v>0</v>
      </c>
      <c r="AJ199" s="17">
        <f>data_survey!DQ198</f>
        <v>0</v>
      </c>
      <c r="AK199" s="17">
        <f>data_survey!DF198</f>
        <v>0</v>
      </c>
      <c r="AL199" s="17">
        <f>if(AK199=1, data_survey!DN198, 0)</f>
        <v>0</v>
      </c>
      <c r="AM199" s="17">
        <f>data_survey!CM198</f>
        <v>6</v>
      </c>
      <c r="AN199" s="17">
        <f>data_survey!DH198</f>
        <v>0</v>
      </c>
      <c r="AO199" s="17">
        <f>data_survey!DJ198</f>
        <v>1</v>
      </c>
      <c r="AP199" s="17">
        <f>data_survey!DL198</f>
        <v>0</v>
      </c>
      <c r="AQ199" s="17">
        <f>data_survey!BC198</f>
        <v>4</v>
      </c>
      <c r="AR199" s="17">
        <f>data_survey!BD198</f>
        <v>4</v>
      </c>
      <c r="AS199" s="17">
        <f>data_survey!BE198</f>
        <v>4</v>
      </c>
      <c r="AT199" s="17">
        <f>data_survey!BF198</f>
        <v>3</v>
      </c>
      <c r="AU199" s="17">
        <f>data_survey!BG198</f>
        <v>1</v>
      </c>
      <c r="AV199" s="17">
        <f>data_survey!BH198</f>
        <v>1</v>
      </c>
      <c r="AW199" s="17">
        <f>data_survey!BI198</f>
        <v>4</v>
      </c>
      <c r="AX199" s="17">
        <f>data_survey!AP198</f>
        <v>4</v>
      </c>
      <c r="AY199" s="17">
        <f>data_survey!AQ198</f>
        <v>3</v>
      </c>
      <c r="AZ199" s="17">
        <f>data_survey!AR198</f>
        <v>1</v>
      </c>
      <c r="BA199" s="17">
        <f>data_survey!AS198</f>
        <v>2</v>
      </c>
      <c r="BB199" s="17">
        <f>data_survey!AT198</f>
        <v>2</v>
      </c>
      <c r="BC199" s="17">
        <f>data_survey!AU198</f>
        <v>2</v>
      </c>
      <c r="BD199" s="17">
        <f>data_survey!AV198</f>
        <v>1</v>
      </c>
      <c r="BE199" s="17">
        <f>data_survey!AW198</f>
        <v>4</v>
      </c>
      <c r="BF199" s="17">
        <f>data_survey!AX198</f>
        <v>4</v>
      </c>
      <c r="BG199" s="17"/>
    </row>
    <row r="200">
      <c r="A200" s="17">
        <f>if(data_survey!C199="Nam", 0, 1)</f>
        <v>1</v>
      </c>
      <c r="B200" s="17">
        <f>IFERROR(__xludf.DUMMYFUNCTION("LET(
  t, LOWER(TRIM(data_survey!E199)),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00" s="17">
        <f>IFERROR(__xludf.DUMMYFUNCTION("LET(
  t, LOWER(TRIM(data_survey!G199)),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00" s="17">
        <f>IFERROR(__xludf.DUMMYFUNCTION("LET(
  text, LOWER(data_survey!I199),
  IFERROR(
    IFS(
      REGEXMATCH(text,""ở cùng gia đình|ở trọ cùng gia đình""), 0,
      REGEXMATCH(text,""thuê trọ""), 1,
      REGEXMATCH(text,""ở ktx""), 2,
      REGEXMATCH(text,""có nhà tại khu vực đang học|c"&amp;"ó nhà|ở riêng tại chung cư""), 3,
      REGEXMATCH(text,""ở nhà người quen""), 4
    ),
  -1)
)"),1.0)</f>
        <v>1</v>
      </c>
      <c r="E200" s="17">
        <f>IFERROR(__xludf.DUMMYFUNCTION("LET(
  t, LOWER(TRIM(data_survey!K199)),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00" s="17">
        <f>IFERROR(__xludf.DUMMYFUNCTION("LET(
  t, LOWER(TRIM(data_survey!M199)),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00" s="17">
        <f>if(data_survey!O199="Có", 1, 0)</f>
        <v>0</v>
      </c>
      <c r="H200" s="17">
        <f>if(data_survey!R199="", 0, data_survey!R199)</f>
        <v>0</v>
      </c>
      <c r="I200" s="17">
        <f>data_survey!W199</f>
        <v>0</v>
      </c>
      <c r="J200" s="17">
        <f>if(data_survey!AF199="Không áp lực", 0, if(data_survey!AF199="Có chút áp lực", 1, if(data_survey!AF199="Áp lực nhiều", 2, 3)))</f>
        <v>1</v>
      </c>
      <c r="K200" s="17">
        <f>SWITCH(data_survey!AG199,
 "Không ảnh hưởng",0,
 "Có chút ảnh hưởng",1,
 "Ảnh hưởng nhiều",2,
 "Ảnh hưởng rất nhiều",3)</f>
        <v>0</v>
      </c>
      <c r="L200" s="17">
        <f>SWITCH(data_survey!AD199,
 "Không",0,
 "Có một chút",1,
 "Rất lo lắng",2)</f>
        <v>1</v>
      </c>
      <c r="M200" s="17">
        <f>SWITCH(data_survey!AE199,
 "Không",0,
 "Có một chút",1,
 "Nhiều",2)</f>
        <v>1</v>
      </c>
      <c r="N200" s="17">
        <f>data_survey!BV199</f>
        <v>1</v>
      </c>
      <c r="O200" s="17">
        <f>SWITCH(data_survey!BY199,
 "Không",0,
 "Có",1,
 "Nhiều",2)</f>
        <v>1</v>
      </c>
      <c r="P200" s="17">
        <f>if(data_survey!BW199="Không", 0, 1)</f>
        <v>1</v>
      </c>
      <c r="Q200" s="17">
        <f>IF(OR(
ISNUMBER(SEARCH("cha",data_survey!BX199)),
ISNUMBER(SEARCH("mẹ",data_survey!BX199)),
ISNUMBER(SEARCH("ba mẹ",data_survey!BX199)),
ISNUMBER(SEARCH("bame",data_survey!BX199)),
ISNUMBER(SEARCH("gia đình",data_survey!BX199)),
ISNUMBER(SEARCH("chị",data_survey!BX199)),
ISNUMBER(SEARCH("anh",data_survey!BX199)),
ISNUMBER(SEARCH("ông bà",data_survey!BX199)),
ISNUMBER(SEARCH("giám hộ",data_survey!BX199))
),1,
IF(OR(
ISNUMBER(SEARCH("bản thân",data_survey!BX199)),
ISNUMBER(SEARCH("tự mình",data_survey!BX199)),
ISNUMBER(SEARCH("tự bản thân",data_survey!BX199)),
ISNUMBER(SEARCH("tiền đi làm",data_survey!BX199)),
ISNUMBER(SEARCH("nghiên cứu khoa học",data_survey!BX199)),
ISNUMBER(SEARCH("một nửa lo",data_survey!BX199))
),2,
IF(OR(
ISNUMBER(SEARCH("học bổng",data_survey!BX199)),
ISNUMBER(SEARCH("giảm học phí",data_survey!BX199)),
ISNUMBER(SEARCH("không cần HP",data_survey!BX199)),
ISNUMBER(SEARCH("sư phạm",data_survey!BX199))
),3,4)))</f>
        <v>1</v>
      </c>
      <c r="R200" s="17">
        <f>data_survey!AN199</f>
        <v>0</v>
      </c>
      <c r="S200" s="17">
        <f>data_survey!AJ199</f>
        <v>0</v>
      </c>
      <c r="T200" s="17">
        <f>data_survey!AJ199</f>
        <v>0</v>
      </c>
      <c r="U200" s="17">
        <f>data_survey!CI199</f>
        <v>0</v>
      </c>
      <c r="V200" s="17">
        <f>data_survey!CG199</f>
        <v>0</v>
      </c>
      <c r="W200" s="17">
        <f>data_survey!CE199</f>
        <v>0</v>
      </c>
      <c r="X200" s="17">
        <f>data_survey!CC199</f>
        <v>0</v>
      </c>
      <c r="Y200" s="17">
        <f>data_survey!CA199</f>
        <v>0</v>
      </c>
      <c r="Z200" s="17">
        <f>data_survey!BN199</f>
        <v>2</v>
      </c>
      <c r="AA200" s="17">
        <f>data_survey!BP199</f>
        <v>0</v>
      </c>
      <c r="AB200" s="17">
        <f>data_survey!BQ199</f>
        <v>1</v>
      </c>
      <c r="AC200" s="17">
        <f>data_survey!BT199</f>
        <v>1</v>
      </c>
      <c r="AD200" s="17">
        <f>data_survey!CU199</f>
        <v>0</v>
      </c>
      <c r="AE200" s="17">
        <f>data_survey!CV199</f>
        <v>0</v>
      </c>
      <c r="AF200" s="17">
        <f>data_survey!CW199</f>
        <v>0</v>
      </c>
      <c r="AG200" s="17">
        <f>data_survey!CO199</f>
        <v>0</v>
      </c>
      <c r="AH200" s="17">
        <f>data_survey!DA199</f>
        <v>0</v>
      </c>
      <c r="AI200" s="17">
        <f>data_survey!DC199</f>
        <v>0</v>
      </c>
      <c r="AJ200" s="17">
        <f>data_survey!DQ199</f>
        <v>0</v>
      </c>
      <c r="AK200" s="17">
        <f>data_survey!DF199</f>
        <v>1</v>
      </c>
      <c r="AL200" s="17">
        <f>if(AK200=1, data_survey!DN199, 0)</f>
        <v>0.5</v>
      </c>
      <c r="AM200" s="17">
        <f>data_survey!CM199</f>
        <v>0.33</v>
      </c>
      <c r="AN200" s="17">
        <f>data_survey!DH199</f>
        <v>1</v>
      </c>
      <c r="AO200" s="17">
        <f>data_survey!DJ199</f>
        <v>1</v>
      </c>
      <c r="AP200" s="17">
        <f>data_survey!DL199</f>
        <v>0</v>
      </c>
      <c r="AQ200" s="17">
        <f>data_survey!BC199</f>
        <v>1</v>
      </c>
      <c r="AR200" s="17">
        <f>data_survey!BD199</f>
        <v>1</v>
      </c>
      <c r="AS200" s="17">
        <f>data_survey!BE199</f>
        <v>1</v>
      </c>
      <c r="AT200" s="17">
        <f>data_survey!BF199</f>
        <v>1</v>
      </c>
      <c r="AU200" s="17">
        <f>data_survey!BG199</f>
        <v>1</v>
      </c>
      <c r="AV200" s="17">
        <f>data_survey!BH199</f>
        <v>1</v>
      </c>
      <c r="AW200" s="17">
        <f>data_survey!BI199</f>
        <v>2</v>
      </c>
      <c r="AX200" s="17">
        <f>data_survey!AP199</f>
        <v>4</v>
      </c>
      <c r="AY200" s="17">
        <f>data_survey!AQ199</f>
        <v>1</v>
      </c>
      <c r="AZ200" s="17">
        <f>data_survey!AR199</f>
        <v>1</v>
      </c>
      <c r="BA200" s="17">
        <f>data_survey!AS199</f>
        <v>1</v>
      </c>
      <c r="BB200" s="17">
        <f>data_survey!AT199</f>
        <v>1</v>
      </c>
      <c r="BC200" s="17">
        <f>data_survey!AU199</f>
        <v>1</v>
      </c>
      <c r="BD200" s="17">
        <f>data_survey!AV199</f>
        <v>1</v>
      </c>
      <c r="BE200" s="17">
        <f>data_survey!AW199</f>
        <v>4</v>
      </c>
      <c r="BF200" s="17">
        <f>data_survey!AX199</f>
        <v>1</v>
      </c>
      <c r="BG200" s="17"/>
    </row>
    <row r="201">
      <c r="A201" s="17">
        <f>if(data_survey!C200="Nam", 0, 1)</f>
        <v>1</v>
      </c>
      <c r="B201" s="17">
        <f>IFERROR(__xludf.DUMMYFUNCTION("LET(
  t, LOWER(TRIM(data_survey!E200)),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201" s="17">
        <f>IFERROR(__xludf.DUMMYFUNCTION("LET(
  t, LOWER(TRIM(data_survey!G200)),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01" s="17">
        <f>IFERROR(__xludf.DUMMYFUNCTION("LET(
  text, LOWER(data_survey!I200),
  IFERROR(
    IFS(
      REGEXMATCH(text,""ở cùng gia đình|ở trọ cùng gia đình""), 0,
      REGEXMATCH(text,""thuê trọ""), 1,
      REGEXMATCH(text,""ở ktx""), 2,
      REGEXMATCH(text,""có nhà tại khu vực đang học|c"&amp;"ó nhà|ở riêng tại chung cư""), 3,
      REGEXMATCH(text,""ở nhà người quen""), 4
    ),
  -1)
)"),0.0)</f>
        <v>0</v>
      </c>
      <c r="E201" s="17">
        <f>IFERROR(__xludf.DUMMYFUNCTION("LET(
  t, LOWER(TRIM(data_survey!K200)),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01" s="17">
        <f>IFERROR(__xludf.DUMMYFUNCTION("LET(
  t, LOWER(TRIM(data_survey!M200)),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01" s="17">
        <f>if(data_survey!O200="Có", 1, 0)</f>
        <v>0</v>
      </c>
      <c r="H201" s="17">
        <f>if(data_survey!R200="", 0, data_survey!R200)</f>
        <v>0</v>
      </c>
      <c r="I201" s="17">
        <f>data_survey!W200</f>
        <v>0</v>
      </c>
      <c r="J201" s="17">
        <f>if(data_survey!AF200="Không áp lực", 0, if(data_survey!AF200="Có chút áp lực", 1, if(data_survey!AF200="Áp lực nhiều", 2, 3)))</f>
        <v>0</v>
      </c>
      <c r="K201" s="17">
        <f>SWITCH(data_survey!AG200,
 "Không ảnh hưởng",0,
 "Có chút ảnh hưởng",1,
 "Ảnh hưởng nhiều",2,
 "Ảnh hưởng rất nhiều",3)</f>
        <v>0</v>
      </c>
      <c r="L201" s="17">
        <f>SWITCH(data_survey!AD200,
 "Không",0,
 "Có một chút",1,
 "Rất lo lắng",2)</f>
        <v>0</v>
      </c>
      <c r="M201" s="17">
        <f>SWITCH(data_survey!AE200,
 "Không",0,
 "Có một chút",1,
 "Nhiều",2)</f>
        <v>0</v>
      </c>
      <c r="N201" s="17">
        <f>data_survey!BV200</f>
        <v>1</v>
      </c>
      <c r="O201" s="17">
        <f>SWITCH(data_survey!BY200,
 "Không",0,
 "Có",1,
 "Nhiều",2)</f>
        <v>1</v>
      </c>
      <c r="P201" s="17">
        <f>if(data_survey!BW200="Không", 0, 1)</f>
        <v>1</v>
      </c>
      <c r="Q201" s="17">
        <f>IF(OR(
ISNUMBER(SEARCH("cha",data_survey!BX200)),
ISNUMBER(SEARCH("mẹ",data_survey!BX200)),
ISNUMBER(SEARCH("ba mẹ",data_survey!BX200)),
ISNUMBER(SEARCH("bame",data_survey!BX200)),
ISNUMBER(SEARCH("gia đình",data_survey!BX200)),
ISNUMBER(SEARCH("chị",data_survey!BX200)),
ISNUMBER(SEARCH("anh",data_survey!BX200)),
ISNUMBER(SEARCH("ông bà",data_survey!BX200)),
ISNUMBER(SEARCH("giám hộ",data_survey!BX200))
),1,
IF(OR(
ISNUMBER(SEARCH("bản thân",data_survey!BX200)),
ISNUMBER(SEARCH("tự mình",data_survey!BX200)),
ISNUMBER(SEARCH("tự bản thân",data_survey!BX200)),
ISNUMBER(SEARCH("tiền đi làm",data_survey!BX200)),
ISNUMBER(SEARCH("nghiên cứu khoa học",data_survey!BX200)),
ISNUMBER(SEARCH("một nửa lo",data_survey!BX200))
),2,
IF(OR(
ISNUMBER(SEARCH("học bổng",data_survey!BX200)),
ISNUMBER(SEARCH("giảm học phí",data_survey!BX200)),
ISNUMBER(SEARCH("không cần HP",data_survey!BX200)),
ISNUMBER(SEARCH("sư phạm",data_survey!BX200))
),3,4)))</f>
        <v>1</v>
      </c>
      <c r="R201" s="17">
        <f>data_survey!AN200</f>
        <v>0</v>
      </c>
      <c r="S201" s="17">
        <f>data_survey!AJ200</f>
        <v>0</v>
      </c>
      <c r="T201" s="17">
        <f>data_survey!AJ200</f>
        <v>0</v>
      </c>
      <c r="U201" s="17">
        <f>data_survey!CI200</f>
        <v>0</v>
      </c>
      <c r="V201" s="17">
        <f>data_survey!CG200</f>
        <v>0</v>
      </c>
      <c r="W201" s="17">
        <f>data_survey!CE200</f>
        <v>0</v>
      </c>
      <c r="X201" s="17">
        <f>data_survey!CC200</f>
        <v>0</v>
      </c>
      <c r="Y201" s="17">
        <f>data_survey!CA200</f>
        <v>0</v>
      </c>
      <c r="Z201" s="17">
        <f>data_survey!BN200</f>
        <v>1</v>
      </c>
      <c r="AA201" s="17">
        <f>data_survey!BP200</f>
        <v>1</v>
      </c>
      <c r="AB201" s="17">
        <f>data_survey!BQ200</f>
        <v>1</v>
      </c>
      <c r="AC201" s="17">
        <f>data_survey!BT200</f>
        <v>1</v>
      </c>
      <c r="AD201" s="17">
        <f>data_survey!CU200</f>
        <v>0</v>
      </c>
      <c r="AE201" s="17">
        <f>data_survey!CV200</f>
        <v>0</v>
      </c>
      <c r="AF201" s="17">
        <f>data_survey!CW200</f>
        <v>0</v>
      </c>
      <c r="AG201" s="17">
        <f>data_survey!CO200</f>
        <v>0</v>
      </c>
      <c r="AH201" s="17">
        <f>data_survey!DA200</f>
        <v>0</v>
      </c>
      <c r="AI201" s="17">
        <f>data_survey!DC200</f>
        <v>0</v>
      </c>
      <c r="AJ201" s="17">
        <f>data_survey!DQ200</f>
        <v>0</v>
      </c>
      <c r="AK201" s="17">
        <f>data_survey!DF200</f>
        <v>1</v>
      </c>
      <c r="AL201" s="17">
        <f>if(AK201=1, data_survey!DN200, 0)</f>
        <v>1.5</v>
      </c>
      <c r="AM201" s="17">
        <f>data_survey!CM200</f>
        <v>0</v>
      </c>
      <c r="AN201" s="17">
        <f>data_survey!DH200</f>
        <v>1</v>
      </c>
      <c r="AO201" s="17">
        <f>data_survey!DJ200</f>
        <v>1</v>
      </c>
      <c r="AP201" s="17">
        <f>data_survey!DL200</f>
        <v>0</v>
      </c>
      <c r="AQ201" s="17">
        <f>data_survey!BC200</f>
        <v>1</v>
      </c>
      <c r="AR201" s="17">
        <f>data_survey!BD200</f>
        <v>1</v>
      </c>
      <c r="AS201" s="17">
        <f>data_survey!BE200</f>
        <v>1</v>
      </c>
      <c r="AT201" s="17">
        <f>data_survey!BF200</f>
        <v>1</v>
      </c>
      <c r="AU201" s="17">
        <f>data_survey!BG200</f>
        <v>1</v>
      </c>
      <c r="AV201" s="17">
        <f>data_survey!BH200</f>
        <v>1</v>
      </c>
      <c r="AW201" s="17">
        <f>data_survey!BI200</f>
        <v>1</v>
      </c>
      <c r="AX201" s="17">
        <f>data_survey!AP200</f>
        <v>1</v>
      </c>
      <c r="AY201" s="17">
        <f>data_survey!AQ200</f>
        <v>1</v>
      </c>
      <c r="AZ201" s="17">
        <f>data_survey!AR200</f>
        <v>1</v>
      </c>
      <c r="BA201" s="17">
        <f>data_survey!AS200</f>
        <v>1</v>
      </c>
      <c r="BB201" s="17">
        <f>data_survey!AT200</f>
        <v>1</v>
      </c>
      <c r="BC201" s="17">
        <f>data_survey!AU200</f>
        <v>1</v>
      </c>
      <c r="BD201" s="17">
        <f>data_survey!AV200</f>
        <v>1</v>
      </c>
      <c r="BE201" s="17">
        <f>data_survey!AW200</f>
        <v>1</v>
      </c>
      <c r="BF201" s="17">
        <f>data_survey!AX200</f>
        <v>1</v>
      </c>
      <c r="BG201" s="17"/>
    </row>
    <row r="202">
      <c r="A202" s="17">
        <f>if(data_survey!C201="Nam", 0, 1)</f>
        <v>1</v>
      </c>
      <c r="B202" s="17">
        <f>IFERROR(__xludf.DUMMYFUNCTION("LET(
  t, LOWER(TRIM(data_survey!E201)),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02" s="17">
        <f>IFERROR(__xludf.DUMMYFUNCTION("LET(
  t, LOWER(TRIM(data_survey!G201)),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02" s="17">
        <f>IFERROR(__xludf.DUMMYFUNCTION("LET(
  text, LOWER(data_survey!I201),
  IFERROR(
    IFS(
      REGEXMATCH(text,""ở cùng gia đình|ở trọ cùng gia đình""), 0,
      REGEXMATCH(text,""thuê trọ""), 1,
      REGEXMATCH(text,""ở ktx""), 2,
      REGEXMATCH(text,""có nhà tại khu vực đang học|c"&amp;"ó nhà|ở riêng tại chung cư""), 3,
      REGEXMATCH(text,""ở nhà người quen""), 4
    ),
  -1)
)"),0.0)</f>
        <v>0</v>
      </c>
      <c r="E202" s="17">
        <f>IFERROR(__xludf.DUMMYFUNCTION("LET(
  t, LOWER(TRIM(data_survey!K201)),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02" s="17">
        <f>IFERROR(__xludf.DUMMYFUNCTION("LET(
  t, LOWER(TRIM(data_survey!M201)),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02" s="17">
        <f>if(data_survey!O201="Có", 1, 0)</f>
        <v>0</v>
      </c>
      <c r="H202" s="17">
        <f>if(data_survey!R201="", 0, data_survey!R201)</f>
        <v>0</v>
      </c>
      <c r="I202" s="17">
        <f>data_survey!W201</f>
        <v>0</v>
      </c>
      <c r="J202" s="17">
        <f>if(data_survey!AF201="Không áp lực", 0, if(data_survey!AF201="Có chút áp lực", 1, if(data_survey!AF201="Áp lực nhiều", 2, 3)))</f>
        <v>2</v>
      </c>
      <c r="K202" s="17">
        <f>SWITCH(data_survey!AG201,
 "Không ảnh hưởng",0,
 "Có chút ảnh hưởng",1,
 "Ảnh hưởng nhiều",2,
 "Ảnh hưởng rất nhiều",3)</f>
        <v>2</v>
      </c>
      <c r="L202" s="17">
        <f>SWITCH(data_survey!AD201,
 "Không",0,
 "Có một chút",1,
 "Rất lo lắng",2)</f>
        <v>2</v>
      </c>
      <c r="M202" s="17">
        <f>SWITCH(data_survey!AE201,
 "Không",0,
 "Có một chút",1,
 "Nhiều",2)</f>
        <v>1</v>
      </c>
      <c r="N202" s="17">
        <f>data_survey!BV201</f>
        <v>3</v>
      </c>
      <c r="O202" s="17">
        <f>SWITCH(data_survey!BY201,
 "Không",0,
 "Có",1,
 "Nhiều",2)</f>
        <v>1</v>
      </c>
      <c r="P202" s="17">
        <f>if(data_survey!BW201="Không", 0, 1)</f>
        <v>1</v>
      </c>
      <c r="Q202" s="17">
        <f>IF(OR(
ISNUMBER(SEARCH("cha",data_survey!BX201)),
ISNUMBER(SEARCH("mẹ",data_survey!BX201)),
ISNUMBER(SEARCH("ba mẹ",data_survey!BX201)),
ISNUMBER(SEARCH("bame",data_survey!BX201)),
ISNUMBER(SEARCH("gia đình",data_survey!BX201)),
ISNUMBER(SEARCH("chị",data_survey!BX201)),
ISNUMBER(SEARCH("anh",data_survey!BX201)),
ISNUMBER(SEARCH("ông bà",data_survey!BX201)),
ISNUMBER(SEARCH("giám hộ",data_survey!BX201))
),1,
IF(OR(
ISNUMBER(SEARCH("bản thân",data_survey!BX201)),
ISNUMBER(SEARCH("tự mình",data_survey!BX201)),
ISNUMBER(SEARCH("tự bản thân",data_survey!BX201)),
ISNUMBER(SEARCH("tiền đi làm",data_survey!BX201)),
ISNUMBER(SEARCH("nghiên cứu khoa học",data_survey!BX201)),
ISNUMBER(SEARCH("một nửa lo",data_survey!BX201))
),2,
IF(OR(
ISNUMBER(SEARCH("học bổng",data_survey!BX201)),
ISNUMBER(SEARCH("giảm học phí",data_survey!BX201)),
ISNUMBER(SEARCH("không cần HP",data_survey!BX201)),
ISNUMBER(SEARCH("sư phạm",data_survey!BX201))
),3,4)))</f>
        <v>1</v>
      </c>
      <c r="R202" s="17">
        <f>data_survey!AN201</f>
        <v>0</v>
      </c>
      <c r="S202" s="17">
        <f>data_survey!AJ201</f>
        <v>0</v>
      </c>
      <c r="T202" s="17">
        <f>data_survey!AJ201</f>
        <v>0</v>
      </c>
      <c r="U202" s="17">
        <f>data_survey!CI201</f>
        <v>2</v>
      </c>
      <c r="V202" s="17">
        <f>data_survey!CG201</f>
        <v>1</v>
      </c>
      <c r="W202" s="17">
        <f>data_survey!CE201</f>
        <v>2</v>
      </c>
      <c r="X202" s="17">
        <f>data_survey!CC201</f>
        <v>2</v>
      </c>
      <c r="Y202" s="17">
        <f>data_survey!CA201</f>
        <v>2</v>
      </c>
      <c r="Z202" s="17">
        <f>data_survey!BN201</f>
        <v>5</v>
      </c>
      <c r="AA202" s="17">
        <f>data_survey!BP201</f>
        <v>1</v>
      </c>
      <c r="AB202" s="17">
        <f>data_survey!BQ201</f>
        <v>6</v>
      </c>
      <c r="AC202" s="17">
        <f>data_survey!BT201</f>
        <v>1</v>
      </c>
      <c r="AD202" s="17">
        <f>data_survey!CU201</f>
        <v>0</v>
      </c>
      <c r="AE202" s="17">
        <f>data_survey!CV201</f>
        <v>1</v>
      </c>
      <c r="AF202" s="17">
        <f>data_survey!CW201</f>
        <v>0</v>
      </c>
      <c r="AG202" s="17">
        <f>data_survey!CO201</f>
        <v>1</v>
      </c>
      <c r="AH202" s="17">
        <f>data_survey!DA201</f>
        <v>1</v>
      </c>
      <c r="AI202" s="17">
        <f>data_survey!DC201</f>
        <v>1</v>
      </c>
      <c r="AJ202" s="17">
        <f>data_survey!DQ201</f>
        <v>0</v>
      </c>
      <c r="AK202" s="17">
        <f>data_survey!DF201</f>
        <v>0</v>
      </c>
      <c r="AL202" s="17">
        <f>if(AK202=1, data_survey!DN201, 0)</f>
        <v>0</v>
      </c>
      <c r="AM202" s="17">
        <f>data_survey!CM201</f>
        <v>3.5</v>
      </c>
      <c r="AN202" s="17">
        <f>data_survey!DH201</f>
        <v>1</v>
      </c>
      <c r="AO202" s="17">
        <f>data_survey!DJ201</f>
        <v>0</v>
      </c>
      <c r="AP202" s="17">
        <f>data_survey!DL201</f>
        <v>0</v>
      </c>
      <c r="AQ202" s="17">
        <f>data_survey!BC201</f>
        <v>4</v>
      </c>
      <c r="AR202" s="17">
        <f>data_survey!BD201</f>
        <v>4</v>
      </c>
      <c r="AS202" s="17">
        <f>data_survey!BE201</f>
        <v>4</v>
      </c>
      <c r="AT202" s="17">
        <f>data_survey!BF201</f>
        <v>3</v>
      </c>
      <c r="AU202" s="17">
        <f>data_survey!BG201</f>
        <v>2</v>
      </c>
      <c r="AV202" s="17">
        <f>data_survey!BH201</f>
        <v>2</v>
      </c>
      <c r="AW202" s="17">
        <f>data_survey!BI201</f>
        <v>3</v>
      </c>
      <c r="AX202" s="17">
        <f>data_survey!AP201</f>
        <v>3</v>
      </c>
      <c r="AY202" s="17">
        <f>data_survey!AQ201</f>
        <v>2</v>
      </c>
      <c r="AZ202" s="17">
        <f>data_survey!AR201</f>
        <v>4</v>
      </c>
      <c r="BA202" s="17">
        <f>data_survey!AS201</f>
        <v>3</v>
      </c>
      <c r="BB202" s="17">
        <f>data_survey!AT201</f>
        <v>4</v>
      </c>
      <c r="BC202" s="17">
        <f>data_survey!AU201</f>
        <v>3</v>
      </c>
      <c r="BD202" s="17">
        <f>data_survey!AV201</f>
        <v>3</v>
      </c>
      <c r="BE202" s="17">
        <f>data_survey!AW201</f>
        <v>2</v>
      </c>
      <c r="BF202" s="17">
        <f>data_survey!AX201</f>
        <v>2</v>
      </c>
      <c r="BG202" s="17"/>
    </row>
    <row r="203">
      <c r="A203" s="17">
        <f>if(data_survey!C202="Nam", 0, 1)</f>
        <v>1</v>
      </c>
      <c r="B203" s="17">
        <f>IFERROR(__xludf.DUMMYFUNCTION("LET(
  t, LOWER(TRIM(data_survey!E202)),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203" s="17">
        <f>IFERROR(__xludf.DUMMYFUNCTION("LET(
  t, LOWER(TRIM(data_survey!G202)),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03" s="17">
        <f>IFERROR(__xludf.DUMMYFUNCTION("LET(
  text, LOWER(data_survey!I202),
  IFERROR(
    IFS(
      REGEXMATCH(text,""ở cùng gia đình|ở trọ cùng gia đình""), 0,
      REGEXMATCH(text,""thuê trọ""), 1,
      REGEXMATCH(text,""ở ktx""), 2,
      REGEXMATCH(text,""có nhà tại khu vực đang học|c"&amp;"ó nhà|ở riêng tại chung cư""), 3,
      REGEXMATCH(text,""ở nhà người quen""), 4
    ),
  -1)
)"),0.0)</f>
        <v>0</v>
      </c>
      <c r="E203" s="17">
        <f>IFERROR(__xludf.DUMMYFUNCTION("LET(
  t, LOWER(TRIM(data_survey!K202)),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03" s="17">
        <f>IFERROR(__xludf.DUMMYFUNCTION("LET(
  t, LOWER(TRIM(data_survey!M202)),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03" s="17">
        <f>if(data_survey!O202="Có", 1, 0)</f>
        <v>0</v>
      </c>
      <c r="H203" s="17">
        <f>if(data_survey!R202="", 0, data_survey!R202)</f>
        <v>0</v>
      </c>
      <c r="I203" s="17">
        <f>data_survey!W202</f>
        <v>0</v>
      </c>
      <c r="J203" s="17">
        <f>if(data_survey!AF202="Không áp lực", 0, if(data_survey!AF202="Có chút áp lực", 1, if(data_survey!AF202="Áp lực nhiều", 2, 3)))</f>
        <v>1</v>
      </c>
      <c r="K203" s="17">
        <f>SWITCH(data_survey!AG202,
 "Không ảnh hưởng",0,
 "Có chút ảnh hưởng",1,
 "Ảnh hưởng nhiều",2,
 "Ảnh hưởng rất nhiều",3)</f>
        <v>1</v>
      </c>
      <c r="L203" s="17">
        <f>SWITCH(data_survey!AD202,
 "Không",0,
 "Có một chút",1,
 "Rất lo lắng",2)</f>
        <v>2</v>
      </c>
      <c r="M203" s="17">
        <f>SWITCH(data_survey!AE202,
 "Không",0,
 "Có một chút",1,
 "Nhiều",2)</f>
        <v>0</v>
      </c>
      <c r="N203" s="17">
        <f>data_survey!BV202</f>
        <v>3</v>
      </c>
      <c r="O203" s="17">
        <f>SWITCH(data_survey!BY202,
 "Không",0,
 "Có",1,
 "Nhiều",2)</f>
        <v>0</v>
      </c>
      <c r="P203" s="17">
        <f>if(data_survey!BW202="Không", 0, 1)</f>
        <v>1</v>
      </c>
      <c r="Q203" s="17">
        <f>IF(OR(
ISNUMBER(SEARCH("cha",data_survey!BX202)),
ISNUMBER(SEARCH("mẹ",data_survey!BX202)),
ISNUMBER(SEARCH("ba mẹ",data_survey!BX202)),
ISNUMBER(SEARCH("bame",data_survey!BX202)),
ISNUMBER(SEARCH("gia đình",data_survey!BX202)),
ISNUMBER(SEARCH("chị",data_survey!BX202)),
ISNUMBER(SEARCH("anh",data_survey!BX202)),
ISNUMBER(SEARCH("ông bà",data_survey!BX202)),
ISNUMBER(SEARCH("giám hộ",data_survey!BX202))
),1,
IF(OR(
ISNUMBER(SEARCH("bản thân",data_survey!BX202)),
ISNUMBER(SEARCH("tự mình",data_survey!BX202)),
ISNUMBER(SEARCH("tự bản thân",data_survey!BX202)),
ISNUMBER(SEARCH("tiền đi làm",data_survey!BX202)),
ISNUMBER(SEARCH("nghiên cứu khoa học",data_survey!BX202)),
ISNUMBER(SEARCH("một nửa lo",data_survey!BX202))
),2,
IF(OR(
ISNUMBER(SEARCH("học bổng",data_survey!BX202)),
ISNUMBER(SEARCH("giảm học phí",data_survey!BX202)),
ISNUMBER(SEARCH("không cần HP",data_survey!BX202)),
ISNUMBER(SEARCH("sư phạm",data_survey!BX202))
),3,4)))</f>
        <v>1</v>
      </c>
      <c r="R203" s="17">
        <f>data_survey!AN202</f>
        <v>0</v>
      </c>
      <c r="S203" s="17">
        <f>data_survey!AJ202</f>
        <v>0</v>
      </c>
      <c r="T203" s="17">
        <f>data_survey!AJ202</f>
        <v>0</v>
      </c>
      <c r="U203" s="17">
        <f>data_survey!CI202</f>
        <v>0</v>
      </c>
      <c r="V203" s="17">
        <f>data_survey!CG202</f>
        <v>0</v>
      </c>
      <c r="W203" s="17">
        <f>data_survey!CE202</f>
        <v>0</v>
      </c>
      <c r="X203" s="17">
        <f>data_survey!CC202</f>
        <v>0</v>
      </c>
      <c r="Y203" s="17">
        <f>data_survey!CA202</f>
        <v>0</v>
      </c>
      <c r="Z203" s="17">
        <f>data_survey!BN202</f>
        <v>3</v>
      </c>
      <c r="AA203" s="17">
        <f>data_survey!BP202</f>
        <v>0</v>
      </c>
      <c r="AB203" s="17">
        <f>data_survey!BQ202</f>
        <v>1</v>
      </c>
      <c r="AC203" s="17">
        <f>data_survey!BT202</f>
        <v>1</v>
      </c>
      <c r="AD203" s="17">
        <f>data_survey!CU202</f>
        <v>0</v>
      </c>
      <c r="AE203" s="17">
        <f>data_survey!CV202</f>
        <v>0</v>
      </c>
      <c r="AF203" s="17">
        <f>data_survey!CW202</f>
        <v>0</v>
      </c>
      <c r="AG203" s="17">
        <f>data_survey!CO202</f>
        <v>0</v>
      </c>
      <c r="AH203" s="17">
        <f>data_survey!DA202</f>
        <v>0</v>
      </c>
      <c r="AI203" s="17">
        <f>data_survey!DC202</f>
        <v>0</v>
      </c>
      <c r="AJ203" s="17">
        <f>data_survey!DQ202</f>
        <v>0</v>
      </c>
      <c r="AK203" s="17">
        <f>data_survey!DF202</f>
        <v>1</v>
      </c>
      <c r="AL203" s="17">
        <f>if(AK203=1, data_survey!DN202, 0)</f>
        <v>0.5</v>
      </c>
      <c r="AM203" s="17">
        <f>data_survey!CM202</f>
        <v>6</v>
      </c>
      <c r="AN203" s="17">
        <f>data_survey!DH202</f>
        <v>0</v>
      </c>
      <c r="AO203" s="17">
        <f>data_survey!DJ202</f>
        <v>0</v>
      </c>
      <c r="AP203" s="17">
        <f>data_survey!DL202</f>
        <v>0</v>
      </c>
      <c r="AQ203" s="17">
        <f>data_survey!BC202</f>
        <v>2</v>
      </c>
      <c r="AR203" s="17">
        <f>data_survey!BD202</f>
        <v>1</v>
      </c>
      <c r="AS203" s="17">
        <f>data_survey!BE202</f>
        <v>1</v>
      </c>
      <c r="AT203" s="17">
        <f>data_survey!BF202</f>
        <v>1</v>
      </c>
      <c r="AU203" s="17">
        <f>data_survey!BG202</f>
        <v>2</v>
      </c>
      <c r="AV203" s="17">
        <f>data_survey!BH202</f>
        <v>1</v>
      </c>
      <c r="AW203" s="17">
        <f>data_survey!BI202</f>
        <v>1</v>
      </c>
      <c r="AX203" s="17">
        <f>data_survey!AP202</f>
        <v>1</v>
      </c>
      <c r="AY203" s="17">
        <f>data_survey!AQ202</f>
        <v>1</v>
      </c>
      <c r="AZ203" s="17">
        <f>data_survey!AR202</f>
        <v>1</v>
      </c>
      <c r="BA203" s="17">
        <f>data_survey!AS202</f>
        <v>2</v>
      </c>
      <c r="BB203" s="17">
        <f>data_survey!AT202</f>
        <v>1</v>
      </c>
      <c r="BC203" s="17">
        <f>data_survey!AU202</f>
        <v>1</v>
      </c>
      <c r="BD203" s="17">
        <f>data_survey!AV202</f>
        <v>2</v>
      </c>
      <c r="BE203" s="17">
        <f>data_survey!AW202</f>
        <v>1</v>
      </c>
      <c r="BF203" s="17">
        <f>data_survey!AX202</f>
        <v>1</v>
      </c>
      <c r="BG203" s="17"/>
    </row>
    <row r="204">
      <c r="A204" s="17">
        <f>if(data_survey!C203="Nam", 0, 1)</f>
        <v>1</v>
      </c>
      <c r="B204" s="17">
        <f>IFERROR(__xludf.DUMMYFUNCTION("LET(
  t, LOWER(TRIM(data_survey!E203)),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04" s="17">
        <f>IFERROR(__xludf.DUMMYFUNCTION("LET(
  t, LOWER(TRIM(data_survey!G203)),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04" s="17">
        <f>IFERROR(__xludf.DUMMYFUNCTION("LET(
  text, LOWER(data_survey!I203),
  IFERROR(
    IFS(
      REGEXMATCH(text,""ở cùng gia đình|ở trọ cùng gia đình""), 0,
      REGEXMATCH(text,""thuê trọ""), 1,
      REGEXMATCH(text,""ở ktx""), 2,
      REGEXMATCH(text,""có nhà tại khu vực đang học|c"&amp;"ó nhà|ở riêng tại chung cư""), 3,
      REGEXMATCH(text,""ở nhà người quen""), 4
    ),
  -1)
)"),1.0)</f>
        <v>1</v>
      </c>
      <c r="E204" s="17">
        <f>IFERROR(__xludf.DUMMYFUNCTION("LET(
  t, LOWER(TRIM(data_survey!K203)),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04" s="17">
        <f>IFERROR(__xludf.DUMMYFUNCTION("LET(
  t, LOWER(TRIM(data_survey!M203)),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04" s="17">
        <f>if(data_survey!O203="Có", 1, 0)</f>
        <v>0</v>
      </c>
      <c r="H204" s="17">
        <f>if(data_survey!R203="", 0, data_survey!R203)</f>
        <v>0</v>
      </c>
      <c r="I204" s="17">
        <f>data_survey!W203</f>
        <v>0</v>
      </c>
      <c r="J204" s="17">
        <f>if(data_survey!AF203="Không áp lực", 0, if(data_survey!AF203="Có chút áp lực", 1, if(data_survey!AF203="Áp lực nhiều", 2, 3)))</f>
        <v>1</v>
      </c>
      <c r="K204" s="17">
        <f>SWITCH(data_survey!AG203,
 "Không ảnh hưởng",0,
 "Có chút ảnh hưởng",1,
 "Ảnh hưởng nhiều",2,
 "Ảnh hưởng rất nhiều",3)</f>
        <v>1</v>
      </c>
      <c r="L204" s="17">
        <f>SWITCH(data_survey!AD203,
 "Không",0,
 "Có một chút",1,
 "Rất lo lắng",2)</f>
        <v>2</v>
      </c>
      <c r="M204" s="17">
        <f>SWITCH(data_survey!AE203,
 "Không",0,
 "Có một chút",1,
 "Nhiều",2)</f>
        <v>1</v>
      </c>
      <c r="N204" s="17">
        <f>data_survey!BV203</f>
        <v>2</v>
      </c>
      <c r="O204" s="17">
        <f>SWITCH(data_survey!BY203,
 "Không",0,
 "Có",1,
 "Nhiều",2)</f>
        <v>1</v>
      </c>
      <c r="P204" s="17">
        <f>if(data_survey!BW203="Không", 0, 1)</f>
        <v>1</v>
      </c>
      <c r="Q204" s="17">
        <f>IF(OR(
ISNUMBER(SEARCH("cha",data_survey!BX203)),
ISNUMBER(SEARCH("mẹ",data_survey!BX203)),
ISNUMBER(SEARCH("ba mẹ",data_survey!BX203)),
ISNUMBER(SEARCH("bame",data_survey!BX203)),
ISNUMBER(SEARCH("gia đình",data_survey!BX203)),
ISNUMBER(SEARCH("chị",data_survey!BX203)),
ISNUMBER(SEARCH("anh",data_survey!BX203)),
ISNUMBER(SEARCH("ông bà",data_survey!BX203)),
ISNUMBER(SEARCH("giám hộ",data_survey!BX203))
),1,
IF(OR(
ISNUMBER(SEARCH("bản thân",data_survey!BX203)),
ISNUMBER(SEARCH("tự mình",data_survey!BX203)),
ISNUMBER(SEARCH("tự bản thân",data_survey!BX203)),
ISNUMBER(SEARCH("tiền đi làm",data_survey!BX203)),
ISNUMBER(SEARCH("nghiên cứu khoa học",data_survey!BX203)),
ISNUMBER(SEARCH("một nửa lo",data_survey!BX203))
),2,
IF(OR(
ISNUMBER(SEARCH("học bổng",data_survey!BX203)),
ISNUMBER(SEARCH("giảm học phí",data_survey!BX203)),
ISNUMBER(SEARCH("không cần HP",data_survey!BX203)),
ISNUMBER(SEARCH("sư phạm",data_survey!BX203))
),3,4)))</f>
        <v>1</v>
      </c>
      <c r="R204" s="17">
        <f>data_survey!AN203</f>
        <v>0</v>
      </c>
      <c r="S204" s="17">
        <f>data_survey!AJ203</f>
        <v>0</v>
      </c>
      <c r="T204" s="17">
        <f>data_survey!AJ203</f>
        <v>0</v>
      </c>
      <c r="U204" s="17">
        <f>data_survey!CI203</f>
        <v>1</v>
      </c>
      <c r="V204" s="17">
        <f>data_survey!CG203</f>
        <v>1</v>
      </c>
      <c r="W204" s="17">
        <f>data_survey!CE203</f>
        <v>0</v>
      </c>
      <c r="X204" s="17">
        <f>data_survey!CC203</f>
        <v>1</v>
      </c>
      <c r="Y204" s="17">
        <f>data_survey!CA203</f>
        <v>1</v>
      </c>
      <c r="Z204" s="17">
        <f>data_survey!BN203</f>
        <v>5</v>
      </c>
      <c r="AA204" s="17">
        <f>data_survey!BP203</f>
        <v>0</v>
      </c>
      <c r="AB204" s="17">
        <f>data_survey!BQ203</f>
        <v>3</v>
      </c>
      <c r="AC204" s="17">
        <f>data_survey!BT203</f>
        <v>1</v>
      </c>
      <c r="AD204" s="17">
        <f>data_survey!CU203</f>
        <v>0</v>
      </c>
      <c r="AE204" s="17">
        <f>data_survey!CV203</f>
        <v>1</v>
      </c>
      <c r="AF204" s="17">
        <f>data_survey!CW203</f>
        <v>0</v>
      </c>
      <c r="AG204" s="17">
        <f>data_survey!CO203</f>
        <v>0</v>
      </c>
      <c r="AH204" s="17">
        <f>data_survey!DA203</f>
        <v>0</v>
      </c>
      <c r="AI204" s="17">
        <f>data_survey!DC203</f>
        <v>0</v>
      </c>
      <c r="AJ204" s="17">
        <f>data_survey!DQ203</f>
        <v>0</v>
      </c>
      <c r="AK204" s="17">
        <f>data_survey!DF203</f>
        <v>0</v>
      </c>
      <c r="AL204" s="17">
        <f>if(AK204=1, data_survey!DN203, 0)</f>
        <v>0</v>
      </c>
      <c r="AM204" s="17">
        <f>data_survey!CM203</f>
        <v>6</v>
      </c>
      <c r="AN204" s="17">
        <f>data_survey!DH203</f>
        <v>0</v>
      </c>
      <c r="AO204" s="17">
        <f>data_survey!DJ203</f>
        <v>0</v>
      </c>
      <c r="AP204" s="17">
        <f>data_survey!DL203</f>
        <v>0</v>
      </c>
      <c r="AQ204" s="17">
        <f>data_survey!BC203</f>
        <v>2</v>
      </c>
      <c r="AR204" s="17">
        <f>data_survey!BD203</f>
        <v>2</v>
      </c>
      <c r="AS204" s="17">
        <f>data_survey!BE203</f>
        <v>2</v>
      </c>
      <c r="AT204" s="17">
        <f>data_survey!BF203</f>
        <v>2</v>
      </c>
      <c r="AU204" s="17">
        <f>data_survey!BG203</f>
        <v>3</v>
      </c>
      <c r="AV204" s="17">
        <f>data_survey!BH203</f>
        <v>2</v>
      </c>
      <c r="AW204" s="17">
        <f>data_survey!BI203</f>
        <v>3</v>
      </c>
      <c r="AX204" s="17">
        <f>data_survey!AP203</f>
        <v>3</v>
      </c>
      <c r="AY204" s="17">
        <f>data_survey!AQ203</f>
        <v>3</v>
      </c>
      <c r="AZ204" s="17">
        <f>data_survey!AR203</f>
        <v>3</v>
      </c>
      <c r="BA204" s="17">
        <f>data_survey!AS203</f>
        <v>3</v>
      </c>
      <c r="BB204" s="17">
        <f>data_survey!AT203</f>
        <v>3</v>
      </c>
      <c r="BC204" s="17">
        <f>data_survey!AU203</f>
        <v>2</v>
      </c>
      <c r="BD204" s="17">
        <f>data_survey!AV203</f>
        <v>2</v>
      </c>
      <c r="BE204" s="17">
        <f>data_survey!AW203</f>
        <v>1</v>
      </c>
      <c r="BF204" s="17">
        <f>data_survey!AX203</f>
        <v>2</v>
      </c>
      <c r="BG204" s="17"/>
    </row>
    <row r="205">
      <c r="A205" s="17">
        <f>if(data_survey!C204="Nam", 0, 1)</f>
        <v>0</v>
      </c>
      <c r="B205" s="17">
        <f>IFERROR(__xludf.DUMMYFUNCTION("LET(
  t, LOWER(TRIM(data_survey!E204)),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05" s="17">
        <f>IFERROR(__xludf.DUMMYFUNCTION("LET(
  t, LOWER(TRIM(data_survey!G204)),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05" s="17">
        <f>IFERROR(__xludf.DUMMYFUNCTION("LET(
  text, LOWER(data_survey!I204),
  IFERROR(
    IFS(
      REGEXMATCH(text,""ở cùng gia đình|ở trọ cùng gia đình""), 0,
      REGEXMATCH(text,""thuê trọ""), 1,
      REGEXMATCH(text,""ở ktx""), 2,
      REGEXMATCH(text,""có nhà tại khu vực đang học|c"&amp;"ó nhà|ở riêng tại chung cư""), 3,
      REGEXMATCH(text,""ở nhà người quen""), 4
    ),
  -1)
)"),1.0)</f>
        <v>1</v>
      </c>
      <c r="E205" s="17">
        <f>IFERROR(__xludf.DUMMYFUNCTION("LET(
  t, LOWER(TRIM(data_survey!K204)),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05" s="17">
        <f>IFERROR(__xludf.DUMMYFUNCTION("LET(
  t, LOWER(TRIM(data_survey!M204)),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05" s="17">
        <f>if(data_survey!O204="Có", 1, 0)</f>
        <v>0</v>
      </c>
      <c r="H205" s="17">
        <f>if(data_survey!R204="", 0, data_survey!R204)</f>
        <v>0</v>
      </c>
      <c r="I205" s="17">
        <f>data_survey!W204</f>
        <v>0</v>
      </c>
      <c r="J205" s="17">
        <f>if(data_survey!AF204="Không áp lực", 0, if(data_survey!AF204="Có chút áp lực", 1, if(data_survey!AF204="Áp lực nhiều", 2, 3)))</f>
        <v>1</v>
      </c>
      <c r="K205" s="17">
        <f>SWITCH(data_survey!AG204,
 "Không ảnh hưởng",0,
 "Có chút ảnh hưởng",1,
 "Ảnh hưởng nhiều",2,
 "Ảnh hưởng rất nhiều",3)</f>
        <v>1</v>
      </c>
      <c r="L205" s="17">
        <f>SWITCH(data_survey!AD204,
 "Không",0,
 "Có một chút",1,
 "Rất lo lắng",2)</f>
        <v>0</v>
      </c>
      <c r="M205" s="17">
        <f>SWITCH(data_survey!AE204,
 "Không",0,
 "Có một chút",1,
 "Nhiều",2)</f>
        <v>0</v>
      </c>
      <c r="N205" s="17">
        <f>data_survey!BV204</f>
        <v>3</v>
      </c>
      <c r="O205" s="17">
        <f>SWITCH(data_survey!BY204,
 "Không",0,
 "Có",1,
 "Nhiều",2)</f>
        <v>0</v>
      </c>
      <c r="P205" s="17">
        <f>if(data_survey!BW204="Không", 0, 1)</f>
        <v>0</v>
      </c>
      <c r="Q205" s="17">
        <f>IF(OR(
ISNUMBER(SEARCH("cha",data_survey!BX204)),
ISNUMBER(SEARCH("mẹ",data_survey!BX204)),
ISNUMBER(SEARCH("ba mẹ",data_survey!BX204)),
ISNUMBER(SEARCH("bame",data_survey!BX204)),
ISNUMBER(SEARCH("gia đình",data_survey!BX204)),
ISNUMBER(SEARCH("chị",data_survey!BX204)),
ISNUMBER(SEARCH("anh",data_survey!BX204)),
ISNUMBER(SEARCH("ông bà",data_survey!BX204)),
ISNUMBER(SEARCH("giám hộ",data_survey!BX204))
),1,
IF(OR(
ISNUMBER(SEARCH("bản thân",data_survey!BX204)),
ISNUMBER(SEARCH("tự mình",data_survey!BX204)),
ISNUMBER(SEARCH("tự bản thân",data_survey!BX204)),
ISNUMBER(SEARCH("tiền đi làm",data_survey!BX204)),
ISNUMBER(SEARCH("nghiên cứu khoa học",data_survey!BX204)),
ISNUMBER(SEARCH("một nửa lo",data_survey!BX204))
),2,
IF(OR(
ISNUMBER(SEARCH("học bổng",data_survey!BX204)),
ISNUMBER(SEARCH("giảm học phí",data_survey!BX204)),
ISNUMBER(SEARCH("không cần HP",data_survey!BX204)),
ISNUMBER(SEARCH("sư phạm",data_survey!BX204))
),3,4)))</f>
        <v>1</v>
      </c>
      <c r="R205" s="17">
        <f>data_survey!AN204</f>
        <v>0</v>
      </c>
      <c r="S205" s="17">
        <f>data_survey!AJ204</f>
        <v>0</v>
      </c>
      <c r="T205" s="17">
        <f>data_survey!AJ204</f>
        <v>0</v>
      </c>
      <c r="U205" s="17">
        <f>data_survey!CI204</f>
        <v>0</v>
      </c>
      <c r="V205" s="17">
        <f>data_survey!CG204</f>
        <v>0</v>
      </c>
      <c r="W205" s="17">
        <f>data_survey!CE204</f>
        <v>0</v>
      </c>
      <c r="X205" s="17">
        <f>data_survey!CC204</f>
        <v>0</v>
      </c>
      <c r="Y205" s="17">
        <f>data_survey!CA204</f>
        <v>0</v>
      </c>
      <c r="Z205" s="17">
        <f>data_survey!BN204</f>
        <v>1</v>
      </c>
      <c r="AA205" s="17">
        <f>data_survey!BP204</f>
        <v>0</v>
      </c>
      <c r="AB205" s="17">
        <f>data_survey!BQ204</f>
        <v>2</v>
      </c>
      <c r="AC205" s="17">
        <f>data_survey!BT204</f>
        <v>0</v>
      </c>
      <c r="AD205" s="17">
        <f>data_survey!CU204</f>
        <v>0</v>
      </c>
      <c r="AE205" s="17">
        <f>data_survey!CV204</f>
        <v>0</v>
      </c>
      <c r="AF205" s="17">
        <f>data_survey!CW204</f>
        <v>0</v>
      </c>
      <c r="AG205" s="17">
        <f>data_survey!CO204</f>
        <v>0</v>
      </c>
      <c r="AH205" s="17">
        <f>data_survey!DA204</f>
        <v>0</v>
      </c>
      <c r="AI205" s="17">
        <f>data_survey!DC204</f>
        <v>0</v>
      </c>
      <c r="AJ205" s="17">
        <f>data_survey!DQ204</f>
        <v>0</v>
      </c>
      <c r="AK205" s="17">
        <f>data_survey!DF204</f>
        <v>1</v>
      </c>
      <c r="AL205" s="17">
        <f>if(AK205=1, data_survey!DN204, 0)</f>
        <v>2.5</v>
      </c>
      <c r="AM205" s="17">
        <f>data_survey!CM204</f>
        <v>3.5</v>
      </c>
      <c r="AN205" s="17">
        <f>data_survey!DH204</f>
        <v>0</v>
      </c>
      <c r="AO205" s="17">
        <f>data_survey!DJ204</f>
        <v>0</v>
      </c>
      <c r="AP205" s="17">
        <f>data_survey!DL204</f>
        <v>0</v>
      </c>
      <c r="AQ205" s="17">
        <f>data_survey!BC204</f>
        <v>1</v>
      </c>
      <c r="AR205" s="17">
        <f>data_survey!BD204</f>
        <v>1</v>
      </c>
      <c r="AS205" s="17">
        <f>data_survey!BE204</f>
        <v>1</v>
      </c>
      <c r="AT205" s="17">
        <f>data_survey!BF204</f>
        <v>1</v>
      </c>
      <c r="AU205" s="17">
        <f>data_survey!BG204</f>
        <v>1</v>
      </c>
      <c r="AV205" s="17">
        <f>data_survey!BH204</f>
        <v>1</v>
      </c>
      <c r="AW205" s="17">
        <f>data_survey!BI204</f>
        <v>1</v>
      </c>
      <c r="AX205" s="17">
        <f>data_survey!AP204</f>
        <v>1</v>
      </c>
      <c r="AY205" s="17">
        <f>data_survey!AQ204</f>
        <v>1</v>
      </c>
      <c r="AZ205" s="17">
        <f>data_survey!AR204</f>
        <v>1</v>
      </c>
      <c r="BA205" s="17">
        <f>data_survey!AS204</f>
        <v>1</v>
      </c>
      <c r="BB205" s="17">
        <f>data_survey!AT204</f>
        <v>1</v>
      </c>
      <c r="BC205" s="17">
        <f>data_survey!AU204</f>
        <v>1</v>
      </c>
      <c r="BD205" s="17">
        <f>data_survey!AV204</f>
        <v>1</v>
      </c>
      <c r="BE205" s="17">
        <f>data_survey!AW204</f>
        <v>1</v>
      </c>
      <c r="BF205" s="17">
        <f>data_survey!AX204</f>
        <v>1</v>
      </c>
      <c r="BG205" s="17"/>
    </row>
    <row r="206">
      <c r="A206" s="17">
        <f>if(data_survey!C205="Nam", 0, 1)</f>
        <v>1</v>
      </c>
      <c r="B206" s="17">
        <f>IFERROR(__xludf.DUMMYFUNCTION("LET(
  t, LOWER(TRIM(data_survey!E205)),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06" s="17">
        <f>IFERROR(__xludf.DUMMYFUNCTION("LET(
  t, LOWER(TRIM(data_survey!G205)),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206" s="17">
        <f>IFERROR(__xludf.DUMMYFUNCTION("LET(
  text, LOWER(data_survey!I205),
  IFERROR(
    IFS(
      REGEXMATCH(text,""ở cùng gia đình|ở trọ cùng gia đình""), 0,
      REGEXMATCH(text,""thuê trọ""), 1,
      REGEXMATCH(text,""ở ktx""), 2,
      REGEXMATCH(text,""có nhà tại khu vực đang học|c"&amp;"ó nhà|ở riêng tại chung cư""), 3,
      REGEXMATCH(text,""ở nhà người quen""), 4
    ),
  -1)
)"),1.0)</f>
        <v>1</v>
      </c>
      <c r="E206" s="17">
        <f>IFERROR(__xludf.DUMMYFUNCTION("LET(
  t, LOWER(TRIM(data_survey!K205)),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06" s="17">
        <f>IFERROR(__xludf.DUMMYFUNCTION("LET(
  t, LOWER(TRIM(data_survey!M205)),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06" s="17">
        <f>if(data_survey!O205="Có", 1, 0)</f>
        <v>0</v>
      </c>
      <c r="H206" s="17">
        <f>if(data_survey!R205="", 0, data_survey!R205)</f>
        <v>0</v>
      </c>
      <c r="I206" s="17">
        <f>data_survey!W205</f>
        <v>0</v>
      </c>
      <c r="J206" s="17">
        <f>if(data_survey!AF205="Không áp lực", 0, if(data_survey!AF205="Có chút áp lực", 1, if(data_survey!AF205="Áp lực nhiều", 2, 3)))</f>
        <v>1</v>
      </c>
      <c r="K206" s="17">
        <f>SWITCH(data_survey!AG205,
 "Không ảnh hưởng",0,
 "Có chút ảnh hưởng",1,
 "Ảnh hưởng nhiều",2,
 "Ảnh hưởng rất nhiều",3)</f>
        <v>1</v>
      </c>
      <c r="L206" s="17">
        <f>SWITCH(data_survey!AD205,
 "Không",0,
 "Có một chút",1,
 "Rất lo lắng",2)</f>
        <v>1</v>
      </c>
      <c r="M206" s="17">
        <f>SWITCH(data_survey!AE205,
 "Không",0,
 "Có một chút",1,
 "Nhiều",2)</f>
        <v>0</v>
      </c>
      <c r="N206" s="17">
        <f>data_survey!BV205</f>
        <v>3</v>
      </c>
      <c r="O206" s="17">
        <f>SWITCH(data_survey!BY205,
 "Không",0,
 "Có",1,
 "Nhiều",2)</f>
        <v>1</v>
      </c>
      <c r="P206" s="17">
        <f>if(data_survey!BW205="Không", 0, 1)</f>
        <v>1</v>
      </c>
      <c r="Q206" s="17">
        <f>IF(OR(
ISNUMBER(SEARCH("cha",data_survey!BX205)),
ISNUMBER(SEARCH("mẹ",data_survey!BX205)),
ISNUMBER(SEARCH("ba mẹ",data_survey!BX205)),
ISNUMBER(SEARCH("bame",data_survey!BX205)),
ISNUMBER(SEARCH("gia đình",data_survey!BX205)),
ISNUMBER(SEARCH("chị",data_survey!BX205)),
ISNUMBER(SEARCH("anh",data_survey!BX205)),
ISNUMBER(SEARCH("ông bà",data_survey!BX205)),
ISNUMBER(SEARCH("giám hộ",data_survey!BX205))
),1,
IF(OR(
ISNUMBER(SEARCH("bản thân",data_survey!BX205)),
ISNUMBER(SEARCH("tự mình",data_survey!BX205)),
ISNUMBER(SEARCH("tự bản thân",data_survey!BX205)),
ISNUMBER(SEARCH("tiền đi làm",data_survey!BX205)),
ISNUMBER(SEARCH("nghiên cứu khoa học",data_survey!BX205)),
ISNUMBER(SEARCH("một nửa lo",data_survey!BX205))
),2,
IF(OR(
ISNUMBER(SEARCH("học bổng",data_survey!BX205)),
ISNUMBER(SEARCH("giảm học phí",data_survey!BX205)),
ISNUMBER(SEARCH("không cần HP",data_survey!BX205)),
ISNUMBER(SEARCH("sư phạm",data_survey!BX205))
),3,4)))</f>
        <v>1</v>
      </c>
      <c r="R206" s="17">
        <f>data_survey!AN205</f>
        <v>0</v>
      </c>
      <c r="S206" s="17">
        <f>data_survey!AJ205</f>
        <v>1</v>
      </c>
      <c r="T206" s="17">
        <f>data_survey!AJ205</f>
        <v>1</v>
      </c>
      <c r="U206" s="17">
        <f>data_survey!CI205</f>
        <v>0</v>
      </c>
      <c r="V206" s="17">
        <f>data_survey!CG205</f>
        <v>0</v>
      </c>
      <c r="W206" s="17">
        <f>data_survey!CE205</f>
        <v>0</v>
      </c>
      <c r="X206" s="17">
        <f>data_survey!CC205</f>
        <v>1</v>
      </c>
      <c r="Y206" s="17">
        <f>data_survey!CA205</f>
        <v>1</v>
      </c>
      <c r="Z206" s="17">
        <f>data_survey!BN205</f>
        <v>3</v>
      </c>
      <c r="AA206" s="17">
        <f>data_survey!BP205</f>
        <v>0</v>
      </c>
      <c r="AB206" s="17">
        <f>data_survey!BQ205</f>
        <v>2</v>
      </c>
      <c r="AC206" s="17">
        <f>data_survey!BT205</f>
        <v>0</v>
      </c>
      <c r="AD206" s="17">
        <f>data_survey!CU205</f>
        <v>1</v>
      </c>
      <c r="AE206" s="17">
        <f>data_survey!CV205</f>
        <v>1</v>
      </c>
      <c r="AF206" s="17">
        <f>data_survey!CW205</f>
        <v>0</v>
      </c>
      <c r="AG206" s="17">
        <f>data_survey!CO205</f>
        <v>1</v>
      </c>
      <c r="AH206" s="17">
        <f>data_survey!DA205</f>
        <v>0</v>
      </c>
      <c r="AI206" s="17">
        <f>data_survey!DC205</f>
        <v>0</v>
      </c>
      <c r="AJ206" s="17">
        <f>data_survey!DQ205</f>
        <v>1</v>
      </c>
      <c r="AK206" s="17">
        <f>data_survey!DF205</f>
        <v>1</v>
      </c>
      <c r="AL206" s="17">
        <f>if(AK206=1, data_survey!DN205, 0)</f>
        <v>0.5</v>
      </c>
      <c r="AM206" s="17">
        <f>data_survey!CM205</f>
        <v>3.5</v>
      </c>
      <c r="AN206" s="17">
        <f>data_survey!DH205</f>
        <v>0</v>
      </c>
      <c r="AO206" s="17">
        <f>data_survey!DJ205</f>
        <v>0</v>
      </c>
      <c r="AP206" s="17">
        <f>data_survey!DL205</f>
        <v>0</v>
      </c>
      <c r="AQ206" s="17">
        <f>data_survey!BC205</f>
        <v>1</v>
      </c>
      <c r="AR206" s="17">
        <f>data_survey!BD205</f>
        <v>1</v>
      </c>
      <c r="AS206" s="17">
        <f>data_survey!BE205</f>
        <v>1</v>
      </c>
      <c r="AT206" s="17">
        <f>data_survey!BF205</f>
        <v>1</v>
      </c>
      <c r="AU206" s="17">
        <f>data_survey!BG205</f>
        <v>2</v>
      </c>
      <c r="AV206" s="17">
        <f>data_survey!BH205</f>
        <v>1</v>
      </c>
      <c r="AW206" s="17">
        <f>data_survey!BI205</f>
        <v>1</v>
      </c>
      <c r="AX206" s="17">
        <f>data_survey!AP205</f>
        <v>1</v>
      </c>
      <c r="AY206" s="17">
        <f>data_survey!AQ205</f>
        <v>1</v>
      </c>
      <c r="AZ206" s="17">
        <f>data_survey!AR205</f>
        <v>1</v>
      </c>
      <c r="BA206" s="17">
        <f>data_survey!AS205</f>
        <v>2</v>
      </c>
      <c r="BB206" s="17">
        <f>data_survey!AT205</f>
        <v>1</v>
      </c>
      <c r="BC206" s="17">
        <f>data_survey!AU205</f>
        <v>1</v>
      </c>
      <c r="BD206" s="17">
        <f>data_survey!AV205</f>
        <v>2</v>
      </c>
      <c r="BE206" s="17">
        <f>data_survey!AW205</f>
        <v>2</v>
      </c>
      <c r="BF206" s="17">
        <f>data_survey!AX205</f>
        <v>1</v>
      </c>
      <c r="BG206" s="17"/>
    </row>
    <row r="207">
      <c r="A207" s="17">
        <f>if(data_survey!C206="Nam", 0, 1)</f>
        <v>0</v>
      </c>
      <c r="B207" s="17">
        <f>IFERROR(__xludf.DUMMYFUNCTION("LET(
  t, LOWER(TRIM(data_survey!E206)),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07" s="17">
        <f>IFERROR(__xludf.DUMMYFUNCTION("LET(
  t, LOWER(TRIM(data_survey!G206)),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07" s="17">
        <f>IFERROR(__xludf.DUMMYFUNCTION("LET(
  text, LOWER(data_survey!I206),
  IFERROR(
    IFS(
      REGEXMATCH(text,""ở cùng gia đình|ở trọ cùng gia đình""), 0,
      REGEXMATCH(text,""thuê trọ""), 1,
      REGEXMATCH(text,""ở ktx""), 2,
      REGEXMATCH(text,""có nhà tại khu vực đang học|c"&amp;"ó nhà|ở riêng tại chung cư""), 3,
      REGEXMATCH(text,""ở nhà người quen""), 4
    ),
  -1)
)"),1.0)</f>
        <v>1</v>
      </c>
      <c r="E207" s="17">
        <f>IFERROR(__xludf.DUMMYFUNCTION("LET(
  t, LOWER(TRIM(data_survey!K206)),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07" s="17">
        <f>IFERROR(__xludf.DUMMYFUNCTION("LET(
  t, LOWER(TRIM(data_survey!M206)),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07" s="17">
        <f>if(data_survey!O206="Có", 1, 0)</f>
        <v>0</v>
      </c>
      <c r="H207" s="17">
        <f>if(data_survey!R206="", 0, data_survey!R206)</f>
        <v>0</v>
      </c>
      <c r="I207" s="17">
        <f>data_survey!W206</f>
        <v>0</v>
      </c>
      <c r="J207" s="17">
        <f>if(data_survey!AF206="Không áp lực", 0, if(data_survey!AF206="Có chút áp lực", 1, if(data_survey!AF206="Áp lực nhiều", 2, 3)))</f>
        <v>1</v>
      </c>
      <c r="K207" s="17">
        <f>SWITCH(data_survey!AG206,
 "Không ảnh hưởng",0,
 "Có chút ảnh hưởng",1,
 "Ảnh hưởng nhiều",2,
 "Ảnh hưởng rất nhiều",3)</f>
        <v>1</v>
      </c>
      <c r="L207" s="17">
        <f>SWITCH(data_survey!AD206,
 "Không",0,
 "Có một chút",1,
 "Rất lo lắng",2)</f>
        <v>2</v>
      </c>
      <c r="M207" s="17">
        <f>SWITCH(data_survey!AE206,
 "Không",0,
 "Có một chút",1,
 "Nhiều",2)</f>
        <v>1</v>
      </c>
      <c r="N207" s="17">
        <f>data_survey!BV206</f>
        <v>2</v>
      </c>
      <c r="O207" s="17">
        <f>SWITCH(data_survey!BY206,
 "Không",0,
 "Có",1,
 "Nhiều",2)</f>
        <v>1</v>
      </c>
      <c r="P207" s="17">
        <f>if(data_survey!BW206="Không", 0, 1)</f>
        <v>1</v>
      </c>
      <c r="Q207" s="17">
        <f>IF(OR(
ISNUMBER(SEARCH("cha",data_survey!BX206)),
ISNUMBER(SEARCH("mẹ",data_survey!BX206)),
ISNUMBER(SEARCH("ba mẹ",data_survey!BX206)),
ISNUMBER(SEARCH("bame",data_survey!BX206)),
ISNUMBER(SEARCH("gia đình",data_survey!BX206)),
ISNUMBER(SEARCH("chị",data_survey!BX206)),
ISNUMBER(SEARCH("anh",data_survey!BX206)),
ISNUMBER(SEARCH("ông bà",data_survey!BX206)),
ISNUMBER(SEARCH("giám hộ",data_survey!BX206))
),1,
IF(OR(
ISNUMBER(SEARCH("bản thân",data_survey!BX206)),
ISNUMBER(SEARCH("tự mình",data_survey!BX206)),
ISNUMBER(SEARCH("tự bản thân",data_survey!BX206)),
ISNUMBER(SEARCH("tiền đi làm",data_survey!BX206)),
ISNUMBER(SEARCH("nghiên cứu khoa học",data_survey!BX206)),
ISNUMBER(SEARCH("một nửa lo",data_survey!BX206))
),2,
IF(OR(
ISNUMBER(SEARCH("học bổng",data_survey!BX206)),
ISNUMBER(SEARCH("giảm học phí",data_survey!BX206)),
ISNUMBER(SEARCH("không cần HP",data_survey!BX206)),
ISNUMBER(SEARCH("sư phạm",data_survey!BX206))
),3,4)))</f>
        <v>1</v>
      </c>
      <c r="R207" s="17">
        <f>data_survey!AN206</f>
        <v>2</v>
      </c>
      <c r="S207" s="17">
        <f>data_survey!AJ206</f>
        <v>1</v>
      </c>
      <c r="T207" s="17">
        <f>data_survey!AJ206</f>
        <v>1</v>
      </c>
      <c r="U207" s="17">
        <f>data_survey!CI206</f>
        <v>1</v>
      </c>
      <c r="V207" s="17">
        <f>data_survey!CG206</f>
        <v>0</v>
      </c>
      <c r="W207" s="17">
        <f>data_survey!CE206</f>
        <v>0</v>
      </c>
      <c r="X207" s="17">
        <f>data_survey!CC206</f>
        <v>1</v>
      </c>
      <c r="Y207" s="17">
        <f>data_survey!CA206</f>
        <v>2</v>
      </c>
      <c r="Z207" s="17">
        <f>data_survey!BN206</f>
        <v>1</v>
      </c>
      <c r="AA207" s="17">
        <f>data_survey!BP206</f>
        <v>0</v>
      </c>
      <c r="AB207" s="17">
        <f>data_survey!BQ206</f>
        <v>1</v>
      </c>
      <c r="AC207" s="17">
        <f>data_survey!BT206</f>
        <v>0</v>
      </c>
      <c r="AD207" s="17">
        <f>data_survey!CU206</f>
        <v>0</v>
      </c>
      <c r="AE207" s="17">
        <f>data_survey!CV206</f>
        <v>1</v>
      </c>
      <c r="AF207" s="17">
        <f>data_survey!CW206</f>
        <v>0</v>
      </c>
      <c r="AG207" s="17">
        <f>data_survey!CO206</f>
        <v>0</v>
      </c>
      <c r="AH207" s="17">
        <f>data_survey!DA206</f>
        <v>0</v>
      </c>
      <c r="AI207" s="17">
        <f>data_survey!DC206</f>
        <v>0</v>
      </c>
      <c r="AJ207" s="17">
        <f>data_survey!DQ206</f>
        <v>0</v>
      </c>
      <c r="AK207" s="17">
        <f>data_survey!DF206</f>
        <v>1</v>
      </c>
      <c r="AL207" s="17">
        <f>if(AK207=1, data_survey!DN206, 0)</f>
        <v>0.5</v>
      </c>
      <c r="AM207" s="17">
        <f>data_survey!CM206</f>
        <v>1.5</v>
      </c>
      <c r="AN207" s="17">
        <f>data_survey!DH206</f>
        <v>0</v>
      </c>
      <c r="AO207" s="17">
        <f>data_survey!DJ206</f>
        <v>0</v>
      </c>
      <c r="AP207" s="17">
        <f>data_survey!DL206</f>
        <v>0</v>
      </c>
      <c r="AQ207" s="17">
        <f>data_survey!BC206</f>
        <v>1</v>
      </c>
      <c r="AR207" s="17">
        <f>data_survey!BD206</f>
        <v>1</v>
      </c>
      <c r="AS207" s="17">
        <f>data_survey!BE206</f>
        <v>1</v>
      </c>
      <c r="AT207" s="17">
        <f>data_survey!BF206</f>
        <v>2</v>
      </c>
      <c r="AU207" s="17">
        <f>data_survey!BG206</f>
        <v>2</v>
      </c>
      <c r="AV207" s="17">
        <f>data_survey!BH206</f>
        <v>1</v>
      </c>
      <c r="AW207" s="17">
        <f>data_survey!BI206</f>
        <v>1</v>
      </c>
      <c r="AX207" s="17">
        <f>data_survey!AP206</f>
        <v>1</v>
      </c>
      <c r="AY207" s="17">
        <f>data_survey!AQ206</f>
        <v>2</v>
      </c>
      <c r="AZ207" s="17">
        <f>data_survey!AR206</f>
        <v>3</v>
      </c>
      <c r="BA207" s="17">
        <f>data_survey!AS206</f>
        <v>2</v>
      </c>
      <c r="BB207" s="17">
        <f>data_survey!AT206</f>
        <v>2</v>
      </c>
      <c r="BC207" s="17">
        <f>data_survey!AU206</f>
        <v>1</v>
      </c>
      <c r="BD207" s="17">
        <f>data_survey!AV206</f>
        <v>1</v>
      </c>
      <c r="BE207" s="17">
        <f>data_survey!AW206</f>
        <v>1</v>
      </c>
      <c r="BF207" s="17">
        <f>data_survey!AX206</f>
        <v>1</v>
      </c>
      <c r="BG207" s="17"/>
    </row>
    <row r="208">
      <c r="A208" s="17">
        <f>if(data_survey!C207="Nam", 0, 1)</f>
        <v>0</v>
      </c>
      <c r="B208" s="17">
        <f>IFERROR(__xludf.DUMMYFUNCTION("LET(
  t, LOWER(TRIM(data_survey!E207)),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08" s="17">
        <f>IFERROR(__xludf.DUMMYFUNCTION("LET(
  t, LOWER(TRIM(data_survey!G207)),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08" s="17">
        <f>IFERROR(__xludf.DUMMYFUNCTION("LET(
  text, LOWER(data_survey!I207),
  IFERROR(
    IFS(
      REGEXMATCH(text,""ở cùng gia đình|ở trọ cùng gia đình""), 0,
      REGEXMATCH(text,""thuê trọ""), 1,
      REGEXMATCH(text,""ở ktx""), 2,
      REGEXMATCH(text,""có nhà tại khu vực đang học|c"&amp;"ó nhà|ở riêng tại chung cư""), 3,
      REGEXMATCH(text,""ở nhà người quen""), 4
    ),
  -1)
)"),1.0)</f>
        <v>1</v>
      </c>
      <c r="E208" s="17">
        <f>IFERROR(__xludf.DUMMYFUNCTION("LET(
  t, LOWER(TRIM(data_survey!K207)),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08" s="17">
        <f>IFERROR(__xludf.DUMMYFUNCTION("LET(
  t, LOWER(TRIM(data_survey!M207)),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08" s="17">
        <f>if(data_survey!O207="Có", 1, 0)</f>
        <v>0</v>
      </c>
      <c r="H208" s="17">
        <f>if(data_survey!R207="", 0, data_survey!R207)</f>
        <v>0</v>
      </c>
      <c r="I208" s="17">
        <f>data_survey!W207</f>
        <v>0</v>
      </c>
      <c r="J208" s="17">
        <f>if(data_survey!AF207="Không áp lực", 0, if(data_survey!AF207="Có chút áp lực", 1, if(data_survey!AF207="Áp lực nhiều", 2, 3)))</f>
        <v>1</v>
      </c>
      <c r="K208" s="17">
        <f>SWITCH(data_survey!AG207,
 "Không ảnh hưởng",0,
 "Có chút ảnh hưởng",1,
 "Ảnh hưởng nhiều",2,
 "Ảnh hưởng rất nhiều",3)</f>
        <v>2</v>
      </c>
      <c r="L208" s="17">
        <f>SWITCH(data_survey!AD207,
 "Không",0,
 "Có một chút",1,
 "Rất lo lắng",2)</f>
        <v>0</v>
      </c>
      <c r="M208" s="17">
        <f>SWITCH(data_survey!AE207,
 "Không",0,
 "Có một chút",1,
 "Nhiều",2)</f>
        <v>1</v>
      </c>
      <c r="N208" s="17">
        <f>data_survey!BV207</f>
        <v>4</v>
      </c>
      <c r="O208" s="17">
        <f>SWITCH(data_survey!BY207,
 "Không",0,
 "Có",1,
 "Nhiều",2)</f>
        <v>1</v>
      </c>
      <c r="P208" s="17">
        <f>if(data_survey!BW207="Không", 0, 1)</f>
        <v>1</v>
      </c>
      <c r="Q208" s="17">
        <f>IF(OR(
ISNUMBER(SEARCH("cha",data_survey!BX207)),
ISNUMBER(SEARCH("mẹ",data_survey!BX207)),
ISNUMBER(SEARCH("ba mẹ",data_survey!BX207)),
ISNUMBER(SEARCH("bame",data_survey!BX207)),
ISNUMBER(SEARCH("gia đình",data_survey!BX207)),
ISNUMBER(SEARCH("chị",data_survey!BX207)),
ISNUMBER(SEARCH("anh",data_survey!BX207)),
ISNUMBER(SEARCH("ông bà",data_survey!BX207)),
ISNUMBER(SEARCH("giám hộ",data_survey!BX207))
),1,
IF(OR(
ISNUMBER(SEARCH("bản thân",data_survey!BX207)),
ISNUMBER(SEARCH("tự mình",data_survey!BX207)),
ISNUMBER(SEARCH("tự bản thân",data_survey!BX207)),
ISNUMBER(SEARCH("tiền đi làm",data_survey!BX207)),
ISNUMBER(SEARCH("nghiên cứu khoa học",data_survey!BX207)),
ISNUMBER(SEARCH("một nửa lo",data_survey!BX207))
),2,
IF(OR(
ISNUMBER(SEARCH("học bổng",data_survey!BX207)),
ISNUMBER(SEARCH("giảm học phí",data_survey!BX207)),
ISNUMBER(SEARCH("không cần HP",data_survey!BX207)),
ISNUMBER(SEARCH("sư phạm",data_survey!BX207))
),3,4)))</f>
        <v>1</v>
      </c>
      <c r="R208" s="17">
        <f>data_survey!AN207</f>
        <v>1</v>
      </c>
      <c r="S208" s="17">
        <f>data_survey!AJ207</f>
        <v>2</v>
      </c>
      <c r="T208" s="17">
        <f>data_survey!AJ207</f>
        <v>2</v>
      </c>
      <c r="U208" s="17">
        <f>data_survey!CI207</f>
        <v>0</v>
      </c>
      <c r="V208" s="17">
        <f>data_survey!CG207</f>
        <v>2</v>
      </c>
      <c r="W208" s="17">
        <f>data_survey!CE207</f>
        <v>2</v>
      </c>
      <c r="X208" s="17">
        <f>data_survey!CC207</f>
        <v>1</v>
      </c>
      <c r="Y208" s="17">
        <f>data_survey!CA207</f>
        <v>2</v>
      </c>
      <c r="Z208" s="17">
        <f>data_survey!BN207</f>
        <v>2</v>
      </c>
      <c r="AA208" s="17">
        <f>data_survey!BP207</f>
        <v>0</v>
      </c>
      <c r="AB208" s="17">
        <f>data_survey!BQ207</f>
        <v>1</v>
      </c>
      <c r="AC208" s="17">
        <f>data_survey!BT207</f>
        <v>0</v>
      </c>
      <c r="AD208" s="17">
        <f>data_survey!CU207</f>
        <v>0</v>
      </c>
      <c r="AE208" s="17">
        <f>data_survey!CV207</f>
        <v>0</v>
      </c>
      <c r="AF208" s="17">
        <f>data_survey!CW207</f>
        <v>0</v>
      </c>
      <c r="AG208" s="17">
        <f>data_survey!CO207</f>
        <v>0</v>
      </c>
      <c r="AH208" s="17">
        <f>data_survey!DA207</f>
        <v>1</v>
      </c>
      <c r="AI208" s="17">
        <f>data_survey!DC207</f>
        <v>0</v>
      </c>
      <c r="AJ208" s="17">
        <f>data_survey!DQ207</f>
        <v>0</v>
      </c>
      <c r="AK208" s="17">
        <f>data_survey!DF207</f>
        <v>0</v>
      </c>
      <c r="AL208" s="17">
        <f>if(AK208=1, data_survey!DN207, 0)</f>
        <v>0</v>
      </c>
      <c r="AM208" s="17">
        <f>data_survey!CM207</f>
        <v>6</v>
      </c>
      <c r="AN208" s="17">
        <f>data_survey!DH207</f>
        <v>0</v>
      </c>
      <c r="AO208" s="17">
        <f>data_survey!DJ207</f>
        <v>0</v>
      </c>
      <c r="AP208" s="17">
        <f>data_survey!DL207</f>
        <v>3</v>
      </c>
      <c r="AQ208" s="17">
        <f>data_survey!BC207</f>
        <v>2</v>
      </c>
      <c r="AR208" s="17">
        <f>data_survey!BD207</f>
        <v>3</v>
      </c>
      <c r="AS208" s="17">
        <f>data_survey!BE207</f>
        <v>2</v>
      </c>
      <c r="AT208" s="17">
        <f>data_survey!BF207</f>
        <v>4</v>
      </c>
      <c r="AU208" s="17">
        <f>data_survey!BG207</f>
        <v>3</v>
      </c>
      <c r="AV208" s="17">
        <f>data_survey!BH207</f>
        <v>1</v>
      </c>
      <c r="AW208" s="17">
        <f>data_survey!BI207</f>
        <v>2</v>
      </c>
      <c r="AX208" s="17">
        <f>data_survey!AP207</f>
        <v>4</v>
      </c>
      <c r="AY208" s="17">
        <f>data_survey!AQ207</f>
        <v>2</v>
      </c>
      <c r="AZ208" s="17">
        <f>data_survey!AR207</f>
        <v>4</v>
      </c>
      <c r="BA208" s="17">
        <f>data_survey!AS207</f>
        <v>4</v>
      </c>
      <c r="BB208" s="17">
        <f>data_survey!AT207</f>
        <v>4</v>
      </c>
      <c r="BC208" s="17">
        <f>data_survey!AU207</f>
        <v>2</v>
      </c>
      <c r="BD208" s="17">
        <f>data_survey!AV207</f>
        <v>4</v>
      </c>
      <c r="BE208" s="17">
        <f>data_survey!AW207</f>
        <v>1</v>
      </c>
      <c r="BF208" s="17">
        <f>data_survey!AX207</f>
        <v>1</v>
      </c>
      <c r="BG208" s="17"/>
    </row>
    <row r="209">
      <c r="A209" s="17">
        <f>if(data_survey!C208="Nam", 0, 1)</f>
        <v>1</v>
      </c>
      <c r="B209" s="17">
        <f>IFERROR(__xludf.DUMMYFUNCTION("LET(
  t, LOWER(TRIM(data_survey!E208)),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09" s="17">
        <f>IFERROR(__xludf.DUMMYFUNCTION("LET(
  t, LOWER(TRIM(data_survey!G208)),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09" s="17">
        <f>IFERROR(__xludf.DUMMYFUNCTION("LET(
  text, LOWER(data_survey!I208),
  IFERROR(
    IFS(
      REGEXMATCH(text,""ở cùng gia đình|ở trọ cùng gia đình""), 0,
      REGEXMATCH(text,""thuê trọ""), 1,
      REGEXMATCH(text,""ở ktx""), 2,
      REGEXMATCH(text,""có nhà tại khu vực đang học|c"&amp;"ó nhà|ở riêng tại chung cư""), 3,
      REGEXMATCH(text,""ở nhà người quen""), 4
    ),
  -1)
)"),0.0)</f>
        <v>0</v>
      </c>
      <c r="E209" s="17">
        <f>IFERROR(__xludf.DUMMYFUNCTION("LET(
  t, LOWER(TRIM(data_survey!K208)),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09" s="17">
        <f>IFERROR(__xludf.DUMMYFUNCTION("LET(
  t, LOWER(TRIM(data_survey!M208)),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09" s="17">
        <f>if(data_survey!O208="Có", 1, 0)</f>
        <v>1</v>
      </c>
      <c r="H209" s="17">
        <f>if(data_survey!R208="", 0, data_survey!R208)</f>
        <v>1</v>
      </c>
      <c r="I209" s="17">
        <f>data_survey!W208</f>
        <v>0</v>
      </c>
      <c r="J209" s="17">
        <f>if(data_survey!AF208="Không áp lực", 0, if(data_survey!AF208="Có chút áp lực", 1, if(data_survey!AF208="Áp lực nhiều", 2, 3)))</f>
        <v>1</v>
      </c>
      <c r="K209" s="17">
        <f>SWITCH(data_survey!AG208,
 "Không ảnh hưởng",0,
 "Có chút ảnh hưởng",1,
 "Ảnh hưởng nhiều",2,
 "Ảnh hưởng rất nhiều",3)</f>
        <v>1</v>
      </c>
      <c r="L209" s="17">
        <f>SWITCH(data_survey!AD208,
 "Không",0,
 "Có một chút",1,
 "Rất lo lắng",2)</f>
        <v>2</v>
      </c>
      <c r="M209" s="17">
        <f>SWITCH(data_survey!AE208,
 "Không",0,
 "Có một chút",1,
 "Nhiều",2)</f>
        <v>1</v>
      </c>
      <c r="N209" s="17">
        <f>data_survey!BV208</f>
        <v>1</v>
      </c>
      <c r="O209" s="17">
        <f>SWITCH(data_survey!BY208,
 "Không",0,
 "Có",1,
 "Nhiều",2)</f>
        <v>0</v>
      </c>
      <c r="P209" s="17">
        <f>if(data_survey!BW208="Không", 0, 1)</f>
        <v>1</v>
      </c>
      <c r="Q209" s="17">
        <f>IF(OR(
ISNUMBER(SEARCH("cha",data_survey!BX208)),
ISNUMBER(SEARCH("mẹ",data_survey!BX208)),
ISNUMBER(SEARCH("ba mẹ",data_survey!BX208)),
ISNUMBER(SEARCH("bame",data_survey!BX208)),
ISNUMBER(SEARCH("gia đình",data_survey!BX208)),
ISNUMBER(SEARCH("chị",data_survey!BX208)),
ISNUMBER(SEARCH("anh",data_survey!BX208)),
ISNUMBER(SEARCH("ông bà",data_survey!BX208)),
ISNUMBER(SEARCH("giám hộ",data_survey!BX208))
),1,
IF(OR(
ISNUMBER(SEARCH("bản thân",data_survey!BX208)),
ISNUMBER(SEARCH("tự mình",data_survey!BX208)),
ISNUMBER(SEARCH("tự bản thân",data_survey!BX208)),
ISNUMBER(SEARCH("tiền đi làm",data_survey!BX208)),
ISNUMBER(SEARCH("nghiên cứu khoa học",data_survey!BX208)),
ISNUMBER(SEARCH("một nửa lo",data_survey!BX208))
),2,
IF(OR(
ISNUMBER(SEARCH("học bổng",data_survey!BX208)),
ISNUMBER(SEARCH("giảm học phí",data_survey!BX208)),
ISNUMBER(SEARCH("không cần HP",data_survey!BX208)),
ISNUMBER(SEARCH("sư phạm",data_survey!BX208))
),3,4)))</f>
        <v>1</v>
      </c>
      <c r="R209" s="17">
        <f>data_survey!AN208</f>
        <v>0</v>
      </c>
      <c r="S209" s="17">
        <f>data_survey!AJ208</f>
        <v>0</v>
      </c>
      <c r="T209" s="17">
        <f>data_survey!AJ208</f>
        <v>0</v>
      </c>
      <c r="U209" s="17">
        <f>data_survey!CI208</f>
        <v>1</v>
      </c>
      <c r="V209" s="17">
        <f>data_survey!CG208</f>
        <v>1</v>
      </c>
      <c r="W209" s="17">
        <f>data_survey!CE208</f>
        <v>1</v>
      </c>
      <c r="X209" s="17">
        <f>data_survey!CC208</f>
        <v>1</v>
      </c>
      <c r="Y209" s="17">
        <f>data_survey!CA208</f>
        <v>0</v>
      </c>
      <c r="Z209" s="17">
        <f>data_survey!BN208</f>
        <v>1</v>
      </c>
      <c r="AA209" s="17">
        <f>data_survey!BP208</f>
        <v>1</v>
      </c>
      <c r="AB209" s="17">
        <f>data_survey!BQ208</f>
        <v>1</v>
      </c>
      <c r="AC209" s="17">
        <f>data_survey!BT208</f>
        <v>0</v>
      </c>
      <c r="AD209" s="17">
        <f>data_survey!CU208</f>
        <v>0</v>
      </c>
      <c r="AE209" s="17">
        <f>data_survey!CV208</f>
        <v>0</v>
      </c>
      <c r="AF209" s="17">
        <f>data_survey!CW208</f>
        <v>0</v>
      </c>
      <c r="AG209" s="17">
        <f>data_survey!CO208</f>
        <v>0</v>
      </c>
      <c r="AH209" s="17">
        <f>data_survey!DA208</f>
        <v>0</v>
      </c>
      <c r="AI209" s="17">
        <f>data_survey!DC208</f>
        <v>0</v>
      </c>
      <c r="AJ209" s="17">
        <f>data_survey!DQ208</f>
        <v>0</v>
      </c>
      <c r="AK209" s="17">
        <f>data_survey!DF208</f>
        <v>0</v>
      </c>
      <c r="AL209" s="17">
        <f>if(AK209=1, data_survey!DN208, 0)</f>
        <v>0</v>
      </c>
      <c r="AM209" s="17">
        <f>data_survey!CM208</f>
        <v>1.5</v>
      </c>
      <c r="AN209" s="17">
        <f>data_survey!DH208</f>
        <v>0</v>
      </c>
      <c r="AO209" s="17">
        <f>data_survey!DJ208</f>
        <v>0</v>
      </c>
      <c r="AP209" s="17">
        <f>data_survey!DL208</f>
        <v>0</v>
      </c>
      <c r="AQ209" s="17">
        <f>data_survey!BC208</f>
        <v>1</v>
      </c>
      <c r="AR209" s="17">
        <f>data_survey!BD208</f>
        <v>1</v>
      </c>
      <c r="AS209" s="17">
        <f>data_survey!BE208</f>
        <v>3</v>
      </c>
      <c r="AT209" s="17">
        <f>data_survey!BF208</f>
        <v>1</v>
      </c>
      <c r="AU209" s="17">
        <f>data_survey!BG208</f>
        <v>1</v>
      </c>
      <c r="AV209" s="17">
        <f>data_survey!BH208</f>
        <v>1</v>
      </c>
      <c r="AW209" s="17">
        <f>data_survey!BI208</f>
        <v>1</v>
      </c>
      <c r="AX209" s="17">
        <f>data_survey!AP208</f>
        <v>1</v>
      </c>
      <c r="AY209" s="17">
        <f>data_survey!AQ208</f>
        <v>1</v>
      </c>
      <c r="AZ209" s="17">
        <f>data_survey!AR208</f>
        <v>1</v>
      </c>
      <c r="BA209" s="17">
        <f>data_survey!AS208</f>
        <v>1</v>
      </c>
      <c r="BB209" s="17">
        <f>data_survey!AT208</f>
        <v>1</v>
      </c>
      <c r="BC209" s="17">
        <f>data_survey!AU208</f>
        <v>3</v>
      </c>
      <c r="BD209" s="17">
        <f>data_survey!AV208</f>
        <v>3</v>
      </c>
      <c r="BE209" s="17">
        <f>data_survey!AW208</f>
        <v>1</v>
      </c>
      <c r="BF209" s="17">
        <f>data_survey!AX208</f>
        <v>1</v>
      </c>
      <c r="BG209" s="17"/>
    </row>
    <row r="210">
      <c r="A210" s="17">
        <f>if(data_survey!C209="Nam", 0, 1)</f>
        <v>1</v>
      </c>
      <c r="B210" s="17">
        <f>IFERROR(__xludf.DUMMYFUNCTION("LET(
  t, LOWER(TRIM(data_survey!E209)),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10" s="17">
        <f>IFERROR(__xludf.DUMMYFUNCTION("LET(
  t, LOWER(TRIM(data_survey!G209)),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210" s="17">
        <f>IFERROR(__xludf.DUMMYFUNCTION("LET(
  text, LOWER(data_survey!I209),
  IFERROR(
    IFS(
      REGEXMATCH(text,""ở cùng gia đình|ở trọ cùng gia đình""), 0,
      REGEXMATCH(text,""thuê trọ""), 1,
      REGEXMATCH(text,""ở ktx""), 2,
      REGEXMATCH(text,""có nhà tại khu vực đang học|c"&amp;"ó nhà|ở riêng tại chung cư""), 3,
      REGEXMATCH(text,""ở nhà người quen""), 4
    ),
  -1)
)"),0.0)</f>
        <v>0</v>
      </c>
      <c r="E210" s="17">
        <f>IFERROR(__xludf.DUMMYFUNCTION("LET(
  t, LOWER(TRIM(data_survey!K209)),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10" s="17">
        <f>IFERROR(__xludf.DUMMYFUNCTION("LET(
  t, LOWER(TRIM(data_survey!M209)),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10" s="17">
        <f>if(data_survey!O209="Có", 1, 0)</f>
        <v>1</v>
      </c>
      <c r="H210" s="17">
        <f>if(data_survey!R209="", 0, data_survey!R209)</f>
        <v>1</v>
      </c>
      <c r="I210" s="17">
        <f>data_survey!W209</f>
        <v>40</v>
      </c>
      <c r="J210" s="17">
        <f>if(data_survey!AF209="Không áp lực", 0, if(data_survey!AF209="Có chút áp lực", 1, if(data_survey!AF209="Áp lực nhiều", 2, 3)))</f>
        <v>2</v>
      </c>
      <c r="K210" s="17">
        <f>SWITCH(data_survey!AG209,
 "Không ảnh hưởng",0,
 "Có chút ảnh hưởng",1,
 "Ảnh hưởng nhiều",2,
 "Ảnh hưởng rất nhiều",3)</f>
        <v>1</v>
      </c>
      <c r="L210" s="17">
        <f>SWITCH(data_survey!AD209,
 "Không",0,
 "Có một chút",1,
 "Rất lo lắng",2)</f>
        <v>2</v>
      </c>
      <c r="M210" s="17">
        <f>SWITCH(data_survey!AE209,
 "Không",0,
 "Có một chút",1,
 "Nhiều",2)</f>
        <v>2</v>
      </c>
      <c r="N210" s="17">
        <f>data_survey!BV209</f>
        <v>3</v>
      </c>
      <c r="O210" s="17">
        <f>SWITCH(data_survey!BY209,
 "Không",0,
 "Có",1,
 "Nhiều",2)</f>
        <v>1</v>
      </c>
      <c r="P210" s="17">
        <f>if(data_survey!BW209="Không", 0, 1)</f>
        <v>1</v>
      </c>
      <c r="Q210" s="17">
        <f>IF(OR(
ISNUMBER(SEARCH("cha",data_survey!BX209)),
ISNUMBER(SEARCH("mẹ",data_survey!BX209)),
ISNUMBER(SEARCH("ba mẹ",data_survey!BX209)),
ISNUMBER(SEARCH("bame",data_survey!BX209)),
ISNUMBER(SEARCH("gia đình",data_survey!BX209)),
ISNUMBER(SEARCH("chị",data_survey!BX209)),
ISNUMBER(SEARCH("anh",data_survey!BX209)),
ISNUMBER(SEARCH("ông bà",data_survey!BX209)),
ISNUMBER(SEARCH("giám hộ",data_survey!BX209))
),1,
IF(OR(
ISNUMBER(SEARCH("bản thân",data_survey!BX209)),
ISNUMBER(SEARCH("tự mình",data_survey!BX209)),
ISNUMBER(SEARCH("tự bản thân",data_survey!BX209)),
ISNUMBER(SEARCH("tiền đi làm",data_survey!BX209)),
ISNUMBER(SEARCH("nghiên cứu khoa học",data_survey!BX209)),
ISNUMBER(SEARCH("một nửa lo",data_survey!BX209))
),2,
IF(OR(
ISNUMBER(SEARCH("học bổng",data_survey!BX209)),
ISNUMBER(SEARCH("giảm học phí",data_survey!BX209)),
ISNUMBER(SEARCH("không cần HP",data_survey!BX209)),
ISNUMBER(SEARCH("sư phạm",data_survey!BX209))
),3,4)))</f>
        <v>1</v>
      </c>
      <c r="R210" s="17">
        <f>data_survey!AN209</f>
        <v>0</v>
      </c>
      <c r="S210" s="17">
        <f>data_survey!AJ209</f>
        <v>1</v>
      </c>
      <c r="T210" s="17">
        <f>data_survey!AJ209</f>
        <v>1</v>
      </c>
      <c r="U210" s="17">
        <f>data_survey!CI209</f>
        <v>0</v>
      </c>
      <c r="V210" s="17">
        <f>data_survey!CG209</f>
        <v>1</v>
      </c>
      <c r="W210" s="17">
        <f>data_survey!CE209</f>
        <v>1</v>
      </c>
      <c r="X210" s="17">
        <f>data_survey!CC209</f>
        <v>1</v>
      </c>
      <c r="Y210" s="17">
        <f>data_survey!CA209</f>
        <v>1</v>
      </c>
      <c r="Z210" s="17">
        <f>data_survey!BN209</f>
        <v>4</v>
      </c>
      <c r="AA210" s="17">
        <f>data_survey!BP209</f>
        <v>1</v>
      </c>
      <c r="AB210" s="17">
        <f>data_survey!BQ209</f>
        <v>4</v>
      </c>
      <c r="AC210" s="17">
        <f>data_survey!BT209</f>
        <v>0</v>
      </c>
      <c r="AD210" s="17">
        <f>data_survey!CU209</f>
        <v>0</v>
      </c>
      <c r="AE210" s="17">
        <f>data_survey!CV209</f>
        <v>0</v>
      </c>
      <c r="AF210" s="17">
        <f>data_survey!CW209</f>
        <v>0</v>
      </c>
      <c r="AG210" s="17">
        <f>data_survey!CO209</f>
        <v>0</v>
      </c>
      <c r="AH210" s="17">
        <f>data_survey!DA209</f>
        <v>1</v>
      </c>
      <c r="AI210" s="17">
        <f>data_survey!DC209</f>
        <v>0</v>
      </c>
      <c r="AJ210" s="17">
        <f>data_survey!DQ209</f>
        <v>0</v>
      </c>
      <c r="AK210" s="17">
        <f>data_survey!DF209</f>
        <v>0</v>
      </c>
      <c r="AL210" s="17">
        <f>if(AK210=1, data_survey!DN209, 0)</f>
        <v>0</v>
      </c>
      <c r="AM210" s="17">
        <f>data_survey!CM209</f>
        <v>6</v>
      </c>
      <c r="AN210" s="17">
        <f>data_survey!DH209</f>
        <v>1</v>
      </c>
      <c r="AO210" s="17">
        <f>data_survey!DJ209</f>
        <v>1</v>
      </c>
      <c r="AP210" s="17">
        <f>data_survey!DL209</f>
        <v>1</v>
      </c>
      <c r="AQ210" s="17">
        <f>data_survey!BC209</f>
        <v>3</v>
      </c>
      <c r="AR210" s="17">
        <f>data_survey!BD209</f>
        <v>3</v>
      </c>
      <c r="AS210" s="17">
        <f>data_survey!BE209</f>
        <v>3</v>
      </c>
      <c r="AT210" s="17">
        <f>data_survey!BF209</f>
        <v>2</v>
      </c>
      <c r="AU210" s="17">
        <f>data_survey!BG209</f>
        <v>3</v>
      </c>
      <c r="AV210" s="17">
        <f>data_survey!BH209</f>
        <v>3</v>
      </c>
      <c r="AW210" s="17">
        <f>data_survey!BI209</f>
        <v>2</v>
      </c>
      <c r="AX210" s="17">
        <f>data_survey!AP209</f>
        <v>2</v>
      </c>
      <c r="AY210" s="17">
        <f>data_survey!AQ209</f>
        <v>3</v>
      </c>
      <c r="AZ210" s="17">
        <f>data_survey!AR209</f>
        <v>3</v>
      </c>
      <c r="BA210" s="17">
        <f>data_survey!AS209</f>
        <v>3</v>
      </c>
      <c r="BB210" s="17">
        <f>data_survey!AT209</f>
        <v>2</v>
      </c>
      <c r="BC210" s="17">
        <f>data_survey!AU209</f>
        <v>2</v>
      </c>
      <c r="BD210" s="17">
        <f>data_survey!AV209</f>
        <v>2</v>
      </c>
      <c r="BE210" s="17">
        <f>data_survey!AW209</f>
        <v>1</v>
      </c>
      <c r="BF210" s="17">
        <f>data_survey!AX209</f>
        <v>1</v>
      </c>
      <c r="BG210" s="17"/>
    </row>
    <row r="211">
      <c r="A211" s="17">
        <f>if(data_survey!C210="Nam", 0, 1)</f>
        <v>1</v>
      </c>
      <c r="B211" s="17">
        <f>IFERROR(__xludf.DUMMYFUNCTION("LET(
  t, LOWER(TRIM(data_survey!E210)),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11" s="17">
        <f>IFERROR(__xludf.DUMMYFUNCTION("LET(
  t, LOWER(TRIM(data_survey!G210)),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11" s="17">
        <f>IFERROR(__xludf.DUMMYFUNCTION("LET(
  text, LOWER(data_survey!I210),
  IFERROR(
    IFS(
      REGEXMATCH(text,""ở cùng gia đình|ở trọ cùng gia đình""), 0,
      REGEXMATCH(text,""thuê trọ""), 1,
      REGEXMATCH(text,""ở ktx""), 2,
      REGEXMATCH(text,""có nhà tại khu vực đang học|c"&amp;"ó nhà|ở riêng tại chung cư""), 3,
      REGEXMATCH(text,""ở nhà người quen""), 4
    ),
  -1)
)"),0.0)</f>
        <v>0</v>
      </c>
      <c r="E211" s="17">
        <f>IFERROR(__xludf.DUMMYFUNCTION("LET(
  t, LOWER(TRIM(data_survey!K210)),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11" s="17">
        <f>IFERROR(__xludf.DUMMYFUNCTION("LET(
  t, LOWER(TRIM(data_survey!M210)),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11" s="17">
        <f>if(data_survey!O210="Có", 1, 0)</f>
        <v>0</v>
      </c>
      <c r="H211" s="17">
        <f>if(data_survey!R210="", 0, data_survey!R210)</f>
        <v>0</v>
      </c>
      <c r="I211" s="17">
        <f>data_survey!W210</f>
        <v>0</v>
      </c>
      <c r="J211" s="17">
        <f>if(data_survey!AF210="Không áp lực", 0, if(data_survey!AF210="Có chút áp lực", 1, if(data_survey!AF210="Áp lực nhiều", 2, 3)))</f>
        <v>1</v>
      </c>
      <c r="K211" s="17">
        <f>SWITCH(data_survey!AG210,
 "Không ảnh hưởng",0,
 "Có chút ảnh hưởng",1,
 "Ảnh hưởng nhiều",2,
 "Ảnh hưởng rất nhiều",3)</f>
        <v>3</v>
      </c>
      <c r="L211" s="17">
        <f>SWITCH(data_survey!AD210,
 "Không",0,
 "Có một chút",1,
 "Rất lo lắng",2)</f>
        <v>1</v>
      </c>
      <c r="M211" s="17">
        <f>SWITCH(data_survey!AE210,
 "Không",0,
 "Có một chút",1,
 "Nhiều",2)</f>
        <v>1</v>
      </c>
      <c r="N211" s="17">
        <f>data_survey!BV210</f>
        <v>4</v>
      </c>
      <c r="O211" s="17">
        <f>SWITCH(data_survey!BY210,
 "Không",0,
 "Có",1,
 "Nhiều",2)</f>
        <v>1</v>
      </c>
      <c r="P211" s="17">
        <f>if(data_survey!BW210="Không", 0, 1)</f>
        <v>0</v>
      </c>
      <c r="Q211" s="17">
        <f>IF(OR(
ISNUMBER(SEARCH("cha",data_survey!BX210)),
ISNUMBER(SEARCH("mẹ",data_survey!BX210)),
ISNUMBER(SEARCH("ba mẹ",data_survey!BX210)),
ISNUMBER(SEARCH("bame",data_survey!BX210)),
ISNUMBER(SEARCH("gia đình",data_survey!BX210)),
ISNUMBER(SEARCH("chị",data_survey!BX210)),
ISNUMBER(SEARCH("anh",data_survey!BX210)),
ISNUMBER(SEARCH("ông bà",data_survey!BX210)),
ISNUMBER(SEARCH("giám hộ",data_survey!BX210))
),1,
IF(OR(
ISNUMBER(SEARCH("bản thân",data_survey!BX210)),
ISNUMBER(SEARCH("tự mình",data_survey!BX210)),
ISNUMBER(SEARCH("tự bản thân",data_survey!BX210)),
ISNUMBER(SEARCH("tiền đi làm",data_survey!BX210)),
ISNUMBER(SEARCH("nghiên cứu khoa học",data_survey!BX210)),
ISNUMBER(SEARCH("một nửa lo",data_survey!BX210))
),2,
IF(OR(
ISNUMBER(SEARCH("học bổng",data_survey!BX210)),
ISNUMBER(SEARCH("giảm học phí",data_survey!BX210)),
ISNUMBER(SEARCH("không cần HP",data_survey!BX210)),
ISNUMBER(SEARCH("sư phạm",data_survey!BX210))
),3,4)))</f>
        <v>1</v>
      </c>
      <c r="R211" s="17">
        <f>data_survey!AN210</f>
        <v>1</v>
      </c>
      <c r="S211" s="17">
        <f>data_survey!AJ210</f>
        <v>2</v>
      </c>
      <c r="T211" s="17">
        <f>data_survey!AJ210</f>
        <v>2</v>
      </c>
      <c r="U211" s="17">
        <f>data_survey!CI210</f>
        <v>0</v>
      </c>
      <c r="V211" s="17">
        <f>data_survey!CG210</f>
        <v>1</v>
      </c>
      <c r="W211" s="17">
        <f>data_survey!CE210</f>
        <v>2</v>
      </c>
      <c r="X211" s="17">
        <f>data_survey!CC210</f>
        <v>1</v>
      </c>
      <c r="Y211" s="17">
        <f>data_survey!CA210</f>
        <v>1</v>
      </c>
      <c r="Z211" s="17">
        <f>data_survey!BN210</f>
        <v>1</v>
      </c>
      <c r="AA211" s="17">
        <f>data_survey!BP210</f>
        <v>0</v>
      </c>
      <c r="AB211" s="17">
        <f>data_survey!BQ210</f>
        <v>1</v>
      </c>
      <c r="AC211" s="17">
        <f>data_survey!BT210</f>
        <v>0</v>
      </c>
      <c r="AD211" s="17">
        <f>data_survey!CU210</f>
        <v>0</v>
      </c>
      <c r="AE211" s="17">
        <f>data_survey!CV210</f>
        <v>1</v>
      </c>
      <c r="AF211" s="17">
        <f>data_survey!CW210</f>
        <v>0</v>
      </c>
      <c r="AG211" s="17">
        <f>data_survey!CO210</f>
        <v>0</v>
      </c>
      <c r="AH211" s="17">
        <f>data_survey!DA210</f>
        <v>0</v>
      </c>
      <c r="AI211" s="17">
        <f>data_survey!DC210</f>
        <v>0</v>
      </c>
      <c r="AJ211" s="17">
        <f>data_survey!DQ210</f>
        <v>0</v>
      </c>
      <c r="AK211" s="17">
        <f>data_survey!DF210</f>
        <v>0</v>
      </c>
      <c r="AL211" s="17">
        <f>if(AK211=1, data_survey!DN210, 0)</f>
        <v>0</v>
      </c>
      <c r="AM211" s="17">
        <f>data_survey!CM210</f>
        <v>6</v>
      </c>
      <c r="AN211" s="17">
        <f>data_survey!DH210</f>
        <v>0</v>
      </c>
      <c r="AO211" s="17">
        <f>data_survey!DJ210</f>
        <v>0</v>
      </c>
      <c r="AP211" s="17">
        <f>data_survey!DL210</f>
        <v>0</v>
      </c>
      <c r="AQ211" s="17">
        <f>data_survey!BC210</f>
        <v>1</v>
      </c>
      <c r="AR211" s="17">
        <f>data_survey!BD210</f>
        <v>1</v>
      </c>
      <c r="AS211" s="17">
        <f>data_survey!BE210</f>
        <v>1</v>
      </c>
      <c r="AT211" s="17">
        <f>data_survey!BF210</f>
        <v>3</v>
      </c>
      <c r="AU211" s="17">
        <f>data_survey!BG210</f>
        <v>4</v>
      </c>
      <c r="AV211" s="17">
        <f>data_survey!BH210</f>
        <v>2</v>
      </c>
      <c r="AW211" s="17">
        <f>data_survey!BI210</f>
        <v>3</v>
      </c>
      <c r="AX211" s="17">
        <f>data_survey!AP210</f>
        <v>4</v>
      </c>
      <c r="AY211" s="17">
        <f>data_survey!AQ210</f>
        <v>3</v>
      </c>
      <c r="AZ211" s="17">
        <f>data_survey!AR210</f>
        <v>1</v>
      </c>
      <c r="BA211" s="17">
        <f>data_survey!AS210</f>
        <v>3</v>
      </c>
      <c r="BB211" s="17">
        <f>data_survey!AT210</f>
        <v>1</v>
      </c>
      <c r="BC211" s="17">
        <f>data_survey!AU210</f>
        <v>2</v>
      </c>
      <c r="BD211" s="17">
        <f>data_survey!AV210</f>
        <v>4</v>
      </c>
      <c r="BE211" s="17">
        <f>data_survey!AW210</f>
        <v>1</v>
      </c>
      <c r="BF211" s="17">
        <f>data_survey!AX210</f>
        <v>1</v>
      </c>
      <c r="BG211" s="17"/>
    </row>
    <row r="212">
      <c r="A212" s="17">
        <f>if(data_survey!C211="Nam", 0, 1)</f>
        <v>1</v>
      </c>
      <c r="B212" s="17">
        <f>IFERROR(__xludf.DUMMYFUNCTION("LET(
  t, LOWER(TRIM(data_survey!E211)),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12" s="17">
        <f>IFERROR(__xludf.DUMMYFUNCTION("LET(
  t, LOWER(TRIM(data_survey!G211)),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12" s="17">
        <f>IFERROR(__xludf.DUMMYFUNCTION("LET(
  text, LOWER(data_survey!I211),
  IFERROR(
    IFS(
      REGEXMATCH(text,""ở cùng gia đình|ở trọ cùng gia đình""), 0,
      REGEXMATCH(text,""thuê trọ""), 1,
      REGEXMATCH(text,""ở ktx""), 2,
      REGEXMATCH(text,""có nhà tại khu vực đang học|c"&amp;"ó nhà|ở riêng tại chung cư""), 3,
      REGEXMATCH(text,""ở nhà người quen""), 4
    ),
  -1)
)"),0.0)</f>
        <v>0</v>
      </c>
      <c r="E212" s="17">
        <f>IFERROR(__xludf.DUMMYFUNCTION("LET(
  t, LOWER(TRIM(data_survey!K211)),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12" s="17">
        <f>IFERROR(__xludf.DUMMYFUNCTION("LET(
  t, LOWER(TRIM(data_survey!M211)),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12" s="17">
        <f>if(data_survey!O211="Có", 1, 0)</f>
        <v>0</v>
      </c>
      <c r="H212" s="17">
        <f>if(data_survey!R211="", 0, data_survey!R211)</f>
        <v>0</v>
      </c>
      <c r="I212" s="17">
        <f>data_survey!W211</f>
        <v>0</v>
      </c>
      <c r="J212" s="17">
        <f>if(data_survey!AF211="Không áp lực", 0, if(data_survey!AF211="Có chút áp lực", 1, if(data_survey!AF211="Áp lực nhiều", 2, 3)))</f>
        <v>1</v>
      </c>
      <c r="K212" s="17">
        <f>SWITCH(data_survey!AG211,
 "Không ảnh hưởng",0,
 "Có chút ảnh hưởng",1,
 "Ảnh hưởng nhiều",2,
 "Ảnh hưởng rất nhiều",3)</f>
        <v>1</v>
      </c>
      <c r="L212" s="17">
        <f>SWITCH(data_survey!AD211,
 "Không",0,
 "Có một chút",1,
 "Rất lo lắng",2)</f>
        <v>2</v>
      </c>
      <c r="M212" s="17">
        <f>SWITCH(data_survey!AE211,
 "Không",0,
 "Có một chút",1,
 "Nhiều",2)</f>
        <v>0</v>
      </c>
      <c r="N212" s="17">
        <f>data_survey!BV211</f>
        <v>5</v>
      </c>
      <c r="O212" s="17">
        <f>SWITCH(data_survey!BY211,
 "Không",0,
 "Có",1,
 "Nhiều",2)</f>
        <v>0</v>
      </c>
      <c r="P212" s="17">
        <f>if(data_survey!BW211="Không", 0, 1)</f>
        <v>0</v>
      </c>
      <c r="Q212" s="17">
        <f>IF(OR(
ISNUMBER(SEARCH("cha",data_survey!BX211)),
ISNUMBER(SEARCH("mẹ",data_survey!BX211)),
ISNUMBER(SEARCH("ba mẹ",data_survey!BX211)),
ISNUMBER(SEARCH("bame",data_survey!BX211)),
ISNUMBER(SEARCH("gia đình",data_survey!BX211)),
ISNUMBER(SEARCH("chị",data_survey!BX211)),
ISNUMBER(SEARCH("anh",data_survey!BX211)),
ISNUMBER(SEARCH("ông bà",data_survey!BX211)),
ISNUMBER(SEARCH("giám hộ",data_survey!BX211))
),1,
IF(OR(
ISNUMBER(SEARCH("bản thân",data_survey!BX211)),
ISNUMBER(SEARCH("tự mình",data_survey!BX211)),
ISNUMBER(SEARCH("tự bản thân",data_survey!BX211)),
ISNUMBER(SEARCH("tiền đi làm",data_survey!BX211)),
ISNUMBER(SEARCH("nghiên cứu khoa học",data_survey!BX211)),
ISNUMBER(SEARCH("một nửa lo",data_survey!BX211))
),2,
IF(OR(
ISNUMBER(SEARCH("học bổng",data_survey!BX211)),
ISNUMBER(SEARCH("giảm học phí",data_survey!BX211)),
ISNUMBER(SEARCH("không cần HP",data_survey!BX211)),
ISNUMBER(SEARCH("sư phạm",data_survey!BX211))
),3,4)))</f>
        <v>1</v>
      </c>
      <c r="R212" s="17">
        <f>data_survey!AN211</f>
        <v>2</v>
      </c>
      <c r="S212" s="17">
        <f>data_survey!AJ211</f>
        <v>0</v>
      </c>
      <c r="T212" s="17">
        <f>data_survey!AJ211</f>
        <v>0</v>
      </c>
      <c r="U212" s="17">
        <f>data_survey!CI211</f>
        <v>0</v>
      </c>
      <c r="V212" s="17">
        <f>data_survey!CG211</f>
        <v>0</v>
      </c>
      <c r="W212" s="17">
        <f>data_survey!CE211</f>
        <v>0</v>
      </c>
      <c r="X212" s="17">
        <f>data_survey!CC211</f>
        <v>0</v>
      </c>
      <c r="Y212" s="17">
        <f>data_survey!CA211</f>
        <v>0</v>
      </c>
      <c r="Z212" s="17">
        <f>data_survey!BN211</f>
        <v>1</v>
      </c>
      <c r="AA212" s="17">
        <f>data_survey!BP211</f>
        <v>0</v>
      </c>
      <c r="AB212" s="17">
        <f>data_survey!BQ211</f>
        <v>1</v>
      </c>
      <c r="AC212" s="17">
        <f>data_survey!BT211</f>
        <v>0</v>
      </c>
      <c r="AD212" s="17">
        <f>data_survey!CU211</f>
        <v>0</v>
      </c>
      <c r="AE212" s="17">
        <f>data_survey!CV211</f>
        <v>0</v>
      </c>
      <c r="AF212" s="17">
        <f>data_survey!CW211</f>
        <v>0</v>
      </c>
      <c r="AG212" s="17">
        <f>data_survey!CO211</f>
        <v>0</v>
      </c>
      <c r="AH212" s="17">
        <f>data_survey!DA211</f>
        <v>0</v>
      </c>
      <c r="AI212" s="17">
        <f>data_survey!DC211</f>
        <v>0</v>
      </c>
      <c r="AJ212" s="17">
        <f>data_survey!DQ211</f>
        <v>0</v>
      </c>
      <c r="AK212" s="17">
        <f>data_survey!DF211</f>
        <v>0</v>
      </c>
      <c r="AL212" s="17">
        <f>if(AK212=1, data_survey!DN211, 0)</f>
        <v>0</v>
      </c>
      <c r="AM212" s="17">
        <f>data_survey!CM211</f>
        <v>1.5</v>
      </c>
      <c r="AN212" s="17">
        <f>data_survey!DH211</f>
        <v>0</v>
      </c>
      <c r="AO212" s="17">
        <f>data_survey!DJ211</f>
        <v>0</v>
      </c>
      <c r="AP212" s="17">
        <f>data_survey!DL211</f>
        <v>0</v>
      </c>
      <c r="AQ212" s="17">
        <f>data_survey!BC211</f>
        <v>1</v>
      </c>
      <c r="AR212" s="17">
        <f>data_survey!BD211</f>
        <v>1</v>
      </c>
      <c r="AS212" s="17">
        <f>data_survey!BE211</f>
        <v>2</v>
      </c>
      <c r="AT212" s="17">
        <f>data_survey!BF211</f>
        <v>1</v>
      </c>
      <c r="AU212" s="17">
        <f>data_survey!BG211</f>
        <v>2</v>
      </c>
      <c r="AV212" s="17">
        <f>data_survey!BH211</f>
        <v>1</v>
      </c>
      <c r="AW212" s="17">
        <f>data_survey!BI211</f>
        <v>1</v>
      </c>
      <c r="AX212" s="17">
        <f>data_survey!AP211</f>
        <v>2</v>
      </c>
      <c r="AY212" s="17">
        <f>data_survey!AQ211</f>
        <v>1</v>
      </c>
      <c r="AZ212" s="17">
        <f>data_survey!AR211</f>
        <v>2</v>
      </c>
      <c r="BA212" s="17">
        <f>data_survey!AS211</f>
        <v>2</v>
      </c>
      <c r="BB212" s="17">
        <f>data_survey!AT211</f>
        <v>1</v>
      </c>
      <c r="BC212" s="17">
        <f>data_survey!AU211</f>
        <v>1</v>
      </c>
      <c r="BD212" s="17">
        <f>data_survey!AV211</f>
        <v>1</v>
      </c>
      <c r="BE212" s="17">
        <f>data_survey!AW211</f>
        <v>1</v>
      </c>
      <c r="BF212" s="17">
        <f>data_survey!AX211</f>
        <v>1</v>
      </c>
      <c r="BG212" s="17"/>
    </row>
    <row r="213">
      <c r="A213" s="17">
        <f>if(data_survey!C212="Nam", 0, 1)</f>
        <v>1</v>
      </c>
      <c r="B213" s="17">
        <f>IFERROR(__xludf.DUMMYFUNCTION("LET(
  t, LOWER(TRIM(data_survey!E212)),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213" s="17">
        <f>IFERROR(__xludf.DUMMYFUNCTION("LET(
  t, LOWER(TRIM(data_survey!G212)),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13" s="17">
        <f>IFERROR(__xludf.DUMMYFUNCTION("LET(
  text, LOWER(data_survey!I212),
  IFERROR(
    IFS(
      REGEXMATCH(text,""ở cùng gia đình|ở trọ cùng gia đình""), 0,
      REGEXMATCH(text,""thuê trọ""), 1,
      REGEXMATCH(text,""ở ktx""), 2,
      REGEXMATCH(text,""có nhà tại khu vực đang học|c"&amp;"ó nhà|ở riêng tại chung cư""), 3,
      REGEXMATCH(text,""ở nhà người quen""), 4
    ),
  -1)
)"),1.0)</f>
        <v>1</v>
      </c>
      <c r="E213" s="17">
        <f>IFERROR(__xludf.DUMMYFUNCTION("LET(
  t, LOWER(TRIM(data_survey!K212)),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13" s="17">
        <f>IFERROR(__xludf.DUMMYFUNCTION("LET(
  t, LOWER(TRIM(data_survey!M212)),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13" s="17">
        <f>if(data_survey!O212="Có", 1, 0)</f>
        <v>1</v>
      </c>
      <c r="H213" s="17">
        <f>if(data_survey!R212="", 0, data_survey!R212)</f>
        <v>1</v>
      </c>
      <c r="I213" s="17">
        <f>data_survey!W212</f>
        <v>25</v>
      </c>
      <c r="J213" s="17">
        <f>if(data_survey!AF212="Không áp lực", 0, if(data_survey!AF212="Có chút áp lực", 1, if(data_survey!AF212="Áp lực nhiều", 2, 3)))</f>
        <v>1</v>
      </c>
      <c r="K213" s="17">
        <f>SWITCH(data_survey!AG212,
 "Không ảnh hưởng",0,
 "Có chút ảnh hưởng",1,
 "Ảnh hưởng nhiều",2,
 "Ảnh hưởng rất nhiều",3)</f>
        <v>0</v>
      </c>
      <c r="L213" s="17">
        <f>SWITCH(data_survey!AD212,
 "Không",0,
 "Có một chút",1,
 "Rất lo lắng",2)</f>
        <v>1</v>
      </c>
      <c r="M213" s="17">
        <f>SWITCH(data_survey!AE212,
 "Không",0,
 "Có một chút",1,
 "Nhiều",2)</f>
        <v>0</v>
      </c>
      <c r="N213" s="17">
        <f>data_survey!BV212</f>
        <v>4</v>
      </c>
      <c r="O213" s="17">
        <f>SWITCH(data_survey!BY212,
 "Không",0,
 "Có",1,
 "Nhiều",2)</f>
        <v>0</v>
      </c>
      <c r="P213" s="17">
        <f>if(data_survey!BW212="Không", 0, 1)</f>
        <v>0</v>
      </c>
      <c r="Q213" s="17">
        <f>IF(OR(
ISNUMBER(SEARCH("cha",data_survey!BX212)),
ISNUMBER(SEARCH("mẹ",data_survey!BX212)),
ISNUMBER(SEARCH("ba mẹ",data_survey!BX212)),
ISNUMBER(SEARCH("bame",data_survey!BX212)),
ISNUMBER(SEARCH("gia đình",data_survey!BX212)),
ISNUMBER(SEARCH("chị",data_survey!BX212)),
ISNUMBER(SEARCH("anh",data_survey!BX212)),
ISNUMBER(SEARCH("ông bà",data_survey!BX212)),
ISNUMBER(SEARCH("giám hộ",data_survey!BX212))
),1,
IF(OR(
ISNUMBER(SEARCH("bản thân",data_survey!BX212)),
ISNUMBER(SEARCH("tự mình",data_survey!BX212)),
ISNUMBER(SEARCH("tự bản thân",data_survey!BX212)),
ISNUMBER(SEARCH("tiền đi làm",data_survey!BX212)),
ISNUMBER(SEARCH("nghiên cứu khoa học",data_survey!BX212)),
ISNUMBER(SEARCH("một nửa lo",data_survey!BX212))
),2,
IF(OR(
ISNUMBER(SEARCH("học bổng",data_survey!BX212)),
ISNUMBER(SEARCH("giảm học phí",data_survey!BX212)),
ISNUMBER(SEARCH("không cần HP",data_survey!BX212)),
ISNUMBER(SEARCH("sư phạm",data_survey!BX212))
),3,4)))</f>
        <v>1</v>
      </c>
      <c r="R213" s="17">
        <f>data_survey!AN212</f>
        <v>1</v>
      </c>
      <c r="S213" s="17">
        <f>data_survey!AJ212</f>
        <v>1</v>
      </c>
      <c r="T213" s="17">
        <f>data_survey!AJ212</f>
        <v>1</v>
      </c>
      <c r="U213" s="17">
        <f>data_survey!CI212</f>
        <v>0</v>
      </c>
      <c r="V213" s="17">
        <f>data_survey!CG212</f>
        <v>0</v>
      </c>
      <c r="W213" s="17">
        <f>data_survey!CE212</f>
        <v>0</v>
      </c>
      <c r="X213" s="17">
        <f>data_survey!CC212</f>
        <v>0</v>
      </c>
      <c r="Y213" s="17">
        <f>data_survey!CA212</f>
        <v>1</v>
      </c>
      <c r="Z213" s="17">
        <f>data_survey!BN212</f>
        <v>1</v>
      </c>
      <c r="AA213" s="17">
        <f>data_survey!BP212</f>
        <v>1</v>
      </c>
      <c r="AB213" s="17">
        <f>data_survey!BQ212</f>
        <v>1</v>
      </c>
      <c r="AC213" s="17">
        <f>data_survey!BT212</f>
        <v>1</v>
      </c>
      <c r="AD213" s="17">
        <f>data_survey!CU212</f>
        <v>0</v>
      </c>
      <c r="AE213" s="17">
        <f>data_survey!CV212</f>
        <v>1</v>
      </c>
      <c r="AF213" s="17">
        <f>data_survey!CW212</f>
        <v>0</v>
      </c>
      <c r="AG213" s="17">
        <f>data_survey!CO212</f>
        <v>2</v>
      </c>
      <c r="AH213" s="17">
        <f>data_survey!DA212</f>
        <v>0</v>
      </c>
      <c r="AI213" s="17">
        <f>data_survey!DC212</f>
        <v>0</v>
      </c>
      <c r="AJ213" s="17">
        <f>data_survey!DQ212</f>
        <v>1</v>
      </c>
      <c r="AK213" s="17">
        <f>data_survey!DF212</f>
        <v>1</v>
      </c>
      <c r="AL213" s="17">
        <f>if(AK213=1, data_survey!DN212, 0)</f>
        <v>5</v>
      </c>
      <c r="AM213" s="17">
        <f>data_survey!CM212</f>
        <v>3.5</v>
      </c>
      <c r="AN213" s="17">
        <f>data_survey!DH212</f>
        <v>0</v>
      </c>
      <c r="AO213" s="17">
        <f>data_survey!DJ212</f>
        <v>0</v>
      </c>
      <c r="AP213" s="17">
        <f>data_survey!DL212</f>
        <v>0</v>
      </c>
      <c r="AQ213" s="17">
        <f>data_survey!BC212</f>
        <v>1</v>
      </c>
      <c r="AR213" s="17">
        <f>data_survey!BD212</f>
        <v>1</v>
      </c>
      <c r="AS213" s="17">
        <f>data_survey!BE212</f>
        <v>2</v>
      </c>
      <c r="AT213" s="17">
        <f>data_survey!BF212</f>
        <v>2</v>
      </c>
      <c r="AU213" s="17">
        <f>data_survey!BG212</f>
        <v>3</v>
      </c>
      <c r="AV213" s="17">
        <f>data_survey!BH212</f>
        <v>2</v>
      </c>
      <c r="AW213" s="17">
        <f>data_survey!BI212</f>
        <v>1</v>
      </c>
      <c r="AX213" s="17">
        <f>data_survey!AP212</f>
        <v>1</v>
      </c>
      <c r="AY213" s="17">
        <f>data_survey!AQ212</f>
        <v>1</v>
      </c>
      <c r="AZ213" s="17">
        <f>data_survey!AR212</f>
        <v>1</v>
      </c>
      <c r="BA213" s="17">
        <f>data_survey!AS212</f>
        <v>2</v>
      </c>
      <c r="BB213" s="17">
        <f>data_survey!AT212</f>
        <v>1</v>
      </c>
      <c r="BC213" s="17">
        <f>data_survey!AU212</f>
        <v>1</v>
      </c>
      <c r="BD213" s="17">
        <f>data_survey!AV212</f>
        <v>3</v>
      </c>
      <c r="BE213" s="17">
        <f>data_survey!AW212</f>
        <v>1</v>
      </c>
      <c r="BF213" s="17">
        <f>data_survey!AX212</f>
        <v>1</v>
      </c>
      <c r="BG213" s="17"/>
    </row>
    <row r="214">
      <c r="A214" s="17">
        <f>if(data_survey!C213="Nam", 0, 1)</f>
        <v>0</v>
      </c>
      <c r="B214" s="17">
        <f>IFERROR(__xludf.DUMMYFUNCTION("LET(
  t, LOWER(TRIM(data_survey!E213)),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14" s="17">
        <f>IFERROR(__xludf.DUMMYFUNCTION("LET(
  t, LOWER(TRIM(data_survey!G213)),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14" s="17">
        <f>IFERROR(__xludf.DUMMYFUNCTION("LET(
  text, LOWER(data_survey!I213),
  IFERROR(
    IFS(
      REGEXMATCH(text,""ở cùng gia đình|ở trọ cùng gia đình""), 0,
      REGEXMATCH(text,""thuê trọ""), 1,
      REGEXMATCH(text,""ở ktx""), 2,
      REGEXMATCH(text,""có nhà tại khu vực đang học|c"&amp;"ó nhà|ở riêng tại chung cư""), 3,
      REGEXMATCH(text,""ở nhà người quen""), 4
    ),
  -1)
)"),1.0)</f>
        <v>1</v>
      </c>
      <c r="E214" s="17">
        <f>IFERROR(__xludf.DUMMYFUNCTION("LET(
  t, LOWER(TRIM(data_survey!K213)),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14" s="17">
        <f>IFERROR(__xludf.DUMMYFUNCTION("LET(
  t, LOWER(TRIM(data_survey!M213)),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14" s="17">
        <f>if(data_survey!O213="Có", 1, 0)</f>
        <v>0</v>
      </c>
      <c r="H214" s="17">
        <f>if(data_survey!R213="", 0, data_survey!R213)</f>
        <v>0</v>
      </c>
      <c r="I214" s="17">
        <f>data_survey!W213</f>
        <v>0</v>
      </c>
      <c r="J214" s="17">
        <f>if(data_survey!AF213="Không áp lực", 0, if(data_survey!AF213="Có chút áp lực", 1, if(data_survey!AF213="Áp lực nhiều", 2, 3)))</f>
        <v>1</v>
      </c>
      <c r="K214" s="17">
        <f>SWITCH(data_survey!AG213,
 "Không ảnh hưởng",0,
 "Có chút ảnh hưởng",1,
 "Ảnh hưởng nhiều",2,
 "Ảnh hưởng rất nhiều",3)</f>
        <v>3</v>
      </c>
      <c r="L214" s="17">
        <f>SWITCH(data_survey!AD213,
 "Không",0,
 "Có một chút",1,
 "Rất lo lắng",2)</f>
        <v>2</v>
      </c>
      <c r="M214" s="17">
        <f>SWITCH(data_survey!AE213,
 "Không",0,
 "Có một chút",1,
 "Nhiều",2)</f>
        <v>0</v>
      </c>
      <c r="N214" s="17">
        <f>data_survey!BV213</f>
        <v>5</v>
      </c>
      <c r="O214" s="17">
        <f>SWITCH(data_survey!BY213,
 "Không",0,
 "Có",1,
 "Nhiều",2)</f>
        <v>1</v>
      </c>
      <c r="P214" s="17">
        <f>if(data_survey!BW213="Không", 0, 1)</f>
        <v>0</v>
      </c>
      <c r="Q214" s="17">
        <f>IF(OR(
ISNUMBER(SEARCH("cha",data_survey!BX213)),
ISNUMBER(SEARCH("mẹ",data_survey!BX213)),
ISNUMBER(SEARCH("ba mẹ",data_survey!BX213)),
ISNUMBER(SEARCH("bame",data_survey!BX213)),
ISNUMBER(SEARCH("gia đình",data_survey!BX213)),
ISNUMBER(SEARCH("chị",data_survey!BX213)),
ISNUMBER(SEARCH("anh",data_survey!BX213)),
ISNUMBER(SEARCH("ông bà",data_survey!BX213)),
ISNUMBER(SEARCH("giám hộ",data_survey!BX213))
),1,
IF(OR(
ISNUMBER(SEARCH("bản thân",data_survey!BX213)),
ISNUMBER(SEARCH("tự mình",data_survey!BX213)),
ISNUMBER(SEARCH("tự bản thân",data_survey!BX213)),
ISNUMBER(SEARCH("tiền đi làm",data_survey!BX213)),
ISNUMBER(SEARCH("nghiên cứu khoa học",data_survey!BX213)),
ISNUMBER(SEARCH("một nửa lo",data_survey!BX213))
),2,
IF(OR(
ISNUMBER(SEARCH("học bổng",data_survey!BX213)),
ISNUMBER(SEARCH("giảm học phí",data_survey!BX213)),
ISNUMBER(SEARCH("không cần HP",data_survey!BX213)),
ISNUMBER(SEARCH("sư phạm",data_survey!BX213))
),3,4)))</f>
        <v>1</v>
      </c>
      <c r="R214" s="17">
        <f>data_survey!AN213</f>
        <v>2</v>
      </c>
      <c r="S214" s="17">
        <f>data_survey!AJ213</f>
        <v>1</v>
      </c>
      <c r="T214" s="17">
        <f>data_survey!AJ213</f>
        <v>1</v>
      </c>
      <c r="U214" s="17">
        <f>data_survey!CI213</f>
        <v>0</v>
      </c>
      <c r="V214" s="17">
        <f>data_survey!CG213</f>
        <v>1</v>
      </c>
      <c r="W214" s="17">
        <f>data_survey!CE213</f>
        <v>2</v>
      </c>
      <c r="X214" s="17">
        <f>data_survey!CC213</f>
        <v>0</v>
      </c>
      <c r="Y214" s="17">
        <f>data_survey!CA213</f>
        <v>1</v>
      </c>
      <c r="Z214" s="17">
        <f>data_survey!BN213</f>
        <v>1</v>
      </c>
      <c r="AA214" s="17">
        <f>data_survey!BP213</f>
        <v>0</v>
      </c>
      <c r="AB214" s="17">
        <f>data_survey!BQ213</f>
        <v>1</v>
      </c>
      <c r="AC214" s="17">
        <f>data_survey!BT213</f>
        <v>0</v>
      </c>
      <c r="AD214" s="17">
        <f>data_survey!CU213</f>
        <v>0</v>
      </c>
      <c r="AE214" s="17">
        <f>data_survey!CV213</f>
        <v>0</v>
      </c>
      <c r="AF214" s="17">
        <f>data_survey!CW213</f>
        <v>0</v>
      </c>
      <c r="AG214" s="17">
        <f>data_survey!CO213</f>
        <v>0</v>
      </c>
      <c r="AH214" s="17">
        <f>data_survey!DA213</f>
        <v>0</v>
      </c>
      <c r="AI214" s="17">
        <f>data_survey!DC213</f>
        <v>0</v>
      </c>
      <c r="AJ214" s="17">
        <f>data_survey!DQ213</f>
        <v>0</v>
      </c>
      <c r="AK214" s="17">
        <f>data_survey!DF213</f>
        <v>1</v>
      </c>
      <c r="AL214" s="17">
        <f>if(AK214=1, data_survey!DN213, 0)</f>
        <v>2.5</v>
      </c>
      <c r="AM214" s="17">
        <f>data_survey!CM213</f>
        <v>6</v>
      </c>
      <c r="AN214" s="17">
        <f>data_survey!DH213</f>
        <v>0</v>
      </c>
      <c r="AO214" s="17">
        <f>data_survey!DJ213</f>
        <v>0</v>
      </c>
      <c r="AP214" s="17">
        <f>data_survey!DL213</f>
        <v>0</v>
      </c>
      <c r="AQ214" s="17">
        <f>data_survey!BC213</f>
        <v>2</v>
      </c>
      <c r="AR214" s="17">
        <f>data_survey!BD213</f>
        <v>1</v>
      </c>
      <c r="AS214" s="17">
        <f>data_survey!BE213</f>
        <v>2</v>
      </c>
      <c r="AT214" s="17">
        <f>data_survey!BF213</f>
        <v>1</v>
      </c>
      <c r="AU214" s="17">
        <f>data_survey!BG213</f>
        <v>4</v>
      </c>
      <c r="AV214" s="17">
        <f>data_survey!BH213</f>
        <v>1</v>
      </c>
      <c r="AW214" s="17">
        <f>data_survey!BI213</f>
        <v>1</v>
      </c>
      <c r="AX214" s="17">
        <f>data_survey!AP213</f>
        <v>3</v>
      </c>
      <c r="AY214" s="17">
        <f>data_survey!AQ213</f>
        <v>2</v>
      </c>
      <c r="AZ214" s="17">
        <f>data_survey!AR213</f>
        <v>3</v>
      </c>
      <c r="BA214" s="17">
        <f>data_survey!AS213</f>
        <v>3</v>
      </c>
      <c r="BB214" s="17">
        <f>data_survey!AT213</f>
        <v>3</v>
      </c>
      <c r="BC214" s="17">
        <f>data_survey!AU213</f>
        <v>3</v>
      </c>
      <c r="BD214" s="17">
        <f>data_survey!AV213</f>
        <v>2</v>
      </c>
      <c r="BE214" s="17">
        <f>data_survey!AW213</f>
        <v>2</v>
      </c>
      <c r="BF214" s="17">
        <f>data_survey!AX213</f>
        <v>1</v>
      </c>
      <c r="BG214" s="17"/>
    </row>
    <row r="215">
      <c r="A215" s="17">
        <f>if(data_survey!C214="Nam", 0, 1)</f>
        <v>1</v>
      </c>
      <c r="B215" s="17">
        <f>IFERROR(__xludf.DUMMYFUNCTION("LET(
  t, LOWER(TRIM(data_survey!E214)),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15" s="17">
        <f>IFERROR(__xludf.DUMMYFUNCTION("LET(
  t, LOWER(TRIM(data_survey!G214)),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15" s="17">
        <f>IFERROR(__xludf.DUMMYFUNCTION("LET(
  text, LOWER(data_survey!I214),
  IFERROR(
    IFS(
      REGEXMATCH(text,""ở cùng gia đình|ở trọ cùng gia đình""), 0,
      REGEXMATCH(text,""thuê trọ""), 1,
      REGEXMATCH(text,""ở ktx""), 2,
      REGEXMATCH(text,""có nhà tại khu vực đang học|c"&amp;"ó nhà|ở riêng tại chung cư""), 3,
      REGEXMATCH(text,""ở nhà người quen""), 4
    ),
  -1)
)"),3.0)</f>
        <v>3</v>
      </c>
      <c r="E215" s="17">
        <f>IFERROR(__xludf.DUMMYFUNCTION("LET(
  t, LOWER(TRIM(data_survey!K214)),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15" s="17">
        <f>IFERROR(__xludf.DUMMYFUNCTION("LET(
  t, LOWER(TRIM(data_survey!M214)),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15" s="17">
        <f>if(data_survey!O214="Có", 1, 0)</f>
        <v>0</v>
      </c>
      <c r="H215" s="17">
        <f>if(data_survey!R214="", 0, data_survey!R214)</f>
        <v>0</v>
      </c>
      <c r="I215" s="17">
        <f>data_survey!W214</f>
        <v>0</v>
      </c>
      <c r="J215" s="17">
        <f>if(data_survey!AF214="Không áp lực", 0, if(data_survey!AF214="Có chút áp lực", 1, if(data_survey!AF214="Áp lực nhiều", 2, 3)))</f>
        <v>2</v>
      </c>
      <c r="K215" s="17">
        <f>SWITCH(data_survey!AG214,
 "Không ảnh hưởng",0,
 "Có chút ảnh hưởng",1,
 "Ảnh hưởng nhiều",2,
 "Ảnh hưởng rất nhiều",3)</f>
        <v>2</v>
      </c>
      <c r="L215" s="17">
        <f>SWITCH(data_survey!AD214,
 "Không",0,
 "Có một chút",1,
 "Rất lo lắng",2)</f>
        <v>2</v>
      </c>
      <c r="M215" s="17">
        <f>SWITCH(data_survey!AE214,
 "Không",0,
 "Có một chút",1,
 "Nhiều",2)</f>
        <v>0</v>
      </c>
      <c r="N215" s="17">
        <f>data_survey!BV214</f>
        <v>3</v>
      </c>
      <c r="O215" s="17">
        <f>SWITCH(data_survey!BY214,
 "Không",0,
 "Có",1,
 "Nhiều",2)</f>
        <v>1</v>
      </c>
      <c r="P215" s="17">
        <f>if(data_survey!BW214="Không", 0, 1)</f>
        <v>0</v>
      </c>
      <c r="Q215" s="17">
        <f>IF(OR(
ISNUMBER(SEARCH("cha",data_survey!BX214)),
ISNUMBER(SEARCH("mẹ",data_survey!BX214)),
ISNUMBER(SEARCH("ba mẹ",data_survey!BX214)),
ISNUMBER(SEARCH("bame",data_survey!BX214)),
ISNUMBER(SEARCH("gia đình",data_survey!BX214)),
ISNUMBER(SEARCH("chị",data_survey!BX214)),
ISNUMBER(SEARCH("anh",data_survey!BX214)),
ISNUMBER(SEARCH("ông bà",data_survey!BX214)),
ISNUMBER(SEARCH("giám hộ",data_survey!BX214))
),1,
IF(OR(
ISNUMBER(SEARCH("bản thân",data_survey!BX214)),
ISNUMBER(SEARCH("tự mình",data_survey!BX214)),
ISNUMBER(SEARCH("tự bản thân",data_survey!BX214)),
ISNUMBER(SEARCH("tiền đi làm",data_survey!BX214)),
ISNUMBER(SEARCH("nghiên cứu khoa học",data_survey!BX214)),
ISNUMBER(SEARCH("một nửa lo",data_survey!BX214))
),2,
IF(OR(
ISNUMBER(SEARCH("học bổng",data_survey!BX214)),
ISNUMBER(SEARCH("giảm học phí",data_survey!BX214)),
ISNUMBER(SEARCH("không cần HP",data_survey!BX214)),
ISNUMBER(SEARCH("sư phạm",data_survey!BX214))
),3,4)))</f>
        <v>1</v>
      </c>
      <c r="R215" s="17">
        <f>data_survey!AN214</f>
        <v>0</v>
      </c>
      <c r="S215" s="17">
        <f>data_survey!AJ214</f>
        <v>4</v>
      </c>
      <c r="T215" s="17">
        <f>data_survey!AJ214</f>
        <v>4</v>
      </c>
      <c r="U215" s="17">
        <f>data_survey!CI214</f>
        <v>2</v>
      </c>
      <c r="V215" s="17">
        <f>data_survey!CG214</f>
        <v>2</v>
      </c>
      <c r="W215" s="17">
        <f>data_survey!CE214</f>
        <v>1</v>
      </c>
      <c r="X215" s="17">
        <f>data_survey!CC214</f>
        <v>2</v>
      </c>
      <c r="Y215" s="17">
        <f>data_survey!CA214</f>
        <v>2</v>
      </c>
      <c r="Z215" s="17">
        <f>data_survey!BN214</f>
        <v>5</v>
      </c>
      <c r="AA215" s="17">
        <f>data_survey!BP214</f>
        <v>1</v>
      </c>
      <c r="AB215" s="17">
        <f>data_survey!BQ214</f>
        <v>6</v>
      </c>
      <c r="AC215" s="17">
        <f>data_survey!BT214</f>
        <v>1</v>
      </c>
      <c r="AD215" s="17">
        <f>data_survey!CU214</f>
        <v>0</v>
      </c>
      <c r="AE215" s="17">
        <f>data_survey!CV214</f>
        <v>1</v>
      </c>
      <c r="AF215" s="17">
        <f>data_survey!CW214</f>
        <v>0</v>
      </c>
      <c r="AG215" s="17">
        <f>data_survey!CO214</f>
        <v>1</v>
      </c>
      <c r="AH215" s="17">
        <f>data_survey!DA214</f>
        <v>1</v>
      </c>
      <c r="AI215" s="17">
        <f>data_survey!DC214</f>
        <v>1</v>
      </c>
      <c r="AJ215" s="17">
        <f>data_survey!DQ214</f>
        <v>0</v>
      </c>
      <c r="AK215" s="17">
        <f>data_survey!DF214</f>
        <v>0</v>
      </c>
      <c r="AL215" s="17">
        <f>if(AK215=1, data_survey!DN214, 0)</f>
        <v>0</v>
      </c>
      <c r="AM215" s="17">
        <f>data_survey!CM214</f>
        <v>6</v>
      </c>
      <c r="AN215" s="17">
        <f>data_survey!DH214</f>
        <v>1</v>
      </c>
      <c r="AO215" s="17">
        <f>data_survey!DJ214</f>
        <v>1</v>
      </c>
      <c r="AP215" s="17">
        <f>data_survey!DL214</f>
        <v>0</v>
      </c>
      <c r="AQ215" s="17">
        <f>data_survey!BC214</f>
        <v>4</v>
      </c>
      <c r="AR215" s="17">
        <f>data_survey!BD214</f>
        <v>4</v>
      </c>
      <c r="AS215" s="17">
        <f>data_survey!BE214</f>
        <v>4</v>
      </c>
      <c r="AT215" s="17">
        <f>data_survey!BF214</f>
        <v>4</v>
      </c>
      <c r="AU215" s="17">
        <f>data_survey!BG214</f>
        <v>4</v>
      </c>
      <c r="AV215" s="17">
        <f>data_survey!BH214</f>
        <v>4</v>
      </c>
      <c r="AW215" s="17">
        <f>data_survey!BI214</f>
        <v>3</v>
      </c>
      <c r="AX215" s="17">
        <f>data_survey!AP214</f>
        <v>3</v>
      </c>
      <c r="AY215" s="17">
        <f>data_survey!AQ214</f>
        <v>4</v>
      </c>
      <c r="AZ215" s="17">
        <f>data_survey!AR214</f>
        <v>1</v>
      </c>
      <c r="BA215" s="17">
        <f>data_survey!AS214</f>
        <v>4</v>
      </c>
      <c r="BB215" s="17">
        <f>data_survey!AT214</f>
        <v>4</v>
      </c>
      <c r="BC215" s="17">
        <f>data_survey!AU214</f>
        <v>4</v>
      </c>
      <c r="BD215" s="17">
        <f>data_survey!AV214</f>
        <v>4</v>
      </c>
      <c r="BE215" s="17">
        <f>data_survey!AW214</f>
        <v>4</v>
      </c>
      <c r="BF215" s="17">
        <f>data_survey!AX214</f>
        <v>4</v>
      </c>
      <c r="BG215" s="17"/>
    </row>
    <row r="216">
      <c r="A216" s="17">
        <f>if(data_survey!C215="Nam", 0, 1)</f>
        <v>1</v>
      </c>
      <c r="B216" s="17">
        <f>IFERROR(__xludf.DUMMYFUNCTION("LET(
  t, LOWER(TRIM(data_survey!E215)),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16" s="17">
        <f>IFERROR(__xludf.DUMMYFUNCTION("LET(
  t, LOWER(TRIM(data_survey!G215)),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16" s="17">
        <f>IFERROR(__xludf.DUMMYFUNCTION("LET(
  text, LOWER(data_survey!I215),
  IFERROR(
    IFS(
      REGEXMATCH(text,""ở cùng gia đình|ở trọ cùng gia đình""), 0,
      REGEXMATCH(text,""thuê trọ""), 1,
      REGEXMATCH(text,""ở ktx""), 2,
      REGEXMATCH(text,""có nhà tại khu vực đang học|c"&amp;"ó nhà|ở riêng tại chung cư""), 3,
      REGEXMATCH(text,""ở nhà người quen""), 4
    ),
  -1)
)"),2.0)</f>
        <v>2</v>
      </c>
      <c r="E216" s="17">
        <f>IFERROR(__xludf.DUMMYFUNCTION("LET(
  t, LOWER(TRIM(data_survey!K215)),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16" s="17">
        <f>IFERROR(__xludf.DUMMYFUNCTION("LET(
  t, LOWER(TRIM(data_survey!M215)),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16" s="17">
        <f>if(data_survey!O215="Có", 1, 0)</f>
        <v>0</v>
      </c>
      <c r="H216" s="17">
        <f>if(data_survey!R215="", 0, data_survey!R215)</f>
        <v>0</v>
      </c>
      <c r="I216" s="17">
        <f>data_survey!W215</f>
        <v>0</v>
      </c>
      <c r="J216" s="17">
        <f>if(data_survey!AF215="Không áp lực", 0, if(data_survey!AF215="Có chút áp lực", 1, if(data_survey!AF215="Áp lực nhiều", 2, 3)))</f>
        <v>2</v>
      </c>
      <c r="K216" s="17">
        <f>SWITCH(data_survey!AG215,
 "Không ảnh hưởng",0,
 "Có chút ảnh hưởng",1,
 "Ảnh hưởng nhiều",2,
 "Ảnh hưởng rất nhiều",3)</f>
        <v>1</v>
      </c>
      <c r="L216" s="17">
        <f>SWITCH(data_survey!AD215,
 "Không",0,
 "Có một chút",1,
 "Rất lo lắng",2)</f>
        <v>2</v>
      </c>
      <c r="M216" s="17">
        <f>SWITCH(data_survey!AE215,
 "Không",0,
 "Có một chút",1,
 "Nhiều",2)</f>
        <v>1</v>
      </c>
      <c r="N216" s="17">
        <f>data_survey!BV215</f>
        <v>3</v>
      </c>
      <c r="O216" s="17">
        <f>SWITCH(data_survey!BY215,
 "Không",0,
 "Có",1,
 "Nhiều",2)</f>
        <v>1</v>
      </c>
      <c r="P216" s="17">
        <f>if(data_survey!BW215="Không", 0, 1)</f>
        <v>1</v>
      </c>
      <c r="Q216" s="17">
        <f>IF(OR(
ISNUMBER(SEARCH("cha",data_survey!BX215)),
ISNUMBER(SEARCH("mẹ",data_survey!BX215)),
ISNUMBER(SEARCH("ba mẹ",data_survey!BX215)),
ISNUMBER(SEARCH("bame",data_survey!BX215)),
ISNUMBER(SEARCH("gia đình",data_survey!BX215)),
ISNUMBER(SEARCH("chị",data_survey!BX215)),
ISNUMBER(SEARCH("anh",data_survey!BX215)),
ISNUMBER(SEARCH("ông bà",data_survey!BX215)),
ISNUMBER(SEARCH("giám hộ",data_survey!BX215))
),1,
IF(OR(
ISNUMBER(SEARCH("bản thân",data_survey!BX215)),
ISNUMBER(SEARCH("tự mình",data_survey!BX215)),
ISNUMBER(SEARCH("tự bản thân",data_survey!BX215)),
ISNUMBER(SEARCH("tiền đi làm",data_survey!BX215)),
ISNUMBER(SEARCH("nghiên cứu khoa học",data_survey!BX215)),
ISNUMBER(SEARCH("một nửa lo",data_survey!BX215))
),2,
IF(OR(
ISNUMBER(SEARCH("học bổng",data_survey!BX215)),
ISNUMBER(SEARCH("giảm học phí",data_survey!BX215)),
ISNUMBER(SEARCH("không cần HP",data_survey!BX215)),
ISNUMBER(SEARCH("sư phạm",data_survey!BX215))
),3,4)))</f>
        <v>1</v>
      </c>
      <c r="R216" s="17">
        <f>data_survey!AN215</f>
        <v>1</v>
      </c>
      <c r="S216" s="17">
        <f>data_survey!AJ215</f>
        <v>2</v>
      </c>
      <c r="T216" s="17">
        <f>data_survey!AJ215</f>
        <v>2</v>
      </c>
      <c r="U216" s="17">
        <f>data_survey!CI215</f>
        <v>0</v>
      </c>
      <c r="V216" s="17">
        <f>data_survey!CG215</f>
        <v>1</v>
      </c>
      <c r="W216" s="17">
        <f>data_survey!CE215</f>
        <v>0</v>
      </c>
      <c r="X216" s="17">
        <f>data_survey!CC215</f>
        <v>2</v>
      </c>
      <c r="Y216" s="17">
        <f>data_survey!CA215</f>
        <v>0</v>
      </c>
      <c r="Z216" s="17">
        <f>data_survey!BN215</f>
        <v>5</v>
      </c>
      <c r="AA216" s="17">
        <f>data_survey!BP215</f>
        <v>1</v>
      </c>
      <c r="AB216" s="17">
        <f>data_survey!BQ215</f>
        <v>6</v>
      </c>
      <c r="AC216" s="17">
        <f>data_survey!BT215</f>
        <v>0</v>
      </c>
      <c r="AD216" s="17">
        <f>data_survey!CU215</f>
        <v>0</v>
      </c>
      <c r="AE216" s="17">
        <f>data_survey!CV215</f>
        <v>0</v>
      </c>
      <c r="AF216" s="17">
        <f>data_survey!CW215</f>
        <v>0</v>
      </c>
      <c r="AG216" s="17">
        <f>data_survey!CO215</f>
        <v>0</v>
      </c>
      <c r="AH216" s="17">
        <f>data_survey!DA215</f>
        <v>0</v>
      </c>
      <c r="AI216" s="17">
        <f>data_survey!DC215</f>
        <v>0</v>
      </c>
      <c r="AJ216" s="17">
        <f>data_survey!DQ215</f>
        <v>0</v>
      </c>
      <c r="AK216" s="17">
        <f>data_survey!DF215</f>
        <v>1</v>
      </c>
      <c r="AL216" s="17">
        <f>if(AK216=1, data_survey!DN215, 0)</f>
        <v>1.5</v>
      </c>
      <c r="AM216" s="17">
        <f>data_survey!CM215</f>
        <v>1.5</v>
      </c>
      <c r="AN216" s="17">
        <f>data_survey!DH215</f>
        <v>0</v>
      </c>
      <c r="AO216" s="17">
        <f>data_survey!DJ215</f>
        <v>0</v>
      </c>
      <c r="AP216" s="17">
        <f>data_survey!DL215</f>
        <v>0</v>
      </c>
      <c r="AQ216" s="17">
        <f>data_survey!BC215</f>
        <v>1</v>
      </c>
      <c r="AR216" s="17">
        <f>data_survey!BD215</f>
        <v>1</v>
      </c>
      <c r="AS216" s="17">
        <f>data_survey!BE215</f>
        <v>1</v>
      </c>
      <c r="AT216" s="17">
        <f>data_survey!BF215</f>
        <v>1</v>
      </c>
      <c r="AU216" s="17">
        <f>data_survey!BG215</f>
        <v>1</v>
      </c>
      <c r="AV216" s="17">
        <f>data_survey!BH215</f>
        <v>1</v>
      </c>
      <c r="AW216" s="17">
        <f>data_survey!BI215</f>
        <v>1</v>
      </c>
      <c r="AX216" s="17">
        <f>data_survey!AP215</f>
        <v>2</v>
      </c>
      <c r="AY216" s="17">
        <f>data_survey!AQ215</f>
        <v>2</v>
      </c>
      <c r="AZ216" s="17">
        <f>data_survey!AR215</f>
        <v>1</v>
      </c>
      <c r="BA216" s="17">
        <f>data_survey!AS215</f>
        <v>2</v>
      </c>
      <c r="BB216" s="17">
        <f>data_survey!AT215</f>
        <v>1</v>
      </c>
      <c r="BC216" s="17">
        <f>data_survey!AU215</f>
        <v>2</v>
      </c>
      <c r="BD216" s="17">
        <f>data_survey!AV215</f>
        <v>1</v>
      </c>
      <c r="BE216" s="17">
        <f>data_survey!AW215</f>
        <v>1</v>
      </c>
      <c r="BF216" s="17">
        <f>data_survey!AX215</f>
        <v>1</v>
      </c>
      <c r="BG216" s="17"/>
    </row>
    <row r="217">
      <c r="A217" s="17">
        <f>if(data_survey!C216="Nam", 0, 1)</f>
        <v>1</v>
      </c>
      <c r="B217" s="17">
        <f>IFERROR(__xludf.DUMMYFUNCTION("LET(
  t, LOWER(TRIM(data_survey!E216)),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17" s="17">
        <f>IFERROR(__xludf.DUMMYFUNCTION("LET(
  t, LOWER(TRIM(data_survey!G216)),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17" s="17">
        <f>IFERROR(__xludf.DUMMYFUNCTION("LET(
  text, LOWER(data_survey!I216),
  IFERROR(
    IFS(
      REGEXMATCH(text,""ở cùng gia đình|ở trọ cùng gia đình""), 0,
      REGEXMATCH(text,""thuê trọ""), 1,
      REGEXMATCH(text,""ở ktx""), 2,
      REGEXMATCH(text,""có nhà tại khu vực đang học|c"&amp;"ó nhà|ở riêng tại chung cư""), 3,
      REGEXMATCH(text,""ở nhà người quen""), 4
    ),
  -1)
)"),1.0)</f>
        <v>1</v>
      </c>
      <c r="E217" s="17">
        <f>IFERROR(__xludf.DUMMYFUNCTION("LET(
  t, LOWER(TRIM(data_survey!K216)),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17" s="17">
        <f>IFERROR(__xludf.DUMMYFUNCTION("LET(
  t, LOWER(TRIM(data_survey!M216)),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17" s="17">
        <f>if(data_survey!O216="Có", 1, 0)</f>
        <v>1</v>
      </c>
      <c r="H217" s="17">
        <f>if(data_survey!R216="", 0, data_survey!R216)</f>
        <v>1</v>
      </c>
      <c r="I217" s="17">
        <f>data_survey!W216</f>
        <v>15</v>
      </c>
      <c r="J217" s="17">
        <f>if(data_survey!AF216="Không áp lực", 0, if(data_survey!AF216="Có chút áp lực", 1, if(data_survey!AF216="Áp lực nhiều", 2, 3)))</f>
        <v>1</v>
      </c>
      <c r="K217" s="17">
        <f>SWITCH(data_survey!AG216,
 "Không ảnh hưởng",0,
 "Có chút ảnh hưởng",1,
 "Ảnh hưởng nhiều",2,
 "Ảnh hưởng rất nhiều",3)</f>
        <v>0</v>
      </c>
      <c r="L217" s="17">
        <f>SWITCH(data_survey!AD216,
 "Không",0,
 "Có một chút",1,
 "Rất lo lắng",2)</f>
        <v>1</v>
      </c>
      <c r="M217" s="17">
        <f>SWITCH(data_survey!AE216,
 "Không",0,
 "Có một chút",1,
 "Nhiều",2)</f>
        <v>0</v>
      </c>
      <c r="N217" s="17">
        <f>data_survey!BV216</f>
        <v>1</v>
      </c>
      <c r="O217" s="17">
        <f>SWITCH(data_survey!BY216,
 "Không",0,
 "Có",1,
 "Nhiều",2)</f>
        <v>1</v>
      </c>
      <c r="P217" s="17">
        <f>if(data_survey!BW216="Không", 0, 1)</f>
        <v>1</v>
      </c>
      <c r="Q217" s="17">
        <f>IF(OR(
ISNUMBER(SEARCH("cha",data_survey!BX216)),
ISNUMBER(SEARCH("mẹ",data_survey!BX216)),
ISNUMBER(SEARCH("ba mẹ",data_survey!BX216)),
ISNUMBER(SEARCH("bame",data_survey!BX216)),
ISNUMBER(SEARCH("gia đình",data_survey!BX216)),
ISNUMBER(SEARCH("chị",data_survey!BX216)),
ISNUMBER(SEARCH("anh",data_survey!BX216)),
ISNUMBER(SEARCH("ông bà",data_survey!BX216)),
ISNUMBER(SEARCH("giám hộ",data_survey!BX216))
),1,
IF(OR(
ISNUMBER(SEARCH("bản thân",data_survey!BX216)),
ISNUMBER(SEARCH("tự mình",data_survey!BX216)),
ISNUMBER(SEARCH("tự bản thân",data_survey!BX216)),
ISNUMBER(SEARCH("tiền đi làm",data_survey!BX216)),
ISNUMBER(SEARCH("nghiên cứu khoa học",data_survey!BX216)),
ISNUMBER(SEARCH("một nửa lo",data_survey!BX216))
),2,
IF(OR(
ISNUMBER(SEARCH("học bổng",data_survey!BX216)),
ISNUMBER(SEARCH("giảm học phí",data_survey!BX216)),
ISNUMBER(SEARCH("không cần HP",data_survey!BX216)),
ISNUMBER(SEARCH("sư phạm",data_survey!BX216))
),3,4)))</f>
        <v>1</v>
      </c>
      <c r="R217" s="17">
        <f>data_survey!AN216</f>
        <v>1</v>
      </c>
      <c r="S217" s="17">
        <f>data_survey!AJ216</f>
        <v>2</v>
      </c>
      <c r="T217" s="17">
        <f>data_survey!AJ216</f>
        <v>2</v>
      </c>
      <c r="U217" s="17">
        <f>data_survey!CI216</f>
        <v>0</v>
      </c>
      <c r="V217" s="17">
        <f>data_survey!CG216</f>
        <v>0</v>
      </c>
      <c r="W217" s="17">
        <f>data_survey!CE216</f>
        <v>0</v>
      </c>
      <c r="X217" s="17">
        <f>data_survey!CC216</f>
        <v>1</v>
      </c>
      <c r="Y217" s="17">
        <f>data_survey!CA216</f>
        <v>1</v>
      </c>
      <c r="Z217" s="17">
        <f>data_survey!BN216</f>
        <v>1</v>
      </c>
      <c r="AA217" s="17">
        <f>data_survey!BP216</f>
        <v>0</v>
      </c>
      <c r="AB217" s="17">
        <f>data_survey!BQ216</f>
        <v>1</v>
      </c>
      <c r="AC217" s="17">
        <f>data_survey!BT216</f>
        <v>1</v>
      </c>
      <c r="AD217" s="17">
        <f>data_survey!CU216</f>
        <v>1</v>
      </c>
      <c r="AE217" s="17">
        <f>data_survey!CV216</f>
        <v>1</v>
      </c>
      <c r="AF217" s="17">
        <f>data_survey!CW216</f>
        <v>0</v>
      </c>
      <c r="AG217" s="17">
        <f>data_survey!CO216</f>
        <v>1</v>
      </c>
      <c r="AH217" s="17">
        <f>data_survey!DA216</f>
        <v>0</v>
      </c>
      <c r="AI217" s="17">
        <f>data_survey!DC216</f>
        <v>0</v>
      </c>
      <c r="AJ217" s="17">
        <f>data_survey!DQ216</f>
        <v>0</v>
      </c>
      <c r="AK217" s="17">
        <f>data_survey!DF216</f>
        <v>1</v>
      </c>
      <c r="AL217" s="17">
        <f>if(AK217=1, data_survey!DN216, 0)</f>
        <v>5</v>
      </c>
      <c r="AM217" s="17">
        <f>data_survey!CM216</f>
        <v>6</v>
      </c>
      <c r="AN217" s="17">
        <f>data_survey!DH216</f>
        <v>0</v>
      </c>
      <c r="AO217" s="17">
        <f>data_survey!DJ216</f>
        <v>0</v>
      </c>
      <c r="AP217" s="17">
        <f>data_survey!DL216</f>
        <v>0</v>
      </c>
      <c r="AQ217" s="17">
        <f>data_survey!BC216</f>
        <v>1</v>
      </c>
      <c r="AR217" s="17">
        <f>data_survey!BD216</f>
        <v>1</v>
      </c>
      <c r="AS217" s="17">
        <f>data_survey!BE216</f>
        <v>1</v>
      </c>
      <c r="AT217" s="17">
        <f>data_survey!BF216</f>
        <v>1</v>
      </c>
      <c r="AU217" s="17">
        <f>data_survey!BG216</f>
        <v>1</v>
      </c>
      <c r="AV217" s="17">
        <f>data_survey!BH216</f>
        <v>1</v>
      </c>
      <c r="AW217" s="17">
        <f>data_survey!BI216</f>
        <v>1</v>
      </c>
      <c r="AX217" s="17">
        <f>data_survey!AP216</f>
        <v>2</v>
      </c>
      <c r="AY217" s="17">
        <f>data_survey!AQ216</f>
        <v>1</v>
      </c>
      <c r="AZ217" s="17">
        <f>data_survey!AR216</f>
        <v>4</v>
      </c>
      <c r="BA217" s="17">
        <f>data_survey!AS216</f>
        <v>4</v>
      </c>
      <c r="BB217" s="17">
        <f>data_survey!AT216</f>
        <v>2</v>
      </c>
      <c r="BC217" s="17">
        <f>data_survey!AU216</f>
        <v>1</v>
      </c>
      <c r="BD217" s="17">
        <f>data_survey!AV216</f>
        <v>2</v>
      </c>
      <c r="BE217" s="17">
        <f>data_survey!AW216</f>
        <v>1</v>
      </c>
      <c r="BF217" s="17">
        <f>data_survey!AX216</f>
        <v>1</v>
      </c>
      <c r="BG217" s="17"/>
    </row>
    <row r="218">
      <c r="A218" s="17">
        <f>if(data_survey!C217="Nam", 0, 1)</f>
        <v>1</v>
      </c>
      <c r="B218" s="17">
        <f>IFERROR(__xludf.DUMMYFUNCTION("LET(
  t, LOWER(TRIM(data_survey!E217)),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18" s="17">
        <f>IFERROR(__xludf.DUMMYFUNCTION("LET(
  t, LOWER(TRIM(data_survey!G217)),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218" s="17">
        <f>IFERROR(__xludf.DUMMYFUNCTION("LET(
  text, LOWER(data_survey!I217),
  IFERROR(
    IFS(
      REGEXMATCH(text,""ở cùng gia đình|ở trọ cùng gia đình""), 0,
      REGEXMATCH(text,""thuê trọ""), 1,
      REGEXMATCH(text,""ở ktx""), 2,
      REGEXMATCH(text,""có nhà tại khu vực đang học|c"&amp;"ó nhà|ở riêng tại chung cư""), 3,
      REGEXMATCH(text,""ở nhà người quen""), 4
    ),
  -1)
)"),1.0)</f>
        <v>1</v>
      </c>
      <c r="E218" s="17">
        <f>IFERROR(__xludf.DUMMYFUNCTION("LET(
  t, LOWER(TRIM(data_survey!K217)),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18" s="17">
        <f>IFERROR(__xludf.DUMMYFUNCTION("LET(
  t, LOWER(TRIM(data_survey!M217)),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18" s="17">
        <f>if(data_survey!O217="Có", 1, 0)</f>
        <v>1</v>
      </c>
      <c r="H218" s="17">
        <f>if(data_survey!R217="", 0, data_survey!R217)</f>
        <v>1</v>
      </c>
      <c r="I218" s="17">
        <f>data_survey!W217</f>
        <v>15</v>
      </c>
      <c r="J218" s="17">
        <f>if(data_survey!AF217="Không áp lực", 0, if(data_survey!AF217="Có chút áp lực", 1, if(data_survey!AF217="Áp lực nhiều", 2, 3)))</f>
        <v>2</v>
      </c>
      <c r="K218" s="17">
        <f>SWITCH(data_survey!AG217,
 "Không ảnh hưởng",0,
 "Có chút ảnh hưởng",1,
 "Ảnh hưởng nhiều",2,
 "Ảnh hưởng rất nhiều",3)</f>
        <v>2</v>
      </c>
      <c r="L218" s="17">
        <f>SWITCH(data_survey!AD217,
 "Không",0,
 "Có một chút",1,
 "Rất lo lắng",2)</f>
        <v>2</v>
      </c>
      <c r="M218" s="17">
        <f>SWITCH(data_survey!AE217,
 "Không",0,
 "Có một chút",1,
 "Nhiều",2)</f>
        <v>0</v>
      </c>
      <c r="N218" s="17">
        <f>data_survey!BV217</f>
        <v>2</v>
      </c>
      <c r="O218" s="17">
        <f>SWITCH(data_survey!BY217,
 "Không",0,
 "Có",1,
 "Nhiều",2)</f>
        <v>1</v>
      </c>
      <c r="P218" s="17">
        <f>if(data_survey!BW217="Không", 0, 1)</f>
        <v>1</v>
      </c>
      <c r="Q218" s="17">
        <f>IF(OR(
ISNUMBER(SEARCH("cha",data_survey!BX217)),
ISNUMBER(SEARCH("mẹ",data_survey!BX217)),
ISNUMBER(SEARCH("ba mẹ",data_survey!BX217)),
ISNUMBER(SEARCH("bame",data_survey!BX217)),
ISNUMBER(SEARCH("gia đình",data_survey!BX217)),
ISNUMBER(SEARCH("chị",data_survey!BX217)),
ISNUMBER(SEARCH("anh",data_survey!BX217)),
ISNUMBER(SEARCH("ông bà",data_survey!BX217)),
ISNUMBER(SEARCH("giám hộ",data_survey!BX217))
),1,
IF(OR(
ISNUMBER(SEARCH("bản thân",data_survey!BX217)),
ISNUMBER(SEARCH("tự mình",data_survey!BX217)),
ISNUMBER(SEARCH("tự bản thân",data_survey!BX217)),
ISNUMBER(SEARCH("tiền đi làm",data_survey!BX217)),
ISNUMBER(SEARCH("nghiên cứu khoa học",data_survey!BX217)),
ISNUMBER(SEARCH("một nửa lo",data_survey!BX217))
),2,
IF(OR(
ISNUMBER(SEARCH("học bổng",data_survey!BX217)),
ISNUMBER(SEARCH("giảm học phí",data_survey!BX217)),
ISNUMBER(SEARCH("không cần HP",data_survey!BX217)),
ISNUMBER(SEARCH("sư phạm",data_survey!BX217))
),3,4)))</f>
        <v>1</v>
      </c>
      <c r="R218" s="17">
        <f>data_survey!AN217</f>
        <v>1</v>
      </c>
      <c r="S218" s="17">
        <f>data_survey!AJ217</f>
        <v>4</v>
      </c>
      <c r="T218" s="17">
        <f>data_survey!AJ217</f>
        <v>4</v>
      </c>
      <c r="U218" s="17">
        <f>data_survey!CI217</f>
        <v>1</v>
      </c>
      <c r="V218" s="17">
        <f>data_survey!CG217</f>
        <v>1</v>
      </c>
      <c r="W218" s="17">
        <f>data_survey!CE217</f>
        <v>1</v>
      </c>
      <c r="X218" s="17">
        <f>data_survey!CC217</f>
        <v>1</v>
      </c>
      <c r="Y218" s="17">
        <f>data_survey!CA217</f>
        <v>1</v>
      </c>
      <c r="Z218" s="17">
        <f>data_survey!BN217</f>
        <v>3</v>
      </c>
      <c r="AA218" s="17">
        <f>data_survey!BP217</f>
        <v>0</v>
      </c>
      <c r="AB218" s="17">
        <f>data_survey!BQ217</f>
        <v>1</v>
      </c>
      <c r="AC218" s="17">
        <f>data_survey!BT217</f>
        <v>0</v>
      </c>
      <c r="AD218" s="17">
        <f>data_survey!CU217</f>
        <v>0</v>
      </c>
      <c r="AE218" s="17">
        <f>data_survey!CV217</f>
        <v>0</v>
      </c>
      <c r="AF218" s="17">
        <f>data_survey!CW217</f>
        <v>1</v>
      </c>
      <c r="AG218" s="17">
        <f>data_survey!CO217</f>
        <v>1</v>
      </c>
      <c r="AH218" s="17">
        <f>data_survey!DA217</f>
        <v>1</v>
      </c>
      <c r="AI218" s="17">
        <f>data_survey!DC217</f>
        <v>1</v>
      </c>
      <c r="AJ218" s="17">
        <f>data_survey!DQ217</f>
        <v>0</v>
      </c>
      <c r="AK218" s="17">
        <f>data_survey!DF217</f>
        <v>1</v>
      </c>
      <c r="AL218" s="17">
        <f>if(AK218=1, data_survey!DN217, 0)</f>
        <v>0.5</v>
      </c>
      <c r="AM218" s="17">
        <f>data_survey!CM217</f>
        <v>6</v>
      </c>
      <c r="AN218" s="17">
        <f>data_survey!DH217</f>
        <v>1</v>
      </c>
      <c r="AO218" s="17">
        <f>data_survey!DJ217</f>
        <v>0</v>
      </c>
      <c r="AP218" s="17">
        <f>data_survey!DL217</f>
        <v>0</v>
      </c>
      <c r="AQ218" s="17">
        <f>data_survey!BC217</f>
        <v>2</v>
      </c>
      <c r="AR218" s="17">
        <f>data_survey!BD217</f>
        <v>1</v>
      </c>
      <c r="AS218" s="17">
        <f>data_survey!BE217</f>
        <v>4</v>
      </c>
      <c r="AT218" s="17">
        <f>data_survey!BF217</f>
        <v>2</v>
      </c>
      <c r="AU218" s="17">
        <f>data_survey!BG217</f>
        <v>4</v>
      </c>
      <c r="AV218" s="17">
        <f>data_survey!BH217</f>
        <v>1</v>
      </c>
      <c r="AW218" s="17">
        <f>data_survey!BI217</f>
        <v>1</v>
      </c>
      <c r="AX218" s="17">
        <f>data_survey!AP217</f>
        <v>3</v>
      </c>
      <c r="AY218" s="17">
        <f>data_survey!AQ217</f>
        <v>3</v>
      </c>
      <c r="AZ218" s="17">
        <f>data_survey!AR217</f>
        <v>4</v>
      </c>
      <c r="BA218" s="17">
        <f>data_survey!AS217</f>
        <v>4</v>
      </c>
      <c r="BB218" s="17">
        <f>data_survey!AT217</f>
        <v>3</v>
      </c>
      <c r="BC218" s="17">
        <f>data_survey!AU217</f>
        <v>2</v>
      </c>
      <c r="BD218" s="17">
        <f>data_survey!AV217</f>
        <v>2</v>
      </c>
      <c r="BE218" s="17">
        <f>data_survey!AW217</f>
        <v>1</v>
      </c>
      <c r="BF218" s="17">
        <f>data_survey!AX217</f>
        <v>2</v>
      </c>
      <c r="BG218" s="17"/>
    </row>
    <row r="219">
      <c r="A219" s="17">
        <f>if(data_survey!C218="Nam", 0, 1)</f>
        <v>0</v>
      </c>
      <c r="B219" s="17">
        <f>IFERROR(__xludf.DUMMYFUNCTION("LET(
  t, LOWER(TRIM(data_survey!E218)),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219" s="17">
        <f>IFERROR(__xludf.DUMMYFUNCTION("LET(
  t, LOWER(TRIM(data_survey!G218)),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19" s="17">
        <f>IFERROR(__xludf.DUMMYFUNCTION("LET(
  text, LOWER(data_survey!I218),
  IFERROR(
    IFS(
      REGEXMATCH(text,""ở cùng gia đình|ở trọ cùng gia đình""), 0,
      REGEXMATCH(text,""thuê trọ""), 1,
      REGEXMATCH(text,""ở ktx""), 2,
      REGEXMATCH(text,""có nhà tại khu vực đang học|c"&amp;"ó nhà|ở riêng tại chung cư""), 3,
      REGEXMATCH(text,""ở nhà người quen""), 4
    ),
  -1)
)"),3.0)</f>
        <v>3</v>
      </c>
      <c r="E219" s="17">
        <f>IFERROR(__xludf.DUMMYFUNCTION("LET(
  t, LOWER(TRIM(data_survey!K218)),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19" s="17">
        <f>IFERROR(__xludf.DUMMYFUNCTION("LET(
  t, LOWER(TRIM(data_survey!M218)),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19" s="17">
        <f>if(data_survey!O218="Có", 1, 0)</f>
        <v>1</v>
      </c>
      <c r="H219" s="17">
        <f>if(data_survey!R218="", 0, data_survey!R218)</f>
        <v>3</v>
      </c>
      <c r="I219" s="17">
        <f>data_survey!W218</f>
        <v>80</v>
      </c>
      <c r="J219" s="17">
        <f>if(data_survey!AF218="Không áp lực", 0, if(data_survey!AF218="Có chút áp lực", 1, if(data_survey!AF218="Áp lực nhiều", 2, 3)))</f>
        <v>0</v>
      </c>
      <c r="K219" s="17">
        <f>SWITCH(data_survey!AG218,
 "Không ảnh hưởng",0,
 "Có chút ảnh hưởng",1,
 "Ảnh hưởng nhiều",2,
 "Ảnh hưởng rất nhiều",3)</f>
        <v>0</v>
      </c>
      <c r="L219" s="17">
        <f>SWITCH(data_survey!AD218,
 "Không",0,
 "Có một chút",1,
 "Rất lo lắng",2)</f>
        <v>0</v>
      </c>
      <c r="M219" s="17">
        <f>SWITCH(data_survey!AE218,
 "Không",0,
 "Có một chút",1,
 "Nhiều",2)</f>
        <v>0</v>
      </c>
      <c r="N219" s="17">
        <f>data_survey!BV218</f>
        <v>5</v>
      </c>
      <c r="O219" s="17">
        <f>SWITCH(data_survey!BY218,
 "Không",0,
 "Có",1,
 "Nhiều",2)</f>
        <v>0</v>
      </c>
      <c r="P219" s="17">
        <f>if(data_survey!BW218="Không", 0, 1)</f>
        <v>0</v>
      </c>
      <c r="Q219" s="17">
        <f>IF(OR(
ISNUMBER(SEARCH("cha",data_survey!BX218)),
ISNUMBER(SEARCH("mẹ",data_survey!BX218)),
ISNUMBER(SEARCH("ba mẹ",data_survey!BX218)),
ISNUMBER(SEARCH("bame",data_survey!BX218)),
ISNUMBER(SEARCH("gia đình",data_survey!BX218)),
ISNUMBER(SEARCH("chị",data_survey!BX218)),
ISNUMBER(SEARCH("anh",data_survey!BX218)),
ISNUMBER(SEARCH("ông bà",data_survey!BX218)),
ISNUMBER(SEARCH("giám hộ",data_survey!BX218))
),1,
IF(OR(
ISNUMBER(SEARCH("bản thân",data_survey!BX218)),
ISNUMBER(SEARCH("tự mình",data_survey!BX218)),
ISNUMBER(SEARCH("tự bản thân",data_survey!BX218)),
ISNUMBER(SEARCH("tiền đi làm",data_survey!BX218)),
ISNUMBER(SEARCH("nghiên cứu khoa học",data_survey!BX218)),
ISNUMBER(SEARCH("một nửa lo",data_survey!BX218))
),2,
IF(OR(
ISNUMBER(SEARCH("học bổng",data_survey!BX218)),
ISNUMBER(SEARCH("giảm học phí",data_survey!BX218)),
ISNUMBER(SEARCH("không cần HP",data_survey!BX218)),
ISNUMBER(SEARCH("sư phạm",data_survey!BX218))
),3,4)))</f>
        <v>4</v>
      </c>
      <c r="R219" s="17">
        <f>data_survey!AN218</f>
        <v>1</v>
      </c>
      <c r="S219" s="17">
        <f>data_survey!AJ218</f>
        <v>4</v>
      </c>
      <c r="T219" s="17">
        <f>data_survey!AJ218</f>
        <v>4</v>
      </c>
      <c r="U219" s="17">
        <f>data_survey!CI218</f>
        <v>0</v>
      </c>
      <c r="V219" s="17">
        <f>data_survey!CG218</f>
        <v>0</v>
      </c>
      <c r="W219" s="17">
        <f>data_survey!CE218</f>
        <v>0</v>
      </c>
      <c r="X219" s="17">
        <f>data_survey!CC218</f>
        <v>1</v>
      </c>
      <c r="Y219" s="17">
        <f>data_survey!CA218</f>
        <v>1</v>
      </c>
      <c r="Z219" s="17">
        <f>data_survey!BN218</f>
        <v>1</v>
      </c>
      <c r="AA219" s="17">
        <f>data_survey!BP218</f>
        <v>0</v>
      </c>
      <c r="AB219" s="17">
        <f>data_survey!BQ218</f>
        <v>1</v>
      </c>
      <c r="AC219" s="17">
        <f>data_survey!BT218</f>
        <v>0</v>
      </c>
      <c r="AD219" s="17">
        <f>data_survey!CU218</f>
        <v>0</v>
      </c>
      <c r="AE219" s="17">
        <f>data_survey!CV218</f>
        <v>0</v>
      </c>
      <c r="AF219" s="17">
        <f>data_survey!CW218</f>
        <v>0</v>
      </c>
      <c r="AG219" s="17">
        <f>data_survey!CO218</f>
        <v>0</v>
      </c>
      <c r="AH219" s="17">
        <f>data_survey!DA218</f>
        <v>0</v>
      </c>
      <c r="AI219" s="17">
        <f>data_survey!DC218</f>
        <v>0</v>
      </c>
      <c r="AJ219" s="17">
        <f>data_survey!DQ218</f>
        <v>0</v>
      </c>
      <c r="AK219" s="17">
        <f>data_survey!DF218</f>
        <v>1</v>
      </c>
      <c r="AL219" s="17">
        <f>if(AK219=1, data_survey!DN218, 0)</f>
        <v>2.5</v>
      </c>
      <c r="AM219" s="17" t="str">
        <f>data_survey!CM218</f>
        <v>#N/A</v>
      </c>
      <c r="AN219" s="17">
        <f>data_survey!DH218</f>
        <v>1</v>
      </c>
      <c r="AO219" s="17">
        <f>data_survey!DJ218</f>
        <v>0</v>
      </c>
      <c r="AP219" s="17">
        <f>data_survey!DL218</f>
        <v>0</v>
      </c>
      <c r="AQ219" s="17">
        <f>data_survey!BC218</f>
        <v>1</v>
      </c>
      <c r="AR219" s="17">
        <f>data_survey!BD218</f>
        <v>1</v>
      </c>
      <c r="AS219" s="17">
        <f>data_survey!BE218</f>
        <v>1</v>
      </c>
      <c r="AT219" s="17">
        <f>data_survey!BF218</f>
        <v>1</v>
      </c>
      <c r="AU219" s="17">
        <f>data_survey!BG218</f>
        <v>1</v>
      </c>
      <c r="AV219" s="17">
        <f>data_survey!BH218</f>
        <v>1</v>
      </c>
      <c r="AW219" s="17">
        <f>data_survey!BI218</f>
        <v>1</v>
      </c>
      <c r="AX219" s="17">
        <f>data_survey!AP218</f>
        <v>1</v>
      </c>
      <c r="AY219" s="17">
        <f>data_survey!AQ218</f>
        <v>1</v>
      </c>
      <c r="AZ219" s="17">
        <f>data_survey!AR218</f>
        <v>4</v>
      </c>
      <c r="BA219" s="17">
        <f>data_survey!AS218</f>
        <v>4</v>
      </c>
      <c r="BB219" s="17">
        <f>data_survey!AT218</f>
        <v>1</v>
      </c>
      <c r="BC219" s="17">
        <f>data_survey!AU218</f>
        <v>1</v>
      </c>
      <c r="BD219" s="17">
        <f>data_survey!AV218</f>
        <v>1</v>
      </c>
      <c r="BE219" s="17">
        <f>data_survey!AW218</f>
        <v>1</v>
      </c>
      <c r="BF219" s="17">
        <f>data_survey!AX218</f>
        <v>1</v>
      </c>
      <c r="BG219" s="17"/>
    </row>
    <row r="220">
      <c r="A220" s="17">
        <f>if(data_survey!C219="Nam", 0, 1)</f>
        <v>1</v>
      </c>
      <c r="B220" s="17">
        <f>IFERROR(__xludf.DUMMYFUNCTION("LET(
  t, LOWER(TRIM(data_survey!E219)),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20" s="17">
        <f>IFERROR(__xludf.DUMMYFUNCTION("LET(
  t, LOWER(TRIM(data_survey!G219)),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20" s="17">
        <f>IFERROR(__xludf.DUMMYFUNCTION("LET(
  text, LOWER(data_survey!I219),
  IFERROR(
    IFS(
      REGEXMATCH(text,""ở cùng gia đình|ở trọ cùng gia đình""), 0,
      REGEXMATCH(text,""thuê trọ""), 1,
      REGEXMATCH(text,""ở ktx""), 2,
      REGEXMATCH(text,""có nhà tại khu vực đang học|c"&amp;"ó nhà|ở riêng tại chung cư""), 3,
      REGEXMATCH(text,""ở nhà người quen""), 4
    ),
  -1)
)"),0.0)</f>
        <v>0</v>
      </c>
      <c r="E220" s="17">
        <f>IFERROR(__xludf.DUMMYFUNCTION("LET(
  t, LOWER(TRIM(data_survey!K219)),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20" s="17">
        <f>IFERROR(__xludf.DUMMYFUNCTION("LET(
  t, LOWER(TRIM(data_survey!M219)),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20" s="17">
        <f>if(data_survey!O219="Có", 1, 0)</f>
        <v>0</v>
      </c>
      <c r="H220" s="17">
        <f>if(data_survey!R219="", 0, data_survey!R219)</f>
        <v>0</v>
      </c>
      <c r="I220" s="17">
        <f>data_survey!W219</f>
        <v>0</v>
      </c>
      <c r="J220" s="17">
        <f>if(data_survey!AF219="Không áp lực", 0, if(data_survey!AF219="Có chút áp lực", 1, if(data_survey!AF219="Áp lực nhiều", 2, 3)))</f>
        <v>1</v>
      </c>
      <c r="K220" s="17">
        <f>SWITCH(data_survey!AG219,
 "Không ảnh hưởng",0,
 "Có chút ảnh hưởng",1,
 "Ảnh hưởng nhiều",2,
 "Ảnh hưởng rất nhiều",3)</f>
        <v>0</v>
      </c>
      <c r="L220" s="17">
        <f>SWITCH(data_survey!AD219,
 "Không",0,
 "Có một chút",1,
 "Rất lo lắng",2)</f>
        <v>1</v>
      </c>
      <c r="M220" s="17">
        <f>SWITCH(data_survey!AE219,
 "Không",0,
 "Có một chút",1,
 "Nhiều",2)</f>
        <v>0</v>
      </c>
      <c r="N220" s="17">
        <f>data_survey!BV219</f>
        <v>3</v>
      </c>
      <c r="O220" s="17">
        <f>SWITCH(data_survey!BY219,
 "Không",0,
 "Có",1,
 "Nhiều",2)</f>
        <v>0</v>
      </c>
      <c r="P220" s="17">
        <f>if(data_survey!BW219="Không", 0, 1)</f>
        <v>0</v>
      </c>
      <c r="Q220" s="17">
        <f>IF(OR(
ISNUMBER(SEARCH("cha",data_survey!BX219)),
ISNUMBER(SEARCH("mẹ",data_survey!BX219)),
ISNUMBER(SEARCH("ba mẹ",data_survey!BX219)),
ISNUMBER(SEARCH("bame",data_survey!BX219)),
ISNUMBER(SEARCH("gia đình",data_survey!BX219)),
ISNUMBER(SEARCH("chị",data_survey!BX219)),
ISNUMBER(SEARCH("anh",data_survey!BX219)),
ISNUMBER(SEARCH("ông bà",data_survey!BX219)),
ISNUMBER(SEARCH("giám hộ",data_survey!BX219))
),1,
IF(OR(
ISNUMBER(SEARCH("bản thân",data_survey!BX219)),
ISNUMBER(SEARCH("tự mình",data_survey!BX219)),
ISNUMBER(SEARCH("tự bản thân",data_survey!BX219)),
ISNUMBER(SEARCH("tiền đi làm",data_survey!BX219)),
ISNUMBER(SEARCH("nghiên cứu khoa học",data_survey!BX219)),
ISNUMBER(SEARCH("một nửa lo",data_survey!BX219))
),2,
IF(OR(
ISNUMBER(SEARCH("học bổng",data_survey!BX219)),
ISNUMBER(SEARCH("giảm học phí",data_survey!BX219)),
ISNUMBER(SEARCH("không cần HP",data_survey!BX219)),
ISNUMBER(SEARCH("sư phạm",data_survey!BX219))
),3,4)))</f>
        <v>1</v>
      </c>
      <c r="R220" s="17">
        <f>data_survey!AN219</f>
        <v>0</v>
      </c>
      <c r="S220" s="17">
        <f>data_survey!AJ219</f>
        <v>0</v>
      </c>
      <c r="T220" s="17">
        <f>data_survey!AJ219</f>
        <v>0</v>
      </c>
      <c r="U220" s="17">
        <f>data_survey!CI219</f>
        <v>0</v>
      </c>
      <c r="V220" s="17">
        <f>data_survey!CG219</f>
        <v>0</v>
      </c>
      <c r="W220" s="17">
        <f>data_survey!CE219</f>
        <v>0</v>
      </c>
      <c r="X220" s="17">
        <f>data_survey!CC219</f>
        <v>1</v>
      </c>
      <c r="Y220" s="17">
        <f>data_survey!CA219</f>
        <v>1</v>
      </c>
      <c r="Z220" s="17">
        <f>data_survey!BN219</f>
        <v>3</v>
      </c>
      <c r="AA220" s="17">
        <f>data_survey!BP219</f>
        <v>0</v>
      </c>
      <c r="AB220" s="17">
        <f>data_survey!BQ219</f>
        <v>1</v>
      </c>
      <c r="AC220" s="17">
        <f>data_survey!BT219</f>
        <v>0</v>
      </c>
      <c r="AD220" s="17">
        <f>data_survey!CU219</f>
        <v>0</v>
      </c>
      <c r="AE220" s="17">
        <f>data_survey!CV219</f>
        <v>0</v>
      </c>
      <c r="AF220" s="17">
        <f>data_survey!CW219</f>
        <v>0</v>
      </c>
      <c r="AG220" s="17">
        <f>data_survey!CO219</f>
        <v>0</v>
      </c>
      <c r="AH220" s="17">
        <f>data_survey!DA219</f>
        <v>0</v>
      </c>
      <c r="AI220" s="17">
        <f>data_survey!DC219</f>
        <v>0</v>
      </c>
      <c r="AJ220" s="17">
        <f>data_survey!DQ219</f>
        <v>0</v>
      </c>
      <c r="AK220" s="17">
        <f>data_survey!DF219</f>
        <v>0</v>
      </c>
      <c r="AL220" s="17">
        <f>if(AK220=1, data_survey!DN219, 0)</f>
        <v>0</v>
      </c>
      <c r="AM220" s="17">
        <f>data_survey!CM219</f>
        <v>1.5</v>
      </c>
      <c r="AN220" s="17">
        <f>data_survey!DH219</f>
        <v>1</v>
      </c>
      <c r="AO220" s="17">
        <f>data_survey!DJ219</f>
        <v>0</v>
      </c>
      <c r="AP220" s="17">
        <f>data_survey!DL219</f>
        <v>0</v>
      </c>
      <c r="AQ220" s="17">
        <f>data_survey!BC219</f>
        <v>1</v>
      </c>
      <c r="AR220" s="17">
        <f>data_survey!BD219</f>
        <v>2</v>
      </c>
      <c r="AS220" s="17">
        <f>data_survey!BE219</f>
        <v>2</v>
      </c>
      <c r="AT220" s="17">
        <f>data_survey!BF219</f>
        <v>1</v>
      </c>
      <c r="AU220" s="17">
        <f>data_survey!BG219</f>
        <v>1</v>
      </c>
      <c r="AV220" s="17">
        <f>data_survey!BH219</f>
        <v>1</v>
      </c>
      <c r="AW220" s="17">
        <f>data_survey!BI219</f>
        <v>1</v>
      </c>
      <c r="AX220" s="17">
        <f>data_survey!AP219</f>
        <v>4</v>
      </c>
      <c r="AY220" s="17">
        <f>data_survey!AQ219</f>
        <v>2</v>
      </c>
      <c r="AZ220" s="17">
        <f>data_survey!AR219</f>
        <v>1</v>
      </c>
      <c r="BA220" s="17">
        <f>data_survey!AS219</f>
        <v>2</v>
      </c>
      <c r="BB220" s="17">
        <f>data_survey!AT219</f>
        <v>1</v>
      </c>
      <c r="BC220" s="17">
        <f>data_survey!AU219</f>
        <v>2</v>
      </c>
      <c r="BD220" s="17">
        <f>data_survey!AV219</f>
        <v>3</v>
      </c>
      <c r="BE220" s="17">
        <f>data_survey!AW219</f>
        <v>2</v>
      </c>
      <c r="BF220" s="17">
        <f>data_survey!AX219</f>
        <v>1</v>
      </c>
      <c r="BG220" s="17"/>
    </row>
    <row r="221">
      <c r="A221" s="17">
        <f>if(data_survey!C220="Nam", 0, 1)</f>
        <v>1</v>
      </c>
      <c r="B221" s="17">
        <f>IFERROR(__xludf.DUMMYFUNCTION("LET(
  t, LOWER(TRIM(data_survey!E220)),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21" s="17">
        <f>IFERROR(__xludf.DUMMYFUNCTION("LET(
  t, LOWER(TRIM(data_survey!G220)),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221" s="17">
        <f>IFERROR(__xludf.DUMMYFUNCTION("LET(
  text, LOWER(data_survey!I220),
  IFERROR(
    IFS(
      REGEXMATCH(text,""ở cùng gia đình|ở trọ cùng gia đình""), 0,
      REGEXMATCH(text,""thuê trọ""), 1,
      REGEXMATCH(text,""ở ktx""), 2,
      REGEXMATCH(text,""có nhà tại khu vực đang học|c"&amp;"ó nhà|ở riêng tại chung cư""), 3,
      REGEXMATCH(text,""ở nhà người quen""), 4
    ),
  -1)
)"),1.0)</f>
        <v>1</v>
      </c>
      <c r="E221" s="17">
        <f>IFERROR(__xludf.DUMMYFUNCTION("LET(
  t, LOWER(TRIM(data_survey!K220)),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21" s="17">
        <f>IFERROR(__xludf.DUMMYFUNCTION("LET(
  t, LOWER(TRIM(data_survey!M220)),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21" s="17">
        <f>if(data_survey!O220="Có", 1, 0)</f>
        <v>0</v>
      </c>
      <c r="H221" s="17">
        <f>if(data_survey!R220="", 0, data_survey!R220)</f>
        <v>0</v>
      </c>
      <c r="I221" s="17">
        <f>data_survey!W220</f>
        <v>0</v>
      </c>
      <c r="J221" s="17">
        <f>if(data_survey!AF220="Không áp lực", 0, if(data_survey!AF220="Có chút áp lực", 1, if(data_survey!AF220="Áp lực nhiều", 2, 3)))</f>
        <v>1</v>
      </c>
      <c r="K221" s="17">
        <f>SWITCH(data_survey!AG220,
 "Không ảnh hưởng",0,
 "Có chút ảnh hưởng",1,
 "Ảnh hưởng nhiều",2,
 "Ảnh hưởng rất nhiều",3)</f>
        <v>1</v>
      </c>
      <c r="L221" s="17">
        <f>SWITCH(data_survey!AD220,
 "Không",0,
 "Có một chút",1,
 "Rất lo lắng",2)</f>
        <v>1</v>
      </c>
      <c r="M221" s="17">
        <f>SWITCH(data_survey!AE220,
 "Không",0,
 "Có một chút",1,
 "Nhiều",2)</f>
        <v>1</v>
      </c>
      <c r="N221" s="17">
        <f>data_survey!BV220</f>
        <v>3</v>
      </c>
      <c r="O221" s="17">
        <f>SWITCH(data_survey!BY220,
 "Không",0,
 "Có",1,
 "Nhiều",2)</f>
        <v>1</v>
      </c>
      <c r="P221" s="17">
        <f>if(data_survey!BW220="Không", 0, 1)</f>
        <v>1</v>
      </c>
      <c r="Q221" s="17">
        <f>IF(OR(
ISNUMBER(SEARCH("cha",data_survey!BX220)),
ISNUMBER(SEARCH("mẹ",data_survey!BX220)),
ISNUMBER(SEARCH("ba mẹ",data_survey!BX220)),
ISNUMBER(SEARCH("bame",data_survey!BX220)),
ISNUMBER(SEARCH("gia đình",data_survey!BX220)),
ISNUMBER(SEARCH("chị",data_survey!BX220)),
ISNUMBER(SEARCH("anh",data_survey!BX220)),
ISNUMBER(SEARCH("ông bà",data_survey!BX220)),
ISNUMBER(SEARCH("giám hộ",data_survey!BX220))
),1,
IF(OR(
ISNUMBER(SEARCH("bản thân",data_survey!BX220)),
ISNUMBER(SEARCH("tự mình",data_survey!BX220)),
ISNUMBER(SEARCH("tự bản thân",data_survey!BX220)),
ISNUMBER(SEARCH("tiền đi làm",data_survey!BX220)),
ISNUMBER(SEARCH("nghiên cứu khoa học",data_survey!BX220)),
ISNUMBER(SEARCH("một nửa lo",data_survey!BX220))
),2,
IF(OR(
ISNUMBER(SEARCH("học bổng",data_survey!BX220)),
ISNUMBER(SEARCH("giảm học phí",data_survey!BX220)),
ISNUMBER(SEARCH("không cần HP",data_survey!BX220)),
ISNUMBER(SEARCH("sư phạm",data_survey!BX220))
),3,4)))</f>
        <v>1</v>
      </c>
      <c r="R221" s="17">
        <f>data_survey!AN220</f>
        <v>0</v>
      </c>
      <c r="S221" s="17">
        <f>data_survey!AJ220</f>
        <v>0</v>
      </c>
      <c r="T221" s="17">
        <f>data_survey!AJ220</f>
        <v>0</v>
      </c>
      <c r="U221" s="17">
        <f>data_survey!CI220</f>
        <v>1</v>
      </c>
      <c r="V221" s="17">
        <f>data_survey!CG220</f>
        <v>1</v>
      </c>
      <c r="W221" s="17">
        <f>data_survey!CE220</f>
        <v>0</v>
      </c>
      <c r="X221" s="17">
        <f>data_survey!CC220</f>
        <v>1</v>
      </c>
      <c r="Y221" s="17">
        <f>data_survey!CA220</f>
        <v>1</v>
      </c>
      <c r="Z221" s="17">
        <f>data_survey!BN220</f>
        <v>1</v>
      </c>
      <c r="AA221" s="17">
        <f>data_survey!BP220</f>
        <v>0</v>
      </c>
      <c r="AB221" s="17">
        <f>data_survey!BQ220</f>
        <v>1</v>
      </c>
      <c r="AC221" s="17">
        <f>data_survey!BT220</f>
        <v>1</v>
      </c>
      <c r="AD221" s="17">
        <f>data_survey!CU220</f>
        <v>0</v>
      </c>
      <c r="AE221" s="17">
        <f>data_survey!CV220</f>
        <v>0</v>
      </c>
      <c r="AF221" s="17">
        <f>data_survey!CW220</f>
        <v>0</v>
      </c>
      <c r="AG221" s="17">
        <f>data_survey!CO220</f>
        <v>0</v>
      </c>
      <c r="AH221" s="17">
        <f>data_survey!DA220</f>
        <v>0</v>
      </c>
      <c r="AI221" s="17">
        <f>data_survey!DC220</f>
        <v>0</v>
      </c>
      <c r="AJ221" s="17">
        <f>data_survey!DQ220</f>
        <v>0</v>
      </c>
      <c r="AK221" s="17">
        <f>data_survey!DF220</f>
        <v>1</v>
      </c>
      <c r="AL221" s="17">
        <f>if(AK221=1, data_survey!DN220, 0)</f>
        <v>0.5</v>
      </c>
      <c r="AM221" s="17">
        <f>data_survey!CM220</f>
        <v>1.5</v>
      </c>
      <c r="AN221" s="17">
        <f>data_survey!DH220</f>
        <v>0</v>
      </c>
      <c r="AO221" s="17">
        <f>data_survey!DJ220</f>
        <v>0</v>
      </c>
      <c r="AP221" s="17">
        <f>data_survey!DL220</f>
        <v>0</v>
      </c>
      <c r="AQ221" s="17">
        <f>data_survey!BC220</f>
        <v>2</v>
      </c>
      <c r="AR221" s="17">
        <f>data_survey!BD220</f>
        <v>2</v>
      </c>
      <c r="AS221" s="17">
        <f>data_survey!BE220</f>
        <v>2</v>
      </c>
      <c r="AT221" s="17">
        <f>data_survey!BF220</f>
        <v>2</v>
      </c>
      <c r="AU221" s="17">
        <f>data_survey!BG220</f>
        <v>2</v>
      </c>
      <c r="AV221" s="17">
        <f>data_survey!BH220</f>
        <v>2</v>
      </c>
      <c r="AW221" s="17">
        <f>data_survey!BI220</f>
        <v>2</v>
      </c>
      <c r="AX221" s="17">
        <f>data_survey!AP220</f>
        <v>2</v>
      </c>
      <c r="AY221" s="17">
        <f>data_survey!AQ220</f>
        <v>2</v>
      </c>
      <c r="AZ221" s="17">
        <f>data_survey!AR220</f>
        <v>2</v>
      </c>
      <c r="BA221" s="17">
        <f>data_survey!AS220</f>
        <v>2</v>
      </c>
      <c r="BB221" s="17">
        <f>data_survey!AT220</f>
        <v>2</v>
      </c>
      <c r="BC221" s="17">
        <f>data_survey!AU220</f>
        <v>2</v>
      </c>
      <c r="BD221" s="17">
        <f>data_survey!AV220</f>
        <v>2</v>
      </c>
      <c r="BE221" s="17">
        <f>data_survey!AW220</f>
        <v>2</v>
      </c>
      <c r="BF221" s="17">
        <f>data_survey!AX220</f>
        <v>2</v>
      </c>
      <c r="BG221" s="17"/>
    </row>
    <row r="222">
      <c r="A222" s="17">
        <f>if(data_survey!C221="Nam", 0, 1)</f>
        <v>1</v>
      </c>
      <c r="B222" s="17">
        <f>IFERROR(__xludf.DUMMYFUNCTION("LET(
  t, LOWER(TRIM(data_survey!E221)),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22" s="17">
        <f>IFERROR(__xludf.DUMMYFUNCTION("LET(
  t, LOWER(TRIM(data_survey!G221)),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22" s="17">
        <f>IFERROR(__xludf.DUMMYFUNCTION("LET(
  text, LOWER(data_survey!I221),
  IFERROR(
    IFS(
      REGEXMATCH(text,""ở cùng gia đình|ở trọ cùng gia đình""), 0,
      REGEXMATCH(text,""thuê trọ""), 1,
      REGEXMATCH(text,""ở ktx""), 2,
      REGEXMATCH(text,""có nhà tại khu vực đang học|c"&amp;"ó nhà|ở riêng tại chung cư""), 3,
      REGEXMATCH(text,""ở nhà người quen""), 4
    ),
  -1)
)"),1.0)</f>
        <v>1</v>
      </c>
      <c r="E222" s="17">
        <f>IFERROR(__xludf.DUMMYFUNCTION("LET(
  t, LOWER(TRIM(data_survey!K221)),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22" s="17">
        <f>IFERROR(__xludf.DUMMYFUNCTION("LET(
  t, LOWER(TRIM(data_survey!M221)),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22" s="17">
        <f>if(data_survey!O221="Có", 1, 0)</f>
        <v>0</v>
      </c>
      <c r="H222" s="17">
        <f>if(data_survey!R221="", 0, data_survey!R221)</f>
        <v>0</v>
      </c>
      <c r="I222" s="17">
        <f>data_survey!W221</f>
        <v>0</v>
      </c>
      <c r="J222" s="17">
        <f>if(data_survey!AF221="Không áp lực", 0, if(data_survey!AF221="Có chút áp lực", 1, if(data_survey!AF221="Áp lực nhiều", 2, 3)))</f>
        <v>3</v>
      </c>
      <c r="K222" s="17">
        <f>SWITCH(data_survey!AG221,
 "Không ảnh hưởng",0,
 "Có chút ảnh hưởng",1,
 "Ảnh hưởng nhiều",2,
 "Ảnh hưởng rất nhiều",3)</f>
        <v>3</v>
      </c>
      <c r="L222" s="17">
        <f>SWITCH(data_survey!AD221,
 "Không",0,
 "Có một chút",1,
 "Rất lo lắng",2)</f>
        <v>2</v>
      </c>
      <c r="M222" s="17">
        <f>SWITCH(data_survey!AE221,
 "Không",0,
 "Có một chút",1,
 "Nhiều",2)</f>
        <v>2</v>
      </c>
      <c r="N222" s="17">
        <f>data_survey!BV221</f>
        <v>1</v>
      </c>
      <c r="O222" s="17">
        <f>SWITCH(data_survey!BY221,
 "Không",0,
 "Có",1,
 "Nhiều",2)</f>
        <v>1</v>
      </c>
      <c r="P222" s="17">
        <f>if(data_survey!BW221="Không", 0, 1)</f>
        <v>1</v>
      </c>
      <c r="Q222" s="17">
        <f>IF(OR(
ISNUMBER(SEARCH("cha",data_survey!BX221)),
ISNUMBER(SEARCH("mẹ",data_survey!BX221)),
ISNUMBER(SEARCH("ba mẹ",data_survey!BX221)),
ISNUMBER(SEARCH("bame",data_survey!BX221)),
ISNUMBER(SEARCH("gia đình",data_survey!BX221)),
ISNUMBER(SEARCH("chị",data_survey!BX221)),
ISNUMBER(SEARCH("anh",data_survey!BX221)),
ISNUMBER(SEARCH("ông bà",data_survey!BX221)),
ISNUMBER(SEARCH("giám hộ",data_survey!BX221))
),1,
IF(OR(
ISNUMBER(SEARCH("bản thân",data_survey!BX221)),
ISNUMBER(SEARCH("tự mình",data_survey!BX221)),
ISNUMBER(SEARCH("tự bản thân",data_survey!BX221)),
ISNUMBER(SEARCH("tiền đi làm",data_survey!BX221)),
ISNUMBER(SEARCH("nghiên cứu khoa học",data_survey!BX221)),
ISNUMBER(SEARCH("một nửa lo",data_survey!BX221))
),2,
IF(OR(
ISNUMBER(SEARCH("học bổng",data_survey!BX221)),
ISNUMBER(SEARCH("giảm học phí",data_survey!BX221)),
ISNUMBER(SEARCH("không cần HP",data_survey!BX221)),
ISNUMBER(SEARCH("sư phạm",data_survey!BX221))
),3,4)))</f>
        <v>1</v>
      </c>
      <c r="R222" s="17">
        <f>data_survey!AN221</f>
        <v>0</v>
      </c>
      <c r="S222" s="17">
        <f>data_survey!AJ221</f>
        <v>4</v>
      </c>
      <c r="T222" s="17">
        <f>data_survey!AJ221</f>
        <v>4</v>
      </c>
      <c r="U222" s="17">
        <f>data_survey!CI221</f>
        <v>1</v>
      </c>
      <c r="V222" s="17">
        <f>data_survey!CG221</f>
        <v>2</v>
      </c>
      <c r="W222" s="17">
        <f>data_survey!CE221</f>
        <v>1</v>
      </c>
      <c r="X222" s="17">
        <f>data_survey!CC221</f>
        <v>2</v>
      </c>
      <c r="Y222" s="17">
        <f>data_survey!CA221</f>
        <v>2</v>
      </c>
      <c r="Z222" s="17">
        <f>data_survey!BN221</f>
        <v>5</v>
      </c>
      <c r="AA222" s="17">
        <f>data_survey!BP221</f>
        <v>0</v>
      </c>
      <c r="AB222" s="17">
        <f>data_survey!BQ221</f>
        <v>4</v>
      </c>
      <c r="AC222" s="17">
        <f>data_survey!BT221</f>
        <v>1</v>
      </c>
      <c r="AD222" s="17">
        <f>data_survey!CU221</f>
        <v>0</v>
      </c>
      <c r="AE222" s="17">
        <f>data_survey!CV221</f>
        <v>0</v>
      </c>
      <c r="AF222" s="17">
        <f>data_survey!CW221</f>
        <v>0</v>
      </c>
      <c r="AG222" s="17">
        <f>data_survey!CO221</f>
        <v>1</v>
      </c>
      <c r="AH222" s="17">
        <f>data_survey!DA221</f>
        <v>1</v>
      </c>
      <c r="AI222" s="17">
        <f>data_survey!DC221</f>
        <v>1</v>
      </c>
      <c r="AJ222" s="17">
        <f>data_survey!DQ221</f>
        <v>0</v>
      </c>
      <c r="AK222" s="17">
        <f>data_survey!DF221</f>
        <v>1</v>
      </c>
      <c r="AL222" s="17">
        <f>if(AK222=1, data_survey!DN221, 0)</f>
        <v>0.5</v>
      </c>
      <c r="AM222" s="17">
        <f>data_survey!CM221</f>
        <v>6</v>
      </c>
      <c r="AN222" s="17">
        <f>data_survey!DH221</f>
        <v>0</v>
      </c>
      <c r="AO222" s="17">
        <f>data_survey!DJ221</f>
        <v>0</v>
      </c>
      <c r="AP222" s="17">
        <f>data_survey!DL221</f>
        <v>0</v>
      </c>
      <c r="AQ222" s="17">
        <f>data_survey!BC221</f>
        <v>4</v>
      </c>
      <c r="AR222" s="17">
        <f>data_survey!BD221</f>
        <v>4</v>
      </c>
      <c r="AS222" s="17">
        <f>data_survey!BE221</f>
        <v>4</v>
      </c>
      <c r="AT222" s="17">
        <f>data_survey!BF221</f>
        <v>4</v>
      </c>
      <c r="AU222" s="17">
        <f>data_survey!BG221</f>
        <v>4</v>
      </c>
      <c r="AV222" s="17">
        <f>data_survey!BH221</f>
        <v>4</v>
      </c>
      <c r="AW222" s="17">
        <f>data_survey!BI221</f>
        <v>4</v>
      </c>
      <c r="AX222" s="17">
        <f>data_survey!AP221</f>
        <v>3</v>
      </c>
      <c r="AY222" s="17">
        <f>data_survey!AQ221</f>
        <v>4</v>
      </c>
      <c r="AZ222" s="17">
        <f>data_survey!AR221</f>
        <v>4</v>
      </c>
      <c r="BA222" s="17">
        <f>data_survey!AS221</f>
        <v>4</v>
      </c>
      <c r="BB222" s="17">
        <f>data_survey!AT221</f>
        <v>4</v>
      </c>
      <c r="BC222" s="17">
        <f>data_survey!AU221</f>
        <v>4</v>
      </c>
      <c r="BD222" s="17">
        <f>data_survey!AV221</f>
        <v>4</v>
      </c>
      <c r="BE222" s="17">
        <f>data_survey!AW221</f>
        <v>4</v>
      </c>
      <c r="BF222" s="17">
        <f>data_survey!AX221</f>
        <v>4</v>
      </c>
      <c r="BG222" s="17"/>
    </row>
    <row r="223">
      <c r="A223" s="17">
        <f>if(data_survey!C222="Nam", 0, 1)</f>
        <v>1</v>
      </c>
      <c r="B223" s="17">
        <f>IFERROR(__xludf.DUMMYFUNCTION("LET(
  t, LOWER(TRIM(data_survey!E222)),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23" s="17">
        <f>IFERROR(__xludf.DUMMYFUNCTION("LET(
  t, LOWER(TRIM(data_survey!G222)),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23" s="17">
        <f>IFERROR(__xludf.DUMMYFUNCTION("LET(
  text, LOWER(data_survey!I222),
  IFERROR(
    IFS(
      REGEXMATCH(text,""ở cùng gia đình|ở trọ cùng gia đình""), 0,
      REGEXMATCH(text,""thuê trọ""), 1,
      REGEXMATCH(text,""ở ktx""), 2,
      REGEXMATCH(text,""có nhà tại khu vực đang học|c"&amp;"ó nhà|ở riêng tại chung cư""), 3,
      REGEXMATCH(text,""ở nhà người quen""), 4
    ),
  -1)
)"),0.0)</f>
        <v>0</v>
      </c>
      <c r="E223" s="17">
        <f>IFERROR(__xludf.DUMMYFUNCTION("LET(
  t, LOWER(TRIM(data_survey!K222)),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23" s="17">
        <f>IFERROR(__xludf.DUMMYFUNCTION("LET(
  t, LOWER(TRIM(data_survey!M222)),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23" s="17">
        <f>if(data_survey!O222="Có", 1, 0)</f>
        <v>1</v>
      </c>
      <c r="H223" s="17">
        <f>if(data_survey!R222="", 0, data_survey!R222)</f>
        <v>1</v>
      </c>
      <c r="I223" s="17">
        <f>data_survey!W222</f>
        <v>15</v>
      </c>
      <c r="J223" s="17">
        <f>if(data_survey!AF222="Không áp lực", 0, if(data_survey!AF222="Có chút áp lực", 1, if(data_survey!AF222="Áp lực nhiều", 2, 3)))</f>
        <v>2</v>
      </c>
      <c r="K223" s="17">
        <f>SWITCH(data_survey!AG222,
 "Không ảnh hưởng",0,
 "Có chút ảnh hưởng",1,
 "Ảnh hưởng nhiều",2,
 "Ảnh hưởng rất nhiều",3)</f>
        <v>1</v>
      </c>
      <c r="L223" s="17">
        <f>SWITCH(data_survey!AD222,
 "Không",0,
 "Có một chút",1,
 "Rất lo lắng",2)</f>
        <v>2</v>
      </c>
      <c r="M223" s="17">
        <f>SWITCH(data_survey!AE222,
 "Không",0,
 "Có một chút",1,
 "Nhiều",2)</f>
        <v>2</v>
      </c>
      <c r="N223" s="17">
        <f>data_survey!BV222</f>
        <v>2</v>
      </c>
      <c r="O223" s="17">
        <f>SWITCH(data_survey!BY222,
 "Không",0,
 "Có",1,
 "Nhiều",2)</f>
        <v>0</v>
      </c>
      <c r="P223" s="17">
        <f>if(data_survey!BW222="Không", 0, 1)</f>
        <v>1</v>
      </c>
      <c r="Q223" s="17">
        <f>IF(OR(
ISNUMBER(SEARCH("cha",data_survey!BX222)),
ISNUMBER(SEARCH("mẹ",data_survey!BX222)),
ISNUMBER(SEARCH("ba mẹ",data_survey!BX222)),
ISNUMBER(SEARCH("bame",data_survey!BX222)),
ISNUMBER(SEARCH("gia đình",data_survey!BX222)),
ISNUMBER(SEARCH("chị",data_survey!BX222)),
ISNUMBER(SEARCH("anh",data_survey!BX222)),
ISNUMBER(SEARCH("ông bà",data_survey!BX222)),
ISNUMBER(SEARCH("giám hộ",data_survey!BX222))
),1,
IF(OR(
ISNUMBER(SEARCH("bản thân",data_survey!BX222)),
ISNUMBER(SEARCH("tự mình",data_survey!BX222)),
ISNUMBER(SEARCH("tự bản thân",data_survey!BX222)),
ISNUMBER(SEARCH("tiền đi làm",data_survey!BX222)),
ISNUMBER(SEARCH("nghiên cứu khoa học",data_survey!BX222)),
ISNUMBER(SEARCH("một nửa lo",data_survey!BX222))
),2,
IF(OR(
ISNUMBER(SEARCH("học bổng",data_survey!BX222)),
ISNUMBER(SEARCH("giảm học phí",data_survey!BX222)),
ISNUMBER(SEARCH("không cần HP",data_survey!BX222)),
ISNUMBER(SEARCH("sư phạm",data_survey!BX222))
),3,4)))</f>
        <v>1</v>
      </c>
      <c r="R223" s="17">
        <f>data_survey!AN222</f>
        <v>0</v>
      </c>
      <c r="S223" s="17">
        <f>data_survey!AJ222</f>
        <v>2</v>
      </c>
      <c r="T223" s="17">
        <f>data_survey!AJ222</f>
        <v>2</v>
      </c>
      <c r="U223" s="17">
        <f>data_survey!CI222</f>
        <v>1</v>
      </c>
      <c r="V223" s="17">
        <f>data_survey!CG222</f>
        <v>2</v>
      </c>
      <c r="W223" s="17">
        <f>data_survey!CE222</f>
        <v>2</v>
      </c>
      <c r="X223" s="17">
        <f>data_survey!CC222</f>
        <v>2</v>
      </c>
      <c r="Y223" s="17">
        <f>data_survey!CA222</f>
        <v>2</v>
      </c>
      <c r="Z223" s="17">
        <f>data_survey!BN222</f>
        <v>3</v>
      </c>
      <c r="AA223" s="17">
        <f>data_survey!BP222</f>
        <v>1</v>
      </c>
      <c r="AB223" s="17">
        <f>data_survey!BQ222</f>
        <v>3</v>
      </c>
      <c r="AC223" s="17">
        <f>data_survey!BT222</f>
        <v>0</v>
      </c>
      <c r="AD223" s="17">
        <f>data_survey!CU222</f>
        <v>0</v>
      </c>
      <c r="AE223" s="17">
        <f>data_survey!CV222</f>
        <v>1</v>
      </c>
      <c r="AF223" s="17">
        <f>data_survey!CW222</f>
        <v>0</v>
      </c>
      <c r="AG223" s="17">
        <f>data_survey!CO222</f>
        <v>1</v>
      </c>
      <c r="AH223" s="17">
        <f>data_survey!DA222</f>
        <v>0</v>
      </c>
      <c r="AI223" s="17">
        <f>data_survey!DC222</f>
        <v>0</v>
      </c>
      <c r="AJ223" s="17">
        <f>data_survey!DQ222</f>
        <v>0</v>
      </c>
      <c r="AK223" s="17">
        <f>data_survey!DF222</f>
        <v>0</v>
      </c>
      <c r="AL223" s="17">
        <f>if(AK223=1, data_survey!DN222, 0)</f>
        <v>0</v>
      </c>
      <c r="AM223" s="17">
        <f>data_survey!CM222</f>
        <v>6</v>
      </c>
      <c r="AN223" s="17">
        <f>data_survey!DH222</f>
        <v>0</v>
      </c>
      <c r="AO223" s="17">
        <f>data_survey!DJ222</f>
        <v>0</v>
      </c>
      <c r="AP223" s="17">
        <f>data_survey!DL222</f>
        <v>0</v>
      </c>
      <c r="AQ223" s="17">
        <f>data_survey!BC222</f>
        <v>2</v>
      </c>
      <c r="AR223" s="17">
        <f>data_survey!BD222</f>
        <v>1</v>
      </c>
      <c r="AS223" s="17">
        <f>data_survey!BE222</f>
        <v>3</v>
      </c>
      <c r="AT223" s="17">
        <f>data_survey!BF222</f>
        <v>3</v>
      </c>
      <c r="AU223" s="17">
        <f>data_survey!BG222</f>
        <v>3</v>
      </c>
      <c r="AV223" s="17">
        <f>data_survey!BH222</f>
        <v>1</v>
      </c>
      <c r="AW223" s="17">
        <f>data_survey!BI222</f>
        <v>1</v>
      </c>
      <c r="AX223" s="17">
        <f>data_survey!AP222</f>
        <v>3</v>
      </c>
      <c r="AY223" s="17">
        <f>data_survey!AQ222</f>
        <v>3</v>
      </c>
      <c r="AZ223" s="17">
        <f>data_survey!AR222</f>
        <v>4</v>
      </c>
      <c r="BA223" s="17">
        <f>data_survey!AS222</f>
        <v>4</v>
      </c>
      <c r="BB223" s="17">
        <f>data_survey!AT222</f>
        <v>2</v>
      </c>
      <c r="BC223" s="17">
        <f>data_survey!AU222</f>
        <v>3</v>
      </c>
      <c r="BD223" s="17">
        <f>data_survey!AV222</f>
        <v>3</v>
      </c>
      <c r="BE223" s="17">
        <f>data_survey!AW222</f>
        <v>1</v>
      </c>
      <c r="BF223" s="17">
        <f>data_survey!AX222</f>
        <v>1</v>
      </c>
      <c r="BG223" s="17"/>
    </row>
    <row r="224">
      <c r="A224" s="17">
        <f>if(data_survey!C223="Nam", 0, 1)</f>
        <v>1</v>
      </c>
      <c r="B224" s="17">
        <f>IFERROR(__xludf.DUMMYFUNCTION("LET(
  t, LOWER(TRIM(data_survey!E223)),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24" s="17">
        <f>IFERROR(__xludf.DUMMYFUNCTION("LET(
  t, LOWER(TRIM(data_survey!G223)),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24" s="17">
        <f>IFERROR(__xludf.DUMMYFUNCTION("LET(
  text, LOWER(data_survey!I223),
  IFERROR(
    IFS(
      REGEXMATCH(text,""ở cùng gia đình|ở trọ cùng gia đình""), 0,
      REGEXMATCH(text,""thuê trọ""), 1,
      REGEXMATCH(text,""ở ktx""), 2,
      REGEXMATCH(text,""có nhà tại khu vực đang học|c"&amp;"ó nhà|ở riêng tại chung cư""), 3,
      REGEXMATCH(text,""ở nhà người quen""), 4
    ),
  -1)
)"),1.0)</f>
        <v>1</v>
      </c>
      <c r="E224" s="17">
        <f>IFERROR(__xludf.DUMMYFUNCTION("LET(
  t, LOWER(TRIM(data_survey!K223)),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24" s="17">
        <f>IFERROR(__xludf.DUMMYFUNCTION("LET(
  t, LOWER(TRIM(data_survey!M223)),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24" s="17">
        <f>if(data_survey!O223="Có", 1, 0)</f>
        <v>0</v>
      </c>
      <c r="H224" s="17">
        <f>if(data_survey!R223="", 0, data_survey!R223)</f>
        <v>0</v>
      </c>
      <c r="I224" s="17">
        <f>data_survey!W223</f>
        <v>0</v>
      </c>
      <c r="J224" s="17">
        <f>if(data_survey!AF223="Không áp lực", 0, if(data_survey!AF223="Có chút áp lực", 1, if(data_survey!AF223="Áp lực nhiều", 2, 3)))</f>
        <v>2</v>
      </c>
      <c r="K224" s="17">
        <f>SWITCH(data_survey!AG223,
 "Không ảnh hưởng",0,
 "Có chút ảnh hưởng",1,
 "Ảnh hưởng nhiều",2,
 "Ảnh hưởng rất nhiều",3)</f>
        <v>1</v>
      </c>
      <c r="L224" s="17">
        <f>SWITCH(data_survey!AD223,
 "Không",0,
 "Có một chút",1,
 "Rất lo lắng",2)</f>
        <v>2</v>
      </c>
      <c r="M224" s="17">
        <f>SWITCH(data_survey!AE223,
 "Không",0,
 "Có một chút",1,
 "Nhiều",2)</f>
        <v>1</v>
      </c>
      <c r="N224" s="17">
        <f>data_survey!BV223</f>
        <v>2</v>
      </c>
      <c r="O224" s="17">
        <f>SWITCH(data_survey!BY223,
 "Không",0,
 "Có",1,
 "Nhiều",2)</f>
        <v>1</v>
      </c>
      <c r="P224" s="17">
        <f>if(data_survey!BW223="Không", 0, 1)</f>
        <v>1</v>
      </c>
      <c r="Q224" s="17">
        <f>IF(OR(
ISNUMBER(SEARCH("cha",data_survey!BX223)),
ISNUMBER(SEARCH("mẹ",data_survey!BX223)),
ISNUMBER(SEARCH("ba mẹ",data_survey!BX223)),
ISNUMBER(SEARCH("bame",data_survey!BX223)),
ISNUMBER(SEARCH("gia đình",data_survey!BX223)),
ISNUMBER(SEARCH("chị",data_survey!BX223)),
ISNUMBER(SEARCH("anh",data_survey!BX223)),
ISNUMBER(SEARCH("ông bà",data_survey!BX223)),
ISNUMBER(SEARCH("giám hộ",data_survey!BX223))
),1,
IF(OR(
ISNUMBER(SEARCH("bản thân",data_survey!BX223)),
ISNUMBER(SEARCH("tự mình",data_survey!BX223)),
ISNUMBER(SEARCH("tự bản thân",data_survey!BX223)),
ISNUMBER(SEARCH("tiền đi làm",data_survey!BX223)),
ISNUMBER(SEARCH("nghiên cứu khoa học",data_survey!BX223)),
ISNUMBER(SEARCH("một nửa lo",data_survey!BX223))
),2,
IF(OR(
ISNUMBER(SEARCH("học bổng",data_survey!BX223)),
ISNUMBER(SEARCH("giảm học phí",data_survey!BX223)),
ISNUMBER(SEARCH("không cần HP",data_survey!BX223)),
ISNUMBER(SEARCH("sư phạm",data_survey!BX223))
),3,4)))</f>
        <v>1</v>
      </c>
      <c r="R224" s="17">
        <f>data_survey!AN223</f>
        <v>0</v>
      </c>
      <c r="S224" s="17">
        <f>data_survey!AJ223</f>
        <v>1</v>
      </c>
      <c r="T224" s="17">
        <f>data_survey!AJ223</f>
        <v>1</v>
      </c>
      <c r="U224" s="17">
        <f>data_survey!CI223</f>
        <v>0</v>
      </c>
      <c r="V224" s="17">
        <f>data_survey!CG223</f>
        <v>0</v>
      </c>
      <c r="W224" s="17">
        <f>data_survey!CE223</f>
        <v>0</v>
      </c>
      <c r="X224" s="17">
        <f>data_survey!CC223</f>
        <v>1</v>
      </c>
      <c r="Y224" s="17">
        <f>data_survey!CA223</f>
        <v>1</v>
      </c>
      <c r="Z224" s="17">
        <f>data_survey!BN223</f>
        <v>1</v>
      </c>
      <c r="AA224" s="17">
        <f>data_survey!BP223</f>
        <v>0</v>
      </c>
      <c r="AB224" s="17">
        <f>data_survey!BQ223</f>
        <v>1</v>
      </c>
      <c r="AC224" s="17">
        <f>data_survey!BT223</f>
        <v>1</v>
      </c>
      <c r="AD224" s="17">
        <f>data_survey!CU223</f>
        <v>0</v>
      </c>
      <c r="AE224" s="17">
        <f>data_survey!CV223</f>
        <v>1</v>
      </c>
      <c r="AF224" s="17">
        <f>data_survey!CW223</f>
        <v>0</v>
      </c>
      <c r="AG224" s="17">
        <f>data_survey!CO223</f>
        <v>1</v>
      </c>
      <c r="AH224" s="17">
        <f>data_survey!DA223</f>
        <v>0</v>
      </c>
      <c r="AI224" s="17">
        <f>data_survey!DC223</f>
        <v>0</v>
      </c>
      <c r="AJ224" s="17">
        <f>data_survey!DQ223</f>
        <v>0</v>
      </c>
      <c r="AK224" s="17">
        <f>data_survey!DF223</f>
        <v>0</v>
      </c>
      <c r="AL224" s="17">
        <f>if(AK224=1, data_survey!DN223, 0)</f>
        <v>0</v>
      </c>
      <c r="AM224" s="17">
        <f>data_survey!CM223</f>
        <v>0.33</v>
      </c>
      <c r="AN224" s="17">
        <f>data_survey!DH223</f>
        <v>1</v>
      </c>
      <c r="AO224" s="17">
        <f>data_survey!DJ223</f>
        <v>0</v>
      </c>
      <c r="AP224" s="17">
        <f>data_survey!DL223</f>
        <v>0</v>
      </c>
      <c r="AQ224" s="17">
        <f>data_survey!BC223</f>
        <v>2</v>
      </c>
      <c r="AR224" s="17">
        <f>data_survey!BD223</f>
        <v>1</v>
      </c>
      <c r="AS224" s="17">
        <f>data_survey!BE223</f>
        <v>2</v>
      </c>
      <c r="AT224" s="17">
        <f>data_survey!BF223</f>
        <v>2</v>
      </c>
      <c r="AU224" s="17">
        <f>data_survey!BG223</f>
        <v>1</v>
      </c>
      <c r="AV224" s="17">
        <f>data_survey!BH223</f>
        <v>1</v>
      </c>
      <c r="AW224" s="17">
        <f>data_survey!BI223</f>
        <v>1</v>
      </c>
      <c r="AX224" s="17">
        <f>data_survey!AP223</f>
        <v>2</v>
      </c>
      <c r="AY224" s="17">
        <f>data_survey!AQ223</f>
        <v>2</v>
      </c>
      <c r="AZ224" s="17">
        <f>data_survey!AR223</f>
        <v>1</v>
      </c>
      <c r="BA224" s="17">
        <f>data_survey!AS223</f>
        <v>2</v>
      </c>
      <c r="BB224" s="17">
        <f>data_survey!AT223</f>
        <v>2</v>
      </c>
      <c r="BC224" s="17">
        <f>data_survey!AU223</f>
        <v>2</v>
      </c>
      <c r="BD224" s="17">
        <f>data_survey!AV223</f>
        <v>2</v>
      </c>
      <c r="BE224" s="17">
        <f>data_survey!AW223</f>
        <v>1</v>
      </c>
      <c r="BF224" s="17">
        <f>data_survey!AX223</f>
        <v>1</v>
      </c>
      <c r="BG224" s="17"/>
    </row>
    <row r="225">
      <c r="A225" s="17">
        <f>if(data_survey!C224="Nam", 0, 1)</f>
        <v>1</v>
      </c>
      <c r="B225" s="17">
        <f>IFERROR(__xludf.DUMMYFUNCTION("LET(
  t, LOWER(TRIM(data_survey!E224)),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225" s="17">
        <f>IFERROR(__xludf.DUMMYFUNCTION("LET(
  t, LOWER(TRIM(data_survey!G224)),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25" s="17">
        <f>IFERROR(__xludf.DUMMYFUNCTION("LET(
  text, LOWER(data_survey!I224),
  IFERROR(
    IFS(
      REGEXMATCH(text,""ở cùng gia đình|ở trọ cùng gia đình""), 0,
      REGEXMATCH(text,""thuê trọ""), 1,
      REGEXMATCH(text,""ở ktx""), 2,
      REGEXMATCH(text,""có nhà tại khu vực đang học|c"&amp;"ó nhà|ở riêng tại chung cư""), 3,
      REGEXMATCH(text,""ở nhà người quen""), 4
    ),
  -1)
)"),0.0)</f>
        <v>0</v>
      </c>
      <c r="E225" s="17">
        <f>IFERROR(__xludf.DUMMYFUNCTION("LET(
  t, LOWER(TRIM(data_survey!K224)),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25" s="17">
        <f>IFERROR(__xludf.DUMMYFUNCTION("LET(
  t, LOWER(TRIM(data_survey!M224)),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25" s="17">
        <f>if(data_survey!O224="Có", 1, 0)</f>
        <v>1</v>
      </c>
      <c r="H225" s="17">
        <f>if(data_survey!R224="", 0, data_survey!R224)</f>
        <v>1</v>
      </c>
      <c r="I225" s="17">
        <f>data_survey!W224</f>
        <v>20</v>
      </c>
      <c r="J225" s="17">
        <f>if(data_survey!AF224="Không áp lực", 0, if(data_survey!AF224="Có chút áp lực", 1, if(data_survey!AF224="Áp lực nhiều", 2, 3)))</f>
        <v>1</v>
      </c>
      <c r="K225" s="17">
        <f>SWITCH(data_survey!AG224,
 "Không ảnh hưởng",0,
 "Có chút ảnh hưởng",1,
 "Ảnh hưởng nhiều",2,
 "Ảnh hưởng rất nhiều",3)</f>
        <v>2</v>
      </c>
      <c r="L225" s="17">
        <f>SWITCH(data_survey!AD224,
 "Không",0,
 "Có một chút",1,
 "Rất lo lắng",2)</f>
        <v>2</v>
      </c>
      <c r="M225" s="17">
        <f>SWITCH(data_survey!AE224,
 "Không",0,
 "Có một chút",1,
 "Nhiều",2)</f>
        <v>0</v>
      </c>
      <c r="N225" s="17">
        <f>data_survey!BV224</f>
        <v>3</v>
      </c>
      <c r="O225" s="17">
        <f>SWITCH(data_survey!BY224,
 "Không",0,
 "Có",1,
 "Nhiều",2)</f>
        <v>1</v>
      </c>
      <c r="P225" s="17">
        <f>if(data_survey!BW224="Không", 0, 1)</f>
        <v>1</v>
      </c>
      <c r="Q225" s="17">
        <f>IF(OR(
ISNUMBER(SEARCH("cha",data_survey!BX224)),
ISNUMBER(SEARCH("mẹ",data_survey!BX224)),
ISNUMBER(SEARCH("ba mẹ",data_survey!BX224)),
ISNUMBER(SEARCH("bame",data_survey!BX224)),
ISNUMBER(SEARCH("gia đình",data_survey!BX224)),
ISNUMBER(SEARCH("chị",data_survey!BX224)),
ISNUMBER(SEARCH("anh",data_survey!BX224)),
ISNUMBER(SEARCH("ông bà",data_survey!BX224)),
ISNUMBER(SEARCH("giám hộ",data_survey!BX224))
),1,
IF(OR(
ISNUMBER(SEARCH("bản thân",data_survey!BX224)),
ISNUMBER(SEARCH("tự mình",data_survey!BX224)),
ISNUMBER(SEARCH("tự bản thân",data_survey!BX224)),
ISNUMBER(SEARCH("tiền đi làm",data_survey!BX224)),
ISNUMBER(SEARCH("nghiên cứu khoa học",data_survey!BX224)),
ISNUMBER(SEARCH("một nửa lo",data_survey!BX224))
),2,
IF(OR(
ISNUMBER(SEARCH("học bổng",data_survey!BX224)),
ISNUMBER(SEARCH("giảm học phí",data_survey!BX224)),
ISNUMBER(SEARCH("không cần HP",data_survey!BX224)),
ISNUMBER(SEARCH("sư phạm",data_survey!BX224))
),3,4)))</f>
        <v>1</v>
      </c>
      <c r="R225" s="17">
        <f>data_survey!AN224</f>
        <v>0</v>
      </c>
      <c r="S225" s="17">
        <f>data_survey!AJ224</f>
        <v>2</v>
      </c>
      <c r="T225" s="17">
        <f>data_survey!AJ224</f>
        <v>2</v>
      </c>
      <c r="U225" s="17">
        <f>data_survey!CI224</f>
        <v>0</v>
      </c>
      <c r="V225" s="17">
        <f>data_survey!CG224</f>
        <v>1</v>
      </c>
      <c r="W225" s="17">
        <f>data_survey!CE224</f>
        <v>0</v>
      </c>
      <c r="X225" s="17">
        <f>data_survey!CC224</f>
        <v>1</v>
      </c>
      <c r="Y225" s="17">
        <f>data_survey!CA224</f>
        <v>2</v>
      </c>
      <c r="Z225" s="17">
        <f>data_survey!BN224</f>
        <v>5</v>
      </c>
      <c r="AA225" s="17">
        <f>data_survey!BP224</f>
        <v>0</v>
      </c>
      <c r="AB225" s="17">
        <f>data_survey!BQ224</f>
        <v>2</v>
      </c>
      <c r="AC225" s="17">
        <f>data_survey!BT224</f>
        <v>1</v>
      </c>
      <c r="AD225" s="17">
        <f>data_survey!CU224</f>
        <v>0</v>
      </c>
      <c r="AE225" s="17">
        <f>data_survey!CV224</f>
        <v>0</v>
      </c>
      <c r="AF225" s="17">
        <f>data_survey!CW224</f>
        <v>0</v>
      </c>
      <c r="AG225" s="17">
        <f>data_survey!CO224</f>
        <v>0</v>
      </c>
      <c r="AH225" s="17">
        <f>data_survey!DA224</f>
        <v>0</v>
      </c>
      <c r="AI225" s="17">
        <f>data_survey!DC224</f>
        <v>0</v>
      </c>
      <c r="AJ225" s="17">
        <f>data_survey!DQ224</f>
        <v>1</v>
      </c>
      <c r="AK225" s="17">
        <f>data_survey!DF224</f>
        <v>1</v>
      </c>
      <c r="AL225" s="17">
        <f>if(AK225=1, data_survey!DN224, 0)</f>
        <v>0.5</v>
      </c>
      <c r="AM225" s="17">
        <f>data_survey!CM224</f>
        <v>1.5</v>
      </c>
      <c r="AN225" s="17">
        <f>data_survey!DH224</f>
        <v>0</v>
      </c>
      <c r="AO225" s="17">
        <f>data_survey!DJ224</f>
        <v>0</v>
      </c>
      <c r="AP225" s="17">
        <f>data_survey!DL224</f>
        <v>0</v>
      </c>
      <c r="AQ225" s="17">
        <f>data_survey!BC224</f>
        <v>3</v>
      </c>
      <c r="AR225" s="17">
        <f>data_survey!BD224</f>
        <v>3</v>
      </c>
      <c r="AS225" s="17">
        <f>data_survey!BE224</f>
        <v>3</v>
      </c>
      <c r="AT225" s="17">
        <f>data_survey!BF224</f>
        <v>3</v>
      </c>
      <c r="AU225" s="17">
        <f>data_survey!BG224</f>
        <v>3</v>
      </c>
      <c r="AV225" s="17">
        <f>data_survey!BH224</f>
        <v>3</v>
      </c>
      <c r="AW225" s="17">
        <f>data_survey!BI224</f>
        <v>3</v>
      </c>
      <c r="AX225" s="17">
        <f>data_survey!AP224</f>
        <v>1</v>
      </c>
      <c r="AY225" s="17">
        <f>data_survey!AQ224</f>
        <v>3</v>
      </c>
      <c r="AZ225" s="17">
        <f>data_survey!AR224</f>
        <v>2</v>
      </c>
      <c r="BA225" s="17">
        <f>data_survey!AS224</f>
        <v>2</v>
      </c>
      <c r="BB225" s="17">
        <f>data_survey!AT224</f>
        <v>1</v>
      </c>
      <c r="BC225" s="17">
        <f>data_survey!AU224</f>
        <v>4</v>
      </c>
      <c r="BD225" s="17">
        <f>data_survey!AV224</f>
        <v>3</v>
      </c>
      <c r="BE225" s="17">
        <f>data_survey!AW224</f>
        <v>1</v>
      </c>
      <c r="BF225" s="17">
        <f>data_survey!AX224</f>
        <v>1</v>
      </c>
      <c r="BG225" s="17"/>
    </row>
    <row r="226">
      <c r="A226" s="17">
        <f>if(data_survey!C225="Nam", 0, 1)</f>
        <v>1</v>
      </c>
      <c r="B226" s="17">
        <f>IFERROR(__xludf.DUMMYFUNCTION("LET(
  t, LOWER(TRIM(data_survey!E225)),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26" s="17">
        <f>IFERROR(__xludf.DUMMYFUNCTION("LET(
  t, LOWER(TRIM(data_survey!G225)),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26" s="17">
        <f>IFERROR(__xludf.DUMMYFUNCTION("LET(
  text, LOWER(data_survey!I225),
  IFERROR(
    IFS(
      REGEXMATCH(text,""ở cùng gia đình|ở trọ cùng gia đình""), 0,
      REGEXMATCH(text,""thuê trọ""), 1,
      REGEXMATCH(text,""ở ktx""), 2,
      REGEXMATCH(text,""có nhà tại khu vực đang học|c"&amp;"ó nhà|ở riêng tại chung cư""), 3,
      REGEXMATCH(text,""ở nhà người quen""), 4
    ),
  -1)
)"),1.0)</f>
        <v>1</v>
      </c>
      <c r="E226" s="17">
        <f>IFERROR(__xludf.DUMMYFUNCTION("LET(
  t, LOWER(TRIM(data_survey!K225)),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26" s="17">
        <f>IFERROR(__xludf.DUMMYFUNCTION("LET(
  t, LOWER(TRIM(data_survey!M225)),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26" s="17">
        <f>if(data_survey!O225="Có", 1, 0)</f>
        <v>0</v>
      </c>
      <c r="H226" s="17">
        <f>if(data_survey!R225="", 0, data_survey!R225)</f>
        <v>0</v>
      </c>
      <c r="I226" s="17">
        <f>data_survey!W225</f>
        <v>0</v>
      </c>
      <c r="J226" s="17">
        <f>if(data_survey!AF225="Không áp lực", 0, if(data_survey!AF225="Có chút áp lực", 1, if(data_survey!AF225="Áp lực nhiều", 2, 3)))</f>
        <v>1</v>
      </c>
      <c r="K226" s="17">
        <f>SWITCH(data_survey!AG225,
 "Không ảnh hưởng",0,
 "Có chút ảnh hưởng",1,
 "Ảnh hưởng nhiều",2,
 "Ảnh hưởng rất nhiều",3)</f>
        <v>1</v>
      </c>
      <c r="L226" s="17">
        <f>SWITCH(data_survey!AD225,
 "Không",0,
 "Có một chút",1,
 "Rất lo lắng",2)</f>
        <v>2</v>
      </c>
      <c r="M226" s="17">
        <f>SWITCH(data_survey!AE225,
 "Không",0,
 "Có một chút",1,
 "Nhiều",2)</f>
        <v>0</v>
      </c>
      <c r="N226" s="17">
        <f>data_survey!BV225</f>
        <v>2</v>
      </c>
      <c r="O226" s="17">
        <f>SWITCH(data_survey!BY225,
 "Không",0,
 "Có",1,
 "Nhiều",2)</f>
        <v>1</v>
      </c>
      <c r="P226" s="17">
        <f>if(data_survey!BW225="Không", 0, 1)</f>
        <v>1</v>
      </c>
      <c r="Q226" s="17">
        <f>IF(OR(
ISNUMBER(SEARCH("cha",data_survey!BX225)),
ISNUMBER(SEARCH("mẹ",data_survey!BX225)),
ISNUMBER(SEARCH("ba mẹ",data_survey!BX225)),
ISNUMBER(SEARCH("bame",data_survey!BX225)),
ISNUMBER(SEARCH("gia đình",data_survey!BX225)),
ISNUMBER(SEARCH("chị",data_survey!BX225)),
ISNUMBER(SEARCH("anh",data_survey!BX225)),
ISNUMBER(SEARCH("ông bà",data_survey!BX225)),
ISNUMBER(SEARCH("giám hộ",data_survey!BX225))
),1,
IF(OR(
ISNUMBER(SEARCH("bản thân",data_survey!BX225)),
ISNUMBER(SEARCH("tự mình",data_survey!BX225)),
ISNUMBER(SEARCH("tự bản thân",data_survey!BX225)),
ISNUMBER(SEARCH("tiền đi làm",data_survey!BX225)),
ISNUMBER(SEARCH("nghiên cứu khoa học",data_survey!BX225)),
ISNUMBER(SEARCH("một nửa lo",data_survey!BX225))
),2,
IF(OR(
ISNUMBER(SEARCH("học bổng",data_survey!BX225)),
ISNUMBER(SEARCH("giảm học phí",data_survey!BX225)),
ISNUMBER(SEARCH("không cần HP",data_survey!BX225)),
ISNUMBER(SEARCH("sư phạm",data_survey!BX225))
),3,4)))</f>
        <v>1</v>
      </c>
      <c r="R226" s="17">
        <f>data_survey!AN225</f>
        <v>1</v>
      </c>
      <c r="S226" s="17">
        <f>data_survey!AJ225</f>
        <v>2</v>
      </c>
      <c r="T226" s="17">
        <f>data_survey!AJ225</f>
        <v>2</v>
      </c>
      <c r="U226" s="17">
        <f>data_survey!CI225</f>
        <v>0</v>
      </c>
      <c r="V226" s="17">
        <f>data_survey!CG225</f>
        <v>1</v>
      </c>
      <c r="W226" s="17">
        <f>data_survey!CE225</f>
        <v>1</v>
      </c>
      <c r="X226" s="17">
        <f>data_survey!CC225</f>
        <v>2</v>
      </c>
      <c r="Y226" s="17">
        <f>data_survey!CA225</f>
        <v>2</v>
      </c>
      <c r="Z226" s="17">
        <f>data_survey!BN225</f>
        <v>1</v>
      </c>
      <c r="AA226" s="17">
        <f>data_survey!BP225</f>
        <v>0</v>
      </c>
      <c r="AB226" s="17">
        <f>data_survey!BQ225</f>
        <v>3</v>
      </c>
      <c r="AC226" s="17">
        <f>data_survey!BT225</f>
        <v>1</v>
      </c>
      <c r="AD226" s="17">
        <f>data_survey!CU225</f>
        <v>0</v>
      </c>
      <c r="AE226" s="17">
        <f>data_survey!CV225</f>
        <v>0</v>
      </c>
      <c r="AF226" s="17">
        <f>data_survey!CW225</f>
        <v>0</v>
      </c>
      <c r="AG226" s="17">
        <f>data_survey!CO225</f>
        <v>1</v>
      </c>
      <c r="AH226" s="17">
        <f>data_survey!DA225</f>
        <v>0</v>
      </c>
      <c r="AI226" s="17">
        <f>data_survey!DC225</f>
        <v>0</v>
      </c>
      <c r="AJ226" s="17">
        <f>data_survey!DQ225</f>
        <v>0</v>
      </c>
      <c r="AK226" s="17">
        <f>data_survey!DF225</f>
        <v>1</v>
      </c>
      <c r="AL226" s="17">
        <f>if(AK226=1, data_survey!DN225, 0)</f>
        <v>0.5</v>
      </c>
      <c r="AM226" s="17">
        <f>data_survey!CM225</f>
        <v>0.33</v>
      </c>
      <c r="AN226" s="17">
        <f>data_survey!DH225</f>
        <v>1</v>
      </c>
      <c r="AO226" s="17">
        <f>data_survey!DJ225</f>
        <v>0</v>
      </c>
      <c r="AP226" s="17">
        <f>data_survey!DL225</f>
        <v>0</v>
      </c>
      <c r="AQ226" s="17">
        <f>data_survey!BC225</f>
        <v>3</v>
      </c>
      <c r="AR226" s="17">
        <f>data_survey!BD225</f>
        <v>3</v>
      </c>
      <c r="AS226" s="17">
        <f>data_survey!BE225</f>
        <v>3</v>
      </c>
      <c r="AT226" s="17">
        <f>data_survey!BF225</f>
        <v>4</v>
      </c>
      <c r="AU226" s="17">
        <f>data_survey!BG225</f>
        <v>4</v>
      </c>
      <c r="AV226" s="17">
        <f>data_survey!BH225</f>
        <v>3</v>
      </c>
      <c r="AW226" s="17">
        <f>data_survey!BI225</f>
        <v>4</v>
      </c>
      <c r="AX226" s="17">
        <f>data_survey!AP225</f>
        <v>4</v>
      </c>
      <c r="AY226" s="17">
        <f>data_survey!AQ225</f>
        <v>2</v>
      </c>
      <c r="AZ226" s="17">
        <f>data_survey!AR225</f>
        <v>4</v>
      </c>
      <c r="BA226" s="17">
        <f>data_survey!AS225</f>
        <v>4</v>
      </c>
      <c r="BB226" s="17">
        <f>data_survey!AT225</f>
        <v>3</v>
      </c>
      <c r="BC226" s="17">
        <f>data_survey!AU225</f>
        <v>1</v>
      </c>
      <c r="BD226" s="17">
        <f>data_survey!AV225</f>
        <v>2</v>
      </c>
      <c r="BE226" s="17">
        <f>data_survey!AW225</f>
        <v>1</v>
      </c>
      <c r="BF226" s="17">
        <f>data_survey!AX225</f>
        <v>1</v>
      </c>
      <c r="BG226" s="17"/>
    </row>
    <row r="227">
      <c r="A227" s="17">
        <f>if(data_survey!C226="Nam", 0, 1)</f>
        <v>1</v>
      </c>
      <c r="B227" s="17">
        <f>IFERROR(__xludf.DUMMYFUNCTION("LET(
  t, LOWER(TRIM(data_survey!E226)),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27" s="17">
        <f>IFERROR(__xludf.DUMMYFUNCTION("LET(
  t, LOWER(TRIM(data_survey!G226)),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27" s="17">
        <f>IFERROR(__xludf.DUMMYFUNCTION("LET(
  text, LOWER(data_survey!I226),
  IFERROR(
    IFS(
      REGEXMATCH(text,""ở cùng gia đình|ở trọ cùng gia đình""), 0,
      REGEXMATCH(text,""thuê trọ""), 1,
      REGEXMATCH(text,""ở ktx""), 2,
      REGEXMATCH(text,""có nhà tại khu vực đang học|c"&amp;"ó nhà|ở riêng tại chung cư""), 3,
      REGEXMATCH(text,""ở nhà người quen""), 4
    ),
  -1)
)"),0.0)</f>
        <v>0</v>
      </c>
      <c r="E227" s="17">
        <f>IFERROR(__xludf.DUMMYFUNCTION("LET(
  t, LOWER(TRIM(data_survey!K226)),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27" s="17">
        <f>IFERROR(__xludf.DUMMYFUNCTION("LET(
  t, LOWER(TRIM(data_survey!M226)),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27" s="17">
        <f>if(data_survey!O226="Có", 1, 0)</f>
        <v>0</v>
      </c>
      <c r="H227" s="17">
        <f>if(data_survey!R226="", 0, data_survey!R226)</f>
        <v>0</v>
      </c>
      <c r="I227" s="17">
        <f>data_survey!W226</f>
        <v>0</v>
      </c>
      <c r="J227" s="17">
        <f>if(data_survey!AF226="Không áp lực", 0, if(data_survey!AF226="Có chút áp lực", 1, if(data_survey!AF226="Áp lực nhiều", 2, 3)))</f>
        <v>2</v>
      </c>
      <c r="K227" s="17">
        <f>SWITCH(data_survey!AG226,
 "Không ảnh hưởng",0,
 "Có chút ảnh hưởng",1,
 "Ảnh hưởng nhiều",2,
 "Ảnh hưởng rất nhiều",3)</f>
        <v>1</v>
      </c>
      <c r="L227" s="17">
        <f>SWITCH(data_survey!AD226,
 "Không",0,
 "Có một chút",1,
 "Rất lo lắng",2)</f>
        <v>2</v>
      </c>
      <c r="M227" s="17">
        <f>SWITCH(data_survey!AE226,
 "Không",0,
 "Có một chút",1,
 "Nhiều",2)</f>
        <v>1</v>
      </c>
      <c r="N227" s="17">
        <f>data_survey!BV226</f>
        <v>3</v>
      </c>
      <c r="O227" s="17">
        <f>SWITCH(data_survey!BY226,
 "Không",0,
 "Có",1,
 "Nhiều",2)</f>
        <v>0</v>
      </c>
      <c r="P227" s="17">
        <f>if(data_survey!BW226="Không", 0, 1)</f>
        <v>1</v>
      </c>
      <c r="Q227" s="17">
        <f>IF(OR(
ISNUMBER(SEARCH("cha",data_survey!BX226)),
ISNUMBER(SEARCH("mẹ",data_survey!BX226)),
ISNUMBER(SEARCH("ba mẹ",data_survey!BX226)),
ISNUMBER(SEARCH("bame",data_survey!BX226)),
ISNUMBER(SEARCH("gia đình",data_survey!BX226)),
ISNUMBER(SEARCH("chị",data_survey!BX226)),
ISNUMBER(SEARCH("anh",data_survey!BX226)),
ISNUMBER(SEARCH("ông bà",data_survey!BX226)),
ISNUMBER(SEARCH("giám hộ",data_survey!BX226))
),1,
IF(OR(
ISNUMBER(SEARCH("bản thân",data_survey!BX226)),
ISNUMBER(SEARCH("tự mình",data_survey!BX226)),
ISNUMBER(SEARCH("tự bản thân",data_survey!BX226)),
ISNUMBER(SEARCH("tiền đi làm",data_survey!BX226)),
ISNUMBER(SEARCH("nghiên cứu khoa học",data_survey!BX226)),
ISNUMBER(SEARCH("một nửa lo",data_survey!BX226))
),2,
IF(OR(
ISNUMBER(SEARCH("học bổng",data_survey!BX226)),
ISNUMBER(SEARCH("giảm học phí",data_survey!BX226)),
ISNUMBER(SEARCH("không cần HP",data_survey!BX226)),
ISNUMBER(SEARCH("sư phạm",data_survey!BX226))
),3,4)))</f>
        <v>1</v>
      </c>
      <c r="R227" s="17">
        <f>data_survey!AN226</f>
        <v>0</v>
      </c>
      <c r="S227" s="17">
        <f>data_survey!AJ226</f>
        <v>1</v>
      </c>
      <c r="T227" s="17">
        <f>data_survey!AJ226</f>
        <v>1</v>
      </c>
      <c r="U227" s="17">
        <f>data_survey!CI226</f>
        <v>1</v>
      </c>
      <c r="V227" s="17">
        <f>data_survey!CG226</f>
        <v>2</v>
      </c>
      <c r="W227" s="17">
        <f>data_survey!CE226</f>
        <v>1</v>
      </c>
      <c r="X227" s="17">
        <f>data_survey!CC226</f>
        <v>1</v>
      </c>
      <c r="Y227" s="17">
        <f>data_survey!CA226</f>
        <v>0</v>
      </c>
      <c r="Z227" s="17">
        <f>data_survey!BN226</f>
        <v>3</v>
      </c>
      <c r="AA227" s="17">
        <f>data_survey!BP226</f>
        <v>1</v>
      </c>
      <c r="AB227" s="17">
        <f>data_survey!BQ226</f>
        <v>5</v>
      </c>
      <c r="AC227" s="17">
        <f>data_survey!BT226</f>
        <v>1</v>
      </c>
      <c r="AD227" s="17">
        <f>data_survey!CU226</f>
        <v>0</v>
      </c>
      <c r="AE227" s="17">
        <f>data_survey!CV226</f>
        <v>0</v>
      </c>
      <c r="AF227" s="17">
        <f>data_survey!CW226</f>
        <v>0</v>
      </c>
      <c r="AG227" s="17">
        <f>data_survey!CO226</f>
        <v>1</v>
      </c>
      <c r="AH227" s="17">
        <f>data_survey!DA226</f>
        <v>0</v>
      </c>
      <c r="AI227" s="17">
        <f>data_survey!DC226</f>
        <v>0</v>
      </c>
      <c r="AJ227" s="17">
        <f>data_survey!DQ226</f>
        <v>0</v>
      </c>
      <c r="AK227" s="17">
        <f>data_survey!DF226</f>
        <v>0</v>
      </c>
      <c r="AL227" s="17">
        <f>if(AK227=1, data_survey!DN226, 0)</f>
        <v>0</v>
      </c>
      <c r="AM227" s="17">
        <f>data_survey!CM226</f>
        <v>0.75</v>
      </c>
      <c r="AN227" s="17">
        <f>data_survey!DH226</f>
        <v>0</v>
      </c>
      <c r="AO227" s="17">
        <f>data_survey!DJ226</f>
        <v>0</v>
      </c>
      <c r="AP227" s="17">
        <f>data_survey!DL226</f>
        <v>0</v>
      </c>
      <c r="AQ227" s="17">
        <f>data_survey!BC226</f>
        <v>3</v>
      </c>
      <c r="AR227" s="17">
        <f>data_survey!BD226</f>
        <v>4</v>
      </c>
      <c r="AS227" s="17">
        <f>data_survey!BE226</f>
        <v>4</v>
      </c>
      <c r="AT227" s="17">
        <f>data_survey!BF226</f>
        <v>4</v>
      </c>
      <c r="AU227" s="17">
        <f>data_survey!BG226</f>
        <v>4</v>
      </c>
      <c r="AV227" s="17">
        <f>data_survey!BH226</f>
        <v>4</v>
      </c>
      <c r="AW227" s="17">
        <f>data_survey!BI226</f>
        <v>4</v>
      </c>
      <c r="AX227" s="17">
        <f>data_survey!AP226</f>
        <v>4</v>
      </c>
      <c r="AY227" s="17">
        <f>data_survey!AQ226</f>
        <v>4</v>
      </c>
      <c r="AZ227" s="17">
        <f>data_survey!AR226</f>
        <v>4</v>
      </c>
      <c r="BA227" s="17">
        <f>data_survey!AS226</f>
        <v>4</v>
      </c>
      <c r="BB227" s="17">
        <f>data_survey!AT226</f>
        <v>4</v>
      </c>
      <c r="BC227" s="17">
        <f>data_survey!AU226</f>
        <v>4</v>
      </c>
      <c r="BD227" s="17">
        <f>data_survey!AV226</f>
        <v>3</v>
      </c>
      <c r="BE227" s="17">
        <f>data_survey!AW226</f>
        <v>3</v>
      </c>
      <c r="BF227" s="17">
        <f>data_survey!AX226</f>
        <v>2</v>
      </c>
      <c r="BG227" s="17"/>
    </row>
    <row r="228">
      <c r="A228" s="17">
        <f>if(data_survey!C227="Nam", 0, 1)</f>
        <v>0</v>
      </c>
      <c r="B228" s="17">
        <f>IFERROR(__xludf.DUMMYFUNCTION("LET(
  t, LOWER(TRIM(data_survey!E227)),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)"),6.0)</f>
        <v>6</v>
      </c>
      <c r="C228" s="17">
        <f>IFERROR(__xludf.DUMMYFUNCTION("LET(
  t, LOWER(TRIM(data_survey!G227)),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28" s="17">
        <f>IFERROR(__xludf.DUMMYFUNCTION("LET(
  text, LOWER(data_survey!I227),
  IFERROR(
    IFS(
      REGEXMATCH(text,""ở cùng gia đình|ở trọ cùng gia đình""), 0,
      REGEXMATCH(text,""thuê trọ""), 1,
      REGEXMATCH(text,""ở ktx""), 2,
      REGEXMATCH(text,""có nhà tại khu vực đang học|c"&amp;"ó nhà|ở riêng tại chung cư""), 3,
      REGEXMATCH(text,""ở nhà người quen""), 4
    ),
  -1)
)"),3.0)</f>
        <v>3</v>
      </c>
      <c r="E228" s="17">
        <f>IFERROR(__xludf.DUMMYFUNCTION("LET(
  t, LOWER(TRIM(data_survey!K227)),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28" s="17">
        <f>IFERROR(__xludf.DUMMYFUNCTION("LET(
  t, LOWER(TRIM(data_survey!M227)),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28" s="17">
        <f>if(data_survey!O227="Có", 1, 0)</f>
        <v>1</v>
      </c>
      <c r="H228" s="17">
        <f>if(data_survey!R227="", 0, data_survey!R227)</f>
        <v>3</v>
      </c>
      <c r="I228" s="17">
        <f>data_survey!W227</f>
        <v>40</v>
      </c>
      <c r="J228" s="17">
        <f>if(data_survey!AF227="Không áp lực", 0, if(data_survey!AF227="Có chút áp lực", 1, if(data_survey!AF227="Áp lực nhiều", 2, 3)))</f>
        <v>3</v>
      </c>
      <c r="K228" s="17">
        <f>SWITCH(data_survey!AG227,
 "Không ảnh hưởng",0,
 "Có chút ảnh hưởng",1,
 "Ảnh hưởng nhiều",2,
 "Ảnh hưởng rất nhiều",3)</f>
        <v>2</v>
      </c>
      <c r="L228" s="17">
        <f>SWITCH(data_survey!AD227,
 "Không",0,
 "Có một chút",1,
 "Rất lo lắng",2)</f>
        <v>2</v>
      </c>
      <c r="M228" s="17">
        <f>SWITCH(data_survey!AE227,
 "Không",0,
 "Có một chút",1,
 "Nhiều",2)</f>
        <v>2</v>
      </c>
      <c r="N228" s="17">
        <f>data_survey!BV227</f>
        <v>1</v>
      </c>
      <c r="O228" s="17">
        <f>SWITCH(data_survey!BY227,
 "Không",0,
 "Có",1,
 "Nhiều",2)</f>
        <v>1</v>
      </c>
      <c r="P228" s="17">
        <f>if(data_survey!BW227="Không", 0, 1)</f>
        <v>1</v>
      </c>
      <c r="Q228" s="17">
        <f>IF(OR(
ISNUMBER(SEARCH("cha",data_survey!BX227)),
ISNUMBER(SEARCH("mẹ",data_survey!BX227)),
ISNUMBER(SEARCH("ba mẹ",data_survey!BX227)),
ISNUMBER(SEARCH("bame",data_survey!BX227)),
ISNUMBER(SEARCH("gia đình",data_survey!BX227)),
ISNUMBER(SEARCH("chị",data_survey!BX227)),
ISNUMBER(SEARCH("anh",data_survey!BX227)),
ISNUMBER(SEARCH("ông bà",data_survey!BX227)),
ISNUMBER(SEARCH("giám hộ",data_survey!BX227))
),1,
IF(OR(
ISNUMBER(SEARCH("bản thân",data_survey!BX227)),
ISNUMBER(SEARCH("tự mình",data_survey!BX227)),
ISNUMBER(SEARCH("tự bản thân",data_survey!BX227)),
ISNUMBER(SEARCH("tiền đi làm",data_survey!BX227)),
ISNUMBER(SEARCH("nghiên cứu khoa học",data_survey!BX227)),
ISNUMBER(SEARCH("một nửa lo",data_survey!BX227))
),2,
IF(OR(
ISNUMBER(SEARCH("học bổng",data_survey!BX227)),
ISNUMBER(SEARCH("giảm học phí",data_survey!BX227)),
ISNUMBER(SEARCH("không cần HP",data_survey!BX227)),
ISNUMBER(SEARCH("sư phạm",data_survey!BX227))
),3,4)))</f>
        <v>1</v>
      </c>
      <c r="R228" s="17">
        <f>data_survey!AN227</f>
        <v>2</v>
      </c>
      <c r="S228" s="17">
        <f>data_survey!AJ227</f>
        <v>2</v>
      </c>
      <c r="T228" s="17">
        <f>data_survey!AJ227</f>
        <v>2</v>
      </c>
      <c r="U228" s="17">
        <f>data_survey!CI227</f>
        <v>2</v>
      </c>
      <c r="V228" s="17">
        <f>data_survey!CG227</f>
        <v>2</v>
      </c>
      <c r="W228" s="17">
        <f>data_survey!CE227</f>
        <v>1</v>
      </c>
      <c r="X228" s="17">
        <f>data_survey!CC227</f>
        <v>2</v>
      </c>
      <c r="Y228" s="17">
        <f>data_survey!CA227</f>
        <v>2</v>
      </c>
      <c r="Z228" s="17">
        <f>data_survey!BN227</f>
        <v>5</v>
      </c>
      <c r="AA228" s="17">
        <f>data_survey!BP227</f>
        <v>1</v>
      </c>
      <c r="AB228" s="17">
        <f>data_survey!BQ227</f>
        <v>6</v>
      </c>
      <c r="AC228" s="17">
        <f>data_survey!BT227</f>
        <v>1</v>
      </c>
      <c r="AD228" s="17">
        <f>data_survey!CU227</f>
        <v>0</v>
      </c>
      <c r="AE228" s="17">
        <f>data_survey!CV227</f>
        <v>1</v>
      </c>
      <c r="AF228" s="17">
        <f>data_survey!CW227</f>
        <v>0</v>
      </c>
      <c r="AG228" s="17">
        <f>data_survey!CO227</f>
        <v>1</v>
      </c>
      <c r="AH228" s="17">
        <f>data_survey!DA227</f>
        <v>1</v>
      </c>
      <c r="AI228" s="17">
        <f>data_survey!DC227</f>
        <v>1</v>
      </c>
      <c r="AJ228" s="17">
        <f>data_survey!DQ227</f>
        <v>1</v>
      </c>
      <c r="AK228" s="17">
        <f>data_survey!DF227</f>
        <v>1</v>
      </c>
      <c r="AL228" s="17">
        <f>if(AK228=1, data_survey!DN227, 0)</f>
        <v>0.5</v>
      </c>
      <c r="AM228" s="17">
        <f>data_survey!CM227</f>
        <v>3.5</v>
      </c>
      <c r="AN228" s="17">
        <f>data_survey!DH227</f>
        <v>0</v>
      </c>
      <c r="AO228" s="17">
        <f>data_survey!DJ227</f>
        <v>0</v>
      </c>
      <c r="AP228" s="17">
        <f>data_survey!DL227</f>
        <v>0</v>
      </c>
      <c r="AQ228" s="17">
        <f>data_survey!BC227</f>
        <v>3</v>
      </c>
      <c r="AR228" s="17">
        <f>data_survey!BD227</f>
        <v>3</v>
      </c>
      <c r="AS228" s="17">
        <f>data_survey!BE227</f>
        <v>4</v>
      </c>
      <c r="AT228" s="17">
        <f>data_survey!BF227</f>
        <v>3</v>
      </c>
      <c r="AU228" s="17">
        <f>data_survey!BG227</f>
        <v>4</v>
      </c>
      <c r="AV228" s="17">
        <f>data_survey!BH227</f>
        <v>4</v>
      </c>
      <c r="AW228" s="17">
        <f>data_survey!BI227</f>
        <v>4</v>
      </c>
      <c r="AX228" s="17">
        <f>data_survey!AP227</f>
        <v>4</v>
      </c>
      <c r="AY228" s="17">
        <f>data_survey!AQ227</f>
        <v>4</v>
      </c>
      <c r="AZ228" s="17">
        <f>data_survey!AR227</f>
        <v>4</v>
      </c>
      <c r="BA228" s="17">
        <f>data_survey!AS227</f>
        <v>3</v>
      </c>
      <c r="BB228" s="17">
        <f>data_survey!AT227</f>
        <v>3</v>
      </c>
      <c r="BC228" s="17">
        <f>data_survey!AU227</f>
        <v>4</v>
      </c>
      <c r="BD228" s="17">
        <f>data_survey!AV227</f>
        <v>4</v>
      </c>
      <c r="BE228" s="17">
        <f>data_survey!AW227</f>
        <v>2</v>
      </c>
      <c r="BF228" s="17">
        <f>data_survey!AX227</f>
        <v>3</v>
      </c>
      <c r="BG228" s="17"/>
    </row>
    <row r="229">
      <c r="A229" s="17">
        <f>if(data_survey!C228="Nam", 0, 1)</f>
        <v>1</v>
      </c>
      <c r="B229" s="17">
        <f>IFERROR(__xludf.DUMMYFUNCTION("LET(
  t, LOWER(TRIM(data_survey!E228)),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229" s="17">
        <f>IFERROR(__xludf.DUMMYFUNCTION("LET(
  t, LOWER(TRIM(data_survey!G228)),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29" s="17">
        <f>IFERROR(__xludf.DUMMYFUNCTION("LET(
  text, LOWER(data_survey!I228),
  IFERROR(
    IFS(
      REGEXMATCH(text,""ở cùng gia đình|ở trọ cùng gia đình""), 0,
      REGEXMATCH(text,""thuê trọ""), 1,
      REGEXMATCH(text,""ở ktx""), 2,
      REGEXMATCH(text,""có nhà tại khu vực đang học|c"&amp;"ó nhà|ở riêng tại chung cư""), 3,
      REGEXMATCH(text,""ở nhà người quen""), 4
    ),
  -1)
)"),1.0)</f>
        <v>1</v>
      </c>
      <c r="E229" s="17">
        <f>IFERROR(__xludf.DUMMYFUNCTION("LET(
  t, LOWER(TRIM(data_survey!K228)),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29" s="17">
        <f>IFERROR(__xludf.DUMMYFUNCTION("LET(
  t, LOWER(TRIM(data_survey!M228)),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29" s="17">
        <f>if(data_survey!O228="Có", 1, 0)</f>
        <v>0</v>
      </c>
      <c r="H229" s="17">
        <f>if(data_survey!R228="", 0, data_survey!R228)</f>
        <v>0</v>
      </c>
      <c r="I229" s="17">
        <f>data_survey!W228</f>
        <v>0</v>
      </c>
      <c r="J229" s="17">
        <f>if(data_survey!AF228="Không áp lực", 0, if(data_survey!AF228="Có chút áp lực", 1, if(data_survey!AF228="Áp lực nhiều", 2, 3)))</f>
        <v>1</v>
      </c>
      <c r="K229" s="17">
        <f>SWITCH(data_survey!AG228,
 "Không ảnh hưởng",0,
 "Có chút ảnh hưởng",1,
 "Ảnh hưởng nhiều",2,
 "Ảnh hưởng rất nhiều",3)</f>
        <v>0</v>
      </c>
      <c r="L229" s="17">
        <f>SWITCH(data_survey!AD228,
 "Không",0,
 "Có một chút",1,
 "Rất lo lắng",2)</f>
        <v>1</v>
      </c>
      <c r="M229" s="17">
        <f>SWITCH(data_survey!AE228,
 "Không",0,
 "Có một chút",1,
 "Nhiều",2)</f>
        <v>0</v>
      </c>
      <c r="N229" s="17">
        <f>data_survey!BV228</f>
        <v>5</v>
      </c>
      <c r="O229" s="17">
        <f>SWITCH(data_survey!BY228,
 "Không",0,
 "Có",1,
 "Nhiều",2)</f>
        <v>0</v>
      </c>
      <c r="P229" s="17">
        <f>if(data_survey!BW228="Không", 0, 1)</f>
        <v>0</v>
      </c>
      <c r="Q229" s="17">
        <f>IF(OR(
ISNUMBER(SEARCH("cha",data_survey!BX228)),
ISNUMBER(SEARCH("mẹ",data_survey!BX228)),
ISNUMBER(SEARCH("ba mẹ",data_survey!BX228)),
ISNUMBER(SEARCH("bame",data_survey!BX228)),
ISNUMBER(SEARCH("gia đình",data_survey!BX228)),
ISNUMBER(SEARCH("chị",data_survey!BX228)),
ISNUMBER(SEARCH("anh",data_survey!BX228)),
ISNUMBER(SEARCH("ông bà",data_survey!BX228)),
ISNUMBER(SEARCH("giám hộ",data_survey!BX228))
),1,
IF(OR(
ISNUMBER(SEARCH("bản thân",data_survey!BX228)),
ISNUMBER(SEARCH("tự mình",data_survey!BX228)),
ISNUMBER(SEARCH("tự bản thân",data_survey!BX228)),
ISNUMBER(SEARCH("tiền đi làm",data_survey!BX228)),
ISNUMBER(SEARCH("nghiên cứu khoa học",data_survey!BX228)),
ISNUMBER(SEARCH("một nửa lo",data_survey!BX228))
),2,
IF(OR(
ISNUMBER(SEARCH("học bổng",data_survey!BX228)),
ISNUMBER(SEARCH("giảm học phí",data_survey!BX228)),
ISNUMBER(SEARCH("không cần HP",data_survey!BX228)),
ISNUMBER(SEARCH("sư phạm",data_survey!BX228))
),3,4)))</f>
        <v>1</v>
      </c>
      <c r="R229" s="17">
        <f>data_survey!AN228</f>
        <v>0</v>
      </c>
      <c r="S229" s="17">
        <f>data_survey!AJ228</f>
        <v>0</v>
      </c>
      <c r="T229" s="17">
        <f>data_survey!AJ228</f>
        <v>0</v>
      </c>
      <c r="U229" s="17">
        <f>data_survey!CI228</f>
        <v>0</v>
      </c>
      <c r="V229" s="17">
        <f>data_survey!CG228</f>
        <v>0</v>
      </c>
      <c r="W229" s="17">
        <f>data_survey!CE228</f>
        <v>0</v>
      </c>
      <c r="X229" s="17">
        <f>data_survey!CC228</f>
        <v>0</v>
      </c>
      <c r="Y229" s="17">
        <f>data_survey!CA228</f>
        <v>0</v>
      </c>
      <c r="Z229" s="17">
        <f>data_survey!BN228</f>
        <v>2</v>
      </c>
      <c r="AA229" s="17">
        <f>data_survey!BP228</f>
        <v>1</v>
      </c>
      <c r="AB229" s="17">
        <f>data_survey!BQ228</f>
        <v>2</v>
      </c>
      <c r="AC229" s="17">
        <f>data_survey!BT228</f>
        <v>0</v>
      </c>
      <c r="AD229" s="17">
        <f>data_survey!CU228</f>
        <v>0</v>
      </c>
      <c r="AE229" s="17">
        <f>data_survey!CV228</f>
        <v>0</v>
      </c>
      <c r="AF229" s="17">
        <f>data_survey!CW228</f>
        <v>0</v>
      </c>
      <c r="AG229" s="17">
        <f>data_survey!CO228</f>
        <v>0</v>
      </c>
      <c r="AH229" s="17">
        <f>data_survey!DA228</f>
        <v>0</v>
      </c>
      <c r="AI229" s="17">
        <f>data_survey!DC228</f>
        <v>0</v>
      </c>
      <c r="AJ229" s="17">
        <f>data_survey!DQ228</f>
        <v>0</v>
      </c>
      <c r="AK229" s="17">
        <f>data_survey!DF228</f>
        <v>1</v>
      </c>
      <c r="AL229" s="17">
        <f>if(AK229=1, data_survey!DN228, 0)</f>
        <v>0.5</v>
      </c>
      <c r="AM229" s="17">
        <f>data_survey!CM228</f>
        <v>0.75</v>
      </c>
      <c r="AN229" s="17">
        <f>data_survey!DH228</f>
        <v>0</v>
      </c>
      <c r="AO229" s="17">
        <f>data_survey!DJ228</f>
        <v>0</v>
      </c>
      <c r="AP229" s="17">
        <f>data_survey!DL228</f>
        <v>0</v>
      </c>
      <c r="AQ229" s="17">
        <f>data_survey!BC228</f>
        <v>1</v>
      </c>
      <c r="AR229" s="17">
        <f>data_survey!BD228</f>
        <v>1</v>
      </c>
      <c r="AS229" s="17">
        <f>data_survey!BE228</f>
        <v>1</v>
      </c>
      <c r="AT229" s="17">
        <f>data_survey!BF228</f>
        <v>1</v>
      </c>
      <c r="AU229" s="17">
        <f>data_survey!BG228</f>
        <v>1</v>
      </c>
      <c r="AV229" s="17">
        <f>data_survey!BH228</f>
        <v>1</v>
      </c>
      <c r="AW229" s="17">
        <f>data_survey!BI228</f>
        <v>1</v>
      </c>
      <c r="AX229" s="17">
        <f>data_survey!AP228</f>
        <v>1</v>
      </c>
      <c r="AY229" s="17">
        <f>data_survey!AQ228</f>
        <v>1</v>
      </c>
      <c r="AZ229" s="17">
        <f>data_survey!AR228</f>
        <v>1</v>
      </c>
      <c r="BA229" s="17">
        <f>data_survey!AS228</f>
        <v>1</v>
      </c>
      <c r="BB229" s="17">
        <f>data_survey!AT228</f>
        <v>1</v>
      </c>
      <c r="BC229" s="17">
        <f>data_survey!AU228</f>
        <v>1</v>
      </c>
      <c r="BD229" s="17">
        <f>data_survey!AV228</f>
        <v>1</v>
      </c>
      <c r="BE229" s="17">
        <f>data_survey!AW228</f>
        <v>1</v>
      </c>
      <c r="BF229" s="17">
        <f>data_survey!AX228</f>
        <v>1</v>
      </c>
      <c r="BG229" s="17"/>
    </row>
    <row r="230">
      <c r="A230" s="17">
        <f>if(data_survey!C229="Nam", 0, 1)</f>
        <v>1</v>
      </c>
      <c r="B230" s="17">
        <f>IFERROR(__xludf.DUMMYFUNCTION("LET(
  t, LOWER(TRIM(data_survey!E229)),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30" s="17">
        <f>IFERROR(__xludf.DUMMYFUNCTION("LET(
  t, LOWER(TRIM(data_survey!G229)),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30" s="17">
        <f>IFERROR(__xludf.DUMMYFUNCTION("LET(
  text, LOWER(data_survey!I229),
  IFERROR(
    IFS(
      REGEXMATCH(text,""ở cùng gia đình|ở trọ cùng gia đình""), 0,
      REGEXMATCH(text,""thuê trọ""), 1,
      REGEXMATCH(text,""ở ktx""), 2,
      REGEXMATCH(text,""có nhà tại khu vực đang học|c"&amp;"ó nhà|ở riêng tại chung cư""), 3,
      REGEXMATCH(text,""ở nhà người quen""), 4
    ),
  -1)
)"),4.0)</f>
        <v>4</v>
      </c>
      <c r="E230" s="17">
        <f>IFERROR(__xludf.DUMMYFUNCTION("LET(
  t, LOWER(TRIM(data_survey!K229)),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30" s="17">
        <f>IFERROR(__xludf.DUMMYFUNCTION("LET(
  t, LOWER(TRIM(data_survey!M229)),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30" s="17">
        <f>if(data_survey!O229="Có", 1, 0)</f>
        <v>0</v>
      </c>
      <c r="H230" s="17">
        <f>if(data_survey!R229="", 0, data_survey!R229)</f>
        <v>0</v>
      </c>
      <c r="I230" s="17">
        <f>data_survey!W229</f>
        <v>0</v>
      </c>
      <c r="J230" s="17">
        <f>if(data_survey!AF229="Không áp lực", 0, if(data_survey!AF229="Có chút áp lực", 1, if(data_survey!AF229="Áp lực nhiều", 2, 3)))</f>
        <v>2</v>
      </c>
      <c r="K230" s="17">
        <f>SWITCH(data_survey!AG229,
 "Không ảnh hưởng",0,
 "Có chút ảnh hưởng",1,
 "Ảnh hưởng nhiều",2,
 "Ảnh hưởng rất nhiều",3)</f>
        <v>1</v>
      </c>
      <c r="L230" s="17">
        <f>SWITCH(data_survey!AD229,
 "Không",0,
 "Có một chút",1,
 "Rất lo lắng",2)</f>
        <v>2</v>
      </c>
      <c r="M230" s="17">
        <f>SWITCH(data_survey!AE229,
 "Không",0,
 "Có một chút",1,
 "Nhiều",2)</f>
        <v>0</v>
      </c>
      <c r="N230" s="17">
        <f>data_survey!BV229</f>
        <v>4</v>
      </c>
      <c r="O230" s="17">
        <f>SWITCH(data_survey!BY229,
 "Không",0,
 "Có",1,
 "Nhiều",2)</f>
        <v>0</v>
      </c>
      <c r="P230" s="17">
        <f>if(data_survey!BW229="Không", 0, 1)</f>
        <v>0</v>
      </c>
      <c r="Q230" s="17">
        <f>IF(OR(
ISNUMBER(SEARCH("cha",data_survey!BX229)),
ISNUMBER(SEARCH("mẹ",data_survey!BX229)),
ISNUMBER(SEARCH("ba mẹ",data_survey!BX229)),
ISNUMBER(SEARCH("bame",data_survey!BX229)),
ISNUMBER(SEARCH("gia đình",data_survey!BX229)),
ISNUMBER(SEARCH("chị",data_survey!BX229)),
ISNUMBER(SEARCH("anh",data_survey!BX229)),
ISNUMBER(SEARCH("ông bà",data_survey!BX229)),
ISNUMBER(SEARCH("giám hộ",data_survey!BX229))
),1,
IF(OR(
ISNUMBER(SEARCH("bản thân",data_survey!BX229)),
ISNUMBER(SEARCH("tự mình",data_survey!BX229)),
ISNUMBER(SEARCH("tự bản thân",data_survey!BX229)),
ISNUMBER(SEARCH("tiền đi làm",data_survey!BX229)),
ISNUMBER(SEARCH("nghiên cứu khoa học",data_survey!BX229)),
ISNUMBER(SEARCH("một nửa lo",data_survey!BX229))
),2,
IF(OR(
ISNUMBER(SEARCH("học bổng",data_survey!BX229)),
ISNUMBER(SEARCH("giảm học phí",data_survey!BX229)),
ISNUMBER(SEARCH("không cần HP",data_survey!BX229)),
ISNUMBER(SEARCH("sư phạm",data_survey!BX229))
),3,4)))</f>
        <v>1</v>
      </c>
      <c r="R230" s="17">
        <f>data_survey!AN229</f>
        <v>0</v>
      </c>
      <c r="S230" s="17">
        <f>data_survey!AJ229</f>
        <v>0</v>
      </c>
      <c r="T230" s="17">
        <f>data_survey!AJ229</f>
        <v>0</v>
      </c>
      <c r="U230" s="17">
        <f>data_survey!CI229</f>
        <v>0</v>
      </c>
      <c r="V230" s="17">
        <f>data_survey!CG229</f>
        <v>0</v>
      </c>
      <c r="W230" s="17">
        <f>data_survey!CE229</f>
        <v>1</v>
      </c>
      <c r="X230" s="17">
        <f>data_survey!CC229</f>
        <v>2</v>
      </c>
      <c r="Y230" s="17">
        <f>data_survey!CA229</f>
        <v>1</v>
      </c>
      <c r="Z230" s="17">
        <f>data_survey!BN229</f>
        <v>5</v>
      </c>
      <c r="AA230" s="17">
        <f>data_survey!BP229</f>
        <v>1</v>
      </c>
      <c r="AB230" s="17">
        <f>data_survey!BQ229</f>
        <v>5</v>
      </c>
      <c r="AC230" s="17">
        <f>data_survey!BT229</f>
        <v>1</v>
      </c>
      <c r="AD230" s="17">
        <f>data_survey!CU229</f>
        <v>0</v>
      </c>
      <c r="AE230" s="17">
        <f>data_survey!CV229</f>
        <v>0</v>
      </c>
      <c r="AF230" s="17">
        <f>data_survey!CW229</f>
        <v>0</v>
      </c>
      <c r="AG230" s="17">
        <f>data_survey!CO229</f>
        <v>0</v>
      </c>
      <c r="AH230" s="17">
        <f>data_survey!DA229</f>
        <v>0</v>
      </c>
      <c r="AI230" s="17">
        <f>data_survey!DC229</f>
        <v>0</v>
      </c>
      <c r="AJ230" s="17">
        <f>data_survey!DQ229</f>
        <v>0</v>
      </c>
      <c r="AK230" s="17">
        <f>data_survey!DF229</f>
        <v>1</v>
      </c>
      <c r="AL230" s="17">
        <f>if(AK230=1, data_survey!DN229, 0)</f>
        <v>0.5</v>
      </c>
      <c r="AM230" s="17">
        <f>data_survey!CM229</f>
        <v>3.5</v>
      </c>
      <c r="AN230" s="17">
        <f>data_survey!DH229</f>
        <v>0</v>
      </c>
      <c r="AO230" s="17">
        <f>data_survey!DJ229</f>
        <v>0</v>
      </c>
      <c r="AP230" s="17">
        <f>data_survey!DL229</f>
        <v>0</v>
      </c>
      <c r="AQ230" s="17">
        <f>data_survey!BC229</f>
        <v>1</v>
      </c>
      <c r="AR230" s="17">
        <f>data_survey!BD229</f>
        <v>1</v>
      </c>
      <c r="AS230" s="17">
        <f>data_survey!BE229</f>
        <v>2</v>
      </c>
      <c r="AT230" s="17">
        <f>data_survey!BF229</f>
        <v>1</v>
      </c>
      <c r="AU230" s="17">
        <f>data_survey!BG229</f>
        <v>1</v>
      </c>
      <c r="AV230" s="17">
        <f>data_survey!BH229</f>
        <v>1</v>
      </c>
      <c r="AW230" s="17">
        <f>data_survey!BI229</f>
        <v>1</v>
      </c>
      <c r="AX230" s="17">
        <f>data_survey!AP229</f>
        <v>1</v>
      </c>
      <c r="AY230" s="17">
        <f>data_survey!AQ229</f>
        <v>1</v>
      </c>
      <c r="AZ230" s="17">
        <f>data_survey!AR229</f>
        <v>1</v>
      </c>
      <c r="BA230" s="17">
        <f>data_survey!AS229</f>
        <v>2</v>
      </c>
      <c r="BB230" s="17">
        <f>data_survey!AT229</f>
        <v>1</v>
      </c>
      <c r="BC230" s="17">
        <f>data_survey!AU229</f>
        <v>1</v>
      </c>
      <c r="BD230" s="17">
        <f>data_survey!AV229</f>
        <v>2</v>
      </c>
      <c r="BE230" s="17">
        <f>data_survey!AW229</f>
        <v>1</v>
      </c>
      <c r="BF230" s="17">
        <f>data_survey!AX229</f>
        <v>1</v>
      </c>
      <c r="BG230" s="17"/>
    </row>
    <row r="231">
      <c r="A231" s="17">
        <f>if(data_survey!C230="Nam", 0, 1)</f>
        <v>1</v>
      </c>
      <c r="B231" s="17">
        <f>IFERROR(__xludf.DUMMYFUNCTION("LET(
  t, LOWER(TRIM(data_survey!E230)),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231" s="17">
        <f>IFERROR(__xludf.DUMMYFUNCTION("LET(
  t, LOWER(TRIM(data_survey!G230)),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31" s="17">
        <f>IFERROR(__xludf.DUMMYFUNCTION("LET(
  text, LOWER(data_survey!I230),
  IFERROR(
    IFS(
      REGEXMATCH(text,""ở cùng gia đình|ở trọ cùng gia đình""), 0,
      REGEXMATCH(text,""thuê trọ""), 1,
      REGEXMATCH(text,""ở ktx""), 2,
      REGEXMATCH(text,""có nhà tại khu vực đang học|c"&amp;"ó nhà|ở riêng tại chung cư""), 3,
      REGEXMATCH(text,""ở nhà người quen""), 4
    ),
  -1)
)"),3.0)</f>
        <v>3</v>
      </c>
      <c r="E231" s="17">
        <f>IFERROR(__xludf.DUMMYFUNCTION("LET(
  t, LOWER(TRIM(data_survey!K230)),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31" s="17">
        <f>IFERROR(__xludf.DUMMYFUNCTION("LET(
  t, LOWER(TRIM(data_survey!M230)),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31" s="17">
        <f>if(data_survey!O230="Có", 1, 0)</f>
        <v>0</v>
      </c>
      <c r="H231" s="17">
        <f>if(data_survey!R230="", 0, data_survey!R230)</f>
        <v>0</v>
      </c>
      <c r="I231" s="17">
        <f>data_survey!W230</f>
        <v>0</v>
      </c>
      <c r="J231" s="17">
        <f>if(data_survey!AF230="Không áp lực", 0, if(data_survey!AF230="Có chút áp lực", 1, if(data_survey!AF230="Áp lực nhiều", 2, 3)))</f>
        <v>1</v>
      </c>
      <c r="K231" s="17">
        <f>SWITCH(data_survey!AG230,
 "Không ảnh hưởng",0,
 "Có chút ảnh hưởng",1,
 "Ảnh hưởng nhiều",2,
 "Ảnh hưởng rất nhiều",3)</f>
        <v>1</v>
      </c>
      <c r="L231" s="17">
        <f>SWITCH(data_survey!AD230,
 "Không",0,
 "Có một chút",1,
 "Rất lo lắng",2)</f>
        <v>2</v>
      </c>
      <c r="M231" s="17">
        <f>SWITCH(data_survey!AE230,
 "Không",0,
 "Có một chút",1,
 "Nhiều",2)</f>
        <v>1</v>
      </c>
      <c r="N231" s="17">
        <f>data_survey!BV230</f>
        <v>2</v>
      </c>
      <c r="O231" s="17">
        <f>SWITCH(data_survey!BY230,
 "Không",0,
 "Có",1,
 "Nhiều",2)</f>
        <v>1</v>
      </c>
      <c r="P231" s="17">
        <f>if(data_survey!BW230="Không", 0, 1)</f>
        <v>1</v>
      </c>
      <c r="Q231" s="17">
        <f>IF(OR(
ISNUMBER(SEARCH("cha",data_survey!BX230)),
ISNUMBER(SEARCH("mẹ",data_survey!BX230)),
ISNUMBER(SEARCH("ba mẹ",data_survey!BX230)),
ISNUMBER(SEARCH("bame",data_survey!BX230)),
ISNUMBER(SEARCH("gia đình",data_survey!BX230)),
ISNUMBER(SEARCH("chị",data_survey!BX230)),
ISNUMBER(SEARCH("anh",data_survey!BX230)),
ISNUMBER(SEARCH("ông bà",data_survey!BX230)),
ISNUMBER(SEARCH("giám hộ",data_survey!BX230))
),1,
IF(OR(
ISNUMBER(SEARCH("bản thân",data_survey!BX230)),
ISNUMBER(SEARCH("tự mình",data_survey!BX230)),
ISNUMBER(SEARCH("tự bản thân",data_survey!BX230)),
ISNUMBER(SEARCH("tiền đi làm",data_survey!BX230)),
ISNUMBER(SEARCH("nghiên cứu khoa học",data_survey!BX230)),
ISNUMBER(SEARCH("một nửa lo",data_survey!BX230))
),2,
IF(OR(
ISNUMBER(SEARCH("học bổng",data_survey!BX230)),
ISNUMBER(SEARCH("giảm học phí",data_survey!BX230)),
ISNUMBER(SEARCH("không cần HP",data_survey!BX230)),
ISNUMBER(SEARCH("sư phạm",data_survey!BX230))
),3,4)))</f>
        <v>1</v>
      </c>
      <c r="R231" s="17">
        <f>data_survey!AN230</f>
        <v>1</v>
      </c>
      <c r="S231" s="17">
        <f>data_survey!AJ230</f>
        <v>2</v>
      </c>
      <c r="T231" s="17">
        <f>data_survey!AJ230</f>
        <v>2</v>
      </c>
      <c r="U231" s="17">
        <f>data_survey!CI230</f>
        <v>2</v>
      </c>
      <c r="V231" s="17">
        <f>data_survey!CG230</f>
        <v>1</v>
      </c>
      <c r="W231" s="17">
        <f>data_survey!CE230</f>
        <v>2</v>
      </c>
      <c r="X231" s="17">
        <f>data_survey!CC230</f>
        <v>2</v>
      </c>
      <c r="Y231" s="17">
        <f>data_survey!CA230</f>
        <v>2</v>
      </c>
      <c r="Z231" s="17">
        <f>data_survey!BN230</f>
        <v>5</v>
      </c>
      <c r="AA231" s="17">
        <f>data_survey!BP230</f>
        <v>1</v>
      </c>
      <c r="AB231" s="17">
        <f>data_survey!BQ230</f>
        <v>6</v>
      </c>
      <c r="AC231" s="17">
        <f>data_survey!BT230</f>
        <v>1</v>
      </c>
      <c r="AD231" s="17">
        <f>data_survey!CU230</f>
        <v>0</v>
      </c>
      <c r="AE231" s="17">
        <f>data_survey!CV230</f>
        <v>0</v>
      </c>
      <c r="AF231" s="17">
        <f>data_survey!CW230</f>
        <v>0</v>
      </c>
      <c r="AG231" s="17">
        <f>data_survey!CO230</f>
        <v>1</v>
      </c>
      <c r="AH231" s="17">
        <f>data_survey!DA230</f>
        <v>1</v>
      </c>
      <c r="AI231" s="17">
        <f>data_survey!DC230</f>
        <v>1</v>
      </c>
      <c r="AJ231" s="17">
        <f>data_survey!DQ230</f>
        <v>0</v>
      </c>
      <c r="AK231" s="17">
        <f>data_survey!DF230</f>
        <v>1</v>
      </c>
      <c r="AL231" s="17">
        <f>if(AK231=1, data_survey!DN230, 0)</f>
        <v>1.5</v>
      </c>
      <c r="AM231" s="17">
        <f>data_survey!CM230</f>
        <v>6</v>
      </c>
      <c r="AN231" s="17">
        <f>data_survey!DH230</f>
        <v>0</v>
      </c>
      <c r="AO231" s="17">
        <f>data_survey!DJ230</f>
        <v>0</v>
      </c>
      <c r="AP231" s="17">
        <f>data_survey!DL230</f>
        <v>0</v>
      </c>
      <c r="AQ231" s="17">
        <f>data_survey!BC230</f>
        <v>3</v>
      </c>
      <c r="AR231" s="17">
        <f>data_survey!BD230</f>
        <v>3</v>
      </c>
      <c r="AS231" s="17">
        <f>data_survey!BE230</f>
        <v>4</v>
      </c>
      <c r="AT231" s="17">
        <f>data_survey!BF230</f>
        <v>4</v>
      </c>
      <c r="AU231" s="17">
        <f>data_survey!BG230</f>
        <v>4</v>
      </c>
      <c r="AV231" s="17">
        <f>data_survey!BH230</f>
        <v>2</v>
      </c>
      <c r="AW231" s="17">
        <f>data_survey!BI230</f>
        <v>4</v>
      </c>
      <c r="AX231" s="17">
        <f>data_survey!AP230</f>
        <v>2</v>
      </c>
      <c r="AY231" s="17">
        <f>data_survey!AQ230</f>
        <v>2</v>
      </c>
      <c r="AZ231" s="17">
        <f>data_survey!AR230</f>
        <v>3</v>
      </c>
      <c r="BA231" s="17">
        <f>data_survey!AS230</f>
        <v>3</v>
      </c>
      <c r="BB231" s="17">
        <f>data_survey!AT230</f>
        <v>3</v>
      </c>
      <c r="BC231" s="17">
        <f>data_survey!AU230</f>
        <v>2</v>
      </c>
      <c r="BD231" s="17">
        <f>data_survey!AV230</f>
        <v>3</v>
      </c>
      <c r="BE231" s="17">
        <f>data_survey!AW230</f>
        <v>2</v>
      </c>
      <c r="BF231" s="17">
        <f>data_survey!AX230</f>
        <v>2</v>
      </c>
      <c r="BG231" s="17"/>
    </row>
    <row r="232">
      <c r="A232" s="17">
        <f>if(data_survey!C231="Nam", 0, 1)</f>
        <v>1</v>
      </c>
      <c r="B232" s="17">
        <f>IFERROR(__xludf.DUMMYFUNCTION("LET(
  t, LOWER(TRIM(data_survey!E231)),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32" s="17">
        <f>IFERROR(__xludf.DUMMYFUNCTION("LET(
  t, LOWER(TRIM(data_survey!G231)),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32" s="17">
        <f>IFERROR(__xludf.DUMMYFUNCTION("LET(
  text, LOWER(data_survey!I231),
  IFERROR(
    IFS(
      REGEXMATCH(text,""ở cùng gia đình|ở trọ cùng gia đình""), 0,
      REGEXMATCH(text,""thuê trọ""), 1,
      REGEXMATCH(text,""ở ktx""), 2,
      REGEXMATCH(text,""có nhà tại khu vực đang học|c"&amp;"ó nhà|ở riêng tại chung cư""), 3,
      REGEXMATCH(text,""ở nhà người quen""), 4
    ),
  -1)
)"),0.0)</f>
        <v>0</v>
      </c>
      <c r="E232" s="17">
        <f>IFERROR(__xludf.DUMMYFUNCTION("LET(
  t, LOWER(TRIM(data_survey!K231)),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32" s="17">
        <f>IFERROR(__xludf.DUMMYFUNCTION("LET(
  t, LOWER(TRIM(data_survey!M231)),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32" s="17">
        <f>if(data_survey!O231="Có", 1, 0)</f>
        <v>0</v>
      </c>
      <c r="H232" s="17">
        <f>if(data_survey!R231="", 0, data_survey!R231)</f>
        <v>0</v>
      </c>
      <c r="I232" s="17">
        <f>data_survey!W231</f>
        <v>0</v>
      </c>
      <c r="J232" s="17">
        <f>if(data_survey!AF231="Không áp lực", 0, if(data_survey!AF231="Có chút áp lực", 1, if(data_survey!AF231="Áp lực nhiều", 2, 3)))</f>
        <v>0</v>
      </c>
      <c r="K232" s="17">
        <f>SWITCH(data_survey!AG231,
 "Không ảnh hưởng",0,
 "Có chút ảnh hưởng",1,
 "Ảnh hưởng nhiều",2,
 "Ảnh hưởng rất nhiều",3)</f>
        <v>0</v>
      </c>
      <c r="L232" s="17">
        <f>SWITCH(data_survey!AD231,
 "Không",0,
 "Có một chút",1,
 "Rất lo lắng",2)</f>
        <v>1</v>
      </c>
      <c r="M232" s="17">
        <f>SWITCH(data_survey!AE231,
 "Không",0,
 "Có một chút",1,
 "Nhiều",2)</f>
        <v>0</v>
      </c>
      <c r="N232" s="17">
        <f>data_survey!BV231</f>
        <v>4</v>
      </c>
      <c r="O232" s="17">
        <f>SWITCH(data_survey!BY231,
 "Không",0,
 "Có",1,
 "Nhiều",2)</f>
        <v>0</v>
      </c>
      <c r="P232" s="17">
        <f>if(data_survey!BW231="Không", 0, 1)</f>
        <v>0</v>
      </c>
      <c r="Q232" s="17">
        <f>IF(OR(
ISNUMBER(SEARCH("cha",data_survey!BX231)),
ISNUMBER(SEARCH("mẹ",data_survey!BX231)),
ISNUMBER(SEARCH("ba mẹ",data_survey!BX231)),
ISNUMBER(SEARCH("bame",data_survey!BX231)),
ISNUMBER(SEARCH("gia đình",data_survey!BX231)),
ISNUMBER(SEARCH("chị",data_survey!BX231)),
ISNUMBER(SEARCH("anh",data_survey!BX231)),
ISNUMBER(SEARCH("ông bà",data_survey!BX231)),
ISNUMBER(SEARCH("giám hộ",data_survey!BX231))
),1,
IF(OR(
ISNUMBER(SEARCH("bản thân",data_survey!BX231)),
ISNUMBER(SEARCH("tự mình",data_survey!BX231)),
ISNUMBER(SEARCH("tự bản thân",data_survey!BX231)),
ISNUMBER(SEARCH("tiền đi làm",data_survey!BX231)),
ISNUMBER(SEARCH("nghiên cứu khoa học",data_survey!BX231)),
ISNUMBER(SEARCH("một nửa lo",data_survey!BX231))
),2,
IF(OR(
ISNUMBER(SEARCH("học bổng",data_survey!BX231)),
ISNUMBER(SEARCH("giảm học phí",data_survey!BX231)),
ISNUMBER(SEARCH("không cần HP",data_survey!BX231)),
ISNUMBER(SEARCH("sư phạm",data_survey!BX231))
),3,4)))</f>
        <v>1</v>
      </c>
      <c r="R232" s="17">
        <f>data_survey!AN231</f>
        <v>0</v>
      </c>
      <c r="S232" s="17">
        <f>data_survey!AJ231</f>
        <v>0</v>
      </c>
      <c r="T232" s="17">
        <f>data_survey!AJ231</f>
        <v>0</v>
      </c>
      <c r="U232" s="17">
        <f>data_survey!CI231</f>
        <v>2</v>
      </c>
      <c r="V232" s="17">
        <f>data_survey!CG231</f>
        <v>2</v>
      </c>
      <c r="W232" s="17">
        <f>data_survey!CE231</f>
        <v>2</v>
      </c>
      <c r="X232" s="17">
        <f>data_survey!CC231</f>
        <v>1</v>
      </c>
      <c r="Y232" s="17">
        <f>data_survey!CA231</f>
        <v>1</v>
      </c>
      <c r="Z232" s="17">
        <f>data_survey!BN231</f>
        <v>1</v>
      </c>
      <c r="AA232" s="17">
        <f>data_survey!BP231</f>
        <v>0</v>
      </c>
      <c r="AB232" s="17">
        <f>data_survey!BQ231</f>
        <v>2</v>
      </c>
      <c r="AC232" s="17">
        <f>data_survey!BT231</f>
        <v>0</v>
      </c>
      <c r="AD232" s="17">
        <f>data_survey!CU231</f>
        <v>0</v>
      </c>
      <c r="AE232" s="17">
        <f>data_survey!CV231</f>
        <v>0</v>
      </c>
      <c r="AF232" s="17">
        <f>data_survey!CW231</f>
        <v>0</v>
      </c>
      <c r="AG232" s="17">
        <f>data_survey!CO231</f>
        <v>1</v>
      </c>
      <c r="AH232" s="17">
        <f>data_survey!DA231</f>
        <v>0</v>
      </c>
      <c r="AI232" s="17">
        <f>data_survey!DC231</f>
        <v>0</v>
      </c>
      <c r="AJ232" s="17">
        <f>data_survey!DQ231</f>
        <v>0</v>
      </c>
      <c r="AK232" s="17">
        <f>data_survey!DF231</f>
        <v>1</v>
      </c>
      <c r="AL232" s="17">
        <f>if(AK232=1, data_survey!DN231, 0)</f>
        <v>0.5</v>
      </c>
      <c r="AM232" s="17">
        <f>data_survey!CM231</f>
        <v>1.5</v>
      </c>
      <c r="AN232" s="17">
        <f>data_survey!DH231</f>
        <v>0</v>
      </c>
      <c r="AO232" s="17">
        <f>data_survey!DJ231</f>
        <v>0</v>
      </c>
      <c r="AP232" s="17">
        <f>data_survey!DL231</f>
        <v>0</v>
      </c>
      <c r="AQ232" s="17">
        <f>data_survey!BC231</f>
        <v>1</v>
      </c>
      <c r="AR232" s="17">
        <f>data_survey!BD231</f>
        <v>1</v>
      </c>
      <c r="AS232" s="17">
        <f>data_survey!BE231</f>
        <v>1</v>
      </c>
      <c r="AT232" s="17">
        <f>data_survey!BF231</f>
        <v>1</v>
      </c>
      <c r="AU232" s="17">
        <f>data_survey!BG231</f>
        <v>1</v>
      </c>
      <c r="AV232" s="17">
        <f>data_survey!BH231</f>
        <v>1</v>
      </c>
      <c r="AW232" s="17">
        <f>data_survey!BI231</f>
        <v>1</v>
      </c>
      <c r="AX232" s="17">
        <f>data_survey!AP231</f>
        <v>1</v>
      </c>
      <c r="AY232" s="17">
        <f>data_survey!AQ231</f>
        <v>1</v>
      </c>
      <c r="AZ232" s="17">
        <f>data_survey!AR231</f>
        <v>1</v>
      </c>
      <c r="BA232" s="17">
        <f>data_survey!AS231</f>
        <v>1</v>
      </c>
      <c r="BB232" s="17">
        <f>data_survey!AT231</f>
        <v>1</v>
      </c>
      <c r="BC232" s="17">
        <f>data_survey!AU231</f>
        <v>1</v>
      </c>
      <c r="BD232" s="17">
        <f>data_survey!AV231</f>
        <v>1</v>
      </c>
      <c r="BE232" s="17">
        <f>data_survey!AW231</f>
        <v>1</v>
      </c>
      <c r="BF232" s="17">
        <f>data_survey!AX231</f>
        <v>1</v>
      </c>
      <c r="BG232" s="17"/>
    </row>
    <row r="233">
      <c r="A233" s="17">
        <f>if(data_survey!C232="Nam", 0, 1)</f>
        <v>0</v>
      </c>
      <c r="B233" s="17">
        <f>IFERROR(__xludf.DUMMYFUNCTION("LET(
  t, LOWER(TRIM(data_survey!E232)),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33" s="17">
        <f>IFERROR(__xludf.DUMMYFUNCTION("LET(
  t, LOWER(TRIM(data_survey!G232)),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33" s="17">
        <f>IFERROR(__xludf.DUMMYFUNCTION("LET(
  text, LOWER(data_survey!I232),
  IFERROR(
    IFS(
      REGEXMATCH(text,""ở cùng gia đình|ở trọ cùng gia đình""), 0,
      REGEXMATCH(text,""thuê trọ""), 1,
      REGEXMATCH(text,""ở ktx""), 2,
      REGEXMATCH(text,""có nhà tại khu vực đang học|c"&amp;"ó nhà|ở riêng tại chung cư""), 3,
      REGEXMATCH(text,""ở nhà người quen""), 4
    ),
  -1)
)"),1.0)</f>
        <v>1</v>
      </c>
      <c r="E233" s="17">
        <f>IFERROR(__xludf.DUMMYFUNCTION("LET(
  t, LOWER(TRIM(data_survey!K232)),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33" s="17">
        <f>IFERROR(__xludf.DUMMYFUNCTION("LET(
  t, LOWER(TRIM(data_survey!M232)),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33" s="17">
        <f>if(data_survey!O232="Có", 1, 0)</f>
        <v>0</v>
      </c>
      <c r="H233" s="17">
        <f>if(data_survey!R232="", 0, data_survey!R232)</f>
        <v>0</v>
      </c>
      <c r="I233" s="17">
        <f>data_survey!W232</f>
        <v>0</v>
      </c>
      <c r="J233" s="17">
        <f>if(data_survey!AF232="Không áp lực", 0, if(data_survey!AF232="Có chút áp lực", 1, if(data_survey!AF232="Áp lực nhiều", 2, 3)))</f>
        <v>3</v>
      </c>
      <c r="K233" s="17">
        <f>SWITCH(data_survey!AG232,
 "Không ảnh hưởng",0,
 "Có chút ảnh hưởng",1,
 "Ảnh hưởng nhiều",2,
 "Ảnh hưởng rất nhiều",3)</f>
        <v>3</v>
      </c>
      <c r="L233" s="17">
        <f>SWITCH(data_survey!AD232,
 "Không",0,
 "Có một chút",1,
 "Rất lo lắng",2)</f>
        <v>2</v>
      </c>
      <c r="M233" s="17">
        <f>SWITCH(data_survey!AE232,
 "Không",0,
 "Có một chút",1,
 "Nhiều",2)</f>
        <v>2</v>
      </c>
      <c r="N233" s="17">
        <f>data_survey!BV232</f>
        <v>1</v>
      </c>
      <c r="O233" s="17">
        <f>SWITCH(data_survey!BY232,
 "Không",0,
 "Có",1,
 "Nhiều",2)</f>
        <v>1</v>
      </c>
      <c r="P233" s="17">
        <f>if(data_survey!BW232="Không", 0, 1)</f>
        <v>1</v>
      </c>
      <c r="Q233" s="17">
        <f>IF(OR(
ISNUMBER(SEARCH("cha",data_survey!BX232)),
ISNUMBER(SEARCH("mẹ",data_survey!BX232)),
ISNUMBER(SEARCH("ba mẹ",data_survey!BX232)),
ISNUMBER(SEARCH("bame",data_survey!BX232)),
ISNUMBER(SEARCH("gia đình",data_survey!BX232)),
ISNUMBER(SEARCH("chị",data_survey!BX232)),
ISNUMBER(SEARCH("anh",data_survey!BX232)),
ISNUMBER(SEARCH("ông bà",data_survey!BX232)),
ISNUMBER(SEARCH("giám hộ",data_survey!BX232))
),1,
IF(OR(
ISNUMBER(SEARCH("bản thân",data_survey!BX232)),
ISNUMBER(SEARCH("tự mình",data_survey!BX232)),
ISNUMBER(SEARCH("tự bản thân",data_survey!BX232)),
ISNUMBER(SEARCH("tiền đi làm",data_survey!BX232)),
ISNUMBER(SEARCH("nghiên cứu khoa học",data_survey!BX232)),
ISNUMBER(SEARCH("một nửa lo",data_survey!BX232))
),2,
IF(OR(
ISNUMBER(SEARCH("học bổng",data_survey!BX232)),
ISNUMBER(SEARCH("giảm học phí",data_survey!BX232)),
ISNUMBER(SEARCH("không cần HP",data_survey!BX232)),
ISNUMBER(SEARCH("sư phạm",data_survey!BX232))
),3,4)))</f>
        <v>1</v>
      </c>
      <c r="R233" s="17">
        <f>data_survey!AN232</f>
        <v>0</v>
      </c>
      <c r="S233" s="17">
        <f>data_survey!AJ232</f>
        <v>0</v>
      </c>
      <c r="T233" s="17">
        <f>data_survey!AJ232</f>
        <v>0</v>
      </c>
      <c r="U233" s="17">
        <f>data_survey!CI232</f>
        <v>2</v>
      </c>
      <c r="V233" s="17">
        <f>data_survey!CG232</f>
        <v>2</v>
      </c>
      <c r="W233" s="17">
        <f>data_survey!CE232</f>
        <v>0</v>
      </c>
      <c r="X233" s="17">
        <f>data_survey!CC232</f>
        <v>2</v>
      </c>
      <c r="Y233" s="17">
        <f>data_survey!CA232</f>
        <v>2</v>
      </c>
      <c r="Z233" s="17">
        <f>data_survey!BN232</f>
        <v>5</v>
      </c>
      <c r="AA233" s="17">
        <f>data_survey!BP232</f>
        <v>1</v>
      </c>
      <c r="AB233" s="17">
        <f>data_survey!BQ232</f>
        <v>6</v>
      </c>
      <c r="AC233" s="17">
        <f>data_survey!BT232</f>
        <v>1</v>
      </c>
      <c r="AD233" s="17">
        <f>data_survey!CU232</f>
        <v>0</v>
      </c>
      <c r="AE233" s="17">
        <f>data_survey!CV232</f>
        <v>1</v>
      </c>
      <c r="AF233" s="17">
        <f>data_survey!CW232</f>
        <v>1</v>
      </c>
      <c r="AG233" s="17">
        <f>data_survey!CO232</f>
        <v>2</v>
      </c>
      <c r="AH233" s="17">
        <f>data_survey!DA232</f>
        <v>1</v>
      </c>
      <c r="AI233" s="17">
        <f>data_survey!DC232</f>
        <v>1</v>
      </c>
      <c r="AJ233" s="17">
        <f>data_survey!DQ232</f>
        <v>0</v>
      </c>
      <c r="AK233" s="17">
        <f>data_survey!DF232</f>
        <v>1</v>
      </c>
      <c r="AL233" s="17">
        <f>if(AK233=1, data_survey!DN232, 0)</f>
        <v>1.5</v>
      </c>
      <c r="AM233" s="17">
        <f>data_survey!CM232</f>
        <v>6</v>
      </c>
      <c r="AN233" s="17">
        <f>data_survey!DH232</f>
        <v>1</v>
      </c>
      <c r="AO233" s="17">
        <f>data_survey!DJ232</f>
        <v>1</v>
      </c>
      <c r="AP233" s="17">
        <f>data_survey!DL232</f>
        <v>0</v>
      </c>
      <c r="AQ233" s="17">
        <f>data_survey!BC232</f>
        <v>4</v>
      </c>
      <c r="AR233" s="17">
        <f>data_survey!BD232</f>
        <v>4</v>
      </c>
      <c r="AS233" s="17">
        <f>data_survey!BE232</f>
        <v>4</v>
      </c>
      <c r="AT233" s="17">
        <f>data_survey!BF232</f>
        <v>4</v>
      </c>
      <c r="AU233" s="17">
        <f>data_survey!BG232</f>
        <v>4</v>
      </c>
      <c r="AV233" s="17">
        <f>data_survey!BH232</f>
        <v>4</v>
      </c>
      <c r="AW233" s="17">
        <f>data_survey!BI232</f>
        <v>4</v>
      </c>
      <c r="AX233" s="17">
        <f>data_survey!AP232</f>
        <v>4</v>
      </c>
      <c r="AY233" s="17">
        <f>data_survey!AQ232</f>
        <v>4</v>
      </c>
      <c r="AZ233" s="17">
        <f>data_survey!AR232</f>
        <v>4</v>
      </c>
      <c r="BA233" s="17">
        <f>data_survey!AS232</f>
        <v>4</v>
      </c>
      <c r="BB233" s="17">
        <f>data_survey!AT232</f>
        <v>4</v>
      </c>
      <c r="BC233" s="17">
        <f>data_survey!AU232</f>
        <v>4</v>
      </c>
      <c r="BD233" s="17">
        <f>data_survey!AV232</f>
        <v>4</v>
      </c>
      <c r="BE233" s="17">
        <f>data_survey!AW232</f>
        <v>4</v>
      </c>
      <c r="BF233" s="17">
        <f>data_survey!AX232</f>
        <v>4</v>
      </c>
      <c r="BG233" s="17"/>
    </row>
    <row r="234">
      <c r="A234" s="17">
        <f>if(data_survey!C233="Nam", 0, 1)</f>
        <v>1</v>
      </c>
      <c r="B234" s="17">
        <f>IFERROR(__xludf.DUMMYFUNCTION("LET(
  t, LOWER(TRIM(data_survey!E233)),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34" s="17">
        <f>IFERROR(__xludf.DUMMYFUNCTION("LET(
  t, LOWER(TRIM(data_survey!G233)),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34" s="17">
        <f>IFERROR(__xludf.DUMMYFUNCTION("LET(
  text, LOWER(data_survey!I233),
  IFERROR(
    IFS(
      REGEXMATCH(text,""ở cùng gia đình|ở trọ cùng gia đình""), 0,
      REGEXMATCH(text,""thuê trọ""), 1,
      REGEXMATCH(text,""ở ktx""), 2,
      REGEXMATCH(text,""có nhà tại khu vực đang học|c"&amp;"ó nhà|ở riêng tại chung cư""), 3,
      REGEXMATCH(text,""ở nhà người quen""), 4
    ),
  -1)
)"),1.0)</f>
        <v>1</v>
      </c>
      <c r="E234" s="17">
        <f>IFERROR(__xludf.DUMMYFUNCTION("LET(
  t, LOWER(TRIM(data_survey!K233)),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34" s="17">
        <f>IFERROR(__xludf.DUMMYFUNCTION("LET(
  t, LOWER(TRIM(data_survey!M233)),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34" s="17">
        <f>if(data_survey!O233="Có", 1, 0)</f>
        <v>0</v>
      </c>
      <c r="H234" s="17">
        <f>if(data_survey!R233="", 0, data_survey!R233)</f>
        <v>0</v>
      </c>
      <c r="I234" s="17">
        <f>data_survey!W233</f>
        <v>0</v>
      </c>
      <c r="J234" s="17">
        <f>if(data_survey!AF233="Không áp lực", 0, if(data_survey!AF233="Có chút áp lực", 1, if(data_survey!AF233="Áp lực nhiều", 2, 3)))</f>
        <v>2</v>
      </c>
      <c r="K234" s="17">
        <f>SWITCH(data_survey!AG233,
 "Không ảnh hưởng",0,
 "Có chút ảnh hưởng",1,
 "Ảnh hưởng nhiều",2,
 "Ảnh hưởng rất nhiều",3)</f>
        <v>3</v>
      </c>
      <c r="L234" s="17">
        <f>SWITCH(data_survey!AD233,
 "Không",0,
 "Có một chút",1,
 "Rất lo lắng",2)</f>
        <v>1</v>
      </c>
      <c r="M234" s="17">
        <f>SWITCH(data_survey!AE233,
 "Không",0,
 "Có một chút",1,
 "Nhiều",2)</f>
        <v>1</v>
      </c>
      <c r="N234" s="17">
        <f>data_survey!BV233</f>
        <v>5</v>
      </c>
      <c r="O234" s="17">
        <f>SWITCH(data_survey!BY233,
 "Không",0,
 "Có",1,
 "Nhiều",2)</f>
        <v>1</v>
      </c>
      <c r="P234" s="17">
        <f>if(data_survey!BW233="Không", 0, 1)</f>
        <v>1</v>
      </c>
      <c r="Q234" s="17">
        <f>IF(OR(
ISNUMBER(SEARCH("cha",data_survey!BX233)),
ISNUMBER(SEARCH("mẹ",data_survey!BX233)),
ISNUMBER(SEARCH("ba mẹ",data_survey!BX233)),
ISNUMBER(SEARCH("bame",data_survey!BX233)),
ISNUMBER(SEARCH("gia đình",data_survey!BX233)),
ISNUMBER(SEARCH("chị",data_survey!BX233)),
ISNUMBER(SEARCH("anh",data_survey!BX233)),
ISNUMBER(SEARCH("ông bà",data_survey!BX233)),
ISNUMBER(SEARCH("giám hộ",data_survey!BX233))
),1,
IF(OR(
ISNUMBER(SEARCH("bản thân",data_survey!BX233)),
ISNUMBER(SEARCH("tự mình",data_survey!BX233)),
ISNUMBER(SEARCH("tự bản thân",data_survey!BX233)),
ISNUMBER(SEARCH("tiền đi làm",data_survey!BX233)),
ISNUMBER(SEARCH("nghiên cứu khoa học",data_survey!BX233)),
ISNUMBER(SEARCH("một nửa lo",data_survey!BX233))
),2,
IF(OR(
ISNUMBER(SEARCH("học bổng",data_survey!BX233)),
ISNUMBER(SEARCH("giảm học phí",data_survey!BX233)),
ISNUMBER(SEARCH("không cần HP",data_survey!BX233)),
ISNUMBER(SEARCH("sư phạm",data_survey!BX233))
),3,4)))</f>
        <v>1</v>
      </c>
      <c r="R234" s="17">
        <f>data_survey!AN233</f>
        <v>1</v>
      </c>
      <c r="S234" s="17">
        <f>data_survey!AJ233</f>
        <v>2</v>
      </c>
      <c r="T234" s="17">
        <f>data_survey!AJ233</f>
        <v>2</v>
      </c>
      <c r="U234" s="17">
        <f>data_survey!CI233</f>
        <v>1</v>
      </c>
      <c r="V234" s="17">
        <f>data_survey!CG233</f>
        <v>2</v>
      </c>
      <c r="W234" s="17">
        <f>data_survey!CE233</f>
        <v>2</v>
      </c>
      <c r="X234" s="17">
        <f>data_survey!CC233</f>
        <v>2</v>
      </c>
      <c r="Y234" s="17">
        <f>data_survey!CA233</f>
        <v>1</v>
      </c>
      <c r="Z234" s="17">
        <f>data_survey!BN233</f>
        <v>5</v>
      </c>
      <c r="AA234" s="17">
        <f>data_survey!BP233</f>
        <v>1</v>
      </c>
      <c r="AB234" s="17">
        <f>data_survey!BQ233</f>
        <v>6</v>
      </c>
      <c r="AC234" s="17">
        <f>data_survey!BT233</f>
        <v>1</v>
      </c>
      <c r="AD234" s="17">
        <f>data_survey!CU233</f>
        <v>1</v>
      </c>
      <c r="AE234" s="17">
        <f>data_survey!CV233</f>
        <v>1</v>
      </c>
      <c r="AF234" s="17">
        <f>data_survey!CW233</f>
        <v>1</v>
      </c>
      <c r="AG234" s="17">
        <f>data_survey!CO233</f>
        <v>1</v>
      </c>
      <c r="AH234" s="17">
        <f>data_survey!DA233</f>
        <v>0</v>
      </c>
      <c r="AI234" s="17">
        <f>data_survey!DC233</f>
        <v>1</v>
      </c>
      <c r="AJ234" s="17">
        <f>data_survey!DQ233</f>
        <v>1</v>
      </c>
      <c r="AK234" s="17">
        <f>data_survey!DF233</f>
        <v>0</v>
      </c>
      <c r="AL234" s="17">
        <f>if(AK234=1, data_survey!DN233, 0)</f>
        <v>0</v>
      </c>
      <c r="AM234" s="17">
        <f>data_survey!CM233</f>
        <v>6</v>
      </c>
      <c r="AN234" s="17">
        <f>data_survey!DH233</f>
        <v>1</v>
      </c>
      <c r="AO234" s="17">
        <f>data_survey!DJ233</f>
        <v>1</v>
      </c>
      <c r="AP234" s="17">
        <f>data_survey!DL233</f>
        <v>0</v>
      </c>
      <c r="AQ234" s="17">
        <f>data_survey!BC233</f>
        <v>3</v>
      </c>
      <c r="AR234" s="17">
        <f>data_survey!BD233</f>
        <v>4</v>
      </c>
      <c r="AS234" s="17">
        <f>data_survey!BE233</f>
        <v>4</v>
      </c>
      <c r="AT234" s="17">
        <f>data_survey!BF233</f>
        <v>4</v>
      </c>
      <c r="AU234" s="17">
        <f>data_survey!BG233</f>
        <v>4</v>
      </c>
      <c r="AV234" s="17">
        <f>data_survey!BH233</f>
        <v>4</v>
      </c>
      <c r="AW234" s="17">
        <f>data_survey!BI233</f>
        <v>3</v>
      </c>
      <c r="AX234" s="17">
        <f>data_survey!AP233</f>
        <v>4</v>
      </c>
      <c r="AY234" s="17">
        <f>data_survey!AQ233</f>
        <v>3</v>
      </c>
      <c r="AZ234" s="17">
        <f>data_survey!AR233</f>
        <v>3</v>
      </c>
      <c r="BA234" s="17">
        <f>data_survey!AS233</f>
        <v>3</v>
      </c>
      <c r="BB234" s="17">
        <f>data_survey!AT233</f>
        <v>4</v>
      </c>
      <c r="BC234" s="17">
        <f>data_survey!AU233</f>
        <v>3</v>
      </c>
      <c r="BD234" s="17">
        <f>data_survey!AV233</f>
        <v>4</v>
      </c>
      <c r="BE234" s="17">
        <f>data_survey!AW233</f>
        <v>2</v>
      </c>
      <c r="BF234" s="17">
        <f>data_survey!AX233</f>
        <v>2</v>
      </c>
      <c r="BG234" s="17"/>
    </row>
    <row r="235">
      <c r="A235" s="17">
        <f>if(data_survey!C234="Nam", 0, 1)</f>
        <v>1</v>
      </c>
      <c r="B235" s="17">
        <f>IFERROR(__xludf.DUMMYFUNCTION("LET(
  t, LOWER(TRIM(data_survey!E234)),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35" s="17">
        <f>IFERROR(__xludf.DUMMYFUNCTION("LET(
  t, LOWER(TRIM(data_survey!G234)),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35" s="17">
        <f>IFERROR(__xludf.DUMMYFUNCTION("LET(
  text, LOWER(data_survey!I234),
  IFERROR(
    IFS(
      REGEXMATCH(text,""ở cùng gia đình|ở trọ cùng gia đình""), 0,
      REGEXMATCH(text,""thuê trọ""), 1,
      REGEXMATCH(text,""ở ktx""), 2,
      REGEXMATCH(text,""có nhà tại khu vực đang học|c"&amp;"ó nhà|ở riêng tại chung cư""), 3,
      REGEXMATCH(text,""ở nhà người quen""), 4
    ),
  -1)
)"),0.0)</f>
        <v>0</v>
      </c>
      <c r="E235" s="17">
        <f>IFERROR(__xludf.DUMMYFUNCTION("LET(
  t, LOWER(TRIM(data_survey!K234)),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35" s="17">
        <f>IFERROR(__xludf.DUMMYFUNCTION("LET(
  t, LOWER(TRIM(data_survey!M234)),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35" s="17">
        <f>if(data_survey!O234="Có", 1, 0)</f>
        <v>0</v>
      </c>
      <c r="H235" s="17">
        <f>if(data_survey!R234="", 0, data_survey!R234)</f>
        <v>0</v>
      </c>
      <c r="I235" s="17">
        <f>data_survey!W234</f>
        <v>0</v>
      </c>
      <c r="J235" s="17">
        <f>if(data_survey!AF234="Không áp lực", 0, if(data_survey!AF234="Có chút áp lực", 1, if(data_survey!AF234="Áp lực nhiều", 2, 3)))</f>
        <v>2</v>
      </c>
      <c r="K235" s="17">
        <f>SWITCH(data_survey!AG234,
 "Không ảnh hưởng",0,
 "Có chút ảnh hưởng",1,
 "Ảnh hưởng nhiều",2,
 "Ảnh hưởng rất nhiều",3)</f>
        <v>2</v>
      </c>
      <c r="L235" s="17">
        <f>SWITCH(data_survey!AD234,
 "Không",0,
 "Có một chút",1,
 "Rất lo lắng",2)</f>
        <v>2</v>
      </c>
      <c r="M235" s="17">
        <f>SWITCH(data_survey!AE234,
 "Không",0,
 "Có một chút",1,
 "Nhiều",2)</f>
        <v>1</v>
      </c>
      <c r="N235" s="17">
        <f>data_survey!BV234</f>
        <v>3</v>
      </c>
      <c r="O235" s="17">
        <f>SWITCH(data_survey!BY234,
 "Không",0,
 "Có",1,
 "Nhiều",2)</f>
        <v>0</v>
      </c>
      <c r="P235" s="17">
        <f>if(data_survey!BW234="Không", 0, 1)</f>
        <v>0</v>
      </c>
      <c r="Q235" s="17">
        <f>IF(OR(
ISNUMBER(SEARCH("cha",data_survey!BX234)),
ISNUMBER(SEARCH("mẹ",data_survey!BX234)),
ISNUMBER(SEARCH("ba mẹ",data_survey!BX234)),
ISNUMBER(SEARCH("bame",data_survey!BX234)),
ISNUMBER(SEARCH("gia đình",data_survey!BX234)),
ISNUMBER(SEARCH("chị",data_survey!BX234)),
ISNUMBER(SEARCH("anh",data_survey!BX234)),
ISNUMBER(SEARCH("ông bà",data_survey!BX234)),
ISNUMBER(SEARCH("giám hộ",data_survey!BX234))
),1,
IF(OR(
ISNUMBER(SEARCH("bản thân",data_survey!BX234)),
ISNUMBER(SEARCH("tự mình",data_survey!BX234)),
ISNUMBER(SEARCH("tự bản thân",data_survey!BX234)),
ISNUMBER(SEARCH("tiền đi làm",data_survey!BX234)),
ISNUMBER(SEARCH("nghiên cứu khoa học",data_survey!BX234)),
ISNUMBER(SEARCH("một nửa lo",data_survey!BX234))
),2,
IF(OR(
ISNUMBER(SEARCH("học bổng",data_survey!BX234)),
ISNUMBER(SEARCH("giảm học phí",data_survey!BX234)),
ISNUMBER(SEARCH("không cần HP",data_survey!BX234)),
ISNUMBER(SEARCH("sư phạm",data_survey!BX234))
),3,4)))</f>
        <v>1</v>
      </c>
      <c r="R235" s="17">
        <f>data_survey!AN234</f>
        <v>2</v>
      </c>
      <c r="S235" s="17">
        <f>data_survey!AJ234</f>
        <v>3</v>
      </c>
      <c r="T235" s="17">
        <f>data_survey!AJ234</f>
        <v>3</v>
      </c>
      <c r="U235" s="17">
        <f>data_survey!CI234</f>
        <v>1</v>
      </c>
      <c r="V235" s="17">
        <f>data_survey!CG234</f>
        <v>1</v>
      </c>
      <c r="W235" s="17">
        <f>data_survey!CE234</f>
        <v>1</v>
      </c>
      <c r="X235" s="17">
        <f>data_survey!CC234</f>
        <v>2</v>
      </c>
      <c r="Y235" s="17">
        <f>data_survey!CA234</f>
        <v>2</v>
      </c>
      <c r="Z235" s="17">
        <f>data_survey!BN234</f>
        <v>5</v>
      </c>
      <c r="AA235" s="17">
        <f>data_survey!BP234</f>
        <v>1</v>
      </c>
      <c r="AB235" s="17">
        <f>data_survey!BQ234</f>
        <v>6</v>
      </c>
      <c r="AC235" s="17">
        <f>data_survey!BT234</f>
        <v>1</v>
      </c>
      <c r="AD235" s="17">
        <f>data_survey!CU234</f>
        <v>1</v>
      </c>
      <c r="AE235" s="17">
        <f>data_survey!CV234</f>
        <v>1</v>
      </c>
      <c r="AF235" s="17">
        <f>data_survey!CW234</f>
        <v>1</v>
      </c>
      <c r="AG235" s="17">
        <f>data_survey!CO234</f>
        <v>0</v>
      </c>
      <c r="AH235" s="17">
        <f>data_survey!DA234</f>
        <v>1</v>
      </c>
      <c r="AI235" s="17">
        <f>data_survey!DC234</f>
        <v>1</v>
      </c>
      <c r="AJ235" s="17">
        <f>data_survey!DQ234</f>
        <v>1</v>
      </c>
      <c r="AK235" s="17">
        <f>data_survey!DF234</f>
        <v>0</v>
      </c>
      <c r="AL235" s="17">
        <f>if(AK235=1, data_survey!DN234, 0)</f>
        <v>0</v>
      </c>
      <c r="AM235" s="17">
        <f>data_survey!CM234</f>
        <v>6</v>
      </c>
      <c r="AN235" s="17">
        <f>data_survey!DH234</f>
        <v>0</v>
      </c>
      <c r="AO235" s="17">
        <f>data_survey!DJ234</f>
        <v>1</v>
      </c>
      <c r="AP235" s="17">
        <f>data_survey!DL234</f>
        <v>0</v>
      </c>
      <c r="AQ235" s="17">
        <f>data_survey!BC234</f>
        <v>3</v>
      </c>
      <c r="AR235" s="17">
        <f>data_survey!BD234</f>
        <v>1</v>
      </c>
      <c r="AS235" s="17">
        <f>data_survey!BE234</f>
        <v>3</v>
      </c>
      <c r="AT235" s="17">
        <f>data_survey!BF234</f>
        <v>1</v>
      </c>
      <c r="AU235" s="17">
        <f>data_survey!BG234</f>
        <v>4</v>
      </c>
      <c r="AV235" s="17">
        <f>data_survey!BH234</f>
        <v>1</v>
      </c>
      <c r="AW235" s="17">
        <f>data_survey!BI234</f>
        <v>4</v>
      </c>
      <c r="AX235" s="17">
        <f>data_survey!AP234</f>
        <v>4</v>
      </c>
      <c r="AY235" s="17">
        <f>data_survey!AQ234</f>
        <v>4</v>
      </c>
      <c r="AZ235" s="17">
        <f>data_survey!AR234</f>
        <v>2</v>
      </c>
      <c r="BA235" s="17">
        <f>data_survey!AS234</f>
        <v>4</v>
      </c>
      <c r="BB235" s="17">
        <f>data_survey!AT234</f>
        <v>1</v>
      </c>
      <c r="BC235" s="17">
        <f>data_survey!AU234</f>
        <v>4</v>
      </c>
      <c r="BD235" s="17">
        <f>data_survey!AV234</f>
        <v>1</v>
      </c>
      <c r="BE235" s="17">
        <f>data_survey!AW234</f>
        <v>1</v>
      </c>
      <c r="BF235" s="17">
        <f>data_survey!AX234</f>
        <v>3</v>
      </c>
      <c r="BG235" s="17"/>
    </row>
    <row r="236">
      <c r="A236" s="17">
        <f>if(data_survey!C235="Nam", 0, 1)</f>
        <v>1</v>
      </c>
      <c r="B236" s="17">
        <f>IFERROR(__xludf.DUMMYFUNCTION("LET(
  t, LOWER(TRIM(data_survey!E235)),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36" s="17">
        <f>IFERROR(__xludf.DUMMYFUNCTION("LET(
  t, LOWER(TRIM(data_survey!G235)),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36" s="17">
        <f>IFERROR(__xludf.DUMMYFUNCTION("LET(
  text, LOWER(data_survey!I235),
  IFERROR(
    IFS(
      REGEXMATCH(text,""ở cùng gia đình|ở trọ cùng gia đình""), 0,
      REGEXMATCH(text,""thuê trọ""), 1,
      REGEXMATCH(text,""ở ktx""), 2,
      REGEXMATCH(text,""có nhà tại khu vực đang học|c"&amp;"ó nhà|ở riêng tại chung cư""), 3,
      REGEXMATCH(text,""ở nhà người quen""), 4
    ),
  -1)
)"),1.0)</f>
        <v>1</v>
      </c>
      <c r="E236" s="17">
        <f>IFERROR(__xludf.DUMMYFUNCTION("LET(
  t, LOWER(TRIM(data_survey!K235)),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36" s="17">
        <f>IFERROR(__xludf.DUMMYFUNCTION("LET(
  t, LOWER(TRIM(data_survey!M235)),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36" s="17">
        <f>if(data_survey!O235="Có", 1, 0)</f>
        <v>0</v>
      </c>
      <c r="H236" s="17">
        <f>if(data_survey!R235="", 0, data_survey!R235)</f>
        <v>0</v>
      </c>
      <c r="I236" s="17">
        <f>data_survey!W235</f>
        <v>0</v>
      </c>
      <c r="J236" s="17">
        <f>if(data_survey!AF235="Không áp lực", 0, if(data_survey!AF235="Có chút áp lực", 1, if(data_survey!AF235="Áp lực nhiều", 2, 3)))</f>
        <v>2</v>
      </c>
      <c r="K236" s="17">
        <f>SWITCH(data_survey!AG235,
 "Không ảnh hưởng",0,
 "Có chút ảnh hưởng",1,
 "Ảnh hưởng nhiều",2,
 "Ảnh hưởng rất nhiều",3)</f>
        <v>1</v>
      </c>
      <c r="L236" s="17">
        <f>SWITCH(data_survey!AD235,
 "Không",0,
 "Có một chút",1,
 "Rất lo lắng",2)</f>
        <v>2</v>
      </c>
      <c r="M236" s="17">
        <f>SWITCH(data_survey!AE235,
 "Không",0,
 "Có một chút",1,
 "Nhiều",2)</f>
        <v>1</v>
      </c>
      <c r="N236" s="17">
        <f>data_survey!BV235</f>
        <v>3</v>
      </c>
      <c r="O236" s="17">
        <f>SWITCH(data_survey!BY235,
 "Không",0,
 "Có",1,
 "Nhiều",2)</f>
        <v>0</v>
      </c>
      <c r="P236" s="17">
        <f>if(data_survey!BW235="Không", 0, 1)</f>
        <v>1</v>
      </c>
      <c r="Q236" s="17">
        <f>IF(OR(
ISNUMBER(SEARCH("cha",data_survey!BX235)),
ISNUMBER(SEARCH("mẹ",data_survey!BX235)),
ISNUMBER(SEARCH("ba mẹ",data_survey!BX235)),
ISNUMBER(SEARCH("bame",data_survey!BX235)),
ISNUMBER(SEARCH("gia đình",data_survey!BX235)),
ISNUMBER(SEARCH("chị",data_survey!BX235)),
ISNUMBER(SEARCH("anh",data_survey!BX235)),
ISNUMBER(SEARCH("ông bà",data_survey!BX235)),
ISNUMBER(SEARCH("giám hộ",data_survey!BX235))
),1,
IF(OR(
ISNUMBER(SEARCH("bản thân",data_survey!BX235)),
ISNUMBER(SEARCH("tự mình",data_survey!BX235)),
ISNUMBER(SEARCH("tự bản thân",data_survey!BX235)),
ISNUMBER(SEARCH("tiền đi làm",data_survey!BX235)),
ISNUMBER(SEARCH("nghiên cứu khoa học",data_survey!BX235)),
ISNUMBER(SEARCH("một nửa lo",data_survey!BX235))
),2,
IF(OR(
ISNUMBER(SEARCH("học bổng",data_survey!BX235)),
ISNUMBER(SEARCH("giảm học phí",data_survey!BX235)),
ISNUMBER(SEARCH("không cần HP",data_survey!BX235)),
ISNUMBER(SEARCH("sư phạm",data_survey!BX235))
),3,4)))</f>
        <v>1</v>
      </c>
      <c r="R236" s="17">
        <f>data_survey!AN235</f>
        <v>0</v>
      </c>
      <c r="S236" s="17">
        <f>data_survey!AJ235</f>
        <v>0</v>
      </c>
      <c r="T236" s="17">
        <f>data_survey!AJ235</f>
        <v>0</v>
      </c>
      <c r="U236" s="17">
        <f>data_survey!CI235</f>
        <v>0</v>
      </c>
      <c r="V236" s="17">
        <f>data_survey!CG235</f>
        <v>0</v>
      </c>
      <c r="W236" s="17">
        <f>data_survey!CE235</f>
        <v>2</v>
      </c>
      <c r="X236" s="17">
        <f>data_survey!CC235</f>
        <v>1</v>
      </c>
      <c r="Y236" s="17">
        <f>data_survey!CA235</f>
        <v>1</v>
      </c>
      <c r="Z236" s="17">
        <f>data_survey!BN235</f>
        <v>4</v>
      </c>
      <c r="AA236" s="17">
        <f>data_survey!BP235</f>
        <v>0</v>
      </c>
      <c r="AB236" s="17">
        <f>data_survey!BQ235</f>
        <v>2</v>
      </c>
      <c r="AC236" s="17">
        <f>data_survey!BT235</f>
        <v>0</v>
      </c>
      <c r="AD236" s="17">
        <f>data_survey!CU235</f>
        <v>0</v>
      </c>
      <c r="AE236" s="17">
        <f>data_survey!CV235</f>
        <v>1</v>
      </c>
      <c r="AF236" s="17">
        <f>data_survey!CW235</f>
        <v>0</v>
      </c>
      <c r="AG236" s="17">
        <f>data_survey!CO235</f>
        <v>1</v>
      </c>
      <c r="AH236" s="17">
        <f>data_survey!DA235</f>
        <v>0</v>
      </c>
      <c r="AI236" s="17">
        <f>data_survey!DC235</f>
        <v>0</v>
      </c>
      <c r="AJ236" s="17">
        <f>data_survey!DQ235</f>
        <v>0</v>
      </c>
      <c r="AK236" s="17">
        <f>data_survey!DF235</f>
        <v>1</v>
      </c>
      <c r="AL236" s="17">
        <f>if(AK236=1, data_survey!DN235, 0)</f>
        <v>0.5</v>
      </c>
      <c r="AM236" s="17">
        <f>data_survey!CM235</f>
        <v>6</v>
      </c>
      <c r="AN236" s="17">
        <f>data_survey!DH235</f>
        <v>0</v>
      </c>
      <c r="AO236" s="17">
        <f>data_survey!DJ235</f>
        <v>0</v>
      </c>
      <c r="AP236" s="17">
        <f>data_survey!DL235</f>
        <v>0</v>
      </c>
      <c r="AQ236" s="17">
        <f>data_survey!BC235</f>
        <v>2</v>
      </c>
      <c r="AR236" s="17">
        <f>data_survey!BD235</f>
        <v>1</v>
      </c>
      <c r="AS236" s="17">
        <f>data_survey!BE235</f>
        <v>2</v>
      </c>
      <c r="AT236" s="17">
        <f>data_survey!BF235</f>
        <v>1</v>
      </c>
      <c r="AU236" s="17">
        <f>data_survey!BG235</f>
        <v>1</v>
      </c>
      <c r="AV236" s="17">
        <f>data_survey!BH235</f>
        <v>1</v>
      </c>
      <c r="AW236" s="17">
        <f>data_survey!BI235</f>
        <v>1</v>
      </c>
      <c r="AX236" s="17">
        <f>data_survey!AP235</f>
        <v>1</v>
      </c>
      <c r="AY236" s="17">
        <f>data_survey!AQ235</f>
        <v>1</v>
      </c>
      <c r="AZ236" s="17">
        <f>data_survey!AR235</f>
        <v>3</v>
      </c>
      <c r="BA236" s="17">
        <f>data_survey!AS235</f>
        <v>1</v>
      </c>
      <c r="BB236" s="17">
        <f>data_survey!AT235</f>
        <v>3</v>
      </c>
      <c r="BC236" s="17">
        <f>data_survey!AU235</f>
        <v>1</v>
      </c>
      <c r="BD236" s="17">
        <f>data_survey!AV235</f>
        <v>1</v>
      </c>
      <c r="BE236" s="17">
        <f>data_survey!AW235</f>
        <v>1</v>
      </c>
      <c r="BF236" s="17">
        <f>data_survey!AX235</f>
        <v>1</v>
      </c>
      <c r="BG236" s="17"/>
    </row>
    <row r="237">
      <c r="A237" s="17">
        <f>if(data_survey!C236="Nam", 0, 1)</f>
        <v>1</v>
      </c>
      <c r="B237" s="17">
        <f>IFERROR(__xludf.DUMMYFUNCTION("LET(
  t, LOWER(TRIM(data_survey!E236)),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37" s="17">
        <f>IFERROR(__xludf.DUMMYFUNCTION("LET(
  t, LOWER(TRIM(data_survey!G236)),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37" s="17">
        <f>IFERROR(__xludf.DUMMYFUNCTION("LET(
  text, LOWER(data_survey!I236),
  IFERROR(
    IFS(
      REGEXMATCH(text,""ở cùng gia đình|ở trọ cùng gia đình""), 0,
      REGEXMATCH(text,""thuê trọ""), 1,
      REGEXMATCH(text,""ở ktx""), 2,
      REGEXMATCH(text,""có nhà tại khu vực đang học|c"&amp;"ó nhà|ở riêng tại chung cư""), 3,
      REGEXMATCH(text,""ở nhà người quen""), 4
    ),
  -1)
)"),1.0)</f>
        <v>1</v>
      </c>
      <c r="E237" s="17">
        <f>IFERROR(__xludf.DUMMYFUNCTION("LET(
  t, LOWER(TRIM(data_survey!K236)),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37" s="17">
        <f>IFERROR(__xludf.DUMMYFUNCTION("LET(
  t, LOWER(TRIM(data_survey!M236)),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37" s="17">
        <f>if(data_survey!O236="Có", 1, 0)</f>
        <v>0</v>
      </c>
      <c r="H237" s="17">
        <f>if(data_survey!R236="", 0, data_survey!R236)</f>
        <v>0</v>
      </c>
      <c r="I237" s="17">
        <f>data_survey!W236</f>
        <v>0</v>
      </c>
      <c r="J237" s="17">
        <f>if(data_survey!AF236="Không áp lực", 0, if(data_survey!AF236="Có chút áp lực", 1, if(data_survey!AF236="Áp lực nhiều", 2, 3)))</f>
        <v>1</v>
      </c>
      <c r="K237" s="17">
        <f>SWITCH(data_survey!AG236,
 "Không ảnh hưởng",0,
 "Có chút ảnh hưởng",1,
 "Ảnh hưởng nhiều",2,
 "Ảnh hưởng rất nhiều",3)</f>
        <v>0</v>
      </c>
      <c r="L237" s="17">
        <f>SWITCH(data_survey!AD236,
 "Không",0,
 "Có một chút",1,
 "Rất lo lắng",2)</f>
        <v>1</v>
      </c>
      <c r="M237" s="17">
        <f>SWITCH(data_survey!AE236,
 "Không",0,
 "Có một chút",1,
 "Nhiều",2)</f>
        <v>1</v>
      </c>
      <c r="N237" s="17">
        <f>data_survey!BV236</f>
        <v>3</v>
      </c>
      <c r="O237" s="17">
        <f>SWITCH(data_survey!BY236,
 "Không",0,
 "Có",1,
 "Nhiều",2)</f>
        <v>1</v>
      </c>
      <c r="P237" s="17">
        <f>if(data_survey!BW236="Không", 0, 1)</f>
        <v>1</v>
      </c>
      <c r="Q237" s="17">
        <f>IF(OR(
ISNUMBER(SEARCH("cha",data_survey!BX236)),
ISNUMBER(SEARCH("mẹ",data_survey!BX236)),
ISNUMBER(SEARCH("ba mẹ",data_survey!BX236)),
ISNUMBER(SEARCH("bame",data_survey!BX236)),
ISNUMBER(SEARCH("gia đình",data_survey!BX236)),
ISNUMBER(SEARCH("chị",data_survey!BX236)),
ISNUMBER(SEARCH("anh",data_survey!BX236)),
ISNUMBER(SEARCH("ông bà",data_survey!BX236)),
ISNUMBER(SEARCH("giám hộ",data_survey!BX236))
),1,
IF(OR(
ISNUMBER(SEARCH("bản thân",data_survey!BX236)),
ISNUMBER(SEARCH("tự mình",data_survey!BX236)),
ISNUMBER(SEARCH("tự bản thân",data_survey!BX236)),
ISNUMBER(SEARCH("tiền đi làm",data_survey!BX236)),
ISNUMBER(SEARCH("nghiên cứu khoa học",data_survey!BX236)),
ISNUMBER(SEARCH("một nửa lo",data_survey!BX236))
),2,
IF(OR(
ISNUMBER(SEARCH("học bổng",data_survey!BX236)),
ISNUMBER(SEARCH("giảm học phí",data_survey!BX236)),
ISNUMBER(SEARCH("không cần HP",data_survey!BX236)),
ISNUMBER(SEARCH("sư phạm",data_survey!BX236))
),3,4)))</f>
        <v>1</v>
      </c>
      <c r="R237" s="17">
        <f>data_survey!AN236</f>
        <v>1</v>
      </c>
      <c r="S237" s="17">
        <f>data_survey!AJ236</f>
        <v>2</v>
      </c>
      <c r="T237" s="17">
        <f>data_survey!AJ236</f>
        <v>2</v>
      </c>
      <c r="U237" s="17">
        <f>data_survey!CI236</f>
        <v>1</v>
      </c>
      <c r="V237" s="17">
        <f>data_survey!CG236</f>
        <v>0</v>
      </c>
      <c r="W237" s="17">
        <f>data_survey!CE236</f>
        <v>1</v>
      </c>
      <c r="X237" s="17">
        <f>data_survey!CC236</f>
        <v>0</v>
      </c>
      <c r="Y237" s="17">
        <f>data_survey!CA236</f>
        <v>0</v>
      </c>
      <c r="Z237" s="17">
        <f>data_survey!BN236</f>
        <v>5</v>
      </c>
      <c r="AA237" s="17">
        <f>data_survey!BP236</f>
        <v>1</v>
      </c>
      <c r="AB237" s="17">
        <f>data_survey!BQ236</f>
        <v>5</v>
      </c>
      <c r="AC237" s="17">
        <f>data_survey!BT236</f>
        <v>1</v>
      </c>
      <c r="AD237" s="17">
        <f>data_survey!CU236</f>
        <v>0</v>
      </c>
      <c r="AE237" s="17">
        <f>data_survey!CV236</f>
        <v>0</v>
      </c>
      <c r="AF237" s="17">
        <f>data_survey!CW236</f>
        <v>0</v>
      </c>
      <c r="AG237" s="17">
        <f>data_survey!CO236</f>
        <v>1</v>
      </c>
      <c r="AH237" s="17">
        <f>data_survey!DA236</f>
        <v>0</v>
      </c>
      <c r="AI237" s="17">
        <f>data_survey!DC236</f>
        <v>0</v>
      </c>
      <c r="AJ237" s="17">
        <f>data_survey!DQ236</f>
        <v>0</v>
      </c>
      <c r="AK237" s="17">
        <f>data_survey!DF236</f>
        <v>0</v>
      </c>
      <c r="AL237" s="17">
        <f>if(AK237=1, data_survey!DN236, 0)</f>
        <v>0</v>
      </c>
      <c r="AM237" s="17">
        <f>data_survey!CM236</f>
        <v>6</v>
      </c>
      <c r="AN237" s="17">
        <f>data_survey!DH236</f>
        <v>0</v>
      </c>
      <c r="AO237" s="17">
        <f>data_survey!DJ236</f>
        <v>1</v>
      </c>
      <c r="AP237" s="17">
        <f>data_survey!DL236</f>
        <v>0</v>
      </c>
      <c r="AQ237" s="17">
        <f>data_survey!BC236</f>
        <v>1</v>
      </c>
      <c r="AR237" s="17">
        <f>data_survey!BD236</f>
        <v>1</v>
      </c>
      <c r="AS237" s="17">
        <f>data_survey!BE236</f>
        <v>1</v>
      </c>
      <c r="AT237" s="17">
        <f>data_survey!BF236</f>
        <v>1</v>
      </c>
      <c r="AU237" s="17">
        <f>data_survey!BG236</f>
        <v>1</v>
      </c>
      <c r="AV237" s="17">
        <f>data_survey!BH236</f>
        <v>1</v>
      </c>
      <c r="AW237" s="17">
        <f>data_survey!BI236</f>
        <v>1</v>
      </c>
      <c r="AX237" s="17">
        <f>data_survey!AP236</f>
        <v>1</v>
      </c>
      <c r="AY237" s="17">
        <f>data_survey!AQ236</f>
        <v>1</v>
      </c>
      <c r="AZ237" s="17">
        <f>data_survey!AR236</f>
        <v>1</v>
      </c>
      <c r="BA237" s="17">
        <f>data_survey!AS236</f>
        <v>1</v>
      </c>
      <c r="BB237" s="17">
        <f>data_survey!AT236</f>
        <v>3</v>
      </c>
      <c r="BC237" s="17">
        <f>data_survey!AU236</f>
        <v>2</v>
      </c>
      <c r="BD237" s="17">
        <f>data_survey!AV236</f>
        <v>1</v>
      </c>
      <c r="BE237" s="17">
        <f>data_survey!AW236</f>
        <v>1</v>
      </c>
      <c r="BF237" s="17">
        <f>data_survey!AX236</f>
        <v>1</v>
      </c>
      <c r="BG237" s="17"/>
    </row>
    <row r="238">
      <c r="A238" s="17">
        <f>if(data_survey!C237="Nam", 0, 1)</f>
        <v>1</v>
      </c>
      <c r="B238" s="17">
        <f>IFERROR(__xludf.DUMMYFUNCTION("LET(
  t, LOWER(TRIM(data_survey!E237)),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38" s="17">
        <f>IFERROR(__xludf.DUMMYFUNCTION("LET(
  t, LOWER(TRIM(data_survey!G237)),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38" s="17">
        <f>IFERROR(__xludf.DUMMYFUNCTION("LET(
  text, LOWER(data_survey!I237),
  IFERROR(
    IFS(
      REGEXMATCH(text,""ở cùng gia đình|ở trọ cùng gia đình""), 0,
      REGEXMATCH(text,""thuê trọ""), 1,
      REGEXMATCH(text,""ở ktx""), 2,
      REGEXMATCH(text,""có nhà tại khu vực đang học|c"&amp;"ó nhà|ở riêng tại chung cư""), 3,
      REGEXMATCH(text,""ở nhà người quen""), 4
    ),
  -1)
)"),2.0)</f>
        <v>2</v>
      </c>
      <c r="E238" s="17">
        <f>IFERROR(__xludf.DUMMYFUNCTION("LET(
  t, LOWER(TRIM(data_survey!K237)),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38" s="17">
        <f>IFERROR(__xludf.DUMMYFUNCTION("LET(
  t, LOWER(TRIM(data_survey!M237)),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38" s="17">
        <f>if(data_survey!O237="Có", 1, 0)</f>
        <v>0</v>
      </c>
      <c r="H238" s="17">
        <f>if(data_survey!R237="", 0, data_survey!R237)</f>
        <v>0</v>
      </c>
      <c r="I238" s="17">
        <f>data_survey!W237</f>
        <v>0</v>
      </c>
      <c r="J238" s="17">
        <f>if(data_survey!AF237="Không áp lực", 0, if(data_survey!AF237="Có chút áp lực", 1, if(data_survey!AF237="Áp lực nhiều", 2, 3)))</f>
        <v>2</v>
      </c>
      <c r="K238" s="17">
        <f>SWITCH(data_survey!AG237,
 "Không ảnh hưởng",0,
 "Có chút ảnh hưởng",1,
 "Ảnh hưởng nhiều",2,
 "Ảnh hưởng rất nhiều",3)</f>
        <v>2</v>
      </c>
      <c r="L238" s="17">
        <f>SWITCH(data_survey!AD237,
 "Không",0,
 "Có một chút",1,
 "Rất lo lắng",2)</f>
        <v>2</v>
      </c>
      <c r="M238" s="17">
        <f>SWITCH(data_survey!AE237,
 "Không",0,
 "Có một chút",1,
 "Nhiều",2)</f>
        <v>1</v>
      </c>
      <c r="N238" s="17">
        <f>data_survey!BV237</f>
        <v>2</v>
      </c>
      <c r="O238" s="17">
        <f>SWITCH(data_survey!BY237,
 "Không",0,
 "Có",1,
 "Nhiều",2)</f>
        <v>0</v>
      </c>
      <c r="P238" s="17">
        <f>if(data_survey!BW237="Không", 0, 1)</f>
        <v>1</v>
      </c>
      <c r="Q238" s="17">
        <f>IF(OR(
ISNUMBER(SEARCH("cha",data_survey!BX237)),
ISNUMBER(SEARCH("mẹ",data_survey!BX237)),
ISNUMBER(SEARCH("ba mẹ",data_survey!BX237)),
ISNUMBER(SEARCH("bame",data_survey!BX237)),
ISNUMBER(SEARCH("gia đình",data_survey!BX237)),
ISNUMBER(SEARCH("chị",data_survey!BX237)),
ISNUMBER(SEARCH("anh",data_survey!BX237)),
ISNUMBER(SEARCH("ông bà",data_survey!BX237)),
ISNUMBER(SEARCH("giám hộ",data_survey!BX237))
),1,
IF(OR(
ISNUMBER(SEARCH("bản thân",data_survey!BX237)),
ISNUMBER(SEARCH("tự mình",data_survey!BX237)),
ISNUMBER(SEARCH("tự bản thân",data_survey!BX237)),
ISNUMBER(SEARCH("tiền đi làm",data_survey!BX237)),
ISNUMBER(SEARCH("nghiên cứu khoa học",data_survey!BX237)),
ISNUMBER(SEARCH("một nửa lo",data_survey!BX237))
),2,
IF(OR(
ISNUMBER(SEARCH("học bổng",data_survey!BX237)),
ISNUMBER(SEARCH("giảm học phí",data_survey!BX237)),
ISNUMBER(SEARCH("không cần HP",data_survey!BX237)),
ISNUMBER(SEARCH("sư phạm",data_survey!BX237))
),3,4)))</f>
        <v>1</v>
      </c>
      <c r="R238" s="17">
        <f>data_survey!AN237</f>
        <v>0</v>
      </c>
      <c r="S238" s="17">
        <f>data_survey!AJ237</f>
        <v>0</v>
      </c>
      <c r="T238" s="17">
        <f>data_survey!AJ237</f>
        <v>0</v>
      </c>
      <c r="U238" s="17">
        <f>data_survey!CI237</f>
        <v>1</v>
      </c>
      <c r="V238" s="17">
        <f>data_survey!CG237</f>
        <v>1</v>
      </c>
      <c r="W238" s="17">
        <f>data_survey!CE237</f>
        <v>1</v>
      </c>
      <c r="X238" s="17">
        <f>data_survey!CC237</f>
        <v>2</v>
      </c>
      <c r="Y238" s="17">
        <f>data_survey!CA237</f>
        <v>0</v>
      </c>
      <c r="Z238" s="17">
        <f>data_survey!BN237</f>
        <v>2</v>
      </c>
      <c r="AA238" s="17">
        <f>data_survey!BP237</f>
        <v>0</v>
      </c>
      <c r="AB238" s="17">
        <f>data_survey!BQ237</f>
        <v>1</v>
      </c>
      <c r="AC238" s="17">
        <f>data_survey!BT237</f>
        <v>0</v>
      </c>
      <c r="AD238" s="17">
        <f>data_survey!CU237</f>
        <v>0</v>
      </c>
      <c r="AE238" s="17">
        <f>data_survey!CV237</f>
        <v>0</v>
      </c>
      <c r="AF238" s="17">
        <f>data_survey!CW237</f>
        <v>0</v>
      </c>
      <c r="AG238" s="17">
        <f>data_survey!CO237</f>
        <v>1</v>
      </c>
      <c r="AH238" s="17">
        <f>data_survey!DA237</f>
        <v>1</v>
      </c>
      <c r="AI238" s="17">
        <f>data_survey!DC237</f>
        <v>1</v>
      </c>
      <c r="AJ238" s="17">
        <f>data_survey!DQ237</f>
        <v>0</v>
      </c>
      <c r="AK238" s="17">
        <f>data_survey!DF237</f>
        <v>0</v>
      </c>
      <c r="AL238" s="17">
        <f>if(AK238=1, data_survey!DN237, 0)</f>
        <v>0</v>
      </c>
      <c r="AM238" s="17">
        <f>data_survey!CM237</f>
        <v>6</v>
      </c>
      <c r="AN238" s="17">
        <f>data_survey!DH237</f>
        <v>0</v>
      </c>
      <c r="AO238" s="17">
        <f>data_survey!DJ237</f>
        <v>0</v>
      </c>
      <c r="AP238" s="17">
        <f>data_survey!DL237</f>
        <v>0</v>
      </c>
      <c r="AQ238" s="17">
        <f>data_survey!BC237</f>
        <v>2</v>
      </c>
      <c r="AR238" s="17">
        <f>data_survey!BD237</f>
        <v>2</v>
      </c>
      <c r="AS238" s="17">
        <f>data_survey!BE237</f>
        <v>2</v>
      </c>
      <c r="AT238" s="17">
        <f>data_survey!BF237</f>
        <v>1</v>
      </c>
      <c r="AU238" s="17">
        <f>data_survey!BG237</f>
        <v>2</v>
      </c>
      <c r="AV238" s="17">
        <f>data_survey!BH237</f>
        <v>1</v>
      </c>
      <c r="AW238" s="17">
        <f>data_survey!BI237</f>
        <v>2</v>
      </c>
      <c r="AX238" s="17">
        <f>data_survey!AP237</f>
        <v>2</v>
      </c>
      <c r="AY238" s="17">
        <f>data_survey!AQ237</f>
        <v>3</v>
      </c>
      <c r="AZ238" s="17">
        <f>data_survey!AR237</f>
        <v>2</v>
      </c>
      <c r="BA238" s="17">
        <f>data_survey!AS237</f>
        <v>3</v>
      </c>
      <c r="BB238" s="17">
        <f>data_survey!AT237</f>
        <v>1</v>
      </c>
      <c r="BC238" s="17">
        <f>data_survey!AU237</f>
        <v>4</v>
      </c>
      <c r="BD238" s="17">
        <f>data_survey!AV237</f>
        <v>2</v>
      </c>
      <c r="BE238" s="17">
        <f>data_survey!AW237</f>
        <v>1</v>
      </c>
      <c r="BF238" s="17">
        <f>data_survey!AX237</f>
        <v>2</v>
      </c>
      <c r="BG238" s="17"/>
    </row>
    <row r="239">
      <c r="A239" s="17">
        <f>if(data_survey!C238="Nam", 0, 1)</f>
        <v>1</v>
      </c>
      <c r="B239" s="17">
        <f>IFERROR(__xludf.DUMMYFUNCTION("LET(
  t, LOWER(TRIM(data_survey!E238)),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39" s="17">
        <f>IFERROR(__xludf.DUMMYFUNCTION("LET(
  t, LOWER(TRIM(data_survey!G238)),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39" s="17">
        <f>IFERROR(__xludf.DUMMYFUNCTION("LET(
  text, LOWER(data_survey!I238),
  IFERROR(
    IFS(
      REGEXMATCH(text,""ở cùng gia đình|ở trọ cùng gia đình""), 0,
      REGEXMATCH(text,""thuê trọ""), 1,
      REGEXMATCH(text,""ở ktx""), 2,
      REGEXMATCH(text,""có nhà tại khu vực đang học|c"&amp;"ó nhà|ở riêng tại chung cư""), 3,
      REGEXMATCH(text,""ở nhà người quen""), 4
    ),
  -1)
)"),1.0)</f>
        <v>1</v>
      </c>
      <c r="E239" s="17">
        <f>IFERROR(__xludf.DUMMYFUNCTION("LET(
  t, LOWER(TRIM(data_survey!K238)),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39" s="17">
        <f>IFERROR(__xludf.DUMMYFUNCTION("LET(
  t, LOWER(TRIM(data_survey!M238)),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39" s="17">
        <f>if(data_survey!O238="Có", 1, 0)</f>
        <v>1</v>
      </c>
      <c r="H239" s="17">
        <f>if(data_survey!R238="", 0, data_survey!R238)</f>
        <v>1</v>
      </c>
      <c r="I239" s="17">
        <f>data_survey!W238</f>
        <v>40</v>
      </c>
      <c r="J239" s="17">
        <f>if(data_survey!AF238="Không áp lực", 0, if(data_survey!AF238="Có chút áp lực", 1, if(data_survey!AF238="Áp lực nhiều", 2, 3)))</f>
        <v>0</v>
      </c>
      <c r="K239" s="17">
        <f>SWITCH(data_survey!AG238,
 "Không ảnh hưởng",0,
 "Có chút ảnh hưởng",1,
 "Ảnh hưởng nhiều",2,
 "Ảnh hưởng rất nhiều",3)</f>
        <v>0</v>
      </c>
      <c r="L239" s="17">
        <f>SWITCH(data_survey!AD238,
 "Không",0,
 "Có một chút",1,
 "Rất lo lắng",2)</f>
        <v>2</v>
      </c>
      <c r="M239" s="17">
        <f>SWITCH(data_survey!AE238,
 "Không",0,
 "Có một chút",1,
 "Nhiều",2)</f>
        <v>1</v>
      </c>
      <c r="N239" s="17">
        <f>data_survey!BV238</f>
        <v>1</v>
      </c>
      <c r="O239" s="17">
        <f>SWITCH(data_survey!BY238,
 "Không",0,
 "Có",1,
 "Nhiều",2)</f>
        <v>1</v>
      </c>
      <c r="P239" s="17">
        <f>if(data_survey!BW238="Không", 0, 1)</f>
        <v>0</v>
      </c>
      <c r="Q239" s="17">
        <f>IF(OR(
ISNUMBER(SEARCH("cha",data_survey!BX238)),
ISNUMBER(SEARCH("mẹ",data_survey!BX238)),
ISNUMBER(SEARCH("ba mẹ",data_survey!BX238)),
ISNUMBER(SEARCH("bame",data_survey!BX238)),
ISNUMBER(SEARCH("gia đình",data_survey!BX238)),
ISNUMBER(SEARCH("chị",data_survey!BX238)),
ISNUMBER(SEARCH("anh",data_survey!BX238)),
ISNUMBER(SEARCH("ông bà",data_survey!BX238)),
ISNUMBER(SEARCH("giám hộ",data_survey!BX238))
),1,
IF(OR(
ISNUMBER(SEARCH("bản thân",data_survey!BX238)),
ISNUMBER(SEARCH("tự mình",data_survey!BX238)),
ISNUMBER(SEARCH("tự bản thân",data_survey!BX238)),
ISNUMBER(SEARCH("tiền đi làm",data_survey!BX238)),
ISNUMBER(SEARCH("nghiên cứu khoa học",data_survey!BX238)),
ISNUMBER(SEARCH("một nửa lo",data_survey!BX238))
),2,
IF(OR(
ISNUMBER(SEARCH("học bổng",data_survey!BX238)),
ISNUMBER(SEARCH("giảm học phí",data_survey!BX238)),
ISNUMBER(SEARCH("không cần HP",data_survey!BX238)),
ISNUMBER(SEARCH("sư phạm",data_survey!BX238))
),3,4)))</f>
        <v>1</v>
      </c>
      <c r="R239" s="17">
        <f>data_survey!AN238</f>
        <v>1</v>
      </c>
      <c r="S239" s="17">
        <f>data_survey!AJ238</f>
        <v>0</v>
      </c>
      <c r="T239" s="17">
        <f>data_survey!AJ238</f>
        <v>0</v>
      </c>
      <c r="U239" s="17">
        <f>data_survey!CI238</f>
        <v>1</v>
      </c>
      <c r="V239" s="17">
        <f>data_survey!CG238</f>
        <v>2</v>
      </c>
      <c r="W239" s="17">
        <f>data_survey!CE238</f>
        <v>2</v>
      </c>
      <c r="X239" s="17">
        <f>data_survey!CC238</f>
        <v>0</v>
      </c>
      <c r="Y239" s="17">
        <f>data_survey!CA238</f>
        <v>0</v>
      </c>
      <c r="Z239" s="17">
        <f>data_survey!BN238</f>
        <v>1</v>
      </c>
      <c r="AA239" s="17">
        <f>data_survey!BP238</f>
        <v>0</v>
      </c>
      <c r="AB239" s="17">
        <f>data_survey!BQ238</f>
        <v>1</v>
      </c>
      <c r="AC239" s="17">
        <f>data_survey!BT238</f>
        <v>0</v>
      </c>
      <c r="AD239" s="17">
        <f>data_survey!CU238</f>
        <v>0</v>
      </c>
      <c r="AE239" s="17">
        <f>data_survey!CV238</f>
        <v>1</v>
      </c>
      <c r="AF239" s="17">
        <f>data_survey!CW238</f>
        <v>0</v>
      </c>
      <c r="AG239" s="17">
        <f>data_survey!CO238</f>
        <v>0</v>
      </c>
      <c r="AH239" s="17">
        <f>data_survey!DA238</f>
        <v>0</v>
      </c>
      <c r="AI239" s="17">
        <f>data_survey!DC238</f>
        <v>0</v>
      </c>
      <c r="AJ239" s="17">
        <f>data_survey!DQ238</f>
        <v>0</v>
      </c>
      <c r="AK239" s="17">
        <f>data_survey!DF238</f>
        <v>1</v>
      </c>
      <c r="AL239" s="17">
        <f>if(AK239=1, data_survey!DN238, 0)</f>
        <v>0</v>
      </c>
      <c r="AM239" s="17">
        <f>data_survey!CM238</f>
        <v>6</v>
      </c>
      <c r="AN239" s="17">
        <f>data_survey!DH238</f>
        <v>1</v>
      </c>
      <c r="AO239" s="17">
        <f>data_survey!DJ238</f>
        <v>0</v>
      </c>
      <c r="AP239" s="17">
        <f>data_survey!DL238</f>
        <v>0</v>
      </c>
      <c r="AQ239" s="17">
        <f>data_survey!BC238</f>
        <v>2</v>
      </c>
      <c r="AR239" s="17">
        <f>data_survey!BD238</f>
        <v>1</v>
      </c>
      <c r="AS239" s="17">
        <f>data_survey!BE238</f>
        <v>2</v>
      </c>
      <c r="AT239" s="17">
        <f>data_survey!BF238</f>
        <v>1</v>
      </c>
      <c r="AU239" s="17">
        <f>data_survey!BG238</f>
        <v>4</v>
      </c>
      <c r="AV239" s="17">
        <f>data_survey!BH238</f>
        <v>1</v>
      </c>
      <c r="AW239" s="17">
        <f>data_survey!BI238</f>
        <v>1</v>
      </c>
      <c r="AX239" s="17">
        <f>data_survey!AP238</f>
        <v>2</v>
      </c>
      <c r="AY239" s="17">
        <f>data_survey!AQ238</f>
        <v>1</v>
      </c>
      <c r="AZ239" s="17">
        <f>data_survey!AR238</f>
        <v>2</v>
      </c>
      <c r="BA239" s="17">
        <f>data_survey!AS238</f>
        <v>4</v>
      </c>
      <c r="BB239" s="17">
        <f>data_survey!AT238</f>
        <v>4</v>
      </c>
      <c r="BC239" s="17">
        <f>data_survey!AU238</f>
        <v>2</v>
      </c>
      <c r="BD239" s="17">
        <f>data_survey!AV238</f>
        <v>1</v>
      </c>
      <c r="BE239" s="17">
        <f>data_survey!AW238</f>
        <v>1</v>
      </c>
      <c r="BF239" s="17">
        <f>data_survey!AX238</f>
        <v>1</v>
      </c>
      <c r="BG239" s="17"/>
    </row>
    <row r="240">
      <c r="A240" s="17">
        <f>if(data_survey!C239="Nam", 0, 1)</f>
        <v>1</v>
      </c>
      <c r="B240" s="17">
        <f>IFERROR(__xludf.DUMMYFUNCTION("LET(
  t, LOWER(TRIM(data_survey!E239)),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40" s="17">
        <f>IFERROR(__xludf.DUMMYFUNCTION("LET(
  t, LOWER(TRIM(data_survey!G239)),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40" s="17">
        <f>IFERROR(__xludf.DUMMYFUNCTION("LET(
  text, LOWER(data_survey!I239),
  IFERROR(
    IFS(
      REGEXMATCH(text,""ở cùng gia đình|ở trọ cùng gia đình""), 0,
      REGEXMATCH(text,""thuê trọ""), 1,
      REGEXMATCH(text,""ở ktx""), 2,
      REGEXMATCH(text,""có nhà tại khu vực đang học|c"&amp;"ó nhà|ở riêng tại chung cư""), 3,
      REGEXMATCH(text,""ở nhà người quen""), 4
    ),
  -1)
)"),0.0)</f>
        <v>0</v>
      </c>
      <c r="E240" s="17">
        <f>IFERROR(__xludf.DUMMYFUNCTION("LET(
  t, LOWER(TRIM(data_survey!K239)),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40" s="17">
        <f>IFERROR(__xludf.DUMMYFUNCTION("LET(
  t, LOWER(TRIM(data_survey!M239)),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40" s="17">
        <f>if(data_survey!O239="Có", 1, 0)</f>
        <v>0</v>
      </c>
      <c r="H240" s="17">
        <f>if(data_survey!R239="", 0, data_survey!R239)</f>
        <v>0</v>
      </c>
      <c r="I240" s="17">
        <f>data_survey!W239</f>
        <v>0</v>
      </c>
      <c r="J240" s="17">
        <f>if(data_survey!AF239="Không áp lực", 0, if(data_survey!AF239="Có chút áp lực", 1, if(data_survey!AF239="Áp lực nhiều", 2, 3)))</f>
        <v>1</v>
      </c>
      <c r="K240" s="17">
        <f>SWITCH(data_survey!AG239,
 "Không ảnh hưởng",0,
 "Có chút ảnh hưởng",1,
 "Ảnh hưởng nhiều",2,
 "Ảnh hưởng rất nhiều",3)</f>
        <v>1</v>
      </c>
      <c r="L240" s="17">
        <f>SWITCH(data_survey!AD239,
 "Không",0,
 "Có một chút",1,
 "Rất lo lắng",2)</f>
        <v>2</v>
      </c>
      <c r="M240" s="17">
        <f>SWITCH(data_survey!AE239,
 "Không",0,
 "Có một chút",1,
 "Nhiều",2)</f>
        <v>0</v>
      </c>
      <c r="N240" s="17">
        <f>data_survey!BV239</f>
        <v>3</v>
      </c>
      <c r="O240" s="17">
        <f>SWITCH(data_survey!BY239,
 "Không",0,
 "Có",1,
 "Nhiều",2)</f>
        <v>1</v>
      </c>
      <c r="P240" s="17">
        <f>if(data_survey!BW239="Không", 0, 1)</f>
        <v>1</v>
      </c>
      <c r="Q240" s="17">
        <f>IF(OR(
ISNUMBER(SEARCH("cha",data_survey!BX239)),
ISNUMBER(SEARCH("mẹ",data_survey!BX239)),
ISNUMBER(SEARCH("ba mẹ",data_survey!BX239)),
ISNUMBER(SEARCH("bame",data_survey!BX239)),
ISNUMBER(SEARCH("gia đình",data_survey!BX239)),
ISNUMBER(SEARCH("chị",data_survey!BX239)),
ISNUMBER(SEARCH("anh",data_survey!BX239)),
ISNUMBER(SEARCH("ông bà",data_survey!BX239)),
ISNUMBER(SEARCH("giám hộ",data_survey!BX239))
),1,
IF(OR(
ISNUMBER(SEARCH("bản thân",data_survey!BX239)),
ISNUMBER(SEARCH("tự mình",data_survey!BX239)),
ISNUMBER(SEARCH("tự bản thân",data_survey!BX239)),
ISNUMBER(SEARCH("tiền đi làm",data_survey!BX239)),
ISNUMBER(SEARCH("nghiên cứu khoa học",data_survey!BX239)),
ISNUMBER(SEARCH("một nửa lo",data_survey!BX239))
),2,
IF(OR(
ISNUMBER(SEARCH("học bổng",data_survey!BX239)),
ISNUMBER(SEARCH("giảm học phí",data_survey!BX239)),
ISNUMBER(SEARCH("không cần HP",data_survey!BX239)),
ISNUMBER(SEARCH("sư phạm",data_survey!BX239))
),3,4)))</f>
        <v>1</v>
      </c>
      <c r="R240" s="17">
        <f>data_survey!AN239</f>
        <v>0</v>
      </c>
      <c r="S240" s="17">
        <f>data_survey!AJ239</f>
        <v>2</v>
      </c>
      <c r="T240" s="17">
        <f>data_survey!AJ239</f>
        <v>2</v>
      </c>
      <c r="U240" s="17">
        <f>data_survey!CI239</f>
        <v>0</v>
      </c>
      <c r="V240" s="17">
        <f>data_survey!CG239</f>
        <v>1</v>
      </c>
      <c r="W240" s="17">
        <f>data_survey!CE239</f>
        <v>1</v>
      </c>
      <c r="X240" s="17">
        <f>data_survey!CC239</f>
        <v>1</v>
      </c>
      <c r="Y240" s="17">
        <f>data_survey!CA239</f>
        <v>2</v>
      </c>
      <c r="Z240" s="17">
        <f>data_survey!BN239</f>
        <v>4</v>
      </c>
      <c r="AA240" s="17">
        <f>data_survey!BP239</f>
        <v>0</v>
      </c>
      <c r="AB240" s="17">
        <f>data_survey!BQ239</f>
        <v>3</v>
      </c>
      <c r="AC240" s="17">
        <f>data_survey!BT239</f>
        <v>1</v>
      </c>
      <c r="AD240" s="17">
        <f>data_survey!CU239</f>
        <v>1</v>
      </c>
      <c r="AE240" s="17">
        <f>data_survey!CV239</f>
        <v>1</v>
      </c>
      <c r="AF240" s="17">
        <f>data_survey!CW239</f>
        <v>0</v>
      </c>
      <c r="AG240" s="17">
        <f>data_survey!CO239</f>
        <v>1</v>
      </c>
      <c r="AH240" s="17">
        <f>data_survey!DA239</f>
        <v>0</v>
      </c>
      <c r="AI240" s="17">
        <f>data_survey!DC239</f>
        <v>0</v>
      </c>
      <c r="AJ240" s="17">
        <f>data_survey!DQ239</f>
        <v>0</v>
      </c>
      <c r="AK240" s="17">
        <f>data_survey!DF239</f>
        <v>1</v>
      </c>
      <c r="AL240" s="17">
        <f>if(AK240=1, data_survey!DN239, 0)</f>
        <v>5</v>
      </c>
      <c r="AM240" s="17">
        <f>data_survey!CM239</f>
        <v>6</v>
      </c>
      <c r="AN240" s="17">
        <f>data_survey!DH239</f>
        <v>1</v>
      </c>
      <c r="AO240" s="17">
        <f>data_survey!DJ239</f>
        <v>1</v>
      </c>
      <c r="AP240" s="17">
        <f>data_survey!DL239</f>
        <v>0</v>
      </c>
      <c r="AQ240" s="17">
        <f>data_survey!BC239</f>
        <v>2</v>
      </c>
      <c r="AR240" s="17">
        <f>data_survey!BD239</f>
        <v>2</v>
      </c>
      <c r="AS240" s="17">
        <f>data_survey!BE239</f>
        <v>2</v>
      </c>
      <c r="AT240" s="17">
        <f>data_survey!BF239</f>
        <v>2</v>
      </c>
      <c r="AU240" s="17">
        <f>data_survey!BG239</f>
        <v>2</v>
      </c>
      <c r="AV240" s="17">
        <f>data_survey!BH239</f>
        <v>2</v>
      </c>
      <c r="AW240" s="17">
        <f>data_survey!BI239</f>
        <v>2</v>
      </c>
      <c r="AX240" s="17">
        <f>data_survey!AP239</f>
        <v>2</v>
      </c>
      <c r="AY240" s="17">
        <f>data_survey!AQ239</f>
        <v>2</v>
      </c>
      <c r="AZ240" s="17">
        <f>data_survey!AR239</f>
        <v>1</v>
      </c>
      <c r="BA240" s="17">
        <f>data_survey!AS239</f>
        <v>3</v>
      </c>
      <c r="BB240" s="17">
        <f>data_survey!AT239</f>
        <v>2</v>
      </c>
      <c r="BC240" s="17">
        <f>data_survey!AU239</f>
        <v>2</v>
      </c>
      <c r="BD240" s="17">
        <f>data_survey!AV239</f>
        <v>2</v>
      </c>
      <c r="BE240" s="17">
        <f>data_survey!AW239</f>
        <v>2</v>
      </c>
      <c r="BF240" s="17">
        <f>data_survey!AX239</f>
        <v>2</v>
      </c>
      <c r="BG240" s="17"/>
    </row>
    <row r="241">
      <c r="A241" s="17">
        <f>if(data_survey!C240="Nam", 0, 1)</f>
        <v>0</v>
      </c>
      <c r="B241" s="17">
        <f>IFERROR(__xludf.DUMMYFUNCTION("LET(
  t, LOWER(TRIM(data_survey!E240)),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241" s="17">
        <f>IFERROR(__xludf.DUMMYFUNCTION("LET(
  t, LOWER(TRIM(data_survey!G240)),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41" s="17">
        <f>IFERROR(__xludf.DUMMYFUNCTION("LET(
  text, LOWER(data_survey!I240),
  IFERROR(
    IFS(
      REGEXMATCH(text,""ở cùng gia đình|ở trọ cùng gia đình""), 0,
      REGEXMATCH(text,""thuê trọ""), 1,
      REGEXMATCH(text,""ở ktx""), 2,
      REGEXMATCH(text,""có nhà tại khu vực đang học|c"&amp;"ó nhà|ở riêng tại chung cư""), 3,
      REGEXMATCH(text,""ở nhà người quen""), 4
    ),
  -1)
)"),1.0)</f>
        <v>1</v>
      </c>
      <c r="E241" s="17">
        <f>IFERROR(__xludf.DUMMYFUNCTION("LET(
  t, LOWER(TRIM(data_survey!K240)),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41" s="17">
        <f>IFERROR(__xludf.DUMMYFUNCTION("LET(
  t, LOWER(TRIM(data_survey!M240)),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41" s="17">
        <f>if(data_survey!O240="Có", 1, 0)</f>
        <v>0</v>
      </c>
      <c r="H241" s="17">
        <f>if(data_survey!R240="", 0, data_survey!R240)</f>
        <v>0</v>
      </c>
      <c r="I241" s="17">
        <f>data_survey!W240</f>
        <v>0</v>
      </c>
      <c r="J241" s="17">
        <f>if(data_survey!AF240="Không áp lực", 0, if(data_survey!AF240="Có chút áp lực", 1, if(data_survey!AF240="Áp lực nhiều", 2, 3)))</f>
        <v>2</v>
      </c>
      <c r="K241" s="17">
        <f>SWITCH(data_survey!AG240,
 "Không ảnh hưởng",0,
 "Có chút ảnh hưởng",1,
 "Ảnh hưởng nhiều",2,
 "Ảnh hưởng rất nhiều",3)</f>
        <v>1</v>
      </c>
      <c r="L241" s="17">
        <f>SWITCH(data_survey!AD240,
 "Không",0,
 "Có một chút",1,
 "Rất lo lắng",2)</f>
        <v>1</v>
      </c>
      <c r="M241" s="17">
        <f>SWITCH(data_survey!AE240,
 "Không",0,
 "Có một chút",1,
 "Nhiều",2)</f>
        <v>1</v>
      </c>
      <c r="N241" s="17">
        <f>data_survey!BV240</f>
        <v>3</v>
      </c>
      <c r="O241" s="17">
        <f>SWITCH(data_survey!BY240,
 "Không",0,
 "Có",1,
 "Nhiều",2)</f>
        <v>1</v>
      </c>
      <c r="P241" s="17">
        <f>if(data_survey!BW240="Không", 0, 1)</f>
        <v>1</v>
      </c>
      <c r="Q241" s="17">
        <f>IF(OR(
ISNUMBER(SEARCH("cha",data_survey!BX240)),
ISNUMBER(SEARCH("mẹ",data_survey!BX240)),
ISNUMBER(SEARCH("ba mẹ",data_survey!BX240)),
ISNUMBER(SEARCH("bame",data_survey!BX240)),
ISNUMBER(SEARCH("gia đình",data_survey!BX240)),
ISNUMBER(SEARCH("chị",data_survey!BX240)),
ISNUMBER(SEARCH("anh",data_survey!BX240)),
ISNUMBER(SEARCH("ông bà",data_survey!BX240)),
ISNUMBER(SEARCH("giám hộ",data_survey!BX240))
),1,
IF(OR(
ISNUMBER(SEARCH("bản thân",data_survey!BX240)),
ISNUMBER(SEARCH("tự mình",data_survey!BX240)),
ISNUMBER(SEARCH("tự bản thân",data_survey!BX240)),
ISNUMBER(SEARCH("tiền đi làm",data_survey!BX240)),
ISNUMBER(SEARCH("nghiên cứu khoa học",data_survey!BX240)),
ISNUMBER(SEARCH("một nửa lo",data_survey!BX240))
),2,
IF(OR(
ISNUMBER(SEARCH("học bổng",data_survey!BX240)),
ISNUMBER(SEARCH("giảm học phí",data_survey!BX240)),
ISNUMBER(SEARCH("không cần HP",data_survey!BX240)),
ISNUMBER(SEARCH("sư phạm",data_survey!BX240))
),3,4)))</f>
        <v>1</v>
      </c>
      <c r="R241" s="17">
        <f>data_survey!AN240</f>
        <v>0</v>
      </c>
      <c r="S241" s="17">
        <f>data_survey!AJ240</f>
        <v>0</v>
      </c>
      <c r="T241" s="17">
        <f>data_survey!AJ240</f>
        <v>0</v>
      </c>
      <c r="U241" s="17">
        <f>data_survey!CI240</f>
        <v>0</v>
      </c>
      <c r="V241" s="17">
        <f>data_survey!CG240</f>
        <v>0</v>
      </c>
      <c r="W241" s="17">
        <f>data_survey!CE240</f>
        <v>0</v>
      </c>
      <c r="X241" s="17">
        <f>data_survey!CC240</f>
        <v>1</v>
      </c>
      <c r="Y241" s="17">
        <f>data_survey!CA240</f>
        <v>1</v>
      </c>
      <c r="Z241" s="17">
        <f>data_survey!BN240</f>
        <v>2</v>
      </c>
      <c r="AA241" s="17">
        <f>data_survey!BP240</f>
        <v>0</v>
      </c>
      <c r="AB241" s="17">
        <f>data_survey!BQ240</f>
        <v>2</v>
      </c>
      <c r="AC241" s="17">
        <f>data_survey!BT240</f>
        <v>1</v>
      </c>
      <c r="AD241" s="17">
        <f>data_survey!CU240</f>
        <v>0</v>
      </c>
      <c r="AE241" s="17">
        <f>data_survey!CV240</f>
        <v>0</v>
      </c>
      <c r="AF241" s="17">
        <f>data_survey!CW240</f>
        <v>0</v>
      </c>
      <c r="AG241" s="17">
        <f>data_survey!CO240</f>
        <v>0</v>
      </c>
      <c r="AH241" s="17">
        <f>data_survey!DA240</f>
        <v>0</v>
      </c>
      <c r="AI241" s="17">
        <f>data_survey!DC240</f>
        <v>0</v>
      </c>
      <c r="AJ241" s="17">
        <f>data_survey!DQ240</f>
        <v>0</v>
      </c>
      <c r="AK241" s="17">
        <f>data_survey!DF240</f>
        <v>0</v>
      </c>
      <c r="AL241" s="17">
        <f>if(AK241=1, data_survey!DN240, 0)</f>
        <v>0</v>
      </c>
      <c r="AM241" s="17">
        <f>data_survey!CM240</f>
        <v>3.5</v>
      </c>
      <c r="AN241" s="17">
        <f>data_survey!DH240</f>
        <v>0</v>
      </c>
      <c r="AO241" s="17">
        <f>data_survey!DJ240</f>
        <v>0</v>
      </c>
      <c r="AP241" s="17">
        <f>data_survey!DL240</f>
        <v>0</v>
      </c>
      <c r="AQ241" s="17">
        <f>data_survey!BC240</f>
        <v>1</v>
      </c>
      <c r="AR241" s="17">
        <f>data_survey!BD240</f>
        <v>1</v>
      </c>
      <c r="AS241" s="17">
        <f>data_survey!BE240</f>
        <v>1</v>
      </c>
      <c r="AT241" s="17">
        <f>data_survey!BF240</f>
        <v>1</v>
      </c>
      <c r="AU241" s="17">
        <f>data_survey!BG240</f>
        <v>1</v>
      </c>
      <c r="AV241" s="17">
        <f>data_survey!BH240</f>
        <v>1</v>
      </c>
      <c r="AW241" s="17">
        <f>data_survey!BI240</f>
        <v>2</v>
      </c>
      <c r="AX241" s="17">
        <f>data_survey!AP240</f>
        <v>2</v>
      </c>
      <c r="AY241" s="17">
        <f>data_survey!AQ240</f>
        <v>2</v>
      </c>
      <c r="AZ241" s="17">
        <f>data_survey!AR240</f>
        <v>1</v>
      </c>
      <c r="BA241" s="17">
        <f>data_survey!AS240</f>
        <v>2</v>
      </c>
      <c r="BB241" s="17">
        <f>data_survey!AT240</f>
        <v>1</v>
      </c>
      <c r="BC241" s="17">
        <f>data_survey!AU240</f>
        <v>2</v>
      </c>
      <c r="BD241" s="17">
        <f>data_survey!AV240</f>
        <v>1</v>
      </c>
      <c r="BE241" s="17">
        <f>data_survey!AW240</f>
        <v>1</v>
      </c>
      <c r="BF241" s="17">
        <f>data_survey!AX240</f>
        <v>1</v>
      </c>
      <c r="BG241" s="17"/>
    </row>
    <row r="242">
      <c r="A242" s="17">
        <f>if(data_survey!C241="Nam", 0, 1)</f>
        <v>1</v>
      </c>
      <c r="B242" s="17">
        <f>IFERROR(__xludf.DUMMYFUNCTION("LET(
  t, LOWER(TRIM(data_survey!E241)),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42" s="17">
        <f>IFERROR(__xludf.DUMMYFUNCTION("LET(
  t, LOWER(TRIM(data_survey!G241)),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42" s="17">
        <f>IFERROR(__xludf.DUMMYFUNCTION("LET(
  text, LOWER(data_survey!I241),
  IFERROR(
    IFS(
      REGEXMATCH(text,""ở cùng gia đình|ở trọ cùng gia đình""), 0,
      REGEXMATCH(text,""thuê trọ""), 1,
      REGEXMATCH(text,""ở ktx""), 2,
      REGEXMATCH(text,""có nhà tại khu vực đang học|c"&amp;"ó nhà|ở riêng tại chung cư""), 3,
      REGEXMATCH(text,""ở nhà người quen""), 4
    ),
  -1)
)"),0.0)</f>
        <v>0</v>
      </c>
      <c r="E242" s="17">
        <f>IFERROR(__xludf.DUMMYFUNCTION("LET(
  t, LOWER(TRIM(data_survey!K241)),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42" s="17">
        <f>IFERROR(__xludf.DUMMYFUNCTION("LET(
  t, LOWER(TRIM(data_survey!M241)),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42" s="17">
        <f>if(data_survey!O241="Có", 1, 0)</f>
        <v>0</v>
      </c>
      <c r="H242" s="17">
        <f>if(data_survey!R241="", 0, data_survey!R241)</f>
        <v>0</v>
      </c>
      <c r="I242" s="17">
        <f>data_survey!W241</f>
        <v>0</v>
      </c>
      <c r="J242" s="17">
        <f>if(data_survey!AF241="Không áp lực", 0, if(data_survey!AF241="Có chút áp lực", 1, if(data_survey!AF241="Áp lực nhiều", 2, 3)))</f>
        <v>2</v>
      </c>
      <c r="K242" s="17">
        <f>SWITCH(data_survey!AG241,
 "Không ảnh hưởng",0,
 "Có chút ảnh hưởng",1,
 "Ảnh hưởng nhiều",2,
 "Ảnh hưởng rất nhiều",3)</f>
        <v>2</v>
      </c>
      <c r="L242" s="17">
        <f>SWITCH(data_survey!AD241,
 "Không",0,
 "Có một chút",1,
 "Rất lo lắng",2)</f>
        <v>2</v>
      </c>
      <c r="M242" s="17">
        <f>SWITCH(data_survey!AE241,
 "Không",0,
 "Có một chút",1,
 "Nhiều",2)</f>
        <v>2</v>
      </c>
      <c r="N242" s="17">
        <f>data_survey!BV241</f>
        <v>2</v>
      </c>
      <c r="O242" s="17">
        <f>SWITCH(data_survey!BY241,
 "Không",0,
 "Có",1,
 "Nhiều",2)</f>
        <v>1</v>
      </c>
      <c r="P242" s="17">
        <f>if(data_survey!BW241="Không", 0, 1)</f>
        <v>1</v>
      </c>
      <c r="Q242" s="17">
        <f>IF(OR(
ISNUMBER(SEARCH("cha",data_survey!BX241)),
ISNUMBER(SEARCH("mẹ",data_survey!BX241)),
ISNUMBER(SEARCH("ba mẹ",data_survey!BX241)),
ISNUMBER(SEARCH("bame",data_survey!BX241)),
ISNUMBER(SEARCH("gia đình",data_survey!BX241)),
ISNUMBER(SEARCH("chị",data_survey!BX241)),
ISNUMBER(SEARCH("anh",data_survey!BX241)),
ISNUMBER(SEARCH("ông bà",data_survey!BX241)),
ISNUMBER(SEARCH("giám hộ",data_survey!BX241))
),1,
IF(OR(
ISNUMBER(SEARCH("bản thân",data_survey!BX241)),
ISNUMBER(SEARCH("tự mình",data_survey!BX241)),
ISNUMBER(SEARCH("tự bản thân",data_survey!BX241)),
ISNUMBER(SEARCH("tiền đi làm",data_survey!BX241)),
ISNUMBER(SEARCH("nghiên cứu khoa học",data_survey!BX241)),
ISNUMBER(SEARCH("một nửa lo",data_survey!BX241))
),2,
IF(OR(
ISNUMBER(SEARCH("học bổng",data_survey!BX241)),
ISNUMBER(SEARCH("giảm học phí",data_survey!BX241)),
ISNUMBER(SEARCH("không cần HP",data_survey!BX241)),
ISNUMBER(SEARCH("sư phạm",data_survey!BX241))
),3,4)))</f>
        <v>1</v>
      </c>
      <c r="R242" s="17">
        <f>data_survey!AN241</f>
        <v>0</v>
      </c>
      <c r="S242" s="17">
        <f>data_survey!AJ241</f>
        <v>0</v>
      </c>
      <c r="T242" s="17">
        <f>data_survey!AJ241</f>
        <v>0</v>
      </c>
      <c r="U242" s="17">
        <f>data_survey!CI241</f>
        <v>1</v>
      </c>
      <c r="V242" s="17">
        <f>data_survey!CG241</f>
        <v>1</v>
      </c>
      <c r="W242" s="17">
        <f>data_survey!CE241</f>
        <v>0</v>
      </c>
      <c r="X242" s="17">
        <f>data_survey!CC241</f>
        <v>2</v>
      </c>
      <c r="Y242" s="17">
        <f>data_survey!CA241</f>
        <v>1</v>
      </c>
      <c r="Z242" s="17">
        <f>data_survey!BN241</f>
        <v>2</v>
      </c>
      <c r="AA242" s="17">
        <f>data_survey!BP241</f>
        <v>0</v>
      </c>
      <c r="AB242" s="17">
        <f>data_survey!BQ241</f>
        <v>1</v>
      </c>
      <c r="AC242" s="17">
        <f>data_survey!BT241</f>
        <v>0</v>
      </c>
      <c r="AD242" s="17">
        <f>data_survey!CU241</f>
        <v>0</v>
      </c>
      <c r="AE242" s="17">
        <f>data_survey!CV241</f>
        <v>1</v>
      </c>
      <c r="AF242" s="17">
        <f>data_survey!CW241</f>
        <v>0</v>
      </c>
      <c r="AG242" s="17">
        <f>data_survey!CO241</f>
        <v>0</v>
      </c>
      <c r="AH242" s="17">
        <f>data_survey!DA241</f>
        <v>0</v>
      </c>
      <c r="AI242" s="17">
        <f>data_survey!DC241</f>
        <v>1</v>
      </c>
      <c r="AJ242" s="17">
        <f>data_survey!DQ241</f>
        <v>0</v>
      </c>
      <c r="AK242" s="17">
        <f>data_survey!DF241</f>
        <v>0</v>
      </c>
      <c r="AL242" s="17">
        <f>if(AK242=1, data_survey!DN241, 0)</f>
        <v>0</v>
      </c>
      <c r="AM242" s="17">
        <f>data_survey!CM241</f>
        <v>6</v>
      </c>
      <c r="AN242" s="17">
        <f>data_survey!DH241</f>
        <v>0</v>
      </c>
      <c r="AO242" s="17">
        <f>data_survey!DJ241</f>
        <v>0</v>
      </c>
      <c r="AP242" s="17">
        <f>data_survey!DL241</f>
        <v>0</v>
      </c>
      <c r="AQ242" s="17">
        <f>data_survey!BC241</f>
        <v>1</v>
      </c>
      <c r="AR242" s="17">
        <f>data_survey!BD241</f>
        <v>1</v>
      </c>
      <c r="AS242" s="17">
        <f>data_survey!BE241</f>
        <v>2</v>
      </c>
      <c r="AT242" s="17">
        <f>data_survey!BF241</f>
        <v>4</v>
      </c>
      <c r="AU242" s="17">
        <f>data_survey!BG241</f>
        <v>4</v>
      </c>
      <c r="AV242" s="17">
        <f>data_survey!BH241</f>
        <v>1</v>
      </c>
      <c r="AW242" s="17">
        <f>data_survey!BI241</f>
        <v>1</v>
      </c>
      <c r="AX242" s="17">
        <f>data_survey!AP241</f>
        <v>4</v>
      </c>
      <c r="AY242" s="17">
        <f>data_survey!AQ241</f>
        <v>2</v>
      </c>
      <c r="AZ242" s="17">
        <f>data_survey!AR241</f>
        <v>4</v>
      </c>
      <c r="BA242" s="17">
        <f>data_survey!AS241</f>
        <v>4</v>
      </c>
      <c r="BB242" s="17">
        <f>data_survey!AT241</f>
        <v>2</v>
      </c>
      <c r="BC242" s="17">
        <f>data_survey!AU241</f>
        <v>3</v>
      </c>
      <c r="BD242" s="17">
        <f>data_survey!AV241</f>
        <v>4</v>
      </c>
      <c r="BE242" s="17">
        <f>data_survey!AW241</f>
        <v>2</v>
      </c>
      <c r="BF242" s="17">
        <f>data_survey!AX241</f>
        <v>1</v>
      </c>
      <c r="BG242" s="17"/>
    </row>
    <row r="243">
      <c r="A243" s="17">
        <f>if(data_survey!C242="Nam", 0, 1)</f>
        <v>1</v>
      </c>
      <c r="B243" s="17">
        <f>IFERROR(__xludf.DUMMYFUNCTION("LET(
  t, LOWER(TRIM(data_survey!E242)),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243" s="17">
        <f>IFERROR(__xludf.DUMMYFUNCTION("LET(
  t, LOWER(TRIM(data_survey!G242)),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43" s="17">
        <f>IFERROR(__xludf.DUMMYFUNCTION("LET(
  text, LOWER(data_survey!I242),
  IFERROR(
    IFS(
      REGEXMATCH(text,""ở cùng gia đình|ở trọ cùng gia đình""), 0,
      REGEXMATCH(text,""thuê trọ""), 1,
      REGEXMATCH(text,""ở ktx""), 2,
      REGEXMATCH(text,""có nhà tại khu vực đang học|c"&amp;"ó nhà|ở riêng tại chung cư""), 3,
      REGEXMATCH(text,""ở nhà người quen""), 4
    ),
  -1)
)"),4.0)</f>
        <v>4</v>
      </c>
      <c r="E243" s="17">
        <f>IFERROR(__xludf.DUMMYFUNCTION("LET(
  t, LOWER(TRIM(data_survey!K242)),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43" s="17">
        <f>IFERROR(__xludf.DUMMYFUNCTION("LET(
  t, LOWER(TRIM(data_survey!M242)),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43" s="17">
        <f>if(data_survey!O242="Có", 1, 0)</f>
        <v>1</v>
      </c>
      <c r="H243" s="17">
        <f>if(data_survey!R242="", 0, data_survey!R242)</f>
        <v>1</v>
      </c>
      <c r="I243" s="17">
        <f>data_survey!W242</f>
        <v>25</v>
      </c>
      <c r="J243" s="17">
        <f>if(data_survey!AF242="Không áp lực", 0, if(data_survey!AF242="Có chút áp lực", 1, if(data_survey!AF242="Áp lực nhiều", 2, 3)))</f>
        <v>1</v>
      </c>
      <c r="K243" s="17">
        <f>SWITCH(data_survey!AG242,
 "Không ảnh hưởng",0,
 "Có chút ảnh hưởng",1,
 "Ảnh hưởng nhiều",2,
 "Ảnh hưởng rất nhiều",3)</f>
        <v>1</v>
      </c>
      <c r="L243" s="17">
        <f>SWITCH(data_survey!AD242,
 "Không",0,
 "Có một chút",1,
 "Rất lo lắng",2)</f>
        <v>1</v>
      </c>
      <c r="M243" s="17">
        <f>SWITCH(data_survey!AE242,
 "Không",0,
 "Có một chút",1,
 "Nhiều",2)</f>
        <v>0</v>
      </c>
      <c r="N243" s="17">
        <f>data_survey!BV242</f>
        <v>3</v>
      </c>
      <c r="O243" s="17">
        <f>SWITCH(data_survey!BY242,
 "Không",0,
 "Có",1,
 "Nhiều",2)</f>
        <v>1</v>
      </c>
      <c r="P243" s="17">
        <f>if(data_survey!BW242="Không", 0, 1)</f>
        <v>1</v>
      </c>
      <c r="Q243" s="17">
        <f>IF(OR(
ISNUMBER(SEARCH("cha",data_survey!BX242)),
ISNUMBER(SEARCH("mẹ",data_survey!BX242)),
ISNUMBER(SEARCH("ba mẹ",data_survey!BX242)),
ISNUMBER(SEARCH("bame",data_survey!BX242)),
ISNUMBER(SEARCH("gia đình",data_survey!BX242)),
ISNUMBER(SEARCH("chị",data_survey!BX242)),
ISNUMBER(SEARCH("anh",data_survey!BX242)),
ISNUMBER(SEARCH("ông bà",data_survey!BX242)),
ISNUMBER(SEARCH("giám hộ",data_survey!BX242))
),1,
IF(OR(
ISNUMBER(SEARCH("bản thân",data_survey!BX242)),
ISNUMBER(SEARCH("tự mình",data_survey!BX242)),
ISNUMBER(SEARCH("tự bản thân",data_survey!BX242)),
ISNUMBER(SEARCH("tiền đi làm",data_survey!BX242)),
ISNUMBER(SEARCH("nghiên cứu khoa học",data_survey!BX242)),
ISNUMBER(SEARCH("một nửa lo",data_survey!BX242))
),2,
IF(OR(
ISNUMBER(SEARCH("học bổng",data_survey!BX242)),
ISNUMBER(SEARCH("giảm học phí",data_survey!BX242)),
ISNUMBER(SEARCH("không cần HP",data_survey!BX242)),
ISNUMBER(SEARCH("sư phạm",data_survey!BX242))
),3,4)))</f>
        <v>1</v>
      </c>
      <c r="R243" s="17">
        <f>data_survey!AN242</f>
        <v>0</v>
      </c>
      <c r="S243" s="17">
        <f>data_survey!AJ242</f>
        <v>0</v>
      </c>
      <c r="T243" s="17">
        <f>data_survey!AJ242</f>
        <v>0</v>
      </c>
      <c r="U243" s="17">
        <f>data_survey!CI242</f>
        <v>0</v>
      </c>
      <c r="V243" s="17">
        <f>data_survey!CG242</f>
        <v>1</v>
      </c>
      <c r="W243" s="17">
        <f>data_survey!CE242</f>
        <v>0</v>
      </c>
      <c r="X243" s="17">
        <f>data_survey!CC242</f>
        <v>1</v>
      </c>
      <c r="Y243" s="17">
        <f>data_survey!CA242</f>
        <v>1</v>
      </c>
      <c r="Z243" s="17">
        <f>data_survey!BN242</f>
        <v>3</v>
      </c>
      <c r="AA243" s="17">
        <f>data_survey!BP242</f>
        <v>0</v>
      </c>
      <c r="AB243" s="17">
        <f>data_survey!BQ242</f>
        <v>3</v>
      </c>
      <c r="AC243" s="17">
        <f>data_survey!BT242</f>
        <v>0</v>
      </c>
      <c r="AD243" s="17">
        <f>data_survey!CU242</f>
        <v>0</v>
      </c>
      <c r="AE243" s="17">
        <f>data_survey!CV242</f>
        <v>0</v>
      </c>
      <c r="AF243" s="17">
        <f>data_survey!CW242</f>
        <v>0</v>
      </c>
      <c r="AG243" s="17">
        <f>data_survey!CO242</f>
        <v>1</v>
      </c>
      <c r="AH243" s="17">
        <f>data_survey!DA242</f>
        <v>0</v>
      </c>
      <c r="AI243" s="17">
        <f>data_survey!DC242</f>
        <v>0</v>
      </c>
      <c r="AJ243" s="17">
        <f>data_survey!DQ242</f>
        <v>0</v>
      </c>
      <c r="AK243" s="17">
        <f>data_survey!DF242</f>
        <v>1</v>
      </c>
      <c r="AL243" s="17">
        <f>if(AK243=1, data_survey!DN242, 0)</f>
        <v>0.5</v>
      </c>
      <c r="AM243" s="17">
        <f>data_survey!CM242</f>
        <v>3.5</v>
      </c>
      <c r="AN243" s="17">
        <f>data_survey!DH242</f>
        <v>0</v>
      </c>
      <c r="AO243" s="17">
        <f>data_survey!DJ242</f>
        <v>0</v>
      </c>
      <c r="AP243" s="17">
        <f>data_survey!DL242</f>
        <v>0</v>
      </c>
      <c r="AQ243" s="17">
        <f>data_survey!BC242</f>
        <v>1</v>
      </c>
      <c r="AR243" s="17">
        <f>data_survey!BD242</f>
        <v>1</v>
      </c>
      <c r="AS243" s="17">
        <f>data_survey!BE242</f>
        <v>1</v>
      </c>
      <c r="AT243" s="17">
        <f>data_survey!BF242</f>
        <v>1</v>
      </c>
      <c r="AU243" s="17">
        <f>data_survey!BG242</f>
        <v>2</v>
      </c>
      <c r="AV243" s="17">
        <f>data_survey!BH242</f>
        <v>1</v>
      </c>
      <c r="AW243" s="17">
        <f>data_survey!BI242</f>
        <v>2</v>
      </c>
      <c r="AX243" s="17">
        <f>data_survey!AP242</f>
        <v>1</v>
      </c>
      <c r="AY243" s="17">
        <f>data_survey!AQ242</f>
        <v>2</v>
      </c>
      <c r="AZ243" s="17">
        <f>data_survey!AR242</f>
        <v>1</v>
      </c>
      <c r="BA243" s="17">
        <f>data_survey!AS242</f>
        <v>2</v>
      </c>
      <c r="BB243" s="17">
        <f>data_survey!AT242</f>
        <v>1</v>
      </c>
      <c r="BC243" s="17">
        <f>data_survey!AU242</f>
        <v>2</v>
      </c>
      <c r="BD243" s="17">
        <f>data_survey!AV242</f>
        <v>2</v>
      </c>
      <c r="BE243" s="17">
        <f>data_survey!AW242</f>
        <v>1</v>
      </c>
      <c r="BF243" s="17">
        <f>data_survey!AX242</f>
        <v>1</v>
      </c>
      <c r="BG243" s="17"/>
    </row>
    <row r="244">
      <c r="A244" s="17">
        <f>if(data_survey!C243="Nam", 0, 1)</f>
        <v>1</v>
      </c>
      <c r="B244" s="17">
        <f>IFERROR(__xludf.DUMMYFUNCTION("LET(
  t, LOWER(TRIM(data_survey!E243)),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44" s="17">
        <f>IFERROR(__xludf.DUMMYFUNCTION("LET(
  t, LOWER(TRIM(data_survey!G243)),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44" s="17">
        <f>IFERROR(__xludf.DUMMYFUNCTION("LET(
  text, LOWER(data_survey!I243),
  IFERROR(
    IFS(
      REGEXMATCH(text,""ở cùng gia đình|ở trọ cùng gia đình""), 0,
      REGEXMATCH(text,""thuê trọ""), 1,
      REGEXMATCH(text,""ở ktx""), 2,
      REGEXMATCH(text,""có nhà tại khu vực đang học|c"&amp;"ó nhà|ở riêng tại chung cư""), 3,
      REGEXMATCH(text,""ở nhà người quen""), 4
    ),
  -1)
)"),0.0)</f>
        <v>0</v>
      </c>
      <c r="E244" s="17">
        <f>IFERROR(__xludf.DUMMYFUNCTION("LET(
  t, LOWER(TRIM(data_survey!K243)),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44" s="17">
        <f>IFERROR(__xludf.DUMMYFUNCTION("LET(
  t, LOWER(TRIM(data_survey!M243)),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44" s="17">
        <f>if(data_survey!O243="Có", 1, 0)</f>
        <v>0</v>
      </c>
      <c r="H244" s="17">
        <f>if(data_survey!R243="", 0, data_survey!R243)</f>
        <v>0</v>
      </c>
      <c r="I244" s="17">
        <f>data_survey!W243</f>
        <v>0</v>
      </c>
      <c r="J244" s="17">
        <f>if(data_survey!AF243="Không áp lực", 0, if(data_survey!AF243="Có chút áp lực", 1, if(data_survey!AF243="Áp lực nhiều", 2, 3)))</f>
        <v>3</v>
      </c>
      <c r="K244" s="17">
        <f>SWITCH(data_survey!AG243,
 "Không ảnh hưởng",0,
 "Có chút ảnh hưởng",1,
 "Ảnh hưởng nhiều",2,
 "Ảnh hưởng rất nhiều",3)</f>
        <v>2</v>
      </c>
      <c r="L244" s="17">
        <f>SWITCH(data_survey!AD243,
 "Không",0,
 "Có một chút",1,
 "Rất lo lắng",2)</f>
        <v>2</v>
      </c>
      <c r="M244" s="17">
        <f>SWITCH(data_survey!AE243,
 "Không",0,
 "Có một chút",1,
 "Nhiều",2)</f>
        <v>1</v>
      </c>
      <c r="N244" s="17">
        <f>data_survey!BV243</f>
        <v>3</v>
      </c>
      <c r="O244" s="17">
        <f>SWITCH(data_survey!BY243,
 "Không",0,
 "Có",1,
 "Nhiều",2)</f>
        <v>0</v>
      </c>
      <c r="P244" s="17">
        <f>if(data_survey!BW243="Không", 0, 1)</f>
        <v>1</v>
      </c>
      <c r="Q244" s="17">
        <f>IF(OR(
ISNUMBER(SEARCH("cha",data_survey!BX243)),
ISNUMBER(SEARCH("mẹ",data_survey!BX243)),
ISNUMBER(SEARCH("ba mẹ",data_survey!BX243)),
ISNUMBER(SEARCH("bame",data_survey!BX243)),
ISNUMBER(SEARCH("gia đình",data_survey!BX243)),
ISNUMBER(SEARCH("chị",data_survey!BX243)),
ISNUMBER(SEARCH("anh",data_survey!BX243)),
ISNUMBER(SEARCH("ông bà",data_survey!BX243)),
ISNUMBER(SEARCH("giám hộ",data_survey!BX243))
),1,
IF(OR(
ISNUMBER(SEARCH("bản thân",data_survey!BX243)),
ISNUMBER(SEARCH("tự mình",data_survey!BX243)),
ISNUMBER(SEARCH("tự bản thân",data_survey!BX243)),
ISNUMBER(SEARCH("tiền đi làm",data_survey!BX243)),
ISNUMBER(SEARCH("nghiên cứu khoa học",data_survey!BX243)),
ISNUMBER(SEARCH("một nửa lo",data_survey!BX243))
),2,
IF(OR(
ISNUMBER(SEARCH("học bổng",data_survey!BX243)),
ISNUMBER(SEARCH("giảm học phí",data_survey!BX243)),
ISNUMBER(SEARCH("không cần HP",data_survey!BX243)),
ISNUMBER(SEARCH("sư phạm",data_survey!BX243))
),3,4)))</f>
        <v>1</v>
      </c>
      <c r="R244" s="17">
        <f>data_survey!AN243</f>
        <v>0</v>
      </c>
      <c r="S244" s="17">
        <f>data_survey!AJ243</f>
        <v>1</v>
      </c>
      <c r="T244" s="17">
        <f>data_survey!AJ243</f>
        <v>1</v>
      </c>
      <c r="U244" s="17">
        <f>data_survey!CI243</f>
        <v>0</v>
      </c>
      <c r="V244" s="17">
        <f>data_survey!CG243</f>
        <v>0</v>
      </c>
      <c r="W244" s="17">
        <f>data_survey!CE243</f>
        <v>0</v>
      </c>
      <c r="X244" s="17">
        <f>data_survey!CC243</f>
        <v>1</v>
      </c>
      <c r="Y244" s="17">
        <f>data_survey!CA243</f>
        <v>1</v>
      </c>
      <c r="Z244" s="17">
        <f>data_survey!BN243</f>
        <v>5</v>
      </c>
      <c r="AA244" s="17">
        <f>data_survey!BP243</f>
        <v>0</v>
      </c>
      <c r="AB244" s="17">
        <f>data_survey!BQ243</f>
        <v>5</v>
      </c>
      <c r="AC244" s="17">
        <f>data_survey!BT243</f>
        <v>1</v>
      </c>
      <c r="AD244" s="17">
        <f>data_survey!CU243</f>
        <v>0</v>
      </c>
      <c r="AE244" s="17">
        <f>data_survey!CV243</f>
        <v>0</v>
      </c>
      <c r="AF244" s="17">
        <f>data_survey!CW243</f>
        <v>0</v>
      </c>
      <c r="AG244" s="17">
        <f>data_survey!CO243</f>
        <v>1</v>
      </c>
      <c r="AH244" s="17">
        <f>data_survey!DA243</f>
        <v>0</v>
      </c>
      <c r="AI244" s="17">
        <f>data_survey!DC243</f>
        <v>1</v>
      </c>
      <c r="AJ244" s="17">
        <f>data_survey!DQ243</f>
        <v>0</v>
      </c>
      <c r="AK244" s="17">
        <f>data_survey!DF243</f>
        <v>0</v>
      </c>
      <c r="AL244" s="17">
        <f>if(AK244=1, data_survey!DN243, 0)</f>
        <v>0</v>
      </c>
      <c r="AM244" s="17">
        <f>data_survey!CM243</f>
        <v>3.5</v>
      </c>
      <c r="AN244" s="17">
        <f>data_survey!DH243</f>
        <v>0</v>
      </c>
      <c r="AO244" s="17">
        <f>data_survey!DJ243</f>
        <v>0</v>
      </c>
      <c r="AP244" s="17">
        <f>data_survey!DL243</f>
        <v>0</v>
      </c>
      <c r="AQ244" s="17">
        <f>data_survey!BC243</f>
        <v>2</v>
      </c>
      <c r="AR244" s="17">
        <f>data_survey!BD243</f>
        <v>2</v>
      </c>
      <c r="AS244" s="17">
        <f>data_survey!BE243</f>
        <v>3</v>
      </c>
      <c r="AT244" s="17">
        <f>data_survey!BF243</f>
        <v>2</v>
      </c>
      <c r="AU244" s="17">
        <f>data_survey!BG243</f>
        <v>3</v>
      </c>
      <c r="AV244" s="17">
        <f>data_survey!BH243</f>
        <v>1</v>
      </c>
      <c r="AW244" s="17">
        <f>data_survey!BI243</f>
        <v>1</v>
      </c>
      <c r="AX244" s="17">
        <f>data_survey!AP243</f>
        <v>3</v>
      </c>
      <c r="AY244" s="17">
        <f>data_survey!AQ243</f>
        <v>2</v>
      </c>
      <c r="AZ244" s="17">
        <f>data_survey!AR243</f>
        <v>3</v>
      </c>
      <c r="BA244" s="17">
        <f>data_survey!AS243</f>
        <v>2</v>
      </c>
      <c r="BB244" s="17">
        <f>data_survey!AT243</f>
        <v>2</v>
      </c>
      <c r="BC244" s="17">
        <f>data_survey!AU243</f>
        <v>2</v>
      </c>
      <c r="BD244" s="17">
        <f>data_survey!AV243</f>
        <v>3</v>
      </c>
      <c r="BE244" s="17">
        <f>data_survey!AW243</f>
        <v>1</v>
      </c>
      <c r="BF244" s="17">
        <f>data_survey!AX243</f>
        <v>1</v>
      </c>
      <c r="BG244" s="17"/>
    </row>
    <row r="245">
      <c r="A245" s="17">
        <f>if(data_survey!C244="Nam", 0, 1)</f>
        <v>1</v>
      </c>
      <c r="B245" s="17">
        <f>IFERROR(__xludf.DUMMYFUNCTION("LET(
  t, LOWER(TRIM(data_survey!E244)),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45" s="17">
        <f>IFERROR(__xludf.DUMMYFUNCTION("LET(
  t, LOWER(TRIM(data_survey!G244)),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45" s="17">
        <f>IFERROR(__xludf.DUMMYFUNCTION("LET(
  text, LOWER(data_survey!I244),
  IFERROR(
    IFS(
      REGEXMATCH(text,""ở cùng gia đình|ở trọ cùng gia đình""), 0,
      REGEXMATCH(text,""thuê trọ""), 1,
      REGEXMATCH(text,""ở ktx""), 2,
      REGEXMATCH(text,""có nhà tại khu vực đang học|c"&amp;"ó nhà|ở riêng tại chung cư""), 3,
      REGEXMATCH(text,""ở nhà người quen""), 4
    ),
  -1)
)"),1.0)</f>
        <v>1</v>
      </c>
      <c r="E245" s="17">
        <f>IFERROR(__xludf.DUMMYFUNCTION("LET(
  t, LOWER(TRIM(data_survey!K244)),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45" s="17">
        <f>IFERROR(__xludf.DUMMYFUNCTION("LET(
  t, LOWER(TRIM(data_survey!M244)),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45" s="17">
        <f>if(data_survey!O244="Có", 1, 0)</f>
        <v>0</v>
      </c>
      <c r="H245" s="17">
        <f>if(data_survey!R244="", 0, data_survey!R244)</f>
        <v>0</v>
      </c>
      <c r="I245" s="17">
        <f>data_survey!W244</f>
        <v>0</v>
      </c>
      <c r="J245" s="17">
        <f>if(data_survey!AF244="Không áp lực", 0, if(data_survey!AF244="Có chút áp lực", 1, if(data_survey!AF244="Áp lực nhiều", 2, 3)))</f>
        <v>2</v>
      </c>
      <c r="K245" s="17">
        <f>SWITCH(data_survey!AG244,
 "Không ảnh hưởng",0,
 "Có chút ảnh hưởng",1,
 "Ảnh hưởng nhiều",2,
 "Ảnh hưởng rất nhiều",3)</f>
        <v>1</v>
      </c>
      <c r="L245" s="17">
        <f>SWITCH(data_survey!AD244,
 "Không",0,
 "Có một chút",1,
 "Rất lo lắng",2)</f>
        <v>2</v>
      </c>
      <c r="M245" s="17">
        <f>SWITCH(data_survey!AE244,
 "Không",0,
 "Có một chút",1,
 "Nhiều",2)</f>
        <v>0</v>
      </c>
      <c r="N245" s="17">
        <f>data_survey!BV244</f>
        <v>3</v>
      </c>
      <c r="O245" s="17">
        <f>SWITCH(data_survey!BY244,
 "Không",0,
 "Có",1,
 "Nhiều",2)</f>
        <v>0</v>
      </c>
      <c r="P245" s="17">
        <f>if(data_survey!BW244="Không", 0, 1)</f>
        <v>0</v>
      </c>
      <c r="Q245" s="17">
        <f>IF(OR(
ISNUMBER(SEARCH("cha",data_survey!BX244)),
ISNUMBER(SEARCH("mẹ",data_survey!BX244)),
ISNUMBER(SEARCH("ba mẹ",data_survey!BX244)),
ISNUMBER(SEARCH("bame",data_survey!BX244)),
ISNUMBER(SEARCH("gia đình",data_survey!BX244)),
ISNUMBER(SEARCH("chị",data_survey!BX244)),
ISNUMBER(SEARCH("anh",data_survey!BX244)),
ISNUMBER(SEARCH("ông bà",data_survey!BX244)),
ISNUMBER(SEARCH("giám hộ",data_survey!BX244))
),1,
IF(OR(
ISNUMBER(SEARCH("bản thân",data_survey!BX244)),
ISNUMBER(SEARCH("tự mình",data_survey!BX244)),
ISNUMBER(SEARCH("tự bản thân",data_survey!BX244)),
ISNUMBER(SEARCH("tiền đi làm",data_survey!BX244)),
ISNUMBER(SEARCH("nghiên cứu khoa học",data_survey!BX244)),
ISNUMBER(SEARCH("một nửa lo",data_survey!BX244))
),2,
IF(OR(
ISNUMBER(SEARCH("học bổng",data_survey!BX244)),
ISNUMBER(SEARCH("giảm học phí",data_survey!BX244)),
ISNUMBER(SEARCH("không cần HP",data_survey!BX244)),
ISNUMBER(SEARCH("sư phạm",data_survey!BX244))
),3,4)))</f>
        <v>1</v>
      </c>
      <c r="R245" s="17">
        <f>data_survey!AN244</f>
        <v>0</v>
      </c>
      <c r="S245" s="17">
        <f>data_survey!AJ244</f>
        <v>0</v>
      </c>
      <c r="T245" s="17">
        <f>data_survey!AJ244</f>
        <v>0</v>
      </c>
      <c r="U245" s="17">
        <f>data_survey!CI244</f>
        <v>1</v>
      </c>
      <c r="V245" s="17">
        <f>data_survey!CG244</f>
        <v>1</v>
      </c>
      <c r="W245" s="17">
        <f>data_survey!CE244</f>
        <v>2</v>
      </c>
      <c r="X245" s="17">
        <f>data_survey!CC244</f>
        <v>1</v>
      </c>
      <c r="Y245" s="17">
        <f>data_survey!CA244</f>
        <v>1</v>
      </c>
      <c r="Z245" s="17">
        <f>data_survey!BN244</f>
        <v>3</v>
      </c>
      <c r="AA245" s="17">
        <f>data_survey!BP244</f>
        <v>0</v>
      </c>
      <c r="AB245" s="17">
        <f>data_survey!BQ244</f>
        <v>2</v>
      </c>
      <c r="AC245" s="17">
        <f>data_survey!BT244</f>
        <v>1</v>
      </c>
      <c r="AD245" s="17">
        <f>data_survey!CU244</f>
        <v>0</v>
      </c>
      <c r="AE245" s="17">
        <f>data_survey!CV244</f>
        <v>0</v>
      </c>
      <c r="AF245" s="17">
        <f>data_survey!CW244</f>
        <v>0</v>
      </c>
      <c r="AG245" s="17">
        <f>data_survey!CO244</f>
        <v>0</v>
      </c>
      <c r="AH245" s="17">
        <f>data_survey!DA244</f>
        <v>0</v>
      </c>
      <c r="AI245" s="17">
        <f>data_survey!DC244</f>
        <v>0</v>
      </c>
      <c r="AJ245" s="17">
        <f>data_survey!DQ244</f>
        <v>0</v>
      </c>
      <c r="AK245" s="17">
        <f>data_survey!DF244</f>
        <v>0</v>
      </c>
      <c r="AL245" s="17">
        <f>if(AK245=1, data_survey!DN244, 0)</f>
        <v>0</v>
      </c>
      <c r="AM245" s="17">
        <f>data_survey!CM244</f>
        <v>6</v>
      </c>
      <c r="AN245" s="17">
        <f>data_survey!DH244</f>
        <v>1</v>
      </c>
      <c r="AO245" s="17">
        <f>data_survey!DJ244</f>
        <v>0</v>
      </c>
      <c r="AP245" s="17">
        <f>data_survey!DL244</f>
        <v>0</v>
      </c>
      <c r="AQ245" s="17">
        <f>data_survey!BC244</f>
        <v>3</v>
      </c>
      <c r="AR245" s="17">
        <f>data_survey!BD244</f>
        <v>2</v>
      </c>
      <c r="AS245" s="17">
        <f>data_survey!BE244</f>
        <v>3</v>
      </c>
      <c r="AT245" s="17">
        <f>data_survey!BF244</f>
        <v>3</v>
      </c>
      <c r="AU245" s="17">
        <f>data_survey!BG244</f>
        <v>3</v>
      </c>
      <c r="AV245" s="17">
        <f>data_survey!BH244</f>
        <v>2</v>
      </c>
      <c r="AW245" s="17">
        <f>data_survey!BI244</f>
        <v>1</v>
      </c>
      <c r="AX245" s="17">
        <f>data_survey!AP244</f>
        <v>3</v>
      </c>
      <c r="AY245" s="17">
        <f>data_survey!AQ244</f>
        <v>3</v>
      </c>
      <c r="AZ245" s="17">
        <f>data_survey!AR244</f>
        <v>3</v>
      </c>
      <c r="BA245" s="17">
        <f>data_survey!AS244</f>
        <v>3</v>
      </c>
      <c r="BB245" s="17">
        <f>data_survey!AT244</f>
        <v>2</v>
      </c>
      <c r="BC245" s="17">
        <f>data_survey!AU244</f>
        <v>2</v>
      </c>
      <c r="BD245" s="17">
        <f>data_survey!AV244</f>
        <v>3</v>
      </c>
      <c r="BE245" s="17">
        <f>data_survey!AW244</f>
        <v>2</v>
      </c>
      <c r="BF245" s="17">
        <f>data_survey!AX244</f>
        <v>1</v>
      </c>
      <c r="BG245" s="17"/>
    </row>
    <row r="246">
      <c r="A246" s="17">
        <f>if(data_survey!C245="Nam", 0, 1)</f>
        <v>1</v>
      </c>
      <c r="B246" s="17">
        <f>IFERROR(__xludf.DUMMYFUNCTION("LET(
  t, LOWER(TRIM(data_survey!E245)),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46" s="17">
        <f>IFERROR(__xludf.DUMMYFUNCTION("LET(
  t, LOWER(TRIM(data_survey!G245)),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46" s="17">
        <f>IFERROR(__xludf.DUMMYFUNCTION("LET(
  text, LOWER(data_survey!I245),
  IFERROR(
    IFS(
      REGEXMATCH(text,""ở cùng gia đình|ở trọ cùng gia đình""), 0,
      REGEXMATCH(text,""thuê trọ""), 1,
      REGEXMATCH(text,""ở ktx""), 2,
      REGEXMATCH(text,""có nhà tại khu vực đang học|c"&amp;"ó nhà|ở riêng tại chung cư""), 3,
      REGEXMATCH(text,""ở nhà người quen""), 4
    ),
  -1)
)"),1.0)</f>
        <v>1</v>
      </c>
      <c r="E246" s="17">
        <f>IFERROR(__xludf.DUMMYFUNCTION("LET(
  t, LOWER(TRIM(data_survey!K245)),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46" s="17">
        <f>IFERROR(__xludf.DUMMYFUNCTION("LET(
  t, LOWER(TRIM(data_survey!M245)),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46" s="17">
        <f>if(data_survey!O245="Có", 1, 0)</f>
        <v>1</v>
      </c>
      <c r="H246" s="17">
        <f>if(data_survey!R245="", 0, data_survey!R245)</f>
        <v>1</v>
      </c>
      <c r="I246" s="17">
        <f>data_survey!W245</f>
        <v>40</v>
      </c>
      <c r="J246" s="17">
        <f>if(data_survey!AF245="Không áp lực", 0, if(data_survey!AF245="Có chút áp lực", 1, if(data_survey!AF245="Áp lực nhiều", 2, 3)))</f>
        <v>3</v>
      </c>
      <c r="K246" s="17">
        <f>SWITCH(data_survey!AG245,
 "Không ảnh hưởng",0,
 "Có chút ảnh hưởng",1,
 "Ảnh hưởng nhiều",2,
 "Ảnh hưởng rất nhiều",3)</f>
        <v>2</v>
      </c>
      <c r="L246" s="17">
        <f>SWITCH(data_survey!AD245,
 "Không",0,
 "Có một chút",1,
 "Rất lo lắng",2)</f>
        <v>2</v>
      </c>
      <c r="M246" s="17">
        <f>SWITCH(data_survey!AE245,
 "Không",0,
 "Có một chút",1,
 "Nhiều",2)</f>
        <v>0</v>
      </c>
      <c r="N246" s="17">
        <f>data_survey!BV245</f>
        <v>2</v>
      </c>
      <c r="O246" s="17">
        <f>SWITCH(data_survey!BY245,
 "Không",0,
 "Có",1,
 "Nhiều",2)</f>
        <v>1</v>
      </c>
      <c r="P246" s="17">
        <f>if(data_survey!BW245="Không", 0, 1)</f>
        <v>1</v>
      </c>
      <c r="Q246" s="17">
        <f>IF(OR(
ISNUMBER(SEARCH("cha",data_survey!BX245)),
ISNUMBER(SEARCH("mẹ",data_survey!BX245)),
ISNUMBER(SEARCH("ba mẹ",data_survey!BX245)),
ISNUMBER(SEARCH("bame",data_survey!BX245)),
ISNUMBER(SEARCH("gia đình",data_survey!BX245)),
ISNUMBER(SEARCH("chị",data_survey!BX245)),
ISNUMBER(SEARCH("anh",data_survey!BX245)),
ISNUMBER(SEARCH("ông bà",data_survey!BX245)),
ISNUMBER(SEARCH("giám hộ",data_survey!BX245))
),1,
IF(OR(
ISNUMBER(SEARCH("bản thân",data_survey!BX245)),
ISNUMBER(SEARCH("tự mình",data_survey!BX245)),
ISNUMBER(SEARCH("tự bản thân",data_survey!BX245)),
ISNUMBER(SEARCH("tiền đi làm",data_survey!BX245)),
ISNUMBER(SEARCH("nghiên cứu khoa học",data_survey!BX245)),
ISNUMBER(SEARCH("một nửa lo",data_survey!BX245))
),2,
IF(OR(
ISNUMBER(SEARCH("học bổng",data_survey!BX245)),
ISNUMBER(SEARCH("giảm học phí",data_survey!BX245)),
ISNUMBER(SEARCH("không cần HP",data_survey!BX245)),
ISNUMBER(SEARCH("sư phạm",data_survey!BX245))
),3,4)))</f>
        <v>1</v>
      </c>
      <c r="R246" s="17">
        <f>data_survey!AN245</f>
        <v>0</v>
      </c>
      <c r="S246" s="17">
        <f>data_survey!AJ245</f>
        <v>0</v>
      </c>
      <c r="T246" s="17">
        <f>data_survey!AJ245</f>
        <v>0</v>
      </c>
      <c r="U246" s="17">
        <f>data_survey!CI245</f>
        <v>1</v>
      </c>
      <c r="V246" s="17">
        <f>data_survey!CG245</f>
        <v>1</v>
      </c>
      <c r="W246" s="17">
        <f>data_survey!CE245</f>
        <v>0</v>
      </c>
      <c r="X246" s="17">
        <f>data_survey!CC245</f>
        <v>2</v>
      </c>
      <c r="Y246" s="17">
        <f>data_survey!CA245</f>
        <v>1</v>
      </c>
      <c r="Z246" s="17">
        <f>data_survey!BN245</f>
        <v>5</v>
      </c>
      <c r="AA246" s="17">
        <f>data_survey!BP245</f>
        <v>1</v>
      </c>
      <c r="AB246" s="17">
        <f>data_survey!BQ245</f>
        <v>6</v>
      </c>
      <c r="AC246" s="17">
        <f>data_survey!BT245</f>
        <v>1</v>
      </c>
      <c r="AD246" s="17">
        <f>data_survey!CU245</f>
        <v>0</v>
      </c>
      <c r="AE246" s="17">
        <f>data_survey!CV245</f>
        <v>1</v>
      </c>
      <c r="AF246" s="17">
        <f>data_survey!CW245</f>
        <v>0</v>
      </c>
      <c r="AG246" s="17">
        <f>data_survey!CO245</f>
        <v>1</v>
      </c>
      <c r="AH246" s="17">
        <f>data_survey!DA245</f>
        <v>0</v>
      </c>
      <c r="AI246" s="17">
        <f>data_survey!DC245</f>
        <v>0</v>
      </c>
      <c r="AJ246" s="17">
        <f>data_survey!DQ245</f>
        <v>0</v>
      </c>
      <c r="AK246" s="17">
        <f>data_survey!DF245</f>
        <v>0</v>
      </c>
      <c r="AL246" s="17">
        <f>if(AK246=1, data_survey!DN245, 0)</f>
        <v>0</v>
      </c>
      <c r="AM246" s="17">
        <f>data_survey!CM245</f>
        <v>3.5</v>
      </c>
      <c r="AN246" s="17">
        <f>data_survey!DH245</f>
        <v>0</v>
      </c>
      <c r="AO246" s="17">
        <f>data_survey!DJ245</f>
        <v>0</v>
      </c>
      <c r="AP246" s="17">
        <f>data_survey!DL245</f>
        <v>0</v>
      </c>
      <c r="AQ246" s="17">
        <f>data_survey!BC245</f>
        <v>3</v>
      </c>
      <c r="AR246" s="17">
        <f>data_survey!BD245</f>
        <v>3</v>
      </c>
      <c r="AS246" s="17">
        <f>data_survey!BE245</f>
        <v>3</v>
      </c>
      <c r="AT246" s="17">
        <f>data_survey!BF245</f>
        <v>4</v>
      </c>
      <c r="AU246" s="17">
        <f>data_survey!BG245</f>
        <v>3</v>
      </c>
      <c r="AV246" s="17">
        <f>data_survey!BH245</f>
        <v>3</v>
      </c>
      <c r="AW246" s="17">
        <f>data_survey!BI245</f>
        <v>3</v>
      </c>
      <c r="AX246" s="17">
        <f>data_survey!AP245</f>
        <v>3</v>
      </c>
      <c r="AY246" s="17">
        <f>data_survey!AQ245</f>
        <v>3</v>
      </c>
      <c r="AZ246" s="17">
        <f>data_survey!AR245</f>
        <v>2</v>
      </c>
      <c r="BA246" s="17">
        <f>data_survey!AS245</f>
        <v>3</v>
      </c>
      <c r="BB246" s="17">
        <f>data_survey!AT245</f>
        <v>3</v>
      </c>
      <c r="BC246" s="17">
        <f>data_survey!AU245</f>
        <v>4</v>
      </c>
      <c r="BD246" s="17">
        <f>data_survey!AV245</f>
        <v>4</v>
      </c>
      <c r="BE246" s="17">
        <f>data_survey!AW245</f>
        <v>4</v>
      </c>
      <c r="BF246" s="17">
        <f>data_survey!AX245</f>
        <v>2</v>
      </c>
      <c r="BG246" s="17"/>
    </row>
    <row r="247">
      <c r="A247" s="17">
        <f>if(data_survey!C246="Nam", 0, 1)</f>
        <v>1</v>
      </c>
      <c r="B247" s="17">
        <f>IFERROR(__xludf.DUMMYFUNCTION("LET(
  t, LOWER(TRIM(data_survey!E246)),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47" s="17">
        <f>IFERROR(__xludf.DUMMYFUNCTION("LET(
  t, LOWER(TRIM(data_survey!G246)),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47" s="17">
        <f>IFERROR(__xludf.DUMMYFUNCTION("LET(
  text, LOWER(data_survey!I246),
  IFERROR(
    IFS(
      REGEXMATCH(text,""ở cùng gia đình|ở trọ cùng gia đình""), 0,
      REGEXMATCH(text,""thuê trọ""), 1,
      REGEXMATCH(text,""ở ktx""), 2,
      REGEXMATCH(text,""có nhà tại khu vực đang học|c"&amp;"ó nhà|ở riêng tại chung cư""), 3,
      REGEXMATCH(text,""ở nhà người quen""), 4
    ),
  -1)
)"),1.0)</f>
        <v>1</v>
      </c>
      <c r="E247" s="17">
        <f>IFERROR(__xludf.DUMMYFUNCTION("LET(
  t, LOWER(TRIM(data_survey!K246)),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47" s="17">
        <f>IFERROR(__xludf.DUMMYFUNCTION("LET(
  t, LOWER(TRIM(data_survey!M246)),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47" s="17">
        <f>if(data_survey!O246="Có", 1, 0)</f>
        <v>0</v>
      </c>
      <c r="H247" s="17">
        <f>if(data_survey!R246="", 0, data_survey!R246)</f>
        <v>0</v>
      </c>
      <c r="I247" s="17">
        <f>data_survey!W246</f>
        <v>0</v>
      </c>
      <c r="J247" s="17">
        <f>if(data_survey!AF246="Không áp lực", 0, if(data_survey!AF246="Có chút áp lực", 1, if(data_survey!AF246="Áp lực nhiều", 2, 3)))</f>
        <v>1</v>
      </c>
      <c r="K247" s="17">
        <f>SWITCH(data_survey!AG246,
 "Không ảnh hưởng",0,
 "Có chút ảnh hưởng",1,
 "Ảnh hưởng nhiều",2,
 "Ảnh hưởng rất nhiều",3)</f>
        <v>0</v>
      </c>
      <c r="L247" s="17">
        <f>SWITCH(data_survey!AD246,
 "Không",0,
 "Có một chút",1,
 "Rất lo lắng",2)</f>
        <v>2</v>
      </c>
      <c r="M247" s="17">
        <f>SWITCH(data_survey!AE246,
 "Không",0,
 "Có một chút",1,
 "Nhiều",2)</f>
        <v>1</v>
      </c>
      <c r="N247" s="17">
        <f>data_survey!BV246</f>
        <v>4</v>
      </c>
      <c r="O247" s="17">
        <f>SWITCH(data_survey!BY246,
 "Không",0,
 "Có",1,
 "Nhiều",2)</f>
        <v>0</v>
      </c>
      <c r="P247" s="17">
        <f>if(data_survey!BW246="Không", 0, 1)</f>
        <v>0</v>
      </c>
      <c r="Q247" s="17">
        <f>IF(OR(
ISNUMBER(SEARCH("cha",data_survey!BX246)),
ISNUMBER(SEARCH("mẹ",data_survey!BX246)),
ISNUMBER(SEARCH("ba mẹ",data_survey!BX246)),
ISNUMBER(SEARCH("bame",data_survey!BX246)),
ISNUMBER(SEARCH("gia đình",data_survey!BX246)),
ISNUMBER(SEARCH("chị",data_survey!BX246)),
ISNUMBER(SEARCH("anh",data_survey!BX246)),
ISNUMBER(SEARCH("ông bà",data_survey!BX246)),
ISNUMBER(SEARCH("giám hộ",data_survey!BX246))
),1,
IF(OR(
ISNUMBER(SEARCH("bản thân",data_survey!BX246)),
ISNUMBER(SEARCH("tự mình",data_survey!BX246)),
ISNUMBER(SEARCH("tự bản thân",data_survey!BX246)),
ISNUMBER(SEARCH("tiền đi làm",data_survey!BX246)),
ISNUMBER(SEARCH("nghiên cứu khoa học",data_survey!BX246)),
ISNUMBER(SEARCH("một nửa lo",data_survey!BX246))
),2,
IF(OR(
ISNUMBER(SEARCH("học bổng",data_survey!BX246)),
ISNUMBER(SEARCH("giảm học phí",data_survey!BX246)),
ISNUMBER(SEARCH("không cần HP",data_survey!BX246)),
ISNUMBER(SEARCH("sư phạm",data_survey!BX246))
),3,4)))</f>
        <v>1</v>
      </c>
      <c r="R247" s="17">
        <f>data_survey!AN246</f>
        <v>2</v>
      </c>
      <c r="S247" s="17">
        <f>data_survey!AJ246</f>
        <v>1</v>
      </c>
      <c r="T247" s="17">
        <f>data_survey!AJ246</f>
        <v>1</v>
      </c>
      <c r="U247" s="17">
        <f>data_survey!CI246</f>
        <v>0</v>
      </c>
      <c r="V247" s="17">
        <f>data_survey!CG246</f>
        <v>0</v>
      </c>
      <c r="W247" s="17">
        <f>data_survey!CE246</f>
        <v>0</v>
      </c>
      <c r="X247" s="17">
        <f>data_survey!CC246</f>
        <v>1</v>
      </c>
      <c r="Y247" s="17">
        <f>data_survey!CA246</f>
        <v>0</v>
      </c>
      <c r="Z247" s="17">
        <f>data_survey!BN246</f>
        <v>2</v>
      </c>
      <c r="AA247" s="17">
        <f>data_survey!BP246</f>
        <v>0</v>
      </c>
      <c r="AB247" s="17">
        <f>data_survey!BQ246</f>
        <v>1</v>
      </c>
      <c r="AC247" s="17">
        <f>data_survey!BT246</f>
        <v>1</v>
      </c>
      <c r="AD247" s="17">
        <f>data_survey!CU246</f>
        <v>0</v>
      </c>
      <c r="AE247" s="17">
        <f>data_survey!CV246</f>
        <v>1</v>
      </c>
      <c r="AF247" s="17">
        <f>data_survey!CW246</f>
        <v>1</v>
      </c>
      <c r="AG247" s="17">
        <f>data_survey!CO246</f>
        <v>1</v>
      </c>
      <c r="AH247" s="17">
        <f>data_survey!DA246</f>
        <v>0</v>
      </c>
      <c r="AI247" s="17">
        <f>data_survey!DC246</f>
        <v>0</v>
      </c>
      <c r="AJ247" s="17">
        <f>data_survey!DQ246</f>
        <v>1</v>
      </c>
      <c r="AK247" s="17">
        <f>data_survey!DF246</f>
        <v>1</v>
      </c>
      <c r="AL247" s="17">
        <f>if(AK247=1, data_survey!DN246, 0)</f>
        <v>2.5</v>
      </c>
      <c r="AM247" s="17">
        <f>data_survey!CM246</f>
        <v>3.5</v>
      </c>
      <c r="AN247" s="17">
        <f>data_survey!DH246</f>
        <v>0</v>
      </c>
      <c r="AO247" s="17">
        <f>data_survey!DJ246</f>
        <v>0</v>
      </c>
      <c r="AP247" s="17">
        <f>data_survey!DL246</f>
        <v>0</v>
      </c>
      <c r="AQ247" s="17">
        <f>data_survey!BC246</f>
        <v>2</v>
      </c>
      <c r="AR247" s="17">
        <f>data_survey!BD246</f>
        <v>1</v>
      </c>
      <c r="AS247" s="17">
        <f>data_survey!BE246</f>
        <v>1</v>
      </c>
      <c r="AT247" s="17">
        <f>data_survey!BF246</f>
        <v>1</v>
      </c>
      <c r="AU247" s="17">
        <f>data_survey!BG246</f>
        <v>2</v>
      </c>
      <c r="AV247" s="17">
        <f>data_survey!BH246</f>
        <v>1</v>
      </c>
      <c r="AW247" s="17">
        <f>data_survey!BI246</f>
        <v>1</v>
      </c>
      <c r="AX247" s="17">
        <f>data_survey!AP246</f>
        <v>1</v>
      </c>
      <c r="AY247" s="17">
        <f>data_survey!AQ246</f>
        <v>1</v>
      </c>
      <c r="AZ247" s="17">
        <f>data_survey!AR246</f>
        <v>2</v>
      </c>
      <c r="BA247" s="17">
        <f>data_survey!AS246</f>
        <v>3</v>
      </c>
      <c r="BB247" s="17">
        <f>data_survey!AT246</f>
        <v>1</v>
      </c>
      <c r="BC247" s="17">
        <f>data_survey!AU246</f>
        <v>1</v>
      </c>
      <c r="BD247" s="17">
        <f>data_survey!AV246</f>
        <v>1</v>
      </c>
      <c r="BE247" s="17">
        <f>data_survey!AW246</f>
        <v>1</v>
      </c>
      <c r="BF247" s="17">
        <f>data_survey!AX246</f>
        <v>1</v>
      </c>
      <c r="BG247" s="17"/>
    </row>
    <row r="248">
      <c r="A248" s="17">
        <f>if(data_survey!C247="Nam", 0, 1)</f>
        <v>0</v>
      </c>
      <c r="B248" s="17">
        <f>IFERROR(__xludf.DUMMYFUNCTION("LET(
  t, LOWER(TRIM(data_survey!E247)),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48" s="17">
        <f>IFERROR(__xludf.DUMMYFUNCTION("LET(
  t, LOWER(TRIM(data_survey!G247)),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48" s="17">
        <f>IFERROR(__xludf.DUMMYFUNCTION("LET(
  text, LOWER(data_survey!I247),
  IFERROR(
    IFS(
      REGEXMATCH(text,""ở cùng gia đình|ở trọ cùng gia đình""), 0,
      REGEXMATCH(text,""thuê trọ""), 1,
      REGEXMATCH(text,""ở ktx""), 2,
      REGEXMATCH(text,""có nhà tại khu vực đang học|c"&amp;"ó nhà|ở riêng tại chung cư""), 3,
      REGEXMATCH(text,""ở nhà người quen""), 4
    ),
  -1)
)"),1.0)</f>
        <v>1</v>
      </c>
      <c r="E248" s="17">
        <f>IFERROR(__xludf.DUMMYFUNCTION("LET(
  t, LOWER(TRIM(data_survey!K247)),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48" s="17">
        <f>IFERROR(__xludf.DUMMYFUNCTION("LET(
  t, LOWER(TRIM(data_survey!M247)),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48" s="17">
        <f>if(data_survey!O247="Có", 1, 0)</f>
        <v>1</v>
      </c>
      <c r="H248" s="17">
        <f>if(data_survey!R247="", 0, data_survey!R247)</f>
        <v>1</v>
      </c>
      <c r="I248" s="17">
        <f>data_survey!W247</f>
        <v>40</v>
      </c>
      <c r="J248" s="17">
        <f>if(data_survey!AF247="Không áp lực", 0, if(data_survey!AF247="Có chút áp lực", 1, if(data_survey!AF247="Áp lực nhiều", 2, 3)))</f>
        <v>1</v>
      </c>
      <c r="K248" s="17">
        <f>SWITCH(data_survey!AG247,
 "Không ảnh hưởng",0,
 "Có chút ảnh hưởng",1,
 "Ảnh hưởng nhiều",2,
 "Ảnh hưởng rất nhiều",3)</f>
        <v>1</v>
      </c>
      <c r="L248" s="17">
        <f>SWITCH(data_survey!AD247,
 "Không",0,
 "Có một chút",1,
 "Rất lo lắng",2)</f>
        <v>2</v>
      </c>
      <c r="M248" s="17">
        <f>SWITCH(data_survey!AE247,
 "Không",0,
 "Có một chút",1,
 "Nhiều",2)</f>
        <v>1</v>
      </c>
      <c r="N248" s="17">
        <f>data_survey!BV247</f>
        <v>1</v>
      </c>
      <c r="O248" s="17">
        <f>SWITCH(data_survey!BY247,
 "Không",0,
 "Có",1,
 "Nhiều",2)</f>
        <v>1</v>
      </c>
      <c r="P248" s="17">
        <f>if(data_survey!BW247="Không", 0, 1)</f>
        <v>1</v>
      </c>
      <c r="Q248" s="17">
        <f>IF(OR(
ISNUMBER(SEARCH("cha",data_survey!BX247)),
ISNUMBER(SEARCH("mẹ",data_survey!BX247)),
ISNUMBER(SEARCH("ba mẹ",data_survey!BX247)),
ISNUMBER(SEARCH("bame",data_survey!BX247)),
ISNUMBER(SEARCH("gia đình",data_survey!BX247)),
ISNUMBER(SEARCH("chị",data_survey!BX247)),
ISNUMBER(SEARCH("anh",data_survey!BX247)),
ISNUMBER(SEARCH("ông bà",data_survey!BX247)),
ISNUMBER(SEARCH("giám hộ",data_survey!BX247))
),1,
IF(OR(
ISNUMBER(SEARCH("bản thân",data_survey!BX247)),
ISNUMBER(SEARCH("tự mình",data_survey!BX247)),
ISNUMBER(SEARCH("tự bản thân",data_survey!BX247)),
ISNUMBER(SEARCH("tiền đi làm",data_survey!BX247)),
ISNUMBER(SEARCH("nghiên cứu khoa học",data_survey!BX247)),
ISNUMBER(SEARCH("một nửa lo",data_survey!BX247))
),2,
IF(OR(
ISNUMBER(SEARCH("học bổng",data_survey!BX247)),
ISNUMBER(SEARCH("giảm học phí",data_survey!BX247)),
ISNUMBER(SEARCH("không cần HP",data_survey!BX247)),
ISNUMBER(SEARCH("sư phạm",data_survey!BX247))
),3,4)))</f>
        <v>4</v>
      </c>
      <c r="R248" s="17">
        <f>data_survey!AN247</f>
        <v>0</v>
      </c>
      <c r="S248" s="17">
        <f>data_survey!AJ247</f>
        <v>0</v>
      </c>
      <c r="T248" s="17">
        <f>data_survey!AJ247</f>
        <v>0</v>
      </c>
      <c r="U248" s="17">
        <f>data_survey!CI247</f>
        <v>0</v>
      </c>
      <c r="V248" s="17">
        <f>data_survey!CG247</f>
        <v>0</v>
      </c>
      <c r="W248" s="17">
        <f>data_survey!CE247</f>
        <v>0</v>
      </c>
      <c r="X248" s="17">
        <f>data_survey!CC247</f>
        <v>1</v>
      </c>
      <c r="Y248" s="17">
        <f>data_survey!CA247</f>
        <v>1</v>
      </c>
      <c r="Z248" s="17">
        <f>data_survey!BN247</f>
        <v>3</v>
      </c>
      <c r="AA248" s="17">
        <f>data_survey!BP247</f>
        <v>0</v>
      </c>
      <c r="AB248" s="17">
        <f>data_survey!BQ247</f>
        <v>1</v>
      </c>
      <c r="AC248" s="17">
        <f>data_survey!BT247</f>
        <v>1</v>
      </c>
      <c r="AD248" s="17">
        <f>data_survey!CU247</f>
        <v>1</v>
      </c>
      <c r="AE248" s="17">
        <f>data_survey!CV247</f>
        <v>1</v>
      </c>
      <c r="AF248" s="17">
        <f>data_survey!CW247</f>
        <v>1</v>
      </c>
      <c r="AG248" s="17">
        <f>data_survey!CO247</f>
        <v>0</v>
      </c>
      <c r="AH248" s="17">
        <f>data_survey!DA247</f>
        <v>1</v>
      </c>
      <c r="AI248" s="17">
        <f>data_survey!DC247</f>
        <v>1</v>
      </c>
      <c r="AJ248" s="17">
        <f>data_survey!DQ247</f>
        <v>0</v>
      </c>
      <c r="AK248" s="17">
        <f>data_survey!DF247</f>
        <v>0</v>
      </c>
      <c r="AL248" s="17">
        <f>if(AK248=1, data_survey!DN247, 0)</f>
        <v>0</v>
      </c>
      <c r="AM248" s="17">
        <f>data_survey!CM247</f>
        <v>1.5</v>
      </c>
      <c r="AN248" s="17">
        <f>data_survey!DH247</f>
        <v>0</v>
      </c>
      <c r="AO248" s="17">
        <f>data_survey!DJ247</f>
        <v>0</v>
      </c>
      <c r="AP248" s="17">
        <f>data_survey!DL247</f>
        <v>0</v>
      </c>
      <c r="AQ248" s="17">
        <f>data_survey!BC247</f>
        <v>2</v>
      </c>
      <c r="AR248" s="17">
        <f>data_survey!BD247</f>
        <v>1</v>
      </c>
      <c r="AS248" s="17">
        <f>data_survey!BE247</f>
        <v>1</v>
      </c>
      <c r="AT248" s="17">
        <f>data_survey!BF247</f>
        <v>1</v>
      </c>
      <c r="AU248" s="17">
        <f>data_survey!BG247</f>
        <v>3</v>
      </c>
      <c r="AV248" s="17">
        <f>data_survey!BH247</f>
        <v>1</v>
      </c>
      <c r="AW248" s="17">
        <f>data_survey!BI247</f>
        <v>2</v>
      </c>
      <c r="AX248" s="17">
        <f>data_survey!AP247</f>
        <v>2</v>
      </c>
      <c r="AY248" s="17">
        <f>data_survey!AQ247</f>
        <v>2</v>
      </c>
      <c r="AZ248" s="17">
        <f>data_survey!AR247</f>
        <v>3</v>
      </c>
      <c r="BA248" s="17">
        <f>data_survey!AS247</f>
        <v>3</v>
      </c>
      <c r="BB248" s="17">
        <f>data_survey!AT247</f>
        <v>1</v>
      </c>
      <c r="BC248" s="17">
        <f>data_survey!AU247</f>
        <v>2</v>
      </c>
      <c r="BD248" s="17">
        <f>data_survey!AV247</f>
        <v>1</v>
      </c>
      <c r="BE248" s="17">
        <f>data_survey!AW247</f>
        <v>1</v>
      </c>
      <c r="BF248" s="17">
        <f>data_survey!AX247</f>
        <v>2</v>
      </c>
      <c r="BG248" s="17"/>
    </row>
    <row r="249">
      <c r="A249" s="17">
        <f>if(data_survey!C248="Nam", 0, 1)</f>
        <v>1</v>
      </c>
      <c r="B249" s="17">
        <f>IFERROR(__xludf.DUMMYFUNCTION("LET(
  t, LOWER(TRIM(data_survey!E248)),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49" s="17">
        <f>IFERROR(__xludf.DUMMYFUNCTION("LET(
  t, LOWER(TRIM(data_survey!G248)),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49" s="17">
        <f>IFERROR(__xludf.DUMMYFUNCTION("LET(
  text, LOWER(data_survey!I248),
  IFERROR(
    IFS(
      REGEXMATCH(text,""ở cùng gia đình|ở trọ cùng gia đình""), 0,
      REGEXMATCH(text,""thuê trọ""), 1,
      REGEXMATCH(text,""ở ktx""), 2,
      REGEXMATCH(text,""có nhà tại khu vực đang học|c"&amp;"ó nhà|ở riêng tại chung cư""), 3,
      REGEXMATCH(text,""ở nhà người quen""), 4
    ),
  -1)
)"),3.0)</f>
        <v>3</v>
      </c>
      <c r="E249" s="17">
        <f>IFERROR(__xludf.DUMMYFUNCTION("LET(
  t, LOWER(TRIM(data_survey!K248)),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49" s="17">
        <f>IFERROR(__xludf.DUMMYFUNCTION("LET(
  t, LOWER(TRIM(data_survey!M248)),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49" s="17">
        <f>if(data_survey!O248="Có", 1, 0)</f>
        <v>0</v>
      </c>
      <c r="H249" s="17">
        <f>if(data_survey!R248="", 0, data_survey!R248)</f>
        <v>0</v>
      </c>
      <c r="I249" s="17">
        <f>data_survey!W248</f>
        <v>0</v>
      </c>
      <c r="J249" s="17">
        <f>if(data_survey!AF248="Không áp lực", 0, if(data_survey!AF248="Có chút áp lực", 1, if(data_survey!AF248="Áp lực nhiều", 2, 3)))</f>
        <v>3</v>
      </c>
      <c r="K249" s="17">
        <f>SWITCH(data_survey!AG248,
 "Không ảnh hưởng",0,
 "Có chút ảnh hưởng",1,
 "Ảnh hưởng nhiều",2,
 "Ảnh hưởng rất nhiều",3)</f>
        <v>2</v>
      </c>
      <c r="L249" s="17">
        <f>SWITCH(data_survey!AD248,
 "Không",0,
 "Có một chút",1,
 "Rất lo lắng",2)</f>
        <v>2</v>
      </c>
      <c r="M249" s="17">
        <f>SWITCH(data_survey!AE248,
 "Không",0,
 "Có một chút",1,
 "Nhiều",2)</f>
        <v>0</v>
      </c>
      <c r="N249" s="17">
        <f>data_survey!BV248</f>
        <v>1</v>
      </c>
      <c r="O249" s="17">
        <f>SWITCH(data_survey!BY248,
 "Không",0,
 "Có",1,
 "Nhiều",2)</f>
        <v>1</v>
      </c>
      <c r="P249" s="17">
        <f>if(data_survey!BW248="Không", 0, 1)</f>
        <v>1</v>
      </c>
      <c r="Q249" s="17">
        <f>IF(OR(
ISNUMBER(SEARCH("cha",data_survey!BX248)),
ISNUMBER(SEARCH("mẹ",data_survey!BX248)),
ISNUMBER(SEARCH("ba mẹ",data_survey!BX248)),
ISNUMBER(SEARCH("bame",data_survey!BX248)),
ISNUMBER(SEARCH("gia đình",data_survey!BX248)),
ISNUMBER(SEARCH("chị",data_survey!BX248)),
ISNUMBER(SEARCH("anh",data_survey!BX248)),
ISNUMBER(SEARCH("ông bà",data_survey!BX248)),
ISNUMBER(SEARCH("giám hộ",data_survey!BX248))
),1,
IF(OR(
ISNUMBER(SEARCH("bản thân",data_survey!BX248)),
ISNUMBER(SEARCH("tự mình",data_survey!BX248)),
ISNUMBER(SEARCH("tự bản thân",data_survey!BX248)),
ISNUMBER(SEARCH("tiền đi làm",data_survey!BX248)),
ISNUMBER(SEARCH("nghiên cứu khoa học",data_survey!BX248)),
ISNUMBER(SEARCH("một nửa lo",data_survey!BX248))
),2,
IF(OR(
ISNUMBER(SEARCH("học bổng",data_survey!BX248)),
ISNUMBER(SEARCH("giảm học phí",data_survey!BX248)),
ISNUMBER(SEARCH("không cần HP",data_survey!BX248)),
ISNUMBER(SEARCH("sư phạm",data_survey!BX248))
),3,4)))</f>
        <v>1</v>
      </c>
      <c r="R249" s="17">
        <f>data_survey!AN248</f>
        <v>0</v>
      </c>
      <c r="S249" s="17">
        <f>data_survey!AJ248</f>
        <v>0</v>
      </c>
      <c r="T249" s="17">
        <f>data_survey!AJ248</f>
        <v>0</v>
      </c>
      <c r="U249" s="17">
        <f>data_survey!CI248</f>
        <v>2</v>
      </c>
      <c r="V249" s="17">
        <f>data_survey!CG248</f>
        <v>1</v>
      </c>
      <c r="W249" s="17">
        <f>data_survey!CE248</f>
        <v>2</v>
      </c>
      <c r="X249" s="17">
        <f>data_survey!CC248</f>
        <v>2</v>
      </c>
      <c r="Y249" s="17">
        <f>data_survey!CA248</f>
        <v>2</v>
      </c>
      <c r="Z249" s="17">
        <f>data_survey!BN248</f>
        <v>5</v>
      </c>
      <c r="AA249" s="17">
        <f>data_survey!BP248</f>
        <v>1</v>
      </c>
      <c r="AB249" s="17">
        <f>data_survey!BQ248</f>
        <v>3</v>
      </c>
      <c r="AC249" s="17">
        <f>data_survey!BT248</f>
        <v>0</v>
      </c>
      <c r="AD249" s="17">
        <f>data_survey!CU248</f>
        <v>0</v>
      </c>
      <c r="AE249" s="17">
        <f>data_survey!CV248</f>
        <v>0</v>
      </c>
      <c r="AF249" s="17">
        <f>data_survey!CW248</f>
        <v>0</v>
      </c>
      <c r="AG249" s="17">
        <f>data_survey!CO248</f>
        <v>0</v>
      </c>
      <c r="AH249" s="17">
        <f>data_survey!DA248</f>
        <v>0</v>
      </c>
      <c r="AI249" s="17">
        <f>data_survey!DC248</f>
        <v>0</v>
      </c>
      <c r="AJ249" s="17">
        <f>data_survey!DQ248</f>
        <v>0</v>
      </c>
      <c r="AK249" s="17">
        <f>data_survey!DF248</f>
        <v>0</v>
      </c>
      <c r="AL249" s="17">
        <f>if(AK249=1, data_survey!DN248, 0)</f>
        <v>0</v>
      </c>
      <c r="AM249" s="17">
        <f>data_survey!CM248</f>
        <v>6</v>
      </c>
      <c r="AN249" s="17">
        <f>data_survey!DH248</f>
        <v>0</v>
      </c>
      <c r="AO249" s="17">
        <f>data_survey!DJ248</f>
        <v>0</v>
      </c>
      <c r="AP249" s="17">
        <f>data_survey!DL248</f>
        <v>0</v>
      </c>
      <c r="AQ249" s="17">
        <f>data_survey!BC248</f>
        <v>3</v>
      </c>
      <c r="AR249" s="17">
        <f>data_survey!BD248</f>
        <v>3</v>
      </c>
      <c r="AS249" s="17">
        <f>data_survey!BE248</f>
        <v>4</v>
      </c>
      <c r="AT249" s="17">
        <f>data_survey!BF248</f>
        <v>3</v>
      </c>
      <c r="AU249" s="17">
        <f>data_survey!BG248</f>
        <v>3</v>
      </c>
      <c r="AV249" s="17">
        <f>data_survey!BH248</f>
        <v>1</v>
      </c>
      <c r="AW249" s="17">
        <f>data_survey!BI248</f>
        <v>2</v>
      </c>
      <c r="AX249" s="17">
        <f>data_survey!AP248</f>
        <v>4</v>
      </c>
      <c r="AY249" s="17">
        <f>data_survey!AQ248</f>
        <v>4</v>
      </c>
      <c r="AZ249" s="17">
        <f>data_survey!AR248</f>
        <v>2</v>
      </c>
      <c r="BA249" s="17">
        <f>data_survey!AS248</f>
        <v>4</v>
      </c>
      <c r="BB249" s="17">
        <f>data_survey!AT248</f>
        <v>4</v>
      </c>
      <c r="BC249" s="17">
        <f>data_survey!AU248</f>
        <v>4</v>
      </c>
      <c r="BD249" s="17">
        <f>data_survey!AV248</f>
        <v>4</v>
      </c>
      <c r="BE249" s="17">
        <f>data_survey!AW248</f>
        <v>2</v>
      </c>
      <c r="BF249" s="17">
        <f>data_survey!AX248</f>
        <v>2</v>
      </c>
      <c r="BG249" s="17"/>
    </row>
    <row r="250">
      <c r="A250" s="17">
        <f>if(data_survey!C249="Nam", 0, 1)</f>
        <v>1</v>
      </c>
      <c r="B250" s="17">
        <f>IFERROR(__xludf.DUMMYFUNCTION("LET(
  t, LOWER(TRIM(data_survey!E249)),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250" s="17">
        <f>IFERROR(__xludf.DUMMYFUNCTION("LET(
  t, LOWER(TRIM(data_survey!G249)),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50" s="17">
        <f>IFERROR(__xludf.DUMMYFUNCTION("LET(
  text, LOWER(data_survey!I249),
  IFERROR(
    IFS(
      REGEXMATCH(text,""ở cùng gia đình|ở trọ cùng gia đình""), 0,
      REGEXMATCH(text,""thuê trọ""), 1,
      REGEXMATCH(text,""ở ktx""), 2,
      REGEXMATCH(text,""có nhà tại khu vực đang học|c"&amp;"ó nhà|ở riêng tại chung cư""), 3,
      REGEXMATCH(text,""ở nhà người quen""), 4
    ),
  -1)
)"),2.0)</f>
        <v>2</v>
      </c>
      <c r="E250" s="17">
        <f>IFERROR(__xludf.DUMMYFUNCTION("LET(
  t, LOWER(TRIM(data_survey!K249)),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50" s="17">
        <f>IFERROR(__xludf.DUMMYFUNCTION("LET(
  t, LOWER(TRIM(data_survey!M249)),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50" s="17">
        <f>if(data_survey!O249="Có", 1, 0)</f>
        <v>1</v>
      </c>
      <c r="H250" s="17">
        <f>if(data_survey!R249="", 0, data_survey!R249)</f>
        <v>1</v>
      </c>
      <c r="I250" s="17">
        <f>data_survey!W249</f>
        <v>15</v>
      </c>
      <c r="J250" s="17">
        <f>if(data_survey!AF249="Không áp lực", 0, if(data_survey!AF249="Có chút áp lực", 1, if(data_survey!AF249="Áp lực nhiều", 2, 3)))</f>
        <v>2</v>
      </c>
      <c r="K250" s="17">
        <f>SWITCH(data_survey!AG249,
 "Không ảnh hưởng",0,
 "Có chút ảnh hưởng",1,
 "Ảnh hưởng nhiều",2,
 "Ảnh hưởng rất nhiều",3)</f>
        <v>2</v>
      </c>
      <c r="L250" s="17">
        <f>SWITCH(data_survey!AD249,
 "Không",0,
 "Có một chút",1,
 "Rất lo lắng",2)</f>
        <v>2</v>
      </c>
      <c r="M250" s="17">
        <f>SWITCH(data_survey!AE249,
 "Không",0,
 "Có một chút",1,
 "Nhiều",2)</f>
        <v>2</v>
      </c>
      <c r="N250" s="17">
        <f>data_survey!BV249</f>
        <v>3</v>
      </c>
      <c r="O250" s="17">
        <f>SWITCH(data_survey!BY249,
 "Không",0,
 "Có",1,
 "Nhiều",2)</f>
        <v>0</v>
      </c>
      <c r="P250" s="17">
        <f>if(data_survey!BW249="Không", 0, 1)</f>
        <v>1</v>
      </c>
      <c r="Q250" s="17">
        <f>IF(OR(
ISNUMBER(SEARCH("cha",data_survey!BX249)),
ISNUMBER(SEARCH("mẹ",data_survey!BX249)),
ISNUMBER(SEARCH("ba mẹ",data_survey!BX249)),
ISNUMBER(SEARCH("bame",data_survey!BX249)),
ISNUMBER(SEARCH("gia đình",data_survey!BX249)),
ISNUMBER(SEARCH("chị",data_survey!BX249)),
ISNUMBER(SEARCH("anh",data_survey!BX249)),
ISNUMBER(SEARCH("ông bà",data_survey!BX249)),
ISNUMBER(SEARCH("giám hộ",data_survey!BX249))
),1,
IF(OR(
ISNUMBER(SEARCH("bản thân",data_survey!BX249)),
ISNUMBER(SEARCH("tự mình",data_survey!BX249)),
ISNUMBER(SEARCH("tự bản thân",data_survey!BX249)),
ISNUMBER(SEARCH("tiền đi làm",data_survey!BX249)),
ISNUMBER(SEARCH("nghiên cứu khoa học",data_survey!BX249)),
ISNUMBER(SEARCH("một nửa lo",data_survey!BX249))
),2,
IF(OR(
ISNUMBER(SEARCH("học bổng",data_survey!BX249)),
ISNUMBER(SEARCH("giảm học phí",data_survey!BX249)),
ISNUMBER(SEARCH("không cần HP",data_survey!BX249)),
ISNUMBER(SEARCH("sư phạm",data_survey!BX249))
),3,4)))</f>
        <v>1</v>
      </c>
      <c r="R250" s="17">
        <f>data_survey!AN249</f>
        <v>1</v>
      </c>
      <c r="S250" s="17">
        <f>data_survey!AJ249</f>
        <v>2</v>
      </c>
      <c r="T250" s="17">
        <f>data_survey!AJ249</f>
        <v>2</v>
      </c>
      <c r="U250" s="17">
        <f>data_survey!CI249</f>
        <v>2</v>
      </c>
      <c r="V250" s="17">
        <f>data_survey!CG249</f>
        <v>2</v>
      </c>
      <c r="W250" s="17">
        <f>data_survey!CE249</f>
        <v>1</v>
      </c>
      <c r="X250" s="17">
        <f>data_survey!CC249</f>
        <v>1</v>
      </c>
      <c r="Y250" s="17">
        <f>data_survey!CA249</f>
        <v>1</v>
      </c>
      <c r="Z250" s="17">
        <f>data_survey!BN249</f>
        <v>1</v>
      </c>
      <c r="AA250" s="17">
        <f>data_survey!BP249</f>
        <v>0</v>
      </c>
      <c r="AB250" s="17">
        <f>data_survey!BQ249</f>
        <v>4</v>
      </c>
      <c r="AC250" s="17">
        <f>data_survey!BT249</f>
        <v>1</v>
      </c>
      <c r="AD250" s="17">
        <f>data_survey!CU249</f>
        <v>0</v>
      </c>
      <c r="AE250" s="17">
        <f>data_survey!CV249</f>
        <v>0</v>
      </c>
      <c r="AF250" s="17">
        <f>data_survey!CW249</f>
        <v>0</v>
      </c>
      <c r="AG250" s="17">
        <f>data_survey!CO249</f>
        <v>0</v>
      </c>
      <c r="AH250" s="17">
        <f>data_survey!DA249</f>
        <v>0</v>
      </c>
      <c r="AI250" s="17">
        <f>data_survey!DC249</f>
        <v>1</v>
      </c>
      <c r="AJ250" s="17">
        <f>data_survey!DQ249</f>
        <v>0</v>
      </c>
      <c r="AK250" s="17">
        <f>data_survey!DF249</f>
        <v>1</v>
      </c>
      <c r="AL250" s="17">
        <f>if(AK250=1, data_survey!DN249, 0)</f>
        <v>5</v>
      </c>
      <c r="AM250" s="17">
        <f>data_survey!CM249</f>
        <v>3.5</v>
      </c>
      <c r="AN250" s="17">
        <f>data_survey!DH249</f>
        <v>1</v>
      </c>
      <c r="AO250" s="17">
        <f>data_survey!DJ249</f>
        <v>0</v>
      </c>
      <c r="AP250" s="17">
        <f>data_survey!DL249</f>
        <v>0</v>
      </c>
      <c r="AQ250" s="17">
        <f>data_survey!BC249</f>
        <v>1</v>
      </c>
      <c r="AR250" s="17">
        <f>data_survey!BD249</f>
        <v>1</v>
      </c>
      <c r="AS250" s="17">
        <f>data_survey!BE249</f>
        <v>1</v>
      </c>
      <c r="AT250" s="17">
        <f>data_survey!BF249</f>
        <v>2</v>
      </c>
      <c r="AU250" s="17">
        <f>data_survey!BG249</f>
        <v>3</v>
      </c>
      <c r="AV250" s="17">
        <f>data_survey!BH249</f>
        <v>1</v>
      </c>
      <c r="AW250" s="17">
        <f>data_survey!BI249</f>
        <v>2</v>
      </c>
      <c r="AX250" s="17">
        <f>data_survey!AP249</f>
        <v>1</v>
      </c>
      <c r="AY250" s="17">
        <f>data_survey!AQ249</f>
        <v>4</v>
      </c>
      <c r="AZ250" s="17">
        <f>data_survey!AR249</f>
        <v>2</v>
      </c>
      <c r="BA250" s="17">
        <f>data_survey!AS249</f>
        <v>2</v>
      </c>
      <c r="BB250" s="17">
        <f>data_survey!AT249</f>
        <v>1</v>
      </c>
      <c r="BC250" s="17">
        <f>data_survey!AU249</f>
        <v>3</v>
      </c>
      <c r="BD250" s="17">
        <f>data_survey!AV249</f>
        <v>1</v>
      </c>
      <c r="BE250" s="17">
        <f>data_survey!AW249</f>
        <v>1</v>
      </c>
      <c r="BF250" s="17">
        <f>data_survey!AX249</f>
        <v>4</v>
      </c>
      <c r="BG250" s="17"/>
    </row>
    <row r="251">
      <c r="A251" s="17">
        <f>if(data_survey!C250="Nam", 0, 1)</f>
        <v>1</v>
      </c>
      <c r="B251" s="17">
        <f>IFERROR(__xludf.DUMMYFUNCTION("LET(
  t, LOWER(TRIM(data_survey!E250)),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51" s="17">
        <f>IFERROR(__xludf.DUMMYFUNCTION("LET(
  t, LOWER(TRIM(data_survey!G250)),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51" s="17">
        <f>IFERROR(__xludf.DUMMYFUNCTION("LET(
  text, LOWER(data_survey!I250),
  IFERROR(
    IFS(
      REGEXMATCH(text,""ở cùng gia đình|ở trọ cùng gia đình""), 0,
      REGEXMATCH(text,""thuê trọ""), 1,
      REGEXMATCH(text,""ở ktx""), 2,
      REGEXMATCH(text,""có nhà tại khu vực đang học|c"&amp;"ó nhà|ở riêng tại chung cư""), 3,
      REGEXMATCH(text,""ở nhà người quen""), 4
    ),
  -1)
)"),0.0)</f>
        <v>0</v>
      </c>
      <c r="E251" s="17">
        <f>IFERROR(__xludf.DUMMYFUNCTION("LET(
  t, LOWER(TRIM(data_survey!K250)),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51" s="17">
        <f>IFERROR(__xludf.DUMMYFUNCTION("LET(
  t, LOWER(TRIM(data_survey!M250)),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51" s="17">
        <f>if(data_survey!O250="Có", 1, 0)</f>
        <v>0</v>
      </c>
      <c r="H251" s="17">
        <f>if(data_survey!R250="", 0, data_survey!R250)</f>
        <v>0</v>
      </c>
      <c r="I251" s="17">
        <f>data_survey!W250</f>
        <v>0</v>
      </c>
      <c r="J251" s="17">
        <f>if(data_survey!AF250="Không áp lực", 0, if(data_survey!AF250="Có chút áp lực", 1, if(data_survey!AF250="Áp lực nhiều", 2, 3)))</f>
        <v>2</v>
      </c>
      <c r="K251" s="17">
        <f>SWITCH(data_survey!AG250,
 "Không ảnh hưởng",0,
 "Có chút ảnh hưởng",1,
 "Ảnh hưởng nhiều",2,
 "Ảnh hưởng rất nhiều",3)</f>
        <v>1</v>
      </c>
      <c r="L251" s="17">
        <f>SWITCH(data_survey!AD250,
 "Không",0,
 "Có một chút",1,
 "Rất lo lắng",2)</f>
        <v>2</v>
      </c>
      <c r="M251" s="17">
        <f>SWITCH(data_survey!AE250,
 "Không",0,
 "Có một chút",1,
 "Nhiều",2)</f>
        <v>1</v>
      </c>
      <c r="N251" s="17">
        <f>data_survey!BV250</f>
        <v>3</v>
      </c>
      <c r="O251" s="17">
        <f>SWITCH(data_survey!BY250,
 "Không",0,
 "Có",1,
 "Nhiều",2)</f>
        <v>1</v>
      </c>
      <c r="P251" s="17">
        <f>if(data_survey!BW250="Không", 0, 1)</f>
        <v>1</v>
      </c>
      <c r="Q251" s="17">
        <f>IF(OR(
ISNUMBER(SEARCH("cha",data_survey!BX250)),
ISNUMBER(SEARCH("mẹ",data_survey!BX250)),
ISNUMBER(SEARCH("ba mẹ",data_survey!BX250)),
ISNUMBER(SEARCH("bame",data_survey!BX250)),
ISNUMBER(SEARCH("gia đình",data_survey!BX250)),
ISNUMBER(SEARCH("chị",data_survey!BX250)),
ISNUMBER(SEARCH("anh",data_survey!BX250)),
ISNUMBER(SEARCH("ông bà",data_survey!BX250)),
ISNUMBER(SEARCH("giám hộ",data_survey!BX250))
),1,
IF(OR(
ISNUMBER(SEARCH("bản thân",data_survey!BX250)),
ISNUMBER(SEARCH("tự mình",data_survey!BX250)),
ISNUMBER(SEARCH("tự bản thân",data_survey!BX250)),
ISNUMBER(SEARCH("tiền đi làm",data_survey!BX250)),
ISNUMBER(SEARCH("nghiên cứu khoa học",data_survey!BX250)),
ISNUMBER(SEARCH("một nửa lo",data_survey!BX250))
),2,
IF(OR(
ISNUMBER(SEARCH("học bổng",data_survey!BX250)),
ISNUMBER(SEARCH("giảm học phí",data_survey!BX250)),
ISNUMBER(SEARCH("không cần HP",data_survey!BX250)),
ISNUMBER(SEARCH("sư phạm",data_survey!BX250))
),3,4)))</f>
        <v>1</v>
      </c>
      <c r="R251" s="17">
        <f>data_survey!AN250</f>
        <v>0</v>
      </c>
      <c r="S251" s="17">
        <f>data_survey!AJ250</f>
        <v>1</v>
      </c>
      <c r="T251" s="17">
        <f>data_survey!AJ250</f>
        <v>1</v>
      </c>
      <c r="U251" s="17">
        <f>data_survey!CI250</f>
        <v>2</v>
      </c>
      <c r="V251" s="17">
        <f>data_survey!CG250</f>
        <v>2</v>
      </c>
      <c r="W251" s="17">
        <f>data_survey!CE250</f>
        <v>1</v>
      </c>
      <c r="X251" s="17">
        <f>data_survey!CC250</f>
        <v>1</v>
      </c>
      <c r="Y251" s="17">
        <f>data_survey!CA250</f>
        <v>1</v>
      </c>
      <c r="Z251" s="17">
        <f>data_survey!BN250</f>
        <v>4</v>
      </c>
      <c r="AA251" s="17">
        <f>data_survey!BP250</f>
        <v>0</v>
      </c>
      <c r="AB251" s="17">
        <f>data_survey!BQ250</f>
        <v>3</v>
      </c>
      <c r="AC251" s="17">
        <f>data_survey!BT250</f>
        <v>0</v>
      </c>
      <c r="AD251" s="17">
        <f>data_survey!CU250</f>
        <v>0</v>
      </c>
      <c r="AE251" s="17">
        <f>data_survey!CV250</f>
        <v>0</v>
      </c>
      <c r="AF251" s="17">
        <f>data_survey!CW250</f>
        <v>0</v>
      </c>
      <c r="AG251" s="17">
        <f>data_survey!CO250</f>
        <v>1</v>
      </c>
      <c r="AH251" s="17">
        <f>data_survey!DA250</f>
        <v>0</v>
      </c>
      <c r="AI251" s="17">
        <f>data_survey!DC250</f>
        <v>1</v>
      </c>
      <c r="AJ251" s="17">
        <f>data_survey!DQ250</f>
        <v>0</v>
      </c>
      <c r="AK251" s="17">
        <f>data_survey!DF250</f>
        <v>0</v>
      </c>
      <c r="AL251" s="17">
        <f>if(AK251=1, data_survey!DN250, 0)</f>
        <v>0</v>
      </c>
      <c r="AM251" s="17">
        <f>data_survey!CM250</f>
        <v>0.75</v>
      </c>
      <c r="AN251" s="17">
        <f>data_survey!DH250</f>
        <v>0</v>
      </c>
      <c r="AO251" s="17">
        <f>data_survey!DJ250</f>
        <v>0</v>
      </c>
      <c r="AP251" s="17">
        <f>data_survey!DL250</f>
        <v>0</v>
      </c>
      <c r="AQ251" s="17">
        <f>data_survey!BC250</f>
        <v>3</v>
      </c>
      <c r="AR251" s="17">
        <f>data_survey!BD250</f>
        <v>2</v>
      </c>
      <c r="AS251" s="17">
        <f>data_survey!BE250</f>
        <v>3</v>
      </c>
      <c r="AT251" s="17">
        <f>data_survey!BF250</f>
        <v>2</v>
      </c>
      <c r="AU251" s="17">
        <f>data_survey!BG250</f>
        <v>3</v>
      </c>
      <c r="AV251" s="17">
        <f>data_survey!BH250</f>
        <v>3</v>
      </c>
      <c r="AW251" s="17">
        <f>data_survey!BI250</f>
        <v>2</v>
      </c>
      <c r="AX251" s="17">
        <f>data_survey!AP250</f>
        <v>1</v>
      </c>
      <c r="AY251" s="17">
        <f>data_survey!AQ250</f>
        <v>3</v>
      </c>
      <c r="AZ251" s="17">
        <f>data_survey!AR250</f>
        <v>4</v>
      </c>
      <c r="BA251" s="17">
        <f>data_survey!AS250</f>
        <v>3</v>
      </c>
      <c r="BB251" s="17">
        <f>data_survey!AT250</f>
        <v>2</v>
      </c>
      <c r="BC251" s="17">
        <f>data_survey!AU250</f>
        <v>3</v>
      </c>
      <c r="BD251" s="17">
        <f>data_survey!AV250</f>
        <v>3</v>
      </c>
      <c r="BE251" s="17">
        <f>data_survey!AW250</f>
        <v>2</v>
      </c>
      <c r="BF251" s="17">
        <f>data_survey!AX250</f>
        <v>2</v>
      </c>
      <c r="BG251" s="17"/>
    </row>
    <row r="252">
      <c r="A252" s="17">
        <f>if(data_survey!C251="Nam", 0, 1)</f>
        <v>0</v>
      </c>
      <c r="B252" s="17">
        <f>IFERROR(__xludf.DUMMYFUNCTION("LET(
  t, LOWER(TRIM(data_survey!E251)),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52" s="17">
        <f>IFERROR(__xludf.DUMMYFUNCTION("LET(
  t, LOWER(TRIM(data_survey!G251)),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52" s="17">
        <f>IFERROR(__xludf.DUMMYFUNCTION("LET(
  text, LOWER(data_survey!I251),
  IFERROR(
    IFS(
      REGEXMATCH(text,""ở cùng gia đình|ở trọ cùng gia đình""), 0,
      REGEXMATCH(text,""thuê trọ""), 1,
      REGEXMATCH(text,""ở ktx""), 2,
      REGEXMATCH(text,""có nhà tại khu vực đang học|c"&amp;"ó nhà|ở riêng tại chung cư""), 3,
      REGEXMATCH(text,""ở nhà người quen""), 4
    ),
  -1)
)"),0.0)</f>
        <v>0</v>
      </c>
      <c r="E252" s="17">
        <f>IFERROR(__xludf.DUMMYFUNCTION("LET(
  t, LOWER(TRIM(data_survey!K251)),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52" s="17">
        <f>IFERROR(__xludf.DUMMYFUNCTION("LET(
  t, LOWER(TRIM(data_survey!M251)),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52" s="17">
        <f>if(data_survey!O251="Có", 1, 0)</f>
        <v>0</v>
      </c>
      <c r="H252" s="17">
        <f>if(data_survey!R251="", 0, data_survey!R251)</f>
        <v>0</v>
      </c>
      <c r="I252" s="17">
        <f>data_survey!W251</f>
        <v>0</v>
      </c>
      <c r="J252" s="17">
        <f>if(data_survey!AF251="Không áp lực", 0, if(data_survey!AF251="Có chút áp lực", 1, if(data_survey!AF251="Áp lực nhiều", 2, 3)))</f>
        <v>2</v>
      </c>
      <c r="K252" s="17">
        <f>SWITCH(data_survey!AG251,
 "Không ảnh hưởng",0,
 "Có chút ảnh hưởng",1,
 "Ảnh hưởng nhiều",2,
 "Ảnh hưởng rất nhiều",3)</f>
        <v>1</v>
      </c>
      <c r="L252" s="17">
        <f>SWITCH(data_survey!AD251,
 "Không",0,
 "Có một chút",1,
 "Rất lo lắng",2)</f>
        <v>1</v>
      </c>
      <c r="M252" s="17">
        <f>SWITCH(data_survey!AE251,
 "Không",0,
 "Có một chút",1,
 "Nhiều",2)</f>
        <v>0</v>
      </c>
      <c r="N252" s="17">
        <f>data_survey!BV251</f>
        <v>4</v>
      </c>
      <c r="O252" s="17">
        <f>SWITCH(data_survey!BY251,
 "Không",0,
 "Có",1,
 "Nhiều",2)</f>
        <v>0</v>
      </c>
      <c r="P252" s="17">
        <f>if(data_survey!BW251="Không", 0, 1)</f>
        <v>0</v>
      </c>
      <c r="Q252" s="17">
        <f>IF(OR(
ISNUMBER(SEARCH("cha",data_survey!BX251)),
ISNUMBER(SEARCH("mẹ",data_survey!BX251)),
ISNUMBER(SEARCH("ba mẹ",data_survey!BX251)),
ISNUMBER(SEARCH("bame",data_survey!BX251)),
ISNUMBER(SEARCH("gia đình",data_survey!BX251)),
ISNUMBER(SEARCH("chị",data_survey!BX251)),
ISNUMBER(SEARCH("anh",data_survey!BX251)),
ISNUMBER(SEARCH("ông bà",data_survey!BX251)),
ISNUMBER(SEARCH("giám hộ",data_survey!BX251))
),1,
IF(OR(
ISNUMBER(SEARCH("bản thân",data_survey!BX251)),
ISNUMBER(SEARCH("tự mình",data_survey!BX251)),
ISNUMBER(SEARCH("tự bản thân",data_survey!BX251)),
ISNUMBER(SEARCH("tiền đi làm",data_survey!BX251)),
ISNUMBER(SEARCH("nghiên cứu khoa học",data_survey!BX251)),
ISNUMBER(SEARCH("một nửa lo",data_survey!BX251))
),2,
IF(OR(
ISNUMBER(SEARCH("học bổng",data_survey!BX251)),
ISNUMBER(SEARCH("giảm học phí",data_survey!BX251)),
ISNUMBER(SEARCH("không cần HP",data_survey!BX251)),
ISNUMBER(SEARCH("sư phạm",data_survey!BX251))
),3,4)))</f>
        <v>1</v>
      </c>
      <c r="R252" s="17">
        <f>data_survey!AN251</f>
        <v>0</v>
      </c>
      <c r="S252" s="17">
        <f>data_survey!AJ251</f>
        <v>0</v>
      </c>
      <c r="T252" s="17">
        <f>data_survey!AJ251</f>
        <v>0</v>
      </c>
      <c r="U252" s="17">
        <f>data_survey!CI251</f>
        <v>2</v>
      </c>
      <c r="V252" s="17">
        <f>data_survey!CG251</f>
        <v>0</v>
      </c>
      <c r="W252" s="17">
        <f>data_survey!CE251</f>
        <v>1</v>
      </c>
      <c r="X252" s="17">
        <f>data_survey!CC251</f>
        <v>0</v>
      </c>
      <c r="Y252" s="17">
        <f>data_survey!CA251</f>
        <v>0</v>
      </c>
      <c r="Z252" s="17">
        <f>data_survey!BN251</f>
        <v>2</v>
      </c>
      <c r="AA252" s="17">
        <f>data_survey!BP251</f>
        <v>0</v>
      </c>
      <c r="AB252" s="17">
        <f>data_survey!BQ251</f>
        <v>4</v>
      </c>
      <c r="AC252" s="17">
        <f>data_survey!BT251</f>
        <v>0</v>
      </c>
      <c r="AD252" s="17">
        <f>data_survey!CU251</f>
        <v>0</v>
      </c>
      <c r="AE252" s="17">
        <f>data_survey!CV251</f>
        <v>1</v>
      </c>
      <c r="AF252" s="17">
        <f>data_survey!CW251</f>
        <v>0</v>
      </c>
      <c r="AG252" s="17">
        <f>data_survey!CO251</f>
        <v>0</v>
      </c>
      <c r="AH252" s="17">
        <f>data_survey!DA251</f>
        <v>0</v>
      </c>
      <c r="AI252" s="17">
        <f>data_survey!DC251</f>
        <v>0</v>
      </c>
      <c r="AJ252" s="17">
        <f>data_survey!DQ251</f>
        <v>0</v>
      </c>
      <c r="AK252" s="17">
        <f>data_survey!DF251</f>
        <v>0</v>
      </c>
      <c r="AL252" s="17">
        <f>if(AK252=1, data_survey!DN251, 0)</f>
        <v>0</v>
      </c>
      <c r="AM252" s="17">
        <f>data_survey!CM251</f>
        <v>6</v>
      </c>
      <c r="AN252" s="17">
        <f>data_survey!DH251</f>
        <v>1</v>
      </c>
      <c r="AO252" s="17">
        <f>data_survey!DJ251</f>
        <v>0</v>
      </c>
      <c r="AP252" s="17">
        <f>data_survey!DL251</f>
        <v>0</v>
      </c>
      <c r="AQ252" s="17">
        <f>data_survey!BC251</f>
        <v>2</v>
      </c>
      <c r="AR252" s="17">
        <f>data_survey!BD251</f>
        <v>1</v>
      </c>
      <c r="AS252" s="17">
        <f>data_survey!BE251</f>
        <v>3</v>
      </c>
      <c r="AT252" s="17">
        <f>data_survey!BF251</f>
        <v>3</v>
      </c>
      <c r="AU252" s="17">
        <f>data_survey!BG251</f>
        <v>4</v>
      </c>
      <c r="AV252" s="17">
        <f>data_survey!BH251</f>
        <v>3</v>
      </c>
      <c r="AW252" s="17">
        <f>data_survey!BI251</f>
        <v>2</v>
      </c>
      <c r="AX252" s="17">
        <f>data_survey!AP251</f>
        <v>1</v>
      </c>
      <c r="AY252" s="17">
        <f>data_survey!AQ251</f>
        <v>3</v>
      </c>
      <c r="AZ252" s="17">
        <f>data_survey!AR251</f>
        <v>2</v>
      </c>
      <c r="BA252" s="17">
        <f>data_survey!AS251</f>
        <v>3</v>
      </c>
      <c r="BB252" s="17">
        <f>data_survey!AT251</f>
        <v>1</v>
      </c>
      <c r="BC252" s="17">
        <f>data_survey!AU251</f>
        <v>2</v>
      </c>
      <c r="BD252" s="17">
        <f>data_survey!AV251</f>
        <v>1</v>
      </c>
      <c r="BE252" s="17">
        <f>data_survey!AW251</f>
        <v>4</v>
      </c>
      <c r="BF252" s="17">
        <f>data_survey!AX251</f>
        <v>1</v>
      </c>
      <c r="BG252" s="17"/>
    </row>
    <row r="253">
      <c r="A253" s="17">
        <f>if(data_survey!C252="Nam", 0, 1)</f>
        <v>1</v>
      </c>
      <c r="B253" s="17">
        <f>IFERROR(__xludf.DUMMYFUNCTION("LET(
  t, LOWER(TRIM(data_survey!E252)),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53" s="17">
        <f>IFERROR(__xludf.DUMMYFUNCTION("LET(
  t, LOWER(TRIM(data_survey!G252)),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253" s="17">
        <f>IFERROR(__xludf.DUMMYFUNCTION("LET(
  text, LOWER(data_survey!I252),
  IFERROR(
    IFS(
      REGEXMATCH(text,""ở cùng gia đình|ở trọ cùng gia đình""), 0,
      REGEXMATCH(text,""thuê trọ""), 1,
      REGEXMATCH(text,""ở ktx""), 2,
      REGEXMATCH(text,""có nhà tại khu vực đang học|c"&amp;"ó nhà|ở riêng tại chung cư""), 3,
      REGEXMATCH(text,""ở nhà người quen""), 4
    ),
  -1)
)"),0.0)</f>
        <v>0</v>
      </c>
      <c r="E253" s="17">
        <f>IFERROR(__xludf.DUMMYFUNCTION("LET(
  t, LOWER(TRIM(data_survey!K252)),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53" s="17">
        <f>IFERROR(__xludf.DUMMYFUNCTION("LET(
  t, LOWER(TRIM(data_survey!M252)),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53" s="17">
        <f>if(data_survey!O252="Có", 1, 0)</f>
        <v>0</v>
      </c>
      <c r="H253" s="17">
        <f>if(data_survey!R252="", 0, data_survey!R252)</f>
        <v>0</v>
      </c>
      <c r="I253" s="17">
        <f>data_survey!W252</f>
        <v>0</v>
      </c>
      <c r="J253" s="17">
        <f>if(data_survey!AF252="Không áp lực", 0, if(data_survey!AF252="Có chút áp lực", 1, if(data_survey!AF252="Áp lực nhiều", 2, 3)))</f>
        <v>1</v>
      </c>
      <c r="K253" s="17">
        <f>SWITCH(data_survey!AG252,
 "Không ảnh hưởng",0,
 "Có chút ảnh hưởng",1,
 "Ảnh hưởng nhiều",2,
 "Ảnh hưởng rất nhiều",3)</f>
        <v>0</v>
      </c>
      <c r="L253" s="17">
        <f>SWITCH(data_survey!AD252,
 "Không",0,
 "Có một chút",1,
 "Rất lo lắng",2)</f>
        <v>1</v>
      </c>
      <c r="M253" s="17">
        <f>SWITCH(data_survey!AE252,
 "Không",0,
 "Có một chút",1,
 "Nhiều",2)</f>
        <v>0</v>
      </c>
      <c r="N253" s="17">
        <f>data_survey!BV252</f>
        <v>4</v>
      </c>
      <c r="O253" s="17">
        <f>SWITCH(data_survey!BY252,
 "Không",0,
 "Có",1,
 "Nhiều",2)</f>
        <v>1</v>
      </c>
      <c r="P253" s="17">
        <f>if(data_survey!BW252="Không", 0, 1)</f>
        <v>1</v>
      </c>
      <c r="Q253" s="17">
        <f>IF(OR(
ISNUMBER(SEARCH("cha",data_survey!BX252)),
ISNUMBER(SEARCH("mẹ",data_survey!BX252)),
ISNUMBER(SEARCH("ba mẹ",data_survey!BX252)),
ISNUMBER(SEARCH("bame",data_survey!BX252)),
ISNUMBER(SEARCH("gia đình",data_survey!BX252)),
ISNUMBER(SEARCH("chị",data_survey!BX252)),
ISNUMBER(SEARCH("anh",data_survey!BX252)),
ISNUMBER(SEARCH("ông bà",data_survey!BX252)),
ISNUMBER(SEARCH("giám hộ",data_survey!BX252))
),1,
IF(OR(
ISNUMBER(SEARCH("bản thân",data_survey!BX252)),
ISNUMBER(SEARCH("tự mình",data_survey!BX252)),
ISNUMBER(SEARCH("tự bản thân",data_survey!BX252)),
ISNUMBER(SEARCH("tiền đi làm",data_survey!BX252)),
ISNUMBER(SEARCH("nghiên cứu khoa học",data_survey!BX252)),
ISNUMBER(SEARCH("một nửa lo",data_survey!BX252))
),2,
IF(OR(
ISNUMBER(SEARCH("học bổng",data_survey!BX252)),
ISNUMBER(SEARCH("giảm học phí",data_survey!BX252)),
ISNUMBER(SEARCH("không cần HP",data_survey!BX252)),
ISNUMBER(SEARCH("sư phạm",data_survey!BX252))
),3,4)))</f>
        <v>1</v>
      </c>
      <c r="R253" s="17">
        <f>data_survey!AN252</f>
        <v>0</v>
      </c>
      <c r="S253" s="17">
        <f>data_survey!AJ252</f>
        <v>0</v>
      </c>
      <c r="T253" s="17">
        <f>data_survey!AJ252</f>
        <v>0</v>
      </c>
      <c r="U253" s="17">
        <f>data_survey!CI252</f>
        <v>0</v>
      </c>
      <c r="V253" s="17">
        <f>data_survey!CG252</f>
        <v>0</v>
      </c>
      <c r="W253" s="17">
        <f>data_survey!CE252</f>
        <v>0</v>
      </c>
      <c r="X253" s="17">
        <f>data_survey!CC252</f>
        <v>1</v>
      </c>
      <c r="Y253" s="17">
        <f>data_survey!CA252</f>
        <v>0</v>
      </c>
      <c r="Z253" s="17">
        <f>data_survey!BN252</f>
        <v>2</v>
      </c>
      <c r="AA253" s="17">
        <f>data_survey!BP252</f>
        <v>0</v>
      </c>
      <c r="AB253" s="17">
        <f>data_survey!BQ252</f>
        <v>1</v>
      </c>
      <c r="AC253" s="17">
        <f>data_survey!BT252</f>
        <v>0</v>
      </c>
      <c r="AD253" s="17">
        <f>data_survey!CU252</f>
        <v>0</v>
      </c>
      <c r="AE253" s="17">
        <f>data_survey!CV252</f>
        <v>0</v>
      </c>
      <c r="AF253" s="17">
        <f>data_survey!CW252</f>
        <v>0</v>
      </c>
      <c r="AG253" s="17">
        <f>data_survey!CO252</f>
        <v>1</v>
      </c>
      <c r="AH253" s="17">
        <f>data_survey!DA252</f>
        <v>0</v>
      </c>
      <c r="AI253" s="17">
        <f>data_survey!DC252</f>
        <v>0</v>
      </c>
      <c r="AJ253" s="17">
        <f>data_survey!DQ252</f>
        <v>0</v>
      </c>
      <c r="AK253" s="17">
        <f>data_survey!DF252</f>
        <v>0</v>
      </c>
      <c r="AL253" s="17">
        <f>if(AK253=1, data_survey!DN252, 0)</f>
        <v>0</v>
      </c>
      <c r="AM253" s="17">
        <f>data_survey!CM252</f>
        <v>3.5</v>
      </c>
      <c r="AN253" s="17">
        <f>data_survey!DH252</f>
        <v>0</v>
      </c>
      <c r="AO253" s="17">
        <f>data_survey!DJ252</f>
        <v>0</v>
      </c>
      <c r="AP253" s="17">
        <f>data_survey!DL252</f>
        <v>0</v>
      </c>
      <c r="AQ253" s="17">
        <f>data_survey!BC252</f>
        <v>1</v>
      </c>
      <c r="AR253" s="17">
        <f>data_survey!BD252</f>
        <v>1</v>
      </c>
      <c r="AS253" s="17">
        <f>data_survey!BE252</f>
        <v>2</v>
      </c>
      <c r="AT253" s="17">
        <f>data_survey!BF252</f>
        <v>1</v>
      </c>
      <c r="AU253" s="17">
        <f>data_survey!BG252</f>
        <v>2</v>
      </c>
      <c r="AV253" s="17">
        <f>data_survey!BH252</f>
        <v>1</v>
      </c>
      <c r="AW253" s="17">
        <f>data_survey!BI252</f>
        <v>1</v>
      </c>
      <c r="AX253" s="17">
        <f>data_survey!AP252</f>
        <v>2</v>
      </c>
      <c r="AY253" s="17">
        <f>data_survey!AQ252</f>
        <v>2</v>
      </c>
      <c r="AZ253" s="17">
        <f>data_survey!AR252</f>
        <v>1</v>
      </c>
      <c r="BA253" s="17">
        <f>data_survey!AS252</f>
        <v>2</v>
      </c>
      <c r="BB253" s="17">
        <f>data_survey!AT252</f>
        <v>1</v>
      </c>
      <c r="BC253" s="17">
        <f>data_survey!AU252</f>
        <v>2</v>
      </c>
      <c r="BD253" s="17">
        <f>data_survey!AV252</f>
        <v>1</v>
      </c>
      <c r="BE253" s="17">
        <f>data_survey!AW252</f>
        <v>1</v>
      </c>
      <c r="BF253" s="17">
        <f>data_survey!AX252</f>
        <v>1</v>
      </c>
      <c r="BG253" s="17"/>
    </row>
    <row r="254">
      <c r="A254" s="17">
        <f>if(data_survey!C253="Nam", 0, 1)</f>
        <v>1</v>
      </c>
      <c r="B254" s="17">
        <f>IFERROR(__xludf.DUMMYFUNCTION("LET(
  t, LOWER(TRIM(data_survey!E253)),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54" s="17">
        <f>IFERROR(__xludf.DUMMYFUNCTION("LET(
  t, LOWER(TRIM(data_survey!G253)),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54" s="17">
        <f>IFERROR(__xludf.DUMMYFUNCTION("LET(
  text, LOWER(data_survey!I253),
  IFERROR(
    IFS(
      REGEXMATCH(text,""ở cùng gia đình|ở trọ cùng gia đình""), 0,
      REGEXMATCH(text,""thuê trọ""), 1,
      REGEXMATCH(text,""ở ktx""), 2,
      REGEXMATCH(text,""có nhà tại khu vực đang học|c"&amp;"ó nhà|ở riêng tại chung cư""), 3,
      REGEXMATCH(text,""ở nhà người quen""), 4
    ),
  -1)
)"),1.0)</f>
        <v>1</v>
      </c>
      <c r="E254" s="17">
        <f>IFERROR(__xludf.DUMMYFUNCTION("LET(
  t, LOWER(TRIM(data_survey!K253)),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54" s="17">
        <f>IFERROR(__xludf.DUMMYFUNCTION("LET(
  t, LOWER(TRIM(data_survey!M253)),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54" s="17">
        <f>if(data_survey!O253="Có", 1, 0)</f>
        <v>0</v>
      </c>
      <c r="H254" s="17">
        <f>if(data_survey!R253="", 0, data_survey!R253)</f>
        <v>0</v>
      </c>
      <c r="I254" s="17">
        <f>data_survey!W253</f>
        <v>0</v>
      </c>
      <c r="J254" s="17">
        <f>if(data_survey!AF253="Không áp lực", 0, if(data_survey!AF253="Có chút áp lực", 1, if(data_survey!AF253="Áp lực nhiều", 2, 3)))</f>
        <v>1</v>
      </c>
      <c r="K254" s="17">
        <f>SWITCH(data_survey!AG253,
 "Không ảnh hưởng",0,
 "Có chút ảnh hưởng",1,
 "Ảnh hưởng nhiều",2,
 "Ảnh hưởng rất nhiều",3)</f>
        <v>1</v>
      </c>
      <c r="L254" s="17">
        <f>SWITCH(data_survey!AD253,
 "Không",0,
 "Có một chút",1,
 "Rất lo lắng",2)</f>
        <v>1</v>
      </c>
      <c r="M254" s="17">
        <f>SWITCH(data_survey!AE253,
 "Không",0,
 "Có một chút",1,
 "Nhiều",2)</f>
        <v>0</v>
      </c>
      <c r="N254" s="17">
        <f>data_survey!BV253</f>
        <v>3</v>
      </c>
      <c r="O254" s="17">
        <f>SWITCH(data_survey!BY253,
 "Không",0,
 "Có",1,
 "Nhiều",2)</f>
        <v>1</v>
      </c>
      <c r="P254" s="17">
        <f>if(data_survey!BW253="Không", 0, 1)</f>
        <v>0</v>
      </c>
      <c r="Q254" s="17">
        <f>IF(OR(
ISNUMBER(SEARCH("cha",data_survey!BX253)),
ISNUMBER(SEARCH("mẹ",data_survey!BX253)),
ISNUMBER(SEARCH("ba mẹ",data_survey!BX253)),
ISNUMBER(SEARCH("bame",data_survey!BX253)),
ISNUMBER(SEARCH("gia đình",data_survey!BX253)),
ISNUMBER(SEARCH("chị",data_survey!BX253)),
ISNUMBER(SEARCH("anh",data_survey!BX253)),
ISNUMBER(SEARCH("ông bà",data_survey!BX253)),
ISNUMBER(SEARCH("giám hộ",data_survey!BX253))
),1,
IF(OR(
ISNUMBER(SEARCH("bản thân",data_survey!BX253)),
ISNUMBER(SEARCH("tự mình",data_survey!BX253)),
ISNUMBER(SEARCH("tự bản thân",data_survey!BX253)),
ISNUMBER(SEARCH("tiền đi làm",data_survey!BX253)),
ISNUMBER(SEARCH("nghiên cứu khoa học",data_survey!BX253)),
ISNUMBER(SEARCH("một nửa lo",data_survey!BX253))
),2,
IF(OR(
ISNUMBER(SEARCH("học bổng",data_survey!BX253)),
ISNUMBER(SEARCH("giảm học phí",data_survey!BX253)),
ISNUMBER(SEARCH("không cần HP",data_survey!BX253)),
ISNUMBER(SEARCH("sư phạm",data_survey!BX253))
),3,4)))</f>
        <v>1</v>
      </c>
      <c r="R254" s="17">
        <f>data_survey!AN253</f>
        <v>0</v>
      </c>
      <c r="S254" s="17">
        <f>data_survey!AJ253</f>
        <v>1</v>
      </c>
      <c r="T254" s="17">
        <f>data_survey!AJ253</f>
        <v>1</v>
      </c>
      <c r="U254" s="17">
        <f>data_survey!CI253</f>
        <v>0</v>
      </c>
      <c r="V254" s="17">
        <f>data_survey!CG253</f>
        <v>0</v>
      </c>
      <c r="W254" s="17">
        <f>data_survey!CE253</f>
        <v>0</v>
      </c>
      <c r="X254" s="17">
        <f>data_survey!CC253</f>
        <v>0</v>
      </c>
      <c r="Y254" s="17">
        <f>data_survey!CA253</f>
        <v>1</v>
      </c>
      <c r="Z254" s="17">
        <f>data_survey!BN253</f>
        <v>4</v>
      </c>
      <c r="AA254" s="17">
        <f>data_survey!BP253</f>
        <v>1</v>
      </c>
      <c r="AB254" s="17">
        <f>data_survey!BQ253</f>
        <v>3</v>
      </c>
      <c r="AC254" s="17">
        <f>data_survey!BT253</f>
        <v>0</v>
      </c>
      <c r="AD254" s="17">
        <f>data_survey!CU253</f>
        <v>0</v>
      </c>
      <c r="AE254" s="17">
        <f>data_survey!CV253</f>
        <v>0</v>
      </c>
      <c r="AF254" s="17">
        <f>data_survey!CW253</f>
        <v>0</v>
      </c>
      <c r="AG254" s="17">
        <f>data_survey!CO253</f>
        <v>1</v>
      </c>
      <c r="AH254" s="17">
        <f>data_survey!DA253</f>
        <v>0</v>
      </c>
      <c r="AI254" s="17">
        <f>data_survey!DC253</f>
        <v>0</v>
      </c>
      <c r="AJ254" s="17">
        <f>data_survey!DQ253</f>
        <v>0</v>
      </c>
      <c r="AK254" s="17">
        <f>data_survey!DF253</f>
        <v>1</v>
      </c>
      <c r="AL254" s="17">
        <f>if(AK254=1, data_survey!DN253, 0)</f>
        <v>3.5</v>
      </c>
      <c r="AM254" s="17">
        <f>data_survey!CM253</f>
        <v>6</v>
      </c>
      <c r="AN254" s="17">
        <f>data_survey!DH253</f>
        <v>1</v>
      </c>
      <c r="AO254" s="17">
        <f>data_survey!DJ253</f>
        <v>1</v>
      </c>
      <c r="AP254" s="17">
        <f>data_survey!DL253</f>
        <v>0</v>
      </c>
      <c r="AQ254" s="17">
        <f>data_survey!BC253</f>
        <v>2</v>
      </c>
      <c r="AR254" s="17">
        <f>data_survey!BD253</f>
        <v>1</v>
      </c>
      <c r="AS254" s="17">
        <f>data_survey!BE253</f>
        <v>2</v>
      </c>
      <c r="AT254" s="17">
        <f>data_survey!BF253</f>
        <v>2</v>
      </c>
      <c r="AU254" s="17">
        <f>data_survey!BG253</f>
        <v>3</v>
      </c>
      <c r="AV254" s="17">
        <f>data_survey!BH253</f>
        <v>1</v>
      </c>
      <c r="AW254" s="17">
        <f>data_survey!BI253</f>
        <v>2</v>
      </c>
      <c r="AX254" s="17">
        <f>data_survey!AP253</f>
        <v>3</v>
      </c>
      <c r="AY254" s="17">
        <f>data_survey!AQ253</f>
        <v>2</v>
      </c>
      <c r="AZ254" s="17">
        <f>data_survey!AR253</f>
        <v>4</v>
      </c>
      <c r="BA254" s="17">
        <f>data_survey!AS253</f>
        <v>3</v>
      </c>
      <c r="BB254" s="17">
        <f>data_survey!AT253</f>
        <v>4</v>
      </c>
      <c r="BC254" s="17">
        <f>data_survey!AU253</f>
        <v>1</v>
      </c>
      <c r="BD254" s="17">
        <f>data_survey!AV253</f>
        <v>4</v>
      </c>
      <c r="BE254" s="17">
        <f>data_survey!AW253</f>
        <v>1</v>
      </c>
      <c r="BF254" s="17">
        <f>data_survey!AX253</f>
        <v>1</v>
      </c>
      <c r="BG254" s="17"/>
    </row>
    <row r="255">
      <c r="A255" s="17">
        <f>if(data_survey!C254="Nam", 0, 1)</f>
        <v>1</v>
      </c>
      <c r="B255" s="17">
        <f>IFERROR(__xludf.DUMMYFUNCTION("LET(
  t, LOWER(TRIM(data_survey!E254)),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55" s="17">
        <f>IFERROR(__xludf.DUMMYFUNCTION("LET(
  t, LOWER(TRIM(data_survey!G254)),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55" s="17">
        <f>IFERROR(__xludf.DUMMYFUNCTION("LET(
  text, LOWER(data_survey!I254),
  IFERROR(
    IFS(
      REGEXMATCH(text,""ở cùng gia đình|ở trọ cùng gia đình""), 0,
      REGEXMATCH(text,""thuê trọ""), 1,
      REGEXMATCH(text,""ở ktx""), 2,
      REGEXMATCH(text,""có nhà tại khu vực đang học|c"&amp;"ó nhà|ở riêng tại chung cư""), 3,
      REGEXMATCH(text,""ở nhà người quen""), 4
    ),
  -1)
)"),1.0)</f>
        <v>1</v>
      </c>
      <c r="E255" s="17">
        <f>IFERROR(__xludf.DUMMYFUNCTION("LET(
  t, LOWER(TRIM(data_survey!K254)),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55" s="17">
        <f>IFERROR(__xludf.DUMMYFUNCTION("LET(
  t, LOWER(TRIM(data_survey!M254)),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55" s="17">
        <f>if(data_survey!O254="Có", 1, 0)</f>
        <v>1</v>
      </c>
      <c r="H255" s="17">
        <f>if(data_survey!R254="", 0, data_survey!R254)</f>
        <v>3</v>
      </c>
      <c r="I255" s="17">
        <f>data_survey!W254</f>
        <v>40</v>
      </c>
      <c r="J255" s="17">
        <f>if(data_survey!AF254="Không áp lực", 0, if(data_survey!AF254="Có chút áp lực", 1, if(data_survey!AF254="Áp lực nhiều", 2, 3)))</f>
        <v>3</v>
      </c>
      <c r="K255" s="17">
        <f>SWITCH(data_survey!AG254,
 "Không ảnh hưởng",0,
 "Có chút ảnh hưởng",1,
 "Ảnh hưởng nhiều",2,
 "Ảnh hưởng rất nhiều",3)</f>
        <v>1</v>
      </c>
      <c r="L255" s="17">
        <f>SWITCH(data_survey!AD254,
 "Không",0,
 "Có một chút",1,
 "Rất lo lắng",2)</f>
        <v>2</v>
      </c>
      <c r="M255" s="17">
        <f>SWITCH(data_survey!AE254,
 "Không",0,
 "Có một chút",1,
 "Nhiều",2)</f>
        <v>1</v>
      </c>
      <c r="N255" s="17">
        <f>data_survey!BV254</f>
        <v>1</v>
      </c>
      <c r="O255" s="17">
        <f>SWITCH(data_survey!BY254,
 "Không",0,
 "Có",1,
 "Nhiều",2)</f>
        <v>0</v>
      </c>
      <c r="P255" s="17">
        <f>if(data_survey!BW254="Không", 0, 1)</f>
        <v>1</v>
      </c>
      <c r="Q255" s="17">
        <f>IF(OR(
ISNUMBER(SEARCH("cha",data_survey!BX254)),
ISNUMBER(SEARCH("mẹ",data_survey!BX254)),
ISNUMBER(SEARCH("ba mẹ",data_survey!BX254)),
ISNUMBER(SEARCH("bame",data_survey!BX254)),
ISNUMBER(SEARCH("gia đình",data_survey!BX254)),
ISNUMBER(SEARCH("chị",data_survey!BX254)),
ISNUMBER(SEARCH("anh",data_survey!BX254)),
ISNUMBER(SEARCH("ông bà",data_survey!BX254)),
ISNUMBER(SEARCH("giám hộ",data_survey!BX254))
),1,
IF(OR(
ISNUMBER(SEARCH("bản thân",data_survey!BX254)),
ISNUMBER(SEARCH("tự mình",data_survey!BX254)),
ISNUMBER(SEARCH("tự bản thân",data_survey!BX254)),
ISNUMBER(SEARCH("tiền đi làm",data_survey!BX254)),
ISNUMBER(SEARCH("nghiên cứu khoa học",data_survey!BX254)),
ISNUMBER(SEARCH("một nửa lo",data_survey!BX254))
),2,
IF(OR(
ISNUMBER(SEARCH("học bổng",data_survey!BX254)),
ISNUMBER(SEARCH("giảm học phí",data_survey!BX254)),
ISNUMBER(SEARCH("không cần HP",data_survey!BX254)),
ISNUMBER(SEARCH("sư phạm",data_survey!BX254))
),3,4)))</f>
        <v>1</v>
      </c>
      <c r="R255" s="17">
        <f>data_survey!AN254</f>
        <v>1</v>
      </c>
      <c r="S255" s="17">
        <f>data_survey!AJ254</f>
        <v>0</v>
      </c>
      <c r="T255" s="17">
        <f>data_survey!AJ254</f>
        <v>0</v>
      </c>
      <c r="U255" s="17">
        <f>data_survey!CI254</f>
        <v>0</v>
      </c>
      <c r="V255" s="17">
        <f>data_survey!CG254</f>
        <v>0</v>
      </c>
      <c r="W255" s="17">
        <f>data_survey!CE254</f>
        <v>0</v>
      </c>
      <c r="X255" s="17">
        <f>data_survey!CC254</f>
        <v>2</v>
      </c>
      <c r="Y255" s="17">
        <f>data_survey!CA254</f>
        <v>2</v>
      </c>
      <c r="Z255" s="17">
        <f>data_survey!BN254</f>
        <v>3</v>
      </c>
      <c r="AA255" s="17">
        <f>data_survey!BP254</f>
        <v>0</v>
      </c>
      <c r="AB255" s="17">
        <f>data_survey!BQ254</f>
        <v>1</v>
      </c>
      <c r="AC255" s="17">
        <f>data_survey!BT254</f>
        <v>1</v>
      </c>
      <c r="AD255" s="17">
        <f>data_survey!CU254</f>
        <v>1</v>
      </c>
      <c r="AE255" s="17">
        <f>data_survey!CV254</f>
        <v>1</v>
      </c>
      <c r="AF255" s="17">
        <f>data_survey!CW254</f>
        <v>1</v>
      </c>
      <c r="AG255" s="17">
        <f>data_survey!CO254</f>
        <v>1</v>
      </c>
      <c r="AH255" s="17">
        <f>data_survey!DA254</f>
        <v>1</v>
      </c>
      <c r="AI255" s="17">
        <f>data_survey!DC254</f>
        <v>1</v>
      </c>
      <c r="AJ255" s="17">
        <f>data_survey!DQ254</f>
        <v>1</v>
      </c>
      <c r="AK255" s="17">
        <f>data_survey!DF254</f>
        <v>1</v>
      </c>
      <c r="AL255" s="17">
        <f>if(AK255=1, data_survey!DN254, 0)</f>
        <v>5</v>
      </c>
      <c r="AM255" s="17">
        <f>data_survey!CM254</f>
        <v>3.5</v>
      </c>
      <c r="AN255" s="17">
        <f>data_survey!DH254</f>
        <v>0</v>
      </c>
      <c r="AO255" s="17">
        <f>data_survey!DJ254</f>
        <v>1</v>
      </c>
      <c r="AP255" s="17">
        <f>data_survey!DL254</f>
        <v>1</v>
      </c>
      <c r="AQ255" s="17">
        <f>data_survey!BC254</f>
        <v>3</v>
      </c>
      <c r="AR255" s="17">
        <f>data_survey!BD254</f>
        <v>1</v>
      </c>
      <c r="AS255" s="17">
        <f>data_survey!BE254</f>
        <v>3</v>
      </c>
      <c r="AT255" s="17">
        <f>data_survey!BF254</f>
        <v>2</v>
      </c>
      <c r="AU255" s="17">
        <f>data_survey!BG254</f>
        <v>1</v>
      </c>
      <c r="AV255" s="17">
        <f>data_survey!BH254</f>
        <v>1</v>
      </c>
      <c r="AW255" s="17">
        <f>data_survey!BI254</f>
        <v>4</v>
      </c>
      <c r="AX255" s="17">
        <f>data_survey!AP254</f>
        <v>2</v>
      </c>
      <c r="AY255" s="17">
        <f>data_survey!AQ254</f>
        <v>2</v>
      </c>
      <c r="AZ255" s="17">
        <f>data_survey!AR254</f>
        <v>4</v>
      </c>
      <c r="BA255" s="17">
        <f>data_survey!AS254</f>
        <v>3</v>
      </c>
      <c r="BB255" s="17">
        <f>data_survey!AT254</f>
        <v>4</v>
      </c>
      <c r="BC255" s="17">
        <f>data_survey!AU254</f>
        <v>4</v>
      </c>
      <c r="BD255" s="17">
        <f>data_survey!AV254</f>
        <v>2</v>
      </c>
      <c r="BE255" s="17">
        <f>data_survey!AW254</f>
        <v>1</v>
      </c>
      <c r="BF255" s="17">
        <f>data_survey!AX254</f>
        <v>2</v>
      </c>
      <c r="BG255" s="17"/>
    </row>
    <row r="256">
      <c r="A256" s="17">
        <f>if(data_survey!C255="Nam", 0, 1)</f>
        <v>1</v>
      </c>
      <c r="B256" s="17">
        <f>IFERROR(__xludf.DUMMYFUNCTION("LET(
  t, LOWER(TRIM(data_survey!E255)),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56" s="17">
        <f>IFERROR(__xludf.DUMMYFUNCTION("LET(
  t, LOWER(TRIM(data_survey!G255)),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56" s="17">
        <f>IFERROR(__xludf.DUMMYFUNCTION("LET(
  text, LOWER(data_survey!I255),
  IFERROR(
    IFS(
      REGEXMATCH(text,""ở cùng gia đình|ở trọ cùng gia đình""), 0,
      REGEXMATCH(text,""thuê trọ""), 1,
      REGEXMATCH(text,""ở ktx""), 2,
      REGEXMATCH(text,""có nhà tại khu vực đang học|c"&amp;"ó nhà|ở riêng tại chung cư""), 3,
      REGEXMATCH(text,""ở nhà người quen""), 4
    ),
  -1)
)"),1.0)</f>
        <v>1</v>
      </c>
      <c r="E256" s="17">
        <f>IFERROR(__xludf.DUMMYFUNCTION("LET(
  t, LOWER(TRIM(data_survey!K255)),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56" s="17">
        <f>IFERROR(__xludf.DUMMYFUNCTION("LET(
  t, LOWER(TRIM(data_survey!M255)),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56" s="17">
        <f>if(data_survey!O255="Có", 1, 0)</f>
        <v>1</v>
      </c>
      <c r="H256" s="17">
        <f>if(data_survey!R255="", 0, data_survey!R255)</f>
        <v>1</v>
      </c>
      <c r="I256" s="17">
        <f>data_survey!W255</f>
        <v>20</v>
      </c>
      <c r="J256" s="17">
        <f>if(data_survey!AF255="Không áp lực", 0, if(data_survey!AF255="Có chút áp lực", 1, if(data_survey!AF255="Áp lực nhiều", 2, 3)))</f>
        <v>1</v>
      </c>
      <c r="K256" s="17">
        <f>SWITCH(data_survey!AG255,
 "Không ảnh hưởng",0,
 "Có chút ảnh hưởng",1,
 "Ảnh hưởng nhiều",2,
 "Ảnh hưởng rất nhiều",3)</f>
        <v>1</v>
      </c>
      <c r="L256" s="17">
        <f>SWITCH(data_survey!AD255,
 "Không",0,
 "Có một chút",1,
 "Rất lo lắng",2)</f>
        <v>1</v>
      </c>
      <c r="M256" s="17">
        <f>SWITCH(data_survey!AE255,
 "Không",0,
 "Có một chút",1,
 "Nhiều",2)</f>
        <v>1</v>
      </c>
      <c r="N256" s="17">
        <f>data_survey!BV255</f>
        <v>2</v>
      </c>
      <c r="O256" s="17">
        <f>SWITCH(data_survey!BY255,
 "Không",0,
 "Có",1,
 "Nhiều",2)</f>
        <v>1</v>
      </c>
      <c r="P256" s="17">
        <f>if(data_survey!BW255="Không", 0, 1)</f>
        <v>1</v>
      </c>
      <c r="Q256" s="17">
        <f>IF(OR(
ISNUMBER(SEARCH("cha",data_survey!BX255)),
ISNUMBER(SEARCH("mẹ",data_survey!BX255)),
ISNUMBER(SEARCH("ba mẹ",data_survey!BX255)),
ISNUMBER(SEARCH("bame",data_survey!BX255)),
ISNUMBER(SEARCH("gia đình",data_survey!BX255)),
ISNUMBER(SEARCH("chị",data_survey!BX255)),
ISNUMBER(SEARCH("anh",data_survey!BX255)),
ISNUMBER(SEARCH("ông bà",data_survey!BX255)),
ISNUMBER(SEARCH("giám hộ",data_survey!BX255))
),1,
IF(OR(
ISNUMBER(SEARCH("bản thân",data_survey!BX255)),
ISNUMBER(SEARCH("tự mình",data_survey!BX255)),
ISNUMBER(SEARCH("tự bản thân",data_survey!BX255)),
ISNUMBER(SEARCH("tiền đi làm",data_survey!BX255)),
ISNUMBER(SEARCH("nghiên cứu khoa học",data_survey!BX255)),
ISNUMBER(SEARCH("một nửa lo",data_survey!BX255))
),2,
IF(OR(
ISNUMBER(SEARCH("học bổng",data_survey!BX255)),
ISNUMBER(SEARCH("giảm học phí",data_survey!BX255)),
ISNUMBER(SEARCH("không cần HP",data_survey!BX255)),
ISNUMBER(SEARCH("sư phạm",data_survey!BX255))
),3,4)))</f>
        <v>1</v>
      </c>
      <c r="R256" s="17">
        <f>data_survey!AN255</f>
        <v>0</v>
      </c>
      <c r="S256" s="17">
        <f>data_survey!AJ255</f>
        <v>2</v>
      </c>
      <c r="T256" s="17">
        <f>data_survey!AJ255</f>
        <v>2</v>
      </c>
      <c r="U256" s="17">
        <f>data_survey!CI255</f>
        <v>1</v>
      </c>
      <c r="V256" s="17">
        <f>data_survey!CG255</f>
        <v>1</v>
      </c>
      <c r="W256" s="17">
        <f>data_survey!CE255</f>
        <v>1</v>
      </c>
      <c r="X256" s="17">
        <f>data_survey!CC255</f>
        <v>1</v>
      </c>
      <c r="Y256" s="17">
        <f>data_survey!CA255</f>
        <v>1</v>
      </c>
      <c r="Z256" s="17">
        <f>data_survey!BN255</f>
        <v>2</v>
      </c>
      <c r="AA256" s="17">
        <f>data_survey!BP255</f>
        <v>1</v>
      </c>
      <c r="AB256" s="17">
        <f>data_survey!BQ255</f>
        <v>3</v>
      </c>
      <c r="AC256" s="17">
        <f>data_survey!BT255</f>
        <v>1</v>
      </c>
      <c r="AD256" s="17">
        <f>data_survey!CU255</f>
        <v>1</v>
      </c>
      <c r="AE256" s="17">
        <f>data_survey!CV255</f>
        <v>0</v>
      </c>
      <c r="AF256" s="17">
        <f>data_survey!CW255</f>
        <v>0</v>
      </c>
      <c r="AG256" s="17">
        <f>data_survey!CO255</f>
        <v>1</v>
      </c>
      <c r="AH256" s="17">
        <f>data_survey!DA255</f>
        <v>0</v>
      </c>
      <c r="AI256" s="17">
        <f>data_survey!DC255</f>
        <v>0</v>
      </c>
      <c r="AJ256" s="17">
        <f>data_survey!DQ255</f>
        <v>0</v>
      </c>
      <c r="AK256" s="17">
        <f>data_survey!DF255</f>
        <v>1</v>
      </c>
      <c r="AL256" s="17">
        <f>if(AK256=1, data_survey!DN255, 0)</f>
        <v>1.5</v>
      </c>
      <c r="AM256" s="17">
        <f>data_survey!CM255</f>
        <v>0.33</v>
      </c>
      <c r="AN256" s="17">
        <f>data_survey!DH255</f>
        <v>0</v>
      </c>
      <c r="AO256" s="17">
        <f>data_survey!DJ255</f>
        <v>0</v>
      </c>
      <c r="AP256" s="17">
        <f>data_survey!DL255</f>
        <v>0</v>
      </c>
      <c r="AQ256" s="17">
        <f>data_survey!BC255</f>
        <v>2</v>
      </c>
      <c r="AR256" s="17">
        <f>data_survey!BD255</f>
        <v>2</v>
      </c>
      <c r="AS256" s="17">
        <f>data_survey!BE255</f>
        <v>2</v>
      </c>
      <c r="AT256" s="17">
        <f>data_survey!BF255</f>
        <v>2</v>
      </c>
      <c r="AU256" s="17">
        <f>data_survey!BG255</f>
        <v>2</v>
      </c>
      <c r="AV256" s="17">
        <f>data_survey!BH255</f>
        <v>2</v>
      </c>
      <c r="AW256" s="17">
        <f>data_survey!BI255</f>
        <v>2</v>
      </c>
      <c r="AX256" s="17">
        <f>data_survey!AP255</f>
        <v>2</v>
      </c>
      <c r="AY256" s="17">
        <f>data_survey!AQ255</f>
        <v>2</v>
      </c>
      <c r="AZ256" s="17">
        <f>data_survey!AR255</f>
        <v>2</v>
      </c>
      <c r="BA256" s="17">
        <f>data_survey!AS255</f>
        <v>2</v>
      </c>
      <c r="BB256" s="17">
        <f>data_survey!AT255</f>
        <v>2</v>
      </c>
      <c r="BC256" s="17">
        <f>data_survey!AU255</f>
        <v>2</v>
      </c>
      <c r="BD256" s="17">
        <f>data_survey!AV255</f>
        <v>2</v>
      </c>
      <c r="BE256" s="17">
        <f>data_survey!AW255</f>
        <v>2</v>
      </c>
      <c r="BF256" s="17">
        <f>data_survey!AX255</f>
        <v>2</v>
      </c>
      <c r="BG256" s="17"/>
    </row>
    <row r="257">
      <c r="A257" s="17">
        <f>if(data_survey!C256="Nam", 0, 1)</f>
        <v>1</v>
      </c>
      <c r="B257" s="17">
        <f>IFERROR(__xludf.DUMMYFUNCTION("LET(
  t, LOWER(TRIM(data_survey!E256)),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57" s="17">
        <f>IFERROR(__xludf.DUMMYFUNCTION("LET(
  t, LOWER(TRIM(data_survey!G256)),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57" s="17">
        <f>IFERROR(__xludf.DUMMYFUNCTION("LET(
  text, LOWER(data_survey!I256),
  IFERROR(
    IFS(
      REGEXMATCH(text,""ở cùng gia đình|ở trọ cùng gia đình""), 0,
      REGEXMATCH(text,""thuê trọ""), 1,
      REGEXMATCH(text,""ở ktx""), 2,
      REGEXMATCH(text,""có nhà tại khu vực đang học|c"&amp;"ó nhà|ở riêng tại chung cư""), 3,
      REGEXMATCH(text,""ở nhà người quen""), 4
    ),
  -1)
)"),4.0)</f>
        <v>4</v>
      </c>
      <c r="E257" s="17">
        <f>IFERROR(__xludf.DUMMYFUNCTION("LET(
  t, LOWER(TRIM(data_survey!K256)),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57" s="17">
        <f>IFERROR(__xludf.DUMMYFUNCTION("LET(
  t, LOWER(TRIM(data_survey!M256)),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57" s="17">
        <f>if(data_survey!O256="Có", 1, 0)</f>
        <v>0</v>
      </c>
      <c r="H257" s="17">
        <f>if(data_survey!R256="", 0, data_survey!R256)</f>
        <v>0</v>
      </c>
      <c r="I257" s="17">
        <f>data_survey!W256</f>
        <v>0</v>
      </c>
      <c r="J257" s="17">
        <f>if(data_survey!AF256="Không áp lực", 0, if(data_survey!AF256="Có chút áp lực", 1, if(data_survey!AF256="Áp lực nhiều", 2, 3)))</f>
        <v>1</v>
      </c>
      <c r="K257" s="17">
        <f>SWITCH(data_survey!AG256,
 "Không ảnh hưởng",0,
 "Có chút ảnh hưởng",1,
 "Ảnh hưởng nhiều",2,
 "Ảnh hưởng rất nhiều",3)</f>
        <v>1</v>
      </c>
      <c r="L257" s="17">
        <f>SWITCH(data_survey!AD256,
 "Không",0,
 "Có một chút",1,
 "Rất lo lắng",2)</f>
        <v>1</v>
      </c>
      <c r="M257" s="17">
        <f>SWITCH(data_survey!AE256,
 "Không",0,
 "Có một chút",1,
 "Nhiều",2)</f>
        <v>0</v>
      </c>
      <c r="N257" s="17">
        <f>data_survey!BV256</f>
        <v>3</v>
      </c>
      <c r="O257" s="17">
        <f>SWITCH(data_survey!BY256,
 "Không",0,
 "Có",1,
 "Nhiều",2)</f>
        <v>0</v>
      </c>
      <c r="P257" s="17">
        <f>if(data_survey!BW256="Không", 0, 1)</f>
        <v>0</v>
      </c>
      <c r="Q257" s="17">
        <f>IF(OR(
ISNUMBER(SEARCH("cha",data_survey!BX256)),
ISNUMBER(SEARCH("mẹ",data_survey!BX256)),
ISNUMBER(SEARCH("ba mẹ",data_survey!BX256)),
ISNUMBER(SEARCH("bame",data_survey!BX256)),
ISNUMBER(SEARCH("gia đình",data_survey!BX256)),
ISNUMBER(SEARCH("chị",data_survey!BX256)),
ISNUMBER(SEARCH("anh",data_survey!BX256)),
ISNUMBER(SEARCH("ông bà",data_survey!BX256)),
ISNUMBER(SEARCH("giám hộ",data_survey!BX256))
),1,
IF(OR(
ISNUMBER(SEARCH("bản thân",data_survey!BX256)),
ISNUMBER(SEARCH("tự mình",data_survey!BX256)),
ISNUMBER(SEARCH("tự bản thân",data_survey!BX256)),
ISNUMBER(SEARCH("tiền đi làm",data_survey!BX256)),
ISNUMBER(SEARCH("nghiên cứu khoa học",data_survey!BX256)),
ISNUMBER(SEARCH("một nửa lo",data_survey!BX256))
),2,
IF(OR(
ISNUMBER(SEARCH("học bổng",data_survey!BX256)),
ISNUMBER(SEARCH("giảm học phí",data_survey!BX256)),
ISNUMBER(SEARCH("không cần HP",data_survey!BX256)),
ISNUMBER(SEARCH("sư phạm",data_survey!BX256))
),3,4)))</f>
        <v>1</v>
      </c>
      <c r="R257" s="17">
        <f>data_survey!AN256</f>
        <v>0</v>
      </c>
      <c r="S257" s="17">
        <f>data_survey!AJ256</f>
        <v>0</v>
      </c>
      <c r="T257" s="17">
        <f>data_survey!AJ256</f>
        <v>0</v>
      </c>
      <c r="U257" s="17">
        <f>data_survey!CI256</f>
        <v>0</v>
      </c>
      <c r="V257" s="17">
        <f>data_survey!CG256</f>
        <v>0</v>
      </c>
      <c r="W257" s="17">
        <f>data_survey!CE256</f>
        <v>1</v>
      </c>
      <c r="X257" s="17">
        <f>data_survey!CC256</f>
        <v>1</v>
      </c>
      <c r="Y257" s="17">
        <f>data_survey!CA256</f>
        <v>0</v>
      </c>
      <c r="Z257" s="17">
        <f>data_survey!BN256</f>
        <v>1</v>
      </c>
      <c r="AA257" s="17">
        <f>data_survey!BP256</f>
        <v>0</v>
      </c>
      <c r="AB257" s="17">
        <f>data_survey!BQ256</f>
        <v>2</v>
      </c>
      <c r="AC257" s="17">
        <f>data_survey!BT256</f>
        <v>0</v>
      </c>
      <c r="AD257" s="17">
        <f>data_survey!CU256</f>
        <v>0</v>
      </c>
      <c r="AE257" s="17">
        <f>data_survey!CV256</f>
        <v>0</v>
      </c>
      <c r="AF257" s="17">
        <f>data_survey!CW256</f>
        <v>0</v>
      </c>
      <c r="AG257" s="17">
        <f>data_survey!CO256</f>
        <v>1</v>
      </c>
      <c r="AH257" s="17">
        <f>data_survey!DA256</f>
        <v>0</v>
      </c>
      <c r="AI257" s="17">
        <f>data_survey!DC256</f>
        <v>0</v>
      </c>
      <c r="AJ257" s="17">
        <f>data_survey!DQ256</f>
        <v>0</v>
      </c>
      <c r="AK257" s="17">
        <f>data_survey!DF256</f>
        <v>1</v>
      </c>
      <c r="AL257" s="17">
        <f>if(AK257=1, data_survey!DN256, 0)</f>
        <v>0.5</v>
      </c>
      <c r="AM257" s="17">
        <f>data_survey!CM256</f>
        <v>0.33</v>
      </c>
      <c r="AN257" s="17">
        <f>data_survey!DH256</f>
        <v>0</v>
      </c>
      <c r="AO257" s="17">
        <f>data_survey!DJ256</f>
        <v>0</v>
      </c>
      <c r="AP257" s="17">
        <f>data_survey!DL256</f>
        <v>0</v>
      </c>
      <c r="AQ257" s="17">
        <f>data_survey!BC256</f>
        <v>1</v>
      </c>
      <c r="AR257" s="17">
        <f>data_survey!BD256</f>
        <v>1</v>
      </c>
      <c r="AS257" s="17">
        <f>data_survey!BE256</f>
        <v>1</v>
      </c>
      <c r="AT257" s="17">
        <f>data_survey!BF256</f>
        <v>1</v>
      </c>
      <c r="AU257" s="17">
        <f>data_survey!BG256</f>
        <v>1</v>
      </c>
      <c r="AV257" s="17">
        <f>data_survey!BH256</f>
        <v>1</v>
      </c>
      <c r="AW257" s="17">
        <f>data_survey!BI256</f>
        <v>1</v>
      </c>
      <c r="AX257" s="17">
        <f>data_survey!AP256</f>
        <v>1</v>
      </c>
      <c r="AY257" s="17">
        <f>data_survey!AQ256</f>
        <v>1</v>
      </c>
      <c r="AZ257" s="17">
        <f>data_survey!AR256</f>
        <v>1</v>
      </c>
      <c r="BA257" s="17">
        <f>data_survey!AS256</f>
        <v>2</v>
      </c>
      <c r="BB257" s="17">
        <f>data_survey!AT256</f>
        <v>1</v>
      </c>
      <c r="BC257" s="17">
        <f>data_survey!AU256</f>
        <v>1</v>
      </c>
      <c r="BD257" s="17">
        <f>data_survey!AV256</f>
        <v>1</v>
      </c>
      <c r="BE257" s="17">
        <f>data_survey!AW256</f>
        <v>1</v>
      </c>
      <c r="BF257" s="17">
        <f>data_survey!AX256</f>
        <v>1</v>
      </c>
      <c r="BG257" s="17"/>
    </row>
    <row r="258">
      <c r="A258" s="17">
        <f>if(data_survey!C257="Nam", 0, 1)</f>
        <v>0</v>
      </c>
      <c r="B258" s="17">
        <f>IFERROR(__xludf.DUMMYFUNCTION("LET(
  t, LOWER(TRIM(data_survey!E257)),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258" s="17">
        <f>IFERROR(__xludf.DUMMYFUNCTION("LET(
  t, LOWER(TRIM(data_survey!G257)),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258" s="17">
        <f>IFERROR(__xludf.DUMMYFUNCTION("LET(
  text, LOWER(data_survey!I257),
  IFERROR(
    IFS(
      REGEXMATCH(text,""ở cùng gia đình|ở trọ cùng gia đình""), 0,
      REGEXMATCH(text,""thuê trọ""), 1,
      REGEXMATCH(text,""ở ktx""), 2,
      REGEXMATCH(text,""có nhà tại khu vực đang học|c"&amp;"ó nhà|ở riêng tại chung cư""), 3,
      REGEXMATCH(text,""ở nhà người quen""), 4
    ),
  -1)
)"),1.0)</f>
        <v>1</v>
      </c>
      <c r="E258" s="17">
        <f>IFERROR(__xludf.DUMMYFUNCTION("LET(
  t, LOWER(TRIM(data_survey!K257)),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58" s="17">
        <f>IFERROR(__xludf.DUMMYFUNCTION("LET(
  t, LOWER(TRIM(data_survey!M257)),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58" s="17">
        <f>if(data_survey!O257="Có", 1, 0)</f>
        <v>0</v>
      </c>
      <c r="H258" s="17">
        <f>if(data_survey!R257="", 0, data_survey!R257)</f>
        <v>0</v>
      </c>
      <c r="I258" s="17">
        <f>data_survey!W257</f>
        <v>0</v>
      </c>
      <c r="J258" s="17">
        <f>if(data_survey!AF257="Không áp lực", 0, if(data_survey!AF257="Có chút áp lực", 1, if(data_survey!AF257="Áp lực nhiều", 2, 3)))</f>
        <v>1</v>
      </c>
      <c r="K258" s="17">
        <f>SWITCH(data_survey!AG257,
 "Không ảnh hưởng",0,
 "Có chút ảnh hưởng",1,
 "Ảnh hưởng nhiều",2,
 "Ảnh hưởng rất nhiều",3)</f>
        <v>0</v>
      </c>
      <c r="L258" s="17">
        <f>SWITCH(data_survey!AD257,
 "Không",0,
 "Có một chút",1,
 "Rất lo lắng",2)</f>
        <v>1</v>
      </c>
      <c r="M258" s="17">
        <f>SWITCH(data_survey!AE257,
 "Không",0,
 "Có một chút",1,
 "Nhiều",2)</f>
        <v>1</v>
      </c>
      <c r="N258" s="17">
        <f>data_survey!BV257</f>
        <v>4</v>
      </c>
      <c r="O258" s="17">
        <f>SWITCH(data_survey!BY257,
 "Không",0,
 "Có",1,
 "Nhiều",2)</f>
        <v>0</v>
      </c>
      <c r="P258" s="17">
        <f>if(data_survey!BW257="Không", 0, 1)</f>
        <v>1</v>
      </c>
      <c r="Q258" s="17">
        <f>IF(OR(
ISNUMBER(SEARCH("cha",data_survey!BX257)),
ISNUMBER(SEARCH("mẹ",data_survey!BX257)),
ISNUMBER(SEARCH("ba mẹ",data_survey!BX257)),
ISNUMBER(SEARCH("bame",data_survey!BX257)),
ISNUMBER(SEARCH("gia đình",data_survey!BX257)),
ISNUMBER(SEARCH("chị",data_survey!BX257)),
ISNUMBER(SEARCH("anh",data_survey!BX257)),
ISNUMBER(SEARCH("ông bà",data_survey!BX257)),
ISNUMBER(SEARCH("giám hộ",data_survey!BX257))
),1,
IF(OR(
ISNUMBER(SEARCH("bản thân",data_survey!BX257)),
ISNUMBER(SEARCH("tự mình",data_survey!BX257)),
ISNUMBER(SEARCH("tự bản thân",data_survey!BX257)),
ISNUMBER(SEARCH("tiền đi làm",data_survey!BX257)),
ISNUMBER(SEARCH("nghiên cứu khoa học",data_survey!BX257)),
ISNUMBER(SEARCH("một nửa lo",data_survey!BX257))
),2,
IF(OR(
ISNUMBER(SEARCH("học bổng",data_survey!BX257)),
ISNUMBER(SEARCH("giảm học phí",data_survey!BX257)),
ISNUMBER(SEARCH("không cần HP",data_survey!BX257)),
ISNUMBER(SEARCH("sư phạm",data_survey!BX257))
),3,4)))</f>
        <v>1</v>
      </c>
      <c r="R258" s="17">
        <f>data_survey!AN257</f>
        <v>0</v>
      </c>
      <c r="S258" s="17">
        <f>data_survey!AJ257</f>
        <v>0</v>
      </c>
      <c r="T258" s="17">
        <f>data_survey!AJ257</f>
        <v>0</v>
      </c>
      <c r="U258" s="17">
        <f>data_survey!CI257</f>
        <v>0</v>
      </c>
      <c r="V258" s="17">
        <f>data_survey!CG257</f>
        <v>1</v>
      </c>
      <c r="W258" s="17">
        <f>data_survey!CE257</f>
        <v>0</v>
      </c>
      <c r="X258" s="17">
        <f>data_survey!CC257</f>
        <v>1</v>
      </c>
      <c r="Y258" s="17">
        <f>data_survey!CA257</f>
        <v>1</v>
      </c>
      <c r="Z258" s="17">
        <f>data_survey!BN257</f>
        <v>3</v>
      </c>
      <c r="AA258" s="17">
        <f>data_survey!BP257</f>
        <v>1</v>
      </c>
      <c r="AB258" s="17">
        <f>data_survey!BQ257</f>
        <v>1</v>
      </c>
      <c r="AC258" s="17">
        <f>data_survey!BT257</f>
        <v>0</v>
      </c>
      <c r="AD258" s="17">
        <f>data_survey!CU257</f>
        <v>0</v>
      </c>
      <c r="AE258" s="17">
        <f>data_survey!CV257</f>
        <v>0</v>
      </c>
      <c r="AF258" s="17">
        <f>data_survey!CW257</f>
        <v>0</v>
      </c>
      <c r="AG258" s="17">
        <f>data_survey!CO257</f>
        <v>0</v>
      </c>
      <c r="AH258" s="17">
        <f>data_survey!DA257</f>
        <v>0</v>
      </c>
      <c r="AI258" s="17">
        <f>data_survey!DC257</f>
        <v>0</v>
      </c>
      <c r="AJ258" s="17">
        <f>data_survey!DQ257</f>
        <v>0</v>
      </c>
      <c r="AK258" s="17">
        <f>data_survey!DF257</f>
        <v>1</v>
      </c>
      <c r="AL258" s="17">
        <f>if(AK258=1, data_survey!DN257, 0)</f>
        <v>0.5</v>
      </c>
      <c r="AM258" s="17">
        <f>data_survey!CM257</f>
        <v>6</v>
      </c>
      <c r="AN258" s="17">
        <f>data_survey!DH257</f>
        <v>1</v>
      </c>
      <c r="AO258" s="17">
        <f>data_survey!DJ257</f>
        <v>0</v>
      </c>
      <c r="AP258" s="17">
        <f>data_survey!DL257</f>
        <v>0</v>
      </c>
      <c r="AQ258" s="17">
        <f>data_survey!BC257</f>
        <v>1</v>
      </c>
      <c r="AR258" s="17">
        <f>data_survey!BD257</f>
        <v>1</v>
      </c>
      <c r="AS258" s="17">
        <f>data_survey!BE257</f>
        <v>2</v>
      </c>
      <c r="AT258" s="17">
        <f>data_survey!BF257</f>
        <v>1</v>
      </c>
      <c r="AU258" s="17">
        <f>data_survey!BG257</f>
        <v>2</v>
      </c>
      <c r="AV258" s="17">
        <f>data_survey!BH257</f>
        <v>1</v>
      </c>
      <c r="AW258" s="17">
        <f>data_survey!BI257</f>
        <v>1</v>
      </c>
      <c r="AX258" s="17">
        <f>data_survey!AP257</f>
        <v>1</v>
      </c>
      <c r="AY258" s="17">
        <f>data_survey!AQ257</f>
        <v>2</v>
      </c>
      <c r="AZ258" s="17">
        <f>data_survey!AR257</f>
        <v>2</v>
      </c>
      <c r="BA258" s="17">
        <f>data_survey!AS257</f>
        <v>2</v>
      </c>
      <c r="BB258" s="17">
        <f>data_survey!AT257</f>
        <v>1</v>
      </c>
      <c r="BC258" s="17">
        <f>data_survey!AU257</f>
        <v>1</v>
      </c>
      <c r="BD258" s="17">
        <f>data_survey!AV257</f>
        <v>1</v>
      </c>
      <c r="BE258" s="17">
        <f>data_survey!AW257</f>
        <v>1</v>
      </c>
      <c r="BF258" s="17">
        <f>data_survey!AX257</f>
        <v>1</v>
      </c>
      <c r="BG258" s="17"/>
    </row>
    <row r="259">
      <c r="A259" s="17">
        <f>if(data_survey!C258="Nam", 0, 1)</f>
        <v>1</v>
      </c>
      <c r="B259" s="17">
        <f>IFERROR(__xludf.DUMMYFUNCTION("LET(
  t, LOWER(TRIM(data_survey!E258)),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59" s="17">
        <f>IFERROR(__xludf.DUMMYFUNCTION("LET(
  t, LOWER(TRIM(data_survey!G258)),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59" s="17">
        <f>IFERROR(__xludf.DUMMYFUNCTION("LET(
  text, LOWER(data_survey!I258),
  IFERROR(
    IFS(
      REGEXMATCH(text,""ở cùng gia đình|ở trọ cùng gia đình""), 0,
      REGEXMATCH(text,""thuê trọ""), 1,
      REGEXMATCH(text,""ở ktx""), 2,
      REGEXMATCH(text,""có nhà tại khu vực đang học|c"&amp;"ó nhà|ở riêng tại chung cư""), 3,
      REGEXMATCH(text,""ở nhà người quen""), 4
    ),
  -1)
)"),3.0)</f>
        <v>3</v>
      </c>
      <c r="E259" s="17">
        <f>IFERROR(__xludf.DUMMYFUNCTION("LET(
  t, LOWER(TRIM(data_survey!K258)),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59" s="17">
        <f>IFERROR(__xludf.DUMMYFUNCTION("LET(
  t, LOWER(TRIM(data_survey!M258)),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59" s="17">
        <f>if(data_survey!O258="Có", 1, 0)</f>
        <v>0</v>
      </c>
      <c r="H259" s="17">
        <f>if(data_survey!R258="", 0, data_survey!R258)</f>
        <v>0</v>
      </c>
      <c r="I259" s="17">
        <f>data_survey!W258</f>
        <v>0</v>
      </c>
      <c r="J259" s="17">
        <f>if(data_survey!AF258="Không áp lực", 0, if(data_survey!AF258="Có chút áp lực", 1, if(data_survey!AF258="Áp lực nhiều", 2, 3)))</f>
        <v>2</v>
      </c>
      <c r="K259" s="17">
        <f>SWITCH(data_survey!AG258,
 "Không ảnh hưởng",0,
 "Có chút ảnh hưởng",1,
 "Ảnh hưởng nhiều",2,
 "Ảnh hưởng rất nhiều",3)</f>
        <v>3</v>
      </c>
      <c r="L259" s="17">
        <f>SWITCH(data_survey!AD258,
 "Không",0,
 "Có một chút",1,
 "Rất lo lắng",2)</f>
        <v>2</v>
      </c>
      <c r="M259" s="17">
        <f>SWITCH(data_survey!AE258,
 "Không",0,
 "Có một chút",1,
 "Nhiều",2)</f>
        <v>1</v>
      </c>
      <c r="N259" s="17">
        <f>data_survey!BV258</f>
        <v>3</v>
      </c>
      <c r="O259" s="17">
        <f>SWITCH(data_survey!BY258,
 "Không",0,
 "Có",1,
 "Nhiều",2)</f>
        <v>1</v>
      </c>
      <c r="P259" s="17">
        <f>if(data_survey!BW258="Không", 0, 1)</f>
        <v>1</v>
      </c>
      <c r="Q259" s="17">
        <f>IF(OR(
ISNUMBER(SEARCH("cha",data_survey!BX258)),
ISNUMBER(SEARCH("mẹ",data_survey!BX258)),
ISNUMBER(SEARCH("ba mẹ",data_survey!BX258)),
ISNUMBER(SEARCH("bame",data_survey!BX258)),
ISNUMBER(SEARCH("gia đình",data_survey!BX258)),
ISNUMBER(SEARCH("chị",data_survey!BX258)),
ISNUMBER(SEARCH("anh",data_survey!BX258)),
ISNUMBER(SEARCH("ông bà",data_survey!BX258)),
ISNUMBER(SEARCH("giám hộ",data_survey!BX258))
),1,
IF(OR(
ISNUMBER(SEARCH("bản thân",data_survey!BX258)),
ISNUMBER(SEARCH("tự mình",data_survey!BX258)),
ISNUMBER(SEARCH("tự bản thân",data_survey!BX258)),
ISNUMBER(SEARCH("tiền đi làm",data_survey!BX258)),
ISNUMBER(SEARCH("nghiên cứu khoa học",data_survey!BX258)),
ISNUMBER(SEARCH("một nửa lo",data_survey!BX258))
),2,
IF(OR(
ISNUMBER(SEARCH("học bổng",data_survey!BX258)),
ISNUMBER(SEARCH("giảm học phí",data_survey!BX258)),
ISNUMBER(SEARCH("không cần HP",data_survey!BX258)),
ISNUMBER(SEARCH("sư phạm",data_survey!BX258))
),3,4)))</f>
        <v>1</v>
      </c>
      <c r="R259" s="17">
        <f>data_survey!AN258</f>
        <v>0</v>
      </c>
      <c r="S259" s="17">
        <f>data_survey!AJ258</f>
        <v>0</v>
      </c>
      <c r="T259" s="17">
        <f>data_survey!AJ258</f>
        <v>0</v>
      </c>
      <c r="U259" s="17">
        <f>data_survey!CI258</f>
        <v>2</v>
      </c>
      <c r="V259" s="17">
        <f>data_survey!CG258</f>
        <v>2</v>
      </c>
      <c r="W259" s="17">
        <f>data_survey!CE258</f>
        <v>0</v>
      </c>
      <c r="X259" s="17">
        <f>data_survey!CC258</f>
        <v>1</v>
      </c>
      <c r="Y259" s="17">
        <f>data_survey!CA258</f>
        <v>2</v>
      </c>
      <c r="Z259" s="17">
        <f>data_survey!BN258</f>
        <v>3</v>
      </c>
      <c r="AA259" s="17">
        <f>data_survey!BP258</f>
        <v>1</v>
      </c>
      <c r="AB259" s="17">
        <f>data_survey!BQ258</f>
        <v>5</v>
      </c>
      <c r="AC259" s="17">
        <f>data_survey!BT258</f>
        <v>1</v>
      </c>
      <c r="AD259" s="17">
        <f>data_survey!CU258</f>
        <v>0</v>
      </c>
      <c r="AE259" s="17">
        <f>data_survey!CV258</f>
        <v>1</v>
      </c>
      <c r="AF259" s="17">
        <f>data_survey!CW258</f>
        <v>0</v>
      </c>
      <c r="AG259" s="17">
        <f>data_survey!CO258</f>
        <v>1</v>
      </c>
      <c r="AH259" s="17">
        <f>data_survey!DA258</f>
        <v>1</v>
      </c>
      <c r="AI259" s="17">
        <f>data_survey!DC258</f>
        <v>1</v>
      </c>
      <c r="AJ259" s="17">
        <f>data_survey!DQ258</f>
        <v>0</v>
      </c>
      <c r="AK259" s="17">
        <f>data_survey!DF258</f>
        <v>1</v>
      </c>
      <c r="AL259" s="17">
        <f>if(AK259=1, data_survey!DN258, 0)</f>
        <v>2.5</v>
      </c>
      <c r="AM259" s="17">
        <f>data_survey!CM258</f>
        <v>3.5</v>
      </c>
      <c r="AN259" s="17">
        <f>data_survey!DH258</f>
        <v>0</v>
      </c>
      <c r="AO259" s="17">
        <f>data_survey!DJ258</f>
        <v>0</v>
      </c>
      <c r="AP259" s="17">
        <f>data_survey!DL258</f>
        <v>0</v>
      </c>
      <c r="AQ259" s="17">
        <f>data_survey!BC258</f>
        <v>4</v>
      </c>
      <c r="AR259" s="17">
        <f>data_survey!BD258</f>
        <v>4</v>
      </c>
      <c r="AS259" s="17">
        <f>data_survey!BE258</f>
        <v>4</v>
      </c>
      <c r="AT259" s="17">
        <f>data_survey!BF258</f>
        <v>4</v>
      </c>
      <c r="AU259" s="17">
        <f>data_survey!BG258</f>
        <v>3</v>
      </c>
      <c r="AV259" s="17">
        <f>data_survey!BH258</f>
        <v>1</v>
      </c>
      <c r="AW259" s="17">
        <f>data_survey!BI258</f>
        <v>1</v>
      </c>
      <c r="AX259" s="17">
        <f>data_survey!AP258</f>
        <v>4</v>
      </c>
      <c r="AY259" s="17">
        <f>data_survey!AQ258</f>
        <v>4</v>
      </c>
      <c r="AZ259" s="17">
        <f>data_survey!AR258</f>
        <v>3</v>
      </c>
      <c r="BA259" s="17">
        <f>data_survey!AS258</f>
        <v>4</v>
      </c>
      <c r="BB259" s="17">
        <f>data_survey!AT258</f>
        <v>4</v>
      </c>
      <c r="BC259" s="17">
        <f>data_survey!AU258</f>
        <v>4</v>
      </c>
      <c r="BD259" s="17">
        <f>data_survey!AV258</f>
        <v>3</v>
      </c>
      <c r="BE259" s="17">
        <f>data_survey!AW258</f>
        <v>3</v>
      </c>
      <c r="BF259" s="17">
        <f>data_survey!AX258</f>
        <v>4</v>
      </c>
      <c r="BG259" s="17"/>
    </row>
    <row r="260">
      <c r="A260" s="17">
        <f>if(data_survey!C259="Nam", 0, 1)</f>
        <v>1</v>
      </c>
      <c r="B260" s="17">
        <f>IFERROR(__xludf.DUMMYFUNCTION("LET(
  t, LOWER(TRIM(data_survey!E259)),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60" s="17">
        <f>IFERROR(__xludf.DUMMYFUNCTION("LET(
  t, LOWER(TRIM(data_survey!G259)),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60" s="17">
        <f>IFERROR(__xludf.DUMMYFUNCTION("LET(
  text, LOWER(data_survey!I259),
  IFERROR(
    IFS(
      REGEXMATCH(text,""ở cùng gia đình|ở trọ cùng gia đình""), 0,
      REGEXMATCH(text,""thuê trọ""), 1,
      REGEXMATCH(text,""ở ktx""), 2,
      REGEXMATCH(text,""có nhà tại khu vực đang học|c"&amp;"ó nhà|ở riêng tại chung cư""), 3,
      REGEXMATCH(text,""ở nhà người quen""), 4
    ),
  -1)
)"),1.0)</f>
        <v>1</v>
      </c>
      <c r="E260" s="17">
        <f>IFERROR(__xludf.DUMMYFUNCTION("LET(
  t, LOWER(TRIM(data_survey!K259)),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60" s="17">
        <f>IFERROR(__xludf.DUMMYFUNCTION("LET(
  t, LOWER(TRIM(data_survey!M259)),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60" s="17">
        <f>if(data_survey!O259="Có", 1, 0)</f>
        <v>0</v>
      </c>
      <c r="H260" s="17">
        <f>if(data_survey!R259="", 0, data_survey!R259)</f>
        <v>0</v>
      </c>
      <c r="I260" s="17">
        <f>data_survey!W259</f>
        <v>0</v>
      </c>
      <c r="J260" s="17">
        <f>if(data_survey!AF259="Không áp lực", 0, if(data_survey!AF259="Có chút áp lực", 1, if(data_survey!AF259="Áp lực nhiều", 2, 3)))</f>
        <v>1</v>
      </c>
      <c r="K260" s="17">
        <f>SWITCH(data_survey!AG259,
 "Không ảnh hưởng",0,
 "Có chút ảnh hưởng",1,
 "Ảnh hưởng nhiều",2,
 "Ảnh hưởng rất nhiều",3)</f>
        <v>1</v>
      </c>
      <c r="L260" s="17">
        <f>SWITCH(data_survey!AD259,
 "Không",0,
 "Có một chút",1,
 "Rất lo lắng",2)</f>
        <v>1</v>
      </c>
      <c r="M260" s="17">
        <f>SWITCH(data_survey!AE259,
 "Không",0,
 "Có một chút",1,
 "Nhiều",2)</f>
        <v>1</v>
      </c>
      <c r="N260" s="17">
        <f>data_survey!BV259</f>
        <v>3</v>
      </c>
      <c r="O260" s="17">
        <f>SWITCH(data_survey!BY259,
 "Không",0,
 "Có",1,
 "Nhiều",2)</f>
        <v>0</v>
      </c>
      <c r="P260" s="17">
        <f>if(data_survey!BW259="Không", 0, 1)</f>
        <v>0</v>
      </c>
      <c r="Q260" s="17">
        <f>IF(OR(
ISNUMBER(SEARCH("cha",data_survey!BX259)),
ISNUMBER(SEARCH("mẹ",data_survey!BX259)),
ISNUMBER(SEARCH("ba mẹ",data_survey!BX259)),
ISNUMBER(SEARCH("bame",data_survey!BX259)),
ISNUMBER(SEARCH("gia đình",data_survey!BX259)),
ISNUMBER(SEARCH("chị",data_survey!BX259)),
ISNUMBER(SEARCH("anh",data_survey!BX259)),
ISNUMBER(SEARCH("ông bà",data_survey!BX259)),
ISNUMBER(SEARCH("giám hộ",data_survey!BX259))
),1,
IF(OR(
ISNUMBER(SEARCH("bản thân",data_survey!BX259)),
ISNUMBER(SEARCH("tự mình",data_survey!BX259)),
ISNUMBER(SEARCH("tự bản thân",data_survey!BX259)),
ISNUMBER(SEARCH("tiền đi làm",data_survey!BX259)),
ISNUMBER(SEARCH("nghiên cứu khoa học",data_survey!BX259)),
ISNUMBER(SEARCH("một nửa lo",data_survey!BX259))
),2,
IF(OR(
ISNUMBER(SEARCH("học bổng",data_survey!BX259)),
ISNUMBER(SEARCH("giảm học phí",data_survey!BX259)),
ISNUMBER(SEARCH("không cần HP",data_survey!BX259)),
ISNUMBER(SEARCH("sư phạm",data_survey!BX259))
),3,4)))</f>
        <v>1</v>
      </c>
      <c r="R260" s="17">
        <f>data_survey!AN259</f>
        <v>0</v>
      </c>
      <c r="S260" s="17">
        <f>data_survey!AJ259</f>
        <v>1</v>
      </c>
      <c r="T260" s="17">
        <f>data_survey!AJ259</f>
        <v>1</v>
      </c>
      <c r="U260" s="17">
        <f>data_survey!CI259</f>
        <v>1</v>
      </c>
      <c r="V260" s="17">
        <f>data_survey!CG259</f>
        <v>1</v>
      </c>
      <c r="W260" s="17">
        <f>data_survey!CE259</f>
        <v>1</v>
      </c>
      <c r="X260" s="17">
        <f>data_survey!CC259</f>
        <v>1</v>
      </c>
      <c r="Y260" s="17">
        <f>data_survey!CA259</f>
        <v>1</v>
      </c>
      <c r="Z260" s="17">
        <f>data_survey!BN259</f>
        <v>1</v>
      </c>
      <c r="AA260" s="17">
        <f>data_survey!BP259</f>
        <v>0</v>
      </c>
      <c r="AB260" s="17">
        <f>data_survey!BQ259</f>
        <v>1</v>
      </c>
      <c r="AC260" s="17">
        <f>data_survey!BT259</f>
        <v>0</v>
      </c>
      <c r="AD260" s="17">
        <f>data_survey!CU259</f>
        <v>0</v>
      </c>
      <c r="AE260" s="17">
        <f>data_survey!CV259</f>
        <v>0</v>
      </c>
      <c r="AF260" s="17">
        <f>data_survey!CW259</f>
        <v>0</v>
      </c>
      <c r="AG260" s="17">
        <f>data_survey!CO259</f>
        <v>0</v>
      </c>
      <c r="AH260" s="17">
        <f>data_survey!DA259</f>
        <v>0</v>
      </c>
      <c r="AI260" s="17">
        <f>data_survey!DC259</f>
        <v>0</v>
      </c>
      <c r="AJ260" s="17">
        <f>data_survey!DQ259</f>
        <v>0</v>
      </c>
      <c r="AK260" s="17">
        <f>data_survey!DF259</f>
        <v>0</v>
      </c>
      <c r="AL260" s="17">
        <f>if(AK260=1, data_survey!DN259, 0)</f>
        <v>0</v>
      </c>
      <c r="AM260" s="17">
        <f>data_survey!CM259</f>
        <v>6</v>
      </c>
      <c r="AN260" s="17">
        <f>data_survey!DH259</f>
        <v>0</v>
      </c>
      <c r="AO260" s="17">
        <f>data_survey!DJ259</f>
        <v>0</v>
      </c>
      <c r="AP260" s="17">
        <f>data_survey!DL259</f>
        <v>0</v>
      </c>
      <c r="AQ260" s="17">
        <f>data_survey!BC259</f>
        <v>1</v>
      </c>
      <c r="AR260" s="17">
        <f>data_survey!BD259</f>
        <v>2</v>
      </c>
      <c r="AS260" s="17">
        <f>data_survey!BE259</f>
        <v>2</v>
      </c>
      <c r="AT260" s="17">
        <f>data_survey!BF259</f>
        <v>3</v>
      </c>
      <c r="AU260" s="17">
        <f>data_survey!BG259</f>
        <v>4</v>
      </c>
      <c r="AV260" s="17">
        <f>data_survey!BH259</f>
        <v>3</v>
      </c>
      <c r="AW260" s="17">
        <f>data_survey!BI259</f>
        <v>1</v>
      </c>
      <c r="AX260" s="17">
        <f>data_survey!AP259</f>
        <v>2</v>
      </c>
      <c r="AY260" s="17">
        <f>data_survey!AQ259</f>
        <v>2</v>
      </c>
      <c r="AZ260" s="17">
        <f>data_survey!AR259</f>
        <v>1</v>
      </c>
      <c r="BA260" s="17">
        <f>data_survey!AS259</f>
        <v>2</v>
      </c>
      <c r="BB260" s="17">
        <f>data_survey!AT259</f>
        <v>1</v>
      </c>
      <c r="BC260" s="17">
        <f>data_survey!AU259</f>
        <v>1</v>
      </c>
      <c r="BD260" s="17">
        <f>data_survey!AV259</f>
        <v>4</v>
      </c>
      <c r="BE260" s="17">
        <f>data_survey!AW259</f>
        <v>2</v>
      </c>
      <c r="BF260" s="17">
        <f>data_survey!AX259</f>
        <v>1</v>
      </c>
      <c r="BG260" s="17"/>
    </row>
    <row r="261">
      <c r="A261" s="17">
        <f>if(data_survey!C260="Nam", 0, 1)</f>
        <v>1</v>
      </c>
      <c r="B261" s="17">
        <f>IFERROR(__xludf.DUMMYFUNCTION("LET(
  t, LOWER(TRIM(data_survey!E260)),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61" s="17">
        <f>IFERROR(__xludf.DUMMYFUNCTION("LET(
  t, LOWER(TRIM(data_survey!G260)),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61" s="17">
        <f>IFERROR(__xludf.DUMMYFUNCTION("LET(
  text, LOWER(data_survey!I260),
  IFERROR(
    IFS(
      REGEXMATCH(text,""ở cùng gia đình|ở trọ cùng gia đình""), 0,
      REGEXMATCH(text,""thuê trọ""), 1,
      REGEXMATCH(text,""ở ktx""), 2,
      REGEXMATCH(text,""có nhà tại khu vực đang học|c"&amp;"ó nhà|ở riêng tại chung cư""), 3,
      REGEXMATCH(text,""ở nhà người quen""), 4
    ),
  -1)
)"),1.0)</f>
        <v>1</v>
      </c>
      <c r="E261" s="17">
        <f>IFERROR(__xludf.DUMMYFUNCTION("LET(
  t, LOWER(TRIM(data_survey!K260)),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61" s="17">
        <f>IFERROR(__xludf.DUMMYFUNCTION("LET(
  t, LOWER(TRIM(data_survey!M260)),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61" s="17">
        <f>if(data_survey!O260="Có", 1, 0)</f>
        <v>0</v>
      </c>
      <c r="H261" s="17">
        <f>if(data_survey!R260="", 0, data_survey!R260)</f>
        <v>0</v>
      </c>
      <c r="I261" s="17">
        <f>data_survey!W260</f>
        <v>0</v>
      </c>
      <c r="J261" s="17">
        <f>if(data_survey!AF260="Không áp lực", 0, if(data_survey!AF260="Có chút áp lực", 1, if(data_survey!AF260="Áp lực nhiều", 2, 3)))</f>
        <v>1</v>
      </c>
      <c r="K261" s="17">
        <f>SWITCH(data_survey!AG260,
 "Không ảnh hưởng",0,
 "Có chút ảnh hưởng",1,
 "Ảnh hưởng nhiều",2,
 "Ảnh hưởng rất nhiều",3)</f>
        <v>1</v>
      </c>
      <c r="L261" s="17">
        <f>SWITCH(data_survey!AD260,
 "Không",0,
 "Có một chút",1,
 "Rất lo lắng",2)</f>
        <v>2</v>
      </c>
      <c r="M261" s="17">
        <f>SWITCH(data_survey!AE260,
 "Không",0,
 "Có một chút",1,
 "Nhiều",2)</f>
        <v>1</v>
      </c>
      <c r="N261" s="17">
        <f>data_survey!BV260</f>
        <v>3</v>
      </c>
      <c r="O261" s="17">
        <f>SWITCH(data_survey!BY260,
 "Không",0,
 "Có",1,
 "Nhiều",2)</f>
        <v>0</v>
      </c>
      <c r="P261" s="17">
        <f>if(data_survey!BW260="Không", 0, 1)</f>
        <v>1</v>
      </c>
      <c r="Q261" s="17">
        <f>IF(OR(
ISNUMBER(SEARCH("cha",data_survey!BX260)),
ISNUMBER(SEARCH("mẹ",data_survey!BX260)),
ISNUMBER(SEARCH("ba mẹ",data_survey!BX260)),
ISNUMBER(SEARCH("bame",data_survey!BX260)),
ISNUMBER(SEARCH("gia đình",data_survey!BX260)),
ISNUMBER(SEARCH("chị",data_survey!BX260)),
ISNUMBER(SEARCH("anh",data_survey!BX260)),
ISNUMBER(SEARCH("ông bà",data_survey!BX260)),
ISNUMBER(SEARCH("giám hộ",data_survey!BX260))
),1,
IF(OR(
ISNUMBER(SEARCH("bản thân",data_survey!BX260)),
ISNUMBER(SEARCH("tự mình",data_survey!BX260)),
ISNUMBER(SEARCH("tự bản thân",data_survey!BX260)),
ISNUMBER(SEARCH("tiền đi làm",data_survey!BX260)),
ISNUMBER(SEARCH("nghiên cứu khoa học",data_survey!BX260)),
ISNUMBER(SEARCH("một nửa lo",data_survey!BX260))
),2,
IF(OR(
ISNUMBER(SEARCH("học bổng",data_survey!BX260)),
ISNUMBER(SEARCH("giảm học phí",data_survey!BX260)),
ISNUMBER(SEARCH("không cần HP",data_survey!BX260)),
ISNUMBER(SEARCH("sư phạm",data_survey!BX260))
),3,4)))</f>
        <v>1</v>
      </c>
      <c r="R261" s="17">
        <f>data_survey!AN260</f>
        <v>0</v>
      </c>
      <c r="S261" s="17">
        <f>data_survey!AJ260</f>
        <v>0</v>
      </c>
      <c r="T261" s="17">
        <f>data_survey!AJ260</f>
        <v>0</v>
      </c>
      <c r="U261" s="17">
        <f>data_survey!CI260</f>
        <v>2</v>
      </c>
      <c r="V261" s="17">
        <f>data_survey!CG260</f>
        <v>2</v>
      </c>
      <c r="W261" s="17">
        <f>data_survey!CE260</f>
        <v>0</v>
      </c>
      <c r="X261" s="17">
        <f>data_survey!CC260</f>
        <v>1</v>
      </c>
      <c r="Y261" s="17">
        <f>data_survey!CA260</f>
        <v>0</v>
      </c>
      <c r="Z261" s="17">
        <f>data_survey!BN260</f>
        <v>5</v>
      </c>
      <c r="AA261" s="17">
        <f>data_survey!BP260</f>
        <v>1</v>
      </c>
      <c r="AB261" s="17">
        <f>data_survey!BQ260</f>
        <v>4</v>
      </c>
      <c r="AC261" s="17">
        <f>data_survey!BT260</f>
        <v>1</v>
      </c>
      <c r="AD261" s="17">
        <f>data_survey!CU260</f>
        <v>0</v>
      </c>
      <c r="AE261" s="17">
        <f>data_survey!CV260</f>
        <v>1</v>
      </c>
      <c r="AF261" s="17">
        <f>data_survey!CW260</f>
        <v>0</v>
      </c>
      <c r="AG261" s="17">
        <f>data_survey!CO260</f>
        <v>0</v>
      </c>
      <c r="AH261" s="17">
        <f>data_survey!DA260</f>
        <v>1</v>
      </c>
      <c r="AI261" s="17">
        <f>data_survey!DC260</f>
        <v>1</v>
      </c>
      <c r="AJ261" s="17">
        <f>data_survey!DQ260</f>
        <v>0</v>
      </c>
      <c r="AK261" s="17">
        <f>data_survey!DF260</f>
        <v>0</v>
      </c>
      <c r="AL261" s="17">
        <f>if(AK261=1, data_survey!DN260, 0)</f>
        <v>0</v>
      </c>
      <c r="AM261" s="17">
        <f>data_survey!CM260</f>
        <v>6</v>
      </c>
      <c r="AN261" s="17">
        <f>data_survey!DH260</f>
        <v>0</v>
      </c>
      <c r="AO261" s="17">
        <f>data_survey!DJ260</f>
        <v>0</v>
      </c>
      <c r="AP261" s="17">
        <f>data_survey!DL260</f>
        <v>0</v>
      </c>
      <c r="AQ261" s="17">
        <f>data_survey!BC260</f>
        <v>2</v>
      </c>
      <c r="AR261" s="17">
        <f>data_survey!BD260</f>
        <v>2</v>
      </c>
      <c r="AS261" s="17">
        <f>data_survey!BE260</f>
        <v>2</v>
      </c>
      <c r="AT261" s="17">
        <f>data_survey!BF260</f>
        <v>2</v>
      </c>
      <c r="AU261" s="17">
        <f>data_survey!BG260</f>
        <v>3</v>
      </c>
      <c r="AV261" s="17">
        <f>data_survey!BH260</f>
        <v>1</v>
      </c>
      <c r="AW261" s="17">
        <f>data_survey!BI260</f>
        <v>3</v>
      </c>
      <c r="AX261" s="17">
        <f>data_survey!AP260</f>
        <v>3</v>
      </c>
      <c r="AY261" s="17">
        <f>data_survey!AQ260</f>
        <v>2</v>
      </c>
      <c r="AZ261" s="17">
        <f>data_survey!AR260</f>
        <v>2</v>
      </c>
      <c r="BA261" s="17">
        <f>data_survey!AS260</f>
        <v>3</v>
      </c>
      <c r="BB261" s="17">
        <f>data_survey!AT260</f>
        <v>3</v>
      </c>
      <c r="BC261" s="17">
        <f>data_survey!AU260</f>
        <v>4</v>
      </c>
      <c r="BD261" s="17">
        <f>data_survey!AV260</f>
        <v>2</v>
      </c>
      <c r="BE261" s="17">
        <f>data_survey!AW260</f>
        <v>1</v>
      </c>
      <c r="BF261" s="17">
        <f>data_survey!AX260</f>
        <v>3</v>
      </c>
      <c r="BG261" s="17"/>
    </row>
    <row r="262">
      <c r="A262" s="17">
        <f>if(data_survey!C261="Nam", 0, 1)</f>
        <v>1</v>
      </c>
      <c r="B262" s="17">
        <f>IFERROR(__xludf.DUMMYFUNCTION("LET(
  t, LOWER(TRIM(data_survey!E261)),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62" s="17">
        <f>IFERROR(__xludf.DUMMYFUNCTION("LET(
  t, LOWER(TRIM(data_survey!G261)),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62" s="17">
        <f>IFERROR(__xludf.DUMMYFUNCTION("LET(
  text, LOWER(data_survey!I261),
  IFERROR(
    IFS(
      REGEXMATCH(text,""ở cùng gia đình|ở trọ cùng gia đình""), 0,
      REGEXMATCH(text,""thuê trọ""), 1,
      REGEXMATCH(text,""ở ktx""), 2,
      REGEXMATCH(text,""có nhà tại khu vực đang học|c"&amp;"ó nhà|ở riêng tại chung cư""), 3,
      REGEXMATCH(text,""ở nhà người quen""), 4
    ),
  -1)
)"),0.0)</f>
        <v>0</v>
      </c>
      <c r="E262" s="17">
        <f>IFERROR(__xludf.DUMMYFUNCTION("LET(
  t, LOWER(TRIM(data_survey!K261)),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62" s="17">
        <f>IFERROR(__xludf.DUMMYFUNCTION("LET(
  t, LOWER(TRIM(data_survey!M261)),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62" s="17">
        <f>if(data_survey!O261="Có", 1, 0)</f>
        <v>0</v>
      </c>
      <c r="H262" s="17">
        <f>if(data_survey!R261="", 0, data_survey!R261)</f>
        <v>0</v>
      </c>
      <c r="I262" s="17">
        <f>data_survey!W261</f>
        <v>0</v>
      </c>
      <c r="J262" s="17">
        <f>if(data_survey!AF261="Không áp lực", 0, if(data_survey!AF261="Có chút áp lực", 1, if(data_survey!AF261="Áp lực nhiều", 2, 3)))</f>
        <v>0</v>
      </c>
      <c r="K262" s="17">
        <f>SWITCH(data_survey!AG261,
 "Không ảnh hưởng",0,
 "Có chút ảnh hưởng",1,
 "Ảnh hưởng nhiều",2,
 "Ảnh hưởng rất nhiều",3)</f>
        <v>1</v>
      </c>
      <c r="L262" s="17">
        <f>SWITCH(data_survey!AD261,
 "Không",0,
 "Có một chút",1,
 "Rất lo lắng",2)</f>
        <v>1</v>
      </c>
      <c r="M262" s="17">
        <f>SWITCH(data_survey!AE261,
 "Không",0,
 "Có một chút",1,
 "Nhiều",2)</f>
        <v>0</v>
      </c>
      <c r="N262" s="17">
        <f>data_survey!BV261</f>
        <v>4</v>
      </c>
      <c r="O262" s="17">
        <f>SWITCH(data_survey!BY261,
 "Không",0,
 "Có",1,
 "Nhiều",2)</f>
        <v>0</v>
      </c>
      <c r="P262" s="17">
        <f>if(data_survey!BW261="Không", 0, 1)</f>
        <v>0</v>
      </c>
      <c r="Q262" s="17">
        <f>IF(OR(
ISNUMBER(SEARCH("cha",data_survey!BX261)),
ISNUMBER(SEARCH("mẹ",data_survey!BX261)),
ISNUMBER(SEARCH("ba mẹ",data_survey!BX261)),
ISNUMBER(SEARCH("bame",data_survey!BX261)),
ISNUMBER(SEARCH("gia đình",data_survey!BX261)),
ISNUMBER(SEARCH("chị",data_survey!BX261)),
ISNUMBER(SEARCH("anh",data_survey!BX261)),
ISNUMBER(SEARCH("ông bà",data_survey!BX261)),
ISNUMBER(SEARCH("giám hộ",data_survey!BX261))
),1,
IF(OR(
ISNUMBER(SEARCH("bản thân",data_survey!BX261)),
ISNUMBER(SEARCH("tự mình",data_survey!BX261)),
ISNUMBER(SEARCH("tự bản thân",data_survey!BX261)),
ISNUMBER(SEARCH("tiền đi làm",data_survey!BX261)),
ISNUMBER(SEARCH("nghiên cứu khoa học",data_survey!BX261)),
ISNUMBER(SEARCH("một nửa lo",data_survey!BX261))
),2,
IF(OR(
ISNUMBER(SEARCH("học bổng",data_survey!BX261)),
ISNUMBER(SEARCH("giảm học phí",data_survey!BX261)),
ISNUMBER(SEARCH("không cần HP",data_survey!BX261)),
ISNUMBER(SEARCH("sư phạm",data_survey!BX261))
),3,4)))</f>
        <v>1</v>
      </c>
      <c r="R262" s="17">
        <f>data_survey!AN261</f>
        <v>0</v>
      </c>
      <c r="S262" s="17">
        <f>data_survey!AJ261</f>
        <v>0</v>
      </c>
      <c r="T262" s="17">
        <f>data_survey!AJ261</f>
        <v>0</v>
      </c>
      <c r="U262" s="17">
        <f>data_survey!CI261</f>
        <v>0</v>
      </c>
      <c r="V262" s="17">
        <f>data_survey!CG261</f>
        <v>0</v>
      </c>
      <c r="W262" s="17">
        <f>data_survey!CE261</f>
        <v>0</v>
      </c>
      <c r="X262" s="17">
        <f>data_survey!CC261</f>
        <v>0</v>
      </c>
      <c r="Y262" s="17">
        <f>data_survey!CA261</f>
        <v>0</v>
      </c>
      <c r="Z262" s="17">
        <f>data_survey!BN261</f>
        <v>1</v>
      </c>
      <c r="AA262" s="17">
        <f>data_survey!BP261</f>
        <v>0</v>
      </c>
      <c r="AB262" s="17">
        <f>data_survey!BQ261</f>
        <v>1</v>
      </c>
      <c r="AC262" s="17">
        <f>data_survey!BT261</f>
        <v>0</v>
      </c>
      <c r="AD262" s="17">
        <f>data_survey!CU261</f>
        <v>0</v>
      </c>
      <c r="AE262" s="17">
        <f>data_survey!CV261</f>
        <v>0</v>
      </c>
      <c r="AF262" s="17">
        <f>data_survey!CW261</f>
        <v>0</v>
      </c>
      <c r="AG262" s="17">
        <f>data_survey!CO261</f>
        <v>1</v>
      </c>
      <c r="AH262" s="17">
        <f>data_survey!DA261</f>
        <v>0</v>
      </c>
      <c r="AI262" s="17">
        <f>data_survey!DC261</f>
        <v>0</v>
      </c>
      <c r="AJ262" s="17">
        <f>data_survey!DQ261</f>
        <v>0</v>
      </c>
      <c r="AK262" s="17">
        <f>data_survey!DF261</f>
        <v>0</v>
      </c>
      <c r="AL262" s="17">
        <f>if(AK262=1, data_survey!DN261, 0)</f>
        <v>0</v>
      </c>
      <c r="AM262" s="17">
        <f>data_survey!CM261</f>
        <v>3.5</v>
      </c>
      <c r="AN262" s="17">
        <f>data_survey!DH261</f>
        <v>0</v>
      </c>
      <c r="AO262" s="17">
        <f>data_survey!DJ261</f>
        <v>0</v>
      </c>
      <c r="AP262" s="17">
        <f>data_survey!DL261</f>
        <v>0</v>
      </c>
      <c r="AQ262" s="17">
        <f>data_survey!BC261</f>
        <v>1</v>
      </c>
      <c r="AR262" s="17">
        <f>data_survey!BD261</f>
        <v>1</v>
      </c>
      <c r="AS262" s="17">
        <f>data_survey!BE261</f>
        <v>1</v>
      </c>
      <c r="AT262" s="17">
        <f>data_survey!BF261</f>
        <v>1</v>
      </c>
      <c r="AU262" s="17">
        <f>data_survey!BG261</f>
        <v>1</v>
      </c>
      <c r="AV262" s="17">
        <f>data_survey!BH261</f>
        <v>1</v>
      </c>
      <c r="AW262" s="17">
        <f>data_survey!BI261</f>
        <v>1</v>
      </c>
      <c r="AX262" s="17">
        <f>data_survey!AP261</f>
        <v>1</v>
      </c>
      <c r="AY262" s="17">
        <f>data_survey!AQ261</f>
        <v>1</v>
      </c>
      <c r="AZ262" s="17">
        <f>data_survey!AR261</f>
        <v>1</v>
      </c>
      <c r="BA262" s="17">
        <f>data_survey!AS261</f>
        <v>1</v>
      </c>
      <c r="BB262" s="17">
        <f>data_survey!AT261</f>
        <v>1</v>
      </c>
      <c r="BC262" s="17">
        <f>data_survey!AU261</f>
        <v>1</v>
      </c>
      <c r="BD262" s="17">
        <f>data_survey!AV261</f>
        <v>2</v>
      </c>
      <c r="BE262" s="17">
        <f>data_survey!AW261</f>
        <v>1</v>
      </c>
      <c r="BF262" s="17">
        <f>data_survey!AX261</f>
        <v>1</v>
      </c>
      <c r="BG262" s="17"/>
    </row>
    <row r="263">
      <c r="A263" s="17">
        <f>if(data_survey!C262="Nam", 0, 1)</f>
        <v>1</v>
      </c>
      <c r="B263" s="17">
        <f>IFERROR(__xludf.DUMMYFUNCTION("LET(
  t, LOWER(TRIM(data_survey!E262)),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63" s="17">
        <f>IFERROR(__xludf.DUMMYFUNCTION("LET(
  t, LOWER(TRIM(data_survey!G262)),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63" s="17">
        <f>IFERROR(__xludf.DUMMYFUNCTION("LET(
  text, LOWER(data_survey!I262),
  IFERROR(
    IFS(
      REGEXMATCH(text,""ở cùng gia đình|ở trọ cùng gia đình""), 0,
      REGEXMATCH(text,""thuê trọ""), 1,
      REGEXMATCH(text,""ở ktx""), 2,
      REGEXMATCH(text,""có nhà tại khu vực đang học|c"&amp;"ó nhà|ở riêng tại chung cư""), 3,
      REGEXMATCH(text,""ở nhà người quen""), 4
    ),
  -1)
)"),1.0)</f>
        <v>1</v>
      </c>
      <c r="E263" s="17">
        <f>IFERROR(__xludf.DUMMYFUNCTION("LET(
  t, LOWER(TRIM(data_survey!K262)),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63" s="17">
        <f>IFERROR(__xludf.DUMMYFUNCTION("LET(
  t, LOWER(TRIM(data_survey!M262)),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63" s="17">
        <f>if(data_survey!O262="Có", 1, 0)</f>
        <v>0</v>
      </c>
      <c r="H263" s="17">
        <f>if(data_survey!R262="", 0, data_survey!R262)</f>
        <v>0</v>
      </c>
      <c r="I263" s="17">
        <f>data_survey!W262</f>
        <v>0</v>
      </c>
      <c r="J263" s="17">
        <f>if(data_survey!AF262="Không áp lực", 0, if(data_survey!AF262="Có chút áp lực", 1, if(data_survey!AF262="Áp lực nhiều", 2, 3)))</f>
        <v>2</v>
      </c>
      <c r="K263" s="17">
        <f>SWITCH(data_survey!AG262,
 "Không ảnh hưởng",0,
 "Có chút ảnh hưởng",1,
 "Ảnh hưởng nhiều",2,
 "Ảnh hưởng rất nhiều",3)</f>
        <v>1</v>
      </c>
      <c r="L263" s="17">
        <f>SWITCH(data_survey!AD262,
 "Không",0,
 "Có một chút",1,
 "Rất lo lắng",2)</f>
        <v>2</v>
      </c>
      <c r="M263" s="17">
        <f>SWITCH(data_survey!AE262,
 "Không",0,
 "Có một chút",1,
 "Nhiều",2)</f>
        <v>1</v>
      </c>
      <c r="N263" s="17">
        <f>data_survey!BV262</f>
        <v>3</v>
      </c>
      <c r="O263" s="17">
        <f>SWITCH(data_survey!BY262,
 "Không",0,
 "Có",1,
 "Nhiều",2)</f>
        <v>1</v>
      </c>
      <c r="P263" s="17">
        <f>if(data_survey!BW262="Không", 0, 1)</f>
        <v>0</v>
      </c>
      <c r="Q263" s="17">
        <f>IF(OR(
ISNUMBER(SEARCH("cha",data_survey!BX262)),
ISNUMBER(SEARCH("mẹ",data_survey!BX262)),
ISNUMBER(SEARCH("ba mẹ",data_survey!BX262)),
ISNUMBER(SEARCH("bame",data_survey!BX262)),
ISNUMBER(SEARCH("gia đình",data_survey!BX262)),
ISNUMBER(SEARCH("chị",data_survey!BX262)),
ISNUMBER(SEARCH("anh",data_survey!BX262)),
ISNUMBER(SEARCH("ông bà",data_survey!BX262)),
ISNUMBER(SEARCH("giám hộ",data_survey!BX262))
),1,
IF(OR(
ISNUMBER(SEARCH("bản thân",data_survey!BX262)),
ISNUMBER(SEARCH("tự mình",data_survey!BX262)),
ISNUMBER(SEARCH("tự bản thân",data_survey!BX262)),
ISNUMBER(SEARCH("tiền đi làm",data_survey!BX262)),
ISNUMBER(SEARCH("nghiên cứu khoa học",data_survey!BX262)),
ISNUMBER(SEARCH("một nửa lo",data_survey!BX262))
),2,
IF(OR(
ISNUMBER(SEARCH("học bổng",data_survey!BX262)),
ISNUMBER(SEARCH("giảm học phí",data_survey!BX262)),
ISNUMBER(SEARCH("không cần HP",data_survey!BX262)),
ISNUMBER(SEARCH("sư phạm",data_survey!BX262))
),3,4)))</f>
        <v>1</v>
      </c>
      <c r="R263" s="17">
        <f>data_survey!AN262</f>
        <v>0</v>
      </c>
      <c r="S263" s="17">
        <f>data_survey!AJ262</f>
        <v>0</v>
      </c>
      <c r="T263" s="17">
        <f>data_survey!AJ262</f>
        <v>0</v>
      </c>
      <c r="U263" s="17">
        <f>data_survey!CI262</f>
        <v>1</v>
      </c>
      <c r="V263" s="17">
        <f>data_survey!CG262</f>
        <v>1</v>
      </c>
      <c r="W263" s="17">
        <f>data_survey!CE262</f>
        <v>2</v>
      </c>
      <c r="X263" s="17">
        <f>data_survey!CC262</f>
        <v>1</v>
      </c>
      <c r="Y263" s="17">
        <f>data_survey!CA262</f>
        <v>1</v>
      </c>
      <c r="Z263" s="17">
        <f>data_survey!BN262</f>
        <v>3</v>
      </c>
      <c r="AA263" s="17">
        <f>data_survey!BP262</f>
        <v>0</v>
      </c>
      <c r="AB263" s="17">
        <f>data_survey!BQ262</f>
        <v>2</v>
      </c>
      <c r="AC263" s="17">
        <f>data_survey!BT262</f>
        <v>1</v>
      </c>
      <c r="AD263" s="17">
        <f>data_survey!CU262</f>
        <v>0</v>
      </c>
      <c r="AE263" s="17">
        <f>data_survey!CV262</f>
        <v>0</v>
      </c>
      <c r="AF263" s="17">
        <f>data_survey!CW262</f>
        <v>0</v>
      </c>
      <c r="AG263" s="17">
        <f>data_survey!CO262</f>
        <v>0</v>
      </c>
      <c r="AH263" s="17">
        <f>data_survey!DA262</f>
        <v>0</v>
      </c>
      <c r="AI263" s="17">
        <f>data_survey!DC262</f>
        <v>0</v>
      </c>
      <c r="AJ263" s="17">
        <f>data_survey!DQ262</f>
        <v>0</v>
      </c>
      <c r="AK263" s="17">
        <f>data_survey!DF262</f>
        <v>0</v>
      </c>
      <c r="AL263" s="17">
        <f>if(AK263=1, data_survey!DN262, 0)</f>
        <v>0</v>
      </c>
      <c r="AM263" s="17">
        <f>data_survey!CM262</f>
        <v>6</v>
      </c>
      <c r="AN263" s="17">
        <f>data_survey!DH262</f>
        <v>1</v>
      </c>
      <c r="AO263" s="17">
        <f>data_survey!DJ262</f>
        <v>0</v>
      </c>
      <c r="AP263" s="17">
        <f>data_survey!DL262</f>
        <v>0</v>
      </c>
      <c r="AQ263" s="17">
        <f>data_survey!BC262</f>
        <v>2</v>
      </c>
      <c r="AR263" s="17">
        <f>data_survey!BD262</f>
        <v>2</v>
      </c>
      <c r="AS263" s="17">
        <f>data_survey!BE262</f>
        <v>3</v>
      </c>
      <c r="AT263" s="17">
        <f>data_survey!BF262</f>
        <v>3</v>
      </c>
      <c r="AU263" s="17">
        <f>data_survey!BG262</f>
        <v>3</v>
      </c>
      <c r="AV263" s="17">
        <f>data_survey!BH262</f>
        <v>1</v>
      </c>
      <c r="AW263" s="17">
        <f>data_survey!BI262</f>
        <v>2</v>
      </c>
      <c r="AX263" s="17">
        <f>data_survey!AP262</f>
        <v>3</v>
      </c>
      <c r="AY263" s="17">
        <f>data_survey!AQ262</f>
        <v>3</v>
      </c>
      <c r="AZ263" s="17">
        <f>data_survey!AR262</f>
        <v>3</v>
      </c>
      <c r="BA263" s="17">
        <f>data_survey!AS262</f>
        <v>3</v>
      </c>
      <c r="BB263" s="17">
        <f>data_survey!AT262</f>
        <v>2</v>
      </c>
      <c r="BC263" s="17">
        <f>data_survey!AU262</f>
        <v>2</v>
      </c>
      <c r="BD263" s="17">
        <f>data_survey!AV262</f>
        <v>3</v>
      </c>
      <c r="BE263" s="17">
        <f>data_survey!AW262</f>
        <v>1</v>
      </c>
      <c r="BF263" s="17">
        <f>data_survey!AX262</f>
        <v>1</v>
      </c>
      <c r="BG263" s="17"/>
    </row>
    <row r="264">
      <c r="A264" s="17">
        <f>if(data_survey!C263="Nam", 0, 1)</f>
        <v>1</v>
      </c>
      <c r="B264" s="17">
        <f>IFERROR(__xludf.DUMMYFUNCTION("LET(
  t, LOWER(TRIM(data_survey!E263)),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64" s="17">
        <f>IFERROR(__xludf.DUMMYFUNCTION("LET(
  t, LOWER(TRIM(data_survey!G263)),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64" s="17">
        <f>IFERROR(__xludf.DUMMYFUNCTION("LET(
  text, LOWER(data_survey!I263),
  IFERROR(
    IFS(
      REGEXMATCH(text,""ở cùng gia đình|ở trọ cùng gia đình""), 0,
      REGEXMATCH(text,""thuê trọ""), 1,
      REGEXMATCH(text,""ở ktx""), 2,
      REGEXMATCH(text,""có nhà tại khu vực đang học|c"&amp;"ó nhà|ở riêng tại chung cư""), 3,
      REGEXMATCH(text,""ở nhà người quen""), 4
    ),
  -1)
)"),0.0)</f>
        <v>0</v>
      </c>
      <c r="E264" s="17">
        <f>IFERROR(__xludf.DUMMYFUNCTION("LET(
  t, LOWER(TRIM(data_survey!K263)),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64" s="17">
        <f>IFERROR(__xludf.DUMMYFUNCTION("LET(
  t, LOWER(TRIM(data_survey!M263)),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64" s="17">
        <f>if(data_survey!O263="Có", 1, 0)</f>
        <v>1</v>
      </c>
      <c r="H264" s="17">
        <f>if(data_survey!R263="", 0, data_survey!R263)</f>
        <v>1</v>
      </c>
      <c r="I264" s="17">
        <f>data_survey!W263</f>
        <v>25</v>
      </c>
      <c r="J264" s="17">
        <f>if(data_survey!AF263="Không áp lực", 0, if(data_survey!AF263="Có chút áp lực", 1, if(data_survey!AF263="Áp lực nhiều", 2, 3)))</f>
        <v>0</v>
      </c>
      <c r="K264" s="17">
        <f>SWITCH(data_survey!AG263,
 "Không ảnh hưởng",0,
 "Có chút ảnh hưởng",1,
 "Ảnh hưởng nhiều",2,
 "Ảnh hưởng rất nhiều",3)</f>
        <v>0</v>
      </c>
      <c r="L264" s="17">
        <f>SWITCH(data_survey!AD263,
 "Không",0,
 "Có một chút",1,
 "Rất lo lắng",2)</f>
        <v>0</v>
      </c>
      <c r="M264" s="17">
        <f>SWITCH(data_survey!AE263,
 "Không",0,
 "Có một chút",1,
 "Nhiều",2)</f>
        <v>0</v>
      </c>
      <c r="N264" s="17">
        <f>data_survey!BV263</f>
        <v>1</v>
      </c>
      <c r="O264" s="17">
        <f>SWITCH(data_survey!BY263,
 "Không",0,
 "Có",1,
 "Nhiều",2)</f>
        <v>1</v>
      </c>
      <c r="P264" s="17">
        <f>if(data_survey!BW263="Không", 0, 1)</f>
        <v>0</v>
      </c>
      <c r="Q264" s="17">
        <f>IF(OR(
ISNUMBER(SEARCH("cha",data_survey!BX263)),
ISNUMBER(SEARCH("mẹ",data_survey!BX263)),
ISNUMBER(SEARCH("ba mẹ",data_survey!BX263)),
ISNUMBER(SEARCH("bame",data_survey!BX263)),
ISNUMBER(SEARCH("gia đình",data_survey!BX263)),
ISNUMBER(SEARCH("chị",data_survey!BX263)),
ISNUMBER(SEARCH("anh",data_survey!BX263)),
ISNUMBER(SEARCH("ông bà",data_survey!BX263)),
ISNUMBER(SEARCH("giám hộ",data_survey!BX263))
),1,
IF(OR(
ISNUMBER(SEARCH("bản thân",data_survey!BX263)),
ISNUMBER(SEARCH("tự mình",data_survey!BX263)),
ISNUMBER(SEARCH("tự bản thân",data_survey!BX263)),
ISNUMBER(SEARCH("tiền đi làm",data_survey!BX263)),
ISNUMBER(SEARCH("nghiên cứu khoa học",data_survey!BX263)),
ISNUMBER(SEARCH("một nửa lo",data_survey!BX263))
),2,
IF(OR(
ISNUMBER(SEARCH("học bổng",data_survey!BX263)),
ISNUMBER(SEARCH("giảm học phí",data_survey!BX263)),
ISNUMBER(SEARCH("không cần HP",data_survey!BX263)),
ISNUMBER(SEARCH("sư phạm",data_survey!BX263))
),3,4)))</f>
        <v>1</v>
      </c>
      <c r="R264" s="17">
        <f>data_survey!AN263</f>
        <v>0</v>
      </c>
      <c r="S264" s="17">
        <f>data_survey!AJ263</f>
        <v>1</v>
      </c>
      <c r="T264" s="17">
        <f>data_survey!AJ263</f>
        <v>1</v>
      </c>
      <c r="U264" s="17">
        <f>data_survey!CI263</f>
        <v>0</v>
      </c>
      <c r="V264" s="17">
        <f>data_survey!CG263</f>
        <v>0</v>
      </c>
      <c r="W264" s="17">
        <f>data_survey!CE263</f>
        <v>2</v>
      </c>
      <c r="X264" s="17">
        <f>data_survey!CC263</f>
        <v>0</v>
      </c>
      <c r="Y264" s="17">
        <f>data_survey!CA263</f>
        <v>0</v>
      </c>
      <c r="Z264" s="17">
        <f>data_survey!BN263</f>
        <v>1</v>
      </c>
      <c r="AA264" s="17">
        <f>data_survey!BP263</f>
        <v>0</v>
      </c>
      <c r="AB264" s="17">
        <f>data_survey!BQ263</f>
        <v>1</v>
      </c>
      <c r="AC264" s="17">
        <f>data_survey!BT263</f>
        <v>1</v>
      </c>
      <c r="AD264" s="17">
        <f>data_survey!CU263</f>
        <v>0</v>
      </c>
      <c r="AE264" s="17">
        <f>data_survey!CV263</f>
        <v>0</v>
      </c>
      <c r="AF264" s="17">
        <f>data_survey!CW263</f>
        <v>0</v>
      </c>
      <c r="AG264" s="17">
        <f>data_survey!CO263</f>
        <v>0</v>
      </c>
      <c r="AH264" s="17">
        <f>data_survey!DA263</f>
        <v>0</v>
      </c>
      <c r="AI264" s="17">
        <f>data_survey!DC263</f>
        <v>0</v>
      </c>
      <c r="AJ264" s="17">
        <f>data_survey!DQ263</f>
        <v>0</v>
      </c>
      <c r="AK264" s="17">
        <f>data_survey!DF263</f>
        <v>1</v>
      </c>
      <c r="AL264" s="17">
        <f>if(AK264=1, data_survey!DN263, 0)</f>
        <v>0.5</v>
      </c>
      <c r="AM264" s="17">
        <f>data_survey!CM263</f>
        <v>6</v>
      </c>
      <c r="AN264" s="17">
        <f>data_survey!DH263</f>
        <v>0</v>
      </c>
      <c r="AO264" s="17">
        <f>data_survey!DJ263</f>
        <v>0</v>
      </c>
      <c r="AP264" s="17">
        <f>data_survey!DL263</f>
        <v>0</v>
      </c>
      <c r="AQ264" s="17">
        <f>data_survey!BC263</f>
        <v>1</v>
      </c>
      <c r="AR264" s="17">
        <f>data_survey!BD263</f>
        <v>1</v>
      </c>
      <c r="AS264" s="17">
        <f>data_survey!BE263</f>
        <v>1</v>
      </c>
      <c r="AT264" s="17">
        <f>data_survey!BF263</f>
        <v>1</v>
      </c>
      <c r="AU264" s="17">
        <f>data_survey!BG263</f>
        <v>1</v>
      </c>
      <c r="AV264" s="17">
        <f>data_survey!BH263</f>
        <v>1</v>
      </c>
      <c r="AW264" s="17">
        <f>data_survey!BI263</f>
        <v>1</v>
      </c>
      <c r="AX264" s="17">
        <f>data_survey!AP263</f>
        <v>1</v>
      </c>
      <c r="AY264" s="17">
        <f>data_survey!AQ263</f>
        <v>2</v>
      </c>
      <c r="AZ264" s="17">
        <f>data_survey!AR263</f>
        <v>1</v>
      </c>
      <c r="BA264" s="17">
        <f>data_survey!AS263</f>
        <v>1</v>
      </c>
      <c r="BB264" s="17">
        <f>data_survey!AT263</f>
        <v>1</v>
      </c>
      <c r="BC264" s="17">
        <f>data_survey!AU263</f>
        <v>1</v>
      </c>
      <c r="BD264" s="17">
        <f>data_survey!AV263</f>
        <v>1</v>
      </c>
      <c r="BE264" s="17">
        <f>data_survey!AW263</f>
        <v>1</v>
      </c>
      <c r="BF264" s="17">
        <f>data_survey!AX263</f>
        <v>1</v>
      </c>
      <c r="BG264" s="17"/>
    </row>
    <row r="265">
      <c r="A265" s="17">
        <f>if(data_survey!C264="Nam", 0, 1)</f>
        <v>1</v>
      </c>
      <c r="B265" s="17">
        <f>IFERROR(__xludf.DUMMYFUNCTION("LET(
  t, LOWER(TRIM(data_survey!E264)),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65" s="17">
        <f>IFERROR(__xludf.DUMMYFUNCTION("LET(
  t, LOWER(TRIM(data_survey!G264)),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265" s="17">
        <f>IFERROR(__xludf.DUMMYFUNCTION("LET(
  text, LOWER(data_survey!I264),
  IFERROR(
    IFS(
      REGEXMATCH(text,""ở cùng gia đình|ở trọ cùng gia đình""), 0,
      REGEXMATCH(text,""thuê trọ""), 1,
      REGEXMATCH(text,""ở ktx""), 2,
      REGEXMATCH(text,""có nhà tại khu vực đang học|c"&amp;"ó nhà|ở riêng tại chung cư""), 3,
      REGEXMATCH(text,""ở nhà người quen""), 4
    ),
  -1)
)"),1.0)</f>
        <v>1</v>
      </c>
      <c r="E265" s="17">
        <f>IFERROR(__xludf.DUMMYFUNCTION("LET(
  t, LOWER(TRIM(data_survey!K264)),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65" s="17">
        <f>IFERROR(__xludf.DUMMYFUNCTION("LET(
  t, LOWER(TRIM(data_survey!M264)),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65" s="17">
        <f>if(data_survey!O264="Có", 1, 0)</f>
        <v>0</v>
      </c>
      <c r="H265" s="17">
        <f>if(data_survey!R264="", 0, data_survey!R264)</f>
        <v>0</v>
      </c>
      <c r="I265" s="17">
        <f>data_survey!W264</f>
        <v>0</v>
      </c>
      <c r="J265" s="17">
        <f>if(data_survey!AF264="Không áp lực", 0, if(data_survey!AF264="Có chút áp lực", 1, if(data_survey!AF264="Áp lực nhiều", 2, 3)))</f>
        <v>2</v>
      </c>
      <c r="K265" s="17">
        <f>SWITCH(data_survey!AG264,
 "Không ảnh hưởng",0,
 "Có chút ảnh hưởng",1,
 "Ảnh hưởng nhiều",2,
 "Ảnh hưởng rất nhiều",3)</f>
        <v>2</v>
      </c>
      <c r="L265" s="17">
        <f>SWITCH(data_survey!AD264,
 "Không",0,
 "Có một chút",1,
 "Rất lo lắng",2)</f>
        <v>2</v>
      </c>
      <c r="M265" s="17">
        <f>SWITCH(data_survey!AE264,
 "Không",0,
 "Có một chút",1,
 "Nhiều",2)</f>
        <v>0</v>
      </c>
      <c r="N265" s="17">
        <f>data_survey!BV264</f>
        <v>3</v>
      </c>
      <c r="O265" s="17">
        <f>SWITCH(data_survey!BY264,
 "Không",0,
 "Có",1,
 "Nhiều",2)</f>
        <v>1</v>
      </c>
      <c r="P265" s="17">
        <f>if(data_survey!BW264="Không", 0, 1)</f>
        <v>0</v>
      </c>
      <c r="Q265" s="17">
        <f>IF(OR(
ISNUMBER(SEARCH("cha",data_survey!BX264)),
ISNUMBER(SEARCH("mẹ",data_survey!BX264)),
ISNUMBER(SEARCH("ba mẹ",data_survey!BX264)),
ISNUMBER(SEARCH("bame",data_survey!BX264)),
ISNUMBER(SEARCH("gia đình",data_survey!BX264)),
ISNUMBER(SEARCH("chị",data_survey!BX264)),
ISNUMBER(SEARCH("anh",data_survey!BX264)),
ISNUMBER(SEARCH("ông bà",data_survey!BX264)),
ISNUMBER(SEARCH("giám hộ",data_survey!BX264))
),1,
IF(OR(
ISNUMBER(SEARCH("bản thân",data_survey!BX264)),
ISNUMBER(SEARCH("tự mình",data_survey!BX264)),
ISNUMBER(SEARCH("tự bản thân",data_survey!BX264)),
ISNUMBER(SEARCH("tiền đi làm",data_survey!BX264)),
ISNUMBER(SEARCH("nghiên cứu khoa học",data_survey!BX264)),
ISNUMBER(SEARCH("một nửa lo",data_survey!BX264))
),2,
IF(OR(
ISNUMBER(SEARCH("học bổng",data_survey!BX264)),
ISNUMBER(SEARCH("giảm học phí",data_survey!BX264)),
ISNUMBER(SEARCH("không cần HP",data_survey!BX264)),
ISNUMBER(SEARCH("sư phạm",data_survey!BX264))
),3,4)))</f>
        <v>1</v>
      </c>
      <c r="R265" s="17">
        <f>data_survey!AN264</f>
        <v>0</v>
      </c>
      <c r="S265" s="17">
        <f>data_survey!AJ264</f>
        <v>0</v>
      </c>
      <c r="T265" s="17">
        <f>data_survey!AJ264</f>
        <v>0</v>
      </c>
      <c r="U265" s="17">
        <f>data_survey!CI264</f>
        <v>1</v>
      </c>
      <c r="V265" s="17">
        <f>data_survey!CG264</f>
        <v>0</v>
      </c>
      <c r="W265" s="17">
        <f>data_survey!CE264</f>
        <v>1</v>
      </c>
      <c r="X265" s="17">
        <f>data_survey!CC264</f>
        <v>1</v>
      </c>
      <c r="Y265" s="17">
        <f>data_survey!CA264</f>
        <v>1</v>
      </c>
      <c r="Z265" s="17">
        <f>data_survey!BN264</f>
        <v>5</v>
      </c>
      <c r="AA265" s="17">
        <f>data_survey!BP264</f>
        <v>1</v>
      </c>
      <c r="AB265" s="17">
        <f>data_survey!BQ264</f>
        <v>6</v>
      </c>
      <c r="AC265" s="17">
        <f>data_survey!BT264</f>
        <v>1</v>
      </c>
      <c r="AD265" s="17">
        <f>data_survey!CU264</f>
        <v>0</v>
      </c>
      <c r="AE265" s="17">
        <f>data_survey!CV264</f>
        <v>1</v>
      </c>
      <c r="AF265" s="17">
        <f>data_survey!CW264</f>
        <v>0</v>
      </c>
      <c r="AG265" s="17">
        <f>data_survey!CO264</f>
        <v>1</v>
      </c>
      <c r="AH265" s="17">
        <f>data_survey!DA264</f>
        <v>0</v>
      </c>
      <c r="AI265" s="17">
        <f>data_survey!DC264</f>
        <v>0</v>
      </c>
      <c r="AJ265" s="17">
        <f>data_survey!DQ264</f>
        <v>0</v>
      </c>
      <c r="AK265" s="17">
        <f>data_survey!DF264</f>
        <v>1</v>
      </c>
      <c r="AL265" s="17">
        <f>if(AK265=1, data_survey!DN264, 0)</f>
        <v>0.5</v>
      </c>
      <c r="AM265" s="17">
        <f>data_survey!CM264</f>
        <v>3.5</v>
      </c>
      <c r="AN265" s="17">
        <f>data_survey!DH264</f>
        <v>0</v>
      </c>
      <c r="AO265" s="17">
        <f>data_survey!DJ264</f>
        <v>0</v>
      </c>
      <c r="AP265" s="17">
        <f>data_survey!DL264</f>
        <v>0</v>
      </c>
      <c r="AQ265" s="17">
        <f>data_survey!BC264</f>
        <v>1</v>
      </c>
      <c r="AR265" s="17">
        <f>data_survey!BD264</f>
        <v>1</v>
      </c>
      <c r="AS265" s="17">
        <f>data_survey!BE264</f>
        <v>2</v>
      </c>
      <c r="AT265" s="17">
        <f>data_survey!BF264</f>
        <v>4</v>
      </c>
      <c r="AU265" s="17">
        <f>data_survey!BG264</f>
        <v>1</v>
      </c>
      <c r="AV265" s="17">
        <f>data_survey!BH264</f>
        <v>1</v>
      </c>
      <c r="AW265" s="17">
        <f>data_survey!BI264</f>
        <v>2</v>
      </c>
      <c r="AX265" s="17">
        <f>data_survey!AP264</f>
        <v>4</v>
      </c>
      <c r="AY265" s="17">
        <f>data_survey!AQ264</f>
        <v>3</v>
      </c>
      <c r="AZ265" s="17">
        <f>data_survey!AR264</f>
        <v>4</v>
      </c>
      <c r="BA265" s="17">
        <f>data_survey!AS264</f>
        <v>2</v>
      </c>
      <c r="BB265" s="17">
        <f>data_survey!AT264</f>
        <v>1</v>
      </c>
      <c r="BC265" s="17">
        <f>data_survey!AU264</f>
        <v>1</v>
      </c>
      <c r="BD265" s="17">
        <f>data_survey!AV264</f>
        <v>4</v>
      </c>
      <c r="BE265" s="17">
        <f>data_survey!AW264</f>
        <v>3</v>
      </c>
      <c r="BF265" s="17">
        <f>data_survey!AX264</f>
        <v>1</v>
      </c>
      <c r="BG265" s="17"/>
    </row>
    <row r="266">
      <c r="A266" s="17">
        <f>if(data_survey!C265="Nam", 0, 1)</f>
        <v>1</v>
      </c>
      <c r="B266" s="17">
        <f>IFERROR(__xludf.DUMMYFUNCTION("LET(
  t, LOWER(TRIM(data_survey!E265)),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66" s="17">
        <f>IFERROR(__xludf.DUMMYFUNCTION("LET(
  t, LOWER(TRIM(data_survey!G265)),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66" s="17">
        <f>IFERROR(__xludf.DUMMYFUNCTION("LET(
  text, LOWER(data_survey!I265),
  IFERROR(
    IFS(
      REGEXMATCH(text,""ở cùng gia đình|ở trọ cùng gia đình""), 0,
      REGEXMATCH(text,""thuê trọ""), 1,
      REGEXMATCH(text,""ở ktx""), 2,
      REGEXMATCH(text,""có nhà tại khu vực đang học|c"&amp;"ó nhà|ở riêng tại chung cư""), 3,
      REGEXMATCH(text,""ở nhà người quen""), 4
    ),
  -1)
)"),1.0)</f>
        <v>1</v>
      </c>
      <c r="E266" s="17">
        <f>IFERROR(__xludf.DUMMYFUNCTION("LET(
  t, LOWER(TRIM(data_survey!K265)),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66" s="17">
        <f>IFERROR(__xludf.DUMMYFUNCTION("LET(
  t, LOWER(TRIM(data_survey!M265)),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66" s="17">
        <f>if(data_survey!O265="Có", 1, 0)</f>
        <v>0</v>
      </c>
      <c r="H266" s="17">
        <f>if(data_survey!R265="", 0, data_survey!R265)</f>
        <v>0</v>
      </c>
      <c r="I266" s="17">
        <f>data_survey!W265</f>
        <v>0</v>
      </c>
      <c r="J266" s="17">
        <f>if(data_survey!AF265="Không áp lực", 0, if(data_survey!AF265="Có chút áp lực", 1, if(data_survey!AF265="Áp lực nhiều", 2, 3)))</f>
        <v>2</v>
      </c>
      <c r="K266" s="17">
        <f>SWITCH(data_survey!AG265,
 "Không ảnh hưởng",0,
 "Có chút ảnh hưởng",1,
 "Ảnh hưởng nhiều",2,
 "Ảnh hưởng rất nhiều",3)</f>
        <v>1</v>
      </c>
      <c r="L266" s="17">
        <f>SWITCH(data_survey!AD265,
 "Không",0,
 "Có một chút",1,
 "Rất lo lắng",2)</f>
        <v>2</v>
      </c>
      <c r="M266" s="17">
        <f>SWITCH(data_survey!AE265,
 "Không",0,
 "Có một chút",1,
 "Nhiều",2)</f>
        <v>0</v>
      </c>
      <c r="N266" s="17">
        <f>data_survey!BV265</f>
        <v>3</v>
      </c>
      <c r="O266" s="17">
        <f>SWITCH(data_survey!BY265,
 "Không",0,
 "Có",1,
 "Nhiều",2)</f>
        <v>0</v>
      </c>
      <c r="P266" s="17">
        <f>if(data_survey!BW265="Không", 0, 1)</f>
        <v>1</v>
      </c>
      <c r="Q266" s="17">
        <f>IF(OR(
ISNUMBER(SEARCH("cha",data_survey!BX265)),
ISNUMBER(SEARCH("mẹ",data_survey!BX265)),
ISNUMBER(SEARCH("ba mẹ",data_survey!BX265)),
ISNUMBER(SEARCH("bame",data_survey!BX265)),
ISNUMBER(SEARCH("gia đình",data_survey!BX265)),
ISNUMBER(SEARCH("chị",data_survey!BX265)),
ISNUMBER(SEARCH("anh",data_survey!BX265)),
ISNUMBER(SEARCH("ông bà",data_survey!BX265)),
ISNUMBER(SEARCH("giám hộ",data_survey!BX265))
),1,
IF(OR(
ISNUMBER(SEARCH("bản thân",data_survey!BX265)),
ISNUMBER(SEARCH("tự mình",data_survey!BX265)),
ISNUMBER(SEARCH("tự bản thân",data_survey!BX265)),
ISNUMBER(SEARCH("tiền đi làm",data_survey!BX265)),
ISNUMBER(SEARCH("nghiên cứu khoa học",data_survey!BX265)),
ISNUMBER(SEARCH("một nửa lo",data_survey!BX265))
),2,
IF(OR(
ISNUMBER(SEARCH("học bổng",data_survey!BX265)),
ISNUMBER(SEARCH("giảm học phí",data_survey!BX265)),
ISNUMBER(SEARCH("không cần HP",data_survey!BX265)),
ISNUMBER(SEARCH("sư phạm",data_survey!BX265))
),3,4)))</f>
        <v>1</v>
      </c>
      <c r="R266" s="17">
        <f>data_survey!AN265</f>
        <v>0</v>
      </c>
      <c r="S266" s="17">
        <f>data_survey!AJ265</f>
        <v>0</v>
      </c>
      <c r="T266" s="17">
        <f>data_survey!AJ265</f>
        <v>0</v>
      </c>
      <c r="U266" s="17">
        <f>data_survey!CI265</f>
        <v>0</v>
      </c>
      <c r="V266" s="17">
        <f>data_survey!CG265</f>
        <v>2</v>
      </c>
      <c r="W266" s="17">
        <f>data_survey!CE265</f>
        <v>1</v>
      </c>
      <c r="X266" s="17">
        <f>data_survey!CC265</f>
        <v>2</v>
      </c>
      <c r="Y266" s="17">
        <f>data_survey!CA265</f>
        <v>2</v>
      </c>
      <c r="Z266" s="17">
        <f>data_survey!BN265</f>
        <v>5</v>
      </c>
      <c r="AA266" s="17">
        <f>data_survey!BP265</f>
        <v>1</v>
      </c>
      <c r="AB266" s="17">
        <f>data_survey!BQ265</f>
        <v>4</v>
      </c>
      <c r="AC266" s="17">
        <f>data_survey!BT265</f>
        <v>1</v>
      </c>
      <c r="AD266" s="17">
        <f>data_survey!CU265</f>
        <v>0</v>
      </c>
      <c r="AE266" s="17">
        <f>data_survey!CV265</f>
        <v>0</v>
      </c>
      <c r="AF266" s="17">
        <f>data_survey!CW265</f>
        <v>0</v>
      </c>
      <c r="AG266" s="17">
        <f>data_survey!CO265</f>
        <v>0</v>
      </c>
      <c r="AH266" s="17">
        <f>data_survey!DA265</f>
        <v>0</v>
      </c>
      <c r="AI266" s="17">
        <f>data_survey!DC265</f>
        <v>0</v>
      </c>
      <c r="AJ266" s="17">
        <f>data_survey!DQ265</f>
        <v>0</v>
      </c>
      <c r="AK266" s="17">
        <f>data_survey!DF265</f>
        <v>1</v>
      </c>
      <c r="AL266" s="17">
        <f>if(AK266=1, data_survey!DN265, 0)</f>
        <v>0.5</v>
      </c>
      <c r="AM266" s="17">
        <f>data_survey!CM265</f>
        <v>6</v>
      </c>
      <c r="AN266" s="17">
        <f>data_survey!DH265</f>
        <v>0</v>
      </c>
      <c r="AO266" s="17">
        <f>data_survey!DJ265</f>
        <v>0</v>
      </c>
      <c r="AP266" s="17">
        <f>data_survey!DL265</f>
        <v>0</v>
      </c>
      <c r="AQ266" s="17">
        <f>data_survey!BC265</f>
        <v>1</v>
      </c>
      <c r="AR266" s="17">
        <f>data_survey!BD265</f>
        <v>1</v>
      </c>
      <c r="AS266" s="17">
        <f>data_survey!BE265</f>
        <v>2</v>
      </c>
      <c r="AT266" s="17">
        <f>data_survey!BF265</f>
        <v>2</v>
      </c>
      <c r="AU266" s="17">
        <f>data_survey!BG265</f>
        <v>3</v>
      </c>
      <c r="AV266" s="17">
        <f>data_survey!BH265</f>
        <v>1</v>
      </c>
      <c r="AW266" s="17">
        <f>data_survey!BI265</f>
        <v>1</v>
      </c>
      <c r="AX266" s="17">
        <f>data_survey!AP265</f>
        <v>4</v>
      </c>
      <c r="AY266" s="17">
        <f>data_survey!AQ265</f>
        <v>2</v>
      </c>
      <c r="AZ266" s="17">
        <f>data_survey!AR265</f>
        <v>2</v>
      </c>
      <c r="BA266" s="17">
        <f>data_survey!AS265</f>
        <v>2</v>
      </c>
      <c r="BB266" s="17">
        <f>data_survey!AT265</f>
        <v>3</v>
      </c>
      <c r="BC266" s="17">
        <f>data_survey!AU265</f>
        <v>2</v>
      </c>
      <c r="BD266" s="17">
        <f>data_survey!AV265</f>
        <v>3</v>
      </c>
      <c r="BE266" s="17">
        <f>data_survey!AW265</f>
        <v>1</v>
      </c>
      <c r="BF266" s="17">
        <f>data_survey!AX265</f>
        <v>1</v>
      </c>
      <c r="BG266" s="17"/>
    </row>
    <row r="267">
      <c r="A267" s="17">
        <f>if(data_survey!C266="Nam", 0, 1)</f>
        <v>1</v>
      </c>
      <c r="B267" s="17">
        <f>IFERROR(__xludf.DUMMYFUNCTION("LET(
  t, LOWER(TRIM(data_survey!E266)),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67" s="17">
        <f>IFERROR(__xludf.DUMMYFUNCTION("LET(
  t, LOWER(TRIM(data_survey!G266)),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67" s="17">
        <f>IFERROR(__xludf.DUMMYFUNCTION("LET(
  text, LOWER(data_survey!I266),
  IFERROR(
    IFS(
      REGEXMATCH(text,""ở cùng gia đình|ở trọ cùng gia đình""), 0,
      REGEXMATCH(text,""thuê trọ""), 1,
      REGEXMATCH(text,""ở ktx""), 2,
      REGEXMATCH(text,""có nhà tại khu vực đang học|c"&amp;"ó nhà|ở riêng tại chung cư""), 3,
      REGEXMATCH(text,""ở nhà người quen""), 4
    ),
  -1)
)"),0.0)</f>
        <v>0</v>
      </c>
      <c r="E267" s="17">
        <f>IFERROR(__xludf.DUMMYFUNCTION("LET(
  t, LOWER(TRIM(data_survey!K266)),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67" s="17">
        <f>IFERROR(__xludf.DUMMYFUNCTION("LET(
  t, LOWER(TRIM(data_survey!M266)),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67" s="17">
        <f>if(data_survey!O266="Có", 1, 0)</f>
        <v>1</v>
      </c>
      <c r="H267" s="17">
        <f>if(data_survey!R266="", 0, data_survey!R266)</f>
        <v>1</v>
      </c>
      <c r="I267" s="17">
        <f>data_survey!W266</f>
        <v>15</v>
      </c>
      <c r="J267" s="17">
        <f>if(data_survey!AF266="Không áp lực", 0, if(data_survey!AF266="Có chút áp lực", 1, if(data_survey!AF266="Áp lực nhiều", 2, 3)))</f>
        <v>1</v>
      </c>
      <c r="K267" s="17">
        <f>SWITCH(data_survey!AG266,
 "Không ảnh hưởng",0,
 "Có chút ảnh hưởng",1,
 "Ảnh hưởng nhiều",2,
 "Ảnh hưởng rất nhiều",3)</f>
        <v>1</v>
      </c>
      <c r="L267" s="17">
        <f>SWITCH(data_survey!AD266,
 "Không",0,
 "Có một chút",1,
 "Rất lo lắng",2)</f>
        <v>1</v>
      </c>
      <c r="M267" s="17">
        <f>SWITCH(data_survey!AE266,
 "Không",0,
 "Có một chút",1,
 "Nhiều",2)</f>
        <v>1</v>
      </c>
      <c r="N267" s="17">
        <f>data_survey!BV266</f>
        <v>2</v>
      </c>
      <c r="O267" s="17">
        <f>SWITCH(data_survey!BY266,
 "Không",0,
 "Có",1,
 "Nhiều",2)</f>
        <v>0</v>
      </c>
      <c r="P267" s="17">
        <f>if(data_survey!BW266="Không", 0, 1)</f>
        <v>0</v>
      </c>
      <c r="Q267" s="17">
        <f>IF(OR(
ISNUMBER(SEARCH("cha",data_survey!BX266)),
ISNUMBER(SEARCH("mẹ",data_survey!BX266)),
ISNUMBER(SEARCH("ba mẹ",data_survey!BX266)),
ISNUMBER(SEARCH("bame",data_survey!BX266)),
ISNUMBER(SEARCH("gia đình",data_survey!BX266)),
ISNUMBER(SEARCH("chị",data_survey!BX266)),
ISNUMBER(SEARCH("anh",data_survey!BX266)),
ISNUMBER(SEARCH("ông bà",data_survey!BX266)),
ISNUMBER(SEARCH("giám hộ",data_survey!BX266))
),1,
IF(OR(
ISNUMBER(SEARCH("bản thân",data_survey!BX266)),
ISNUMBER(SEARCH("tự mình",data_survey!BX266)),
ISNUMBER(SEARCH("tự bản thân",data_survey!BX266)),
ISNUMBER(SEARCH("tiền đi làm",data_survey!BX266)),
ISNUMBER(SEARCH("nghiên cứu khoa học",data_survey!BX266)),
ISNUMBER(SEARCH("một nửa lo",data_survey!BX266))
),2,
IF(OR(
ISNUMBER(SEARCH("học bổng",data_survey!BX266)),
ISNUMBER(SEARCH("giảm học phí",data_survey!BX266)),
ISNUMBER(SEARCH("không cần HP",data_survey!BX266)),
ISNUMBER(SEARCH("sư phạm",data_survey!BX266))
),3,4)))</f>
        <v>1</v>
      </c>
      <c r="R267" s="17">
        <f>data_survey!AN266</f>
        <v>2</v>
      </c>
      <c r="S267" s="17">
        <f>data_survey!AJ266</f>
        <v>2</v>
      </c>
      <c r="T267" s="17">
        <f>data_survey!AJ266</f>
        <v>2</v>
      </c>
      <c r="U267" s="17">
        <f>data_survey!CI266</f>
        <v>0</v>
      </c>
      <c r="V267" s="17">
        <f>data_survey!CG266</f>
        <v>0</v>
      </c>
      <c r="W267" s="17">
        <f>data_survey!CE266</f>
        <v>1</v>
      </c>
      <c r="X267" s="17">
        <f>data_survey!CC266</f>
        <v>2</v>
      </c>
      <c r="Y267" s="17">
        <f>data_survey!CA266</f>
        <v>1</v>
      </c>
      <c r="Z267" s="17">
        <f>data_survey!BN266</f>
        <v>4</v>
      </c>
      <c r="AA267" s="17">
        <f>data_survey!BP266</f>
        <v>0</v>
      </c>
      <c r="AB267" s="17">
        <f>data_survey!BQ266</f>
        <v>1</v>
      </c>
      <c r="AC267" s="17">
        <f>data_survey!BT266</f>
        <v>1</v>
      </c>
      <c r="AD267" s="17">
        <f>data_survey!CU266</f>
        <v>1</v>
      </c>
      <c r="AE267" s="17">
        <f>data_survey!CV266</f>
        <v>1</v>
      </c>
      <c r="AF267" s="17">
        <f>data_survey!CW266</f>
        <v>1</v>
      </c>
      <c r="AG267" s="17">
        <f>data_survey!CO266</f>
        <v>1</v>
      </c>
      <c r="AH267" s="17">
        <f>data_survey!DA266</f>
        <v>0</v>
      </c>
      <c r="AI267" s="17">
        <f>data_survey!DC266</f>
        <v>0</v>
      </c>
      <c r="AJ267" s="17">
        <f>data_survey!DQ266</f>
        <v>0</v>
      </c>
      <c r="AK267" s="17">
        <f>data_survey!DF266</f>
        <v>1</v>
      </c>
      <c r="AL267" s="17">
        <f>if(AK267=1, data_survey!DN266, 0)</f>
        <v>1.5</v>
      </c>
      <c r="AM267" s="17">
        <f>data_survey!CM266</f>
        <v>3.5</v>
      </c>
      <c r="AN267" s="17">
        <f>data_survey!DH266</f>
        <v>1</v>
      </c>
      <c r="AO267" s="17">
        <f>data_survey!DJ266</f>
        <v>0</v>
      </c>
      <c r="AP267" s="17">
        <f>data_survey!DL266</f>
        <v>0</v>
      </c>
      <c r="AQ267" s="17">
        <f>data_survey!BC266</f>
        <v>2</v>
      </c>
      <c r="AR267" s="17">
        <f>data_survey!BD266</f>
        <v>1</v>
      </c>
      <c r="AS267" s="17">
        <f>data_survey!BE266</f>
        <v>2</v>
      </c>
      <c r="AT267" s="17">
        <f>data_survey!BF266</f>
        <v>1</v>
      </c>
      <c r="AU267" s="17">
        <f>data_survey!BG266</f>
        <v>3</v>
      </c>
      <c r="AV267" s="17">
        <f>data_survey!BH266</f>
        <v>3</v>
      </c>
      <c r="AW267" s="17">
        <f>data_survey!BI266</f>
        <v>3</v>
      </c>
      <c r="AX267" s="17">
        <f>data_survey!AP266</f>
        <v>2</v>
      </c>
      <c r="AY267" s="17">
        <f>data_survey!AQ266</f>
        <v>3</v>
      </c>
      <c r="AZ267" s="17">
        <f>data_survey!AR266</f>
        <v>3</v>
      </c>
      <c r="BA267" s="17">
        <f>data_survey!AS266</f>
        <v>2</v>
      </c>
      <c r="BB267" s="17">
        <f>data_survey!AT266</f>
        <v>4</v>
      </c>
      <c r="BC267" s="17">
        <f>data_survey!AU266</f>
        <v>3</v>
      </c>
      <c r="BD267" s="17">
        <f>data_survey!AV266</f>
        <v>1</v>
      </c>
      <c r="BE267" s="17">
        <f>data_survey!AW266</f>
        <v>1</v>
      </c>
      <c r="BF267" s="17">
        <f>data_survey!AX266</f>
        <v>1</v>
      </c>
      <c r="BG267" s="17"/>
    </row>
    <row r="268">
      <c r="A268" s="17">
        <f>if(data_survey!C267="Nam", 0, 1)</f>
        <v>1</v>
      </c>
      <c r="B268" s="17">
        <f>IFERROR(__xludf.DUMMYFUNCTION("LET(
  t, LOWER(TRIM(data_survey!E267)),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268" s="17">
        <f>IFERROR(__xludf.DUMMYFUNCTION("LET(
  t, LOWER(TRIM(data_survey!G267)),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268" s="17">
        <f>IFERROR(__xludf.DUMMYFUNCTION("LET(
  text, LOWER(data_survey!I267),
  IFERROR(
    IFS(
      REGEXMATCH(text,""ở cùng gia đình|ở trọ cùng gia đình""), 0,
      REGEXMATCH(text,""thuê trọ""), 1,
      REGEXMATCH(text,""ở ktx""), 2,
      REGEXMATCH(text,""có nhà tại khu vực đang học|c"&amp;"ó nhà|ở riêng tại chung cư""), 3,
      REGEXMATCH(text,""ở nhà người quen""), 4
    ),
  -1)
)"),4.0)</f>
        <v>4</v>
      </c>
      <c r="E268" s="17">
        <f>IFERROR(__xludf.DUMMYFUNCTION("LET(
  t, LOWER(TRIM(data_survey!K267)),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68" s="17">
        <f>IFERROR(__xludf.DUMMYFUNCTION("LET(
  t, LOWER(TRIM(data_survey!M267)),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68" s="17">
        <f>if(data_survey!O267="Có", 1, 0)</f>
        <v>1</v>
      </c>
      <c r="H268" s="17">
        <f>if(data_survey!R267="", 0, data_survey!R267)</f>
        <v>1</v>
      </c>
      <c r="I268" s="17">
        <f>data_survey!W267</f>
        <v>20</v>
      </c>
      <c r="J268" s="17">
        <f>if(data_survey!AF267="Không áp lực", 0, if(data_survey!AF267="Có chút áp lực", 1, if(data_survey!AF267="Áp lực nhiều", 2, 3)))</f>
        <v>0</v>
      </c>
      <c r="K268" s="17">
        <f>SWITCH(data_survey!AG267,
 "Không ảnh hưởng",0,
 "Có chút ảnh hưởng",1,
 "Ảnh hưởng nhiều",2,
 "Ảnh hưởng rất nhiều",3)</f>
        <v>0</v>
      </c>
      <c r="L268" s="17">
        <f>SWITCH(data_survey!AD267,
 "Không",0,
 "Có một chút",1,
 "Rất lo lắng",2)</f>
        <v>1</v>
      </c>
      <c r="M268" s="17">
        <f>SWITCH(data_survey!AE267,
 "Không",0,
 "Có một chút",1,
 "Nhiều",2)</f>
        <v>0</v>
      </c>
      <c r="N268" s="17">
        <f>data_survey!BV267</f>
        <v>5</v>
      </c>
      <c r="O268" s="17">
        <f>SWITCH(data_survey!BY267,
 "Không",0,
 "Có",1,
 "Nhiều",2)</f>
        <v>0</v>
      </c>
      <c r="P268" s="17">
        <f>if(data_survey!BW267="Không", 0, 1)</f>
        <v>0</v>
      </c>
      <c r="Q268" s="17">
        <f>IF(OR(
ISNUMBER(SEARCH("cha",data_survey!BX267)),
ISNUMBER(SEARCH("mẹ",data_survey!BX267)),
ISNUMBER(SEARCH("ba mẹ",data_survey!BX267)),
ISNUMBER(SEARCH("bame",data_survey!BX267)),
ISNUMBER(SEARCH("gia đình",data_survey!BX267)),
ISNUMBER(SEARCH("chị",data_survey!BX267)),
ISNUMBER(SEARCH("anh",data_survey!BX267)),
ISNUMBER(SEARCH("ông bà",data_survey!BX267)),
ISNUMBER(SEARCH("giám hộ",data_survey!BX267))
),1,
IF(OR(
ISNUMBER(SEARCH("bản thân",data_survey!BX267)),
ISNUMBER(SEARCH("tự mình",data_survey!BX267)),
ISNUMBER(SEARCH("tự bản thân",data_survey!BX267)),
ISNUMBER(SEARCH("tiền đi làm",data_survey!BX267)),
ISNUMBER(SEARCH("nghiên cứu khoa học",data_survey!BX267)),
ISNUMBER(SEARCH("một nửa lo",data_survey!BX267))
),2,
IF(OR(
ISNUMBER(SEARCH("học bổng",data_survey!BX267)),
ISNUMBER(SEARCH("giảm học phí",data_survey!BX267)),
ISNUMBER(SEARCH("không cần HP",data_survey!BX267)),
ISNUMBER(SEARCH("sư phạm",data_survey!BX267))
),3,4)))</f>
        <v>1</v>
      </c>
      <c r="R268" s="17">
        <f>data_survey!AN267</f>
        <v>0</v>
      </c>
      <c r="S268" s="17">
        <f>data_survey!AJ267</f>
        <v>0</v>
      </c>
      <c r="T268" s="17">
        <f>data_survey!AJ267</f>
        <v>0</v>
      </c>
      <c r="U268" s="17">
        <f>data_survey!CI267</f>
        <v>0</v>
      </c>
      <c r="V268" s="17">
        <f>data_survey!CG267</f>
        <v>0</v>
      </c>
      <c r="W268" s="17">
        <f>data_survey!CE267</f>
        <v>0</v>
      </c>
      <c r="X268" s="17">
        <f>data_survey!CC267</f>
        <v>0</v>
      </c>
      <c r="Y268" s="17">
        <f>data_survey!CA267</f>
        <v>0</v>
      </c>
      <c r="Z268" s="17">
        <f>data_survey!BN267</f>
        <v>2</v>
      </c>
      <c r="AA268" s="17">
        <f>data_survey!BP267</f>
        <v>0</v>
      </c>
      <c r="AB268" s="17">
        <f>data_survey!BQ267</f>
        <v>1</v>
      </c>
      <c r="AC268" s="17">
        <f>data_survey!BT267</f>
        <v>0</v>
      </c>
      <c r="AD268" s="17">
        <f>data_survey!CU267</f>
        <v>0</v>
      </c>
      <c r="AE268" s="17">
        <f>data_survey!CV267</f>
        <v>0</v>
      </c>
      <c r="AF268" s="17">
        <f>data_survey!CW267</f>
        <v>0</v>
      </c>
      <c r="AG268" s="17">
        <f>data_survey!CO267</f>
        <v>0</v>
      </c>
      <c r="AH268" s="17">
        <f>data_survey!DA267</f>
        <v>0</v>
      </c>
      <c r="AI268" s="17">
        <f>data_survey!DC267</f>
        <v>0</v>
      </c>
      <c r="AJ268" s="17">
        <f>data_survey!DQ267</f>
        <v>0</v>
      </c>
      <c r="AK268" s="17">
        <f>data_survey!DF267</f>
        <v>1</v>
      </c>
      <c r="AL268" s="17">
        <f>if(AK268=1, data_survey!DN267, 0)</f>
        <v>1.5</v>
      </c>
      <c r="AM268" s="17">
        <f>data_survey!CM267</f>
        <v>3.5</v>
      </c>
      <c r="AN268" s="17">
        <f>data_survey!DH267</f>
        <v>0</v>
      </c>
      <c r="AO268" s="17">
        <f>data_survey!DJ267</f>
        <v>0</v>
      </c>
      <c r="AP268" s="17">
        <f>data_survey!DL267</f>
        <v>0</v>
      </c>
      <c r="AQ268" s="17">
        <f>data_survey!BC267</f>
        <v>1</v>
      </c>
      <c r="AR268" s="17">
        <f>data_survey!BD267</f>
        <v>1</v>
      </c>
      <c r="AS268" s="17">
        <f>data_survey!BE267</f>
        <v>1</v>
      </c>
      <c r="AT268" s="17">
        <f>data_survey!BF267</f>
        <v>1</v>
      </c>
      <c r="AU268" s="17">
        <f>data_survey!BG267</f>
        <v>1</v>
      </c>
      <c r="AV268" s="17">
        <f>data_survey!BH267</f>
        <v>1</v>
      </c>
      <c r="AW268" s="17">
        <f>data_survey!BI267</f>
        <v>1</v>
      </c>
      <c r="AX268" s="17">
        <f>data_survey!AP267</f>
        <v>3</v>
      </c>
      <c r="AY268" s="17">
        <f>data_survey!AQ267</f>
        <v>1</v>
      </c>
      <c r="AZ268" s="17">
        <f>data_survey!AR267</f>
        <v>1</v>
      </c>
      <c r="BA268" s="17">
        <f>data_survey!AS267</f>
        <v>1</v>
      </c>
      <c r="BB268" s="17">
        <f>data_survey!AT267</f>
        <v>1</v>
      </c>
      <c r="BC268" s="17">
        <f>data_survey!AU267</f>
        <v>1</v>
      </c>
      <c r="BD268" s="17">
        <f>data_survey!AV267</f>
        <v>1</v>
      </c>
      <c r="BE268" s="17">
        <f>data_survey!AW267</f>
        <v>1</v>
      </c>
      <c r="BF268" s="17">
        <f>data_survey!AX267</f>
        <v>1</v>
      </c>
      <c r="BG268" s="17"/>
    </row>
    <row r="269">
      <c r="A269" s="17">
        <f>if(data_survey!C268="Nam", 0, 1)</f>
        <v>1</v>
      </c>
      <c r="B269" s="17">
        <f>IFERROR(__xludf.DUMMYFUNCTION("LET(
  t, LOWER(TRIM(data_survey!E268)),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69" s="17">
        <f>IFERROR(__xludf.DUMMYFUNCTION("LET(
  t, LOWER(TRIM(data_survey!G268)),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69" s="17">
        <f>IFERROR(__xludf.DUMMYFUNCTION("LET(
  text, LOWER(data_survey!I268),
  IFERROR(
    IFS(
      REGEXMATCH(text,""ở cùng gia đình|ở trọ cùng gia đình""), 0,
      REGEXMATCH(text,""thuê trọ""), 1,
      REGEXMATCH(text,""ở ktx""), 2,
      REGEXMATCH(text,""có nhà tại khu vực đang học|c"&amp;"ó nhà|ở riêng tại chung cư""), 3,
      REGEXMATCH(text,""ở nhà người quen""), 4
    ),
  -1)
)"),1.0)</f>
        <v>1</v>
      </c>
      <c r="E269" s="17">
        <f>IFERROR(__xludf.DUMMYFUNCTION("LET(
  t, LOWER(TRIM(data_survey!K268)),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269" s="17">
        <f>IFERROR(__xludf.DUMMYFUNCTION("LET(
  t, LOWER(TRIM(data_survey!M268)),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69" s="17">
        <f>if(data_survey!O268="Có", 1, 0)</f>
        <v>1</v>
      </c>
      <c r="H269" s="17">
        <f>if(data_survey!R268="", 0, data_survey!R268)</f>
        <v>1</v>
      </c>
      <c r="I269" s="17">
        <f>data_survey!W268</f>
        <v>40</v>
      </c>
      <c r="J269" s="17">
        <f>if(data_survey!AF268="Không áp lực", 0, if(data_survey!AF268="Có chút áp lực", 1, if(data_survey!AF268="Áp lực nhiều", 2, 3)))</f>
        <v>1</v>
      </c>
      <c r="K269" s="17">
        <f>SWITCH(data_survey!AG268,
 "Không ảnh hưởng",0,
 "Có chút ảnh hưởng",1,
 "Ảnh hưởng nhiều",2,
 "Ảnh hưởng rất nhiều",3)</f>
        <v>1</v>
      </c>
      <c r="L269" s="17">
        <f>SWITCH(data_survey!AD268,
 "Không",0,
 "Có một chút",1,
 "Rất lo lắng",2)</f>
        <v>1</v>
      </c>
      <c r="M269" s="17">
        <f>SWITCH(data_survey!AE268,
 "Không",0,
 "Có một chút",1,
 "Nhiều",2)</f>
        <v>0</v>
      </c>
      <c r="N269" s="17">
        <f>data_survey!BV268</f>
        <v>3</v>
      </c>
      <c r="O269" s="17">
        <f>SWITCH(data_survey!BY268,
 "Không",0,
 "Có",1,
 "Nhiều",2)</f>
        <v>0</v>
      </c>
      <c r="P269" s="17">
        <f>if(data_survey!BW268="Không", 0, 1)</f>
        <v>1</v>
      </c>
      <c r="Q269" s="17">
        <f>IF(OR(
ISNUMBER(SEARCH("cha",data_survey!BX268)),
ISNUMBER(SEARCH("mẹ",data_survey!BX268)),
ISNUMBER(SEARCH("ba mẹ",data_survey!BX268)),
ISNUMBER(SEARCH("bame",data_survey!BX268)),
ISNUMBER(SEARCH("gia đình",data_survey!BX268)),
ISNUMBER(SEARCH("chị",data_survey!BX268)),
ISNUMBER(SEARCH("anh",data_survey!BX268)),
ISNUMBER(SEARCH("ông bà",data_survey!BX268)),
ISNUMBER(SEARCH("giám hộ",data_survey!BX268))
),1,
IF(OR(
ISNUMBER(SEARCH("bản thân",data_survey!BX268)),
ISNUMBER(SEARCH("tự mình",data_survey!BX268)),
ISNUMBER(SEARCH("tự bản thân",data_survey!BX268)),
ISNUMBER(SEARCH("tiền đi làm",data_survey!BX268)),
ISNUMBER(SEARCH("nghiên cứu khoa học",data_survey!BX268)),
ISNUMBER(SEARCH("một nửa lo",data_survey!BX268))
),2,
IF(OR(
ISNUMBER(SEARCH("học bổng",data_survey!BX268)),
ISNUMBER(SEARCH("giảm học phí",data_survey!BX268)),
ISNUMBER(SEARCH("không cần HP",data_survey!BX268)),
ISNUMBER(SEARCH("sư phạm",data_survey!BX268))
),3,4)))</f>
        <v>3</v>
      </c>
      <c r="R269" s="17">
        <f>data_survey!AN268</f>
        <v>0</v>
      </c>
      <c r="S269" s="17">
        <f>data_survey!AJ268</f>
        <v>0</v>
      </c>
      <c r="T269" s="17">
        <f>data_survey!AJ268</f>
        <v>0</v>
      </c>
      <c r="U269" s="17">
        <f>data_survey!CI268</f>
        <v>0</v>
      </c>
      <c r="V269" s="17">
        <f>data_survey!CG268</f>
        <v>0</v>
      </c>
      <c r="W269" s="17">
        <f>data_survey!CE268</f>
        <v>0</v>
      </c>
      <c r="X269" s="17">
        <f>data_survey!CC268</f>
        <v>0</v>
      </c>
      <c r="Y269" s="17">
        <f>data_survey!CA268</f>
        <v>0</v>
      </c>
      <c r="Z269" s="17">
        <f>data_survey!BN268</f>
        <v>3</v>
      </c>
      <c r="AA269" s="17">
        <f>data_survey!BP268</f>
        <v>0</v>
      </c>
      <c r="AB269" s="17">
        <f>data_survey!BQ268</f>
        <v>1</v>
      </c>
      <c r="AC269" s="17">
        <f>data_survey!BT268</f>
        <v>0</v>
      </c>
      <c r="AD269" s="17">
        <f>data_survey!CU268</f>
        <v>0</v>
      </c>
      <c r="AE269" s="17">
        <f>data_survey!CV268</f>
        <v>0</v>
      </c>
      <c r="AF269" s="17">
        <f>data_survey!CW268</f>
        <v>0</v>
      </c>
      <c r="AG269" s="17">
        <f>data_survey!CO268</f>
        <v>0</v>
      </c>
      <c r="AH269" s="17">
        <f>data_survey!DA268</f>
        <v>0</v>
      </c>
      <c r="AI269" s="17">
        <f>data_survey!DC268</f>
        <v>0</v>
      </c>
      <c r="AJ269" s="17">
        <f>data_survey!DQ268</f>
        <v>0</v>
      </c>
      <c r="AK269" s="17">
        <f>data_survey!DF268</f>
        <v>1</v>
      </c>
      <c r="AL269" s="17">
        <f>if(AK269=1, data_survey!DN268, 0)</f>
        <v>3.5</v>
      </c>
      <c r="AM269" s="17">
        <f>data_survey!CM268</f>
        <v>1.5</v>
      </c>
      <c r="AN269" s="17">
        <f>data_survey!DH268</f>
        <v>0</v>
      </c>
      <c r="AO269" s="17">
        <f>data_survey!DJ268</f>
        <v>0</v>
      </c>
      <c r="AP269" s="17">
        <f>data_survey!DL268</f>
        <v>0</v>
      </c>
      <c r="AQ269" s="17">
        <f>data_survey!BC268</f>
        <v>2</v>
      </c>
      <c r="AR269" s="17">
        <f>data_survey!BD268</f>
        <v>1</v>
      </c>
      <c r="AS269" s="17">
        <f>data_survey!BE268</f>
        <v>1</v>
      </c>
      <c r="AT269" s="17">
        <f>data_survey!BF268</f>
        <v>1</v>
      </c>
      <c r="AU269" s="17">
        <f>data_survey!BG268</f>
        <v>1</v>
      </c>
      <c r="AV269" s="17">
        <f>data_survey!BH268</f>
        <v>1</v>
      </c>
      <c r="AW269" s="17">
        <f>data_survey!BI268</f>
        <v>1</v>
      </c>
      <c r="AX269" s="17">
        <f>data_survey!AP268</f>
        <v>1</v>
      </c>
      <c r="AY269" s="17">
        <f>data_survey!AQ268</f>
        <v>1</v>
      </c>
      <c r="AZ269" s="17">
        <f>data_survey!AR268</f>
        <v>2</v>
      </c>
      <c r="BA269" s="17">
        <f>data_survey!AS268</f>
        <v>2</v>
      </c>
      <c r="BB269" s="17">
        <f>data_survey!AT268</f>
        <v>1</v>
      </c>
      <c r="BC269" s="17">
        <f>data_survey!AU268</f>
        <v>1</v>
      </c>
      <c r="BD269" s="17">
        <f>data_survey!AV268</f>
        <v>1</v>
      </c>
      <c r="BE269" s="17">
        <f>data_survey!AW268</f>
        <v>1</v>
      </c>
      <c r="BF269" s="17">
        <f>data_survey!AX268</f>
        <v>1</v>
      </c>
      <c r="BG269" s="17"/>
    </row>
    <row r="270">
      <c r="A270" s="17">
        <f>if(data_survey!C269="Nam", 0, 1)</f>
        <v>1</v>
      </c>
      <c r="B270" s="17">
        <f>IFERROR(__xludf.DUMMYFUNCTION("LET(
  t, LOWER(TRIM(data_survey!E269)),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70" s="17">
        <f>IFERROR(__xludf.DUMMYFUNCTION("LET(
  t, LOWER(TRIM(data_survey!G269)),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70" s="17">
        <f>IFERROR(__xludf.DUMMYFUNCTION("LET(
  text, LOWER(data_survey!I269),
  IFERROR(
    IFS(
      REGEXMATCH(text,""ở cùng gia đình|ở trọ cùng gia đình""), 0,
      REGEXMATCH(text,""thuê trọ""), 1,
      REGEXMATCH(text,""ở ktx""), 2,
      REGEXMATCH(text,""có nhà tại khu vực đang học|c"&amp;"ó nhà|ở riêng tại chung cư""), 3,
      REGEXMATCH(text,""ở nhà người quen""), 4
    ),
  -1)
)"),1.0)</f>
        <v>1</v>
      </c>
      <c r="E270" s="17">
        <f>IFERROR(__xludf.DUMMYFUNCTION("LET(
  t, LOWER(TRIM(data_survey!K269)),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70" s="17">
        <f>IFERROR(__xludf.DUMMYFUNCTION("LET(
  t, LOWER(TRIM(data_survey!M269)),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70" s="17">
        <f>if(data_survey!O269="Có", 1, 0)</f>
        <v>1</v>
      </c>
      <c r="H270" s="17">
        <f>if(data_survey!R269="", 0, data_survey!R269)</f>
        <v>1</v>
      </c>
      <c r="I270" s="17">
        <f>data_survey!W269</f>
        <v>25</v>
      </c>
      <c r="J270" s="17">
        <f>if(data_survey!AF269="Không áp lực", 0, if(data_survey!AF269="Có chút áp lực", 1, if(data_survey!AF269="Áp lực nhiều", 2, 3)))</f>
        <v>2</v>
      </c>
      <c r="K270" s="17">
        <f>SWITCH(data_survey!AG269,
 "Không ảnh hưởng",0,
 "Có chút ảnh hưởng",1,
 "Ảnh hưởng nhiều",2,
 "Ảnh hưởng rất nhiều",3)</f>
        <v>1</v>
      </c>
      <c r="L270" s="17">
        <f>SWITCH(data_survey!AD269,
 "Không",0,
 "Có một chút",1,
 "Rất lo lắng",2)</f>
        <v>2</v>
      </c>
      <c r="M270" s="17">
        <f>SWITCH(data_survey!AE269,
 "Không",0,
 "Có một chút",1,
 "Nhiều",2)</f>
        <v>0</v>
      </c>
      <c r="N270" s="17">
        <f>data_survey!BV269</f>
        <v>3</v>
      </c>
      <c r="O270" s="17">
        <f>SWITCH(data_survey!BY269,
 "Không",0,
 "Có",1,
 "Nhiều",2)</f>
        <v>1</v>
      </c>
      <c r="P270" s="17">
        <f>if(data_survey!BW269="Không", 0, 1)</f>
        <v>1</v>
      </c>
      <c r="Q270" s="17">
        <f>IF(OR(
ISNUMBER(SEARCH("cha",data_survey!BX269)),
ISNUMBER(SEARCH("mẹ",data_survey!BX269)),
ISNUMBER(SEARCH("ba mẹ",data_survey!BX269)),
ISNUMBER(SEARCH("bame",data_survey!BX269)),
ISNUMBER(SEARCH("gia đình",data_survey!BX269)),
ISNUMBER(SEARCH("chị",data_survey!BX269)),
ISNUMBER(SEARCH("anh",data_survey!BX269)),
ISNUMBER(SEARCH("ông bà",data_survey!BX269)),
ISNUMBER(SEARCH("giám hộ",data_survey!BX269))
),1,
IF(OR(
ISNUMBER(SEARCH("bản thân",data_survey!BX269)),
ISNUMBER(SEARCH("tự mình",data_survey!BX269)),
ISNUMBER(SEARCH("tự bản thân",data_survey!BX269)),
ISNUMBER(SEARCH("tiền đi làm",data_survey!BX269)),
ISNUMBER(SEARCH("nghiên cứu khoa học",data_survey!BX269)),
ISNUMBER(SEARCH("một nửa lo",data_survey!BX269))
),2,
IF(OR(
ISNUMBER(SEARCH("học bổng",data_survey!BX269)),
ISNUMBER(SEARCH("giảm học phí",data_survey!BX269)),
ISNUMBER(SEARCH("không cần HP",data_survey!BX269)),
ISNUMBER(SEARCH("sư phạm",data_survey!BX269))
),3,4)))</f>
        <v>1</v>
      </c>
      <c r="R270" s="17">
        <f>data_survey!AN269</f>
        <v>0</v>
      </c>
      <c r="S270" s="17">
        <f>data_survey!AJ269</f>
        <v>2</v>
      </c>
      <c r="T270" s="17">
        <f>data_survey!AJ269</f>
        <v>2</v>
      </c>
      <c r="U270" s="17">
        <f>data_survey!CI269</f>
        <v>1</v>
      </c>
      <c r="V270" s="17">
        <f>data_survey!CG269</f>
        <v>2</v>
      </c>
      <c r="W270" s="17">
        <f>data_survey!CE269</f>
        <v>2</v>
      </c>
      <c r="X270" s="17">
        <f>data_survey!CC269</f>
        <v>1</v>
      </c>
      <c r="Y270" s="17">
        <f>data_survey!CA269</f>
        <v>1</v>
      </c>
      <c r="Z270" s="17">
        <f>data_survey!BN269</f>
        <v>4</v>
      </c>
      <c r="AA270" s="17">
        <f>data_survey!BP269</f>
        <v>1</v>
      </c>
      <c r="AB270" s="17">
        <f>data_survey!BQ269</f>
        <v>1</v>
      </c>
      <c r="AC270" s="17">
        <f>data_survey!BT269</f>
        <v>0</v>
      </c>
      <c r="AD270" s="17">
        <f>data_survey!CU269</f>
        <v>0</v>
      </c>
      <c r="AE270" s="17">
        <f>data_survey!CV269</f>
        <v>0</v>
      </c>
      <c r="AF270" s="17">
        <f>data_survey!CW269</f>
        <v>0</v>
      </c>
      <c r="AG270" s="17">
        <f>data_survey!CO269</f>
        <v>1</v>
      </c>
      <c r="AH270" s="17">
        <f>data_survey!DA269</f>
        <v>0</v>
      </c>
      <c r="AI270" s="17">
        <f>data_survey!DC269</f>
        <v>1</v>
      </c>
      <c r="AJ270" s="17">
        <f>data_survey!DQ269</f>
        <v>0</v>
      </c>
      <c r="AK270" s="17">
        <f>data_survey!DF269</f>
        <v>1</v>
      </c>
      <c r="AL270" s="17">
        <f>if(AK270=1, data_survey!DN269, 0)</f>
        <v>1.5</v>
      </c>
      <c r="AM270" s="17">
        <f>data_survey!CM269</f>
        <v>6</v>
      </c>
      <c r="AN270" s="17">
        <f>data_survey!DH269</f>
        <v>0</v>
      </c>
      <c r="AO270" s="17">
        <f>data_survey!DJ269</f>
        <v>0</v>
      </c>
      <c r="AP270" s="17">
        <f>data_survey!DL269</f>
        <v>0</v>
      </c>
      <c r="AQ270" s="17">
        <f>data_survey!BC269</f>
        <v>2</v>
      </c>
      <c r="AR270" s="17">
        <f>data_survey!BD269</f>
        <v>1</v>
      </c>
      <c r="AS270" s="17">
        <f>data_survey!BE269</f>
        <v>2</v>
      </c>
      <c r="AT270" s="17">
        <f>data_survey!BF269</f>
        <v>1</v>
      </c>
      <c r="AU270" s="17">
        <f>data_survey!BG269</f>
        <v>1</v>
      </c>
      <c r="AV270" s="17">
        <f>data_survey!BH269</f>
        <v>1</v>
      </c>
      <c r="AW270" s="17">
        <f>data_survey!BI269</f>
        <v>1</v>
      </c>
      <c r="AX270" s="17">
        <f>data_survey!AP269</f>
        <v>2</v>
      </c>
      <c r="AY270" s="17">
        <f>data_survey!AQ269</f>
        <v>1</v>
      </c>
      <c r="AZ270" s="17">
        <f>data_survey!AR269</f>
        <v>2</v>
      </c>
      <c r="BA270" s="17">
        <f>data_survey!AS269</f>
        <v>2</v>
      </c>
      <c r="BB270" s="17">
        <f>data_survey!AT269</f>
        <v>1</v>
      </c>
      <c r="BC270" s="17">
        <f>data_survey!AU269</f>
        <v>2</v>
      </c>
      <c r="BD270" s="17">
        <f>data_survey!AV269</f>
        <v>1</v>
      </c>
      <c r="BE270" s="17">
        <f>data_survey!AW269</f>
        <v>2</v>
      </c>
      <c r="BF270" s="17">
        <f>data_survey!AX269</f>
        <v>2</v>
      </c>
      <c r="BG270" s="17"/>
    </row>
    <row r="271">
      <c r="A271" s="17">
        <f>if(data_survey!C270="Nam", 0, 1)</f>
        <v>1</v>
      </c>
      <c r="B271" s="17">
        <f>IFERROR(__xludf.DUMMYFUNCTION("LET(
  t, LOWER(TRIM(data_survey!E270)),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71" s="17">
        <f>IFERROR(__xludf.DUMMYFUNCTION("LET(
  t, LOWER(TRIM(data_survey!G270)),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271" s="17">
        <f>IFERROR(__xludf.DUMMYFUNCTION("LET(
  text, LOWER(data_survey!I270),
  IFERROR(
    IFS(
      REGEXMATCH(text,""ở cùng gia đình|ở trọ cùng gia đình""), 0,
      REGEXMATCH(text,""thuê trọ""), 1,
      REGEXMATCH(text,""ở ktx""), 2,
      REGEXMATCH(text,""có nhà tại khu vực đang học|c"&amp;"ó nhà|ở riêng tại chung cư""), 3,
      REGEXMATCH(text,""ở nhà người quen""), 4
    ),
  -1)
)"),1.0)</f>
        <v>1</v>
      </c>
      <c r="E271" s="17">
        <f>IFERROR(__xludf.DUMMYFUNCTION("LET(
  t, LOWER(TRIM(data_survey!K270)),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71" s="17">
        <f>IFERROR(__xludf.DUMMYFUNCTION("LET(
  t, LOWER(TRIM(data_survey!M270)),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71" s="17">
        <f>if(data_survey!O270="Có", 1, 0)</f>
        <v>1</v>
      </c>
      <c r="H271" s="17">
        <f>if(data_survey!R270="", 0, data_survey!R270)</f>
        <v>3</v>
      </c>
      <c r="I271" s="17">
        <f>data_survey!W270</f>
        <v>16</v>
      </c>
      <c r="J271" s="17">
        <f>if(data_survey!AF270="Không áp lực", 0, if(data_survey!AF270="Có chút áp lực", 1, if(data_survey!AF270="Áp lực nhiều", 2, 3)))</f>
        <v>3</v>
      </c>
      <c r="K271" s="17">
        <f>SWITCH(data_survey!AG270,
 "Không ảnh hưởng",0,
 "Có chút ảnh hưởng",1,
 "Ảnh hưởng nhiều",2,
 "Ảnh hưởng rất nhiều",3)</f>
        <v>3</v>
      </c>
      <c r="L271" s="17">
        <f>SWITCH(data_survey!AD270,
 "Không",0,
 "Có một chút",1,
 "Rất lo lắng",2)</f>
        <v>2</v>
      </c>
      <c r="M271" s="17">
        <f>SWITCH(data_survey!AE270,
 "Không",0,
 "Có một chút",1,
 "Nhiều",2)</f>
        <v>2</v>
      </c>
      <c r="N271" s="17">
        <f>data_survey!BV270</f>
        <v>1</v>
      </c>
      <c r="O271" s="17">
        <f>SWITCH(data_survey!BY270,
 "Không",0,
 "Có",1,
 "Nhiều",2)</f>
        <v>1</v>
      </c>
      <c r="P271" s="17">
        <f>if(data_survey!BW270="Không", 0, 1)</f>
        <v>1</v>
      </c>
      <c r="Q271" s="17">
        <f>IF(OR(
ISNUMBER(SEARCH("cha",data_survey!BX270)),
ISNUMBER(SEARCH("mẹ",data_survey!BX270)),
ISNUMBER(SEARCH("ba mẹ",data_survey!BX270)),
ISNUMBER(SEARCH("bame",data_survey!BX270)),
ISNUMBER(SEARCH("gia đình",data_survey!BX270)),
ISNUMBER(SEARCH("chị",data_survey!BX270)),
ISNUMBER(SEARCH("anh",data_survey!BX270)),
ISNUMBER(SEARCH("ông bà",data_survey!BX270)),
ISNUMBER(SEARCH("giám hộ",data_survey!BX270))
),1,
IF(OR(
ISNUMBER(SEARCH("bản thân",data_survey!BX270)),
ISNUMBER(SEARCH("tự mình",data_survey!BX270)),
ISNUMBER(SEARCH("tự bản thân",data_survey!BX270)),
ISNUMBER(SEARCH("tiền đi làm",data_survey!BX270)),
ISNUMBER(SEARCH("nghiên cứu khoa học",data_survey!BX270)),
ISNUMBER(SEARCH("một nửa lo",data_survey!BX270))
),2,
IF(OR(
ISNUMBER(SEARCH("học bổng",data_survey!BX270)),
ISNUMBER(SEARCH("giảm học phí",data_survey!BX270)),
ISNUMBER(SEARCH("không cần HP",data_survey!BX270)),
ISNUMBER(SEARCH("sư phạm",data_survey!BX270))
),3,4)))</f>
        <v>1</v>
      </c>
      <c r="R271" s="17">
        <f>data_survey!AN270</f>
        <v>0</v>
      </c>
      <c r="S271" s="17">
        <f>data_survey!AJ270</f>
        <v>3</v>
      </c>
      <c r="T271" s="17">
        <f>data_survey!AJ270</f>
        <v>3</v>
      </c>
      <c r="U271" s="17">
        <f>data_survey!CI270</f>
        <v>0</v>
      </c>
      <c r="V271" s="17">
        <f>data_survey!CG270</f>
        <v>2</v>
      </c>
      <c r="W271" s="17">
        <f>data_survey!CE270</f>
        <v>1</v>
      </c>
      <c r="X271" s="17">
        <f>data_survey!CC270</f>
        <v>1</v>
      </c>
      <c r="Y271" s="17">
        <f>data_survey!CA270</f>
        <v>1</v>
      </c>
      <c r="Z271" s="17">
        <f>data_survey!BN270</f>
        <v>5</v>
      </c>
      <c r="AA271" s="17">
        <f>data_survey!BP270</f>
        <v>1</v>
      </c>
      <c r="AB271" s="17">
        <f>data_survey!BQ270</f>
        <v>6</v>
      </c>
      <c r="AC271" s="17">
        <f>data_survey!BT270</f>
        <v>0</v>
      </c>
      <c r="AD271" s="17">
        <f>data_survey!CU270</f>
        <v>0</v>
      </c>
      <c r="AE271" s="17">
        <f>data_survey!CV270</f>
        <v>0</v>
      </c>
      <c r="AF271" s="17">
        <f>data_survey!CW270</f>
        <v>0</v>
      </c>
      <c r="AG271" s="17">
        <f>data_survey!CO270</f>
        <v>0</v>
      </c>
      <c r="AH271" s="17">
        <f>data_survey!DA270</f>
        <v>1</v>
      </c>
      <c r="AI271" s="17">
        <f>data_survey!DC270</f>
        <v>1</v>
      </c>
      <c r="AJ271" s="17">
        <f>data_survey!DQ270</f>
        <v>0</v>
      </c>
      <c r="AK271" s="17">
        <f>data_survey!DF270</f>
        <v>0</v>
      </c>
      <c r="AL271" s="17">
        <f>if(AK271=1, data_survey!DN270, 0)</f>
        <v>0</v>
      </c>
      <c r="AM271" s="17">
        <f>data_survey!CM270</f>
        <v>6</v>
      </c>
      <c r="AN271" s="17">
        <f>data_survey!DH270</f>
        <v>0</v>
      </c>
      <c r="AO271" s="17">
        <f>data_survey!DJ270</f>
        <v>1</v>
      </c>
      <c r="AP271" s="17">
        <f>data_survey!DL270</f>
        <v>0</v>
      </c>
      <c r="AQ271" s="17">
        <f>data_survey!BC270</f>
        <v>1</v>
      </c>
      <c r="AR271" s="17">
        <f>data_survey!BD270</f>
        <v>4</v>
      </c>
      <c r="AS271" s="17">
        <f>data_survey!BE270</f>
        <v>4</v>
      </c>
      <c r="AT271" s="17">
        <f>data_survey!BF270</f>
        <v>4</v>
      </c>
      <c r="AU271" s="17">
        <f>data_survey!BG270</f>
        <v>4</v>
      </c>
      <c r="AV271" s="17">
        <f>data_survey!BH270</f>
        <v>3</v>
      </c>
      <c r="AW271" s="17">
        <f>data_survey!BI270</f>
        <v>4</v>
      </c>
      <c r="AX271" s="17">
        <f>data_survey!AP270</f>
        <v>1</v>
      </c>
      <c r="AY271" s="17">
        <f>data_survey!AQ270</f>
        <v>4</v>
      </c>
      <c r="AZ271" s="17">
        <f>data_survey!AR270</f>
        <v>3</v>
      </c>
      <c r="BA271" s="17">
        <f>data_survey!AS270</f>
        <v>4</v>
      </c>
      <c r="BB271" s="17">
        <f>data_survey!AT270</f>
        <v>2</v>
      </c>
      <c r="BC271" s="17">
        <f>data_survey!AU270</f>
        <v>4</v>
      </c>
      <c r="BD271" s="17">
        <f>data_survey!AV270</f>
        <v>2</v>
      </c>
      <c r="BE271" s="17">
        <f>data_survey!AW270</f>
        <v>1</v>
      </c>
      <c r="BF271" s="17">
        <f>data_survey!AX270</f>
        <v>4</v>
      </c>
      <c r="BG271" s="17"/>
    </row>
    <row r="272">
      <c r="A272" s="17">
        <f>if(data_survey!C271="Nam", 0, 1)</f>
        <v>1</v>
      </c>
      <c r="B272" s="17">
        <f>IFERROR(__xludf.DUMMYFUNCTION("LET(
  t, LOWER(TRIM(data_survey!E271)),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72" s="17">
        <f>IFERROR(__xludf.DUMMYFUNCTION("LET(
  t, LOWER(TRIM(data_survey!G271)),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272" s="17">
        <f>IFERROR(__xludf.DUMMYFUNCTION("LET(
  text, LOWER(data_survey!I271),
  IFERROR(
    IFS(
      REGEXMATCH(text,""ở cùng gia đình|ở trọ cùng gia đình""), 0,
      REGEXMATCH(text,""thuê trọ""), 1,
      REGEXMATCH(text,""ở ktx""), 2,
      REGEXMATCH(text,""có nhà tại khu vực đang học|c"&amp;"ó nhà|ở riêng tại chung cư""), 3,
      REGEXMATCH(text,""ở nhà người quen""), 4
    ),
  -1)
)"),0.0)</f>
        <v>0</v>
      </c>
      <c r="E272" s="17">
        <f>IFERROR(__xludf.DUMMYFUNCTION("LET(
  t, LOWER(TRIM(data_survey!K271)),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72" s="17">
        <f>IFERROR(__xludf.DUMMYFUNCTION("LET(
  t, LOWER(TRIM(data_survey!M271)),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72" s="17">
        <f>if(data_survey!O271="Có", 1, 0)</f>
        <v>0</v>
      </c>
      <c r="H272" s="17">
        <f>if(data_survey!R271="", 0, data_survey!R271)</f>
        <v>0</v>
      </c>
      <c r="I272" s="17">
        <f>data_survey!W271</f>
        <v>0</v>
      </c>
      <c r="J272" s="17">
        <f>if(data_survey!AF271="Không áp lực", 0, if(data_survey!AF271="Có chút áp lực", 1, if(data_survey!AF271="Áp lực nhiều", 2, 3)))</f>
        <v>1</v>
      </c>
      <c r="K272" s="17">
        <f>SWITCH(data_survey!AG271,
 "Không ảnh hưởng",0,
 "Có chút ảnh hưởng",1,
 "Ảnh hưởng nhiều",2,
 "Ảnh hưởng rất nhiều",3)</f>
        <v>1</v>
      </c>
      <c r="L272" s="17">
        <f>SWITCH(data_survey!AD271,
 "Không",0,
 "Có một chút",1,
 "Rất lo lắng",2)</f>
        <v>2</v>
      </c>
      <c r="M272" s="17">
        <f>SWITCH(data_survey!AE271,
 "Không",0,
 "Có một chút",1,
 "Nhiều",2)</f>
        <v>0</v>
      </c>
      <c r="N272" s="17">
        <f>data_survey!BV271</f>
        <v>3</v>
      </c>
      <c r="O272" s="17">
        <f>SWITCH(data_survey!BY271,
 "Không",0,
 "Có",1,
 "Nhiều",2)</f>
        <v>0</v>
      </c>
      <c r="P272" s="17">
        <f>if(data_survey!BW271="Không", 0, 1)</f>
        <v>0</v>
      </c>
      <c r="Q272" s="17">
        <f>IF(OR(
ISNUMBER(SEARCH("cha",data_survey!BX271)),
ISNUMBER(SEARCH("mẹ",data_survey!BX271)),
ISNUMBER(SEARCH("ba mẹ",data_survey!BX271)),
ISNUMBER(SEARCH("bame",data_survey!BX271)),
ISNUMBER(SEARCH("gia đình",data_survey!BX271)),
ISNUMBER(SEARCH("chị",data_survey!BX271)),
ISNUMBER(SEARCH("anh",data_survey!BX271)),
ISNUMBER(SEARCH("ông bà",data_survey!BX271)),
ISNUMBER(SEARCH("giám hộ",data_survey!BX271))
),1,
IF(OR(
ISNUMBER(SEARCH("bản thân",data_survey!BX271)),
ISNUMBER(SEARCH("tự mình",data_survey!BX271)),
ISNUMBER(SEARCH("tự bản thân",data_survey!BX271)),
ISNUMBER(SEARCH("tiền đi làm",data_survey!BX271)),
ISNUMBER(SEARCH("nghiên cứu khoa học",data_survey!BX271)),
ISNUMBER(SEARCH("một nửa lo",data_survey!BX271))
),2,
IF(OR(
ISNUMBER(SEARCH("học bổng",data_survey!BX271)),
ISNUMBER(SEARCH("giảm học phí",data_survey!BX271)),
ISNUMBER(SEARCH("không cần HP",data_survey!BX271)),
ISNUMBER(SEARCH("sư phạm",data_survey!BX271))
),3,4)))</f>
        <v>1</v>
      </c>
      <c r="R272" s="17">
        <f>data_survey!AN271</f>
        <v>1</v>
      </c>
      <c r="S272" s="17">
        <f>data_survey!AJ271</f>
        <v>2</v>
      </c>
      <c r="T272" s="17">
        <f>data_survey!AJ271</f>
        <v>2</v>
      </c>
      <c r="U272" s="17">
        <f>data_survey!CI271</f>
        <v>1</v>
      </c>
      <c r="V272" s="17">
        <f>data_survey!CG271</f>
        <v>0</v>
      </c>
      <c r="W272" s="17">
        <f>data_survey!CE271</f>
        <v>0</v>
      </c>
      <c r="X272" s="17">
        <f>data_survey!CC271</f>
        <v>1</v>
      </c>
      <c r="Y272" s="17">
        <f>data_survey!CA271</f>
        <v>1</v>
      </c>
      <c r="Z272" s="17">
        <f>data_survey!BN271</f>
        <v>4</v>
      </c>
      <c r="AA272" s="17">
        <f>data_survey!BP271</f>
        <v>0</v>
      </c>
      <c r="AB272" s="17">
        <f>data_survey!BQ271</f>
        <v>1</v>
      </c>
      <c r="AC272" s="17">
        <f>data_survey!BT271</f>
        <v>0</v>
      </c>
      <c r="AD272" s="17">
        <f>data_survey!CU271</f>
        <v>1</v>
      </c>
      <c r="AE272" s="17">
        <f>data_survey!CV271</f>
        <v>1</v>
      </c>
      <c r="AF272" s="17">
        <f>data_survey!CW271</f>
        <v>0</v>
      </c>
      <c r="AG272" s="17">
        <f>data_survey!CO271</f>
        <v>0</v>
      </c>
      <c r="AH272" s="17">
        <f>data_survey!DA271</f>
        <v>0</v>
      </c>
      <c r="AI272" s="17">
        <f>data_survey!DC271</f>
        <v>0</v>
      </c>
      <c r="AJ272" s="17">
        <f>data_survey!DQ271</f>
        <v>0</v>
      </c>
      <c r="AK272" s="17">
        <f>data_survey!DF271</f>
        <v>0</v>
      </c>
      <c r="AL272" s="17">
        <f>if(AK272=1, data_survey!DN271, 0)</f>
        <v>0</v>
      </c>
      <c r="AM272" s="17">
        <f>data_survey!CM271</f>
        <v>6</v>
      </c>
      <c r="AN272" s="17">
        <f>data_survey!DH271</f>
        <v>0</v>
      </c>
      <c r="AO272" s="17">
        <f>data_survey!DJ271</f>
        <v>0</v>
      </c>
      <c r="AP272" s="17">
        <f>data_survey!DL271</f>
        <v>0</v>
      </c>
      <c r="AQ272" s="17">
        <f>data_survey!BC271</f>
        <v>1</v>
      </c>
      <c r="AR272" s="17">
        <f>data_survey!BD271</f>
        <v>1</v>
      </c>
      <c r="AS272" s="17">
        <f>data_survey!BE271</f>
        <v>2</v>
      </c>
      <c r="AT272" s="17">
        <f>data_survey!BF271</f>
        <v>1</v>
      </c>
      <c r="AU272" s="17">
        <f>data_survey!BG271</f>
        <v>3</v>
      </c>
      <c r="AV272" s="17">
        <f>data_survey!BH271</f>
        <v>1</v>
      </c>
      <c r="AW272" s="17">
        <f>data_survey!BI271</f>
        <v>1</v>
      </c>
      <c r="AX272" s="17">
        <f>data_survey!AP271</f>
        <v>1</v>
      </c>
      <c r="AY272" s="17">
        <f>data_survey!AQ271</f>
        <v>1</v>
      </c>
      <c r="AZ272" s="17">
        <f>data_survey!AR271</f>
        <v>1</v>
      </c>
      <c r="BA272" s="17">
        <f>data_survey!AS271</f>
        <v>1</v>
      </c>
      <c r="BB272" s="17">
        <f>data_survey!AT271</f>
        <v>1</v>
      </c>
      <c r="BC272" s="17">
        <f>data_survey!AU271</f>
        <v>2</v>
      </c>
      <c r="BD272" s="17">
        <f>data_survey!AV271</f>
        <v>4</v>
      </c>
      <c r="BE272" s="17">
        <f>data_survey!AW271</f>
        <v>1</v>
      </c>
      <c r="BF272" s="17">
        <f>data_survey!AX271</f>
        <v>1</v>
      </c>
      <c r="BG272" s="17"/>
    </row>
    <row r="273">
      <c r="A273" s="17">
        <f>if(data_survey!C272="Nam", 0, 1)</f>
        <v>0</v>
      </c>
      <c r="B273" s="17">
        <f>IFERROR(__xludf.DUMMYFUNCTION("LET(
  t, LOWER(TRIM(data_survey!E272)),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73" s="17">
        <f>IFERROR(__xludf.DUMMYFUNCTION("LET(
  t, LOWER(TRIM(data_survey!G272)),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73" s="17">
        <f>IFERROR(__xludf.DUMMYFUNCTION("LET(
  text, LOWER(data_survey!I272),
  IFERROR(
    IFS(
      REGEXMATCH(text,""ở cùng gia đình|ở trọ cùng gia đình""), 0,
      REGEXMATCH(text,""thuê trọ""), 1,
      REGEXMATCH(text,""ở ktx""), 2,
      REGEXMATCH(text,""có nhà tại khu vực đang học|c"&amp;"ó nhà|ở riêng tại chung cư""), 3,
      REGEXMATCH(text,""ở nhà người quen""), 4
    ),
  -1)
)"),0.0)</f>
        <v>0</v>
      </c>
      <c r="E273" s="17">
        <f>IFERROR(__xludf.DUMMYFUNCTION("LET(
  t, LOWER(TRIM(data_survey!K272)),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73" s="17">
        <f>IFERROR(__xludf.DUMMYFUNCTION("LET(
  t, LOWER(TRIM(data_survey!M272)),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73" s="17">
        <f>if(data_survey!O272="Có", 1, 0)</f>
        <v>0</v>
      </c>
      <c r="H273" s="17">
        <f>if(data_survey!R272="", 0, data_survey!R272)</f>
        <v>0</v>
      </c>
      <c r="I273" s="17">
        <f>data_survey!W272</f>
        <v>0</v>
      </c>
      <c r="J273" s="17">
        <f>if(data_survey!AF272="Không áp lực", 0, if(data_survey!AF272="Có chút áp lực", 1, if(data_survey!AF272="Áp lực nhiều", 2, 3)))</f>
        <v>2</v>
      </c>
      <c r="K273" s="17">
        <f>SWITCH(data_survey!AG272,
 "Không ảnh hưởng",0,
 "Có chút ảnh hưởng",1,
 "Ảnh hưởng nhiều",2,
 "Ảnh hưởng rất nhiều",3)</f>
        <v>2</v>
      </c>
      <c r="L273" s="17">
        <f>SWITCH(data_survey!AD272,
 "Không",0,
 "Có một chút",1,
 "Rất lo lắng",2)</f>
        <v>2</v>
      </c>
      <c r="M273" s="17">
        <f>SWITCH(data_survey!AE272,
 "Không",0,
 "Có một chút",1,
 "Nhiều",2)</f>
        <v>1</v>
      </c>
      <c r="N273" s="17">
        <f>data_survey!BV272</f>
        <v>3</v>
      </c>
      <c r="O273" s="17">
        <f>SWITCH(data_survey!BY272,
 "Không",0,
 "Có",1,
 "Nhiều",2)</f>
        <v>0</v>
      </c>
      <c r="P273" s="17">
        <f>if(data_survey!BW272="Không", 0, 1)</f>
        <v>1</v>
      </c>
      <c r="Q273" s="17">
        <f>IF(OR(
ISNUMBER(SEARCH("cha",data_survey!BX272)),
ISNUMBER(SEARCH("mẹ",data_survey!BX272)),
ISNUMBER(SEARCH("ba mẹ",data_survey!BX272)),
ISNUMBER(SEARCH("bame",data_survey!BX272)),
ISNUMBER(SEARCH("gia đình",data_survey!BX272)),
ISNUMBER(SEARCH("chị",data_survey!BX272)),
ISNUMBER(SEARCH("anh",data_survey!BX272)),
ISNUMBER(SEARCH("ông bà",data_survey!BX272)),
ISNUMBER(SEARCH("giám hộ",data_survey!BX272))
),1,
IF(OR(
ISNUMBER(SEARCH("bản thân",data_survey!BX272)),
ISNUMBER(SEARCH("tự mình",data_survey!BX272)),
ISNUMBER(SEARCH("tự bản thân",data_survey!BX272)),
ISNUMBER(SEARCH("tiền đi làm",data_survey!BX272)),
ISNUMBER(SEARCH("nghiên cứu khoa học",data_survey!BX272)),
ISNUMBER(SEARCH("một nửa lo",data_survey!BX272))
),2,
IF(OR(
ISNUMBER(SEARCH("học bổng",data_survey!BX272)),
ISNUMBER(SEARCH("giảm học phí",data_survey!BX272)),
ISNUMBER(SEARCH("không cần HP",data_survey!BX272)),
ISNUMBER(SEARCH("sư phạm",data_survey!BX272))
),3,4)))</f>
        <v>1</v>
      </c>
      <c r="R273" s="17">
        <f>data_survey!AN272</f>
        <v>0</v>
      </c>
      <c r="S273" s="17">
        <f>data_survey!AJ272</f>
        <v>1</v>
      </c>
      <c r="T273" s="17">
        <f>data_survey!AJ272</f>
        <v>1</v>
      </c>
      <c r="U273" s="17">
        <f>data_survey!CI272</f>
        <v>1</v>
      </c>
      <c r="V273" s="17">
        <f>data_survey!CG272</f>
        <v>1</v>
      </c>
      <c r="W273" s="17">
        <f>data_survey!CE272</f>
        <v>0</v>
      </c>
      <c r="X273" s="17">
        <f>data_survey!CC272</f>
        <v>1</v>
      </c>
      <c r="Y273" s="17">
        <f>data_survey!CA272</f>
        <v>1</v>
      </c>
      <c r="Z273" s="17">
        <f>data_survey!BN272</f>
        <v>4</v>
      </c>
      <c r="AA273" s="17">
        <f>data_survey!BP272</f>
        <v>1</v>
      </c>
      <c r="AB273" s="17">
        <f>data_survey!BQ272</f>
        <v>5</v>
      </c>
      <c r="AC273" s="17">
        <f>data_survey!BT272</f>
        <v>1</v>
      </c>
      <c r="AD273" s="17">
        <f>data_survey!CU272</f>
        <v>0</v>
      </c>
      <c r="AE273" s="17">
        <f>data_survey!CV272</f>
        <v>0</v>
      </c>
      <c r="AF273" s="17">
        <f>data_survey!CW272</f>
        <v>0</v>
      </c>
      <c r="AG273" s="17">
        <f>data_survey!CO272</f>
        <v>0</v>
      </c>
      <c r="AH273" s="17">
        <f>data_survey!DA272</f>
        <v>0</v>
      </c>
      <c r="AI273" s="17">
        <f>data_survey!DC272</f>
        <v>1</v>
      </c>
      <c r="AJ273" s="17">
        <f>data_survey!DQ272</f>
        <v>0</v>
      </c>
      <c r="AK273" s="17">
        <f>data_survey!DF272</f>
        <v>0</v>
      </c>
      <c r="AL273" s="17">
        <f>if(AK273=1, data_survey!DN272, 0)</f>
        <v>0</v>
      </c>
      <c r="AM273" s="17">
        <f>data_survey!CM272</f>
        <v>1.5</v>
      </c>
      <c r="AN273" s="17">
        <f>data_survey!DH272</f>
        <v>1</v>
      </c>
      <c r="AO273" s="17">
        <f>data_survey!DJ272</f>
        <v>1</v>
      </c>
      <c r="AP273" s="17">
        <f>data_survey!DL272</f>
        <v>0</v>
      </c>
      <c r="AQ273" s="17">
        <f>data_survey!BC272</f>
        <v>3</v>
      </c>
      <c r="AR273" s="17">
        <f>data_survey!BD272</f>
        <v>2</v>
      </c>
      <c r="AS273" s="17">
        <f>data_survey!BE272</f>
        <v>3</v>
      </c>
      <c r="AT273" s="17">
        <f>data_survey!BF272</f>
        <v>3</v>
      </c>
      <c r="AU273" s="17">
        <f>data_survey!BG272</f>
        <v>2</v>
      </c>
      <c r="AV273" s="17">
        <f>data_survey!BH272</f>
        <v>2</v>
      </c>
      <c r="AW273" s="17">
        <f>data_survey!BI272</f>
        <v>3</v>
      </c>
      <c r="AX273" s="17">
        <f>data_survey!AP272</f>
        <v>2</v>
      </c>
      <c r="AY273" s="17">
        <f>data_survey!AQ272</f>
        <v>2</v>
      </c>
      <c r="AZ273" s="17">
        <f>data_survey!AR272</f>
        <v>3</v>
      </c>
      <c r="BA273" s="17">
        <f>data_survey!AS272</f>
        <v>3</v>
      </c>
      <c r="BB273" s="17">
        <f>data_survey!AT272</f>
        <v>2</v>
      </c>
      <c r="BC273" s="17">
        <f>data_survey!AU272</f>
        <v>3</v>
      </c>
      <c r="BD273" s="17">
        <f>data_survey!AV272</f>
        <v>2</v>
      </c>
      <c r="BE273" s="17">
        <f>data_survey!AW272</f>
        <v>2</v>
      </c>
      <c r="BF273" s="17">
        <f>data_survey!AX272</f>
        <v>1</v>
      </c>
      <c r="BG273" s="17"/>
    </row>
    <row r="274">
      <c r="A274" s="17">
        <f>if(data_survey!C273="Nam", 0, 1)</f>
        <v>1</v>
      </c>
      <c r="B274" s="17">
        <f>IFERROR(__xludf.DUMMYFUNCTION("LET(
  t, LOWER(TRIM(data_survey!E273)),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274" s="17">
        <f>IFERROR(__xludf.DUMMYFUNCTION("LET(
  t, LOWER(TRIM(data_survey!G273)),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74" s="17">
        <f>IFERROR(__xludf.DUMMYFUNCTION("LET(
  text, LOWER(data_survey!I273),
  IFERROR(
    IFS(
      REGEXMATCH(text,""ở cùng gia đình|ở trọ cùng gia đình""), 0,
      REGEXMATCH(text,""thuê trọ""), 1,
      REGEXMATCH(text,""ở ktx""), 2,
      REGEXMATCH(text,""có nhà tại khu vực đang học|c"&amp;"ó nhà|ở riêng tại chung cư""), 3,
      REGEXMATCH(text,""ở nhà người quen""), 4
    ),
  -1)
)"),1.0)</f>
        <v>1</v>
      </c>
      <c r="E274" s="17">
        <f>IFERROR(__xludf.DUMMYFUNCTION("LET(
  t, LOWER(TRIM(data_survey!K273)),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74" s="17">
        <f>IFERROR(__xludf.DUMMYFUNCTION("LET(
  t, LOWER(TRIM(data_survey!M273)),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74" s="17">
        <f>if(data_survey!O273="Có", 1, 0)</f>
        <v>0</v>
      </c>
      <c r="H274" s="17">
        <f>if(data_survey!R273="", 0, data_survey!R273)</f>
        <v>0</v>
      </c>
      <c r="I274" s="17">
        <f>data_survey!W273</f>
        <v>0</v>
      </c>
      <c r="J274" s="17">
        <f>if(data_survey!AF273="Không áp lực", 0, if(data_survey!AF273="Có chút áp lực", 1, if(data_survey!AF273="Áp lực nhiều", 2, 3)))</f>
        <v>1</v>
      </c>
      <c r="K274" s="17">
        <f>SWITCH(data_survey!AG273,
 "Không ảnh hưởng",0,
 "Có chút ảnh hưởng",1,
 "Ảnh hưởng nhiều",2,
 "Ảnh hưởng rất nhiều",3)</f>
        <v>1</v>
      </c>
      <c r="L274" s="17">
        <f>SWITCH(data_survey!AD273,
 "Không",0,
 "Có một chút",1,
 "Rất lo lắng",2)</f>
        <v>2</v>
      </c>
      <c r="M274" s="17">
        <f>SWITCH(data_survey!AE273,
 "Không",0,
 "Có một chút",1,
 "Nhiều",2)</f>
        <v>0</v>
      </c>
      <c r="N274" s="17">
        <f>data_survey!BV273</f>
        <v>2</v>
      </c>
      <c r="O274" s="17">
        <f>SWITCH(data_survey!BY273,
 "Không",0,
 "Có",1,
 "Nhiều",2)</f>
        <v>1</v>
      </c>
      <c r="P274" s="17">
        <f>if(data_survey!BW273="Không", 0, 1)</f>
        <v>1</v>
      </c>
      <c r="Q274" s="17">
        <f>IF(OR(
ISNUMBER(SEARCH("cha",data_survey!BX273)),
ISNUMBER(SEARCH("mẹ",data_survey!BX273)),
ISNUMBER(SEARCH("ba mẹ",data_survey!BX273)),
ISNUMBER(SEARCH("bame",data_survey!BX273)),
ISNUMBER(SEARCH("gia đình",data_survey!BX273)),
ISNUMBER(SEARCH("chị",data_survey!BX273)),
ISNUMBER(SEARCH("anh",data_survey!BX273)),
ISNUMBER(SEARCH("ông bà",data_survey!BX273)),
ISNUMBER(SEARCH("giám hộ",data_survey!BX273))
),1,
IF(OR(
ISNUMBER(SEARCH("bản thân",data_survey!BX273)),
ISNUMBER(SEARCH("tự mình",data_survey!BX273)),
ISNUMBER(SEARCH("tự bản thân",data_survey!BX273)),
ISNUMBER(SEARCH("tiền đi làm",data_survey!BX273)),
ISNUMBER(SEARCH("nghiên cứu khoa học",data_survey!BX273)),
ISNUMBER(SEARCH("một nửa lo",data_survey!BX273))
),2,
IF(OR(
ISNUMBER(SEARCH("học bổng",data_survey!BX273)),
ISNUMBER(SEARCH("giảm học phí",data_survey!BX273)),
ISNUMBER(SEARCH("không cần HP",data_survey!BX273)),
ISNUMBER(SEARCH("sư phạm",data_survey!BX273))
),3,4)))</f>
        <v>1</v>
      </c>
      <c r="R274" s="17">
        <f>data_survey!AN273</f>
        <v>0</v>
      </c>
      <c r="S274" s="17">
        <f>data_survey!AJ273</f>
        <v>0</v>
      </c>
      <c r="T274" s="17">
        <f>data_survey!AJ273</f>
        <v>0</v>
      </c>
      <c r="U274" s="17">
        <f>data_survey!CI273</f>
        <v>0</v>
      </c>
      <c r="V274" s="17">
        <f>data_survey!CG273</f>
        <v>0</v>
      </c>
      <c r="W274" s="17">
        <f>data_survey!CE273</f>
        <v>0</v>
      </c>
      <c r="X274" s="17">
        <f>data_survey!CC273</f>
        <v>1</v>
      </c>
      <c r="Y274" s="17">
        <f>data_survey!CA273</f>
        <v>0</v>
      </c>
      <c r="Z274" s="17">
        <f>data_survey!BN273</f>
        <v>4</v>
      </c>
      <c r="AA274" s="17">
        <f>data_survey!BP273</f>
        <v>1</v>
      </c>
      <c r="AB274" s="17">
        <f>data_survey!BQ273</f>
        <v>4</v>
      </c>
      <c r="AC274" s="17">
        <f>data_survey!BT273</f>
        <v>1</v>
      </c>
      <c r="AD274" s="17">
        <f>data_survey!CU273</f>
        <v>0</v>
      </c>
      <c r="AE274" s="17">
        <f>data_survey!CV273</f>
        <v>0</v>
      </c>
      <c r="AF274" s="17">
        <f>data_survey!CW273</f>
        <v>0</v>
      </c>
      <c r="AG274" s="17">
        <f>data_survey!CO273</f>
        <v>0</v>
      </c>
      <c r="AH274" s="17">
        <f>data_survey!DA273</f>
        <v>0</v>
      </c>
      <c r="AI274" s="17">
        <f>data_survey!DC273</f>
        <v>0</v>
      </c>
      <c r="AJ274" s="17">
        <f>data_survey!DQ273</f>
        <v>0</v>
      </c>
      <c r="AK274" s="17">
        <f>data_survey!DF273</f>
        <v>0</v>
      </c>
      <c r="AL274" s="17">
        <f>if(AK274=1, data_survey!DN273, 0)</f>
        <v>0</v>
      </c>
      <c r="AM274" s="17">
        <f>data_survey!CM273</f>
        <v>1.5</v>
      </c>
      <c r="AN274" s="17">
        <f>data_survey!DH273</f>
        <v>1</v>
      </c>
      <c r="AO274" s="17">
        <f>data_survey!DJ273</f>
        <v>0</v>
      </c>
      <c r="AP274" s="17">
        <f>data_survey!DL273</f>
        <v>0</v>
      </c>
      <c r="AQ274" s="17">
        <f>data_survey!BC273</f>
        <v>2</v>
      </c>
      <c r="AR274" s="17">
        <f>data_survey!BD273</f>
        <v>2</v>
      </c>
      <c r="AS274" s="17">
        <f>data_survey!BE273</f>
        <v>2</v>
      </c>
      <c r="AT274" s="17">
        <f>data_survey!BF273</f>
        <v>2</v>
      </c>
      <c r="AU274" s="17">
        <f>data_survey!BG273</f>
        <v>2</v>
      </c>
      <c r="AV274" s="17">
        <f>data_survey!BH273</f>
        <v>1</v>
      </c>
      <c r="AW274" s="17">
        <f>data_survey!BI273</f>
        <v>1</v>
      </c>
      <c r="AX274" s="17">
        <f>data_survey!AP273</f>
        <v>4</v>
      </c>
      <c r="AY274" s="17">
        <f>data_survey!AQ273</f>
        <v>2</v>
      </c>
      <c r="AZ274" s="17">
        <f>data_survey!AR273</f>
        <v>1</v>
      </c>
      <c r="BA274" s="17">
        <f>data_survey!AS273</f>
        <v>2</v>
      </c>
      <c r="BB274" s="17">
        <f>data_survey!AT273</f>
        <v>1</v>
      </c>
      <c r="BC274" s="17">
        <f>data_survey!AU273</f>
        <v>2</v>
      </c>
      <c r="BD274" s="17">
        <f>data_survey!AV273</f>
        <v>2</v>
      </c>
      <c r="BE274" s="17">
        <f>data_survey!AW273</f>
        <v>1</v>
      </c>
      <c r="BF274" s="17">
        <f>data_survey!AX273</f>
        <v>1</v>
      </c>
      <c r="BG274" s="17"/>
    </row>
    <row r="275">
      <c r="A275" s="17">
        <f>if(data_survey!C274="Nam", 0, 1)</f>
        <v>0</v>
      </c>
      <c r="B275" s="17">
        <f>IFERROR(__xludf.DUMMYFUNCTION("LET(
  t, LOWER(TRIM(data_survey!E274)),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275" s="17">
        <f>IFERROR(__xludf.DUMMYFUNCTION("LET(
  t, LOWER(TRIM(data_survey!G274)),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75" s="17">
        <f>IFERROR(__xludf.DUMMYFUNCTION("LET(
  text, LOWER(data_survey!I274),
  IFERROR(
    IFS(
      REGEXMATCH(text,""ở cùng gia đình|ở trọ cùng gia đình""), 0,
      REGEXMATCH(text,""thuê trọ""), 1,
      REGEXMATCH(text,""ở ktx""), 2,
      REGEXMATCH(text,""có nhà tại khu vực đang học|c"&amp;"ó nhà|ở riêng tại chung cư""), 3,
      REGEXMATCH(text,""ở nhà người quen""), 4
    ),
  -1)
)"),0.0)</f>
        <v>0</v>
      </c>
      <c r="E275" s="17">
        <f>IFERROR(__xludf.DUMMYFUNCTION("LET(
  t, LOWER(TRIM(data_survey!K274)),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75" s="17">
        <f>IFERROR(__xludf.DUMMYFUNCTION("LET(
  t, LOWER(TRIM(data_survey!M274)),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75" s="17">
        <f>if(data_survey!O274="Có", 1, 0)</f>
        <v>1</v>
      </c>
      <c r="H275" s="17">
        <f>if(data_survey!R274="", 0, data_survey!R274)</f>
        <v>1</v>
      </c>
      <c r="I275" s="17">
        <f>data_survey!W274</f>
        <v>15</v>
      </c>
      <c r="J275" s="17">
        <f>if(data_survey!AF274="Không áp lực", 0, if(data_survey!AF274="Có chút áp lực", 1, if(data_survey!AF274="Áp lực nhiều", 2, 3)))</f>
        <v>0</v>
      </c>
      <c r="K275" s="17">
        <f>SWITCH(data_survey!AG274,
 "Không ảnh hưởng",0,
 "Có chút ảnh hưởng",1,
 "Ảnh hưởng nhiều",2,
 "Ảnh hưởng rất nhiều",3)</f>
        <v>0</v>
      </c>
      <c r="L275" s="17">
        <f>SWITCH(data_survey!AD274,
 "Không",0,
 "Có một chút",1,
 "Rất lo lắng",2)</f>
        <v>1</v>
      </c>
      <c r="M275" s="17">
        <f>SWITCH(data_survey!AE274,
 "Không",0,
 "Có một chút",1,
 "Nhiều",2)</f>
        <v>0</v>
      </c>
      <c r="N275" s="17">
        <f>data_survey!BV274</f>
        <v>2</v>
      </c>
      <c r="O275" s="17">
        <f>SWITCH(data_survey!BY274,
 "Không",0,
 "Có",1,
 "Nhiều",2)</f>
        <v>0</v>
      </c>
      <c r="P275" s="17">
        <f>if(data_survey!BW274="Không", 0, 1)</f>
        <v>0</v>
      </c>
      <c r="Q275" s="17">
        <f>IF(OR(
ISNUMBER(SEARCH("cha",data_survey!BX274)),
ISNUMBER(SEARCH("mẹ",data_survey!BX274)),
ISNUMBER(SEARCH("ba mẹ",data_survey!BX274)),
ISNUMBER(SEARCH("bame",data_survey!BX274)),
ISNUMBER(SEARCH("gia đình",data_survey!BX274)),
ISNUMBER(SEARCH("chị",data_survey!BX274)),
ISNUMBER(SEARCH("anh",data_survey!BX274)),
ISNUMBER(SEARCH("ông bà",data_survey!BX274)),
ISNUMBER(SEARCH("giám hộ",data_survey!BX274))
),1,
IF(OR(
ISNUMBER(SEARCH("bản thân",data_survey!BX274)),
ISNUMBER(SEARCH("tự mình",data_survey!BX274)),
ISNUMBER(SEARCH("tự bản thân",data_survey!BX274)),
ISNUMBER(SEARCH("tiền đi làm",data_survey!BX274)),
ISNUMBER(SEARCH("nghiên cứu khoa học",data_survey!BX274)),
ISNUMBER(SEARCH("một nửa lo",data_survey!BX274))
),2,
IF(OR(
ISNUMBER(SEARCH("học bổng",data_survey!BX274)),
ISNUMBER(SEARCH("giảm học phí",data_survey!BX274)),
ISNUMBER(SEARCH("không cần HP",data_survey!BX274)),
ISNUMBER(SEARCH("sư phạm",data_survey!BX274))
),3,4)))</f>
        <v>1</v>
      </c>
      <c r="R275" s="17">
        <f>data_survey!AN274</f>
        <v>1</v>
      </c>
      <c r="S275" s="17">
        <f>data_survey!AJ274</f>
        <v>0</v>
      </c>
      <c r="T275" s="17">
        <f>data_survey!AJ274</f>
        <v>0</v>
      </c>
      <c r="U275" s="17">
        <f>data_survey!CI274</f>
        <v>0</v>
      </c>
      <c r="V275" s="17">
        <f>data_survey!CG274</f>
        <v>0</v>
      </c>
      <c r="W275" s="17">
        <f>data_survey!CE274</f>
        <v>0</v>
      </c>
      <c r="X275" s="17">
        <f>data_survey!CC274</f>
        <v>0</v>
      </c>
      <c r="Y275" s="17">
        <f>data_survey!CA274</f>
        <v>0</v>
      </c>
      <c r="Z275" s="17">
        <f>data_survey!BN274</f>
        <v>1</v>
      </c>
      <c r="AA275" s="17">
        <f>data_survey!BP274</f>
        <v>1</v>
      </c>
      <c r="AB275" s="17">
        <f>data_survey!BQ274</f>
        <v>1</v>
      </c>
      <c r="AC275" s="17">
        <f>data_survey!BT274</f>
        <v>0</v>
      </c>
      <c r="AD275" s="17">
        <f>data_survey!CU274</f>
        <v>0</v>
      </c>
      <c r="AE275" s="17">
        <f>data_survey!CV274</f>
        <v>0</v>
      </c>
      <c r="AF275" s="17">
        <f>data_survey!CW274</f>
        <v>0</v>
      </c>
      <c r="AG275" s="17">
        <f>data_survey!CO274</f>
        <v>0</v>
      </c>
      <c r="AH275" s="17">
        <f>data_survey!DA274</f>
        <v>0</v>
      </c>
      <c r="AI275" s="17">
        <f>data_survey!DC274</f>
        <v>0</v>
      </c>
      <c r="AJ275" s="17">
        <f>data_survey!DQ274</f>
        <v>0</v>
      </c>
      <c r="AK275" s="17">
        <f>data_survey!DF274</f>
        <v>0</v>
      </c>
      <c r="AL275" s="17">
        <f>if(AK275=1, data_survey!DN274, 0)</f>
        <v>0</v>
      </c>
      <c r="AM275" s="17">
        <f>data_survey!CM274</f>
        <v>1.5</v>
      </c>
      <c r="AN275" s="17">
        <f>data_survey!DH274</f>
        <v>0</v>
      </c>
      <c r="AO275" s="17">
        <f>data_survey!DJ274</f>
        <v>0</v>
      </c>
      <c r="AP275" s="17">
        <f>data_survey!DL274</f>
        <v>0</v>
      </c>
      <c r="AQ275" s="17">
        <f>data_survey!BC274</f>
        <v>1</v>
      </c>
      <c r="AR275" s="17">
        <f>data_survey!BD274</f>
        <v>1</v>
      </c>
      <c r="AS275" s="17">
        <f>data_survey!BE274</f>
        <v>1</v>
      </c>
      <c r="AT275" s="17">
        <f>data_survey!BF274</f>
        <v>1</v>
      </c>
      <c r="AU275" s="17">
        <f>data_survey!BG274</f>
        <v>1</v>
      </c>
      <c r="AV275" s="17">
        <f>data_survey!BH274</f>
        <v>1</v>
      </c>
      <c r="AW275" s="17">
        <f>data_survey!BI274</f>
        <v>1</v>
      </c>
      <c r="AX275" s="17">
        <f>data_survey!AP274</f>
        <v>1</v>
      </c>
      <c r="AY275" s="17">
        <f>data_survey!AQ274</f>
        <v>1</v>
      </c>
      <c r="AZ275" s="17">
        <f>data_survey!AR274</f>
        <v>1</v>
      </c>
      <c r="BA275" s="17">
        <f>data_survey!AS274</f>
        <v>1</v>
      </c>
      <c r="BB275" s="17">
        <f>data_survey!AT274</f>
        <v>1</v>
      </c>
      <c r="BC275" s="17">
        <f>data_survey!AU274</f>
        <v>1</v>
      </c>
      <c r="BD275" s="17">
        <f>data_survey!AV274</f>
        <v>1</v>
      </c>
      <c r="BE275" s="17">
        <f>data_survey!AW274</f>
        <v>1</v>
      </c>
      <c r="BF275" s="17">
        <f>data_survey!AX274</f>
        <v>1</v>
      </c>
      <c r="BG275" s="17"/>
    </row>
    <row r="276">
      <c r="A276" s="17">
        <f>if(data_survey!C275="Nam", 0, 1)</f>
        <v>1</v>
      </c>
      <c r="B276" s="17">
        <f>IFERROR(__xludf.DUMMYFUNCTION("LET(
  t, LOWER(TRIM(data_survey!E275)),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276" s="17">
        <f>IFERROR(__xludf.DUMMYFUNCTION("LET(
  t, LOWER(TRIM(data_survey!G275)),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76" s="17">
        <f>IFERROR(__xludf.DUMMYFUNCTION("LET(
  text, LOWER(data_survey!I275),
  IFERROR(
    IFS(
      REGEXMATCH(text,""ở cùng gia đình|ở trọ cùng gia đình""), 0,
      REGEXMATCH(text,""thuê trọ""), 1,
      REGEXMATCH(text,""ở ktx""), 2,
      REGEXMATCH(text,""có nhà tại khu vực đang học|c"&amp;"ó nhà|ở riêng tại chung cư""), 3,
      REGEXMATCH(text,""ở nhà người quen""), 4
    ),
  -1)
)"),1.0)</f>
        <v>1</v>
      </c>
      <c r="E276" s="17">
        <f>IFERROR(__xludf.DUMMYFUNCTION("LET(
  t, LOWER(TRIM(data_survey!K275)),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76" s="17">
        <f>IFERROR(__xludf.DUMMYFUNCTION("LET(
  t, LOWER(TRIM(data_survey!M275)),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76" s="17">
        <f>if(data_survey!O275="Có", 1, 0)</f>
        <v>0</v>
      </c>
      <c r="H276" s="17">
        <f>if(data_survey!R275="", 0, data_survey!R275)</f>
        <v>0</v>
      </c>
      <c r="I276" s="17">
        <f>data_survey!W275</f>
        <v>0</v>
      </c>
      <c r="J276" s="17">
        <f>if(data_survey!AF275="Không áp lực", 0, if(data_survey!AF275="Có chút áp lực", 1, if(data_survey!AF275="Áp lực nhiều", 2, 3)))</f>
        <v>1</v>
      </c>
      <c r="K276" s="17">
        <f>SWITCH(data_survey!AG275,
 "Không ảnh hưởng",0,
 "Có chút ảnh hưởng",1,
 "Ảnh hưởng nhiều",2,
 "Ảnh hưởng rất nhiều",3)</f>
        <v>1</v>
      </c>
      <c r="L276" s="17">
        <f>SWITCH(data_survey!AD275,
 "Không",0,
 "Có một chút",1,
 "Rất lo lắng",2)</f>
        <v>1</v>
      </c>
      <c r="M276" s="17">
        <f>SWITCH(data_survey!AE275,
 "Không",0,
 "Có một chút",1,
 "Nhiều",2)</f>
        <v>0</v>
      </c>
      <c r="N276" s="17">
        <f>data_survey!BV275</f>
        <v>3</v>
      </c>
      <c r="O276" s="17">
        <f>SWITCH(data_survey!BY275,
 "Không",0,
 "Có",1,
 "Nhiều",2)</f>
        <v>0</v>
      </c>
      <c r="P276" s="17">
        <f>if(data_survey!BW275="Không", 0, 1)</f>
        <v>0</v>
      </c>
      <c r="Q276" s="17">
        <f>IF(OR(
ISNUMBER(SEARCH("cha",data_survey!BX275)),
ISNUMBER(SEARCH("mẹ",data_survey!BX275)),
ISNUMBER(SEARCH("ba mẹ",data_survey!BX275)),
ISNUMBER(SEARCH("bame",data_survey!BX275)),
ISNUMBER(SEARCH("gia đình",data_survey!BX275)),
ISNUMBER(SEARCH("chị",data_survey!BX275)),
ISNUMBER(SEARCH("anh",data_survey!BX275)),
ISNUMBER(SEARCH("ông bà",data_survey!BX275)),
ISNUMBER(SEARCH("giám hộ",data_survey!BX275))
),1,
IF(OR(
ISNUMBER(SEARCH("bản thân",data_survey!BX275)),
ISNUMBER(SEARCH("tự mình",data_survey!BX275)),
ISNUMBER(SEARCH("tự bản thân",data_survey!BX275)),
ISNUMBER(SEARCH("tiền đi làm",data_survey!BX275)),
ISNUMBER(SEARCH("nghiên cứu khoa học",data_survey!BX275)),
ISNUMBER(SEARCH("một nửa lo",data_survey!BX275))
),2,
IF(OR(
ISNUMBER(SEARCH("học bổng",data_survey!BX275)),
ISNUMBER(SEARCH("giảm học phí",data_survey!BX275)),
ISNUMBER(SEARCH("không cần HP",data_survey!BX275)),
ISNUMBER(SEARCH("sư phạm",data_survey!BX275))
),3,4)))</f>
        <v>1</v>
      </c>
      <c r="R276" s="17">
        <f>data_survey!AN275</f>
        <v>1</v>
      </c>
      <c r="S276" s="17">
        <f>data_survey!AJ275</f>
        <v>2</v>
      </c>
      <c r="T276" s="17">
        <f>data_survey!AJ275</f>
        <v>2</v>
      </c>
      <c r="U276" s="17">
        <f>data_survey!CI275</f>
        <v>0</v>
      </c>
      <c r="V276" s="17">
        <f>data_survey!CG275</f>
        <v>1</v>
      </c>
      <c r="W276" s="17">
        <f>data_survey!CE275</f>
        <v>0</v>
      </c>
      <c r="X276" s="17">
        <f>data_survey!CC275</f>
        <v>2</v>
      </c>
      <c r="Y276" s="17">
        <f>data_survey!CA275</f>
        <v>1</v>
      </c>
      <c r="Z276" s="17">
        <f>data_survey!BN275</f>
        <v>3</v>
      </c>
      <c r="AA276" s="17">
        <f>data_survey!BP275</f>
        <v>0</v>
      </c>
      <c r="AB276" s="17">
        <f>data_survey!BQ275</f>
        <v>2</v>
      </c>
      <c r="AC276" s="17">
        <f>data_survey!BT275</f>
        <v>0</v>
      </c>
      <c r="AD276" s="17">
        <f>data_survey!CU275</f>
        <v>0</v>
      </c>
      <c r="AE276" s="17">
        <f>data_survey!CV275</f>
        <v>0</v>
      </c>
      <c r="AF276" s="17">
        <f>data_survey!CW275</f>
        <v>0</v>
      </c>
      <c r="AG276" s="17">
        <f>data_survey!CO275</f>
        <v>1</v>
      </c>
      <c r="AH276" s="17">
        <f>data_survey!DA275</f>
        <v>0</v>
      </c>
      <c r="AI276" s="17">
        <f>data_survey!DC275</f>
        <v>0</v>
      </c>
      <c r="AJ276" s="17">
        <f>data_survey!DQ275</f>
        <v>0</v>
      </c>
      <c r="AK276" s="17">
        <f>data_survey!DF275</f>
        <v>1</v>
      </c>
      <c r="AL276" s="17">
        <f>if(AK276=1, data_survey!DN275, 0)</f>
        <v>1.5</v>
      </c>
      <c r="AM276" s="17">
        <f>data_survey!CM275</f>
        <v>3.5</v>
      </c>
      <c r="AN276" s="17">
        <f>data_survey!DH275</f>
        <v>0</v>
      </c>
      <c r="AO276" s="17">
        <f>data_survey!DJ275</f>
        <v>0</v>
      </c>
      <c r="AP276" s="17">
        <f>data_survey!DL275</f>
        <v>0</v>
      </c>
      <c r="AQ276" s="17">
        <f>data_survey!BC275</f>
        <v>2</v>
      </c>
      <c r="AR276" s="17">
        <f>data_survey!BD275</f>
        <v>1</v>
      </c>
      <c r="AS276" s="17">
        <f>data_survey!BE275</f>
        <v>1</v>
      </c>
      <c r="AT276" s="17">
        <f>data_survey!BF275</f>
        <v>1</v>
      </c>
      <c r="AU276" s="17">
        <f>data_survey!BG275</f>
        <v>2</v>
      </c>
      <c r="AV276" s="17">
        <f>data_survey!BH275</f>
        <v>1</v>
      </c>
      <c r="AW276" s="17">
        <f>data_survey!BI275</f>
        <v>1</v>
      </c>
      <c r="AX276" s="17">
        <f>data_survey!AP275</f>
        <v>3</v>
      </c>
      <c r="AY276" s="17">
        <f>data_survey!AQ275</f>
        <v>1</v>
      </c>
      <c r="AZ276" s="17">
        <f>data_survey!AR275</f>
        <v>1</v>
      </c>
      <c r="BA276" s="17">
        <f>data_survey!AS275</f>
        <v>2</v>
      </c>
      <c r="BB276" s="17">
        <f>data_survey!AT275</f>
        <v>1</v>
      </c>
      <c r="BC276" s="17">
        <f>data_survey!AU275</f>
        <v>1</v>
      </c>
      <c r="BD276" s="17">
        <f>data_survey!AV275</f>
        <v>2</v>
      </c>
      <c r="BE276" s="17">
        <f>data_survey!AW275</f>
        <v>1</v>
      </c>
      <c r="BF276" s="17">
        <f>data_survey!AX275</f>
        <v>1</v>
      </c>
      <c r="BG276" s="17"/>
    </row>
    <row r="277">
      <c r="A277" s="17">
        <f>if(data_survey!C276="Nam", 0, 1)</f>
        <v>1</v>
      </c>
      <c r="B277" s="17">
        <f>IFERROR(__xludf.DUMMYFUNCTION("LET(
  t, LOWER(TRIM(data_survey!E276)),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277" s="17">
        <f>IFERROR(__xludf.DUMMYFUNCTION("LET(
  t, LOWER(TRIM(data_survey!G276)),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77" s="17">
        <f>IFERROR(__xludf.DUMMYFUNCTION("LET(
  text, LOWER(data_survey!I276),
  IFERROR(
    IFS(
      REGEXMATCH(text,""ở cùng gia đình|ở trọ cùng gia đình""), 0,
      REGEXMATCH(text,""thuê trọ""), 1,
      REGEXMATCH(text,""ở ktx""), 2,
      REGEXMATCH(text,""có nhà tại khu vực đang học|c"&amp;"ó nhà|ở riêng tại chung cư""), 3,
      REGEXMATCH(text,""ở nhà người quen""), 4
    ),
  -1)
)"),1.0)</f>
        <v>1</v>
      </c>
      <c r="E277" s="17">
        <f>IFERROR(__xludf.DUMMYFUNCTION("LET(
  t, LOWER(TRIM(data_survey!K276)),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77" s="17">
        <f>IFERROR(__xludf.DUMMYFUNCTION("LET(
  t, LOWER(TRIM(data_survey!M276)),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77" s="17">
        <f>if(data_survey!O276="Có", 1, 0)</f>
        <v>0</v>
      </c>
      <c r="H277" s="17">
        <f>if(data_survey!R276="", 0, data_survey!R276)</f>
        <v>0</v>
      </c>
      <c r="I277" s="17">
        <f>data_survey!W276</f>
        <v>0</v>
      </c>
      <c r="J277" s="17">
        <f>if(data_survey!AF276="Không áp lực", 0, if(data_survey!AF276="Có chút áp lực", 1, if(data_survey!AF276="Áp lực nhiều", 2, 3)))</f>
        <v>1</v>
      </c>
      <c r="K277" s="17">
        <f>SWITCH(data_survey!AG276,
 "Không ảnh hưởng",0,
 "Có chút ảnh hưởng",1,
 "Ảnh hưởng nhiều",2,
 "Ảnh hưởng rất nhiều",3)</f>
        <v>1</v>
      </c>
      <c r="L277" s="17">
        <f>SWITCH(data_survey!AD276,
 "Không",0,
 "Có một chút",1,
 "Rất lo lắng",2)</f>
        <v>1</v>
      </c>
      <c r="M277" s="17">
        <f>SWITCH(data_survey!AE276,
 "Không",0,
 "Có một chút",1,
 "Nhiều",2)</f>
        <v>0</v>
      </c>
      <c r="N277" s="17">
        <f>data_survey!BV276</f>
        <v>4</v>
      </c>
      <c r="O277" s="17">
        <f>SWITCH(data_survey!BY276,
 "Không",0,
 "Có",1,
 "Nhiều",2)</f>
        <v>0</v>
      </c>
      <c r="P277" s="17">
        <f>if(data_survey!BW276="Không", 0, 1)</f>
        <v>0</v>
      </c>
      <c r="Q277" s="17">
        <f>IF(OR(
ISNUMBER(SEARCH("cha",data_survey!BX276)),
ISNUMBER(SEARCH("mẹ",data_survey!BX276)),
ISNUMBER(SEARCH("ba mẹ",data_survey!BX276)),
ISNUMBER(SEARCH("bame",data_survey!BX276)),
ISNUMBER(SEARCH("gia đình",data_survey!BX276)),
ISNUMBER(SEARCH("chị",data_survey!BX276)),
ISNUMBER(SEARCH("anh",data_survey!BX276)),
ISNUMBER(SEARCH("ông bà",data_survey!BX276)),
ISNUMBER(SEARCH("giám hộ",data_survey!BX276))
),1,
IF(OR(
ISNUMBER(SEARCH("bản thân",data_survey!BX276)),
ISNUMBER(SEARCH("tự mình",data_survey!BX276)),
ISNUMBER(SEARCH("tự bản thân",data_survey!BX276)),
ISNUMBER(SEARCH("tiền đi làm",data_survey!BX276)),
ISNUMBER(SEARCH("nghiên cứu khoa học",data_survey!BX276)),
ISNUMBER(SEARCH("một nửa lo",data_survey!BX276))
),2,
IF(OR(
ISNUMBER(SEARCH("học bổng",data_survey!BX276)),
ISNUMBER(SEARCH("giảm học phí",data_survey!BX276)),
ISNUMBER(SEARCH("không cần HP",data_survey!BX276)),
ISNUMBER(SEARCH("sư phạm",data_survey!BX276))
),3,4)))</f>
        <v>1</v>
      </c>
      <c r="R277" s="17">
        <f>data_survey!AN276</f>
        <v>0</v>
      </c>
      <c r="S277" s="17">
        <f>data_survey!AJ276</f>
        <v>0</v>
      </c>
      <c r="T277" s="17">
        <f>data_survey!AJ276</f>
        <v>0</v>
      </c>
      <c r="U277" s="17">
        <f>data_survey!CI276</f>
        <v>0</v>
      </c>
      <c r="V277" s="17">
        <f>data_survey!CG276</f>
        <v>0</v>
      </c>
      <c r="W277" s="17">
        <f>data_survey!CE276</f>
        <v>0</v>
      </c>
      <c r="X277" s="17">
        <f>data_survey!CC276</f>
        <v>1</v>
      </c>
      <c r="Y277" s="17">
        <f>data_survey!CA276</f>
        <v>1</v>
      </c>
      <c r="Z277" s="17">
        <f>data_survey!BN276</f>
        <v>3</v>
      </c>
      <c r="AA277" s="17">
        <f>data_survey!BP276</f>
        <v>1</v>
      </c>
      <c r="AB277" s="17">
        <f>data_survey!BQ276</f>
        <v>2</v>
      </c>
      <c r="AC277" s="17">
        <f>data_survey!BT276</f>
        <v>0</v>
      </c>
      <c r="AD277" s="17">
        <f>data_survey!CU276</f>
        <v>1</v>
      </c>
      <c r="AE277" s="17">
        <f>data_survey!CV276</f>
        <v>1</v>
      </c>
      <c r="AF277" s="17">
        <f>data_survey!CW276</f>
        <v>0</v>
      </c>
      <c r="AG277" s="17">
        <f>data_survey!CO276</f>
        <v>0</v>
      </c>
      <c r="AH277" s="17">
        <f>data_survey!DA276</f>
        <v>0</v>
      </c>
      <c r="AI277" s="17">
        <f>data_survey!DC276</f>
        <v>0</v>
      </c>
      <c r="AJ277" s="17">
        <f>data_survey!DQ276</f>
        <v>0</v>
      </c>
      <c r="AK277" s="17">
        <f>data_survey!DF276</f>
        <v>0</v>
      </c>
      <c r="AL277" s="17">
        <f>if(AK277=1, data_survey!DN276, 0)</f>
        <v>0</v>
      </c>
      <c r="AM277" s="17">
        <f>data_survey!CM276</f>
        <v>6</v>
      </c>
      <c r="AN277" s="17">
        <f>data_survey!DH276</f>
        <v>0</v>
      </c>
      <c r="AO277" s="17">
        <f>data_survey!DJ276</f>
        <v>0</v>
      </c>
      <c r="AP277" s="17">
        <f>data_survey!DL276</f>
        <v>0</v>
      </c>
      <c r="AQ277" s="17">
        <f>data_survey!BC276</f>
        <v>1</v>
      </c>
      <c r="AR277" s="17">
        <f>data_survey!BD276</f>
        <v>2</v>
      </c>
      <c r="AS277" s="17">
        <f>data_survey!BE276</f>
        <v>1</v>
      </c>
      <c r="AT277" s="17">
        <f>data_survey!BF276</f>
        <v>1</v>
      </c>
      <c r="AU277" s="17">
        <f>data_survey!BG276</f>
        <v>2</v>
      </c>
      <c r="AV277" s="17">
        <f>data_survey!BH276</f>
        <v>2</v>
      </c>
      <c r="AW277" s="17">
        <f>data_survey!BI276</f>
        <v>2</v>
      </c>
      <c r="AX277" s="17">
        <f>data_survey!AP276</f>
        <v>1</v>
      </c>
      <c r="AY277" s="17">
        <f>data_survey!AQ276</f>
        <v>1</v>
      </c>
      <c r="AZ277" s="17">
        <f>data_survey!AR276</f>
        <v>1</v>
      </c>
      <c r="BA277" s="17">
        <f>data_survey!AS276</f>
        <v>1</v>
      </c>
      <c r="BB277" s="17">
        <f>data_survey!AT276</f>
        <v>1</v>
      </c>
      <c r="BC277" s="17">
        <f>data_survey!AU276</f>
        <v>2</v>
      </c>
      <c r="BD277" s="17">
        <f>data_survey!AV276</f>
        <v>1</v>
      </c>
      <c r="BE277" s="17">
        <f>data_survey!AW276</f>
        <v>1</v>
      </c>
      <c r="BF277" s="17">
        <f>data_survey!AX276</f>
        <v>1</v>
      </c>
      <c r="BG277" s="17"/>
    </row>
    <row r="278">
      <c r="A278" s="17">
        <f>if(data_survey!C277="Nam", 0, 1)</f>
        <v>1</v>
      </c>
      <c r="B278" s="17">
        <f>IFERROR(__xludf.DUMMYFUNCTION("LET(
  t, LOWER(TRIM(data_survey!E277)),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78" s="17">
        <f>IFERROR(__xludf.DUMMYFUNCTION("LET(
  t, LOWER(TRIM(data_survey!G277)),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78" s="17">
        <f>IFERROR(__xludf.DUMMYFUNCTION("LET(
  text, LOWER(data_survey!I277),
  IFERROR(
    IFS(
      REGEXMATCH(text,""ở cùng gia đình|ở trọ cùng gia đình""), 0,
      REGEXMATCH(text,""thuê trọ""), 1,
      REGEXMATCH(text,""ở ktx""), 2,
      REGEXMATCH(text,""có nhà tại khu vực đang học|c"&amp;"ó nhà|ở riêng tại chung cư""), 3,
      REGEXMATCH(text,""ở nhà người quen""), 4
    ),
  -1)
)"),4.0)</f>
        <v>4</v>
      </c>
      <c r="E278" s="17">
        <f>IFERROR(__xludf.DUMMYFUNCTION("LET(
  t, LOWER(TRIM(data_survey!K277)),
  IFERROR(
    IFS(
      REGEXMATCH(t,""xuất\s*sắc""), 0,
      REGEXMATCH(t,""^giỏi$""), 1,
      REGEXMATCH(t,""^khá$""), 2,
      REGEXMATCH(t,""trung bình|bình thường|^4$""), 3,
      REGEXMATCH(t,""rớt""), 4,"&amp;"
      REGEXMATCH(t,""năm nhất|tân sinh viên|mới|chưa|không|sắp thi|chuẩn bị thi|kq|kết quả|chưa có|chưa biết""), 5,
      TRUE, 5
    ),
  5)
)"),0.0)</f>
        <v>0</v>
      </c>
      <c r="F278" s="17">
        <f>IFERROR(__xludf.DUMMYFUNCTION("LET(
  t, LOWER(TRIM(data_survey!M277)),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78" s="17">
        <f>if(data_survey!O277="Có", 1, 0)</f>
        <v>1</v>
      </c>
      <c r="H278" s="17">
        <f>if(data_survey!R277="", 0, data_survey!R277)</f>
        <v>1</v>
      </c>
      <c r="I278" s="17">
        <f>data_survey!W277</f>
        <v>60</v>
      </c>
      <c r="J278" s="17">
        <f>if(data_survey!AF277="Không áp lực", 0, if(data_survey!AF277="Có chút áp lực", 1, if(data_survey!AF277="Áp lực nhiều", 2, 3)))</f>
        <v>0</v>
      </c>
      <c r="K278" s="17">
        <f>SWITCH(data_survey!AG277,
 "Không ảnh hưởng",0,
 "Có chút ảnh hưởng",1,
 "Ảnh hưởng nhiều",2,
 "Ảnh hưởng rất nhiều",3)</f>
        <v>0</v>
      </c>
      <c r="L278" s="17">
        <f>SWITCH(data_survey!AD277,
 "Không",0,
 "Có một chút",1,
 "Rất lo lắng",2)</f>
        <v>0</v>
      </c>
      <c r="M278" s="17">
        <f>SWITCH(data_survey!AE277,
 "Không",0,
 "Có một chút",1,
 "Nhiều",2)</f>
        <v>0</v>
      </c>
      <c r="N278" s="17">
        <f>data_survey!BV277</f>
        <v>4</v>
      </c>
      <c r="O278" s="17">
        <f>SWITCH(data_survey!BY277,
 "Không",0,
 "Có",1,
 "Nhiều",2)</f>
        <v>0</v>
      </c>
      <c r="P278" s="17">
        <f>if(data_survey!BW277="Không", 0, 1)</f>
        <v>0</v>
      </c>
      <c r="Q278" s="17">
        <f>IF(OR(
ISNUMBER(SEARCH("cha",data_survey!BX277)),
ISNUMBER(SEARCH("mẹ",data_survey!BX277)),
ISNUMBER(SEARCH("ba mẹ",data_survey!BX277)),
ISNUMBER(SEARCH("bame",data_survey!BX277)),
ISNUMBER(SEARCH("gia đình",data_survey!BX277)),
ISNUMBER(SEARCH("chị",data_survey!BX277)),
ISNUMBER(SEARCH("anh",data_survey!BX277)),
ISNUMBER(SEARCH("ông bà",data_survey!BX277)),
ISNUMBER(SEARCH("giám hộ",data_survey!BX277))
),1,
IF(OR(
ISNUMBER(SEARCH("bản thân",data_survey!BX277)),
ISNUMBER(SEARCH("tự mình",data_survey!BX277)),
ISNUMBER(SEARCH("tự bản thân",data_survey!BX277)),
ISNUMBER(SEARCH("tiền đi làm",data_survey!BX277)),
ISNUMBER(SEARCH("nghiên cứu khoa học",data_survey!BX277)),
ISNUMBER(SEARCH("một nửa lo",data_survey!BX277))
),2,
IF(OR(
ISNUMBER(SEARCH("học bổng",data_survey!BX277)),
ISNUMBER(SEARCH("giảm học phí",data_survey!BX277)),
ISNUMBER(SEARCH("không cần HP",data_survey!BX277)),
ISNUMBER(SEARCH("sư phạm",data_survey!BX277))
),3,4)))</f>
        <v>2</v>
      </c>
      <c r="R278" s="17">
        <f>data_survey!AN277</f>
        <v>2</v>
      </c>
      <c r="S278" s="17">
        <f>data_survey!AJ277</f>
        <v>0</v>
      </c>
      <c r="T278" s="17">
        <f>data_survey!AJ277</f>
        <v>0</v>
      </c>
      <c r="U278" s="17">
        <f>data_survey!CI277</f>
        <v>2</v>
      </c>
      <c r="V278" s="17">
        <f>data_survey!CG277</f>
        <v>2</v>
      </c>
      <c r="W278" s="17">
        <f>data_survey!CE277</f>
        <v>2</v>
      </c>
      <c r="X278" s="17">
        <f>data_survey!CC277</f>
        <v>2</v>
      </c>
      <c r="Y278" s="17">
        <f>data_survey!CA277</f>
        <v>1</v>
      </c>
      <c r="Z278" s="17">
        <f>data_survey!BN277</f>
        <v>1</v>
      </c>
      <c r="AA278" s="17">
        <f>data_survey!BP277</f>
        <v>0</v>
      </c>
      <c r="AB278" s="17">
        <f>data_survey!BQ277</f>
        <v>1</v>
      </c>
      <c r="AC278" s="17">
        <f>data_survey!BT277</f>
        <v>1</v>
      </c>
      <c r="AD278" s="17">
        <f>data_survey!CU277</f>
        <v>0</v>
      </c>
      <c r="AE278" s="17">
        <f>data_survey!CV277</f>
        <v>1</v>
      </c>
      <c r="AF278" s="17">
        <f>data_survey!CW277</f>
        <v>0</v>
      </c>
      <c r="AG278" s="17">
        <f>data_survey!CO277</f>
        <v>2</v>
      </c>
      <c r="AH278" s="17">
        <f>data_survey!DA277</f>
        <v>0</v>
      </c>
      <c r="AI278" s="17">
        <f>data_survey!DC277</f>
        <v>0</v>
      </c>
      <c r="AJ278" s="17">
        <f>data_survey!DQ277</f>
        <v>0</v>
      </c>
      <c r="AK278" s="17">
        <f>data_survey!DF277</f>
        <v>1</v>
      </c>
      <c r="AL278" s="17">
        <f>if(AK278=1, data_survey!DN277, 0)</f>
        <v>5</v>
      </c>
      <c r="AM278" s="17">
        <f>data_survey!CM277</f>
        <v>1.5</v>
      </c>
      <c r="AN278" s="17">
        <f>data_survey!DH277</f>
        <v>0</v>
      </c>
      <c r="AO278" s="17">
        <f>data_survey!DJ277</f>
        <v>0</v>
      </c>
      <c r="AP278" s="17">
        <f>data_survey!DL277</f>
        <v>0</v>
      </c>
      <c r="AQ278" s="17">
        <f>data_survey!BC277</f>
        <v>1</v>
      </c>
      <c r="AR278" s="17">
        <f>data_survey!BD277</f>
        <v>1</v>
      </c>
      <c r="AS278" s="17">
        <f>data_survey!BE277</f>
        <v>1</v>
      </c>
      <c r="AT278" s="17">
        <f>data_survey!BF277</f>
        <v>1</v>
      </c>
      <c r="AU278" s="17">
        <f>data_survey!BG277</f>
        <v>2</v>
      </c>
      <c r="AV278" s="17">
        <f>data_survey!BH277</f>
        <v>1</v>
      </c>
      <c r="AW278" s="17">
        <f>data_survey!BI277</f>
        <v>1</v>
      </c>
      <c r="AX278" s="17">
        <f>data_survey!AP277</f>
        <v>2</v>
      </c>
      <c r="AY278" s="17">
        <f>data_survey!AQ277</f>
        <v>3</v>
      </c>
      <c r="AZ278" s="17">
        <f>data_survey!AR277</f>
        <v>4</v>
      </c>
      <c r="BA278" s="17">
        <f>data_survey!AS277</f>
        <v>4</v>
      </c>
      <c r="BB278" s="17">
        <f>data_survey!AT277</f>
        <v>4</v>
      </c>
      <c r="BC278" s="17">
        <f>data_survey!AU277</f>
        <v>1</v>
      </c>
      <c r="BD278" s="17">
        <f>data_survey!AV277</f>
        <v>4</v>
      </c>
      <c r="BE278" s="17">
        <f>data_survey!AW277</f>
        <v>1</v>
      </c>
      <c r="BF278" s="17">
        <f>data_survey!AX277</f>
        <v>1</v>
      </c>
      <c r="BG278" s="17"/>
    </row>
    <row r="279">
      <c r="A279" s="17">
        <f>if(data_survey!C278="Nam", 0, 1)</f>
        <v>1</v>
      </c>
      <c r="B279" s="17">
        <f>IFERROR(__xludf.DUMMYFUNCTION("LET(
  t, LOWER(TRIM(data_survey!E278)),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79" s="17">
        <f>IFERROR(__xludf.DUMMYFUNCTION("LET(
  t, LOWER(TRIM(data_survey!G278)),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79" s="17">
        <f>IFERROR(__xludf.DUMMYFUNCTION("LET(
  text, LOWER(data_survey!I278),
  IFERROR(
    IFS(
      REGEXMATCH(text,""ở cùng gia đình|ở trọ cùng gia đình""), 0,
      REGEXMATCH(text,""thuê trọ""), 1,
      REGEXMATCH(text,""ở ktx""), 2,
      REGEXMATCH(text,""có nhà tại khu vực đang học|c"&amp;"ó nhà|ở riêng tại chung cư""), 3,
      REGEXMATCH(text,""ở nhà người quen""), 4
    ),
  -1)
)"),0.0)</f>
        <v>0</v>
      </c>
      <c r="E279" s="17">
        <f>IFERROR(__xludf.DUMMYFUNCTION("LET(
  t, LOWER(TRIM(data_survey!K278)),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79" s="17">
        <f>IFERROR(__xludf.DUMMYFUNCTION("LET(
  t, LOWER(TRIM(data_survey!M278)),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79" s="17">
        <f>if(data_survey!O278="Có", 1, 0)</f>
        <v>1</v>
      </c>
      <c r="H279" s="17">
        <f>if(data_survey!R278="", 0, data_survey!R278)</f>
        <v>2</v>
      </c>
      <c r="I279" s="17">
        <f>data_survey!W278</f>
        <v>40</v>
      </c>
      <c r="J279" s="17">
        <f>if(data_survey!AF278="Không áp lực", 0, if(data_survey!AF278="Có chút áp lực", 1, if(data_survey!AF278="Áp lực nhiều", 2, 3)))</f>
        <v>2</v>
      </c>
      <c r="K279" s="17">
        <f>SWITCH(data_survey!AG278,
 "Không ảnh hưởng",0,
 "Có chút ảnh hưởng",1,
 "Ảnh hưởng nhiều",2,
 "Ảnh hưởng rất nhiều",3)</f>
        <v>3</v>
      </c>
      <c r="L279" s="17">
        <f>SWITCH(data_survey!AD278,
 "Không",0,
 "Có một chút",1,
 "Rất lo lắng",2)</f>
        <v>2</v>
      </c>
      <c r="M279" s="17">
        <f>SWITCH(data_survey!AE278,
 "Không",0,
 "Có một chút",1,
 "Nhiều",2)</f>
        <v>1</v>
      </c>
      <c r="N279" s="17">
        <f>data_survey!BV278</f>
        <v>2</v>
      </c>
      <c r="O279" s="17">
        <f>SWITCH(data_survey!BY278,
 "Không",0,
 "Có",1,
 "Nhiều",2)</f>
        <v>1</v>
      </c>
      <c r="P279" s="17">
        <f>if(data_survey!BW278="Không", 0, 1)</f>
        <v>1</v>
      </c>
      <c r="Q279" s="17">
        <f>IF(OR(
ISNUMBER(SEARCH("cha",data_survey!BX278)),
ISNUMBER(SEARCH("mẹ",data_survey!BX278)),
ISNUMBER(SEARCH("ba mẹ",data_survey!BX278)),
ISNUMBER(SEARCH("bame",data_survey!BX278)),
ISNUMBER(SEARCH("gia đình",data_survey!BX278)),
ISNUMBER(SEARCH("chị",data_survey!BX278)),
ISNUMBER(SEARCH("anh",data_survey!BX278)),
ISNUMBER(SEARCH("ông bà",data_survey!BX278)),
ISNUMBER(SEARCH("giám hộ",data_survey!BX278))
),1,
IF(OR(
ISNUMBER(SEARCH("bản thân",data_survey!BX278)),
ISNUMBER(SEARCH("tự mình",data_survey!BX278)),
ISNUMBER(SEARCH("tự bản thân",data_survey!BX278)),
ISNUMBER(SEARCH("tiền đi làm",data_survey!BX278)),
ISNUMBER(SEARCH("nghiên cứu khoa học",data_survey!BX278)),
ISNUMBER(SEARCH("một nửa lo",data_survey!BX278))
),2,
IF(OR(
ISNUMBER(SEARCH("học bổng",data_survey!BX278)),
ISNUMBER(SEARCH("giảm học phí",data_survey!BX278)),
ISNUMBER(SEARCH("không cần HP",data_survey!BX278)),
ISNUMBER(SEARCH("sư phạm",data_survey!BX278))
),3,4)))</f>
        <v>1</v>
      </c>
      <c r="R279" s="17">
        <f>data_survey!AN278</f>
        <v>0</v>
      </c>
      <c r="S279" s="17">
        <f>data_survey!AJ278</f>
        <v>3</v>
      </c>
      <c r="T279" s="17">
        <f>data_survey!AJ278</f>
        <v>3</v>
      </c>
      <c r="U279" s="17">
        <f>data_survey!CI278</f>
        <v>1</v>
      </c>
      <c r="V279" s="17">
        <f>data_survey!CG278</f>
        <v>1</v>
      </c>
      <c r="W279" s="17">
        <f>data_survey!CE278</f>
        <v>1</v>
      </c>
      <c r="X279" s="17">
        <f>data_survey!CC278</f>
        <v>2</v>
      </c>
      <c r="Y279" s="17">
        <f>data_survey!CA278</f>
        <v>2</v>
      </c>
      <c r="Z279" s="17">
        <f>data_survey!BN278</f>
        <v>5</v>
      </c>
      <c r="AA279" s="17">
        <f>data_survey!BP278</f>
        <v>1</v>
      </c>
      <c r="AB279" s="17">
        <f>data_survey!BQ278</f>
        <v>5</v>
      </c>
      <c r="AC279" s="17">
        <f>data_survey!BT278</f>
        <v>1</v>
      </c>
      <c r="AD279" s="17">
        <f>data_survey!CU278</f>
        <v>0</v>
      </c>
      <c r="AE279" s="17">
        <f>data_survey!CV278</f>
        <v>0</v>
      </c>
      <c r="AF279" s="17">
        <f>data_survey!CW278</f>
        <v>0</v>
      </c>
      <c r="AG279" s="17">
        <f>data_survey!CO278</f>
        <v>0</v>
      </c>
      <c r="AH279" s="17">
        <f>data_survey!DA278</f>
        <v>1</v>
      </c>
      <c r="AI279" s="17">
        <f>data_survey!DC278</f>
        <v>1</v>
      </c>
      <c r="AJ279" s="17">
        <f>data_survey!DQ278</f>
        <v>1</v>
      </c>
      <c r="AK279" s="17">
        <f>data_survey!DF278</f>
        <v>1</v>
      </c>
      <c r="AL279" s="17">
        <f>if(AK279=1, data_survey!DN278, 0)</f>
        <v>0.5</v>
      </c>
      <c r="AM279" s="17">
        <f>data_survey!CM278</f>
        <v>1.5</v>
      </c>
      <c r="AN279" s="17">
        <f>data_survey!DH278</f>
        <v>0</v>
      </c>
      <c r="AO279" s="17">
        <f>data_survey!DJ278</f>
        <v>1</v>
      </c>
      <c r="AP279" s="17">
        <f>data_survey!DL278</f>
        <v>0</v>
      </c>
      <c r="AQ279" s="17">
        <f>data_survey!BC278</f>
        <v>4</v>
      </c>
      <c r="AR279" s="17">
        <f>data_survey!BD278</f>
        <v>3</v>
      </c>
      <c r="AS279" s="17">
        <f>data_survey!BE278</f>
        <v>4</v>
      </c>
      <c r="AT279" s="17">
        <f>data_survey!BF278</f>
        <v>3</v>
      </c>
      <c r="AU279" s="17">
        <f>data_survey!BG278</f>
        <v>2</v>
      </c>
      <c r="AV279" s="17">
        <f>data_survey!BH278</f>
        <v>2</v>
      </c>
      <c r="AW279" s="17">
        <f>data_survey!BI278</f>
        <v>2</v>
      </c>
      <c r="AX279" s="17">
        <f>data_survey!AP278</f>
        <v>3</v>
      </c>
      <c r="AY279" s="17">
        <f>data_survey!AQ278</f>
        <v>3</v>
      </c>
      <c r="AZ279" s="17">
        <f>data_survey!AR278</f>
        <v>3</v>
      </c>
      <c r="BA279" s="17">
        <f>data_survey!AS278</f>
        <v>3</v>
      </c>
      <c r="BB279" s="17">
        <f>data_survey!AT278</f>
        <v>4</v>
      </c>
      <c r="BC279" s="17">
        <f>data_survey!AU278</f>
        <v>4</v>
      </c>
      <c r="BD279" s="17">
        <f>data_survey!AV278</f>
        <v>4</v>
      </c>
      <c r="BE279" s="17">
        <f>data_survey!AW278</f>
        <v>2</v>
      </c>
      <c r="BF279" s="17">
        <f>data_survey!AX278</f>
        <v>4</v>
      </c>
      <c r="BG279" s="17"/>
    </row>
    <row r="280">
      <c r="A280" s="17">
        <f>if(data_survey!C279="Nam", 0, 1)</f>
        <v>1</v>
      </c>
      <c r="B280" s="17">
        <f>IFERROR(__xludf.DUMMYFUNCTION("LET(
  t, LOWER(TRIM(data_survey!E279)),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80" s="17">
        <f>IFERROR(__xludf.DUMMYFUNCTION("LET(
  t, LOWER(TRIM(data_survey!G279)),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80" s="17">
        <f>IFERROR(__xludf.DUMMYFUNCTION("LET(
  text, LOWER(data_survey!I279),
  IFERROR(
    IFS(
      REGEXMATCH(text,""ở cùng gia đình|ở trọ cùng gia đình""), 0,
      REGEXMATCH(text,""thuê trọ""), 1,
      REGEXMATCH(text,""ở ktx""), 2,
      REGEXMATCH(text,""có nhà tại khu vực đang học|c"&amp;"ó nhà|ở riêng tại chung cư""), 3,
      REGEXMATCH(text,""ở nhà người quen""), 4
    ),
  -1)
)"),0.0)</f>
        <v>0</v>
      </c>
      <c r="E280" s="17">
        <f>IFERROR(__xludf.DUMMYFUNCTION("LET(
  t, LOWER(TRIM(data_survey!K279)),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80" s="17">
        <f>IFERROR(__xludf.DUMMYFUNCTION("LET(
  t, LOWER(TRIM(data_survey!M279)),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80" s="17">
        <f>if(data_survey!O279="Có", 1, 0)</f>
        <v>0</v>
      </c>
      <c r="H280" s="17">
        <f>if(data_survey!R279="", 0, data_survey!R279)</f>
        <v>0</v>
      </c>
      <c r="I280" s="17">
        <f>data_survey!W279</f>
        <v>0</v>
      </c>
      <c r="J280" s="17">
        <f>if(data_survey!AF279="Không áp lực", 0, if(data_survey!AF279="Có chút áp lực", 1, if(data_survey!AF279="Áp lực nhiều", 2, 3)))</f>
        <v>2</v>
      </c>
      <c r="K280" s="17">
        <f>SWITCH(data_survey!AG279,
 "Không ảnh hưởng",0,
 "Có chút ảnh hưởng",1,
 "Ảnh hưởng nhiều",2,
 "Ảnh hưởng rất nhiều",3)</f>
        <v>2</v>
      </c>
      <c r="L280" s="17">
        <f>SWITCH(data_survey!AD279,
 "Không",0,
 "Có một chút",1,
 "Rất lo lắng",2)</f>
        <v>1</v>
      </c>
      <c r="M280" s="17">
        <f>SWITCH(data_survey!AE279,
 "Không",0,
 "Có một chút",1,
 "Nhiều",2)</f>
        <v>1</v>
      </c>
      <c r="N280" s="17">
        <f>data_survey!BV279</f>
        <v>4</v>
      </c>
      <c r="O280" s="17">
        <f>SWITCH(data_survey!BY279,
 "Không",0,
 "Có",1,
 "Nhiều",2)</f>
        <v>1</v>
      </c>
      <c r="P280" s="17">
        <f>if(data_survey!BW279="Không", 0, 1)</f>
        <v>1</v>
      </c>
      <c r="Q280" s="17">
        <f>IF(OR(
ISNUMBER(SEARCH("cha",data_survey!BX279)),
ISNUMBER(SEARCH("mẹ",data_survey!BX279)),
ISNUMBER(SEARCH("ba mẹ",data_survey!BX279)),
ISNUMBER(SEARCH("bame",data_survey!BX279)),
ISNUMBER(SEARCH("gia đình",data_survey!BX279)),
ISNUMBER(SEARCH("chị",data_survey!BX279)),
ISNUMBER(SEARCH("anh",data_survey!BX279)),
ISNUMBER(SEARCH("ông bà",data_survey!BX279)),
ISNUMBER(SEARCH("giám hộ",data_survey!BX279))
),1,
IF(OR(
ISNUMBER(SEARCH("bản thân",data_survey!BX279)),
ISNUMBER(SEARCH("tự mình",data_survey!BX279)),
ISNUMBER(SEARCH("tự bản thân",data_survey!BX279)),
ISNUMBER(SEARCH("tiền đi làm",data_survey!BX279)),
ISNUMBER(SEARCH("nghiên cứu khoa học",data_survey!BX279)),
ISNUMBER(SEARCH("một nửa lo",data_survey!BX279))
),2,
IF(OR(
ISNUMBER(SEARCH("học bổng",data_survey!BX279)),
ISNUMBER(SEARCH("giảm học phí",data_survey!BX279)),
ISNUMBER(SEARCH("không cần HP",data_survey!BX279)),
ISNUMBER(SEARCH("sư phạm",data_survey!BX279))
),3,4)))</f>
        <v>1</v>
      </c>
      <c r="R280" s="17">
        <f>data_survey!AN279</f>
        <v>0</v>
      </c>
      <c r="S280" s="17">
        <f>data_survey!AJ279</f>
        <v>2</v>
      </c>
      <c r="T280" s="17">
        <f>data_survey!AJ279</f>
        <v>2</v>
      </c>
      <c r="U280" s="17">
        <f>data_survey!CI279</f>
        <v>0</v>
      </c>
      <c r="V280" s="17">
        <f>data_survey!CG279</f>
        <v>0</v>
      </c>
      <c r="W280" s="17">
        <f>data_survey!CE279</f>
        <v>1</v>
      </c>
      <c r="X280" s="17">
        <f>data_survey!CC279</f>
        <v>1</v>
      </c>
      <c r="Y280" s="17">
        <f>data_survey!CA279</f>
        <v>1</v>
      </c>
      <c r="Z280" s="17">
        <f>data_survey!BN279</f>
        <v>3</v>
      </c>
      <c r="AA280" s="17">
        <f>data_survey!BP279</f>
        <v>0</v>
      </c>
      <c r="AB280" s="17">
        <f>data_survey!BQ279</f>
        <v>3</v>
      </c>
      <c r="AC280" s="17">
        <f>data_survey!BT279</f>
        <v>1</v>
      </c>
      <c r="AD280" s="17">
        <f>data_survey!CU279</f>
        <v>1</v>
      </c>
      <c r="AE280" s="17">
        <f>data_survey!CV279</f>
        <v>1</v>
      </c>
      <c r="AF280" s="17">
        <f>data_survey!CW279</f>
        <v>1</v>
      </c>
      <c r="AG280" s="17">
        <f>data_survey!CO279</f>
        <v>1</v>
      </c>
      <c r="AH280" s="17">
        <f>data_survey!DA279</f>
        <v>0</v>
      </c>
      <c r="AI280" s="17">
        <f>data_survey!DC279</f>
        <v>0</v>
      </c>
      <c r="AJ280" s="17">
        <f>data_survey!DQ279</f>
        <v>0</v>
      </c>
      <c r="AK280" s="17">
        <f>data_survey!DF279</f>
        <v>1</v>
      </c>
      <c r="AL280" s="17">
        <f>if(AK280=1, data_survey!DN279, 0)</f>
        <v>1.5</v>
      </c>
      <c r="AM280" s="17">
        <f>data_survey!CM279</f>
        <v>6</v>
      </c>
      <c r="AN280" s="17">
        <f>data_survey!DH279</f>
        <v>1</v>
      </c>
      <c r="AO280" s="17">
        <f>data_survey!DJ279</f>
        <v>0</v>
      </c>
      <c r="AP280" s="17">
        <f>data_survey!DL279</f>
        <v>0</v>
      </c>
      <c r="AQ280" s="17">
        <f>data_survey!BC279</f>
        <v>2</v>
      </c>
      <c r="AR280" s="17">
        <f>data_survey!BD279</f>
        <v>1</v>
      </c>
      <c r="AS280" s="17">
        <f>data_survey!BE279</f>
        <v>2</v>
      </c>
      <c r="AT280" s="17">
        <f>data_survey!BF279</f>
        <v>1</v>
      </c>
      <c r="AU280" s="17">
        <f>data_survey!BG279</f>
        <v>2</v>
      </c>
      <c r="AV280" s="17">
        <f>data_survey!BH279</f>
        <v>1</v>
      </c>
      <c r="AW280" s="17">
        <f>data_survey!BI279</f>
        <v>1</v>
      </c>
      <c r="AX280" s="17">
        <f>data_survey!AP279</f>
        <v>2</v>
      </c>
      <c r="AY280" s="17">
        <f>data_survey!AQ279</f>
        <v>1</v>
      </c>
      <c r="AZ280" s="17">
        <f>data_survey!AR279</f>
        <v>2</v>
      </c>
      <c r="BA280" s="17">
        <f>data_survey!AS279</f>
        <v>2</v>
      </c>
      <c r="BB280" s="17">
        <f>data_survey!AT279</f>
        <v>2</v>
      </c>
      <c r="BC280" s="17">
        <f>data_survey!AU279</f>
        <v>1</v>
      </c>
      <c r="BD280" s="17">
        <f>data_survey!AV279</f>
        <v>3</v>
      </c>
      <c r="BE280" s="17">
        <f>data_survey!AW279</f>
        <v>1</v>
      </c>
      <c r="BF280" s="17">
        <f>data_survey!AX279</f>
        <v>1</v>
      </c>
      <c r="BG280" s="17"/>
    </row>
    <row r="281">
      <c r="A281" s="17">
        <f>if(data_survey!C280="Nam", 0, 1)</f>
        <v>1</v>
      </c>
      <c r="B281" s="17">
        <f>IFERROR(__xludf.DUMMYFUNCTION("LET(
  t, LOWER(TRIM(data_survey!E280)),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81" s="17">
        <f>IFERROR(__xludf.DUMMYFUNCTION("LET(
  t, LOWER(TRIM(data_survey!G280)),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81" s="17">
        <f>IFERROR(__xludf.DUMMYFUNCTION("LET(
  text, LOWER(data_survey!I280),
  IFERROR(
    IFS(
      REGEXMATCH(text,""ở cùng gia đình|ở trọ cùng gia đình""), 0,
      REGEXMATCH(text,""thuê trọ""), 1,
      REGEXMATCH(text,""ở ktx""), 2,
      REGEXMATCH(text,""có nhà tại khu vực đang học|c"&amp;"ó nhà|ở riêng tại chung cư""), 3,
      REGEXMATCH(text,""ở nhà người quen""), 4
    ),
  -1)
)"),0.0)</f>
        <v>0</v>
      </c>
      <c r="E281" s="17">
        <f>IFERROR(__xludf.DUMMYFUNCTION("LET(
  t, LOWER(TRIM(data_survey!K280)),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81" s="17">
        <f>IFERROR(__xludf.DUMMYFUNCTION("LET(
  t, LOWER(TRIM(data_survey!M280)),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81" s="17">
        <f>if(data_survey!O280="Có", 1, 0)</f>
        <v>0</v>
      </c>
      <c r="H281" s="17">
        <f>if(data_survey!R280="", 0, data_survey!R280)</f>
        <v>0</v>
      </c>
      <c r="I281" s="17">
        <f>data_survey!W280</f>
        <v>0</v>
      </c>
      <c r="J281" s="17">
        <f>if(data_survey!AF280="Không áp lực", 0, if(data_survey!AF280="Có chút áp lực", 1, if(data_survey!AF280="Áp lực nhiều", 2, 3)))</f>
        <v>1</v>
      </c>
      <c r="K281" s="17">
        <f>SWITCH(data_survey!AG280,
 "Không ảnh hưởng",0,
 "Có chút ảnh hưởng",1,
 "Ảnh hưởng nhiều",2,
 "Ảnh hưởng rất nhiều",3)</f>
        <v>2</v>
      </c>
      <c r="L281" s="17">
        <f>SWITCH(data_survey!AD280,
 "Không",0,
 "Có một chút",1,
 "Rất lo lắng",2)</f>
        <v>1</v>
      </c>
      <c r="M281" s="17">
        <f>SWITCH(data_survey!AE280,
 "Không",0,
 "Có một chút",1,
 "Nhiều",2)</f>
        <v>0</v>
      </c>
      <c r="N281" s="17">
        <f>data_survey!BV280</f>
        <v>4</v>
      </c>
      <c r="O281" s="17">
        <f>SWITCH(data_survey!BY280,
 "Không",0,
 "Có",1,
 "Nhiều",2)</f>
        <v>0</v>
      </c>
      <c r="P281" s="17">
        <f>if(data_survey!BW280="Không", 0, 1)</f>
        <v>0</v>
      </c>
      <c r="Q281" s="17">
        <f>IF(OR(
ISNUMBER(SEARCH("cha",data_survey!BX280)),
ISNUMBER(SEARCH("mẹ",data_survey!BX280)),
ISNUMBER(SEARCH("ba mẹ",data_survey!BX280)),
ISNUMBER(SEARCH("bame",data_survey!BX280)),
ISNUMBER(SEARCH("gia đình",data_survey!BX280)),
ISNUMBER(SEARCH("chị",data_survey!BX280)),
ISNUMBER(SEARCH("anh",data_survey!BX280)),
ISNUMBER(SEARCH("ông bà",data_survey!BX280)),
ISNUMBER(SEARCH("giám hộ",data_survey!BX280))
),1,
IF(OR(
ISNUMBER(SEARCH("bản thân",data_survey!BX280)),
ISNUMBER(SEARCH("tự mình",data_survey!BX280)),
ISNUMBER(SEARCH("tự bản thân",data_survey!BX280)),
ISNUMBER(SEARCH("tiền đi làm",data_survey!BX280)),
ISNUMBER(SEARCH("nghiên cứu khoa học",data_survey!BX280)),
ISNUMBER(SEARCH("một nửa lo",data_survey!BX280))
),2,
IF(OR(
ISNUMBER(SEARCH("học bổng",data_survey!BX280)),
ISNUMBER(SEARCH("giảm học phí",data_survey!BX280)),
ISNUMBER(SEARCH("không cần HP",data_survey!BX280)),
ISNUMBER(SEARCH("sư phạm",data_survey!BX280))
),3,4)))</f>
        <v>1</v>
      </c>
      <c r="R281" s="17">
        <f>data_survey!AN280</f>
        <v>0</v>
      </c>
      <c r="S281" s="17">
        <f>data_survey!AJ280</f>
        <v>0</v>
      </c>
      <c r="T281" s="17">
        <f>data_survey!AJ280</f>
        <v>0</v>
      </c>
      <c r="U281" s="17">
        <f>data_survey!CI280</f>
        <v>1</v>
      </c>
      <c r="V281" s="17">
        <f>data_survey!CG280</f>
        <v>0</v>
      </c>
      <c r="W281" s="17">
        <f>data_survey!CE280</f>
        <v>0</v>
      </c>
      <c r="X281" s="17">
        <f>data_survey!CC280</f>
        <v>0</v>
      </c>
      <c r="Y281" s="17">
        <f>data_survey!CA280</f>
        <v>0</v>
      </c>
      <c r="Z281" s="17">
        <f>data_survey!BN280</f>
        <v>1</v>
      </c>
      <c r="AA281" s="17">
        <f>data_survey!BP280</f>
        <v>0</v>
      </c>
      <c r="AB281" s="17">
        <f>data_survey!BQ280</f>
        <v>6</v>
      </c>
      <c r="AC281" s="17">
        <f>data_survey!BT280</f>
        <v>1</v>
      </c>
      <c r="AD281" s="17">
        <f>data_survey!CU280</f>
        <v>0</v>
      </c>
      <c r="AE281" s="17">
        <f>data_survey!CV280</f>
        <v>0</v>
      </c>
      <c r="AF281" s="17">
        <f>data_survey!CW280</f>
        <v>0</v>
      </c>
      <c r="AG281" s="17">
        <f>data_survey!CO280</f>
        <v>1</v>
      </c>
      <c r="AH281" s="17">
        <f>data_survey!DA280</f>
        <v>1</v>
      </c>
      <c r="AI281" s="17">
        <f>data_survey!DC280</f>
        <v>0</v>
      </c>
      <c r="AJ281" s="17">
        <f>data_survey!DQ280</f>
        <v>0</v>
      </c>
      <c r="AK281" s="17">
        <f>data_survey!DF280</f>
        <v>0</v>
      </c>
      <c r="AL281" s="17">
        <f>if(AK281=1, data_survey!DN280, 0)</f>
        <v>0</v>
      </c>
      <c r="AM281" s="17">
        <f>data_survey!CM280</f>
        <v>1.5</v>
      </c>
      <c r="AN281" s="17">
        <f>data_survey!DH280</f>
        <v>1</v>
      </c>
      <c r="AO281" s="17">
        <f>data_survey!DJ280</f>
        <v>0</v>
      </c>
      <c r="AP281" s="17">
        <f>data_survey!DL280</f>
        <v>0</v>
      </c>
      <c r="AQ281" s="17">
        <f>data_survey!BC280</f>
        <v>1</v>
      </c>
      <c r="AR281" s="17">
        <f>data_survey!BD280</f>
        <v>1</v>
      </c>
      <c r="AS281" s="17">
        <f>data_survey!BE280</f>
        <v>1</v>
      </c>
      <c r="AT281" s="17">
        <f>data_survey!BF280</f>
        <v>1</v>
      </c>
      <c r="AU281" s="17">
        <f>data_survey!BG280</f>
        <v>4</v>
      </c>
      <c r="AV281" s="17">
        <f>data_survey!BH280</f>
        <v>1</v>
      </c>
      <c r="AW281" s="17">
        <f>data_survey!BI280</f>
        <v>1</v>
      </c>
      <c r="AX281" s="17">
        <f>data_survey!AP280</f>
        <v>1</v>
      </c>
      <c r="AY281" s="17">
        <f>data_survey!AQ280</f>
        <v>1</v>
      </c>
      <c r="AZ281" s="17">
        <f>data_survey!AR280</f>
        <v>2</v>
      </c>
      <c r="BA281" s="17">
        <f>data_survey!AS280</f>
        <v>2</v>
      </c>
      <c r="BB281" s="17">
        <f>data_survey!AT280</f>
        <v>1</v>
      </c>
      <c r="BC281" s="17">
        <f>data_survey!AU280</f>
        <v>1</v>
      </c>
      <c r="BD281" s="17">
        <f>data_survey!AV280</f>
        <v>1</v>
      </c>
      <c r="BE281" s="17">
        <f>data_survey!AW280</f>
        <v>1</v>
      </c>
      <c r="BF281" s="17">
        <f>data_survey!AX280</f>
        <v>1</v>
      </c>
      <c r="BG281" s="17"/>
    </row>
    <row r="282">
      <c r="A282" s="17">
        <f>if(data_survey!C281="Nam", 0, 1)</f>
        <v>1</v>
      </c>
      <c r="B282" s="17">
        <f>IFERROR(__xludf.DUMMYFUNCTION("LET(
  t, LOWER(TRIM(data_survey!E281)),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82" s="17">
        <f>IFERROR(__xludf.DUMMYFUNCTION("LET(
  t, LOWER(TRIM(data_survey!G281)),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82" s="17">
        <f>IFERROR(__xludf.DUMMYFUNCTION("LET(
  text, LOWER(data_survey!I281),
  IFERROR(
    IFS(
      REGEXMATCH(text,""ở cùng gia đình|ở trọ cùng gia đình""), 0,
      REGEXMATCH(text,""thuê trọ""), 1,
      REGEXMATCH(text,""ở ktx""), 2,
      REGEXMATCH(text,""có nhà tại khu vực đang học|c"&amp;"ó nhà|ở riêng tại chung cư""), 3,
      REGEXMATCH(text,""ở nhà người quen""), 4
    ),
  -1)
)"),1.0)</f>
        <v>1</v>
      </c>
      <c r="E282" s="17">
        <f>IFERROR(__xludf.DUMMYFUNCTION("LET(
  t, LOWER(TRIM(data_survey!K281)),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82" s="17">
        <f>IFERROR(__xludf.DUMMYFUNCTION("LET(
  t, LOWER(TRIM(data_survey!M281)),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82" s="17">
        <f>if(data_survey!O281="Có", 1, 0)</f>
        <v>1</v>
      </c>
      <c r="H282" s="17">
        <f>if(data_survey!R281="", 0, data_survey!R281)</f>
        <v>1</v>
      </c>
      <c r="I282" s="17">
        <f>data_survey!W281</f>
        <v>40</v>
      </c>
      <c r="J282" s="17">
        <f>if(data_survey!AF281="Không áp lực", 0, if(data_survey!AF281="Có chút áp lực", 1, if(data_survey!AF281="Áp lực nhiều", 2, 3)))</f>
        <v>3</v>
      </c>
      <c r="K282" s="17">
        <f>SWITCH(data_survey!AG281,
 "Không ảnh hưởng",0,
 "Có chút ảnh hưởng",1,
 "Ảnh hưởng nhiều",2,
 "Ảnh hưởng rất nhiều",3)</f>
        <v>2</v>
      </c>
      <c r="L282" s="17">
        <f>SWITCH(data_survey!AD281,
 "Không",0,
 "Có một chút",1,
 "Rất lo lắng",2)</f>
        <v>2</v>
      </c>
      <c r="M282" s="17">
        <f>SWITCH(data_survey!AE281,
 "Không",0,
 "Có một chút",1,
 "Nhiều",2)</f>
        <v>1</v>
      </c>
      <c r="N282" s="17">
        <f>data_survey!BV281</f>
        <v>4</v>
      </c>
      <c r="O282" s="17">
        <f>SWITCH(data_survey!BY281,
 "Không",0,
 "Có",1,
 "Nhiều",2)</f>
        <v>0</v>
      </c>
      <c r="P282" s="17">
        <f>if(data_survey!BW281="Không", 0, 1)</f>
        <v>1</v>
      </c>
      <c r="Q282" s="17">
        <f>IF(OR(
ISNUMBER(SEARCH("cha",data_survey!BX281)),
ISNUMBER(SEARCH("mẹ",data_survey!BX281)),
ISNUMBER(SEARCH("ba mẹ",data_survey!BX281)),
ISNUMBER(SEARCH("bame",data_survey!BX281)),
ISNUMBER(SEARCH("gia đình",data_survey!BX281)),
ISNUMBER(SEARCH("chị",data_survey!BX281)),
ISNUMBER(SEARCH("anh",data_survey!BX281)),
ISNUMBER(SEARCH("ông bà",data_survey!BX281)),
ISNUMBER(SEARCH("giám hộ",data_survey!BX281))
),1,
IF(OR(
ISNUMBER(SEARCH("bản thân",data_survey!BX281)),
ISNUMBER(SEARCH("tự mình",data_survey!BX281)),
ISNUMBER(SEARCH("tự bản thân",data_survey!BX281)),
ISNUMBER(SEARCH("tiền đi làm",data_survey!BX281)),
ISNUMBER(SEARCH("nghiên cứu khoa học",data_survey!BX281)),
ISNUMBER(SEARCH("một nửa lo",data_survey!BX281))
),2,
IF(OR(
ISNUMBER(SEARCH("học bổng",data_survey!BX281)),
ISNUMBER(SEARCH("giảm học phí",data_survey!BX281)),
ISNUMBER(SEARCH("không cần HP",data_survey!BX281)),
ISNUMBER(SEARCH("sư phạm",data_survey!BX281))
),3,4)))</f>
        <v>1</v>
      </c>
      <c r="R282" s="17">
        <f>data_survey!AN281</f>
        <v>0</v>
      </c>
      <c r="S282" s="17">
        <f>data_survey!AJ281</f>
        <v>0</v>
      </c>
      <c r="T282" s="17">
        <f>data_survey!AJ281</f>
        <v>0</v>
      </c>
      <c r="U282" s="17">
        <f>data_survey!CI281</f>
        <v>0</v>
      </c>
      <c r="V282" s="17">
        <f>data_survey!CG281</f>
        <v>1</v>
      </c>
      <c r="W282" s="17">
        <f>data_survey!CE281</f>
        <v>1</v>
      </c>
      <c r="X282" s="17">
        <f>data_survey!CC281</f>
        <v>1</v>
      </c>
      <c r="Y282" s="17">
        <f>data_survey!CA281</f>
        <v>2</v>
      </c>
      <c r="Z282" s="17">
        <f>data_survey!BN281</f>
        <v>3</v>
      </c>
      <c r="AA282" s="17">
        <f>data_survey!BP281</f>
        <v>0</v>
      </c>
      <c r="AB282" s="17">
        <f>data_survey!BQ281</f>
        <v>2</v>
      </c>
      <c r="AC282" s="17">
        <f>data_survey!BT281</f>
        <v>1</v>
      </c>
      <c r="AD282" s="17">
        <f>data_survey!CU281</f>
        <v>0</v>
      </c>
      <c r="AE282" s="17">
        <f>data_survey!CV281</f>
        <v>1</v>
      </c>
      <c r="AF282" s="17">
        <f>data_survey!CW281</f>
        <v>0</v>
      </c>
      <c r="AG282" s="17">
        <f>data_survey!CO281</f>
        <v>0</v>
      </c>
      <c r="AH282" s="17">
        <f>data_survey!DA281</f>
        <v>1</v>
      </c>
      <c r="AI282" s="17">
        <f>data_survey!DC281</f>
        <v>0</v>
      </c>
      <c r="AJ282" s="17">
        <f>data_survey!DQ281</f>
        <v>0</v>
      </c>
      <c r="AK282" s="17">
        <f>data_survey!DF281</f>
        <v>1</v>
      </c>
      <c r="AL282" s="17">
        <f>if(AK282=1, data_survey!DN281, 0)</f>
        <v>0.5</v>
      </c>
      <c r="AM282" s="17">
        <f>data_survey!CM281</f>
        <v>6</v>
      </c>
      <c r="AN282" s="17">
        <f>data_survey!DH281</f>
        <v>0</v>
      </c>
      <c r="AO282" s="17">
        <f>data_survey!DJ281</f>
        <v>0</v>
      </c>
      <c r="AP282" s="17">
        <f>data_survey!DL281</f>
        <v>0</v>
      </c>
      <c r="AQ282" s="17">
        <f>data_survey!BC281</f>
        <v>2</v>
      </c>
      <c r="AR282" s="17">
        <f>data_survey!BD281</f>
        <v>1</v>
      </c>
      <c r="AS282" s="17">
        <f>data_survey!BE281</f>
        <v>2</v>
      </c>
      <c r="AT282" s="17">
        <f>data_survey!BF281</f>
        <v>2</v>
      </c>
      <c r="AU282" s="17">
        <f>data_survey!BG281</f>
        <v>4</v>
      </c>
      <c r="AV282" s="17">
        <f>data_survey!BH281</f>
        <v>1</v>
      </c>
      <c r="AW282" s="17">
        <f>data_survey!BI281</f>
        <v>1</v>
      </c>
      <c r="AX282" s="17">
        <f>data_survey!AP281</f>
        <v>3</v>
      </c>
      <c r="AY282" s="17">
        <f>data_survey!AQ281</f>
        <v>4</v>
      </c>
      <c r="AZ282" s="17">
        <f>data_survey!AR281</f>
        <v>4</v>
      </c>
      <c r="BA282" s="17">
        <f>data_survey!AS281</f>
        <v>1</v>
      </c>
      <c r="BB282" s="17">
        <f>data_survey!AT281</f>
        <v>1</v>
      </c>
      <c r="BC282" s="17">
        <f>data_survey!AU281</f>
        <v>4</v>
      </c>
      <c r="BD282" s="17">
        <f>data_survey!AV281</f>
        <v>3</v>
      </c>
      <c r="BE282" s="17">
        <f>data_survey!AW281</f>
        <v>1</v>
      </c>
      <c r="BF282" s="17">
        <f>data_survey!AX281</f>
        <v>1</v>
      </c>
      <c r="BG282" s="17"/>
    </row>
    <row r="283">
      <c r="A283" s="17">
        <f>if(data_survey!C282="Nam", 0, 1)</f>
        <v>1</v>
      </c>
      <c r="B283" s="17">
        <f>IFERROR(__xludf.DUMMYFUNCTION("LET(
  t, LOWER(TRIM(data_survey!E282)),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83" s="17">
        <f>IFERROR(__xludf.DUMMYFUNCTION("LET(
  t, LOWER(TRIM(data_survey!G282)),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83" s="17">
        <f>IFERROR(__xludf.DUMMYFUNCTION("LET(
  text, LOWER(data_survey!I282),
  IFERROR(
    IFS(
      REGEXMATCH(text,""ở cùng gia đình|ở trọ cùng gia đình""), 0,
      REGEXMATCH(text,""thuê trọ""), 1,
      REGEXMATCH(text,""ở ktx""), 2,
      REGEXMATCH(text,""có nhà tại khu vực đang học|c"&amp;"ó nhà|ở riêng tại chung cư""), 3,
      REGEXMATCH(text,""ở nhà người quen""), 4
    ),
  -1)
)"),4.0)</f>
        <v>4</v>
      </c>
      <c r="E283" s="17">
        <f>IFERROR(__xludf.DUMMYFUNCTION("LET(
  t, LOWER(TRIM(data_survey!K282)),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83" s="17">
        <f>IFERROR(__xludf.DUMMYFUNCTION("LET(
  t, LOWER(TRIM(data_survey!M282)),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83" s="17">
        <f>if(data_survey!O282="Có", 1, 0)</f>
        <v>0</v>
      </c>
      <c r="H283" s="17">
        <f>if(data_survey!R282="", 0, data_survey!R282)</f>
        <v>0</v>
      </c>
      <c r="I283" s="17">
        <f>data_survey!W282</f>
        <v>0</v>
      </c>
      <c r="J283" s="17">
        <f>if(data_survey!AF282="Không áp lực", 0, if(data_survey!AF282="Có chút áp lực", 1, if(data_survey!AF282="Áp lực nhiều", 2, 3)))</f>
        <v>2</v>
      </c>
      <c r="K283" s="17">
        <f>SWITCH(data_survey!AG282,
 "Không ảnh hưởng",0,
 "Có chút ảnh hưởng",1,
 "Ảnh hưởng nhiều",2,
 "Ảnh hưởng rất nhiều",3)</f>
        <v>1</v>
      </c>
      <c r="L283" s="17">
        <f>SWITCH(data_survey!AD282,
 "Không",0,
 "Có một chút",1,
 "Rất lo lắng",2)</f>
        <v>1</v>
      </c>
      <c r="M283" s="17">
        <f>SWITCH(data_survey!AE282,
 "Không",0,
 "Có một chút",1,
 "Nhiều",2)</f>
        <v>1</v>
      </c>
      <c r="N283" s="17">
        <f>data_survey!BV282</f>
        <v>1</v>
      </c>
      <c r="O283" s="17">
        <f>SWITCH(data_survey!BY282,
 "Không",0,
 "Có",1,
 "Nhiều",2)</f>
        <v>1</v>
      </c>
      <c r="P283" s="17">
        <f>if(data_survey!BW282="Không", 0, 1)</f>
        <v>1</v>
      </c>
      <c r="Q283" s="17">
        <f>IF(OR(
ISNUMBER(SEARCH("cha",data_survey!BX282)),
ISNUMBER(SEARCH("mẹ",data_survey!BX282)),
ISNUMBER(SEARCH("ba mẹ",data_survey!BX282)),
ISNUMBER(SEARCH("bame",data_survey!BX282)),
ISNUMBER(SEARCH("gia đình",data_survey!BX282)),
ISNUMBER(SEARCH("chị",data_survey!BX282)),
ISNUMBER(SEARCH("anh",data_survey!BX282)),
ISNUMBER(SEARCH("ông bà",data_survey!BX282)),
ISNUMBER(SEARCH("giám hộ",data_survey!BX282))
),1,
IF(OR(
ISNUMBER(SEARCH("bản thân",data_survey!BX282)),
ISNUMBER(SEARCH("tự mình",data_survey!BX282)),
ISNUMBER(SEARCH("tự bản thân",data_survey!BX282)),
ISNUMBER(SEARCH("tiền đi làm",data_survey!BX282)),
ISNUMBER(SEARCH("nghiên cứu khoa học",data_survey!BX282)),
ISNUMBER(SEARCH("một nửa lo",data_survey!BX282))
),2,
IF(OR(
ISNUMBER(SEARCH("học bổng",data_survey!BX282)),
ISNUMBER(SEARCH("giảm học phí",data_survey!BX282)),
ISNUMBER(SEARCH("không cần HP",data_survey!BX282)),
ISNUMBER(SEARCH("sư phạm",data_survey!BX282))
),3,4)))</f>
        <v>1</v>
      </c>
      <c r="R283" s="17">
        <f>data_survey!AN282</f>
        <v>0</v>
      </c>
      <c r="S283" s="17">
        <f>data_survey!AJ282</f>
        <v>0</v>
      </c>
      <c r="T283" s="17">
        <f>data_survey!AJ282</f>
        <v>0</v>
      </c>
      <c r="U283" s="17">
        <f>data_survey!CI282</f>
        <v>1</v>
      </c>
      <c r="V283" s="17">
        <f>data_survey!CG282</f>
        <v>1</v>
      </c>
      <c r="W283" s="17">
        <f>data_survey!CE282</f>
        <v>1</v>
      </c>
      <c r="X283" s="17">
        <f>data_survey!CC282</f>
        <v>2</v>
      </c>
      <c r="Y283" s="17">
        <f>data_survey!CA282</f>
        <v>2</v>
      </c>
      <c r="Z283" s="17">
        <f>data_survey!BN282</f>
        <v>2</v>
      </c>
      <c r="AA283" s="17">
        <f>data_survey!BP282</f>
        <v>1</v>
      </c>
      <c r="AB283" s="17">
        <f>data_survey!BQ282</f>
        <v>1</v>
      </c>
      <c r="AC283" s="17">
        <f>data_survey!BT282</f>
        <v>1</v>
      </c>
      <c r="AD283" s="17">
        <f>data_survey!CU282</f>
        <v>0</v>
      </c>
      <c r="AE283" s="17">
        <f>data_survey!CV282</f>
        <v>0</v>
      </c>
      <c r="AF283" s="17">
        <f>data_survey!CW282</f>
        <v>0</v>
      </c>
      <c r="AG283" s="17">
        <f>data_survey!CO282</f>
        <v>1</v>
      </c>
      <c r="AH283" s="17">
        <f>data_survey!DA282</f>
        <v>0</v>
      </c>
      <c r="AI283" s="17">
        <f>data_survey!DC282</f>
        <v>0</v>
      </c>
      <c r="AJ283" s="17">
        <f>data_survey!DQ282</f>
        <v>1</v>
      </c>
      <c r="AK283" s="17">
        <f>data_survey!DF282</f>
        <v>0</v>
      </c>
      <c r="AL283" s="17">
        <f>if(AK283=1, data_survey!DN282, 0)</f>
        <v>0</v>
      </c>
      <c r="AM283" s="17">
        <f>data_survey!CM282</f>
        <v>6</v>
      </c>
      <c r="AN283" s="17">
        <f>data_survey!DH282</f>
        <v>0</v>
      </c>
      <c r="AO283" s="17">
        <f>data_survey!DJ282</f>
        <v>0</v>
      </c>
      <c r="AP283" s="17">
        <f>data_survey!DL282</f>
        <v>0</v>
      </c>
      <c r="AQ283" s="17">
        <f>data_survey!BC282</f>
        <v>3</v>
      </c>
      <c r="AR283" s="17">
        <f>data_survey!BD282</f>
        <v>3</v>
      </c>
      <c r="AS283" s="17">
        <f>data_survey!BE282</f>
        <v>4</v>
      </c>
      <c r="AT283" s="17">
        <f>data_survey!BF282</f>
        <v>2</v>
      </c>
      <c r="AU283" s="17">
        <f>data_survey!BG282</f>
        <v>4</v>
      </c>
      <c r="AV283" s="17">
        <f>data_survey!BH282</f>
        <v>1</v>
      </c>
      <c r="AW283" s="17">
        <f>data_survey!BI282</f>
        <v>1</v>
      </c>
      <c r="AX283" s="17">
        <f>data_survey!AP282</f>
        <v>2</v>
      </c>
      <c r="AY283" s="17">
        <f>data_survey!AQ282</f>
        <v>2</v>
      </c>
      <c r="AZ283" s="17">
        <f>data_survey!AR282</f>
        <v>1</v>
      </c>
      <c r="BA283" s="17">
        <f>data_survey!AS282</f>
        <v>3</v>
      </c>
      <c r="BB283" s="17">
        <f>data_survey!AT282</f>
        <v>3</v>
      </c>
      <c r="BC283" s="17">
        <f>data_survey!AU282</f>
        <v>2</v>
      </c>
      <c r="BD283" s="17">
        <f>data_survey!AV282</f>
        <v>4</v>
      </c>
      <c r="BE283" s="17">
        <f>data_survey!AW282</f>
        <v>1</v>
      </c>
      <c r="BF283" s="17">
        <f>data_survey!AX282</f>
        <v>2</v>
      </c>
      <c r="BG283" s="17"/>
    </row>
    <row r="284">
      <c r="A284" s="17">
        <f>if(data_survey!C283="Nam", 0, 1)</f>
        <v>1</v>
      </c>
      <c r="B284" s="17">
        <f>IFERROR(__xludf.DUMMYFUNCTION("LET(
  t, LOWER(TRIM(data_survey!E283)),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84" s="17">
        <f>IFERROR(__xludf.DUMMYFUNCTION("LET(
  t, LOWER(TRIM(data_survey!G283)),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84" s="17">
        <f>IFERROR(__xludf.DUMMYFUNCTION("LET(
  text, LOWER(data_survey!I283),
  IFERROR(
    IFS(
      REGEXMATCH(text,""ở cùng gia đình|ở trọ cùng gia đình""), 0,
      REGEXMATCH(text,""thuê trọ""), 1,
      REGEXMATCH(text,""ở ktx""), 2,
      REGEXMATCH(text,""có nhà tại khu vực đang học|c"&amp;"ó nhà|ở riêng tại chung cư""), 3,
      REGEXMATCH(text,""ở nhà người quen""), 4
    ),
  -1)
)"),1.0)</f>
        <v>1</v>
      </c>
      <c r="E284" s="17">
        <f>IFERROR(__xludf.DUMMYFUNCTION("LET(
  t, LOWER(TRIM(data_survey!K283)),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84" s="17">
        <f>IFERROR(__xludf.DUMMYFUNCTION("LET(
  t, LOWER(TRIM(data_survey!M283)),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84" s="17">
        <f>if(data_survey!O283="Có", 1, 0)</f>
        <v>0</v>
      </c>
      <c r="H284" s="17">
        <f>if(data_survey!R283="", 0, data_survey!R283)</f>
        <v>0</v>
      </c>
      <c r="I284" s="17">
        <f>data_survey!W283</f>
        <v>0</v>
      </c>
      <c r="J284" s="17">
        <f>if(data_survey!AF283="Không áp lực", 0, if(data_survey!AF283="Có chút áp lực", 1, if(data_survey!AF283="Áp lực nhiều", 2, 3)))</f>
        <v>1</v>
      </c>
      <c r="K284" s="17">
        <f>SWITCH(data_survey!AG283,
 "Không ảnh hưởng",0,
 "Có chút ảnh hưởng",1,
 "Ảnh hưởng nhiều",2,
 "Ảnh hưởng rất nhiều",3)</f>
        <v>1</v>
      </c>
      <c r="L284" s="17">
        <f>SWITCH(data_survey!AD283,
 "Không",0,
 "Có một chút",1,
 "Rất lo lắng",2)</f>
        <v>2</v>
      </c>
      <c r="M284" s="17">
        <f>SWITCH(data_survey!AE283,
 "Không",0,
 "Có một chút",1,
 "Nhiều",2)</f>
        <v>0</v>
      </c>
      <c r="N284" s="17">
        <f>data_survey!BV283</f>
        <v>4</v>
      </c>
      <c r="O284" s="17">
        <f>SWITCH(data_survey!BY283,
 "Không",0,
 "Có",1,
 "Nhiều",2)</f>
        <v>0</v>
      </c>
      <c r="P284" s="17">
        <f>if(data_survey!BW283="Không", 0, 1)</f>
        <v>0</v>
      </c>
      <c r="Q284" s="17">
        <f>IF(OR(
ISNUMBER(SEARCH("cha",data_survey!BX283)),
ISNUMBER(SEARCH("mẹ",data_survey!BX283)),
ISNUMBER(SEARCH("ba mẹ",data_survey!BX283)),
ISNUMBER(SEARCH("bame",data_survey!BX283)),
ISNUMBER(SEARCH("gia đình",data_survey!BX283)),
ISNUMBER(SEARCH("chị",data_survey!BX283)),
ISNUMBER(SEARCH("anh",data_survey!BX283)),
ISNUMBER(SEARCH("ông bà",data_survey!BX283)),
ISNUMBER(SEARCH("giám hộ",data_survey!BX283))
),1,
IF(OR(
ISNUMBER(SEARCH("bản thân",data_survey!BX283)),
ISNUMBER(SEARCH("tự mình",data_survey!BX283)),
ISNUMBER(SEARCH("tự bản thân",data_survey!BX283)),
ISNUMBER(SEARCH("tiền đi làm",data_survey!BX283)),
ISNUMBER(SEARCH("nghiên cứu khoa học",data_survey!BX283)),
ISNUMBER(SEARCH("một nửa lo",data_survey!BX283))
),2,
IF(OR(
ISNUMBER(SEARCH("học bổng",data_survey!BX283)),
ISNUMBER(SEARCH("giảm học phí",data_survey!BX283)),
ISNUMBER(SEARCH("không cần HP",data_survey!BX283)),
ISNUMBER(SEARCH("sư phạm",data_survey!BX283))
),3,4)))</f>
        <v>1</v>
      </c>
      <c r="R284" s="17">
        <f>data_survey!AN283</f>
        <v>1</v>
      </c>
      <c r="S284" s="17">
        <f>data_survey!AJ283</f>
        <v>0</v>
      </c>
      <c r="T284" s="17">
        <f>data_survey!AJ283</f>
        <v>0</v>
      </c>
      <c r="U284" s="17">
        <f>data_survey!CI283</f>
        <v>0</v>
      </c>
      <c r="V284" s="17">
        <f>data_survey!CG283</f>
        <v>0</v>
      </c>
      <c r="W284" s="17">
        <f>data_survey!CE283</f>
        <v>0</v>
      </c>
      <c r="X284" s="17">
        <f>data_survey!CC283</f>
        <v>0</v>
      </c>
      <c r="Y284" s="17">
        <f>data_survey!CA283</f>
        <v>0</v>
      </c>
      <c r="Z284" s="17">
        <f>data_survey!BN283</f>
        <v>3</v>
      </c>
      <c r="AA284" s="17">
        <f>data_survey!BP283</f>
        <v>0</v>
      </c>
      <c r="AB284" s="17">
        <f>data_survey!BQ283</f>
        <v>1</v>
      </c>
      <c r="AC284" s="17">
        <f>data_survey!BT283</f>
        <v>0</v>
      </c>
      <c r="AD284" s="17">
        <f>data_survey!CU283</f>
        <v>0</v>
      </c>
      <c r="AE284" s="17">
        <f>data_survey!CV283</f>
        <v>0</v>
      </c>
      <c r="AF284" s="17">
        <f>data_survey!CW283</f>
        <v>0</v>
      </c>
      <c r="AG284" s="17">
        <f>data_survey!CO283</f>
        <v>0</v>
      </c>
      <c r="AH284" s="17">
        <f>data_survey!DA283</f>
        <v>0</v>
      </c>
      <c r="AI284" s="17">
        <f>data_survey!DC283</f>
        <v>0</v>
      </c>
      <c r="AJ284" s="17">
        <f>data_survey!DQ283</f>
        <v>0</v>
      </c>
      <c r="AK284" s="17">
        <f>data_survey!DF283</f>
        <v>0</v>
      </c>
      <c r="AL284" s="17">
        <f>if(AK284=1, data_survey!DN283, 0)</f>
        <v>0</v>
      </c>
      <c r="AM284" s="17">
        <f>data_survey!CM283</f>
        <v>0.75</v>
      </c>
      <c r="AN284" s="17">
        <f>data_survey!DH283</f>
        <v>0</v>
      </c>
      <c r="AO284" s="17">
        <f>data_survey!DJ283</f>
        <v>0</v>
      </c>
      <c r="AP284" s="17">
        <f>data_survey!DL283</f>
        <v>0</v>
      </c>
      <c r="AQ284" s="17">
        <f>data_survey!BC283</f>
        <v>1</v>
      </c>
      <c r="AR284" s="17">
        <f>data_survey!BD283</f>
        <v>1</v>
      </c>
      <c r="AS284" s="17">
        <f>data_survey!BE283</f>
        <v>1</v>
      </c>
      <c r="AT284" s="17">
        <f>data_survey!BF283</f>
        <v>1</v>
      </c>
      <c r="AU284" s="17">
        <f>data_survey!BG283</f>
        <v>1</v>
      </c>
      <c r="AV284" s="17">
        <f>data_survey!BH283</f>
        <v>1</v>
      </c>
      <c r="AW284" s="17">
        <f>data_survey!BI283</f>
        <v>1</v>
      </c>
      <c r="AX284" s="17">
        <f>data_survey!AP283</f>
        <v>1</v>
      </c>
      <c r="AY284" s="17">
        <f>data_survey!AQ283</f>
        <v>2</v>
      </c>
      <c r="AZ284" s="17">
        <f>data_survey!AR283</f>
        <v>1</v>
      </c>
      <c r="BA284" s="17">
        <f>data_survey!AS283</f>
        <v>1</v>
      </c>
      <c r="BB284" s="17">
        <f>data_survey!AT283</f>
        <v>1</v>
      </c>
      <c r="BC284" s="17">
        <f>data_survey!AU283</f>
        <v>2</v>
      </c>
      <c r="BD284" s="17">
        <f>data_survey!AV283</f>
        <v>1</v>
      </c>
      <c r="BE284" s="17">
        <f>data_survey!AW283</f>
        <v>1</v>
      </c>
      <c r="BF284" s="17">
        <f>data_survey!AX283</f>
        <v>1</v>
      </c>
      <c r="BG284" s="17"/>
    </row>
    <row r="285">
      <c r="A285" s="17">
        <f>if(data_survey!C284="Nam", 0, 1)</f>
        <v>0</v>
      </c>
      <c r="B285" s="17">
        <f>IFERROR(__xludf.DUMMYFUNCTION("LET(
  t, LOWER(TRIM(data_survey!E284)),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85" s="17">
        <f>IFERROR(__xludf.DUMMYFUNCTION("LET(
  t, LOWER(TRIM(data_survey!G284)),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85" s="17">
        <f>IFERROR(__xludf.DUMMYFUNCTION("LET(
  text, LOWER(data_survey!I284),
  IFERROR(
    IFS(
      REGEXMATCH(text,""ở cùng gia đình|ở trọ cùng gia đình""), 0,
      REGEXMATCH(text,""thuê trọ""), 1,
      REGEXMATCH(text,""ở ktx""), 2,
      REGEXMATCH(text,""có nhà tại khu vực đang học|c"&amp;"ó nhà|ở riêng tại chung cư""), 3,
      REGEXMATCH(text,""ở nhà người quen""), 4
    ),
  -1)
)"),4.0)</f>
        <v>4</v>
      </c>
      <c r="E285" s="17">
        <f>IFERROR(__xludf.DUMMYFUNCTION("LET(
  t, LOWER(TRIM(data_survey!K284)),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85" s="17">
        <f>IFERROR(__xludf.DUMMYFUNCTION("LET(
  t, LOWER(TRIM(data_survey!M284)),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85" s="17">
        <f>if(data_survey!O284="Có", 1, 0)</f>
        <v>0</v>
      </c>
      <c r="H285" s="17">
        <f>if(data_survey!R284="", 0, data_survey!R284)</f>
        <v>0</v>
      </c>
      <c r="I285" s="17">
        <f>data_survey!W284</f>
        <v>0</v>
      </c>
      <c r="J285" s="17">
        <f>if(data_survey!AF284="Không áp lực", 0, if(data_survey!AF284="Có chút áp lực", 1, if(data_survey!AF284="Áp lực nhiều", 2, 3)))</f>
        <v>2</v>
      </c>
      <c r="K285" s="17">
        <f>SWITCH(data_survey!AG284,
 "Không ảnh hưởng",0,
 "Có chút ảnh hưởng",1,
 "Ảnh hưởng nhiều",2,
 "Ảnh hưởng rất nhiều",3)</f>
        <v>1</v>
      </c>
      <c r="L285" s="17">
        <f>SWITCH(data_survey!AD284,
 "Không",0,
 "Có một chút",1,
 "Rất lo lắng",2)</f>
        <v>2</v>
      </c>
      <c r="M285" s="17">
        <f>SWITCH(data_survey!AE284,
 "Không",0,
 "Có một chút",1,
 "Nhiều",2)</f>
        <v>1</v>
      </c>
      <c r="N285" s="17">
        <f>data_survey!BV284</f>
        <v>3</v>
      </c>
      <c r="O285" s="17">
        <f>SWITCH(data_survey!BY284,
 "Không",0,
 "Có",1,
 "Nhiều",2)</f>
        <v>1</v>
      </c>
      <c r="P285" s="17">
        <f>if(data_survey!BW284="Không", 0, 1)</f>
        <v>1</v>
      </c>
      <c r="Q285" s="17">
        <f>IF(OR(
ISNUMBER(SEARCH("cha",data_survey!BX284)),
ISNUMBER(SEARCH("mẹ",data_survey!BX284)),
ISNUMBER(SEARCH("ba mẹ",data_survey!BX284)),
ISNUMBER(SEARCH("bame",data_survey!BX284)),
ISNUMBER(SEARCH("gia đình",data_survey!BX284)),
ISNUMBER(SEARCH("chị",data_survey!BX284)),
ISNUMBER(SEARCH("anh",data_survey!BX284)),
ISNUMBER(SEARCH("ông bà",data_survey!BX284)),
ISNUMBER(SEARCH("giám hộ",data_survey!BX284))
),1,
IF(OR(
ISNUMBER(SEARCH("bản thân",data_survey!BX284)),
ISNUMBER(SEARCH("tự mình",data_survey!BX284)),
ISNUMBER(SEARCH("tự bản thân",data_survey!BX284)),
ISNUMBER(SEARCH("tiền đi làm",data_survey!BX284)),
ISNUMBER(SEARCH("nghiên cứu khoa học",data_survey!BX284)),
ISNUMBER(SEARCH("một nửa lo",data_survey!BX284))
),2,
IF(OR(
ISNUMBER(SEARCH("học bổng",data_survey!BX284)),
ISNUMBER(SEARCH("giảm học phí",data_survey!BX284)),
ISNUMBER(SEARCH("không cần HP",data_survey!BX284)),
ISNUMBER(SEARCH("sư phạm",data_survey!BX284))
),3,4)))</f>
        <v>1</v>
      </c>
      <c r="R285" s="17">
        <f>data_survey!AN284</f>
        <v>1</v>
      </c>
      <c r="S285" s="17">
        <f>data_survey!AJ284</f>
        <v>1</v>
      </c>
      <c r="T285" s="17">
        <f>data_survey!AJ284</f>
        <v>1</v>
      </c>
      <c r="U285" s="17">
        <f>data_survey!CI284</f>
        <v>2</v>
      </c>
      <c r="V285" s="17">
        <f>data_survey!CG284</f>
        <v>2</v>
      </c>
      <c r="W285" s="17">
        <f>data_survey!CE284</f>
        <v>2</v>
      </c>
      <c r="X285" s="17">
        <f>data_survey!CC284</f>
        <v>2</v>
      </c>
      <c r="Y285" s="17">
        <f>data_survey!CA284</f>
        <v>2</v>
      </c>
      <c r="Z285" s="17">
        <f>data_survey!BN284</f>
        <v>5</v>
      </c>
      <c r="AA285" s="17">
        <f>data_survey!BP284</f>
        <v>1</v>
      </c>
      <c r="AB285" s="17">
        <f>data_survey!BQ284</f>
        <v>6</v>
      </c>
      <c r="AC285" s="17">
        <f>data_survey!BT284</f>
        <v>1</v>
      </c>
      <c r="AD285" s="17">
        <f>data_survey!CU284</f>
        <v>1</v>
      </c>
      <c r="AE285" s="17">
        <f>data_survey!CV284</f>
        <v>1</v>
      </c>
      <c r="AF285" s="17">
        <f>data_survey!CW284</f>
        <v>0</v>
      </c>
      <c r="AG285" s="17">
        <f>data_survey!CO284</f>
        <v>0</v>
      </c>
      <c r="AH285" s="17">
        <f>data_survey!DA284</f>
        <v>0</v>
      </c>
      <c r="AI285" s="17">
        <f>data_survey!DC284</f>
        <v>0</v>
      </c>
      <c r="AJ285" s="17">
        <f>data_survey!DQ284</f>
        <v>0</v>
      </c>
      <c r="AK285" s="17">
        <f>data_survey!DF284</f>
        <v>0</v>
      </c>
      <c r="AL285" s="17">
        <f>if(AK285=1, data_survey!DN284, 0)</f>
        <v>0</v>
      </c>
      <c r="AM285" s="17">
        <f>data_survey!CM284</f>
        <v>6</v>
      </c>
      <c r="AN285" s="17">
        <f>data_survey!DH284</f>
        <v>1</v>
      </c>
      <c r="AO285" s="17">
        <f>data_survey!DJ284</f>
        <v>0</v>
      </c>
      <c r="AP285" s="17">
        <f>data_survey!DL284</f>
        <v>0</v>
      </c>
      <c r="AQ285" s="17">
        <f>data_survey!BC284</f>
        <v>1</v>
      </c>
      <c r="AR285" s="17">
        <f>data_survey!BD284</f>
        <v>1</v>
      </c>
      <c r="AS285" s="17">
        <f>data_survey!BE284</f>
        <v>1</v>
      </c>
      <c r="AT285" s="17">
        <f>data_survey!BF284</f>
        <v>1</v>
      </c>
      <c r="AU285" s="17">
        <f>data_survey!BG284</f>
        <v>1</v>
      </c>
      <c r="AV285" s="17">
        <f>data_survey!BH284</f>
        <v>1</v>
      </c>
      <c r="AW285" s="17">
        <f>data_survey!BI284</f>
        <v>1</v>
      </c>
      <c r="AX285" s="17">
        <f>data_survey!AP284</f>
        <v>3</v>
      </c>
      <c r="AY285" s="17">
        <f>data_survey!AQ284</f>
        <v>2</v>
      </c>
      <c r="AZ285" s="17">
        <f>data_survey!AR284</f>
        <v>3</v>
      </c>
      <c r="BA285" s="17">
        <f>data_survey!AS284</f>
        <v>1</v>
      </c>
      <c r="BB285" s="17">
        <f>data_survey!AT284</f>
        <v>2</v>
      </c>
      <c r="BC285" s="17">
        <f>data_survey!AU284</f>
        <v>1</v>
      </c>
      <c r="BD285" s="17">
        <f>data_survey!AV284</f>
        <v>1</v>
      </c>
      <c r="BE285" s="17">
        <f>data_survey!AW284</f>
        <v>1</v>
      </c>
      <c r="BF285" s="17">
        <f>data_survey!AX284</f>
        <v>1</v>
      </c>
      <c r="BG285" s="17"/>
    </row>
    <row r="286">
      <c r="A286" s="17">
        <f>if(data_survey!C285="Nam", 0, 1)</f>
        <v>0</v>
      </c>
      <c r="B286" s="17">
        <f>IFERROR(__xludf.DUMMYFUNCTION("LET(
  t, LOWER(TRIM(data_survey!E285)),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286" s="17">
        <f>IFERROR(__xludf.DUMMYFUNCTION("LET(
  t, LOWER(TRIM(data_survey!G285)),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86" s="17">
        <f>IFERROR(__xludf.DUMMYFUNCTION("LET(
  text, LOWER(data_survey!I285),
  IFERROR(
    IFS(
      REGEXMATCH(text,""ở cùng gia đình|ở trọ cùng gia đình""), 0,
      REGEXMATCH(text,""thuê trọ""), 1,
      REGEXMATCH(text,""ở ktx""), 2,
      REGEXMATCH(text,""có nhà tại khu vực đang học|c"&amp;"ó nhà|ở riêng tại chung cư""), 3,
      REGEXMATCH(text,""ở nhà người quen""), 4
    ),
  -1)
)"),0.0)</f>
        <v>0</v>
      </c>
      <c r="E286" s="17">
        <f>IFERROR(__xludf.DUMMYFUNCTION("LET(
  t, LOWER(TRIM(data_survey!K285)),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86" s="17">
        <f>IFERROR(__xludf.DUMMYFUNCTION("LET(
  t, LOWER(TRIM(data_survey!M285)),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86" s="17">
        <f>if(data_survey!O285="Có", 1, 0)</f>
        <v>0</v>
      </c>
      <c r="H286" s="17">
        <f>if(data_survey!R285="", 0, data_survey!R285)</f>
        <v>0</v>
      </c>
      <c r="I286" s="17">
        <f>data_survey!W285</f>
        <v>0</v>
      </c>
      <c r="J286" s="17">
        <f>if(data_survey!AF285="Không áp lực", 0, if(data_survey!AF285="Có chút áp lực", 1, if(data_survey!AF285="Áp lực nhiều", 2, 3)))</f>
        <v>1</v>
      </c>
      <c r="K286" s="17">
        <f>SWITCH(data_survey!AG285,
 "Không ảnh hưởng",0,
 "Có chút ảnh hưởng",1,
 "Ảnh hưởng nhiều",2,
 "Ảnh hưởng rất nhiều",3)</f>
        <v>2</v>
      </c>
      <c r="L286" s="17">
        <f>SWITCH(data_survey!AD285,
 "Không",0,
 "Có một chút",1,
 "Rất lo lắng",2)</f>
        <v>1</v>
      </c>
      <c r="M286" s="17">
        <f>SWITCH(data_survey!AE285,
 "Không",0,
 "Có một chút",1,
 "Nhiều",2)</f>
        <v>0</v>
      </c>
      <c r="N286" s="17">
        <f>data_survey!BV285</f>
        <v>3</v>
      </c>
      <c r="O286" s="17">
        <f>SWITCH(data_survey!BY285,
 "Không",0,
 "Có",1,
 "Nhiều",2)</f>
        <v>1</v>
      </c>
      <c r="P286" s="17">
        <f>if(data_survey!BW285="Không", 0, 1)</f>
        <v>0</v>
      </c>
      <c r="Q286" s="17">
        <f>IF(OR(
ISNUMBER(SEARCH("cha",data_survey!BX285)),
ISNUMBER(SEARCH("mẹ",data_survey!BX285)),
ISNUMBER(SEARCH("ba mẹ",data_survey!BX285)),
ISNUMBER(SEARCH("bame",data_survey!BX285)),
ISNUMBER(SEARCH("gia đình",data_survey!BX285)),
ISNUMBER(SEARCH("chị",data_survey!BX285)),
ISNUMBER(SEARCH("anh",data_survey!BX285)),
ISNUMBER(SEARCH("ông bà",data_survey!BX285)),
ISNUMBER(SEARCH("giám hộ",data_survey!BX285))
),1,
IF(OR(
ISNUMBER(SEARCH("bản thân",data_survey!BX285)),
ISNUMBER(SEARCH("tự mình",data_survey!BX285)),
ISNUMBER(SEARCH("tự bản thân",data_survey!BX285)),
ISNUMBER(SEARCH("tiền đi làm",data_survey!BX285)),
ISNUMBER(SEARCH("nghiên cứu khoa học",data_survey!BX285)),
ISNUMBER(SEARCH("một nửa lo",data_survey!BX285))
),2,
IF(OR(
ISNUMBER(SEARCH("học bổng",data_survey!BX285)),
ISNUMBER(SEARCH("giảm học phí",data_survey!BX285)),
ISNUMBER(SEARCH("không cần HP",data_survey!BX285)),
ISNUMBER(SEARCH("sư phạm",data_survey!BX285))
),3,4)))</f>
        <v>1</v>
      </c>
      <c r="R286" s="17">
        <f>data_survey!AN285</f>
        <v>1</v>
      </c>
      <c r="S286" s="17">
        <f>data_survey!AJ285</f>
        <v>2</v>
      </c>
      <c r="T286" s="17">
        <f>data_survey!AJ285</f>
        <v>2</v>
      </c>
      <c r="U286" s="17">
        <f>data_survey!CI285</f>
        <v>1</v>
      </c>
      <c r="V286" s="17">
        <f>data_survey!CG285</f>
        <v>1</v>
      </c>
      <c r="W286" s="17">
        <f>data_survey!CE285</f>
        <v>1</v>
      </c>
      <c r="X286" s="17">
        <f>data_survey!CC285</f>
        <v>2</v>
      </c>
      <c r="Y286" s="17">
        <f>data_survey!CA285</f>
        <v>1</v>
      </c>
      <c r="Z286" s="17">
        <f>data_survey!BN285</f>
        <v>2</v>
      </c>
      <c r="AA286" s="17">
        <f>data_survey!BP285</f>
        <v>0</v>
      </c>
      <c r="AB286" s="17">
        <f>data_survey!BQ285</f>
        <v>3</v>
      </c>
      <c r="AC286" s="17">
        <f>data_survey!BT285</f>
        <v>1</v>
      </c>
      <c r="AD286" s="17">
        <f>data_survey!CU285</f>
        <v>1</v>
      </c>
      <c r="AE286" s="17">
        <f>data_survey!CV285</f>
        <v>1</v>
      </c>
      <c r="AF286" s="17">
        <f>data_survey!CW285</f>
        <v>1</v>
      </c>
      <c r="AG286" s="17">
        <f>data_survey!CO285</f>
        <v>1</v>
      </c>
      <c r="AH286" s="17">
        <f>data_survey!DA285</f>
        <v>1</v>
      </c>
      <c r="AI286" s="17">
        <f>data_survey!DC285</f>
        <v>1</v>
      </c>
      <c r="AJ286" s="17">
        <f>data_survey!DQ285</f>
        <v>0</v>
      </c>
      <c r="AK286" s="17">
        <f>data_survey!DF285</f>
        <v>0</v>
      </c>
      <c r="AL286" s="17">
        <f>if(AK286=1, data_survey!DN285, 0)</f>
        <v>0</v>
      </c>
      <c r="AM286" s="17">
        <f>data_survey!CM285</f>
        <v>0.33</v>
      </c>
      <c r="AN286" s="17">
        <f>data_survey!DH285</f>
        <v>1</v>
      </c>
      <c r="AO286" s="17">
        <f>data_survey!DJ285</f>
        <v>0</v>
      </c>
      <c r="AP286" s="17">
        <f>data_survey!DL285</f>
        <v>0</v>
      </c>
      <c r="AQ286" s="17">
        <f>data_survey!BC285</f>
        <v>3</v>
      </c>
      <c r="AR286" s="17">
        <f>data_survey!BD285</f>
        <v>2</v>
      </c>
      <c r="AS286" s="17">
        <f>data_survey!BE285</f>
        <v>2</v>
      </c>
      <c r="AT286" s="17">
        <f>data_survey!BF285</f>
        <v>3</v>
      </c>
      <c r="AU286" s="17">
        <f>data_survey!BG285</f>
        <v>3</v>
      </c>
      <c r="AV286" s="17">
        <f>data_survey!BH285</f>
        <v>3</v>
      </c>
      <c r="AW286" s="17">
        <f>data_survey!BI285</f>
        <v>3</v>
      </c>
      <c r="AX286" s="17">
        <f>data_survey!AP285</f>
        <v>2</v>
      </c>
      <c r="AY286" s="17">
        <f>data_survey!AQ285</f>
        <v>3</v>
      </c>
      <c r="AZ286" s="17">
        <f>data_survey!AR285</f>
        <v>2</v>
      </c>
      <c r="BA286" s="17">
        <f>data_survey!AS285</f>
        <v>4</v>
      </c>
      <c r="BB286" s="17">
        <f>data_survey!AT285</f>
        <v>3</v>
      </c>
      <c r="BC286" s="17">
        <f>data_survey!AU285</f>
        <v>3</v>
      </c>
      <c r="BD286" s="17">
        <f>data_survey!AV285</f>
        <v>2</v>
      </c>
      <c r="BE286" s="17">
        <f>data_survey!AW285</f>
        <v>2</v>
      </c>
      <c r="BF286" s="17">
        <f>data_survey!AX285</f>
        <v>2</v>
      </c>
      <c r="BG286" s="17"/>
    </row>
    <row r="287">
      <c r="A287" s="17">
        <f>if(data_survey!C286="Nam", 0, 1)</f>
        <v>1</v>
      </c>
      <c r="B287" s="17">
        <f>IFERROR(__xludf.DUMMYFUNCTION("LET(
  t, LOWER(TRIM(data_survey!E286)),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87" s="17">
        <f>IFERROR(__xludf.DUMMYFUNCTION("LET(
  t, LOWER(TRIM(data_survey!G286)),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87" s="17">
        <f>IFERROR(__xludf.DUMMYFUNCTION("LET(
  text, LOWER(data_survey!I286),
  IFERROR(
    IFS(
      REGEXMATCH(text,""ở cùng gia đình|ở trọ cùng gia đình""), 0,
      REGEXMATCH(text,""thuê trọ""), 1,
      REGEXMATCH(text,""ở ktx""), 2,
      REGEXMATCH(text,""có nhà tại khu vực đang học|c"&amp;"ó nhà|ở riêng tại chung cư""), 3,
      REGEXMATCH(text,""ở nhà người quen""), 4
    ),
  -1)
)"),0.0)</f>
        <v>0</v>
      </c>
      <c r="E287" s="17">
        <f>IFERROR(__xludf.DUMMYFUNCTION("LET(
  t, LOWER(TRIM(data_survey!K286)),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87" s="17">
        <f>IFERROR(__xludf.DUMMYFUNCTION("LET(
  t, LOWER(TRIM(data_survey!M286)),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87" s="17">
        <f>if(data_survey!O286="Có", 1, 0)</f>
        <v>0</v>
      </c>
      <c r="H287" s="17">
        <f>if(data_survey!R286="", 0, data_survey!R286)</f>
        <v>0</v>
      </c>
      <c r="I287" s="17">
        <f>data_survey!W286</f>
        <v>0</v>
      </c>
      <c r="J287" s="17">
        <f>if(data_survey!AF286="Không áp lực", 0, if(data_survey!AF286="Có chút áp lực", 1, if(data_survey!AF286="Áp lực nhiều", 2, 3)))</f>
        <v>1</v>
      </c>
      <c r="K287" s="17">
        <f>SWITCH(data_survey!AG286,
 "Không ảnh hưởng",0,
 "Có chút ảnh hưởng",1,
 "Ảnh hưởng nhiều",2,
 "Ảnh hưởng rất nhiều",3)</f>
        <v>1</v>
      </c>
      <c r="L287" s="17">
        <f>SWITCH(data_survey!AD286,
 "Không",0,
 "Có một chút",1,
 "Rất lo lắng",2)</f>
        <v>2</v>
      </c>
      <c r="M287" s="17">
        <f>SWITCH(data_survey!AE286,
 "Không",0,
 "Có một chút",1,
 "Nhiều",2)</f>
        <v>0</v>
      </c>
      <c r="N287" s="17">
        <f>data_survey!BV286</f>
        <v>3</v>
      </c>
      <c r="O287" s="17">
        <f>SWITCH(data_survey!BY286,
 "Không",0,
 "Có",1,
 "Nhiều",2)</f>
        <v>0</v>
      </c>
      <c r="P287" s="17">
        <f>if(data_survey!BW286="Không", 0, 1)</f>
        <v>0</v>
      </c>
      <c r="Q287" s="17">
        <f>IF(OR(
ISNUMBER(SEARCH("cha",data_survey!BX286)),
ISNUMBER(SEARCH("mẹ",data_survey!BX286)),
ISNUMBER(SEARCH("ba mẹ",data_survey!BX286)),
ISNUMBER(SEARCH("bame",data_survey!BX286)),
ISNUMBER(SEARCH("gia đình",data_survey!BX286)),
ISNUMBER(SEARCH("chị",data_survey!BX286)),
ISNUMBER(SEARCH("anh",data_survey!BX286)),
ISNUMBER(SEARCH("ông bà",data_survey!BX286)),
ISNUMBER(SEARCH("giám hộ",data_survey!BX286))
),1,
IF(OR(
ISNUMBER(SEARCH("bản thân",data_survey!BX286)),
ISNUMBER(SEARCH("tự mình",data_survey!BX286)),
ISNUMBER(SEARCH("tự bản thân",data_survey!BX286)),
ISNUMBER(SEARCH("tiền đi làm",data_survey!BX286)),
ISNUMBER(SEARCH("nghiên cứu khoa học",data_survey!BX286)),
ISNUMBER(SEARCH("một nửa lo",data_survey!BX286))
),2,
IF(OR(
ISNUMBER(SEARCH("học bổng",data_survey!BX286)),
ISNUMBER(SEARCH("giảm học phí",data_survey!BX286)),
ISNUMBER(SEARCH("không cần HP",data_survey!BX286)),
ISNUMBER(SEARCH("sư phạm",data_survey!BX286))
),3,4)))</f>
        <v>1</v>
      </c>
      <c r="R287" s="17">
        <f>data_survey!AN286</f>
        <v>1</v>
      </c>
      <c r="S287" s="17">
        <f>data_survey!AJ286</f>
        <v>3</v>
      </c>
      <c r="T287" s="17">
        <f>data_survey!AJ286</f>
        <v>3</v>
      </c>
      <c r="U287" s="17">
        <f>data_survey!CI286</f>
        <v>1</v>
      </c>
      <c r="V287" s="17">
        <f>data_survey!CG286</f>
        <v>2</v>
      </c>
      <c r="W287" s="17">
        <f>data_survey!CE286</f>
        <v>1</v>
      </c>
      <c r="X287" s="17">
        <f>data_survey!CC286</f>
        <v>1</v>
      </c>
      <c r="Y287" s="17">
        <f>data_survey!CA286</f>
        <v>1</v>
      </c>
      <c r="Z287" s="17">
        <f>data_survey!BN286</f>
        <v>1</v>
      </c>
      <c r="AA287" s="17">
        <f>data_survey!BP286</f>
        <v>0</v>
      </c>
      <c r="AB287" s="17">
        <f>data_survey!BQ286</f>
        <v>1</v>
      </c>
      <c r="AC287" s="17">
        <f>data_survey!BT286</f>
        <v>0</v>
      </c>
      <c r="AD287" s="17">
        <f>data_survey!CU286</f>
        <v>0</v>
      </c>
      <c r="AE287" s="17">
        <f>data_survey!CV286</f>
        <v>0</v>
      </c>
      <c r="AF287" s="17">
        <f>data_survey!CW286</f>
        <v>0</v>
      </c>
      <c r="AG287" s="17">
        <f>data_survey!CO286</f>
        <v>1</v>
      </c>
      <c r="AH287" s="17">
        <f>data_survey!DA286</f>
        <v>0</v>
      </c>
      <c r="AI287" s="17">
        <f>data_survey!DC286</f>
        <v>0</v>
      </c>
      <c r="AJ287" s="17">
        <f>data_survey!DQ286</f>
        <v>0</v>
      </c>
      <c r="AK287" s="17">
        <f>data_survey!DF286</f>
        <v>0</v>
      </c>
      <c r="AL287" s="17">
        <f>if(AK287=1, data_survey!DN286, 0)</f>
        <v>0</v>
      </c>
      <c r="AM287" s="17">
        <f>data_survey!CM286</f>
        <v>6</v>
      </c>
      <c r="AN287" s="17">
        <f>data_survey!DH286</f>
        <v>0</v>
      </c>
      <c r="AO287" s="17">
        <f>data_survey!DJ286</f>
        <v>0</v>
      </c>
      <c r="AP287" s="17">
        <f>data_survey!DL286</f>
        <v>0</v>
      </c>
      <c r="AQ287" s="17">
        <f>data_survey!BC286</f>
        <v>1</v>
      </c>
      <c r="AR287" s="17">
        <f>data_survey!BD286</f>
        <v>1</v>
      </c>
      <c r="AS287" s="17">
        <f>data_survey!BE286</f>
        <v>3</v>
      </c>
      <c r="AT287" s="17">
        <f>data_survey!BF286</f>
        <v>2</v>
      </c>
      <c r="AU287" s="17">
        <f>data_survey!BG286</f>
        <v>3</v>
      </c>
      <c r="AV287" s="17">
        <f>data_survey!BH286</f>
        <v>2</v>
      </c>
      <c r="AW287" s="17">
        <f>data_survey!BI286</f>
        <v>2</v>
      </c>
      <c r="AX287" s="17">
        <f>data_survey!AP286</f>
        <v>2</v>
      </c>
      <c r="AY287" s="17">
        <f>data_survey!AQ286</f>
        <v>4</v>
      </c>
      <c r="AZ287" s="17">
        <f>data_survey!AR286</f>
        <v>1</v>
      </c>
      <c r="BA287" s="17">
        <f>data_survey!AS286</f>
        <v>4</v>
      </c>
      <c r="BB287" s="17">
        <f>data_survey!AT286</f>
        <v>2</v>
      </c>
      <c r="BC287" s="17">
        <f>data_survey!AU286</f>
        <v>3</v>
      </c>
      <c r="BD287" s="17">
        <f>data_survey!AV286</f>
        <v>2</v>
      </c>
      <c r="BE287" s="17">
        <f>data_survey!AW286</f>
        <v>1</v>
      </c>
      <c r="BF287" s="17">
        <f>data_survey!AX286</f>
        <v>2</v>
      </c>
      <c r="BG287" s="17"/>
    </row>
    <row r="288">
      <c r="A288" s="17">
        <f>if(data_survey!C287="Nam", 0, 1)</f>
        <v>1</v>
      </c>
      <c r="B288" s="17">
        <f>IFERROR(__xludf.DUMMYFUNCTION("LET(
  t, LOWER(TRIM(data_survey!E287)),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288" s="17">
        <f>IFERROR(__xludf.DUMMYFUNCTION("LET(
  t, LOWER(TRIM(data_survey!G287)),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88" s="17">
        <f>IFERROR(__xludf.DUMMYFUNCTION("LET(
  text, LOWER(data_survey!I287),
  IFERROR(
    IFS(
      REGEXMATCH(text,""ở cùng gia đình|ở trọ cùng gia đình""), 0,
      REGEXMATCH(text,""thuê trọ""), 1,
      REGEXMATCH(text,""ở ktx""), 2,
      REGEXMATCH(text,""có nhà tại khu vực đang học|c"&amp;"ó nhà|ở riêng tại chung cư""), 3,
      REGEXMATCH(text,""ở nhà người quen""), 4
    ),
  -1)
)"),1.0)</f>
        <v>1</v>
      </c>
      <c r="E288" s="17">
        <f>IFERROR(__xludf.DUMMYFUNCTION("LET(
  t, LOWER(TRIM(data_survey!K287)),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88" s="17">
        <f>IFERROR(__xludf.DUMMYFUNCTION("LET(
  t, LOWER(TRIM(data_survey!M287)),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88" s="17">
        <f>if(data_survey!O287="Có", 1, 0)</f>
        <v>0</v>
      </c>
      <c r="H288" s="17">
        <f>if(data_survey!R287="", 0, data_survey!R287)</f>
        <v>0</v>
      </c>
      <c r="I288" s="17">
        <f>data_survey!W287</f>
        <v>0</v>
      </c>
      <c r="J288" s="17">
        <f>if(data_survey!AF287="Không áp lực", 0, if(data_survey!AF287="Có chút áp lực", 1, if(data_survey!AF287="Áp lực nhiều", 2, 3)))</f>
        <v>2</v>
      </c>
      <c r="K288" s="17">
        <f>SWITCH(data_survey!AG287,
 "Không ảnh hưởng",0,
 "Có chút ảnh hưởng",1,
 "Ảnh hưởng nhiều",2,
 "Ảnh hưởng rất nhiều",3)</f>
        <v>1</v>
      </c>
      <c r="L288" s="17">
        <f>SWITCH(data_survey!AD287,
 "Không",0,
 "Có một chút",1,
 "Rất lo lắng",2)</f>
        <v>2</v>
      </c>
      <c r="M288" s="17">
        <f>SWITCH(data_survey!AE287,
 "Không",0,
 "Có một chút",1,
 "Nhiều",2)</f>
        <v>1</v>
      </c>
      <c r="N288" s="17">
        <f>data_survey!BV287</f>
        <v>3</v>
      </c>
      <c r="O288" s="17">
        <f>SWITCH(data_survey!BY287,
 "Không",0,
 "Có",1,
 "Nhiều",2)</f>
        <v>0</v>
      </c>
      <c r="P288" s="17">
        <f>if(data_survey!BW287="Không", 0, 1)</f>
        <v>0</v>
      </c>
      <c r="Q288" s="17">
        <f>IF(OR(
ISNUMBER(SEARCH("cha",data_survey!BX287)),
ISNUMBER(SEARCH("mẹ",data_survey!BX287)),
ISNUMBER(SEARCH("ba mẹ",data_survey!BX287)),
ISNUMBER(SEARCH("bame",data_survey!BX287)),
ISNUMBER(SEARCH("gia đình",data_survey!BX287)),
ISNUMBER(SEARCH("chị",data_survey!BX287)),
ISNUMBER(SEARCH("anh",data_survey!BX287)),
ISNUMBER(SEARCH("ông bà",data_survey!BX287)),
ISNUMBER(SEARCH("giám hộ",data_survey!BX287))
),1,
IF(OR(
ISNUMBER(SEARCH("bản thân",data_survey!BX287)),
ISNUMBER(SEARCH("tự mình",data_survey!BX287)),
ISNUMBER(SEARCH("tự bản thân",data_survey!BX287)),
ISNUMBER(SEARCH("tiền đi làm",data_survey!BX287)),
ISNUMBER(SEARCH("nghiên cứu khoa học",data_survey!BX287)),
ISNUMBER(SEARCH("một nửa lo",data_survey!BX287))
),2,
IF(OR(
ISNUMBER(SEARCH("học bổng",data_survey!BX287)),
ISNUMBER(SEARCH("giảm học phí",data_survey!BX287)),
ISNUMBER(SEARCH("không cần HP",data_survey!BX287)),
ISNUMBER(SEARCH("sư phạm",data_survey!BX287))
),3,4)))</f>
        <v>1</v>
      </c>
      <c r="R288" s="17">
        <f>data_survey!AN287</f>
        <v>1</v>
      </c>
      <c r="S288" s="17">
        <f>data_survey!AJ287</f>
        <v>1</v>
      </c>
      <c r="T288" s="17">
        <f>data_survey!AJ287</f>
        <v>1</v>
      </c>
      <c r="U288" s="17">
        <f>data_survey!CI287</f>
        <v>1</v>
      </c>
      <c r="V288" s="17">
        <f>data_survey!CG287</f>
        <v>2</v>
      </c>
      <c r="W288" s="17">
        <f>data_survey!CE287</f>
        <v>1</v>
      </c>
      <c r="X288" s="17">
        <f>data_survey!CC287</f>
        <v>2</v>
      </c>
      <c r="Y288" s="17">
        <f>data_survey!CA287</f>
        <v>2</v>
      </c>
      <c r="Z288" s="17">
        <f>data_survey!BN287</f>
        <v>4</v>
      </c>
      <c r="AA288" s="17">
        <f>data_survey!BP287</f>
        <v>0</v>
      </c>
      <c r="AB288" s="17">
        <f>data_survey!BQ287</f>
        <v>1</v>
      </c>
      <c r="AC288" s="17">
        <f>data_survey!BT287</f>
        <v>0</v>
      </c>
      <c r="AD288" s="17">
        <f>data_survey!CU287</f>
        <v>0</v>
      </c>
      <c r="AE288" s="17">
        <f>data_survey!CV287</f>
        <v>0</v>
      </c>
      <c r="AF288" s="17">
        <f>data_survey!CW287</f>
        <v>0</v>
      </c>
      <c r="AG288" s="17">
        <f>data_survey!CO287</f>
        <v>1</v>
      </c>
      <c r="AH288" s="17">
        <f>data_survey!DA287</f>
        <v>0</v>
      </c>
      <c r="AI288" s="17">
        <f>data_survey!DC287</f>
        <v>0</v>
      </c>
      <c r="AJ288" s="17">
        <f>data_survey!DQ287</f>
        <v>1</v>
      </c>
      <c r="AK288" s="17">
        <f>data_survey!DF287</f>
        <v>0</v>
      </c>
      <c r="AL288" s="17">
        <f>if(AK288=1, data_survey!DN287, 0)</f>
        <v>0</v>
      </c>
      <c r="AM288" s="17">
        <f>data_survey!CM287</f>
        <v>6</v>
      </c>
      <c r="AN288" s="17">
        <f>data_survey!DH287</f>
        <v>0</v>
      </c>
      <c r="AO288" s="17">
        <f>data_survey!DJ287</f>
        <v>0</v>
      </c>
      <c r="AP288" s="17">
        <f>data_survey!DL287</f>
        <v>0</v>
      </c>
      <c r="AQ288" s="17">
        <f>data_survey!BC287</f>
        <v>2</v>
      </c>
      <c r="AR288" s="17">
        <f>data_survey!BD287</f>
        <v>3</v>
      </c>
      <c r="AS288" s="17">
        <f>data_survey!BE287</f>
        <v>3</v>
      </c>
      <c r="AT288" s="17">
        <f>data_survey!BF287</f>
        <v>2</v>
      </c>
      <c r="AU288" s="17">
        <f>data_survey!BG287</f>
        <v>2</v>
      </c>
      <c r="AV288" s="17">
        <f>data_survey!BH287</f>
        <v>2</v>
      </c>
      <c r="AW288" s="17">
        <f>data_survey!BI287</f>
        <v>1</v>
      </c>
      <c r="AX288" s="17">
        <f>data_survey!AP287</f>
        <v>2</v>
      </c>
      <c r="AY288" s="17">
        <f>data_survey!AQ287</f>
        <v>3</v>
      </c>
      <c r="AZ288" s="17">
        <f>data_survey!AR287</f>
        <v>2</v>
      </c>
      <c r="BA288" s="17">
        <f>data_survey!AS287</f>
        <v>2</v>
      </c>
      <c r="BB288" s="17">
        <f>data_survey!AT287</f>
        <v>2</v>
      </c>
      <c r="BC288" s="17">
        <f>data_survey!AU287</f>
        <v>3</v>
      </c>
      <c r="BD288" s="17">
        <f>data_survey!AV287</f>
        <v>2</v>
      </c>
      <c r="BE288" s="17">
        <f>data_survey!AW287</f>
        <v>2</v>
      </c>
      <c r="BF288" s="17">
        <f>data_survey!AX287</f>
        <v>2</v>
      </c>
      <c r="BG288" s="17"/>
    </row>
    <row r="289">
      <c r="A289" s="17">
        <f>if(data_survey!C288="Nam", 0, 1)</f>
        <v>1</v>
      </c>
      <c r="B289" s="17">
        <f>IFERROR(__xludf.DUMMYFUNCTION("LET(
  t, LOWER(TRIM(data_survey!E288)),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89" s="17">
        <f>IFERROR(__xludf.DUMMYFUNCTION("LET(
  t, LOWER(TRIM(data_survey!G288)),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89" s="17">
        <f>IFERROR(__xludf.DUMMYFUNCTION("LET(
  text, LOWER(data_survey!I288),
  IFERROR(
    IFS(
      REGEXMATCH(text,""ở cùng gia đình|ở trọ cùng gia đình""), 0,
      REGEXMATCH(text,""thuê trọ""), 1,
      REGEXMATCH(text,""ở ktx""), 2,
      REGEXMATCH(text,""có nhà tại khu vực đang học|c"&amp;"ó nhà|ở riêng tại chung cư""), 3,
      REGEXMATCH(text,""ở nhà người quen""), 4
    ),
  -1)
)"),1.0)</f>
        <v>1</v>
      </c>
      <c r="E289" s="17">
        <f>IFERROR(__xludf.DUMMYFUNCTION("LET(
  t, LOWER(TRIM(data_survey!K288)),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89" s="17">
        <f>IFERROR(__xludf.DUMMYFUNCTION("LET(
  t, LOWER(TRIM(data_survey!M288)),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89" s="17">
        <f>if(data_survey!O288="Có", 1, 0)</f>
        <v>0</v>
      </c>
      <c r="H289" s="17">
        <f>if(data_survey!R288="", 0, data_survey!R288)</f>
        <v>0</v>
      </c>
      <c r="I289" s="17">
        <f>data_survey!W288</f>
        <v>0</v>
      </c>
      <c r="J289" s="17">
        <f>if(data_survey!AF288="Không áp lực", 0, if(data_survey!AF288="Có chút áp lực", 1, if(data_survey!AF288="Áp lực nhiều", 2, 3)))</f>
        <v>1</v>
      </c>
      <c r="K289" s="17">
        <f>SWITCH(data_survey!AG288,
 "Không ảnh hưởng",0,
 "Có chút ảnh hưởng",1,
 "Ảnh hưởng nhiều",2,
 "Ảnh hưởng rất nhiều",3)</f>
        <v>1</v>
      </c>
      <c r="L289" s="17">
        <f>SWITCH(data_survey!AD288,
 "Không",0,
 "Có một chút",1,
 "Rất lo lắng",2)</f>
        <v>1</v>
      </c>
      <c r="M289" s="17">
        <f>SWITCH(data_survey!AE288,
 "Không",0,
 "Có một chút",1,
 "Nhiều",2)</f>
        <v>0</v>
      </c>
      <c r="N289" s="17">
        <f>data_survey!BV288</f>
        <v>3</v>
      </c>
      <c r="O289" s="17">
        <f>SWITCH(data_survey!BY288,
 "Không",0,
 "Có",1,
 "Nhiều",2)</f>
        <v>0</v>
      </c>
      <c r="P289" s="17">
        <f>if(data_survey!BW288="Không", 0, 1)</f>
        <v>0</v>
      </c>
      <c r="Q289" s="17">
        <f>IF(OR(
ISNUMBER(SEARCH("cha",data_survey!BX288)),
ISNUMBER(SEARCH("mẹ",data_survey!BX288)),
ISNUMBER(SEARCH("ba mẹ",data_survey!BX288)),
ISNUMBER(SEARCH("bame",data_survey!BX288)),
ISNUMBER(SEARCH("gia đình",data_survey!BX288)),
ISNUMBER(SEARCH("chị",data_survey!BX288)),
ISNUMBER(SEARCH("anh",data_survey!BX288)),
ISNUMBER(SEARCH("ông bà",data_survey!BX288)),
ISNUMBER(SEARCH("giám hộ",data_survey!BX288))
),1,
IF(OR(
ISNUMBER(SEARCH("bản thân",data_survey!BX288)),
ISNUMBER(SEARCH("tự mình",data_survey!BX288)),
ISNUMBER(SEARCH("tự bản thân",data_survey!BX288)),
ISNUMBER(SEARCH("tiền đi làm",data_survey!BX288)),
ISNUMBER(SEARCH("nghiên cứu khoa học",data_survey!BX288)),
ISNUMBER(SEARCH("một nửa lo",data_survey!BX288))
),2,
IF(OR(
ISNUMBER(SEARCH("học bổng",data_survey!BX288)),
ISNUMBER(SEARCH("giảm học phí",data_survey!BX288)),
ISNUMBER(SEARCH("không cần HP",data_survey!BX288)),
ISNUMBER(SEARCH("sư phạm",data_survey!BX288))
),3,4)))</f>
        <v>1</v>
      </c>
      <c r="R289" s="17">
        <f>data_survey!AN288</f>
        <v>0</v>
      </c>
      <c r="S289" s="17">
        <f>data_survey!AJ288</f>
        <v>0</v>
      </c>
      <c r="T289" s="17">
        <f>data_survey!AJ288</f>
        <v>0</v>
      </c>
      <c r="U289" s="17">
        <f>data_survey!CI288</f>
        <v>1</v>
      </c>
      <c r="V289" s="17">
        <f>data_survey!CG288</f>
        <v>1</v>
      </c>
      <c r="W289" s="17">
        <f>data_survey!CE288</f>
        <v>2</v>
      </c>
      <c r="X289" s="17">
        <f>data_survey!CC288</f>
        <v>1</v>
      </c>
      <c r="Y289" s="17">
        <f>data_survey!CA288</f>
        <v>0</v>
      </c>
      <c r="Z289" s="17">
        <f>data_survey!BN288</f>
        <v>1</v>
      </c>
      <c r="AA289" s="17">
        <f>data_survey!BP288</f>
        <v>0</v>
      </c>
      <c r="AB289" s="17">
        <f>data_survey!BQ288</f>
        <v>2</v>
      </c>
      <c r="AC289" s="17">
        <f>data_survey!BT288</f>
        <v>1</v>
      </c>
      <c r="AD289" s="17">
        <f>data_survey!CU288</f>
        <v>0</v>
      </c>
      <c r="AE289" s="17">
        <f>data_survey!CV288</f>
        <v>0</v>
      </c>
      <c r="AF289" s="17">
        <f>data_survey!CW288</f>
        <v>0</v>
      </c>
      <c r="AG289" s="17">
        <f>data_survey!CO288</f>
        <v>0</v>
      </c>
      <c r="AH289" s="17">
        <f>data_survey!DA288</f>
        <v>0</v>
      </c>
      <c r="AI289" s="17">
        <f>data_survey!DC288</f>
        <v>0</v>
      </c>
      <c r="AJ289" s="17">
        <f>data_survey!DQ288</f>
        <v>0</v>
      </c>
      <c r="AK289" s="17">
        <f>data_survey!DF288</f>
        <v>1</v>
      </c>
      <c r="AL289" s="17">
        <f>if(AK289=1, data_survey!DN288, 0)</f>
        <v>1.5</v>
      </c>
      <c r="AM289" s="17">
        <f>data_survey!CM288</f>
        <v>1.5</v>
      </c>
      <c r="AN289" s="17">
        <f>data_survey!DH288</f>
        <v>0</v>
      </c>
      <c r="AO289" s="17">
        <f>data_survey!DJ288</f>
        <v>0</v>
      </c>
      <c r="AP289" s="17">
        <f>data_survey!DL288</f>
        <v>0</v>
      </c>
      <c r="AQ289" s="17">
        <f>data_survey!BC288</f>
        <v>1</v>
      </c>
      <c r="AR289" s="17">
        <f>data_survey!BD288</f>
        <v>2</v>
      </c>
      <c r="AS289" s="17">
        <f>data_survey!BE288</f>
        <v>1</v>
      </c>
      <c r="AT289" s="17">
        <f>data_survey!BF288</f>
        <v>1</v>
      </c>
      <c r="AU289" s="17">
        <f>data_survey!BG288</f>
        <v>2</v>
      </c>
      <c r="AV289" s="17">
        <f>data_survey!BH288</f>
        <v>1</v>
      </c>
      <c r="AW289" s="17">
        <f>data_survey!BI288</f>
        <v>1</v>
      </c>
      <c r="AX289" s="17">
        <f>data_survey!AP288</f>
        <v>2</v>
      </c>
      <c r="AY289" s="17">
        <f>data_survey!AQ288</f>
        <v>2</v>
      </c>
      <c r="AZ289" s="17">
        <f>data_survey!AR288</f>
        <v>2</v>
      </c>
      <c r="BA289" s="17">
        <f>data_survey!AS288</f>
        <v>2</v>
      </c>
      <c r="BB289" s="17">
        <f>data_survey!AT288</f>
        <v>2</v>
      </c>
      <c r="BC289" s="17">
        <f>data_survey!AU288</f>
        <v>1</v>
      </c>
      <c r="BD289" s="17">
        <f>data_survey!AV288</f>
        <v>1</v>
      </c>
      <c r="BE289" s="17">
        <f>data_survey!AW288</f>
        <v>1</v>
      </c>
      <c r="BF289" s="17">
        <f>data_survey!AX288</f>
        <v>1</v>
      </c>
      <c r="BG289" s="17"/>
    </row>
    <row r="290">
      <c r="A290" s="17">
        <f>if(data_survey!C289="Nam", 0, 1)</f>
        <v>0</v>
      </c>
      <c r="B290" s="17">
        <f>IFERROR(__xludf.DUMMYFUNCTION("LET(
  t, LOWER(TRIM(data_survey!E289)),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290" s="17">
        <f>IFERROR(__xludf.DUMMYFUNCTION("LET(
  t, LOWER(TRIM(data_survey!G289)),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90" s="17">
        <f>IFERROR(__xludf.DUMMYFUNCTION("LET(
  text, LOWER(data_survey!I289),
  IFERROR(
    IFS(
      REGEXMATCH(text,""ở cùng gia đình|ở trọ cùng gia đình""), 0,
      REGEXMATCH(text,""thuê trọ""), 1,
      REGEXMATCH(text,""ở ktx""), 2,
      REGEXMATCH(text,""có nhà tại khu vực đang học|c"&amp;"ó nhà|ở riêng tại chung cư""), 3,
      REGEXMATCH(text,""ở nhà người quen""), 4
    ),
  -1)
)"),0.0)</f>
        <v>0</v>
      </c>
      <c r="E290" s="17">
        <f>IFERROR(__xludf.DUMMYFUNCTION("LET(
  t, LOWER(TRIM(data_survey!K289)),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90" s="17">
        <f>IFERROR(__xludf.DUMMYFUNCTION("LET(
  t, LOWER(TRIM(data_survey!M289)),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90" s="17">
        <f>if(data_survey!O289="Có", 1, 0)</f>
        <v>0</v>
      </c>
      <c r="H290" s="17">
        <f>if(data_survey!R289="", 0, data_survey!R289)</f>
        <v>0</v>
      </c>
      <c r="I290" s="17">
        <f>data_survey!W289</f>
        <v>0</v>
      </c>
      <c r="J290" s="17">
        <f>if(data_survey!AF289="Không áp lực", 0, if(data_survey!AF289="Có chút áp lực", 1, if(data_survey!AF289="Áp lực nhiều", 2, 3)))</f>
        <v>3</v>
      </c>
      <c r="K290" s="17">
        <f>SWITCH(data_survey!AG289,
 "Không ảnh hưởng",0,
 "Có chút ảnh hưởng",1,
 "Ảnh hưởng nhiều",2,
 "Ảnh hưởng rất nhiều",3)</f>
        <v>3</v>
      </c>
      <c r="L290" s="17">
        <f>SWITCH(data_survey!AD289,
 "Không",0,
 "Có một chút",1,
 "Rất lo lắng",2)</f>
        <v>2</v>
      </c>
      <c r="M290" s="17">
        <f>SWITCH(data_survey!AE289,
 "Không",0,
 "Có một chút",1,
 "Nhiều",2)</f>
        <v>0</v>
      </c>
      <c r="N290" s="17">
        <f>data_survey!BV289</f>
        <v>1</v>
      </c>
      <c r="O290" s="17">
        <f>SWITCH(data_survey!BY289,
 "Không",0,
 "Có",1,
 "Nhiều",2)</f>
        <v>0</v>
      </c>
      <c r="P290" s="17">
        <f>if(data_survey!BW289="Không", 0, 1)</f>
        <v>1</v>
      </c>
      <c r="Q290" s="17">
        <f>IF(OR(
ISNUMBER(SEARCH("cha",data_survey!BX289)),
ISNUMBER(SEARCH("mẹ",data_survey!BX289)),
ISNUMBER(SEARCH("ba mẹ",data_survey!BX289)),
ISNUMBER(SEARCH("bame",data_survey!BX289)),
ISNUMBER(SEARCH("gia đình",data_survey!BX289)),
ISNUMBER(SEARCH("chị",data_survey!BX289)),
ISNUMBER(SEARCH("anh",data_survey!BX289)),
ISNUMBER(SEARCH("ông bà",data_survey!BX289)),
ISNUMBER(SEARCH("giám hộ",data_survey!BX289))
),1,
IF(OR(
ISNUMBER(SEARCH("bản thân",data_survey!BX289)),
ISNUMBER(SEARCH("tự mình",data_survey!BX289)),
ISNUMBER(SEARCH("tự bản thân",data_survey!BX289)),
ISNUMBER(SEARCH("tiền đi làm",data_survey!BX289)),
ISNUMBER(SEARCH("nghiên cứu khoa học",data_survey!BX289)),
ISNUMBER(SEARCH("một nửa lo",data_survey!BX289))
),2,
IF(OR(
ISNUMBER(SEARCH("học bổng",data_survey!BX289)),
ISNUMBER(SEARCH("giảm học phí",data_survey!BX289)),
ISNUMBER(SEARCH("không cần HP",data_survey!BX289)),
ISNUMBER(SEARCH("sư phạm",data_survey!BX289))
),3,4)))</f>
        <v>1</v>
      </c>
      <c r="R290" s="17">
        <f>data_survey!AN289</f>
        <v>0</v>
      </c>
      <c r="S290" s="17">
        <f>data_survey!AJ289</f>
        <v>0</v>
      </c>
      <c r="T290" s="17">
        <f>data_survey!AJ289</f>
        <v>0</v>
      </c>
      <c r="U290" s="17">
        <f>data_survey!CI289</f>
        <v>0</v>
      </c>
      <c r="V290" s="17">
        <f>data_survey!CG289</f>
        <v>0</v>
      </c>
      <c r="W290" s="17">
        <f>data_survey!CE289</f>
        <v>0</v>
      </c>
      <c r="X290" s="17">
        <f>data_survey!CC289</f>
        <v>0</v>
      </c>
      <c r="Y290" s="17">
        <f>data_survey!CA289</f>
        <v>0</v>
      </c>
      <c r="Z290" s="17">
        <f>data_survey!BN289</f>
        <v>1</v>
      </c>
      <c r="AA290" s="17">
        <f>data_survey!BP289</f>
        <v>0</v>
      </c>
      <c r="AB290" s="17">
        <f>data_survey!BQ289</f>
        <v>6</v>
      </c>
      <c r="AC290" s="17">
        <f>data_survey!BT289</f>
        <v>0</v>
      </c>
      <c r="AD290" s="17">
        <f>data_survey!CU289</f>
        <v>0</v>
      </c>
      <c r="AE290" s="17">
        <f>data_survey!CV289</f>
        <v>0</v>
      </c>
      <c r="AF290" s="17">
        <f>data_survey!CW289</f>
        <v>0</v>
      </c>
      <c r="AG290" s="17">
        <f>data_survey!CO289</f>
        <v>0</v>
      </c>
      <c r="AH290" s="17">
        <f>data_survey!DA289</f>
        <v>0</v>
      </c>
      <c r="AI290" s="17">
        <f>data_survey!DC289</f>
        <v>0</v>
      </c>
      <c r="AJ290" s="17">
        <f>data_survey!DQ289</f>
        <v>0</v>
      </c>
      <c r="AK290" s="17">
        <f>data_survey!DF289</f>
        <v>1</v>
      </c>
      <c r="AL290" s="17">
        <f>if(AK290=1, data_survey!DN289, 0)</f>
        <v>5</v>
      </c>
      <c r="AM290" s="17">
        <f>data_survey!CM289</f>
        <v>6</v>
      </c>
      <c r="AN290" s="17">
        <f>data_survey!DH289</f>
        <v>0</v>
      </c>
      <c r="AO290" s="17">
        <f>data_survey!DJ289</f>
        <v>0</v>
      </c>
      <c r="AP290" s="17">
        <f>data_survey!DL289</f>
        <v>0</v>
      </c>
      <c r="AQ290" s="17">
        <f>data_survey!BC289</f>
        <v>1</v>
      </c>
      <c r="AR290" s="17">
        <f>data_survey!BD289</f>
        <v>4</v>
      </c>
      <c r="AS290" s="17">
        <f>data_survey!BE289</f>
        <v>4</v>
      </c>
      <c r="AT290" s="17">
        <f>data_survey!BF289</f>
        <v>1</v>
      </c>
      <c r="AU290" s="17">
        <f>data_survey!BG289</f>
        <v>1</v>
      </c>
      <c r="AV290" s="17">
        <f>data_survey!BH289</f>
        <v>1</v>
      </c>
      <c r="AW290" s="17">
        <f>data_survey!BI289</f>
        <v>4</v>
      </c>
      <c r="AX290" s="17">
        <f>data_survey!AP289</f>
        <v>1</v>
      </c>
      <c r="AY290" s="17">
        <f>data_survey!AQ289</f>
        <v>1</v>
      </c>
      <c r="AZ290" s="17">
        <f>data_survey!AR289</f>
        <v>1</v>
      </c>
      <c r="BA290" s="17">
        <f>data_survey!AS289</f>
        <v>1</v>
      </c>
      <c r="BB290" s="17">
        <f>data_survey!AT289</f>
        <v>1</v>
      </c>
      <c r="BC290" s="17">
        <f>data_survey!AU289</f>
        <v>1</v>
      </c>
      <c r="BD290" s="17">
        <f>data_survey!AV289</f>
        <v>1</v>
      </c>
      <c r="BE290" s="17">
        <f>data_survey!AW289</f>
        <v>1</v>
      </c>
      <c r="BF290" s="17">
        <f>data_survey!AX289</f>
        <v>1</v>
      </c>
      <c r="BG290" s="17"/>
    </row>
    <row r="291">
      <c r="A291" s="17">
        <f>if(data_survey!C290="Nam", 0, 1)</f>
        <v>1</v>
      </c>
      <c r="B291" s="17">
        <f>IFERROR(__xludf.DUMMYFUNCTION("LET(
  t, LOWER(TRIM(data_survey!E290)),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91" s="17">
        <f>IFERROR(__xludf.DUMMYFUNCTION("LET(
  t, LOWER(TRIM(data_survey!G290)),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91" s="17">
        <f>IFERROR(__xludf.DUMMYFUNCTION("LET(
  text, LOWER(data_survey!I290),
  IFERROR(
    IFS(
      REGEXMATCH(text,""ở cùng gia đình|ở trọ cùng gia đình""), 0,
      REGEXMATCH(text,""thuê trọ""), 1,
      REGEXMATCH(text,""ở ktx""), 2,
      REGEXMATCH(text,""có nhà tại khu vực đang học|c"&amp;"ó nhà|ở riêng tại chung cư""), 3,
      REGEXMATCH(text,""ở nhà người quen""), 4
    ),
  -1)
)"),0.0)</f>
        <v>0</v>
      </c>
      <c r="E291" s="17">
        <f>IFERROR(__xludf.DUMMYFUNCTION("LET(
  t, LOWER(TRIM(data_survey!K290)),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91" s="17">
        <f>IFERROR(__xludf.DUMMYFUNCTION("LET(
  t, LOWER(TRIM(data_survey!M290)),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91" s="17">
        <f>if(data_survey!O290="Có", 1, 0)</f>
        <v>0</v>
      </c>
      <c r="H291" s="17">
        <f>if(data_survey!R290="", 0, data_survey!R290)</f>
        <v>0</v>
      </c>
      <c r="I291" s="17">
        <f>data_survey!W290</f>
        <v>0</v>
      </c>
      <c r="J291" s="17">
        <f>if(data_survey!AF290="Không áp lực", 0, if(data_survey!AF290="Có chút áp lực", 1, if(data_survey!AF290="Áp lực nhiều", 2, 3)))</f>
        <v>1</v>
      </c>
      <c r="K291" s="17">
        <f>SWITCH(data_survey!AG290,
 "Không ảnh hưởng",0,
 "Có chút ảnh hưởng",1,
 "Ảnh hưởng nhiều",2,
 "Ảnh hưởng rất nhiều",3)</f>
        <v>1</v>
      </c>
      <c r="L291" s="17">
        <f>SWITCH(data_survey!AD290,
 "Không",0,
 "Có một chút",1,
 "Rất lo lắng",2)</f>
        <v>2</v>
      </c>
      <c r="M291" s="17">
        <f>SWITCH(data_survey!AE290,
 "Không",0,
 "Có một chút",1,
 "Nhiều",2)</f>
        <v>0</v>
      </c>
      <c r="N291" s="17">
        <f>data_survey!BV290</f>
        <v>4</v>
      </c>
      <c r="O291" s="17">
        <f>SWITCH(data_survey!BY290,
 "Không",0,
 "Có",1,
 "Nhiều",2)</f>
        <v>1</v>
      </c>
      <c r="P291" s="17">
        <f>if(data_survey!BW290="Không", 0, 1)</f>
        <v>0</v>
      </c>
      <c r="Q291" s="17">
        <f>IF(OR(
ISNUMBER(SEARCH("cha",data_survey!BX290)),
ISNUMBER(SEARCH("mẹ",data_survey!BX290)),
ISNUMBER(SEARCH("ba mẹ",data_survey!BX290)),
ISNUMBER(SEARCH("bame",data_survey!BX290)),
ISNUMBER(SEARCH("gia đình",data_survey!BX290)),
ISNUMBER(SEARCH("chị",data_survey!BX290)),
ISNUMBER(SEARCH("anh",data_survey!BX290)),
ISNUMBER(SEARCH("ông bà",data_survey!BX290)),
ISNUMBER(SEARCH("giám hộ",data_survey!BX290))
),1,
IF(OR(
ISNUMBER(SEARCH("bản thân",data_survey!BX290)),
ISNUMBER(SEARCH("tự mình",data_survey!BX290)),
ISNUMBER(SEARCH("tự bản thân",data_survey!BX290)),
ISNUMBER(SEARCH("tiền đi làm",data_survey!BX290)),
ISNUMBER(SEARCH("nghiên cứu khoa học",data_survey!BX290)),
ISNUMBER(SEARCH("một nửa lo",data_survey!BX290))
),2,
IF(OR(
ISNUMBER(SEARCH("học bổng",data_survey!BX290)),
ISNUMBER(SEARCH("giảm học phí",data_survey!BX290)),
ISNUMBER(SEARCH("không cần HP",data_survey!BX290)),
ISNUMBER(SEARCH("sư phạm",data_survey!BX290))
),3,4)))</f>
        <v>1</v>
      </c>
      <c r="R291" s="17">
        <f>data_survey!AN290</f>
        <v>1</v>
      </c>
      <c r="S291" s="17">
        <f>data_survey!AJ290</f>
        <v>0</v>
      </c>
      <c r="T291" s="17">
        <f>data_survey!AJ290</f>
        <v>0</v>
      </c>
      <c r="U291" s="17">
        <f>data_survey!CI290</f>
        <v>0</v>
      </c>
      <c r="V291" s="17">
        <f>data_survey!CG290</f>
        <v>1</v>
      </c>
      <c r="W291" s="17">
        <f>data_survey!CE290</f>
        <v>1</v>
      </c>
      <c r="X291" s="17">
        <f>data_survey!CC290</f>
        <v>0</v>
      </c>
      <c r="Y291" s="17">
        <f>data_survey!CA290</f>
        <v>1</v>
      </c>
      <c r="Z291" s="17">
        <f>data_survey!BN290</f>
        <v>1</v>
      </c>
      <c r="AA291" s="17">
        <f>data_survey!BP290</f>
        <v>0</v>
      </c>
      <c r="AB291" s="17">
        <f>data_survey!BQ290</f>
        <v>1</v>
      </c>
      <c r="AC291" s="17">
        <f>data_survey!BT290</f>
        <v>0</v>
      </c>
      <c r="AD291" s="17">
        <f>data_survey!CU290</f>
        <v>0</v>
      </c>
      <c r="AE291" s="17">
        <f>data_survey!CV290</f>
        <v>0</v>
      </c>
      <c r="AF291" s="17">
        <f>data_survey!CW290</f>
        <v>0</v>
      </c>
      <c r="AG291" s="17">
        <f>data_survey!CO290</f>
        <v>0</v>
      </c>
      <c r="AH291" s="17">
        <f>data_survey!DA290</f>
        <v>0</v>
      </c>
      <c r="AI291" s="17">
        <f>data_survey!DC290</f>
        <v>0</v>
      </c>
      <c r="AJ291" s="17">
        <f>data_survey!DQ290</f>
        <v>0</v>
      </c>
      <c r="AK291" s="17">
        <f>data_survey!DF290</f>
        <v>1</v>
      </c>
      <c r="AL291" s="17">
        <f>if(AK291=1, data_survey!DN290, 0)</f>
        <v>1.5</v>
      </c>
      <c r="AM291" s="17">
        <f>data_survey!CM290</f>
        <v>0.75</v>
      </c>
      <c r="AN291" s="17">
        <f>data_survey!DH290</f>
        <v>0</v>
      </c>
      <c r="AO291" s="17">
        <f>data_survey!DJ290</f>
        <v>0</v>
      </c>
      <c r="AP291" s="17">
        <f>data_survey!DL290</f>
        <v>0</v>
      </c>
      <c r="AQ291" s="17">
        <f>data_survey!BC290</f>
        <v>1</v>
      </c>
      <c r="AR291" s="17">
        <f>data_survey!BD290</f>
        <v>2</v>
      </c>
      <c r="AS291" s="17">
        <f>data_survey!BE290</f>
        <v>1</v>
      </c>
      <c r="AT291" s="17">
        <f>data_survey!BF290</f>
        <v>1</v>
      </c>
      <c r="AU291" s="17">
        <f>data_survey!BG290</f>
        <v>3</v>
      </c>
      <c r="AV291" s="17">
        <f>data_survey!BH290</f>
        <v>1</v>
      </c>
      <c r="AW291" s="17">
        <f>data_survey!BI290</f>
        <v>1</v>
      </c>
      <c r="AX291" s="17">
        <f>data_survey!AP290</f>
        <v>1</v>
      </c>
      <c r="AY291" s="17">
        <f>data_survey!AQ290</f>
        <v>1</v>
      </c>
      <c r="AZ291" s="17">
        <f>data_survey!AR290</f>
        <v>1</v>
      </c>
      <c r="BA291" s="17">
        <f>data_survey!AS290</f>
        <v>2</v>
      </c>
      <c r="BB291" s="17">
        <f>data_survey!AT290</f>
        <v>1</v>
      </c>
      <c r="BC291" s="17">
        <f>data_survey!AU290</f>
        <v>2</v>
      </c>
      <c r="BD291" s="17">
        <f>data_survey!AV290</f>
        <v>4</v>
      </c>
      <c r="BE291" s="17">
        <f>data_survey!AW290</f>
        <v>1</v>
      </c>
      <c r="BF291" s="17">
        <f>data_survey!AX290</f>
        <v>1</v>
      </c>
      <c r="BG291" s="17"/>
    </row>
    <row r="292">
      <c r="A292" s="17">
        <f>if(data_survey!C291="Nam", 0, 1)</f>
        <v>1</v>
      </c>
      <c r="B292" s="17">
        <f>IFERROR(__xludf.DUMMYFUNCTION("LET(
  t, LOWER(TRIM(data_survey!E291)),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92" s="17">
        <f>IFERROR(__xludf.DUMMYFUNCTION("LET(
  t, LOWER(TRIM(data_survey!G291)),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92" s="17">
        <f>IFERROR(__xludf.DUMMYFUNCTION("LET(
  text, LOWER(data_survey!I291),
  IFERROR(
    IFS(
      REGEXMATCH(text,""ở cùng gia đình|ở trọ cùng gia đình""), 0,
      REGEXMATCH(text,""thuê trọ""), 1,
      REGEXMATCH(text,""ở ktx""), 2,
      REGEXMATCH(text,""có nhà tại khu vực đang học|c"&amp;"ó nhà|ở riêng tại chung cư""), 3,
      REGEXMATCH(text,""ở nhà người quen""), 4
    ),
  -1)
)"),0.0)</f>
        <v>0</v>
      </c>
      <c r="E292" s="17">
        <f>IFERROR(__xludf.DUMMYFUNCTION("LET(
  t, LOWER(TRIM(data_survey!K291)),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92" s="17">
        <f>IFERROR(__xludf.DUMMYFUNCTION("LET(
  t, LOWER(TRIM(data_survey!M291)),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92" s="17">
        <f>if(data_survey!O291="Có", 1, 0)</f>
        <v>1</v>
      </c>
      <c r="H292" s="17">
        <f>if(data_survey!R291="", 0, data_survey!R291)</f>
        <v>1</v>
      </c>
      <c r="I292" s="17">
        <f>data_survey!W291</f>
        <v>25</v>
      </c>
      <c r="J292" s="17">
        <f>if(data_survey!AF291="Không áp lực", 0, if(data_survey!AF291="Có chút áp lực", 1, if(data_survey!AF291="Áp lực nhiều", 2, 3)))</f>
        <v>0</v>
      </c>
      <c r="K292" s="17">
        <f>SWITCH(data_survey!AG291,
 "Không ảnh hưởng",0,
 "Có chút ảnh hưởng",1,
 "Ảnh hưởng nhiều",2,
 "Ảnh hưởng rất nhiều",3)</f>
        <v>0</v>
      </c>
      <c r="L292" s="17">
        <f>SWITCH(data_survey!AD291,
 "Không",0,
 "Có một chút",1,
 "Rất lo lắng",2)</f>
        <v>0</v>
      </c>
      <c r="M292" s="17">
        <f>SWITCH(data_survey!AE291,
 "Không",0,
 "Có một chút",1,
 "Nhiều",2)</f>
        <v>0</v>
      </c>
      <c r="N292" s="17">
        <f>data_survey!BV291</f>
        <v>5</v>
      </c>
      <c r="O292" s="17">
        <f>SWITCH(data_survey!BY291,
 "Không",0,
 "Có",1,
 "Nhiều",2)</f>
        <v>0</v>
      </c>
      <c r="P292" s="17">
        <f>if(data_survey!BW291="Không", 0, 1)</f>
        <v>0</v>
      </c>
      <c r="Q292" s="17">
        <f>IF(OR(
ISNUMBER(SEARCH("cha",data_survey!BX291)),
ISNUMBER(SEARCH("mẹ",data_survey!BX291)),
ISNUMBER(SEARCH("ba mẹ",data_survey!BX291)),
ISNUMBER(SEARCH("bame",data_survey!BX291)),
ISNUMBER(SEARCH("gia đình",data_survey!BX291)),
ISNUMBER(SEARCH("chị",data_survey!BX291)),
ISNUMBER(SEARCH("anh",data_survey!BX291)),
ISNUMBER(SEARCH("ông bà",data_survey!BX291)),
ISNUMBER(SEARCH("giám hộ",data_survey!BX291))
),1,
IF(OR(
ISNUMBER(SEARCH("bản thân",data_survey!BX291)),
ISNUMBER(SEARCH("tự mình",data_survey!BX291)),
ISNUMBER(SEARCH("tự bản thân",data_survey!BX291)),
ISNUMBER(SEARCH("tiền đi làm",data_survey!BX291)),
ISNUMBER(SEARCH("nghiên cứu khoa học",data_survey!BX291)),
ISNUMBER(SEARCH("một nửa lo",data_survey!BX291))
),2,
IF(OR(
ISNUMBER(SEARCH("học bổng",data_survey!BX291)),
ISNUMBER(SEARCH("giảm học phí",data_survey!BX291)),
ISNUMBER(SEARCH("không cần HP",data_survey!BX291)),
ISNUMBER(SEARCH("sư phạm",data_survey!BX291))
),3,4)))</f>
        <v>1</v>
      </c>
      <c r="R292" s="17">
        <f>data_survey!AN291</f>
        <v>1</v>
      </c>
      <c r="S292" s="17">
        <f>data_survey!AJ291</f>
        <v>3</v>
      </c>
      <c r="T292" s="17">
        <f>data_survey!AJ291</f>
        <v>3</v>
      </c>
      <c r="U292" s="17">
        <f>data_survey!CI291</f>
        <v>0</v>
      </c>
      <c r="V292" s="17">
        <f>data_survey!CG291</f>
        <v>0</v>
      </c>
      <c r="W292" s="17">
        <f>data_survey!CE291</f>
        <v>0</v>
      </c>
      <c r="X292" s="17">
        <f>data_survey!CC291</f>
        <v>0</v>
      </c>
      <c r="Y292" s="17">
        <f>data_survey!CA291</f>
        <v>0</v>
      </c>
      <c r="Z292" s="17">
        <f>data_survey!BN291</f>
        <v>3</v>
      </c>
      <c r="AA292" s="17">
        <f>data_survey!BP291</f>
        <v>1</v>
      </c>
      <c r="AB292" s="17">
        <f>data_survey!BQ291</f>
        <v>3</v>
      </c>
      <c r="AC292" s="17">
        <f>data_survey!BT291</f>
        <v>1</v>
      </c>
      <c r="AD292" s="17">
        <f>data_survey!CU291</f>
        <v>0</v>
      </c>
      <c r="AE292" s="17">
        <f>data_survey!CV291</f>
        <v>0</v>
      </c>
      <c r="AF292" s="17">
        <f>data_survey!CW291</f>
        <v>0</v>
      </c>
      <c r="AG292" s="17">
        <f>data_survey!CO291</f>
        <v>1</v>
      </c>
      <c r="AH292" s="17">
        <f>data_survey!DA291</f>
        <v>0</v>
      </c>
      <c r="AI292" s="17">
        <f>data_survey!DC291</f>
        <v>0</v>
      </c>
      <c r="AJ292" s="17">
        <f>data_survey!DQ291</f>
        <v>0</v>
      </c>
      <c r="AK292" s="17">
        <f>data_survey!DF291</f>
        <v>0</v>
      </c>
      <c r="AL292" s="17">
        <f>if(AK292=1, data_survey!DN291, 0)</f>
        <v>0</v>
      </c>
      <c r="AM292" s="17">
        <f>data_survey!CM291</f>
        <v>6</v>
      </c>
      <c r="AN292" s="17">
        <f>data_survey!DH291</f>
        <v>0</v>
      </c>
      <c r="AO292" s="17">
        <f>data_survey!DJ291</f>
        <v>0</v>
      </c>
      <c r="AP292" s="17">
        <f>data_survey!DL291</f>
        <v>0</v>
      </c>
      <c r="AQ292" s="17">
        <f>data_survey!BC291</f>
        <v>1</v>
      </c>
      <c r="AR292" s="17">
        <f>data_survey!BD291</f>
        <v>1</v>
      </c>
      <c r="AS292" s="17">
        <f>data_survey!BE291</f>
        <v>4</v>
      </c>
      <c r="AT292" s="17">
        <f>data_survey!BF291</f>
        <v>4</v>
      </c>
      <c r="AU292" s="17">
        <f>data_survey!BG291</f>
        <v>4</v>
      </c>
      <c r="AV292" s="17">
        <f>data_survey!BH291</f>
        <v>1</v>
      </c>
      <c r="AW292" s="17">
        <f>data_survey!BI291</f>
        <v>1</v>
      </c>
      <c r="AX292" s="17">
        <f>data_survey!AP291</f>
        <v>1</v>
      </c>
      <c r="AY292" s="17">
        <f>data_survey!AQ291</f>
        <v>1</v>
      </c>
      <c r="AZ292" s="17">
        <f>data_survey!AR291</f>
        <v>4</v>
      </c>
      <c r="BA292" s="17">
        <f>data_survey!AS291</f>
        <v>4</v>
      </c>
      <c r="BB292" s="17">
        <f>data_survey!AT291</f>
        <v>4</v>
      </c>
      <c r="BC292" s="17">
        <f>data_survey!AU291</f>
        <v>1</v>
      </c>
      <c r="BD292" s="17">
        <f>data_survey!AV291</f>
        <v>1</v>
      </c>
      <c r="BE292" s="17">
        <f>data_survey!AW291</f>
        <v>1</v>
      </c>
      <c r="BF292" s="17">
        <f>data_survey!AX291</f>
        <v>1</v>
      </c>
      <c r="BG292" s="17"/>
    </row>
    <row r="293">
      <c r="A293" s="17">
        <f>if(data_survey!C292="Nam", 0, 1)</f>
        <v>1</v>
      </c>
      <c r="B293" s="17">
        <f>IFERROR(__xludf.DUMMYFUNCTION("LET(
  t, LOWER(TRIM(data_survey!E292)),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93" s="17">
        <f>IFERROR(__xludf.DUMMYFUNCTION("LET(
  t, LOWER(TRIM(data_survey!G292)),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93" s="17">
        <f>IFERROR(__xludf.DUMMYFUNCTION("LET(
  text, LOWER(data_survey!I292),
  IFERROR(
    IFS(
      REGEXMATCH(text,""ở cùng gia đình|ở trọ cùng gia đình""), 0,
      REGEXMATCH(text,""thuê trọ""), 1,
      REGEXMATCH(text,""ở ktx""), 2,
      REGEXMATCH(text,""có nhà tại khu vực đang học|c"&amp;"ó nhà|ở riêng tại chung cư""), 3,
      REGEXMATCH(text,""ở nhà người quen""), 4
    ),
  -1)
)"),1.0)</f>
        <v>1</v>
      </c>
      <c r="E293" s="17">
        <f>IFERROR(__xludf.DUMMYFUNCTION("LET(
  t, LOWER(TRIM(data_survey!K292)),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93" s="17">
        <f>IFERROR(__xludf.DUMMYFUNCTION("LET(
  t, LOWER(TRIM(data_survey!M292)),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93" s="17">
        <f>if(data_survey!O292="Có", 1, 0)</f>
        <v>0</v>
      </c>
      <c r="H293" s="17">
        <f>if(data_survey!R292="", 0, data_survey!R292)</f>
        <v>0</v>
      </c>
      <c r="I293" s="17">
        <f>data_survey!W292</f>
        <v>0</v>
      </c>
      <c r="J293" s="17">
        <f>if(data_survey!AF292="Không áp lực", 0, if(data_survey!AF292="Có chút áp lực", 1, if(data_survey!AF292="Áp lực nhiều", 2, 3)))</f>
        <v>2</v>
      </c>
      <c r="K293" s="17">
        <f>SWITCH(data_survey!AG292,
 "Không ảnh hưởng",0,
 "Có chút ảnh hưởng",1,
 "Ảnh hưởng nhiều",2,
 "Ảnh hưởng rất nhiều",3)</f>
        <v>1</v>
      </c>
      <c r="L293" s="17">
        <f>SWITCH(data_survey!AD292,
 "Không",0,
 "Có một chút",1,
 "Rất lo lắng",2)</f>
        <v>1</v>
      </c>
      <c r="M293" s="17">
        <f>SWITCH(data_survey!AE292,
 "Không",0,
 "Có một chút",1,
 "Nhiều",2)</f>
        <v>1</v>
      </c>
      <c r="N293" s="17">
        <f>data_survey!BV292</f>
        <v>2</v>
      </c>
      <c r="O293" s="17">
        <f>SWITCH(data_survey!BY292,
 "Không",0,
 "Có",1,
 "Nhiều",2)</f>
        <v>1</v>
      </c>
      <c r="P293" s="17">
        <f>if(data_survey!BW292="Không", 0, 1)</f>
        <v>1</v>
      </c>
      <c r="Q293" s="17">
        <f>IF(OR(
ISNUMBER(SEARCH("cha",data_survey!BX292)),
ISNUMBER(SEARCH("mẹ",data_survey!BX292)),
ISNUMBER(SEARCH("ba mẹ",data_survey!BX292)),
ISNUMBER(SEARCH("bame",data_survey!BX292)),
ISNUMBER(SEARCH("gia đình",data_survey!BX292)),
ISNUMBER(SEARCH("chị",data_survey!BX292)),
ISNUMBER(SEARCH("anh",data_survey!BX292)),
ISNUMBER(SEARCH("ông bà",data_survey!BX292)),
ISNUMBER(SEARCH("giám hộ",data_survey!BX292))
),1,
IF(OR(
ISNUMBER(SEARCH("bản thân",data_survey!BX292)),
ISNUMBER(SEARCH("tự mình",data_survey!BX292)),
ISNUMBER(SEARCH("tự bản thân",data_survey!BX292)),
ISNUMBER(SEARCH("tiền đi làm",data_survey!BX292)),
ISNUMBER(SEARCH("nghiên cứu khoa học",data_survey!BX292)),
ISNUMBER(SEARCH("một nửa lo",data_survey!BX292))
),2,
IF(OR(
ISNUMBER(SEARCH("học bổng",data_survey!BX292)),
ISNUMBER(SEARCH("giảm học phí",data_survey!BX292)),
ISNUMBER(SEARCH("không cần HP",data_survey!BX292)),
ISNUMBER(SEARCH("sư phạm",data_survey!BX292))
),3,4)))</f>
        <v>2</v>
      </c>
      <c r="R293" s="17">
        <f>data_survey!AN292</f>
        <v>0</v>
      </c>
      <c r="S293" s="17">
        <f>data_survey!AJ292</f>
        <v>0</v>
      </c>
      <c r="T293" s="17">
        <f>data_survey!AJ292</f>
        <v>0</v>
      </c>
      <c r="U293" s="17">
        <f>data_survey!CI292</f>
        <v>0</v>
      </c>
      <c r="V293" s="17">
        <f>data_survey!CG292</f>
        <v>0</v>
      </c>
      <c r="W293" s="17">
        <f>data_survey!CE292</f>
        <v>0</v>
      </c>
      <c r="X293" s="17">
        <f>data_survey!CC292</f>
        <v>2</v>
      </c>
      <c r="Y293" s="17">
        <f>data_survey!CA292</f>
        <v>2</v>
      </c>
      <c r="Z293" s="17">
        <f>data_survey!BN292</f>
        <v>1</v>
      </c>
      <c r="AA293" s="17">
        <f>data_survey!BP292</f>
        <v>0</v>
      </c>
      <c r="AB293" s="17">
        <f>data_survey!BQ292</f>
        <v>1</v>
      </c>
      <c r="AC293" s="17">
        <f>data_survey!BT292</f>
        <v>1</v>
      </c>
      <c r="AD293" s="17">
        <f>data_survey!CU292</f>
        <v>1</v>
      </c>
      <c r="AE293" s="17">
        <f>data_survey!CV292</f>
        <v>1</v>
      </c>
      <c r="AF293" s="17">
        <f>data_survey!CW292</f>
        <v>1</v>
      </c>
      <c r="AG293" s="17">
        <f>data_survey!CO292</f>
        <v>0</v>
      </c>
      <c r="AH293" s="17">
        <f>data_survey!DA292</f>
        <v>0</v>
      </c>
      <c r="AI293" s="17">
        <f>data_survey!DC292</f>
        <v>0</v>
      </c>
      <c r="AJ293" s="17">
        <f>data_survey!DQ292</f>
        <v>0</v>
      </c>
      <c r="AK293" s="17">
        <f>data_survey!DF292</f>
        <v>0</v>
      </c>
      <c r="AL293" s="17">
        <f>if(AK293=1, data_survey!DN292, 0)</f>
        <v>0</v>
      </c>
      <c r="AM293" s="17">
        <f>data_survey!CM292</f>
        <v>6</v>
      </c>
      <c r="AN293" s="17">
        <f>data_survey!DH292</f>
        <v>0</v>
      </c>
      <c r="AO293" s="17">
        <f>data_survey!DJ292</f>
        <v>0</v>
      </c>
      <c r="AP293" s="17">
        <f>data_survey!DL292</f>
        <v>0</v>
      </c>
      <c r="AQ293" s="17">
        <f>data_survey!BC292</f>
        <v>4</v>
      </c>
      <c r="AR293" s="17">
        <f>data_survey!BD292</f>
        <v>4</v>
      </c>
      <c r="AS293" s="17">
        <f>data_survey!BE292</f>
        <v>4</v>
      </c>
      <c r="AT293" s="17">
        <f>data_survey!BF292</f>
        <v>4</v>
      </c>
      <c r="AU293" s="17">
        <f>data_survey!BG292</f>
        <v>4</v>
      </c>
      <c r="AV293" s="17">
        <f>data_survey!BH292</f>
        <v>4</v>
      </c>
      <c r="AW293" s="17">
        <f>data_survey!BI292</f>
        <v>4</v>
      </c>
      <c r="AX293" s="17">
        <f>data_survey!AP292</f>
        <v>4</v>
      </c>
      <c r="AY293" s="17">
        <f>data_survey!AQ292</f>
        <v>4</v>
      </c>
      <c r="AZ293" s="17">
        <f>data_survey!AR292</f>
        <v>4</v>
      </c>
      <c r="BA293" s="17">
        <f>data_survey!AS292</f>
        <v>4</v>
      </c>
      <c r="BB293" s="17">
        <f>data_survey!AT292</f>
        <v>4</v>
      </c>
      <c r="BC293" s="17">
        <f>data_survey!AU292</f>
        <v>4</v>
      </c>
      <c r="BD293" s="17">
        <f>data_survey!AV292</f>
        <v>4</v>
      </c>
      <c r="BE293" s="17">
        <f>data_survey!AW292</f>
        <v>4</v>
      </c>
      <c r="BF293" s="17">
        <f>data_survey!AX292</f>
        <v>4</v>
      </c>
      <c r="BG293" s="17"/>
    </row>
    <row r="294">
      <c r="A294" s="17">
        <f>if(data_survey!C293="Nam", 0, 1)</f>
        <v>0</v>
      </c>
      <c r="B294" s="17">
        <f>IFERROR(__xludf.DUMMYFUNCTION("LET(
  t, LOWER(TRIM(data_survey!E293)),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94" s="17">
        <f>IFERROR(__xludf.DUMMYFUNCTION("LET(
  t, LOWER(TRIM(data_survey!G293)),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94" s="17">
        <f>IFERROR(__xludf.DUMMYFUNCTION("LET(
  text, LOWER(data_survey!I293),
  IFERROR(
    IFS(
      REGEXMATCH(text,""ở cùng gia đình|ở trọ cùng gia đình""), 0,
      REGEXMATCH(text,""thuê trọ""), 1,
      REGEXMATCH(text,""ở ktx""), 2,
      REGEXMATCH(text,""có nhà tại khu vực đang học|c"&amp;"ó nhà|ở riêng tại chung cư""), 3,
      REGEXMATCH(text,""ở nhà người quen""), 4
    ),
  -1)
)"),0.0)</f>
        <v>0</v>
      </c>
      <c r="E294" s="17">
        <f>IFERROR(__xludf.DUMMYFUNCTION("LET(
  t, LOWER(TRIM(data_survey!K293)),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94" s="17">
        <f>IFERROR(__xludf.DUMMYFUNCTION("LET(
  t, LOWER(TRIM(data_survey!M293)),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94" s="17">
        <f>if(data_survey!O293="Có", 1, 0)</f>
        <v>0</v>
      </c>
      <c r="H294" s="17">
        <f>if(data_survey!R293="", 0, data_survey!R293)</f>
        <v>0</v>
      </c>
      <c r="I294" s="17">
        <f>data_survey!W293</f>
        <v>0</v>
      </c>
      <c r="J294" s="17">
        <f>if(data_survey!AF293="Không áp lực", 0, if(data_survey!AF293="Có chút áp lực", 1, if(data_survey!AF293="Áp lực nhiều", 2, 3)))</f>
        <v>0</v>
      </c>
      <c r="K294" s="17">
        <f>SWITCH(data_survey!AG293,
 "Không ảnh hưởng",0,
 "Có chút ảnh hưởng",1,
 "Ảnh hưởng nhiều",2,
 "Ảnh hưởng rất nhiều",3)</f>
        <v>1</v>
      </c>
      <c r="L294" s="17">
        <f>SWITCH(data_survey!AD293,
 "Không",0,
 "Có một chút",1,
 "Rất lo lắng",2)</f>
        <v>1</v>
      </c>
      <c r="M294" s="17">
        <f>SWITCH(data_survey!AE293,
 "Không",0,
 "Có một chút",1,
 "Nhiều",2)</f>
        <v>0</v>
      </c>
      <c r="N294" s="17">
        <f>data_survey!BV293</f>
        <v>3</v>
      </c>
      <c r="O294" s="17">
        <f>SWITCH(data_survey!BY293,
 "Không",0,
 "Có",1,
 "Nhiều",2)</f>
        <v>0</v>
      </c>
      <c r="P294" s="17">
        <f>if(data_survey!BW293="Không", 0, 1)</f>
        <v>0</v>
      </c>
      <c r="Q294" s="17">
        <f>IF(OR(
ISNUMBER(SEARCH("cha",data_survey!BX293)),
ISNUMBER(SEARCH("mẹ",data_survey!BX293)),
ISNUMBER(SEARCH("ba mẹ",data_survey!BX293)),
ISNUMBER(SEARCH("bame",data_survey!BX293)),
ISNUMBER(SEARCH("gia đình",data_survey!BX293)),
ISNUMBER(SEARCH("chị",data_survey!BX293)),
ISNUMBER(SEARCH("anh",data_survey!BX293)),
ISNUMBER(SEARCH("ông bà",data_survey!BX293)),
ISNUMBER(SEARCH("giám hộ",data_survey!BX293))
),1,
IF(OR(
ISNUMBER(SEARCH("bản thân",data_survey!BX293)),
ISNUMBER(SEARCH("tự mình",data_survey!BX293)),
ISNUMBER(SEARCH("tự bản thân",data_survey!BX293)),
ISNUMBER(SEARCH("tiền đi làm",data_survey!BX293)),
ISNUMBER(SEARCH("nghiên cứu khoa học",data_survey!BX293)),
ISNUMBER(SEARCH("một nửa lo",data_survey!BX293))
),2,
IF(OR(
ISNUMBER(SEARCH("học bổng",data_survey!BX293)),
ISNUMBER(SEARCH("giảm học phí",data_survey!BX293)),
ISNUMBER(SEARCH("không cần HP",data_survey!BX293)),
ISNUMBER(SEARCH("sư phạm",data_survey!BX293))
),3,4)))</f>
        <v>1</v>
      </c>
      <c r="R294" s="17">
        <f>data_survey!AN293</f>
        <v>0</v>
      </c>
      <c r="S294" s="17">
        <f>data_survey!AJ293</f>
        <v>0</v>
      </c>
      <c r="T294" s="17">
        <f>data_survey!AJ293</f>
        <v>0</v>
      </c>
      <c r="U294" s="17">
        <f>data_survey!CI293</f>
        <v>0</v>
      </c>
      <c r="V294" s="17">
        <f>data_survey!CG293</f>
        <v>0</v>
      </c>
      <c r="W294" s="17">
        <f>data_survey!CE293</f>
        <v>0</v>
      </c>
      <c r="X294" s="17">
        <f>data_survey!CC293</f>
        <v>0</v>
      </c>
      <c r="Y294" s="17">
        <f>data_survey!CA293</f>
        <v>0</v>
      </c>
      <c r="Z294" s="17">
        <f>data_survey!BN293</f>
        <v>2</v>
      </c>
      <c r="AA294" s="17">
        <f>data_survey!BP293</f>
        <v>1</v>
      </c>
      <c r="AB294" s="17">
        <f>data_survey!BQ293</f>
        <v>1</v>
      </c>
      <c r="AC294" s="17">
        <f>data_survey!BT293</f>
        <v>0</v>
      </c>
      <c r="AD294" s="17">
        <f>data_survey!CU293</f>
        <v>0</v>
      </c>
      <c r="AE294" s="17">
        <f>data_survey!CV293</f>
        <v>0</v>
      </c>
      <c r="AF294" s="17">
        <f>data_survey!CW293</f>
        <v>0</v>
      </c>
      <c r="AG294" s="17">
        <f>data_survey!CO293</f>
        <v>0</v>
      </c>
      <c r="AH294" s="17">
        <f>data_survey!DA293</f>
        <v>0</v>
      </c>
      <c r="AI294" s="17">
        <f>data_survey!DC293</f>
        <v>0</v>
      </c>
      <c r="AJ294" s="17">
        <f>data_survey!DQ293</f>
        <v>0</v>
      </c>
      <c r="AK294" s="17">
        <f>data_survey!DF293</f>
        <v>1</v>
      </c>
      <c r="AL294" s="17">
        <f>if(AK294=1, data_survey!DN293, 0)</f>
        <v>2.5</v>
      </c>
      <c r="AM294" s="17">
        <f>data_survey!CM293</f>
        <v>0.75</v>
      </c>
      <c r="AN294" s="17">
        <f>data_survey!DH293</f>
        <v>0</v>
      </c>
      <c r="AO294" s="17">
        <f>data_survey!DJ293</f>
        <v>0</v>
      </c>
      <c r="AP294" s="17">
        <f>data_survey!DL293</f>
        <v>0</v>
      </c>
      <c r="AQ294" s="17">
        <f>data_survey!BC293</f>
        <v>1</v>
      </c>
      <c r="AR294" s="17">
        <f>data_survey!BD293</f>
        <v>1</v>
      </c>
      <c r="AS294" s="17">
        <f>data_survey!BE293</f>
        <v>1</v>
      </c>
      <c r="AT294" s="17">
        <f>data_survey!BF293</f>
        <v>2</v>
      </c>
      <c r="AU294" s="17">
        <f>data_survey!BG293</f>
        <v>1</v>
      </c>
      <c r="AV294" s="17">
        <f>data_survey!BH293</f>
        <v>1</v>
      </c>
      <c r="AW294" s="17">
        <f>data_survey!BI293</f>
        <v>1</v>
      </c>
      <c r="AX294" s="17">
        <f>data_survey!AP293</f>
        <v>1</v>
      </c>
      <c r="AY294" s="17">
        <f>data_survey!AQ293</f>
        <v>1</v>
      </c>
      <c r="AZ294" s="17">
        <f>data_survey!AR293</f>
        <v>1</v>
      </c>
      <c r="BA294" s="17">
        <f>data_survey!AS293</f>
        <v>1</v>
      </c>
      <c r="BB294" s="17">
        <f>data_survey!AT293</f>
        <v>1</v>
      </c>
      <c r="BC294" s="17">
        <f>data_survey!AU293</f>
        <v>1</v>
      </c>
      <c r="BD294" s="17">
        <f>data_survey!AV293</f>
        <v>1</v>
      </c>
      <c r="BE294" s="17">
        <f>data_survey!AW293</f>
        <v>1</v>
      </c>
      <c r="BF294" s="17">
        <f>data_survey!AX293</f>
        <v>1</v>
      </c>
      <c r="BG294" s="17"/>
    </row>
    <row r="295">
      <c r="A295" s="17">
        <f>if(data_survey!C294="Nam", 0, 1)</f>
        <v>1</v>
      </c>
      <c r="B295" s="17">
        <f>IFERROR(__xludf.DUMMYFUNCTION("LET(
  t, LOWER(TRIM(data_survey!E294)),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95" s="17">
        <f>IFERROR(__xludf.DUMMYFUNCTION("LET(
  t, LOWER(TRIM(data_survey!G294)),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95" s="17">
        <f>IFERROR(__xludf.DUMMYFUNCTION("LET(
  text, LOWER(data_survey!I294),
  IFERROR(
    IFS(
      REGEXMATCH(text,""ở cùng gia đình|ở trọ cùng gia đình""), 0,
      REGEXMATCH(text,""thuê trọ""), 1,
      REGEXMATCH(text,""ở ktx""), 2,
      REGEXMATCH(text,""có nhà tại khu vực đang học|c"&amp;"ó nhà|ở riêng tại chung cư""), 3,
      REGEXMATCH(text,""ở nhà người quen""), 4
    ),
  -1)
)"),1.0)</f>
        <v>1</v>
      </c>
      <c r="E295" s="17">
        <f>IFERROR(__xludf.DUMMYFUNCTION("LET(
  t, LOWER(TRIM(data_survey!K294)),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95" s="17">
        <f>IFERROR(__xludf.DUMMYFUNCTION("LET(
  t, LOWER(TRIM(data_survey!M294)),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95" s="17">
        <f>if(data_survey!O294="Có", 1, 0)</f>
        <v>0</v>
      </c>
      <c r="H295" s="17">
        <f>if(data_survey!R294="", 0, data_survey!R294)</f>
        <v>0</v>
      </c>
      <c r="I295" s="17">
        <f>data_survey!W294</f>
        <v>0</v>
      </c>
      <c r="J295" s="17">
        <f>if(data_survey!AF294="Không áp lực", 0, if(data_survey!AF294="Có chút áp lực", 1, if(data_survey!AF294="Áp lực nhiều", 2, 3)))</f>
        <v>0</v>
      </c>
      <c r="K295" s="17">
        <f>SWITCH(data_survey!AG294,
 "Không ảnh hưởng",0,
 "Có chút ảnh hưởng",1,
 "Ảnh hưởng nhiều",2,
 "Ảnh hưởng rất nhiều",3)</f>
        <v>1</v>
      </c>
      <c r="L295" s="17">
        <f>SWITCH(data_survey!AD294,
 "Không",0,
 "Có một chút",1,
 "Rất lo lắng",2)</f>
        <v>0</v>
      </c>
      <c r="M295" s="17">
        <f>SWITCH(data_survey!AE294,
 "Không",0,
 "Có một chút",1,
 "Nhiều",2)</f>
        <v>0</v>
      </c>
      <c r="N295" s="17">
        <f>data_survey!BV294</f>
        <v>4</v>
      </c>
      <c r="O295" s="17">
        <f>SWITCH(data_survey!BY294,
 "Không",0,
 "Có",1,
 "Nhiều",2)</f>
        <v>0</v>
      </c>
      <c r="P295" s="17">
        <f>if(data_survey!BW294="Không", 0, 1)</f>
        <v>0</v>
      </c>
      <c r="Q295" s="17">
        <f>IF(OR(
ISNUMBER(SEARCH("cha",data_survey!BX294)),
ISNUMBER(SEARCH("mẹ",data_survey!BX294)),
ISNUMBER(SEARCH("ba mẹ",data_survey!BX294)),
ISNUMBER(SEARCH("bame",data_survey!BX294)),
ISNUMBER(SEARCH("gia đình",data_survey!BX294)),
ISNUMBER(SEARCH("chị",data_survey!BX294)),
ISNUMBER(SEARCH("anh",data_survey!BX294)),
ISNUMBER(SEARCH("ông bà",data_survey!BX294)),
ISNUMBER(SEARCH("giám hộ",data_survey!BX294))
),1,
IF(OR(
ISNUMBER(SEARCH("bản thân",data_survey!BX294)),
ISNUMBER(SEARCH("tự mình",data_survey!BX294)),
ISNUMBER(SEARCH("tự bản thân",data_survey!BX294)),
ISNUMBER(SEARCH("tiền đi làm",data_survey!BX294)),
ISNUMBER(SEARCH("nghiên cứu khoa học",data_survey!BX294)),
ISNUMBER(SEARCH("một nửa lo",data_survey!BX294))
),2,
IF(OR(
ISNUMBER(SEARCH("học bổng",data_survey!BX294)),
ISNUMBER(SEARCH("giảm học phí",data_survey!BX294)),
ISNUMBER(SEARCH("không cần HP",data_survey!BX294)),
ISNUMBER(SEARCH("sư phạm",data_survey!BX294))
),3,4)))</f>
        <v>1</v>
      </c>
      <c r="R295" s="17">
        <f>data_survey!AN294</f>
        <v>0</v>
      </c>
      <c r="S295" s="17">
        <f>data_survey!AJ294</f>
        <v>0</v>
      </c>
      <c r="T295" s="17">
        <f>data_survey!AJ294</f>
        <v>0</v>
      </c>
      <c r="U295" s="17">
        <f>data_survey!CI294</f>
        <v>0</v>
      </c>
      <c r="V295" s="17">
        <f>data_survey!CG294</f>
        <v>0</v>
      </c>
      <c r="W295" s="17">
        <f>data_survey!CE294</f>
        <v>0</v>
      </c>
      <c r="X295" s="17">
        <f>data_survey!CC294</f>
        <v>0</v>
      </c>
      <c r="Y295" s="17">
        <f>data_survey!CA294</f>
        <v>0</v>
      </c>
      <c r="Z295" s="17">
        <f>data_survey!BN294</f>
        <v>1</v>
      </c>
      <c r="AA295" s="17">
        <f>data_survey!BP294</f>
        <v>0</v>
      </c>
      <c r="AB295" s="17">
        <f>data_survey!BQ294</f>
        <v>1</v>
      </c>
      <c r="AC295" s="17">
        <f>data_survey!BT294</f>
        <v>0</v>
      </c>
      <c r="AD295" s="17">
        <f>data_survey!CU294</f>
        <v>0</v>
      </c>
      <c r="AE295" s="17">
        <f>data_survey!CV294</f>
        <v>0</v>
      </c>
      <c r="AF295" s="17">
        <f>data_survey!CW294</f>
        <v>0</v>
      </c>
      <c r="AG295" s="17">
        <f>data_survey!CO294</f>
        <v>0</v>
      </c>
      <c r="AH295" s="17">
        <f>data_survey!DA294</f>
        <v>0</v>
      </c>
      <c r="AI295" s="17">
        <f>data_survey!DC294</f>
        <v>0</v>
      </c>
      <c r="AJ295" s="17">
        <f>data_survey!DQ294</f>
        <v>0</v>
      </c>
      <c r="AK295" s="17">
        <f>data_survey!DF294</f>
        <v>0</v>
      </c>
      <c r="AL295" s="17">
        <f>if(AK295=1, data_survey!DN294, 0)</f>
        <v>0</v>
      </c>
      <c r="AM295" s="17">
        <f>data_survey!CM294</f>
        <v>0</v>
      </c>
      <c r="AN295" s="17">
        <f>data_survey!DH294</f>
        <v>0</v>
      </c>
      <c r="AO295" s="17">
        <f>data_survey!DJ294</f>
        <v>0</v>
      </c>
      <c r="AP295" s="17">
        <f>data_survey!DL294</f>
        <v>0</v>
      </c>
      <c r="AQ295" s="17">
        <f>data_survey!BC294</f>
        <v>1</v>
      </c>
      <c r="AR295" s="17">
        <f>data_survey!BD294</f>
        <v>1</v>
      </c>
      <c r="AS295" s="17">
        <f>data_survey!BE294</f>
        <v>1</v>
      </c>
      <c r="AT295" s="17">
        <f>data_survey!BF294</f>
        <v>1</v>
      </c>
      <c r="AU295" s="17">
        <f>data_survey!BG294</f>
        <v>1</v>
      </c>
      <c r="AV295" s="17">
        <f>data_survey!BH294</f>
        <v>1</v>
      </c>
      <c r="AW295" s="17">
        <f>data_survey!BI294</f>
        <v>1</v>
      </c>
      <c r="AX295" s="17">
        <f>data_survey!AP294</f>
        <v>1</v>
      </c>
      <c r="AY295" s="17">
        <f>data_survey!AQ294</f>
        <v>1</v>
      </c>
      <c r="AZ295" s="17">
        <f>data_survey!AR294</f>
        <v>1</v>
      </c>
      <c r="BA295" s="17">
        <f>data_survey!AS294</f>
        <v>1</v>
      </c>
      <c r="BB295" s="17">
        <f>data_survey!AT294</f>
        <v>1</v>
      </c>
      <c r="BC295" s="17">
        <f>data_survey!AU294</f>
        <v>1</v>
      </c>
      <c r="BD295" s="17">
        <f>data_survey!AV294</f>
        <v>1</v>
      </c>
      <c r="BE295" s="17">
        <f>data_survey!AW294</f>
        <v>1</v>
      </c>
      <c r="BF295" s="17">
        <f>data_survey!AX294</f>
        <v>1</v>
      </c>
      <c r="BG295" s="17"/>
    </row>
    <row r="296">
      <c r="A296" s="17">
        <f>if(data_survey!C295="Nam", 0, 1)</f>
        <v>0</v>
      </c>
      <c r="B296" s="17">
        <f>IFERROR(__xludf.DUMMYFUNCTION("LET(
  t, LOWER(TRIM(data_survey!E295)),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296" s="17">
        <f>IFERROR(__xludf.DUMMYFUNCTION("LET(
  t, LOWER(TRIM(data_survey!G295)),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96" s="17">
        <f>IFERROR(__xludf.DUMMYFUNCTION("LET(
  text, LOWER(data_survey!I295),
  IFERROR(
    IFS(
      REGEXMATCH(text,""ở cùng gia đình|ở trọ cùng gia đình""), 0,
      REGEXMATCH(text,""thuê trọ""), 1,
      REGEXMATCH(text,""ở ktx""), 2,
      REGEXMATCH(text,""có nhà tại khu vực đang học|c"&amp;"ó nhà|ở riêng tại chung cư""), 3,
      REGEXMATCH(text,""ở nhà người quen""), 4
    ),
  -1)
)"),1.0)</f>
        <v>1</v>
      </c>
      <c r="E296" s="17">
        <f>IFERROR(__xludf.DUMMYFUNCTION("LET(
  t, LOWER(TRIM(data_survey!K295)),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96" s="17">
        <f>IFERROR(__xludf.DUMMYFUNCTION("LET(
  t, LOWER(TRIM(data_survey!M295)),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)"),1.0)</f>
        <v>1</v>
      </c>
      <c r="G296" s="17">
        <f>if(data_survey!O295="Có", 1, 0)</f>
        <v>1</v>
      </c>
      <c r="H296" s="17">
        <f>if(data_survey!R295="", 0, data_survey!R295)</f>
        <v>1</v>
      </c>
      <c r="I296" s="17">
        <f>data_survey!W295</f>
        <v>25</v>
      </c>
      <c r="J296" s="17">
        <f>if(data_survey!AF295="Không áp lực", 0, if(data_survey!AF295="Có chút áp lực", 1, if(data_survey!AF295="Áp lực nhiều", 2, 3)))</f>
        <v>1</v>
      </c>
      <c r="K296" s="17">
        <f>SWITCH(data_survey!AG295,
 "Không ảnh hưởng",0,
 "Có chút ảnh hưởng",1,
 "Ảnh hưởng nhiều",2,
 "Ảnh hưởng rất nhiều",3)</f>
        <v>1</v>
      </c>
      <c r="L296" s="17">
        <f>SWITCH(data_survey!AD295,
 "Không",0,
 "Có một chút",1,
 "Rất lo lắng",2)</f>
        <v>1</v>
      </c>
      <c r="M296" s="17">
        <f>SWITCH(data_survey!AE295,
 "Không",0,
 "Có một chút",1,
 "Nhiều",2)</f>
        <v>0</v>
      </c>
      <c r="N296" s="17">
        <f>data_survey!BV295</f>
        <v>3</v>
      </c>
      <c r="O296" s="17">
        <f>SWITCH(data_survey!BY295,
 "Không",0,
 "Có",1,
 "Nhiều",2)</f>
        <v>0</v>
      </c>
      <c r="P296" s="17">
        <f>if(data_survey!BW295="Không", 0, 1)</f>
        <v>0</v>
      </c>
      <c r="Q296" s="17">
        <f>IF(OR(
ISNUMBER(SEARCH("cha",data_survey!BX295)),
ISNUMBER(SEARCH("mẹ",data_survey!BX295)),
ISNUMBER(SEARCH("ba mẹ",data_survey!BX295)),
ISNUMBER(SEARCH("bame",data_survey!BX295)),
ISNUMBER(SEARCH("gia đình",data_survey!BX295)),
ISNUMBER(SEARCH("chị",data_survey!BX295)),
ISNUMBER(SEARCH("anh",data_survey!BX295)),
ISNUMBER(SEARCH("ông bà",data_survey!BX295)),
ISNUMBER(SEARCH("giám hộ",data_survey!BX295))
),1,
IF(OR(
ISNUMBER(SEARCH("bản thân",data_survey!BX295)),
ISNUMBER(SEARCH("tự mình",data_survey!BX295)),
ISNUMBER(SEARCH("tự bản thân",data_survey!BX295)),
ISNUMBER(SEARCH("tiền đi làm",data_survey!BX295)),
ISNUMBER(SEARCH("nghiên cứu khoa học",data_survey!BX295)),
ISNUMBER(SEARCH("một nửa lo",data_survey!BX295))
),2,
IF(OR(
ISNUMBER(SEARCH("học bổng",data_survey!BX295)),
ISNUMBER(SEARCH("giảm học phí",data_survey!BX295)),
ISNUMBER(SEARCH("không cần HP",data_survey!BX295)),
ISNUMBER(SEARCH("sư phạm",data_survey!BX295))
),3,4)))</f>
        <v>1</v>
      </c>
      <c r="R296" s="17">
        <f>data_survey!AN295</f>
        <v>0</v>
      </c>
      <c r="S296" s="17">
        <f>data_survey!AJ295</f>
        <v>0</v>
      </c>
      <c r="T296" s="17">
        <f>data_survey!AJ295</f>
        <v>0</v>
      </c>
      <c r="U296" s="17">
        <f>data_survey!CI295</f>
        <v>1</v>
      </c>
      <c r="V296" s="17">
        <f>data_survey!CG295</f>
        <v>0</v>
      </c>
      <c r="W296" s="17">
        <f>data_survey!CE295</f>
        <v>1</v>
      </c>
      <c r="X296" s="17">
        <f>data_survey!CC295</f>
        <v>1</v>
      </c>
      <c r="Y296" s="17">
        <f>data_survey!CA295</f>
        <v>1</v>
      </c>
      <c r="Z296" s="17">
        <f>data_survey!BN295</f>
        <v>1</v>
      </c>
      <c r="AA296" s="17">
        <f>data_survey!BP295</f>
        <v>1</v>
      </c>
      <c r="AB296" s="17">
        <f>data_survey!BQ295</f>
        <v>5</v>
      </c>
      <c r="AC296" s="17">
        <f>data_survey!BT295</f>
        <v>0</v>
      </c>
      <c r="AD296" s="17">
        <f>data_survey!CU295</f>
        <v>0</v>
      </c>
      <c r="AE296" s="17">
        <f>data_survey!CV295</f>
        <v>0</v>
      </c>
      <c r="AF296" s="17">
        <f>data_survey!CW295</f>
        <v>0</v>
      </c>
      <c r="AG296" s="17">
        <f>data_survey!CO295</f>
        <v>0</v>
      </c>
      <c r="AH296" s="17">
        <f>data_survey!DA295</f>
        <v>0</v>
      </c>
      <c r="AI296" s="17">
        <f>data_survey!DC295</f>
        <v>0</v>
      </c>
      <c r="AJ296" s="17">
        <f>data_survey!DQ295</f>
        <v>0</v>
      </c>
      <c r="AK296" s="17">
        <f>data_survey!DF295</f>
        <v>1</v>
      </c>
      <c r="AL296" s="17">
        <f>if(AK296=1, data_survey!DN295, 0)</f>
        <v>3.5</v>
      </c>
      <c r="AM296" s="17">
        <f>data_survey!CM295</f>
        <v>6</v>
      </c>
      <c r="AN296" s="17">
        <f>data_survey!DH295</f>
        <v>0</v>
      </c>
      <c r="AO296" s="17">
        <f>data_survey!DJ295</f>
        <v>0</v>
      </c>
      <c r="AP296" s="17">
        <f>data_survey!DL295</f>
        <v>0</v>
      </c>
      <c r="AQ296" s="17">
        <f>data_survey!BC295</f>
        <v>2</v>
      </c>
      <c r="AR296" s="17">
        <f>data_survey!BD295</f>
        <v>1</v>
      </c>
      <c r="AS296" s="17">
        <f>data_survey!BE295</f>
        <v>1</v>
      </c>
      <c r="AT296" s="17">
        <f>data_survey!BF295</f>
        <v>1</v>
      </c>
      <c r="AU296" s="17">
        <f>data_survey!BG295</f>
        <v>1</v>
      </c>
      <c r="AV296" s="17">
        <f>data_survey!BH295</f>
        <v>1</v>
      </c>
      <c r="AW296" s="17">
        <f>data_survey!BI295</f>
        <v>1</v>
      </c>
      <c r="AX296" s="17">
        <f>data_survey!AP295</f>
        <v>1</v>
      </c>
      <c r="AY296" s="17">
        <f>data_survey!AQ295</f>
        <v>2</v>
      </c>
      <c r="AZ296" s="17">
        <f>data_survey!AR295</f>
        <v>1</v>
      </c>
      <c r="BA296" s="17">
        <f>data_survey!AS295</f>
        <v>1</v>
      </c>
      <c r="BB296" s="17">
        <f>data_survey!AT295</f>
        <v>1</v>
      </c>
      <c r="BC296" s="17">
        <f>data_survey!AU295</f>
        <v>1</v>
      </c>
      <c r="BD296" s="17">
        <f>data_survey!AV295</f>
        <v>1</v>
      </c>
      <c r="BE296" s="17">
        <f>data_survey!AW295</f>
        <v>1</v>
      </c>
      <c r="BF296" s="17">
        <f>data_survey!AX295</f>
        <v>1</v>
      </c>
      <c r="BG296" s="17"/>
    </row>
    <row r="297">
      <c r="A297" s="17">
        <f>if(data_survey!C296="Nam", 0, 1)</f>
        <v>1</v>
      </c>
      <c r="B297" s="17">
        <f>IFERROR(__xludf.DUMMYFUNCTION("LET(
  t, LOWER(TRIM(data_survey!E296)),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97" s="17">
        <f>IFERROR(__xludf.DUMMYFUNCTION("LET(
  t, LOWER(TRIM(data_survey!G296)),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97" s="17">
        <f>IFERROR(__xludf.DUMMYFUNCTION("LET(
  text, LOWER(data_survey!I296),
  IFERROR(
    IFS(
      REGEXMATCH(text,""ở cùng gia đình|ở trọ cùng gia đình""), 0,
      REGEXMATCH(text,""thuê trọ""), 1,
      REGEXMATCH(text,""ở ktx""), 2,
      REGEXMATCH(text,""có nhà tại khu vực đang học|c"&amp;"ó nhà|ở riêng tại chung cư""), 3,
      REGEXMATCH(text,""ở nhà người quen""), 4
    ),
  -1)
)"),0.0)</f>
        <v>0</v>
      </c>
      <c r="E297" s="17">
        <f>IFERROR(__xludf.DUMMYFUNCTION("LET(
  t, LOWER(TRIM(data_survey!K296)),
  IFERROR(
    IFS(
      REGEXMATCH(t,""xuất\s*sắc""), 0,
      REGEXMATCH(t,""^giỏi$""), 1,
      REGEXMATCH(t,""^khá$""), 2,
      REGEXMATCH(t,""trung bình|bình thường|^4$""), 3,
      REGEXMATCH(t,""rớt""), 4,"&amp;"
      REGEXMATCH(t,""năm nhất|tân sinh viên|mới|chưa|không|sắp thi|chuẩn bị thi|kq|kết quả|chưa có|chưa biết""), 5,
      TRUE, 5
    ),
  5)
)"),3.0)</f>
        <v>3</v>
      </c>
      <c r="F297" s="17">
        <f>IFERROR(__xludf.DUMMYFUNCTION("LET(
  t, LOWER(TRIM(data_survey!M296)),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297" s="17">
        <f>if(data_survey!O296="Có", 1, 0)</f>
        <v>0</v>
      </c>
      <c r="H297" s="17">
        <f>if(data_survey!R296="", 0, data_survey!R296)</f>
        <v>0</v>
      </c>
      <c r="I297" s="17">
        <f>data_survey!W296</f>
        <v>0</v>
      </c>
      <c r="J297" s="17">
        <f>if(data_survey!AF296="Không áp lực", 0, if(data_survey!AF296="Có chút áp lực", 1, if(data_survey!AF296="Áp lực nhiều", 2, 3)))</f>
        <v>1</v>
      </c>
      <c r="K297" s="17">
        <f>SWITCH(data_survey!AG296,
 "Không ảnh hưởng",0,
 "Có chút ảnh hưởng",1,
 "Ảnh hưởng nhiều",2,
 "Ảnh hưởng rất nhiều",3)</f>
        <v>1</v>
      </c>
      <c r="L297" s="17">
        <f>SWITCH(data_survey!AD296,
 "Không",0,
 "Có một chút",1,
 "Rất lo lắng",2)</f>
        <v>1</v>
      </c>
      <c r="M297" s="17">
        <f>SWITCH(data_survey!AE296,
 "Không",0,
 "Có một chút",1,
 "Nhiều",2)</f>
        <v>1</v>
      </c>
      <c r="N297" s="17">
        <f>data_survey!BV296</f>
        <v>3</v>
      </c>
      <c r="O297" s="17">
        <f>SWITCH(data_survey!BY296,
 "Không",0,
 "Có",1,
 "Nhiều",2)</f>
        <v>1</v>
      </c>
      <c r="P297" s="17">
        <f>if(data_survey!BW296="Không", 0, 1)</f>
        <v>1</v>
      </c>
      <c r="Q297" s="17">
        <f>IF(OR(
ISNUMBER(SEARCH("cha",data_survey!BX296)),
ISNUMBER(SEARCH("mẹ",data_survey!BX296)),
ISNUMBER(SEARCH("ba mẹ",data_survey!BX296)),
ISNUMBER(SEARCH("bame",data_survey!BX296)),
ISNUMBER(SEARCH("gia đình",data_survey!BX296)),
ISNUMBER(SEARCH("chị",data_survey!BX296)),
ISNUMBER(SEARCH("anh",data_survey!BX296)),
ISNUMBER(SEARCH("ông bà",data_survey!BX296)),
ISNUMBER(SEARCH("giám hộ",data_survey!BX296))
),1,
IF(OR(
ISNUMBER(SEARCH("bản thân",data_survey!BX296)),
ISNUMBER(SEARCH("tự mình",data_survey!BX296)),
ISNUMBER(SEARCH("tự bản thân",data_survey!BX296)),
ISNUMBER(SEARCH("tiền đi làm",data_survey!BX296)),
ISNUMBER(SEARCH("nghiên cứu khoa học",data_survey!BX296)),
ISNUMBER(SEARCH("một nửa lo",data_survey!BX296))
),2,
IF(OR(
ISNUMBER(SEARCH("học bổng",data_survey!BX296)),
ISNUMBER(SEARCH("giảm học phí",data_survey!BX296)),
ISNUMBER(SEARCH("không cần HP",data_survey!BX296)),
ISNUMBER(SEARCH("sư phạm",data_survey!BX296))
),3,4)))</f>
        <v>1</v>
      </c>
      <c r="R297" s="17">
        <f>data_survey!AN296</f>
        <v>1</v>
      </c>
      <c r="S297" s="17">
        <f>data_survey!AJ296</f>
        <v>1</v>
      </c>
      <c r="T297" s="17">
        <f>data_survey!AJ296</f>
        <v>1</v>
      </c>
      <c r="U297" s="17">
        <f>data_survey!CI296</f>
        <v>1</v>
      </c>
      <c r="V297" s="17">
        <f>data_survey!CG296</f>
        <v>1</v>
      </c>
      <c r="W297" s="17">
        <f>data_survey!CE296</f>
        <v>1</v>
      </c>
      <c r="X297" s="17">
        <f>data_survey!CC296</f>
        <v>2</v>
      </c>
      <c r="Y297" s="17">
        <f>data_survey!CA296</f>
        <v>1</v>
      </c>
      <c r="Z297" s="17">
        <f>data_survey!BN296</f>
        <v>3</v>
      </c>
      <c r="AA297" s="17">
        <f>data_survey!BP296</f>
        <v>1</v>
      </c>
      <c r="AB297" s="17">
        <f>data_survey!BQ296</f>
        <v>2</v>
      </c>
      <c r="AC297" s="17">
        <f>data_survey!BT296</f>
        <v>1</v>
      </c>
      <c r="AD297" s="17">
        <f>data_survey!CU296</f>
        <v>1</v>
      </c>
      <c r="AE297" s="17">
        <f>data_survey!CV296</f>
        <v>1</v>
      </c>
      <c r="AF297" s="17">
        <f>data_survey!CW296</f>
        <v>0</v>
      </c>
      <c r="AG297" s="17">
        <f>data_survey!CO296</f>
        <v>1</v>
      </c>
      <c r="AH297" s="17">
        <f>data_survey!DA296</f>
        <v>1</v>
      </c>
      <c r="AI297" s="17">
        <f>data_survey!DC296</f>
        <v>1</v>
      </c>
      <c r="AJ297" s="17">
        <f>data_survey!DQ296</f>
        <v>0</v>
      </c>
      <c r="AK297" s="17">
        <f>data_survey!DF296</f>
        <v>0</v>
      </c>
      <c r="AL297" s="17">
        <f>if(AK297=1, data_survey!DN296, 0)</f>
        <v>0</v>
      </c>
      <c r="AM297" s="17">
        <f>data_survey!CM296</f>
        <v>18</v>
      </c>
      <c r="AN297" s="17">
        <f>data_survey!DH296</f>
        <v>0</v>
      </c>
      <c r="AO297" s="17">
        <f>data_survey!DJ296</f>
        <v>0</v>
      </c>
      <c r="AP297" s="17">
        <f>data_survey!DL296</f>
        <v>0</v>
      </c>
      <c r="AQ297" s="17">
        <f>data_survey!BC296</f>
        <v>3</v>
      </c>
      <c r="AR297" s="17">
        <f>data_survey!BD296</f>
        <v>3</v>
      </c>
      <c r="AS297" s="17">
        <f>data_survey!BE296</f>
        <v>2</v>
      </c>
      <c r="AT297" s="17">
        <f>data_survey!BF296</f>
        <v>3</v>
      </c>
      <c r="AU297" s="17">
        <f>data_survey!BG296</f>
        <v>4</v>
      </c>
      <c r="AV297" s="17">
        <f>data_survey!BH296</f>
        <v>3</v>
      </c>
      <c r="AW297" s="17">
        <f>data_survey!BI296</f>
        <v>2</v>
      </c>
      <c r="AX297" s="17">
        <f>data_survey!AP296</f>
        <v>4</v>
      </c>
      <c r="AY297" s="17">
        <f>data_survey!AQ296</f>
        <v>2</v>
      </c>
      <c r="AZ297" s="17">
        <f>data_survey!AR296</f>
        <v>4</v>
      </c>
      <c r="BA297" s="17">
        <f>data_survey!AS296</f>
        <v>2</v>
      </c>
      <c r="BB297" s="17">
        <f>data_survey!AT296</f>
        <v>1</v>
      </c>
      <c r="BC297" s="17">
        <f>data_survey!AU296</f>
        <v>2</v>
      </c>
      <c r="BD297" s="17">
        <f>data_survey!AV296</f>
        <v>3</v>
      </c>
      <c r="BE297" s="17">
        <f>data_survey!AW296</f>
        <v>4</v>
      </c>
      <c r="BF297" s="17">
        <f>data_survey!AX296</f>
        <v>2</v>
      </c>
      <c r="BG297" s="17"/>
    </row>
    <row r="298">
      <c r="A298" s="17">
        <f>if(data_survey!C297="Nam", 0, 1)</f>
        <v>1</v>
      </c>
      <c r="B298" s="17">
        <f>IFERROR(__xludf.DUMMYFUNCTION("LET(
  t, LOWER(TRIM(data_survey!E297)),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298" s="17">
        <f>IFERROR(__xludf.DUMMYFUNCTION("LET(
  t, LOWER(TRIM(data_survey!G297)),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298" s="17">
        <f>IFERROR(__xludf.DUMMYFUNCTION("LET(
  text, LOWER(data_survey!I297),
  IFERROR(
    IFS(
      REGEXMATCH(text,""ở cùng gia đình|ở trọ cùng gia đình""), 0,
      REGEXMATCH(text,""thuê trọ""), 1,
      REGEXMATCH(text,""ở ktx""), 2,
      REGEXMATCH(text,""có nhà tại khu vực đang học|c"&amp;"ó nhà|ở riêng tại chung cư""), 3,
      REGEXMATCH(text,""ở nhà người quen""), 4
    ),
  -1)
)"),1.0)</f>
        <v>1</v>
      </c>
      <c r="E298" s="17">
        <f>IFERROR(__xludf.DUMMYFUNCTION("LET(
  t, LOWER(TRIM(data_survey!K297)),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298" s="17">
        <f>IFERROR(__xludf.DUMMYFUNCTION("LET(
  t, LOWER(TRIM(data_survey!M297)),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98" s="17">
        <f>if(data_survey!O297="Có", 1, 0)</f>
        <v>1</v>
      </c>
      <c r="H298" s="17">
        <f>if(data_survey!R297="", 0, data_survey!R297)</f>
        <v>3</v>
      </c>
      <c r="I298" s="17">
        <f>data_survey!W297</f>
        <v>25</v>
      </c>
      <c r="J298" s="17">
        <f>if(data_survey!AF297="Không áp lực", 0, if(data_survey!AF297="Có chút áp lực", 1, if(data_survey!AF297="Áp lực nhiều", 2, 3)))</f>
        <v>2</v>
      </c>
      <c r="K298" s="17">
        <f>SWITCH(data_survey!AG297,
 "Không ảnh hưởng",0,
 "Có chút ảnh hưởng",1,
 "Ảnh hưởng nhiều",2,
 "Ảnh hưởng rất nhiều",3)</f>
        <v>3</v>
      </c>
      <c r="L298" s="17">
        <f>SWITCH(data_survey!AD297,
 "Không",0,
 "Có một chút",1,
 "Rất lo lắng",2)</f>
        <v>2</v>
      </c>
      <c r="M298" s="17">
        <f>SWITCH(data_survey!AE297,
 "Không",0,
 "Có một chút",1,
 "Nhiều",2)</f>
        <v>1</v>
      </c>
      <c r="N298" s="17">
        <f>data_survey!BV297</f>
        <v>3</v>
      </c>
      <c r="O298" s="17">
        <f>SWITCH(data_survey!BY297,
 "Không",0,
 "Có",1,
 "Nhiều",2)</f>
        <v>0</v>
      </c>
      <c r="P298" s="17">
        <f>if(data_survey!BW297="Không", 0, 1)</f>
        <v>1</v>
      </c>
      <c r="Q298" s="17">
        <f>IF(OR(
ISNUMBER(SEARCH("cha",data_survey!BX297)),
ISNUMBER(SEARCH("mẹ",data_survey!BX297)),
ISNUMBER(SEARCH("ba mẹ",data_survey!BX297)),
ISNUMBER(SEARCH("bame",data_survey!BX297)),
ISNUMBER(SEARCH("gia đình",data_survey!BX297)),
ISNUMBER(SEARCH("chị",data_survey!BX297)),
ISNUMBER(SEARCH("anh",data_survey!BX297)),
ISNUMBER(SEARCH("ông bà",data_survey!BX297)),
ISNUMBER(SEARCH("giám hộ",data_survey!BX297))
),1,
IF(OR(
ISNUMBER(SEARCH("bản thân",data_survey!BX297)),
ISNUMBER(SEARCH("tự mình",data_survey!BX297)),
ISNUMBER(SEARCH("tự bản thân",data_survey!BX297)),
ISNUMBER(SEARCH("tiền đi làm",data_survey!BX297)),
ISNUMBER(SEARCH("nghiên cứu khoa học",data_survey!BX297)),
ISNUMBER(SEARCH("một nửa lo",data_survey!BX297))
),2,
IF(OR(
ISNUMBER(SEARCH("học bổng",data_survey!BX297)),
ISNUMBER(SEARCH("giảm học phí",data_survey!BX297)),
ISNUMBER(SEARCH("không cần HP",data_survey!BX297)),
ISNUMBER(SEARCH("sư phạm",data_survey!BX297))
),3,4)))</f>
        <v>1</v>
      </c>
      <c r="R298" s="17">
        <f>data_survey!AN297</f>
        <v>0</v>
      </c>
      <c r="S298" s="17">
        <f>data_survey!AJ297</f>
        <v>1</v>
      </c>
      <c r="T298" s="17">
        <f>data_survey!AJ297</f>
        <v>1</v>
      </c>
      <c r="U298" s="17">
        <f>data_survey!CI297</f>
        <v>2</v>
      </c>
      <c r="V298" s="17">
        <f>data_survey!CG297</f>
        <v>2</v>
      </c>
      <c r="W298" s="17">
        <f>data_survey!CE297</f>
        <v>2</v>
      </c>
      <c r="X298" s="17">
        <f>data_survey!CC297</f>
        <v>2</v>
      </c>
      <c r="Y298" s="17">
        <f>data_survey!CA297</f>
        <v>2</v>
      </c>
      <c r="Z298" s="17">
        <f>data_survey!BN297</f>
        <v>1</v>
      </c>
      <c r="AA298" s="17">
        <f>data_survey!BP297</f>
        <v>0</v>
      </c>
      <c r="AB298" s="17">
        <f>data_survey!BQ297</f>
        <v>1</v>
      </c>
      <c r="AC298" s="17">
        <f>data_survey!BT297</f>
        <v>1</v>
      </c>
      <c r="AD298" s="17">
        <f>data_survey!CU297</f>
        <v>0</v>
      </c>
      <c r="AE298" s="17">
        <f>data_survey!CV297</f>
        <v>1</v>
      </c>
      <c r="AF298" s="17">
        <f>data_survey!CW297</f>
        <v>0</v>
      </c>
      <c r="AG298" s="17">
        <f>data_survey!CO297</f>
        <v>0</v>
      </c>
      <c r="AH298" s="17">
        <f>data_survey!DA297</f>
        <v>0</v>
      </c>
      <c r="AI298" s="17">
        <f>data_survey!DC297</f>
        <v>0</v>
      </c>
      <c r="AJ298" s="17">
        <f>data_survey!DQ297</f>
        <v>0</v>
      </c>
      <c r="AK298" s="17">
        <f>data_survey!DF297</f>
        <v>1</v>
      </c>
      <c r="AL298" s="17">
        <f>if(AK298=1, data_survey!DN297, 0)</f>
        <v>5</v>
      </c>
      <c r="AM298" s="17">
        <f>data_survey!CM297</f>
        <v>6</v>
      </c>
      <c r="AN298" s="17">
        <f>data_survey!DH297</f>
        <v>0</v>
      </c>
      <c r="AO298" s="17">
        <f>data_survey!DJ297</f>
        <v>0</v>
      </c>
      <c r="AP298" s="17">
        <f>data_survey!DL297</f>
        <v>0</v>
      </c>
      <c r="AQ298" s="17">
        <f>data_survey!BC297</f>
        <v>4</v>
      </c>
      <c r="AR298" s="17">
        <f>data_survey!BD297</f>
        <v>4</v>
      </c>
      <c r="AS298" s="17">
        <f>data_survey!BE297</f>
        <v>4</v>
      </c>
      <c r="AT298" s="17">
        <f>data_survey!BF297</f>
        <v>4</v>
      </c>
      <c r="AU298" s="17">
        <f>data_survey!BG297</f>
        <v>4</v>
      </c>
      <c r="AV298" s="17">
        <f>data_survey!BH297</f>
        <v>4</v>
      </c>
      <c r="AW298" s="17">
        <f>data_survey!BI297</f>
        <v>4</v>
      </c>
      <c r="AX298" s="17">
        <f>data_survey!AP297</f>
        <v>4</v>
      </c>
      <c r="AY298" s="17">
        <f>data_survey!AQ297</f>
        <v>4</v>
      </c>
      <c r="AZ298" s="17">
        <f>data_survey!AR297</f>
        <v>4</v>
      </c>
      <c r="BA298" s="17">
        <f>data_survey!AS297</f>
        <v>4</v>
      </c>
      <c r="BB298" s="17">
        <f>data_survey!AT297</f>
        <v>4</v>
      </c>
      <c r="BC298" s="17">
        <f>data_survey!AU297</f>
        <v>4</v>
      </c>
      <c r="BD298" s="17">
        <f>data_survey!AV297</f>
        <v>3</v>
      </c>
      <c r="BE298" s="17">
        <f>data_survey!AW297</f>
        <v>2</v>
      </c>
      <c r="BF298" s="17">
        <f>data_survey!AX297</f>
        <v>3</v>
      </c>
      <c r="BG298" s="17"/>
    </row>
    <row r="299">
      <c r="A299" s="17">
        <f>if(data_survey!C298="Nam", 0, 1)</f>
        <v>1</v>
      </c>
      <c r="B299" s="17">
        <f>IFERROR(__xludf.DUMMYFUNCTION("LET(
  t, LOWER(TRIM(data_survey!E298)),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299" s="17">
        <f>IFERROR(__xludf.DUMMYFUNCTION("LET(
  t, LOWER(TRIM(data_survey!G298)),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299" s="17">
        <f>IFERROR(__xludf.DUMMYFUNCTION("LET(
  text, LOWER(data_survey!I298),
  IFERROR(
    IFS(
      REGEXMATCH(text,""ở cùng gia đình|ở trọ cùng gia đình""), 0,
      REGEXMATCH(text,""thuê trọ""), 1,
      REGEXMATCH(text,""ở ktx""), 2,
      REGEXMATCH(text,""có nhà tại khu vực đang học|c"&amp;"ó nhà|ở riêng tại chung cư""), 3,
      REGEXMATCH(text,""ở nhà người quen""), 4
    ),
  -1)
)"),1.0)</f>
        <v>1</v>
      </c>
      <c r="E299" s="17">
        <f>IFERROR(__xludf.DUMMYFUNCTION("LET(
  t, LOWER(TRIM(data_survey!K298)),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299" s="17">
        <f>IFERROR(__xludf.DUMMYFUNCTION("LET(
  t, LOWER(TRIM(data_survey!M298)),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299" s="17">
        <f>if(data_survey!O298="Có", 1, 0)</f>
        <v>0</v>
      </c>
      <c r="H299" s="17">
        <f>if(data_survey!R298="", 0, data_survey!R298)</f>
        <v>0</v>
      </c>
      <c r="I299" s="17">
        <f>data_survey!W298</f>
        <v>0</v>
      </c>
      <c r="J299" s="17">
        <f>if(data_survey!AF298="Không áp lực", 0, if(data_survey!AF298="Có chút áp lực", 1, if(data_survey!AF298="Áp lực nhiều", 2, 3)))</f>
        <v>2</v>
      </c>
      <c r="K299" s="17">
        <f>SWITCH(data_survey!AG298,
 "Không ảnh hưởng",0,
 "Có chút ảnh hưởng",1,
 "Ảnh hưởng nhiều",2,
 "Ảnh hưởng rất nhiều",3)</f>
        <v>2</v>
      </c>
      <c r="L299" s="17">
        <f>SWITCH(data_survey!AD298,
 "Không",0,
 "Có một chút",1,
 "Rất lo lắng",2)</f>
        <v>2</v>
      </c>
      <c r="M299" s="17">
        <f>SWITCH(data_survey!AE298,
 "Không",0,
 "Có một chút",1,
 "Nhiều",2)</f>
        <v>2</v>
      </c>
      <c r="N299" s="17">
        <f>data_survey!BV298</f>
        <v>3</v>
      </c>
      <c r="O299" s="17">
        <f>SWITCH(data_survey!BY298,
 "Không",0,
 "Có",1,
 "Nhiều",2)</f>
        <v>1</v>
      </c>
      <c r="P299" s="17">
        <f>if(data_survey!BW298="Không", 0, 1)</f>
        <v>1</v>
      </c>
      <c r="Q299" s="17">
        <f>IF(OR(
ISNUMBER(SEARCH("cha",data_survey!BX298)),
ISNUMBER(SEARCH("mẹ",data_survey!BX298)),
ISNUMBER(SEARCH("ba mẹ",data_survey!BX298)),
ISNUMBER(SEARCH("bame",data_survey!BX298)),
ISNUMBER(SEARCH("gia đình",data_survey!BX298)),
ISNUMBER(SEARCH("chị",data_survey!BX298)),
ISNUMBER(SEARCH("anh",data_survey!BX298)),
ISNUMBER(SEARCH("ông bà",data_survey!BX298)),
ISNUMBER(SEARCH("giám hộ",data_survey!BX298))
),1,
IF(OR(
ISNUMBER(SEARCH("bản thân",data_survey!BX298)),
ISNUMBER(SEARCH("tự mình",data_survey!BX298)),
ISNUMBER(SEARCH("tự bản thân",data_survey!BX298)),
ISNUMBER(SEARCH("tiền đi làm",data_survey!BX298)),
ISNUMBER(SEARCH("nghiên cứu khoa học",data_survey!BX298)),
ISNUMBER(SEARCH("một nửa lo",data_survey!BX298))
),2,
IF(OR(
ISNUMBER(SEARCH("học bổng",data_survey!BX298)),
ISNUMBER(SEARCH("giảm học phí",data_survey!BX298)),
ISNUMBER(SEARCH("không cần HP",data_survey!BX298)),
ISNUMBER(SEARCH("sư phạm",data_survey!BX298))
),3,4)))</f>
        <v>1</v>
      </c>
      <c r="R299" s="17">
        <f>data_survey!AN298</f>
        <v>2</v>
      </c>
      <c r="S299" s="17">
        <f>data_survey!AJ298</f>
        <v>1</v>
      </c>
      <c r="T299" s="17">
        <f>data_survey!AJ298</f>
        <v>1</v>
      </c>
      <c r="U299" s="17">
        <f>data_survey!CI298</f>
        <v>2</v>
      </c>
      <c r="V299" s="17">
        <f>data_survey!CG298</f>
        <v>2</v>
      </c>
      <c r="W299" s="17">
        <f>data_survey!CE298</f>
        <v>1</v>
      </c>
      <c r="X299" s="17">
        <f>data_survey!CC298</f>
        <v>1</v>
      </c>
      <c r="Y299" s="17">
        <f>data_survey!CA298</f>
        <v>1</v>
      </c>
      <c r="Z299" s="17">
        <f>data_survey!BN298</f>
        <v>3</v>
      </c>
      <c r="AA299" s="17">
        <f>data_survey!BP298</f>
        <v>0</v>
      </c>
      <c r="AB299" s="17">
        <f>data_survey!BQ298</f>
        <v>4</v>
      </c>
      <c r="AC299" s="17">
        <f>data_survey!BT298</f>
        <v>1</v>
      </c>
      <c r="AD299" s="17">
        <f>data_survey!CU298</f>
        <v>0</v>
      </c>
      <c r="AE299" s="17">
        <f>data_survey!CV298</f>
        <v>0</v>
      </c>
      <c r="AF299" s="17">
        <f>data_survey!CW298</f>
        <v>0</v>
      </c>
      <c r="AG299" s="17">
        <f>data_survey!CO298</f>
        <v>1</v>
      </c>
      <c r="AH299" s="17">
        <f>data_survey!DA298</f>
        <v>1</v>
      </c>
      <c r="AI299" s="17">
        <f>data_survey!DC298</f>
        <v>1</v>
      </c>
      <c r="AJ299" s="17">
        <f>data_survey!DQ298</f>
        <v>0</v>
      </c>
      <c r="AK299" s="17">
        <f>data_survey!DF298</f>
        <v>1</v>
      </c>
      <c r="AL299" s="17">
        <f>if(AK299=1, data_survey!DN298, 0)</f>
        <v>3.5</v>
      </c>
      <c r="AM299" s="17">
        <f>data_survey!CM298</f>
        <v>6</v>
      </c>
      <c r="AN299" s="17">
        <f>data_survey!DH298</f>
        <v>0</v>
      </c>
      <c r="AO299" s="17">
        <f>data_survey!DJ298</f>
        <v>0</v>
      </c>
      <c r="AP299" s="17">
        <f>data_survey!DL298</f>
        <v>1</v>
      </c>
      <c r="AQ299" s="17">
        <f>data_survey!BC298</f>
        <v>3</v>
      </c>
      <c r="AR299" s="17">
        <f>data_survey!BD298</f>
        <v>3</v>
      </c>
      <c r="AS299" s="17">
        <f>data_survey!BE298</f>
        <v>4</v>
      </c>
      <c r="AT299" s="17">
        <f>data_survey!BF298</f>
        <v>3</v>
      </c>
      <c r="AU299" s="17">
        <f>data_survey!BG298</f>
        <v>2</v>
      </c>
      <c r="AV299" s="17">
        <f>data_survey!BH298</f>
        <v>2</v>
      </c>
      <c r="AW299" s="17">
        <f>data_survey!BI298</f>
        <v>3</v>
      </c>
      <c r="AX299" s="17">
        <f>data_survey!AP298</f>
        <v>4</v>
      </c>
      <c r="AY299" s="17">
        <f>data_survey!AQ298</f>
        <v>4</v>
      </c>
      <c r="AZ299" s="17">
        <f>data_survey!AR298</f>
        <v>2</v>
      </c>
      <c r="BA299" s="17">
        <f>data_survey!AS298</f>
        <v>3</v>
      </c>
      <c r="BB299" s="17">
        <f>data_survey!AT298</f>
        <v>4</v>
      </c>
      <c r="BC299" s="17">
        <f>data_survey!AU298</f>
        <v>4</v>
      </c>
      <c r="BD299" s="17">
        <f>data_survey!AV298</f>
        <v>2</v>
      </c>
      <c r="BE299" s="17">
        <f>data_survey!AW298</f>
        <v>2</v>
      </c>
      <c r="BF299" s="17">
        <f>data_survey!AX298</f>
        <v>3</v>
      </c>
      <c r="BG299" s="17"/>
    </row>
    <row r="300">
      <c r="A300" s="17">
        <f>if(data_survey!C299="Nam", 0, 1)</f>
        <v>0</v>
      </c>
      <c r="B300" s="17">
        <f>IFERROR(__xludf.DUMMYFUNCTION("LET(
  t, LOWER(TRIM(data_survey!E299)),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300" s="17">
        <f>IFERROR(__xludf.DUMMYFUNCTION("LET(
  t, LOWER(TRIM(data_survey!G299)),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00" s="17">
        <f>IFERROR(__xludf.DUMMYFUNCTION("LET(
  text, LOWER(data_survey!I299),
  IFERROR(
    IFS(
      REGEXMATCH(text,""ở cùng gia đình|ở trọ cùng gia đình""), 0,
      REGEXMATCH(text,""thuê trọ""), 1,
      REGEXMATCH(text,""ở ktx""), 2,
      REGEXMATCH(text,""có nhà tại khu vực đang học|c"&amp;"ó nhà|ở riêng tại chung cư""), 3,
      REGEXMATCH(text,""ở nhà người quen""), 4
    ),
  -1)
)"),1.0)</f>
        <v>1</v>
      </c>
      <c r="E300" s="17">
        <f>IFERROR(__xludf.DUMMYFUNCTION("LET(
  t, LOWER(TRIM(data_survey!K299)),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00" s="17">
        <f>IFERROR(__xludf.DUMMYFUNCTION("LET(
  t, LOWER(TRIM(data_survey!M299)),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00" s="17">
        <f>if(data_survey!O299="Có", 1, 0)</f>
        <v>1</v>
      </c>
      <c r="H300" s="17">
        <f>if(data_survey!R299="", 0, data_survey!R299)</f>
        <v>1</v>
      </c>
      <c r="I300" s="17">
        <f>data_survey!W299</f>
        <v>40</v>
      </c>
      <c r="J300" s="17">
        <f>if(data_survey!AF299="Không áp lực", 0, if(data_survey!AF299="Có chút áp lực", 1, if(data_survey!AF299="Áp lực nhiều", 2, 3)))</f>
        <v>1</v>
      </c>
      <c r="K300" s="17">
        <f>SWITCH(data_survey!AG299,
 "Không ảnh hưởng",0,
 "Có chút ảnh hưởng",1,
 "Ảnh hưởng nhiều",2,
 "Ảnh hưởng rất nhiều",3)</f>
        <v>0</v>
      </c>
      <c r="L300" s="17">
        <f>SWITCH(data_survey!AD299,
 "Không",0,
 "Có một chút",1,
 "Rất lo lắng",2)</f>
        <v>2</v>
      </c>
      <c r="M300" s="17">
        <f>SWITCH(data_survey!AE299,
 "Không",0,
 "Có một chút",1,
 "Nhiều",2)</f>
        <v>0</v>
      </c>
      <c r="N300" s="17">
        <f>data_survey!BV299</f>
        <v>3</v>
      </c>
      <c r="O300" s="17">
        <f>SWITCH(data_survey!BY299,
 "Không",0,
 "Có",1,
 "Nhiều",2)</f>
        <v>0</v>
      </c>
      <c r="P300" s="17">
        <f>if(data_survey!BW299="Không", 0, 1)</f>
        <v>0</v>
      </c>
      <c r="Q300" s="17">
        <f>IF(OR(
ISNUMBER(SEARCH("cha",data_survey!BX299)),
ISNUMBER(SEARCH("mẹ",data_survey!BX299)),
ISNUMBER(SEARCH("ba mẹ",data_survey!BX299)),
ISNUMBER(SEARCH("bame",data_survey!BX299)),
ISNUMBER(SEARCH("gia đình",data_survey!BX299)),
ISNUMBER(SEARCH("chị",data_survey!BX299)),
ISNUMBER(SEARCH("anh",data_survey!BX299)),
ISNUMBER(SEARCH("ông bà",data_survey!BX299)),
ISNUMBER(SEARCH("giám hộ",data_survey!BX299))
),1,
IF(OR(
ISNUMBER(SEARCH("bản thân",data_survey!BX299)),
ISNUMBER(SEARCH("tự mình",data_survey!BX299)),
ISNUMBER(SEARCH("tự bản thân",data_survey!BX299)),
ISNUMBER(SEARCH("tiền đi làm",data_survey!BX299)),
ISNUMBER(SEARCH("nghiên cứu khoa học",data_survey!BX299)),
ISNUMBER(SEARCH("một nửa lo",data_survey!BX299))
),2,
IF(OR(
ISNUMBER(SEARCH("học bổng",data_survey!BX299)),
ISNUMBER(SEARCH("giảm học phí",data_survey!BX299)),
ISNUMBER(SEARCH("không cần HP",data_survey!BX299)),
ISNUMBER(SEARCH("sư phạm",data_survey!BX299))
),3,4)))</f>
        <v>1</v>
      </c>
      <c r="R300" s="17">
        <f>data_survey!AN299</f>
        <v>1</v>
      </c>
      <c r="S300" s="17">
        <f>data_survey!AJ299</f>
        <v>1</v>
      </c>
      <c r="T300" s="17">
        <f>data_survey!AJ299</f>
        <v>1</v>
      </c>
      <c r="U300" s="17">
        <f>data_survey!CI299</f>
        <v>0</v>
      </c>
      <c r="V300" s="17">
        <f>data_survey!CG299</f>
        <v>0</v>
      </c>
      <c r="W300" s="17">
        <f>data_survey!CE299</f>
        <v>0</v>
      </c>
      <c r="X300" s="17">
        <f>data_survey!CC299</f>
        <v>0</v>
      </c>
      <c r="Y300" s="17">
        <f>data_survey!CA299</f>
        <v>0</v>
      </c>
      <c r="Z300" s="17">
        <f>data_survey!BN299</f>
        <v>1</v>
      </c>
      <c r="AA300" s="17">
        <f>data_survey!BP299</f>
        <v>0</v>
      </c>
      <c r="AB300" s="17">
        <f>data_survey!BQ299</f>
        <v>1</v>
      </c>
      <c r="AC300" s="17">
        <f>data_survey!BT299</f>
        <v>0</v>
      </c>
      <c r="AD300" s="17">
        <f>data_survey!CU299</f>
        <v>0</v>
      </c>
      <c r="AE300" s="17">
        <f>data_survey!CV299</f>
        <v>0</v>
      </c>
      <c r="AF300" s="17">
        <f>data_survey!CW299</f>
        <v>0</v>
      </c>
      <c r="AG300" s="17">
        <f>data_survey!CO299</f>
        <v>0</v>
      </c>
      <c r="AH300" s="17">
        <f>data_survey!DA299</f>
        <v>0</v>
      </c>
      <c r="AI300" s="17">
        <f>data_survey!DC299</f>
        <v>0</v>
      </c>
      <c r="AJ300" s="17">
        <f>data_survey!DQ299</f>
        <v>0</v>
      </c>
      <c r="AK300" s="17">
        <f>data_survey!DF299</f>
        <v>1</v>
      </c>
      <c r="AL300" s="17">
        <f>if(AK300=1, data_survey!DN299, 0)</f>
        <v>1.5</v>
      </c>
      <c r="AM300" s="17">
        <f>data_survey!CM299</f>
        <v>3.5</v>
      </c>
      <c r="AN300" s="17">
        <f>data_survey!DH299</f>
        <v>0</v>
      </c>
      <c r="AO300" s="17">
        <f>data_survey!DJ299</f>
        <v>0</v>
      </c>
      <c r="AP300" s="17">
        <f>data_survey!DL299</f>
        <v>0</v>
      </c>
      <c r="AQ300" s="17">
        <f>data_survey!BC299</f>
        <v>1</v>
      </c>
      <c r="AR300" s="17">
        <f>data_survey!BD299</f>
        <v>1</v>
      </c>
      <c r="AS300" s="17">
        <f>data_survey!BE299</f>
        <v>1</v>
      </c>
      <c r="AT300" s="17">
        <f>data_survey!BF299</f>
        <v>1</v>
      </c>
      <c r="AU300" s="17">
        <f>data_survey!BG299</f>
        <v>1</v>
      </c>
      <c r="AV300" s="17">
        <f>data_survey!BH299</f>
        <v>1</v>
      </c>
      <c r="AW300" s="17">
        <f>data_survey!BI299</f>
        <v>1</v>
      </c>
      <c r="AX300" s="17">
        <f>data_survey!AP299</f>
        <v>1</v>
      </c>
      <c r="AY300" s="17">
        <f>data_survey!AQ299</f>
        <v>1</v>
      </c>
      <c r="AZ300" s="17">
        <f>data_survey!AR299</f>
        <v>1</v>
      </c>
      <c r="BA300" s="17">
        <f>data_survey!AS299</f>
        <v>1</v>
      </c>
      <c r="BB300" s="17">
        <f>data_survey!AT299</f>
        <v>1</v>
      </c>
      <c r="BC300" s="17">
        <f>data_survey!AU299</f>
        <v>1</v>
      </c>
      <c r="BD300" s="17">
        <f>data_survey!AV299</f>
        <v>1</v>
      </c>
      <c r="BE300" s="17">
        <f>data_survey!AW299</f>
        <v>1</v>
      </c>
      <c r="BF300" s="17">
        <f>data_survey!AX299</f>
        <v>1</v>
      </c>
      <c r="BG300" s="17"/>
    </row>
    <row r="301">
      <c r="A301" s="17">
        <f>if(data_survey!C300="Nam", 0, 1)</f>
        <v>0</v>
      </c>
      <c r="B301" s="17">
        <f>IFERROR(__xludf.DUMMYFUNCTION("LET(
  t, LOWER(TRIM(data_survey!E300)),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01" s="17">
        <f>IFERROR(__xludf.DUMMYFUNCTION("LET(
  t, LOWER(TRIM(data_survey!G300)),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01" s="17">
        <f>IFERROR(__xludf.DUMMYFUNCTION("LET(
  text, LOWER(data_survey!I300),
  IFERROR(
    IFS(
      REGEXMATCH(text,""ở cùng gia đình|ở trọ cùng gia đình""), 0,
      REGEXMATCH(text,""thuê trọ""), 1,
      REGEXMATCH(text,""ở ktx""), 2,
      REGEXMATCH(text,""có nhà tại khu vực đang học|c"&amp;"ó nhà|ở riêng tại chung cư""), 3,
      REGEXMATCH(text,""ở nhà người quen""), 4
    ),
  -1)
)"),0.0)</f>
        <v>0</v>
      </c>
      <c r="E301" s="17">
        <f>IFERROR(__xludf.DUMMYFUNCTION("LET(
  t, LOWER(TRIM(data_survey!K300)),
  IFERROR(
    IFS(
      REGEXMATCH(t,""xuất\s*sắc""), 0,
      REGEXMATCH(t,""^giỏi$""), 1,
      REGEXMATCH(t,""^khá$""), 2,
      REGEXMATCH(t,""trung bình|bình thường|^4$""), 3,
      REGEXMATCH(t,""rớt""), 4,"&amp;"
      REGEXMATCH(t,""năm nhất|tân sinh viên|mới|chưa|không|sắp thi|chuẩn bị thi|kq|kết quả|chưa có|chưa biết""), 5,
      TRUE, 5
    ),
  5)
)"),4.0)</f>
        <v>4</v>
      </c>
      <c r="F301" s="17">
        <f>IFERROR(__xludf.DUMMYFUNCTION("LET(
  t, LOWER(TRIM(data_survey!M300)),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01" s="17">
        <f>if(data_survey!O300="Có", 1, 0)</f>
        <v>0</v>
      </c>
      <c r="H301" s="17">
        <f>if(data_survey!R300="", 0, data_survey!R300)</f>
        <v>0</v>
      </c>
      <c r="I301" s="17">
        <f>data_survey!W300</f>
        <v>0</v>
      </c>
      <c r="J301" s="17">
        <f>if(data_survey!AF300="Không áp lực", 0, if(data_survey!AF300="Có chút áp lực", 1, if(data_survey!AF300="Áp lực nhiều", 2, 3)))</f>
        <v>3</v>
      </c>
      <c r="K301" s="17">
        <f>SWITCH(data_survey!AG300,
 "Không ảnh hưởng",0,
 "Có chút ảnh hưởng",1,
 "Ảnh hưởng nhiều",2,
 "Ảnh hưởng rất nhiều",3)</f>
        <v>3</v>
      </c>
      <c r="L301" s="17">
        <f>SWITCH(data_survey!AD300,
 "Không",0,
 "Có một chút",1,
 "Rất lo lắng",2)</f>
        <v>2</v>
      </c>
      <c r="M301" s="17">
        <f>SWITCH(data_survey!AE300,
 "Không",0,
 "Có một chút",1,
 "Nhiều",2)</f>
        <v>0</v>
      </c>
      <c r="N301" s="17">
        <f>data_survey!BV300</f>
        <v>2</v>
      </c>
      <c r="O301" s="17">
        <f>SWITCH(data_survey!BY300,
 "Không",0,
 "Có",1,
 "Nhiều",2)</f>
        <v>1</v>
      </c>
      <c r="P301" s="17">
        <f>if(data_survey!BW300="Không", 0, 1)</f>
        <v>1</v>
      </c>
      <c r="Q301" s="17">
        <f>IF(OR(
ISNUMBER(SEARCH("cha",data_survey!BX300)),
ISNUMBER(SEARCH("mẹ",data_survey!BX300)),
ISNUMBER(SEARCH("ba mẹ",data_survey!BX300)),
ISNUMBER(SEARCH("bame",data_survey!BX300)),
ISNUMBER(SEARCH("gia đình",data_survey!BX300)),
ISNUMBER(SEARCH("chị",data_survey!BX300)),
ISNUMBER(SEARCH("anh",data_survey!BX300)),
ISNUMBER(SEARCH("ông bà",data_survey!BX300)),
ISNUMBER(SEARCH("giám hộ",data_survey!BX300))
),1,
IF(OR(
ISNUMBER(SEARCH("bản thân",data_survey!BX300)),
ISNUMBER(SEARCH("tự mình",data_survey!BX300)),
ISNUMBER(SEARCH("tự bản thân",data_survey!BX300)),
ISNUMBER(SEARCH("tiền đi làm",data_survey!BX300)),
ISNUMBER(SEARCH("nghiên cứu khoa học",data_survey!BX300)),
ISNUMBER(SEARCH("một nửa lo",data_survey!BX300))
),2,
IF(OR(
ISNUMBER(SEARCH("học bổng",data_survey!BX300)),
ISNUMBER(SEARCH("giảm học phí",data_survey!BX300)),
ISNUMBER(SEARCH("không cần HP",data_survey!BX300)),
ISNUMBER(SEARCH("sư phạm",data_survey!BX300))
),3,4)))</f>
        <v>1</v>
      </c>
      <c r="R301" s="17">
        <f>data_survey!AN300</f>
        <v>0</v>
      </c>
      <c r="S301" s="17">
        <f>data_survey!AJ300</f>
        <v>0</v>
      </c>
      <c r="T301" s="17">
        <f>data_survey!AJ300</f>
        <v>0</v>
      </c>
      <c r="U301" s="17">
        <f>data_survey!CI300</f>
        <v>2</v>
      </c>
      <c r="V301" s="17">
        <f>data_survey!CG300</f>
        <v>0</v>
      </c>
      <c r="W301" s="17">
        <f>data_survey!CE300</f>
        <v>0</v>
      </c>
      <c r="X301" s="17">
        <f>data_survey!CC300</f>
        <v>0</v>
      </c>
      <c r="Y301" s="17">
        <f>data_survey!CA300</f>
        <v>0</v>
      </c>
      <c r="Z301" s="17">
        <f>data_survey!BN300</f>
        <v>5</v>
      </c>
      <c r="AA301" s="17">
        <f>data_survey!BP300</f>
        <v>1</v>
      </c>
      <c r="AB301" s="17">
        <f>data_survey!BQ300</f>
        <v>2</v>
      </c>
      <c r="AC301" s="17">
        <f>data_survey!BT300</f>
        <v>1</v>
      </c>
      <c r="AD301" s="17">
        <f>data_survey!CU300</f>
        <v>0</v>
      </c>
      <c r="AE301" s="17">
        <f>data_survey!CV300</f>
        <v>0</v>
      </c>
      <c r="AF301" s="17">
        <f>data_survey!CW300</f>
        <v>0</v>
      </c>
      <c r="AG301" s="17">
        <f>data_survey!CO300</f>
        <v>0</v>
      </c>
      <c r="AH301" s="17">
        <f>data_survey!DA300</f>
        <v>0</v>
      </c>
      <c r="AI301" s="17">
        <f>data_survey!DC300</f>
        <v>0</v>
      </c>
      <c r="AJ301" s="17">
        <f>data_survey!DQ300</f>
        <v>0</v>
      </c>
      <c r="AK301" s="17">
        <f>data_survey!DF300</f>
        <v>0</v>
      </c>
      <c r="AL301" s="17">
        <f>if(AK301=1, data_survey!DN300, 0)</f>
        <v>0</v>
      </c>
      <c r="AM301" s="17">
        <f>data_survey!CM300</f>
        <v>6</v>
      </c>
      <c r="AN301" s="17">
        <f>data_survey!DH300</f>
        <v>1</v>
      </c>
      <c r="AO301" s="17">
        <f>data_survey!DJ300</f>
        <v>0</v>
      </c>
      <c r="AP301" s="17">
        <f>data_survey!DL300</f>
        <v>0</v>
      </c>
      <c r="AQ301" s="17">
        <f>data_survey!BC300</f>
        <v>2</v>
      </c>
      <c r="AR301" s="17">
        <f>data_survey!BD300</f>
        <v>2</v>
      </c>
      <c r="AS301" s="17">
        <f>data_survey!BE300</f>
        <v>2</v>
      </c>
      <c r="AT301" s="17">
        <f>data_survey!BF300</f>
        <v>4</v>
      </c>
      <c r="AU301" s="17">
        <f>data_survey!BG300</f>
        <v>1</v>
      </c>
      <c r="AV301" s="17">
        <f>data_survey!BH300</f>
        <v>1</v>
      </c>
      <c r="AW301" s="17">
        <f>data_survey!BI300</f>
        <v>1</v>
      </c>
      <c r="AX301" s="17">
        <f>data_survey!AP300</f>
        <v>2</v>
      </c>
      <c r="AY301" s="17">
        <f>data_survey!AQ300</f>
        <v>2</v>
      </c>
      <c r="AZ301" s="17">
        <f>data_survey!AR300</f>
        <v>4</v>
      </c>
      <c r="BA301" s="17">
        <f>data_survey!AS300</f>
        <v>4</v>
      </c>
      <c r="BB301" s="17">
        <f>data_survey!AT300</f>
        <v>1</v>
      </c>
      <c r="BC301" s="17">
        <f>data_survey!AU300</f>
        <v>2</v>
      </c>
      <c r="BD301" s="17">
        <f>data_survey!AV300</f>
        <v>1</v>
      </c>
      <c r="BE301" s="17">
        <f>data_survey!AW300</f>
        <v>4</v>
      </c>
      <c r="BF301" s="17">
        <f>data_survey!AX300</f>
        <v>1</v>
      </c>
      <c r="BG301" s="17"/>
    </row>
    <row r="302">
      <c r="A302" s="17">
        <f>if(data_survey!C301="Nam", 0, 1)</f>
        <v>0</v>
      </c>
      <c r="B302" s="17">
        <f>IFERROR(__xludf.DUMMYFUNCTION("LET(
  t, LOWER(TRIM(data_survey!E301)),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02" s="17">
        <f>IFERROR(__xludf.DUMMYFUNCTION("LET(
  t, LOWER(TRIM(data_survey!G301)),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02" s="17">
        <f>IFERROR(__xludf.DUMMYFUNCTION("LET(
  text, LOWER(data_survey!I301),
  IFERROR(
    IFS(
      REGEXMATCH(text,""ở cùng gia đình|ở trọ cùng gia đình""), 0,
      REGEXMATCH(text,""thuê trọ""), 1,
      REGEXMATCH(text,""ở ktx""), 2,
      REGEXMATCH(text,""có nhà tại khu vực đang học|c"&amp;"ó nhà|ở riêng tại chung cư""), 3,
      REGEXMATCH(text,""ở nhà người quen""), 4
    ),
  -1)
)"),0.0)</f>
        <v>0</v>
      </c>
      <c r="E302" s="17">
        <f>IFERROR(__xludf.DUMMYFUNCTION("LET(
  t, LOWER(TRIM(data_survey!K301)),
  IFERROR(
    IFS(
      REGEXMATCH(t,""xuất\s*sắc""), 0,
      REGEXMATCH(t,""^giỏi$""), 1,
      REGEXMATCH(t,""^khá$""), 2,
      REGEXMATCH(t,""trung bình|bình thường|^4$""), 3,
      REGEXMATCH(t,""rớt""), 4,"&amp;"
      REGEXMATCH(t,""năm nhất|tân sinh viên|mới|chưa|không|sắp thi|chuẩn bị thi|kq|kết quả|chưa có|chưa biết""), 5,
      TRUE, 5
    ),
  5)
)"),3.0)</f>
        <v>3</v>
      </c>
      <c r="F302" s="17">
        <f>IFERROR(__xludf.DUMMYFUNCTION("LET(
  t, LOWER(TRIM(data_survey!M301)),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02" s="17">
        <f>if(data_survey!O301="Có", 1, 0)</f>
        <v>0</v>
      </c>
      <c r="H302" s="17">
        <f>if(data_survey!R301="", 0, data_survey!R301)</f>
        <v>0</v>
      </c>
      <c r="I302" s="17">
        <f>data_survey!W301</f>
        <v>0</v>
      </c>
      <c r="J302" s="17">
        <f>if(data_survey!AF301="Không áp lực", 0, if(data_survey!AF301="Có chút áp lực", 1, if(data_survey!AF301="Áp lực nhiều", 2, 3)))</f>
        <v>1</v>
      </c>
      <c r="K302" s="17">
        <f>SWITCH(data_survey!AG301,
 "Không ảnh hưởng",0,
 "Có chút ảnh hưởng",1,
 "Ảnh hưởng nhiều",2,
 "Ảnh hưởng rất nhiều",3)</f>
        <v>1</v>
      </c>
      <c r="L302" s="17">
        <f>SWITCH(data_survey!AD301,
 "Không",0,
 "Có một chút",1,
 "Rất lo lắng",2)</f>
        <v>1</v>
      </c>
      <c r="M302" s="17">
        <f>SWITCH(data_survey!AE301,
 "Không",0,
 "Có một chút",1,
 "Nhiều",2)</f>
        <v>0</v>
      </c>
      <c r="N302" s="17">
        <f>data_survey!BV301</f>
        <v>2</v>
      </c>
      <c r="O302" s="17">
        <f>SWITCH(data_survey!BY301,
 "Không",0,
 "Có",1,
 "Nhiều",2)</f>
        <v>0</v>
      </c>
      <c r="P302" s="17">
        <f>if(data_survey!BW301="Không", 0, 1)</f>
        <v>0</v>
      </c>
      <c r="Q302" s="17">
        <f>IF(OR(
ISNUMBER(SEARCH("cha",data_survey!BX301)),
ISNUMBER(SEARCH("mẹ",data_survey!BX301)),
ISNUMBER(SEARCH("ba mẹ",data_survey!BX301)),
ISNUMBER(SEARCH("bame",data_survey!BX301)),
ISNUMBER(SEARCH("gia đình",data_survey!BX301)),
ISNUMBER(SEARCH("chị",data_survey!BX301)),
ISNUMBER(SEARCH("anh",data_survey!BX301)),
ISNUMBER(SEARCH("ông bà",data_survey!BX301)),
ISNUMBER(SEARCH("giám hộ",data_survey!BX301))
),1,
IF(OR(
ISNUMBER(SEARCH("bản thân",data_survey!BX301)),
ISNUMBER(SEARCH("tự mình",data_survey!BX301)),
ISNUMBER(SEARCH("tự bản thân",data_survey!BX301)),
ISNUMBER(SEARCH("tiền đi làm",data_survey!BX301)),
ISNUMBER(SEARCH("nghiên cứu khoa học",data_survey!BX301)),
ISNUMBER(SEARCH("một nửa lo",data_survey!BX301))
),2,
IF(OR(
ISNUMBER(SEARCH("học bổng",data_survey!BX301)),
ISNUMBER(SEARCH("giảm học phí",data_survey!BX301)),
ISNUMBER(SEARCH("không cần HP",data_survey!BX301)),
ISNUMBER(SEARCH("sư phạm",data_survey!BX301))
),3,4)))</f>
        <v>1</v>
      </c>
      <c r="R302" s="17">
        <f>data_survey!AN301</f>
        <v>0</v>
      </c>
      <c r="S302" s="17">
        <f>data_survey!AJ301</f>
        <v>0</v>
      </c>
      <c r="T302" s="17">
        <f>data_survey!AJ301</f>
        <v>0</v>
      </c>
      <c r="U302" s="17">
        <f>data_survey!CI301</f>
        <v>1</v>
      </c>
      <c r="V302" s="17">
        <f>data_survey!CG301</f>
        <v>1</v>
      </c>
      <c r="W302" s="17">
        <f>data_survey!CE301</f>
        <v>1</v>
      </c>
      <c r="X302" s="17">
        <f>data_survey!CC301</f>
        <v>1</v>
      </c>
      <c r="Y302" s="17">
        <f>data_survey!CA301</f>
        <v>1</v>
      </c>
      <c r="Z302" s="17">
        <f>data_survey!BN301</f>
        <v>4</v>
      </c>
      <c r="AA302" s="17">
        <f>data_survey!BP301</f>
        <v>1</v>
      </c>
      <c r="AB302" s="17">
        <f>data_survey!BQ301</f>
        <v>2</v>
      </c>
      <c r="AC302" s="17">
        <f>data_survey!BT301</f>
        <v>0</v>
      </c>
      <c r="AD302" s="17">
        <f>data_survey!CU301</f>
        <v>0</v>
      </c>
      <c r="AE302" s="17">
        <f>data_survey!CV301</f>
        <v>0</v>
      </c>
      <c r="AF302" s="17">
        <f>data_survey!CW301</f>
        <v>0</v>
      </c>
      <c r="AG302" s="17">
        <f>data_survey!CO301</f>
        <v>0</v>
      </c>
      <c r="AH302" s="17">
        <f>data_survey!DA301</f>
        <v>0</v>
      </c>
      <c r="AI302" s="17">
        <f>data_survey!DC301</f>
        <v>0</v>
      </c>
      <c r="AJ302" s="17">
        <f>data_survey!DQ301</f>
        <v>0</v>
      </c>
      <c r="AK302" s="17">
        <f>data_survey!DF301</f>
        <v>0</v>
      </c>
      <c r="AL302" s="17">
        <f>if(AK302=1, data_survey!DN301, 0)</f>
        <v>0</v>
      </c>
      <c r="AM302" s="17">
        <f>data_survey!CM301</f>
        <v>1.5</v>
      </c>
      <c r="AN302" s="17">
        <f>data_survey!DH301</f>
        <v>0</v>
      </c>
      <c r="AO302" s="17">
        <f>data_survey!DJ301</f>
        <v>0</v>
      </c>
      <c r="AP302" s="17">
        <f>data_survey!DL301</f>
        <v>0</v>
      </c>
      <c r="AQ302" s="17">
        <f>data_survey!BC301</f>
        <v>1</v>
      </c>
      <c r="AR302" s="17">
        <f>data_survey!BD301</f>
        <v>1</v>
      </c>
      <c r="AS302" s="17">
        <f>data_survey!BE301</f>
        <v>1</v>
      </c>
      <c r="AT302" s="17">
        <f>data_survey!BF301</f>
        <v>1</v>
      </c>
      <c r="AU302" s="17">
        <f>data_survey!BG301</f>
        <v>1</v>
      </c>
      <c r="AV302" s="17">
        <f>data_survey!BH301</f>
        <v>1</v>
      </c>
      <c r="AW302" s="17">
        <f>data_survey!BI301</f>
        <v>1</v>
      </c>
      <c r="AX302" s="17">
        <f>data_survey!AP301</f>
        <v>1</v>
      </c>
      <c r="AY302" s="17">
        <f>data_survey!AQ301</f>
        <v>1</v>
      </c>
      <c r="AZ302" s="17">
        <f>data_survey!AR301</f>
        <v>1</v>
      </c>
      <c r="BA302" s="17">
        <f>data_survey!AS301</f>
        <v>1</v>
      </c>
      <c r="BB302" s="17">
        <f>data_survey!AT301</f>
        <v>1</v>
      </c>
      <c r="BC302" s="17">
        <f>data_survey!AU301</f>
        <v>1</v>
      </c>
      <c r="BD302" s="17">
        <f>data_survey!AV301</f>
        <v>1</v>
      </c>
      <c r="BE302" s="17">
        <f>data_survey!AW301</f>
        <v>1</v>
      </c>
      <c r="BF302" s="17">
        <f>data_survey!AX301</f>
        <v>1</v>
      </c>
      <c r="BG302" s="17"/>
    </row>
    <row r="303">
      <c r="A303" s="17">
        <f>if(data_survey!C302="Nam", 0, 1)</f>
        <v>0</v>
      </c>
      <c r="B303" s="17">
        <f>IFERROR(__xludf.DUMMYFUNCTION("LET(
  t, LOWER(TRIM(data_survey!E302)),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303" s="17">
        <f>IFERROR(__xludf.DUMMYFUNCTION("LET(
  t, LOWER(TRIM(data_survey!G302)),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03" s="17">
        <f>IFERROR(__xludf.DUMMYFUNCTION("LET(
  text, LOWER(data_survey!I302),
  IFERROR(
    IFS(
      REGEXMATCH(text,""ở cùng gia đình|ở trọ cùng gia đình""), 0,
      REGEXMATCH(text,""thuê trọ""), 1,
      REGEXMATCH(text,""ở ktx""), 2,
      REGEXMATCH(text,""có nhà tại khu vực đang học|c"&amp;"ó nhà|ở riêng tại chung cư""), 3,
      REGEXMATCH(text,""ở nhà người quen""), 4
    ),
  -1)
)"),1.0)</f>
        <v>1</v>
      </c>
      <c r="E303" s="17">
        <f>IFERROR(__xludf.DUMMYFUNCTION("LET(
  t, LOWER(TRIM(data_survey!K302)),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03" s="17">
        <f>IFERROR(__xludf.DUMMYFUNCTION("LET(
  t, LOWER(TRIM(data_survey!M302)),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03" s="17">
        <f>if(data_survey!O302="Có", 1, 0)</f>
        <v>0</v>
      </c>
      <c r="H303" s="17">
        <f>if(data_survey!R302="", 0, data_survey!R302)</f>
        <v>0</v>
      </c>
      <c r="I303" s="17">
        <f>data_survey!W302</f>
        <v>0</v>
      </c>
      <c r="J303" s="17">
        <f>if(data_survey!AF302="Không áp lực", 0, if(data_survey!AF302="Có chút áp lực", 1, if(data_survey!AF302="Áp lực nhiều", 2, 3)))</f>
        <v>2</v>
      </c>
      <c r="K303" s="17">
        <f>SWITCH(data_survey!AG302,
 "Không ảnh hưởng",0,
 "Có chút ảnh hưởng",1,
 "Ảnh hưởng nhiều",2,
 "Ảnh hưởng rất nhiều",3)</f>
        <v>2</v>
      </c>
      <c r="L303" s="17">
        <f>SWITCH(data_survey!AD302,
 "Không",0,
 "Có một chút",1,
 "Rất lo lắng",2)</f>
        <v>2</v>
      </c>
      <c r="M303" s="17">
        <f>SWITCH(data_survey!AE302,
 "Không",0,
 "Có một chút",1,
 "Nhiều",2)</f>
        <v>1</v>
      </c>
      <c r="N303" s="17">
        <f>data_survey!BV302</f>
        <v>2</v>
      </c>
      <c r="O303" s="17">
        <f>SWITCH(data_survey!BY302,
 "Không",0,
 "Có",1,
 "Nhiều",2)</f>
        <v>1</v>
      </c>
      <c r="P303" s="17">
        <f>if(data_survey!BW302="Không", 0, 1)</f>
        <v>1</v>
      </c>
      <c r="Q303" s="17">
        <f>IF(OR(
ISNUMBER(SEARCH("cha",data_survey!BX302)),
ISNUMBER(SEARCH("mẹ",data_survey!BX302)),
ISNUMBER(SEARCH("ba mẹ",data_survey!BX302)),
ISNUMBER(SEARCH("bame",data_survey!BX302)),
ISNUMBER(SEARCH("gia đình",data_survey!BX302)),
ISNUMBER(SEARCH("chị",data_survey!BX302)),
ISNUMBER(SEARCH("anh",data_survey!BX302)),
ISNUMBER(SEARCH("ông bà",data_survey!BX302)),
ISNUMBER(SEARCH("giám hộ",data_survey!BX302))
),1,
IF(OR(
ISNUMBER(SEARCH("bản thân",data_survey!BX302)),
ISNUMBER(SEARCH("tự mình",data_survey!BX302)),
ISNUMBER(SEARCH("tự bản thân",data_survey!BX302)),
ISNUMBER(SEARCH("tiền đi làm",data_survey!BX302)),
ISNUMBER(SEARCH("nghiên cứu khoa học",data_survey!BX302)),
ISNUMBER(SEARCH("một nửa lo",data_survey!BX302))
),2,
IF(OR(
ISNUMBER(SEARCH("học bổng",data_survey!BX302)),
ISNUMBER(SEARCH("giảm học phí",data_survey!BX302)),
ISNUMBER(SEARCH("không cần HP",data_survey!BX302)),
ISNUMBER(SEARCH("sư phạm",data_survey!BX302))
),3,4)))</f>
        <v>1</v>
      </c>
      <c r="R303" s="17">
        <f>data_survey!AN302</f>
        <v>0</v>
      </c>
      <c r="S303" s="17">
        <f>data_survey!AJ302</f>
        <v>0</v>
      </c>
      <c r="T303" s="17">
        <f>data_survey!AJ302</f>
        <v>0</v>
      </c>
      <c r="U303" s="17">
        <f>data_survey!CI302</f>
        <v>2</v>
      </c>
      <c r="V303" s="17">
        <f>data_survey!CG302</f>
        <v>1</v>
      </c>
      <c r="W303" s="17">
        <f>data_survey!CE302</f>
        <v>1</v>
      </c>
      <c r="X303" s="17">
        <f>data_survey!CC302</f>
        <v>1</v>
      </c>
      <c r="Y303" s="17">
        <f>data_survey!CA302</f>
        <v>1</v>
      </c>
      <c r="Z303" s="17">
        <f>data_survey!BN302</f>
        <v>1</v>
      </c>
      <c r="AA303" s="17">
        <f>data_survey!BP302</f>
        <v>0</v>
      </c>
      <c r="AB303" s="17">
        <f>data_survey!BQ302</f>
        <v>1</v>
      </c>
      <c r="AC303" s="17">
        <f>data_survey!BT302</f>
        <v>0</v>
      </c>
      <c r="AD303" s="17">
        <f>data_survey!CU302</f>
        <v>0</v>
      </c>
      <c r="AE303" s="17">
        <f>data_survey!CV302</f>
        <v>0</v>
      </c>
      <c r="AF303" s="17">
        <f>data_survey!CW302</f>
        <v>0</v>
      </c>
      <c r="AG303" s="17">
        <f>data_survey!CO302</f>
        <v>0</v>
      </c>
      <c r="AH303" s="17">
        <f>data_survey!DA302</f>
        <v>1</v>
      </c>
      <c r="AI303" s="17">
        <f>data_survey!DC302</f>
        <v>0</v>
      </c>
      <c r="AJ303" s="17">
        <f>data_survey!DQ302</f>
        <v>0</v>
      </c>
      <c r="AK303" s="17">
        <f>data_survey!DF302</f>
        <v>1</v>
      </c>
      <c r="AL303" s="17">
        <f>if(AK303=1, data_survey!DN302, 0)</f>
        <v>3.5</v>
      </c>
      <c r="AM303" s="17">
        <f>data_survey!CM302</f>
        <v>3.5</v>
      </c>
      <c r="AN303" s="17">
        <f>data_survey!DH302</f>
        <v>1</v>
      </c>
      <c r="AO303" s="17">
        <f>data_survey!DJ302</f>
        <v>0</v>
      </c>
      <c r="AP303" s="17">
        <f>data_survey!DL302</f>
        <v>1</v>
      </c>
      <c r="AQ303" s="17">
        <f>data_survey!BC302</f>
        <v>2</v>
      </c>
      <c r="AR303" s="17">
        <f>data_survey!BD302</f>
        <v>3</v>
      </c>
      <c r="AS303" s="17">
        <f>data_survey!BE302</f>
        <v>3</v>
      </c>
      <c r="AT303" s="17">
        <f>data_survey!BF302</f>
        <v>2</v>
      </c>
      <c r="AU303" s="17">
        <f>data_survey!BG302</f>
        <v>1</v>
      </c>
      <c r="AV303" s="17">
        <f>data_survey!BH302</f>
        <v>1</v>
      </c>
      <c r="AW303" s="17">
        <f>data_survey!BI302</f>
        <v>2</v>
      </c>
      <c r="AX303" s="17">
        <f>data_survey!AP302</f>
        <v>3</v>
      </c>
      <c r="AY303" s="17">
        <f>data_survey!AQ302</f>
        <v>3</v>
      </c>
      <c r="AZ303" s="17">
        <f>data_survey!AR302</f>
        <v>3</v>
      </c>
      <c r="BA303" s="17">
        <f>data_survey!AS302</f>
        <v>4</v>
      </c>
      <c r="BB303" s="17">
        <f>data_survey!AT302</f>
        <v>4</v>
      </c>
      <c r="BC303" s="17">
        <f>data_survey!AU302</f>
        <v>2</v>
      </c>
      <c r="BD303" s="17">
        <f>data_survey!AV302</f>
        <v>2</v>
      </c>
      <c r="BE303" s="17">
        <f>data_survey!AW302</f>
        <v>1</v>
      </c>
      <c r="BF303" s="17">
        <f>data_survey!AX302</f>
        <v>2</v>
      </c>
      <c r="BG303" s="17"/>
    </row>
    <row r="304">
      <c r="A304" s="17">
        <f>if(data_survey!C303="Nam", 0, 1)</f>
        <v>1</v>
      </c>
      <c r="B304" s="17">
        <f>IFERROR(__xludf.DUMMYFUNCTION("LET(
  t, LOWER(TRIM(data_survey!E303)),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04" s="17">
        <f>IFERROR(__xludf.DUMMYFUNCTION("LET(
  t, LOWER(TRIM(data_survey!G303)),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04" s="17">
        <f>IFERROR(__xludf.DUMMYFUNCTION("LET(
  text, LOWER(data_survey!I303),
  IFERROR(
    IFS(
      REGEXMATCH(text,""ở cùng gia đình|ở trọ cùng gia đình""), 0,
      REGEXMATCH(text,""thuê trọ""), 1,
      REGEXMATCH(text,""ở ktx""), 2,
      REGEXMATCH(text,""có nhà tại khu vực đang học|c"&amp;"ó nhà|ở riêng tại chung cư""), 3,
      REGEXMATCH(text,""ở nhà người quen""), 4
    ),
  -1)
)"),0.0)</f>
        <v>0</v>
      </c>
      <c r="E304" s="17">
        <f>IFERROR(__xludf.DUMMYFUNCTION("LET(
  t, LOWER(TRIM(data_survey!K303)),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04" s="17">
        <f>IFERROR(__xludf.DUMMYFUNCTION("LET(
  t, LOWER(TRIM(data_survey!M303)),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04" s="17">
        <f>if(data_survey!O303="Có", 1, 0)</f>
        <v>0</v>
      </c>
      <c r="H304" s="17">
        <f>if(data_survey!R303="", 0, data_survey!R303)</f>
        <v>0</v>
      </c>
      <c r="I304" s="17">
        <f>data_survey!W303</f>
        <v>0</v>
      </c>
      <c r="J304" s="17">
        <f>if(data_survey!AF303="Không áp lực", 0, if(data_survey!AF303="Có chút áp lực", 1, if(data_survey!AF303="Áp lực nhiều", 2, 3)))</f>
        <v>1</v>
      </c>
      <c r="K304" s="17">
        <f>SWITCH(data_survey!AG303,
 "Không ảnh hưởng",0,
 "Có chút ảnh hưởng",1,
 "Ảnh hưởng nhiều",2,
 "Ảnh hưởng rất nhiều",3)</f>
        <v>1</v>
      </c>
      <c r="L304" s="17">
        <f>SWITCH(data_survey!AD303,
 "Không",0,
 "Có một chút",1,
 "Rất lo lắng",2)</f>
        <v>1</v>
      </c>
      <c r="M304" s="17">
        <f>SWITCH(data_survey!AE303,
 "Không",0,
 "Có một chút",1,
 "Nhiều",2)</f>
        <v>0</v>
      </c>
      <c r="N304" s="17">
        <f>data_survey!BV303</f>
        <v>3</v>
      </c>
      <c r="O304" s="17">
        <f>SWITCH(data_survey!BY303,
 "Không",0,
 "Có",1,
 "Nhiều",2)</f>
        <v>1</v>
      </c>
      <c r="P304" s="17">
        <f>if(data_survey!BW303="Không", 0, 1)</f>
        <v>1</v>
      </c>
      <c r="Q304" s="17">
        <f>IF(OR(
ISNUMBER(SEARCH("cha",data_survey!BX303)),
ISNUMBER(SEARCH("mẹ",data_survey!BX303)),
ISNUMBER(SEARCH("ba mẹ",data_survey!BX303)),
ISNUMBER(SEARCH("bame",data_survey!BX303)),
ISNUMBER(SEARCH("gia đình",data_survey!BX303)),
ISNUMBER(SEARCH("chị",data_survey!BX303)),
ISNUMBER(SEARCH("anh",data_survey!BX303)),
ISNUMBER(SEARCH("ông bà",data_survey!BX303)),
ISNUMBER(SEARCH("giám hộ",data_survey!BX303))
),1,
IF(OR(
ISNUMBER(SEARCH("bản thân",data_survey!BX303)),
ISNUMBER(SEARCH("tự mình",data_survey!BX303)),
ISNUMBER(SEARCH("tự bản thân",data_survey!BX303)),
ISNUMBER(SEARCH("tiền đi làm",data_survey!BX303)),
ISNUMBER(SEARCH("nghiên cứu khoa học",data_survey!BX303)),
ISNUMBER(SEARCH("một nửa lo",data_survey!BX303))
),2,
IF(OR(
ISNUMBER(SEARCH("học bổng",data_survey!BX303)),
ISNUMBER(SEARCH("giảm học phí",data_survey!BX303)),
ISNUMBER(SEARCH("không cần HP",data_survey!BX303)),
ISNUMBER(SEARCH("sư phạm",data_survey!BX303))
),3,4)))</f>
        <v>1</v>
      </c>
      <c r="R304" s="17">
        <f>data_survey!AN303</f>
        <v>1</v>
      </c>
      <c r="S304" s="17">
        <f>data_survey!AJ303</f>
        <v>2</v>
      </c>
      <c r="T304" s="17">
        <f>data_survey!AJ303</f>
        <v>2</v>
      </c>
      <c r="U304" s="17">
        <f>data_survey!CI303</f>
        <v>0</v>
      </c>
      <c r="V304" s="17">
        <f>data_survey!CG303</f>
        <v>0</v>
      </c>
      <c r="W304" s="17">
        <f>data_survey!CE303</f>
        <v>1</v>
      </c>
      <c r="X304" s="17">
        <f>data_survey!CC303</f>
        <v>1</v>
      </c>
      <c r="Y304" s="17">
        <f>data_survey!CA303</f>
        <v>1</v>
      </c>
      <c r="Z304" s="17">
        <f>data_survey!BN303</f>
        <v>1</v>
      </c>
      <c r="AA304" s="17">
        <f>data_survey!BP303</f>
        <v>0</v>
      </c>
      <c r="AB304" s="17">
        <f>data_survey!BQ303</f>
        <v>3</v>
      </c>
      <c r="AC304" s="17">
        <f>data_survey!BT303</f>
        <v>1</v>
      </c>
      <c r="AD304" s="17">
        <f>data_survey!CU303</f>
        <v>1</v>
      </c>
      <c r="AE304" s="17">
        <f>data_survey!CV303</f>
        <v>1</v>
      </c>
      <c r="AF304" s="17">
        <f>data_survey!CW303</f>
        <v>1</v>
      </c>
      <c r="AG304" s="17">
        <f>data_survey!CO303</f>
        <v>0</v>
      </c>
      <c r="AH304" s="17">
        <f>data_survey!DA303</f>
        <v>0</v>
      </c>
      <c r="AI304" s="17">
        <f>data_survey!DC303</f>
        <v>0</v>
      </c>
      <c r="AJ304" s="17">
        <f>data_survey!DQ303</f>
        <v>0</v>
      </c>
      <c r="AK304" s="17">
        <f>data_survey!DF303</f>
        <v>0</v>
      </c>
      <c r="AL304" s="17">
        <f>if(AK304=1, data_survey!DN303, 0)</f>
        <v>0</v>
      </c>
      <c r="AM304" s="17">
        <f>data_survey!CM303</f>
        <v>1.5</v>
      </c>
      <c r="AN304" s="17">
        <f>data_survey!DH303</f>
        <v>0</v>
      </c>
      <c r="AO304" s="17">
        <f>data_survey!DJ303</f>
        <v>0</v>
      </c>
      <c r="AP304" s="17">
        <f>data_survey!DL303</f>
        <v>0</v>
      </c>
      <c r="AQ304" s="17">
        <f>data_survey!BC303</f>
        <v>2</v>
      </c>
      <c r="AR304" s="17">
        <f>data_survey!BD303</f>
        <v>2</v>
      </c>
      <c r="AS304" s="17">
        <f>data_survey!BE303</f>
        <v>2</v>
      </c>
      <c r="AT304" s="17">
        <f>data_survey!BF303</f>
        <v>1</v>
      </c>
      <c r="AU304" s="17">
        <f>data_survey!BG303</f>
        <v>2</v>
      </c>
      <c r="AV304" s="17">
        <f>data_survey!BH303</f>
        <v>2</v>
      </c>
      <c r="AW304" s="17">
        <f>data_survey!BI303</f>
        <v>1</v>
      </c>
      <c r="AX304" s="17">
        <f>data_survey!AP303</f>
        <v>1</v>
      </c>
      <c r="AY304" s="17">
        <f>data_survey!AQ303</f>
        <v>2</v>
      </c>
      <c r="AZ304" s="17">
        <f>data_survey!AR303</f>
        <v>2</v>
      </c>
      <c r="BA304" s="17">
        <f>data_survey!AS303</f>
        <v>2</v>
      </c>
      <c r="BB304" s="17">
        <f>data_survey!AT303</f>
        <v>2</v>
      </c>
      <c r="BC304" s="17">
        <f>data_survey!AU303</f>
        <v>2</v>
      </c>
      <c r="BD304" s="17">
        <f>data_survey!AV303</f>
        <v>1</v>
      </c>
      <c r="BE304" s="17">
        <f>data_survey!AW303</f>
        <v>1</v>
      </c>
      <c r="BF304" s="17">
        <f>data_survey!AX303</f>
        <v>2</v>
      </c>
      <c r="BG304" s="17"/>
    </row>
    <row r="305">
      <c r="A305" s="17">
        <f>if(data_survey!C304="Nam", 0, 1)</f>
        <v>1</v>
      </c>
      <c r="B305" s="17">
        <f>IFERROR(__xludf.DUMMYFUNCTION("LET(
  t, LOWER(TRIM(data_survey!E304)),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05" s="17">
        <f>IFERROR(__xludf.DUMMYFUNCTION("LET(
  t, LOWER(TRIM(data_survey!G304)),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05" s="17">
        <f>IFERROR(__xludf.DUMMYFUNCTION("LET(
  text, LOWER(data_survey!I304),
  IFERROR(
    IFS(
      REGEXMATCH(text,""ở cùng gia đình|ở trọ cùng gia đình""), 0,
      REGEXMATCH(text,""thuê trọ""), 1,
      REGEXMATCH(text,""ở ktx""), 2,
      REGEXMATCH(text,""có nhà tại khu vực đang học|c"&amp;"ó nhà|ở riêng tại chung cư""), 3,
      REGEXMATCH(text,""ở nhà người quen""), 4
    ),
  -1)
)"),1.0)</f>
        <v>1</v>
      </c>
      <c r="E305" s="17">
        <f>IFERROR(__xludf.DUMMYFUNCTION("LET(
  t, LOWER(TRIM(data_survey!K304)),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05" s="17">
        <f>IFERROR(__xludf.DUMMYFUNCTION("LET(
  t, LOWER(TRIM(data_survey!M304)),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05" s="17">
        <f>if(data_survey!O304="Có", 1, 0)</f>
        <v>0</v>
      </c>
      <c r="H305" s="17">
        <f>if(data_survey!R304="", 0, data_survey!R304)</f>
        <v>0</v>
      </c>
      <c r="I305" s="17">
        <f>data_survey!W304</f>
        <v>0</v>
      </c>
      <c r="J305" s="17">
        <f>if(data_survey!AF304="Không áp lực", 0, if(data_survey!AF304="Có chút áp lực", 1, if(data_survey!AF304="Áp lực nhiều", 2, 3)))</f>
        <v>1</v>
      </c>
      <c r="K305" s="17">
        <f>SWITCH(data_survey!AG304,
 "Không ảnh hưởng",0,
 "Có chút ảnh hưởng",1,
 "Ảnh hưởng nhiều",2,
 "Ảnh hưởng rất nhiều",3)</f>
        <v>1</v>
      </c>
      <c r="L305" s="17">
        <f>SWITCH(data_survey!AD304,
 "Không",0,
 "Có một chút",1,
 "Rất lo lắng",2)</f>
        <v>2</v>
      </c>
      <c r="M305" s="17">
        <f>SWITCH(data_survey!AE304,
 "Không",0,
 "Có một chút",1,
 "Nhiều",2)</f>
        <v>0</v>
      </c>
      <c r="N305" s="17">
        <f>data_survey!BV304</f>
        <v>3</v>
      </c>
      <c r="O305" s="17">
        <f>SWITCH(data_survey!BY304,
 "Không",0,
 "Có",1,
 "Nhiều",2)</f>
        <v>1</v>
      </c>
      <c r="P305" s="17">
        <f>if(data_survey!BW304="Không", 0, 1)</f>
        <v>1</v>
      </c>
      <c r="Q305" s="17">
        <f>IF(OR(
ISNUMBER(SEARCH("cha",data_survey!BX304)),
ISNUMBER(SEARCH("mẹ",data_survey!BX304)),
ISNUMBER(SEARCH("ba mẹ",data_survey!BX304)),
ISNUMBER(SEARCH("bame",data_survey!BX304)),
ISNUMBER(SEARCH("gia đình",data_survey!BX304)),
ISNUMBER(SEARCH("chị",data_survey!BX304)),
ISNUMBER(SEARCH("anh",data_survey!BX304)),
ISNUMBER(SEARCH("ông bà",data_survey!BX304)),
ISNUMBER(SEARCH("giám hộ",data_survey!BX304))
),1,
IF(OR(
ISNUMBER(SEARCH("bản thân",data_survey!BX304)),
ISNUMBER(SEARCH("tự mình",data_survey!BX304)),
ISNUMBER(SEARCH("tự bản thân",data_survey!BX304)),
ISNUMBER(SEARCH("tiền đi làm",data_survey!BX304)),
ISNUMBER(SEARCH("nghiên cứu khoa học",data_survey!BX304)),
ISNUMBER(SEARCH("một nửa lo",data_survey!BX304))
),2,
IF(OR(
ISNUMBER(SEARCH("học bổng",data_survey!BX304)),
ISNUMBER(SEARCH("giảm học phí",data_survey!BX304)),
ISNUMBER(SEARCH("không cần HP",data_survey!BX304)),
ISNUMBER(SEARCH("sư phạm",data_survey!BX304))
),3,4)))</f>
        <v>4</v>
      </c>
      <c r="R305" s="17">
        <f>data_survey!AN304</f>
        <v>0</v>
      </c>
      <c r="S305" s="17">
        <f>data_survey!AJ304</f>
        <v>0</v>
      </c>
      <c r="T305" s="17">
        <f>data_survey!AJ304</f>
        <v>0</v>
      </c>
      <c r="U305" s="17">
        <f>data_survey!CI304</f>
        <v>0</v>
      </c>
      <c r="V305" s="17">
        <f>data_survey!CG304</f>
        <v>0</v>
      </c>
      <c r="W305" s="17">
        <f>data_survey!CE304</f>
        <v>1</v>
      </c>
      <c r="X305" s="17">
        <f>data_survey!CC304</f>
        <v>0</v>
      </c>
      <c r="Y305" s="17">
        <f>data_survey!CA304</f>
        <v>0</v>
      </c>
      <c r="Z305" s="17">
        <f>data_survey!BN304</f>
        <v>3</v>
      </c>
      <c r="AA305" s="17">
        <f>data_survey!BP304</f>
        <v>0</v>
      </c>
      <c r="AB305" s="17">
        <f>data_survey!BQ304</f>
        <v>1</v>
      </c>
      <c r="AC305" s="17">
        <f>data_survey!BT304</f>
        <v>1</v>
      </c>
      <c r="AD305" s="17">
        <f>data_survey!CU304</f>
        <v>0</v>
      </c>
      <c r="AE305" s="17">
        <f>data_survey!CV304</f>
        <v>0</v>
      </c>
      <c r="AF305" s="17">
        <f>data_survey!CW304</f>
        <v>0</v>
      </c>
      <c r="AG305" s="17">
        <f>data_survey!CO304</f>
        <v>1</v>
      </c>
      <c r="AH305" s="17">
        <f>data_survey!DA304</f>
        <v>0</v>
      </c>
      <c r="AI305" s="17">
        <f>data_survey!DC304</f>
        <v>0</v>
      </c>
      <c r="AJ305" s="17">
        <f>data_survey!DQ304</f>
        <v>0</v>
      </c>
      <c r="AK305" s="17">
        <f>data_survey!DF304</f>
        <v>1</v>
      </c>
      <c r="AL305" s="17">
        <f>if(AK305=1, data_survey!DN304, 0)</f>
        <v>0.5</v>
      </c>
      <c r="AM305" s="17">
        <f>data_survey!CM304</f>
        <v>1.5</v>
      </c>
      <c r="AN305" s="17">
        <f>data_survey!DH304</f>
        <v>0</v>
      </c>
      <c r="AO305" s="17">
        <f>data_survey!DJ304</f>
        <v>0</v>
      </c>
      <c r="AP305" s="17">
        <f>data_survey!DL304</f>
        <v>0</v>
      </c>
      <c r="AQ305" s="17">
        <f>data_survey!BC304</f>
        <v>2</v>
      </c>
      <c r="AR305" s="17">
        <f>data_survey!BD304</f>
        <v>1</v>
      </c>
      <c r="AS305" s="17">
        <f>data_survey!BE304</f>
        <v>1</v>
      </c>
      <c r="AT305" s="17">
        <f>data_survey!BF304</f>
        <v>1</v>
      </c>
      <c r="AU305" s="17">
        <f>data_survey!BG304</f>
        <v>1</v>
      </c>
      <c r="AV305" s="17">
        <f>data_survey!BH304</f>
        <v>1</v>
      </c>
      <c r="AW305" s="17">
        <f>data_survey!BI304</f>
        <v>1</v>
      </c>
      <c r="AX305" s="17">
        <f>data_survey!AP304</f>
        <v>1</v>
      </c>
      <c r="AY305" s="17">
        <f>data_survey!AQ304</f>
        <v>1</v>
      </c>
      <c r="AZ305" s="17">
        <f>data_survey!AR304</f>
        <v>3</v>
      </c>
      <c r="BA305" s="17">
        <f>data_survey!AS304</f>
        <v>2</v>
      </c>
      <c r="BB305" s="17">
        <f>data_survey!AT304</f>
        <v>3</v>
      </c>
      <c r="BC305" s="17">
        <f>data_survey!AU304</f>
        <v>1</v>
      </c>
      <c r="BD305" s="17">
        <f>data_survey!AV304</f>
        <v>2</v>
      </c>
      <c r="BE305" s="17">
        <f>data_survey!AW304</f>
        <v>1</v>
      </c>
      <c r="BF305" s="17">
        <f>data_survey!AX304</f>
        <v>1</v>
      </c>
      <c r="BG305" s="17"/>
    </row>
    <row r="306">
      <c r="A306" s="17">
        <f>if(data_survey!C305="Nam", 0, 1)</f>
        <v>1</v>
      </c>
      <c r="B306" s="17">
        <f>IFERROR(__xludf.DUMMYFUNCTION("LET(
  t, LOWER(TRIM(data_survey!E305)),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06" s="17">
        <f>IFERROR(__xludf.DUMMYFUNCTION("LET(
  t, LOWER(TRIM(data_survey!G305)),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06" s="17">
        <f>IFERROR(__xludf.DUMMYFUNCTION("LET(
  text, LOWER(data_survey!I305),
  IFERROR(
    IFS(
      REGEXMATCH(text,""ở cùng gia đình|ở trọ cùng gia đình""), 0,
      REGEXMATCH(text,""thuê trọ""), 1,
      REGEXMATCH(text,""ở ktx""), 2,
      REGEXMATCH(text,""có nhà tại khu vực đang học|c"&amp;"ó nhà|ở riêng tại chung cư""), 3,
      REGEXMATCH(text,""ở nhà người quen""), 4
    ),
  -1)
)"),0.0)</f>
        <v>0</v>
      </c>
      <c r="E306" s="17">
        <f>IFERROR(__xludf.DUMMYFUNCTION("LET(
  t, LOWER(TRIM(data_survey!K305)),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06" s="17">
        <f>IFERROR(__xludf.DUMMYFUNCTION("LET(
  t, LOWER(TRIM(data_survey!M305)),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06" s="17">
        <f>if(data_survey!O305="Có", 1, 0)</f>
        <v>1</v>
      </c>
      <c r="H306" s="17">
        <f>if(data_survey!R305="", 0, data_survey!R305)</f>
        <v>2</v>
      </c>
      <c r="I306" s="17">
        <f>data_survey!W305</f>
        <v>40</v>
      </c>
      <c r="J306" s="17">
        <f>if(data_survey!AF305="Không áp lực", 0, if(data_survey!AF305="Có chút áp lực", 1, if(data_survey!AF305="Áp lực nhiều", 2, 3)))</f>
        <v>3</v>
      </c>
      <c r="K306" s="17">
        <f>SWITCH(data_survey!AG305,
 "Không ảnh hưởng",0,
 "Có chút ảnh hưởng",1,
 "Ảnh hưởng nhiều",2,
 "Ảnh hưởng rất nhiều",3)</f>
        <v>3</v>
      </c>
      <c r="L306" s="17">
        <f>SWITCH(data_survey!AD305,
 "Không",0,
 "Có một chút",1,
 "Rất lo lắng",2)</f>
        <v>2</v>
      </c>
      <c r="M306" s="17">
        <f>SWITCH(data_survey!AE305,
 "Không",0,
 "Có một chút",1,
 "Nhiều",2)</f>
        <v>1</v>
      </c>
      <c r="N306" s="17">
        <f>data_survey!BV305</f>
        <v>4</v>
      </c>
      <c r="O306" s="17">
        <f>SWITCH(data_survey!BY305,
 "Không",0,
 "Có",1,
 "Nhiều",2)</f>
        <v>1</v>
      </c>
      <c r="P306" s="17">
        <f>if(data_survey!BW305="Không", 0, 1)</f>
        <v>1</v>
      </c>
      <c r="Q306" s="17">
        <f>IF(OR(
ISNUMBER(SEARCH("cha",data_survey!BX305)),
ISNUMBER(SEARCH("mẹ",data_survey!BX305)),
ISNUMBER(SEARCH("ba mẹ",data_survey!BX305)),
ISNUMBER(SEARCH("bame",data_survey!BX305)),
ISNUMBER(SEARCH("gia đình",data_survey!BX305)),
ISNUMBER(SEARCH("chị",data_survey!BX305)),
ISNUMBER(SEARCH("anh",data_survey!BX305)),
ISNUMBER(SEARCH("ông bà",data_survey!BX305)),
ISNUMBER(SEARCH("giám hộ",data_survey!BX305))
),1,
IF(OR(
ISNUMBER(SEARCH("bản thân",data_survey!BX305)),
ISNUMBER(SEARCH("tự mình",data_survey!BX305)),
ISNUMBER(SEARCH("tự bản thân",data_survey!BX305)),
ISNUMBER(SEARCH("tiền đi làm",data_survey!BX305)),
ISNUMBER(SEARCH("nghiên cứu khoa học",data_survey!BX305)),
ISNUMBER(SEARCH("một nửa lo",data_survey!BX305))
),2,
IF(OR(
ISNUMBER(SEARCH("học bổng",data_survey!BX305)),
ISNUMBER(SEARCH("giảm học phí",data_survey!BX305)),
ISNUMBER(SEARCH("không cần HP",data_survey!BX305)),
ISNUMBER(SEARCH("sư phạm",data_survey!BX305))
),3,4)))</f>
        <v>1</v>
      </c>
      <c r="R306" s="17">
        <f>data_survey!AN305</f>
        <v>1</v>
      </c>
      <c r="S306" s="17">
        <f>data_survey!AJ305</f>
        <v>1</v>
      </c>
      <c r="T306" s="17">
        <f>data_survey!AJ305</f>
        <v>1</v>
      </c>
      <c r="U306" s="17">
        <f>data_survey!CI305</f>
        <v>1</v>
      </c>
      <c r="V306" s="17">
        <f>data_survey!CG305</f>
        <v>2</v>
      </c>
      <c r="W306" s="17">
        <f>data_survey!CE305</f>
        <v>1</v>
      </c>
      <c r="X306" s="17">
        <f>data_survey!CC305</f>
        <v>2</v>
      </c>
      <c r="Y306" s="17">
        <f>data_survey!CA305</f>
        <v>1</v>
      </c>
      <c r="Z306" s="17">
        <f>data_survey!BN305</f>
        <v>5</v>
      </c>
      <c r="AA306" s="17">
        <f>data_survey!BP305</f>
        <v>0</v>
      </c>
      <c r="AB306" s="17">
        <f>data_survey!BQ305</f>
        <v>6</v>
      </c>
      <c r="AC306" s="17">
        <f>data_survey!BT305</f>
        <v>1</v>
      </c>
      <c r="AD306" s="17">
        <f>data_survey!CU305</f>
        <v>0</v>
      </c>
      <c r="AE306" s="17">
        <f>data_survey!CV305</f>
        <v>1</v>
      </c>
      <c r="AF306" s="17">
        <f>data_survey!CW305</f>
        <v>0</v>
      </c>
      <c r="AG306" s="17">
        <f>data_survey!CO305</f>
        <v>2</v>
      </c>
      <c r="AH306" s="17">
        <f>data_survey!DA305</f>
        <v>0</v>
      </c>
      <c r="AI306" s="17">
        <f>data_survey!DC305</f>
        <v>0</v>
      </c>
      <c r="AJ306" s="17">
        <f>data_survey!DQ305</f>
        <v>0</v>
      </c>
      <c r="AK306" s="17">
        <f>data_survey!DF305</f>
        <v>0</v>
      </c>
      <c r="AL306" s="17">
        <f>if(AK306=1, data_survey!DN305, 0)</f>
        <v>0</v>
      </c>
      <c r="AM306" s="17">
        <f>data_survey!CM305</f>
        <v>1.5</v>
      </c>
      <c r="AN306" s="17">
        <f>data_survey!DH305</f>
        <v>1</v>
      </c>
      <c r="AO306" s="17">
        <f>data_survey!DJ305</f>
        <v>1</v>
      </c>
      <c r="AP306" s="17">
        <f>data_survey!DL305</f>
        <v>3</v>
      </c>
      <c r="AQ306" s="17">
        <f>data_survey!BC305</f>
        <v>4</v>
      </c>
      <c r="AR306" s="17">
        <f>data_survey!BD305</f>
        <v>4</v>
      </c>
      <c r="AS306" s="17">
        <f>data_survey!BE305</f>
        <v>4</v>
      </c>
      <c r="AT306" s="17">
        <f>data_survey!BF305</f>
        <v>4</v>
      </c>
      <c r="AU306" s="17">
        <f>data_survey!BG305</f>
        <v>4</v>
      </c>
      <c r="AV306" s="17">
        <f>data_survey!BH305</f>
        <v>4</v>
      </c>
      <c r="AW306" s="17">
        <f>data_survey!BI305</f>
        <v>2</v>
      </c>
      <c r="AX306" s="17">
        <f>data_survey!AP305</f>
        <v>4</v>
      </c>
      <c r="AY306" s="17">
        <f>data_survey!AQ305</f>
        <v>4</v>
      </c>
      <c r="AZ306" s="17">
        <f>data_survey!AR305</f>
        <v>4</v>
      </c>
      <c r="BA306" s="17">
        <f>data_survey!AS305</f>
        <v>4</v>
      </c>
      <c r="BB306" s="17">
        <f>data_survey!AT305</f>
        <v>4</v>
      </c>
      <c r="BC306" s="17">
        <f>data_survey!AU305</f>
        <v>4</v>
      </c>
      <c r="BD306" s="17">
        <f>data_survey!AV305</f>
        <v>2</v>
      </c>
      <c r="BE306" s="17">
        <f>data_survey!AW305</f>
        <v>3</v>
      </c>
      <c r="BF306" s="17">
        <f>data_survey!AX305</f>
        <v>4</v>
      </c>
      <c r="BG306" s="17"/>
    </row>
    <row r="307">
      <c r="A307" s="17">
        <f>if(data_survey!C306="Nam", 0, 1)</f>
        <v>1</v>
      </c>
      <c r="B307" s="17">
        <f>IFERROR(__xludf.DUMMYFUNCTION("LET(
  t, LOWER(TRIM(data_survey!E306)),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07" s="17">
        <f>IFERROR(__xludf.DUMMYFUNCTION("LET(
  t, LOWER(TRIM(data_survey!G306)),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07" s="17">
        <f>IFERROR(__xludf.DUMMYFUNCTION("LET(
  text, LOWER(data_survey!I306),
  IFERROR(
    IFS(
      REGEXMATCH(text,""ở cùng gia đình|ở trọ cùng gia đình""), 0,
      REGEXMATCH(text,""thuê trọ""), 1,
      REGEXMATCH(text,""ở ktx""), 2,
      REGEXMATCH(text,""có nhà tại khu vực đang học|c"&amp;"ó nhà|ở riêng tại chung cư""), 3,
      REGEXMATCH(text,""ở nhà người quen""), 4
    ),
  -1)
)"),0.0)</f>
        <v>0</v>
      </c>
      <c r="E307" s="17">
        <f>IFERROR(__xludf.DUMMYFUNCTION("LET(
  t, LOWER(TRIM(data_survey!K306)),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07" s="17">
        <f>IFERROR(__xludf.DUMMYFUNCTION("LET(
  t, LOWER(TRIM(data_survey!M306)),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07" s="17">
        <f>if(data_survey!O306="Có", 1, 0)</f>
        <v>1</v>
      </c>
      <c r="H307" s="17">
        <f>if(data_survey!R306="", 0, data_survey!R306)</f>
        <v>1</v>
      </c>
      <c r="I307" s="17">
        <f>data_survey!W306</f>
        <v>40</v>
      </c>
      <c r="J307" s="17">
        <f>if(data_survey!AF306="Không áp lực", 0, if(data_survey!AF306="Có chút áp lực", 1, if(data_survey!AF306="Áp lực nhiều", 2, 3)))</f>
        <v>3</v>
      </c>
      <c r="K307" s="17">
        <f>SWITCH(data_survey!AG306,
 "Không ảnh hưởng",0,
 "Có chút ảnh hưởng",1,
 "Ảnh hưởng nhiều",2,
 "Ảnh hưởng rất nhiều",3)</f>
        <v>3</v>
      </c>
      <c r="L307" s="17">
        <f>SWITCH(data_survey!AD306,
 "Không",0,
 "Có một chút",1,
 "Rất lo lắng",2)</f>
        <v>2</v>
      </c>
      <c r="M307" s="17">
        <f>SWITCH(data_survey!AE306,
 "Không",0,
 "Có một chút",1,
 "Nhiều",2)</f>
        <v>2</v>
      </c>
      <c r="N307" s="17">
        <f>data_survey!BV306</f>
        <v>1</v>
      </c>
      <c r="O307" s="17">
        <f>SWITCH(data_survey!BY306,
 "Không",0,
 "Có",1,
 "Nhiều",2)</f>
        <v>1</v>
      </c>
      <c r="P307" s="17">
        <f>if(data_survey!BW306="Không", 0, 1)</f>
        <v>1</v>
      </c>
      <c r="Q307" s="17">
        <f>IF(OR(
ISNUMBER(SEARCH("cha",data_survey!BX306)),
ISNUMBER(SEARCH("mẹ",data_survey!BX306)),
ISNUMBER(SEARCH("ba mẹ",data_survey!BX306)),
ISNUMBER(SEARCH("bame",data_survey!BX306)),
ISNUMBER(SEARCH("gia đình",data_survey!BX306)),
ISNUMBER(SEARCH("chị",data_survey!BX306)),
ISNUMBER(SEARCH("anh",data_survey!BX306)),
ISNUMBER(SEARCH("ông bà",data_survey!BX306)),
ISNUMBER(SEARCH("giám hộ",data_survey!BX306))
),1,
IF(OR(
ISNUMBER(SEARCH("bản thân",data_survey!BX306)),
ISNUMBER(SEARCH("tự mình",data_survey!BX306)),
ISNUMBER(SEARCH("tự bản thân",data_survey!BX306)),
ISNUMBER(SEARCH("tiền đi làm",data_survey!BX306)),
ISNUMBER(SEARCH("nghiên cứu khoa học",data_survey!BX306)),
ISNUMBER(SEARCH("một nửa lo",data_survey!BX306))
),2,
IF(OR(
ISNUMBER(SEARCH("học bổng",data_survey!BX306)),
ISNUMBER(SEARCH("giảm học phí",data_survey!BX306)),
ISNUMBER(SEARCH("không cần HP",data_survey!BX306)),
ISNUMBER(SEARCH("sư phạm",data_survey!BX306))
),3,4)))</f>
        <v>2</v>
      </c>
      <c r="R307" s="17">
        <f>data_survey!AN306</f>
        <v>0</v>
      </c>
      <c r="S307" s="17">
        <f>data_survey!AJ306</f>
        <v>2</v>
      </c>
      <c r="T307" s="17">
        <f>data_survey!AJ306</f>
        <v>2</v>
      </c>
      <c r="U307" s="17">
        <f>data_survey!CI306</f>
        <v>2</v>
      </c>
      <c r="V307" s="17">
        <f>data_survey!CG306</f>
        <v>2</v>
      </c>
      <c r="W307" s="17">
        <f>data_survey!CE306</f>
        <v>2</v>
      </c>
      <c r="X307" s="17">
        <f>data_survey!CC306</f>
        <v>2</v>
      </c>
      <c r="Y307" s="17">
        <f>data_survey!CA306</f>
        <v>2</v>
      </c>
      <c r="Z307" s="17">
        <f>data_survey!BN306</f>
        <v>5</v>
      </c>
      <c r="AA307" s="17">
        <f>data_survey!BP306</f>
        <v>1</v>
      </c>
      <c r="AB307" s="17">
        <f>data_survey!BQ306</f>
        <v>6</v>
      </c>
      <c r="AC307" s="17">
        <f>data_survey!BT306</f>
        <v>1</v>
      </c>
      <c r="AD307" s="17">
        <f>data_survey!CU306</f>
        <v>1</v>
      </c>
      <c r="AE307" s="17">
        <f>data_survey!CV306</f>
        <v>1</v>
      </c>
      <c r="AF307" s="17">
        <f>data_survey!CW306</f>
        <v>1</v>
      </c>
      <c r="AG307" s="17">
        <f>data_survey!CO306</f>
        <v>0</v>
      </c>
      <c r="AH307" s="17">
        <f>data_survey!DA306</f>
        <v>1</v>
      </c>
      <c r="AI307" s="17">
        <f>data_survey!DC306</f>
        <v>1</v>
      </c>
      <c r="AJ307" s="17">
        <f>data_survey!DQ306</f>
        <v>0</v>
      </c>
      <c r="AK307" s="17">
        <f>data_survey!DF306</f>
        <v>0</v>
      </c>
      <c r="AL307" s="17">
        <f>if(AK307=1, data_survey!DN306, 0)</f>
        <v>0</v>
      </c>
      <c r="AM307" s="17">
        <f>data_survey!CM306</f>
        <v>3.5</v>
      </c>
      <c r="AN307" s="17">
        <f>data_survey!DH306</f>
        <v>0</v>
      </c>
      <c r="AO307" s="17">
        <f>data_survey!DJ306</f>
        <v>0</v>
      </c>
      <c r="AP307" s="17">
        <f>data_survey!DL306</f>
        <v>0</v>
      </c>
      <c r="AQ307" s="17">
        <f>data_survey!BC306</f>
        <v>2</v>
      </c>
      <c r="AR307" s="17">
        <f>data_survey!BD306</f>
        <v>2</v>
      </c>
      <c r="AS307" s="17">
        <f>data_survey!BE306</f>
        <v>4</v>
      </c>
      <c r="AT307" s="17">
        <f>data_survey!BF306</f>
        <v>2</v>
      </c>
      <c r="AU307" s="17">
        <f>data_survey!BG306</f>
        <v>2</v>
      </c>
      <c r="AV307" s="17">
        <f>data_survey!BH306</f>
        <v>2</v>
      </c>
      <c r="AW307" s="17">
        <f>data_survey!BI306</f>
        <v>2</v>
      </c>
      <c r="AX307" s="17">
        <f>data_survey!AP306</f>
        <v>2</v>
      </c>
      <c r="AY307" s="17">
        <f>data_survey!AQ306</f>
        <v>2</v>
      </c>
      <c r="AZ307" s="17">
        <f>data_survey!AR306</f>
        <v>1</v>
      </c>
      <c r="BA307" s="17">
        <f>data_survey!AS306</f>
        <v>2</v>
      </c>
      <c r="BB307" s="17">
        <f>data_survey!AT306</f>
        <v>1</v>
      </c>
      <c r="BC307" s="17">
        <f>data_survey!AU306</f>
        <v>4</v>
      </c>
      <c r="BD307" s="17">
        <f>data_survey!AV306</f>
        <v>2</v>
      </c>
      <c r="BE307" s="17">
        <f>data_survey!AW306</f>
        <v>2</v>
      </c>
      <c r="BF307" s="17">
        <f>data_survey!AX306</f>
        <v>2</v>
      </c>
      <c r="BG307" s="17"/>
    </row>
    <row r="308">
      <c r="A308" s="17">
        <f>if(data_survey!C307="Nam", 0, 1)</f>
        <v>1</v>
      </c>
      <c r="B308" s="17">
        <f>IFERROR(__xludf.DUMMYFUNCTION("LET(
  t, LOWER(TRIM(data_survey!E307)),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08" s="17">
        <f>IFERROR(__xludf.DUMMYFUNCTION("LET(
  t, LOWER(TRIM(data_survey!G307)),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08" s="17">
        <f>IFERROR(__xludf.DUMMYFUNCTION("LET(
  text, LOWER(data_survey!I307),
  IFERROR(
    IFS(
      REGEXMATCH(text,""ở cùng gia đình|ở trọ cùng gia đình""), 0,
      REGEXMATCH(text,""thuê trọ""), 1,
      REGEXMATCH(text,""ở ktx""), 2,
      REGEXMATCH(text,""có nhà tại khu vực đang học|c"&amp;"ó nhà|ở riêng tại chung cư""), 3,
      REGEXMATCH(text,""ở nhà người quen""), 4
    ),
  -1)
)"),1.0)</f>
        <v>1</v>
      </c>
      <c r="E308" s="17">
        <f>IFERROR(__xludf.DUMMYFUNCTION("LET(
  t, LOWER(TRIM(data_survey!K307)),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08" s="17">
        <f>IFERROR(__xludf.DUMMYFUNCTION("LET(
  t, LOWER(TRIM(data_survey!M307)),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08" s="17">
        <f>if(data_survey!O307="Có", 1, 0)</f>
        <v>1</v>
      </c>
      <c r="H308" s="17">
        <f>if(data_survey!R307="", 0, data_survey!R307)</f>
        <v>1</v>
      </c>
      <c r="I308" s="17">
        <f>data_survey!W307</f>
        <v>40</v>
      </c>
      <c r="J308" s="17">
        <f>if(data_survey!AF307="Không áp lực", 0, if(data_survey!AF307="Có chút áp lực", 1, if(data_survey!AF307="Áp lực nhiều", 2, 3)))</f>
        <v>2</v>
      </c>
      <c r="K308" s="17">
        <f>SWITCH(data_survey!AG307,
 "Không ảnh hưởng",0,
 "Có chút ảnh hưởng",1,
 "Ảnh hưởng nhiều",2,
 "Ảnh hưởng rất nhiều",3)</f>
        <v>1</v>
      </c>
      <c r="L308" s="17">
        <f>SWITCH(data_survey!AD307,
 "Không",0,
 "Có một chút",1,
 "Rất lo lắng",2)</f>
        <v>2</v>
      </c>
      <c r="M308" s="17">
        <f>SWITCH(data_survey!AE307,
 "Không",0,
 "Có một chút",1,
 "Nhiều",2)</f>
        <v>1</v>
      </c>
      <c r="N308" s="17">
        <f>data_survey!BV307</f>
        <v>3</v>
      </c>
      <c r="O308" s="17">
        <f>SWITCH(data_survey!BY307,
 "Không",0,
 "Có",1,
 "Nhiều",2)</f>
        <v>0</v>
      </c>
      <c r="P308" s="17">
        <f>if(data_survey!BW307="Không", 0, 1)</f>
        <v>1</v>
      </c>
      <c r="Q308" s="17">
        <f>IF(OR(
ISNUMBER(SEARCH("cha",data_survey!BX307)),
ISNUMBER(SEARCH("mẹ",data_survey!BX307)),
ISNUMBER(SEARCH("ba mẹ",data_survey!BX307)),
ISNUMBER(SEARCH("bame",data_survey!BX307)),
ISNUMBER(SEARCH("gia đình",data_survey!BX307)),
ISNUMBER(SEARCH("chị",data_survey!BX307)),
ISNUMBER(SEARCH("anh",data_survey!BX307)),
ISNUMBER(SEARCH("ông bà",data_survey!BX307)),
ISNUMBER(SEARCH("giám hộ",data_survey!BX307))
),1,
IF(OR(
ISNUMBER(SEARCH("bản thân",data_survey!BX307)),
ISNUMBER(SEARCH("tự mình",data_survey!BX307)),
ISNUMBER(SEARCH("tự bản thân",data_survey!BX307)),
ISNUMBER(SEARCH("tiền đi làm",data_survey!BX307)),
ISNUMBER(SEARCH("nghiên cứu khoa học",data_survey!BX307)),
ISNUMBER(SEARCH("một nửa lo",data_survey!BX307))
),2,
IF(OR(
ISNUMBER(SEARCH("học bổng",data_survey!BX307)),
ISNUMBER(SEARCH("giảm học phí",data_survey!BX307)),
ISNUMBER(SEARCH("không cần HP",data_survey!BX307)),
ISNUMBER(SEARCH("sư phạm",data_survey!BX307))
),3,4)))</f>
        <v>1</v>
      </c>
      <c r="R308" s="17">
        <f>data_survey!AN307</f>
        <v>0</v>
      </c>
      <c r="S308" s="17">
        <f>data_survey!AJ307</f>
        <v>2</v>
      </c>
      <c r="T308" s="17">
        <f>data_survey!AJ307</f>
        <v>2</v>
      </c>
      <c r="U308" s="17">
        <f>data_survey!CI307</f>
        <v>0</v>
      </c>
      <c r="V308" s="17">
        <f>data_survey!CG307</f>
        <v>1</v>
      </c>
      <c r="W308" s="17">
        <f>data_survey!CE307</f>
        <v>1</v>
      </c>
      <c r="X308" s="17">
        <f>data_survey!CC307</f>
        <v>2</v>
      </c>
      <c r="Y308" s="17">
        <f>data_survey!CA307</f>
        <v>1</v>
      </c>
      <c r="Z308" s="17">
        <f>data_survey!BN307</f>
        <v>4</v>
      </c>
      <c r="AA308" s="17">
        <f>data_survey!BP307</f>
        <v>0</v>
      </c>
      <c r="AB308" s="17">
        <f>data_survey!BQ307</f>
        <v>4</v>
      </c>
      <c r="AC308" s="17">
        <f>data_survey!BT307</f>
        <v>0</v>
      </c>
      <c r="AD308" s="17">
        <f>data_survey!CU307</f>
        <v>0</v>
      </c>
      <c r="AE308" s="17">
        <f>data_survey!CV307</f>
        <v>0</v>
      </c>
      <c r="AF308" s="17">
        <f>data_survey!CW307</f>
        <v>0</v>
      </c>
      <c r="AG308" s="17">
        <f>data_survey!CO307</f>
        <v>0</v>
      </c>
      <c r="AH308" s="17">
        <f>data_survey!DA307</f>
        <v>0</v>
      </c>
      <c r="AI308" s="17">
        <f>data_survey!DC307</f>
        <v>0</v>
      </c>
      <c r="AJ308" s="17">
        <f>data_survey!DQ307</f>
        <v>0</v>
      </c>
      <c r="AK308" s="17">
        <f>data_survey!DF307</f>
        <v>1</v>
      </c>
      <c r="AL308" s="17">
        <f>if(AK308=1, data_survey!DN307, 0)</f>
        <v>2.5</v>
      </c>
      <c r="AM308" s="17">
        <f>data_survey!CM307</f>
        <v>6</v>
      </c>
      <c r="AN308" s="17">
        <f>data_survey!DH307</f>
        <v>1</v>
      </c>
      <c r="AO308" s="17">
        <f>data_survey!DJ307</f>
        <v>0</v>
      </c>
      <c r="AP308" s="17">
        <f>data_survey!DL307</f>
        <v>0</v>
      </c>
      <c r="AQ308" s="17">
        <f>data_survey!BC307</f>
        <v>2</v>
      </c>
      <c r="AR308" s="17">
        <f>data_survey!BD307</f>
        <v>2</v>
      </c>
      <c r="AS308" s="17">
        <f>data_survey!BE307</f>
        <v>1</v>
      </c>
      <c r="AT308" s="17">
        <f>data_survey!BF307</f>
        <v>3</v>
      </c>
      <c r="AU308" s="17">
        <f>data_survey!BG307</f>
        <v>3</v>
      </c>
      <c r="AV308" s="17">
        <f>data_survey!BH307</f>
        <v>1</v>
      </c>
      <c r="AW308" s="17">
        <f>data_survey!BI307</f>
        <v>2</v>
      </c>
      <c r="AX308" s="17">
        <f>data_survey!AP307</f>
        <v>3</v>
      </c>
      <c r="AY308" s="17">
        <f>data_survey!AQ307</f>
        <v>4</v>
      </c>
      <c r="AZ308" s="17">
        <f>data_survey!AR307</f>
        <v>3</v>
      </c>
      <c r="BA308" s="17">
        <f>data_survey!AS307</f>
        <v>4</v>
      </c>
      <c r="BB308" s="17">
        <f>data_survey!AT307</f>
        <v>4</v>
      </c>
      <c r="BC308" s="17">
        <f>data_survey!AU307</f>
        <v>3</v>
      </c>
      <c r="BD308" s="17">
        <f>data_survey!AV307</f>
        <v>3</v>
      </c>
      <c r="BE308" s="17">
        <f>data_survey!AW307</f>
        <v>3</v>
      </c>
      <c r="BF308" s="17">
        <f>data_survey!AX307</f>
        <v>1</v>
      </c>
      <c r="BG308" s="17"/>
    </row>
    <row r="309">
      <c r="A309" s="17">
        <f>if(data_survey!C308="Nam", 0, 1)</f>
        <v>0</v>
      </c>
      <c r="B309" s="17">
        <f>IFERROR(__xludf.DUMMYFUNCTION("LET(
  t, LOWER(TRIM(data_survey!E308)),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09" s="17">
        <f>IFERROR(__xludf.DUMMYFUNCTION("LET(
  t, LOWER(TRIM(data_survey!G308)),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09" s="17">
        <f>IFERROR(__xludf.DUMMYFUNCTION("LET(
  text, LOWER(data_survey!I308),
  IFERROR(
    IFS(
      REGEXMATCH(text,""ở cùng gia đình|ở trọ cùng gia đình""), 0,
      REGEXMATCH(text,""thuê trọ""), 1,
      REGEXMATCH(text,""ở ktx""), 2,
      REGEXMATCH(text,""có nhà tại khu vực đang học|c"&amp;"ó nhà|ở riêng tại chung cư""), 3,
      REGEXMATCH(text,""ở nhà người quen""), 4
    ),
  -1)
)"),0.0)</f>
        <v>0</v>
      </c>
      <c r="E309" s="17">
        <f>IFERROR(__xludf.DUMMYFUNCTION("LET(
  t, LOWER(TRIM(data_survey!K308)),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09" s="17">
        <f>IFERROR(__xludf.DUMMYFUNCTION("LET(
  t, LOWER(TRIM(data_survey!M308)),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09" s="17">
        <f>if(data_survey!O308="Có", 1, 0)</f>
        <v>1</v>
      </c>
      <c r="H309" s="17">
        <f>if(data_survey!R308="", 0, data_survey!R308)</f>
        <v>1</v>
      </c>
      <c r="I309" s="17">
        <f>data_survey!W308</f>
        <v>25</v>
      </c>
      <c r="J309" s="17">
        <f>if(data_survey!AF308="Không áp lực", 0, if(data_survey!AF308="Có chút áp lực", 1, if(data_survey!AF308="Áp lực nhiều", 2, 3)))</f>
        <v>2</v>
      </c>
      <c r="K309" s="17">
        <f>SWITCH(data_survey!AG308,
 "Không ảnh hưởng",0,
 "Có chút ảnh hưởng",1,
 "Ảnh hưởng nhiều",2,
 "Ảnh hưởng rất nhiều",3)</f>
        <v>2</v>
      </c>
      <c r="L309" s="17">
        <f>SWITCH(data_survey!AD308,
 "Không",0,
 "Có một chút",1,
 "Rất lo lắng",2)</f>
        <v>2</v>
      </c>
      <c r="M309" s="17">
        <f>SWITCH(data_survey!AE308,
 "Không",0,
 "Có một chút",1,
 "Nhiều",2)</f>
        <v>0</v>
      </c>
      <c r="N309" s="17">
        <f>data_survey!BV308</f>
        <v>1</v>
      </c>
      <c r="O309" s="17">
        <f>SWITCH(data_survey!BY308,
 "Không",0,
 "Có",1,
 "Nhiều",2)</f>
        <v>1</v>
      </c>
      <c r="P309" s="17">
        <f>if(data_survey!BW308="Không", 0, 1)</f>
        <v>1</v>
      </c>
      <c r="Q309" s="17">
        <f>IF(OR(
ISNUMBER(SEARCH("cha",data_survey!BX308)),
ISNUMBER(SEARCH("mẹ",data_survey!BX308)),
ISNUMBER(SEARCH("ba mẹ",data_survey!BX308)),
ISNUMBER(SEARCH("bame",data_survey!BX308)),
ISNUMBER(SEARCH("gia đình",data_survey!BX308)),
ISNUMBER(SEARCH("chị",data_survey!BX308)),
ISNUMBER(SEARCH("anh",data_survey!BX308)),
ISNUMBER(SEARCH("ông bà",data_survey!BX308)),
ISNUMBER(SEARCH("giám hộ",data_survey!BX308))
),1,
IF(OR(
ISNUMBER(SEARCH("bản thân",data_survey!BX308)),
ISNUMBER(SEARCH("tự mình",data_survey!BX308)),
ISNUMBER(SEARCH("tự bản thân",data_survey!BX308)),
ISNUMBER(SEARCH("tiền đi làm",data_survey!BX308)),
ISNUMBER(SEARCH("nghiên cứu khoa học",data_survey!BX308)),
ISNUMBER(SEARCH("một nửa lo",data_survey!BX308))
),2,
IF(OR(
ISNUMBER(SEARCH("học bổng",data_survey!BX308)),
ISNUMBER(SEARCH("giảm học phí",data_survey!BX308)),
ISNUMBER(SEARCH("không cần HP",data_survey!BX308)),
ISNUMBER(SEARCH("sư phạm",data_survey!BX308))
),3,4)))</f>
        <v>2</v>
      </c>
      <c r="R309" s="17">
        <f>data_survey!AN308</f>
        <v>0</v>
      </c>
      <c r="S309" s="17">
        <f>data_survey!AJ308</f>
        <v>0</v>
      </c>
      <c r="T309" s="17">
        <f>data_survey!AJ308</f>
        <v>0</v>
      </c>
      <c r="U309" s="17">
        <f>data_survey!CI308</f>
        <v>1</v>
      </c>
      <c r="V309" s="17">
        <f>data_survey!CG308</f>
        <v>1</v>
      </c>
      <c r="W309" s="17">
        <f>data_survey!CE308</f>
        <v>1</v>
      </c>
      <c r="X309" s="17">
        <f>data_survey!CC308</f>
        <v>1</v>
      </c>
      <c r="Y309" s="17">
        <f>data_survey!CA308</f>
        <v>2</v>
      </c>
      <c r="Z309" s="17">
        <f>data_survey!BN308</f>
        <v>1</v>
      </c>
      <c r="AA309" s="17">
        <f>data_survey!BP308</f>
        <v>0</v>
      </c>
      <c r="AB309" s="17">
        <f>data_survey!BQ308</f>
        <v>1</v>
      </c>
      <c r="AC309" s="17">
        <f>data_survey!BT308</f>
        <v>1</v>
      </c>
      <c r="AD309" s="17">
        <f>data_survey!CU308</f>
        <v>1</v>
      </c>
      <c r="AE309" s="17">
        <f>data_survey!CV308</f>
        <v>1</v>
      </c>
      <c r="AF309" s="17">
        <f>data_survey!CW308</f>
        <v>0</v>
      </c>
      <c r="AG309" s="17">
        <f>data_survey!CO308</f>
        <v>2</v>
      </c>
      <c r="AH309" s="17">
        <f>data_survey!DA308</f>
        <v>0</v>
      </c>
      <c r="AI309" s="17">
        <f>data_survey!DC308</f>
        <v>0</v>
      </c>
      <c r="AJ309" s="17">
        <f>data_survey!DQ308</f>
        <v>0</v>
      </c>
      <c r="AK309" s="17">
        <f>data_survey!DF308</f>
        <v>1</v>
      </c>
      <c r="AL309" s="17">
        <f>if(AK309=1, data_survey!DN308, 0)</f>
        <v>1.5</v>
      </c>
      <c r="AM309" s="17">
        <f>data_survey!CM308</f>
        <v>3.5</v>
      </c>
      <c r="AN309" s="17">
        <f>data_survey!DH308</f>
        <v>0</v>
      </c>
      <c r="AO309" s="17">
        <f>data_survey!DJ308</f>
        <v>1</v>
      </c>
      <c r="AP309" s="17">
        <f>data_survey!DL308</f>
        <v>0</v>
      </c>
      <c r="AQ309" s="17">
        <f>data_survey!BC308</f>
        <v>2</v>
      </c>
      <c r="AR309" s="17">
        <f>data_survey!BD308</f>
        <v>1</v>
      </c>
      <c r="AS309" s="17">
        <f>data_survey!BE308</f>
        <v>2</v>
      </c>
      <c r="AT309" s="17">
        <f>data_survey!BF308</f>
        <v>3</v>
      </c>
      <c r="AU309" s="17">
        <f>data_survey!BG308</f>
        <v>3</v>
      </c>
      <c r="AV309" s="17">
        <f>data_survey!BH308</f>
        <v>2</v>
      </c>
      <c r="AW309" s="17">
        <f>data_survey!BI308</f>
        <v>2</v>
      </c>
      <c r="AX309" s="17">
        <f>data_survey!AP308</f>
        <v>2</v>
      </c>
      <c r="AY309" s="17">
        <f>data_survey!AQ308</f>
        <v>2</v>
      </c>
      <c r="AZ309" s="17">
        <f>data_survey!AR308</f>
        <v>2</v>
      </c>
      <c r="BA309" s="17">
        <f>data_survey!AS308</f>
        <v>2</v>
      </c>
      <c r="BB309" s="17">
        <f>data_survey!AT308</f>
        <v>1</v>
      </c>
      <c r="BC309" s="17">
        <f>data_survey!AU308</f>
        <v>3</v>
      </c>
      <c r="BD309" s="17">
        <f>data_survey!AV308</f>
        <v>2</v>
      </c>
      <c r="BE309" s="17">
        <f>data_survey!AW308</f>
        <v>1</v>
      </c>
      <c r="BF309" s="17">
        <f>data_survey!AX308</f>
        <v>1</v>
      </c>
      <c r="BG309" s="17"/>
    </row>
    <row r="310">
      <c r="A310" s="17">
        <f>if(data_survey!C309="Nam", 0, 1)</f>
        <v>0</v>
      </c>
      <c r="B310" s="17">
        <f>IFERROR(__xludf.DUMMYFUNCTION("LET(
  t, LOWER(TRIM(data_survey!E309)),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10" s="17">
        <f>IFERROR(__xludf.DUMMYFUNCTION("LET(
  t, LOWER(TRIM(data_survey!G309)),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10" s="17">
        <f>IFERROR(__xludf.DUMMYFUNCTION("LET(
  text, LOWER(data_survey!I309),
  IFERROR(
    IFS(
      REGEXMATCH(text,""ở cùng gia đình|ở trọ cùng gia đình""), 0,
      REGEXMATCH(text,""thuê trọ""), 1,
      REGEXMATCH(text,""ở ktx""), 2,
      REGEXMATCH(text,""có nhà tại khu vực đang học|c"&amp;"ó nhà|ở riêng tại chung cư""), 3,
      REGEXMATCH(text,""ở nhà người quen""), 4
    ),
  -1)
)"),1.0)</f>
        <v>1</v>
      </c>
      <c r="E310" s="17">
        <f>IFERROR(__xludf.DUMMYFUNCTION("LET(
  t, LOWER(TRIM(data_survey!K309)),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10" s="17">
        <f>IFERROR(__xludf.DUMMYFUNCTION("LET(
  t, LOWER(TRIM(data_survey!M309)),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10" s="17">
        <f>if(data_survey!O309="Có", 1, 0)</f>
        <v>0</v>
      </c>
      <c r="H310" s="17">
        <f>if(data_survey!R309="", 0, data_survey!R309)</f>
        <v>0</v>
      </c>
      <c r="I310" s="17">
        <f>data_survey!W309</f>
        <v>0</v>
      </c>
      <c r="J310" s="17">
        <f>if(data_survey!AF309="Không áp lực", 0, if(data_survey!AF309="Có chút áp lực", 1, if(data_survey!AF309="Áp lực nhiều", 2, 3)))</f>
        <v>1</v>
      </c>
      <c r="K310" s="17">
        <f>SWITCH(data_survey!AG309,
 "Không ảnh hưởng",0,
 "Có chút ảnh hưởng",1,
 "Ảnh hưởng nhiều",2,
 "Ảnh hưởng rất nhiều",3)</f>
        <v>2</v>
      </c>
      <c r="L310" s="17">
        <f>SWITCH(data_survey!AD309,
 "Không",0,
 "Có một chút",1,
 "Rất lo lắng",2)</f>
        <v>2</v>
      </c>
      <c r="M310" s="17">
        <f>SWITCH(data_survey!AE309,
 "Không",0,
 "Có một chút",1,
 "Nhiều",2)</f>
        <v>1</v>
      </c>
      <c r="N310" s="17">
        <f>data_survey!BV309</f>
        <v>3</v>
      </c>
      <c r="O310" s="17">
        <f>SWITCH(data_survey!BY309,
 "Không",0,
 "Có",1,
 "Nhiều",2)</f>
        <v>0</v>
      </c>
      <c r="P310" s="17">
        <f>if(data_survey!BW309="Không", 0, 1)</f>
        <v>1</v>
      </c>
      <c r="Q310" s="17">
        <f>IF(OR(
ISNUMBER(SEARCH("cha",data_survey!BX309)),
ISNUMBER(SEARCH("mẹ",data_survey!BX309)),
ISNUMBER(SEARCH("ba mẹ",data_survey!BX309)),
ISNUMBER(SEARCH("bame",data_survey!BX309)),
ISNUMBER(SEARCH("gia đình",data_survey!BX309)),
ISNUMBER(SEARCH("chị",data_survey!BX309)),
ISNUMBER(SEARCH("anh",data_survey!BX309)),
ISNUMBER(SEARCH("ông bà",data_survey!BX309)),
ISNUMBER(SEARCH("giám hộ",data_survey!BX309))
),1,
IF(OR(
ISNUMBER(SEARCH("bản thân",data_survey!BX309)),
ISNUMBER(SEARCH("tự mình",data_survey!BX309)),
ISNUMBER(SEARCH("tự bản thân",data_survey!BX309)),
ISNUMBER(SEARCH("tiền đi làm",data_survey!BX309)),
ISNUMBER(SEARCH("nghiên cứu khoa học",data_survey!BX309)),
ISNUMBER(SEARCH("một nửa lo",data_survey!BX309))
),2,
IF(OR(
ISNUMBER(SEARCH("học bổng",data_survey!BX309)),
ISNUMBER(SEARCH("giảm học phí",data_survey!BX309)),
ISNUMBER(SEARCH("không cần HP",data_survey!BX309)),
ISNUMBER(SEARCH("sư phạm",data_survey!BX309))
),3,4)))</f>
        <v>1</v>
      </c>
      <c r="R310" s="17">
        <f>data_survey!AN309</f>
        <v>0</v>
      </c>
      <c r="S310" s="17">
        <f>data_survey!AJ309</f>
        <v>0</v>
      </c>
      <c r="T310" s="17">
        <f>data_survey!AJ309</f>
        <v>0</v>
      </c>
      <c r="U310" s="17">
        <f>data_survey!CI309</f>
        <v>0</v>
      </c>
      <c r="V310" s="17">
        <f>data_survey!CG309</f>
        <v>0</v>
      </c>
      <c r="W310" s="17">
        <f>data_survey!CE309</f>
        <v>0</v>
      </c>
      <c r="X310" s="17">
        <f>data_survey!CC309</f>
        <v>1</v>
      </c>
      <c r="Y310" s="17">
        <f>data_survey!CA309</f>
        <v>1</v>
      </c>
      <c r="Z310" s="17">
        <f>data_survey!BN309</f>
        <v>1</v>
      </c>
      <c r="AA310" s="17">
        <f>data_survey!BP309</f>
        <v>1</v>
      </c>
      <c r="AB310" s="17">
        <f>data_survey!BQ309</f>
        <v>2</v>
      </c>
      <c r="AC310" s="17">
        <f>data_survey!BT309</f>
        <v>0</v>
      </c>
      <c r="AD310" s="17">
        <f>data_survey!CU309</f>
        <v>0</v>
      </c>
      <c r="AE310" s="17">
        <f>data_survey!CV309</f>
        <v>0</v>
      </c>
      <c r="AF310" s="17">
        <f>data_survey!CW309</f>
        <v>0</v>
      </c>
      <c r="AG310" s="17">
        <f>data_survey!CO309</f>
        <v>0</v>
      </c>
      <c r="AH310" s="17">
        <f>data_survey!DA309</f>
        <v>0</v>
      </c>
      <c r="AI310" s="17">
        <f>data_survey!DC309</f>
        <v>0</v>
      </c>
      <c r="AJ310" s="17">
        <f>data_survey!DQ309</f>
        <v>0</v>
      </c>
      <c r="AK310" s="17">
        <f>data_survey!DF309</f>
        <v>0</v>
      </c>
      <c r="AL310" s="17">
        <f>if(AK310=1, data_survey!DN309, 0)</f>
        <v>0</v>
      </c>
      <c r="AM310" s="17">
        <f>data_survey!CM309</f>
        <v>6</v>
      </c>
      <c r="AN310" s="17">
        <f>data_survey!DH309</f>
        <v>1</v>
      </c>
      <c r="AO310" s="17">
        <f>data_survey!DJ309</f>
        <v>0</v>
      </c>
      <c r="AP310" s="17">
        <f>data_survey!DL309</f>
        <v>0</v>
      </c>
      <c r="AQ310" s="17">
        <f>data_survey!BC309</f>
        <v>2</v>
      </c>
      <c r="AR310" s="17">
        <f>data_survey!BD309</f>
        <v>1</v>
      </c>
      <c r="AS310" s="17">
        <f>data_survey!BE309</f>
        <v>2</v>
      </c>
      <c r="AT310" s="17">
        <f>data_survey!BF309</f>
        <v>1</v>
      </c>
      <c r="AU310" s="17">
        <f>data_survey!BG309</f>
        <v>2</v>
      </c>
      <c r="AV310" s="17">
        <f>data_survey!BH309</f>
        <v>1</v>
      </c>
      <c r="AW310" s="17">
        <f>data_survey!BI309</f>
        <v>1</v>
      </c>
      <c r="AX310" s="17">
        <f>data_survey!AP309</f>
        <v>2</v>
      </c>
      <c r="AY310" s="17">
        <f>data_survey!AQ309</f>
        <v>2</v>
      </c>
      <c r="AZ310" s="17">
        <f>data_survey!AR309</f>
        <v>1</v>
      </c>
      <c r="BA310" s="17">
        <f>data_survey!AS309</f>
        <v>3</v>
      </c>
      <c r="BB310" s="17">
        <f>data_survey!AT309</f>
        <v>1</v>
      </c>
      <c r="BC310" s="17">
        <f>data_survey!AU309</f>
        <v>2</v>
      </c>
      <c r="BD310" s="17">
        <f>data_survey!AV309</f>
        <v>2</v>
      </c>
      <c r="BE310" s="17">
        <f>data_survey!AW309</f>
        <v>1</v>
      </c>
      <c r="BF310" s="17">
        <f>data_survey!AX309</f>
        <v>1</v>
      </c>
      <c r="BG310" s="17"/>
    </row>
    <row r="311">
      <c r="A311" s="17">
        <f>if(data_survey!C310="Nam", 0, 1)</f>
        <v>1</v>
      </c>
      <c r="B311" s="17">
        <f>IFERROR(__xludf.DUMMYFUNCTION("LET(
  t, LOWER(TRIM(data_survey!E310)),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11" s="17">
        <f>IFERROR(__xludf.DUMMYFUNCTION("LET(
  t, LOWER(TRIM(data_survey!G310)),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11" s="17">
        <f>IFERROR(__xludf.DUMMYFUNCTION("LET(
  text, LOWER(data_survey!I310),
  IFERROR(
    IFS(
      REGEXMATCH(text,""ở cùng gia đình|ở trọ cùng gia đình""), 0,
      REGEXMATCH(text,""thuê trọ""), 1,
      REGEXMATCH(text,""ở ktx""), 2,
      REGEXMATCH(text,""có nhà tại khu vực đang học|c"&amp;"ó nhà|ở riêng tại chung cư""), 3,
      REGEXMATCH(text,""ở nhà người quen""), 4
    ),
  -1)
)"),1.0)</f>
        <v>1</v>
      </c>
      <c r="E311" s="17">
        <f>IFERROR(__xludf.DUMMYFUNCTION("LET(
  t, LOWER(TRIM(data_survey!K310)),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311" s="17">
        <f>IFERROR(__xludf.DUMMYFUNCTION("LET(
  t, LOWER(TRIM(data_survey!M310)),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11" s="17">
        <f>if(data_survey!O310="Có", 1, 0)</f>
        <v>0</v>
      </c>
      <c r="H311" s="17">
        <f>if(data_survey!R310="", 0, data_survey!R310)</f>
        <v>0</v>
      </c>
      <c r="I311" s="17">
        <f>data_survey!W310</f>
        <v>0</v>
      </c>
      <c r="J311" s="17">
        <f>if(data_survey!AF310="Không áp lực", 0, if(data_survey!AF310="Có chút áp lực", 1, if(data_survey!AF310="Áp lực nhiều", 2, 3)))</f>
        <v>2</v>
      </c>
      <c r="K311" s="17">
        <f>SWITCH(data_survey!AG310,
 "Không ảnh hưởng",0,
 "Có chút ảnh hưởng",1,
 "Ảnh hưởng nhiều",2,
 "Ảnh hưởng rất nhiều",3)</f>
        <v>1</v>
      </c>
      <c r="L311" s="17">
        <f>SWITCH(data_survey!AD310,
 "Không",0,
 "Có một chút",1,
 "Rất lo lắng",2)</f>
        <v>2</v>
      </c>
      <c r="M311" s="17">
        <f>SWITCH(data_survey!AE310,
 "Không",0,
 "Có một chút",1,
 "Nhiều",2)</f>
        <v>1</v>
      </c>
      <c r="N311" s="17">
        <f>data_survey!BV310</f>
        <v>3</v>
      </c>
      <c r="O311" s="17">
        <f>SWITCH(data_survey!BY310,
 "Không",0,
 "Có",1,
 "Nhiều",2)</f>
        <v>0</v>
      </c>
      <c r="P311" s="17">
        <f>if(data_survey!BW310="Không", 0, 1)</f>
        <v>1</v>
      </c>
      <c r="Q311" s="17">
        <f>IF(OR(
ISNUMBER(SEARCH("cha",data_survey!BX310)),
ISNUMBER(SEARCH("mẹ",data_survey!BX310)),
ISNUMBER(SEARCH("ba mẹ",data_survey!BX310)),
ISNUMBER(SEARCH("bame",data_survey!BX310)),
ISNUMBER(SEARCH("gia đình",data_survey!BX310)),
ISNUMBER(SEARCH("chị",data_survey!BX310)),
ISNUMBER(SEARCH("anh",data_survey!BX310)),
ISNUMBER(SEARCH("ông bà",data_survey!BX310)),
ISNUMBER(SEARCH("giám hộ",data_survey!BX310))
),1,
IF(OR(
ISNUMBER(SEARCH("bản thân",data_survey!BX310)),
ISNUMBER(SEARCH("tự mình",data_survey!BX310)),
ISNUMBER(SEARCH("tự bản thân",data_survey!BX310)),
ISNUMBER(SEARCH("tiền đi làm",data_survey!BX310)),
ISNUMBER(SEARCH("nghiên cứu khoa học",data_survey!BX310)),
ISNUMBER(SEARCH("một nửa lo",data_survey!BX310))
),2,
IF(OR(
ISNUMBER(SEARCH("học bổng",data_survey!BX310)),
ISNUMBER(SEARCH("giảm học phí",data_survey!BX310)),
ISNUMBER(SEARCH("không cần HP",data_survey!BX310)),
ISNUMBER(SEARCH("sư phạm",data_survey!BX310))
),3,4)))</f>
        <v>1</v>
      </c>
      <c r="R311" s="17">
        <f>data_survey!AN310</f>
        <v>0</v>
      </c>
      <c r="S311" s="17">
        <f>data_survey!AJ310</f>
        <v>0</v>
      </c>
      <c r="T311" s="17">
        <f>data_survey!AJ310</f>
        <v>0</v>
      </c>
      <c r="U311" s="17">
        <f>data_survey!CI310</f>
        <v>0</v>
      </c>
      <c r="V311" s="17">
        <f>data_survey!CG310</f>
        <v>0</v>
      </c>
      <c r="W311" s="17">
        <f>data_survey!CE310</f>
        <v>0</v>
      </c>
      <c r="X311" s="17">
        <f>data_survey!CC310</f>
        <v>1</v>
      </c>
      <c r="Y311" s="17">
        <f>data_survey!CA310</f>
        <v>1</v>
      </c>
      <c r="Z311" s="17">
        <f>data_survey!BN310</f>
        <v>1</v>
      </c>
      <c r="AA311" s="17">
        <f>data_survey!BP310</f>
        <v>0</v>
      </c>
      <c r="AB311" s="17">
        <f>data_survey!BQ310</f>
        <v>2</v>
      </c>
      <c r="AC311" s="17">
        <f>data_survey!BT310</f>
        <v>1</v>
      </c>
      <c r="AD311" s="17">
        <f>data_survey!CU310</f>
        <v>1</v>
      </c>
      <c r="AE311" s="17">
        <f>data_survey!CV310</f>
        <v>1</v>
      </c>
      <c r="AF311" s="17">
        <f>data_survey!CW310</f>
        <v>0</v>
      </c>
      <c r="AG311" s="17">
        <f>data_survey!CO310</f>
        <v>0</v>
      </c>
      <c r="AH311" s="17">
        <f>data_survey!DA310</f>
        <v>0</v>
      </c>
      <c r="AI311" s="17">
        <f>data_survey!DC310</f>
        <v>0</v>
      </c>
      <c r="AJ311" s="17">
        <f>data_survey!DQ310</f>
        <v>0</v>
      </c>
      <c r="AK311" s="17">
        <f>data_survey!DF310</f>
        <v>0</v>
      </c>
      <c r="AL311" s="17">
        <f>if(AK311=1, data_survey!DN310, 0)</f>
        <v>0</v>
      </c>
      <c r="AM311" s="17">
        <f>data_survey!CM310</f>
        <v>6</v>
      </c>
      <c r="AN311" s="17">
        <f>data_survey!DH310</f>
        <v>0</v>
      </c>
      <c r="AO311" s="17">
        <f>data_survey!DJ310</f>
        <v>1</v>
      </c>
      <c r="AP311" s="17">
        <f>data_survey!DL310</f>
        <v>0</v>
      </c>
      <c r="AQ311" s="17">
        <f>data_survey!BC310</f>
        <v>1</v>
      </c>
      <c r="AR311" s="17">
        <f>data_survey!BD310</f>
        <v>1</v>
      </c>
      <c r="AS311" s="17">
        <f>data_survey!BE310</f>
        <v>2</v>
      </c>
      <c r="AT311" s="17">
        <f>data_survey!BF310</f>
        <v>2</v>
      </c>
      <c r="AU311" s="17">
        <f>data_survey!BG310</f>
        <v>3</v>
      </c>
      <c r="AV311" s="17">
        <f>data_survey!BH310</f>
        <v>1</v>
      </c>
      <c r="AW311" s="17">
        <f>data_survey!BI310</f>
        <v>2</v>
      </c>
      <c r="AX311" s="17">
        <f>data_survey!AP310</f>
        <v>2</v>
      </c>
      <c r="AY311" s="17">
        <f>data_survey!AQ310</f>
        <v>2</v>
      </c>
      <c r="AZ311" s="17">
        <f>data_survey!AR310</f>
        <v>4</v>
      </c>
      <c r="BA311" s="17">
        <f>data_survey!AS310</f>
        <v>3</v>
      </c>
      <c r="BB311" s="17">
        <f>data_survey!AT310</f>
        <v>4</v>
      </c>
      <c r="BC311" s="17">
        <f>data_survey!AU310</f>
        <v>2</v>
      </c>
      <c r="BD311" s="17">
        <f>data_survey!AV310</f>
        <v>1</v>
      </c>
      <c r="BE311" s="17">
        <f>data_survey!AW310</f>
        <v>1</v>
      </c>
      <c r="BF311" s="17">
        <f>data_survey!AX310</f>
        <v>1</v>
      </c>
      <c r="BG311" s="17"/>
    </row>
    <row r="312">
      <c r="A312" s="17">
        <f>if(data_survey!C311="Nam", 0, 1)</f>
        <v>1</v>
      </c>
      <c r="B312" s="17">
        <f>IFERROR(__xludf.DUMMYFUNCTION("LET(
  t, LOWER(TRIM(data_survey!E311)),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12" s="17">
        <f>IFERROR(__xludf.DUMMYFUNCTION("LET(
  t, LOWER(TRIM(data_survey!G311)),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12" s="17">
        <f>IFERROR(__xludf.DUMMYFUNCTION("LET(
  text, LOWER(data_survey!I311),
  IFERROR(
    IFS(
      REGEXMATCH(text,""ở cùng gia đình|ở trọ cùng gia đình""), 0,
      REGEXMATCH(text,""thuê trọ""), 1,
      REGEXMATCH(text,""ở ktx""), 2,
      REGEXMATCH(text,""có nhà tại khu vực đang học|c"&amp;"ó nhà|ở riêng tại chung cư""), 3,
      REGEXMATCH(text,""ở nhà người quen""), 4
    ),
  -1)
)"),1.0)</f>
        <v>1</v>
      </c>
      <c r="E312" s="17">
        <f>IFERROR(__xludf.DUMMYFUNCTION("LET(
  t, LOWER(TRIM(data_survey!K311)),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12" s="17">
        <f>IFERROR(__xludf.DUMMYFUNCTION("LET(
  t, LOWER(TRIM(data_survey!M311)),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12" s="17">
        <f>if(data_survey!O311="Có", 1, 0)</f>
        <v>0</v>
      </c>
      <c r="H312" s="17">
        <f>if(data_survey!R311="", 0, data_survey!R311)</f>
        <v>0</v>
      </c>
      <c r="I312" s="17">
        <f>data_survey!W311</f>
        <v>0</v>
      </c>
      <c r="J312" s="17">
        <f>if(data_survey!AF311="Không áp lực", 0, if(data_survey!AF311="Có chút áp lực", 1, if(data_survey!AF311="Áp lực nhiều", 2, 3)))</f>
        <v>1</v>
      </c>
      <c r="K312" s="17">
        <f>SWITCH(data_survey!AG311,
 "Không ảnh hưởng",0,
 "Có chút ảnh hưởng",1,
 "Ảnh hưởng nhiều",2,
 "Ảnh hưởng rất nhiều",3)</f>
        <v>1</v>
      </c>
      <c r="L312" s="17">
        <f>SWITCH(data_survey!AD311,
 "Không",0,
 "Có một chút",1,
 "Rất lo lắng",2)</f>
        <v>1</v>
      </c>
      <c r="M312" s="17">
        <f>SWITCH(data_survey!AE311,
 "Không",0,
 "Có một chút",1,
 "Nhiều",2)</f>
        <v>0</v>
      </c>
      <c r="N312" s="17">
        <f>data_survey!BV311</f>
        <v>3</v>
      </c>
      <c r="O312" s="17">
        <f>SWITCH(data_survey!BY311,
 "Không",0,
 "Có",1,
 "Nhiều",2)</f>
        <v>0</v>
      </c>
      <c r="P312" s="17">
        <f>if(data_survey!BW311="Không", 0, 1)</f>
        <v>1</v>
      </c>
      <c r="Q312" s="17">
        <f>IF(OR(
ISNUMBER(SEARCH("cha",data_survey!BX311)),
ISNUMBER(SEARCH("mẹ",data_survey!BX311)),
ISNUMBER(SEARCH("ba mẹ",data_survey!BX311)),
ISNUMBER(SEARCH("bame",data_survey!BX311)),
ISNUMBER(SEARCH("gia đình",data_survey!BX311)),
ISNUMBER(SEARCH("chị",data_survey!BX311)),
ISNUMBER(SEARCH("anh",data_survey!BX311)),
ISNUMBER(SEARCH("ông bà",data_survey!BX311)),
ISNUMBER(SEARCH("giám hộ",data_survey!BX311))
),1,
IF(OR(
ISNUMBER(SEARCH("bản thân",data_survey!BX311)),
ISNUMBER(SEARCH("tự mình",data_survey!BX311)),
ISNUMBER(SEARCH("tự bản thân",data_survey!BX311)),
ISNUMBER(SEARCH("tiền đi làm",data_survey!BX311)),
ISNUMBER(SEARCH("nghiên cứu khoa học",data_survey!BX311)),
ISNUMBER(SEARCH("một nửa lo",data_survey!BX311))
),2,
IF(OR(
ISNUMBER(SEARCH("học bổng",data_survey!BX311)),
ISNUMBER(SEARCH("giảm học phí",data_survey!BX311)),
ISNUMBER(SEARCH("không cần HP",data_survey!BX311)),
ISNUMBER(SEARCH("sư phạm",data_survey!BX311))
),3,4)))</f>
        <v>1</v>
      </c>
      <c r="R312" s="17">
        <f>data_survey!AN311</f>
        <v>1</v>
      </c>
      <c r="S312" s="17">
        <f>data_survey!AJ311</f>
        <v>2</v>
      </c>
      <c r="T312" s="17">
        <f>data_survey!AJ311</f>
        <v>2</v>
      </c>
      <c r="U312" s="17">
        <f>data_survey!CI311</f>
        <v>1</v>
      </c>
      <c r="V312" s="17">
        <f>data_survey!CG311</f>
        <v>0</v>
      </c>
      <c r="W312" s="17">
        <f>data_survey!CE311</f>
        <v>1</v>
      </c>
      <c r="X312" s="17">
        <f>data_survey!CC311</f>
        <v>1</v>
      </c>
      <c r="Y312" s="17">
        <f>data_survey!CA311</f>
        <v>0</v>
      </c>
      <c r="Z312" s="17">
        <f>data_survey!BN311</f>
        <v>1</v>
      </c>
      <c r="AA312" s="17">
        <f>data_survey!BP311</f>
        <v>0</v>
      </c>
      <c r="AB312" s="17">
        <f>data_survey!BQ311</f>
        <v>2</v>
      </c>
      <c r="AC312" s="17">
        <f>data_survey!BT311</f>
        <v>0</v>
      </c>
      <c r="AD312" s="17">
        <f>data_survey!CU311</f>
        <v>0</v>
      </c>
      <c r="AE312" s="17">
        <f>data_survey!CV311</f>
        <v>0</v>
      </c>
      <c r="AF312" s="17">
        <f>data_survey!CW311</f>
        <v>0</v>
      </c>
      <c r="AG312" s="17">
        <f>data_survey!CO311</f>
        <v>1</v>
      </c>
      <c r="AH312" s="17">
        <f>data_survey!DA311</f>
        <v>0</v>
      </c>
      <c r="AI312" s="17">
        <f>data_survey!DC311</f>
        <v>0</v>
      </c>
      <c r="AJ312" s="17">
        <f>data_survey!DQ311</f>
        <v>0</v>
      </c>
      <c r="AK312" s="17">
        <f>data_survey!DF311</f>
        <v>1</v>
      </c>
      <c r="AL312" s="17">
        <f>if(AK312=1, data_survey!DN311, 0)</f>
        <v>1.5</v>
      </c>
      <c r="AM312" s="17">
        <f>data_survey!CM311</f>
        <v>1.5</v>
      </c>
      <c r="AN312" s="17">
        <f>data_survey!DH311</f>
        <v>0</v>
      </c>
      <c r="AO312" s="17">
        <f>data_survey!DJ311</f>
        <v>0</v>
      </c>
      <c r="AP312" s="17">
        <f>data_survey!DL311</f>
        <v>1</v>
      </c>
      <c r="AQ312" s="17">
        <f>data_survey!BC311</f>
        <v>1</v>
      </c>
      <c r="AR312" s="17">
        <f>data_survey!BD311</f>
        <v>2</v>
      </c>
      <c r="AS312" s="17">
        <f>data_survey!BE311</f>
        <v>2</v>
      </c>
      <c r="AT312" s="17">
        <f>data_survey!BF311</f>
        <v>1</v>
      </c>
      <c r="AU312" s="17">
        <f>data_survey!BG311</f>
        <v>1</v>
      </c>
      <c r="AV312" s="17">
        <f>data_survey!BH311</f>
        <v>1</v>
      </c>
      <c r="AW312" s="17">
        <f>data_survey!BI311</f>
        <v>2</v>
      </c>
      <c r="AX312" s="17">
        <f>data_survey!AP311</f>
        <v>2</v>
      </c>
      <c r="AY312" s="17">
        <f>data_survey!AQ311</f>
        <v>2</v>
      </c>
      <c r="AZ312" s="17">
        <f>data_survey!AR311</f>
        <v>2</v>
      </c>
      <c r="BA312" s="17">
        <f>data_survey!AS311</f>
        <v>2</v>
      </c>
      <c r="BB312" s="17">
        <f>data_survey!AT311</f>
        <v>1</v>
      </c>
      <c r="BC312" s="17">
        <f>data_survey!AU311</f>
        <v>2</v>
      </c>
      <c r="BD312" s="17">
        <f>data_survey!AV311</f>
        <v>1</v>
      </c>
      <c r="BE312" s="17">
        <f>data_survey!AW311</f>
        <v>1</v>
      </c>
      <c r="BF312" s="17">
        <f>data_survey!AX311</f>
        <v>1</v>
      </c>
      <c r="BG312" s="17"/>
    </row>
    <row r="313">
      <c r="A313" s="17">
        <f>if(data_survey!C312="Nam", 0, 1)</f>
        <v>1</v>
      </c>
      <c r="B313" s="17">
        <f>IFERROR(__xludf.DUMMYFUNCTION("LET(
  t, LOWER(TRIM(data_survey!E312)),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13" s="17">
        <f>IFERROR(__xludf.DUMMYFUNCTION("LET(
  t, LOWER(TRIM(data_survey!G312)),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13" s="17">
        <f>IFERROR(__xludf.DUMMYFUNCTION("LET(
  text, LOWER(data_survey!I312),
  IFERROR(
    IFS(
      REGEXMATCH(text,""ở cùng gia đình|ở trọ cùng gia đình""), 0,
      REGEXMATCH(text,""thuê trọ""), 1,
      REGEXMATCH(text,""ở ktx""), 2,
      REGEXMATCH(text,""có nhà tại khu vực đang học|c"&amp;"ó nhà|ở riêng tại chung cư""), 3,
      REGEXMATCH(text,""ở nhà người quen""), 4
    ),
  -1)
)"),0.0)</f>
        <v>0</v>
      </c>
      <c r="E313" s="17">
        <f>IFERROR(__xludf.DUMMYFUNCTION("LET(
  t, LOWER(TRIM(data_survey!K312)),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13" s="17">
        <f>IFERROR(__xludf.DUMMYFUNCTION("LET(
  t, LOWER(TRIM(data_survey!M312)),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13" s="17">
        <f>if(data_survey!O312="Có", 1, 0)</f>
        <v>0</v>
      </c>
      <c r="H313" s="17">
        <f>if(data_survey!R312="", 0, data_survey!R312)</f>
        <v>0</v>
      </c>
      <c r="I313" s="17">
        <f>data_survey!W312</f>
        <v>0</v>
      </c>
      <c r="J313" s="17">
        <f>if(data_survey!AF312="Không áp lực", 0, if(data_survey!AF312="Có chút áp lực", 1, if(data_survey!AF312="Áp lực nhiều", 2, 3)))</f>
        <v>2</v>
      </c>
      <c r="K313" s="17">
        <f>SWITCH(data_survey!AG312,
 "Không ảnh hưởng",0,
 "Có chút ảnh hưởng",1,
 "Ảnh hưởng nhiều",2,
 "Ảnh hưởng rất nhiều",3)</f>
        <v>1</v>
      </c>
      <c r="L313" s="17">
        <f>SWITCH(data_survey!AD312,
 "Không",0,
 "Có một chút",1,
 "Rất lo lắng",2)</f>
        <v>1</v>
      </c>
      <c r="M313" s="17">
        <f>SWITCH(data_survey!AE312,
 "Không",0,
 "Có một chút",1,
 "Nhiều",2)</f>
        <v>0</v>
      </c>
      <c r="N313" s="17">
        <f>data_survey!BV312</f>
        <v>5</v>
      </c>
      <c r="O313" s="17">
        <f>SWITCH(data_survey!BY312,
 "Không",0,
 "Có",1,
 "Nhiều",2)</f>
        <v>0</v>
      </c>
      <c r="P313" s="17">
        <f>if(data_survey!BW312="Không", 0, 1)</f>
        <v>0</v>
      </c>
      <c r="Q313" s="17">
        <f>IF(OR(
ISNUMBER(SEARCH("cha",data_survey!BX312)),
ISNUMBER(SEARCH("mẹ",data_survey!BX312)),
ISNUMBER(SEARCH("ba mẹ",data_survey!BX312)),
ISNUMBER(SEARCH("bame",data_survey!BX312)),
ISNUMBER(SEARCH("gia đình",data_survey!BX312)),
ISNUMBER(SEARCH("chị",data_survey!BX312)),
ISNUMBER(SEARCH("anh",data_survey!BX312)),
ISNUMBER(SEARCH("ông bà",data_survey!BX312)),
ISNUMBER(SEARCH("giám hộ",data_survey!BX312))
),1,
IF(OR(
ISNUMBER(SEARCH("bản thân",data_survey!BX312)),
ISNUMBER(SEARCH("tự mình",data_survey!BX312)),
ISNUMBER(SEARCH("tự bản thân",data_survey!BX312)),
ISNUMBER(SEARCH("tiền đi làm",data_survey!BX312)),
ISNUMBER(SEARCH("nghiên cứu khoa học",data_survey!BX312)),
ISNUMBER(SEARCH("một nửa lo",data_survey!BX312))
),2,
IF(OR(
ISNUMBER(SEARCH("học bổng",data_survey!BX312)),
ISNUMBER(SEARCH("giảm học phí",data_survey!BX312)),
ISNUMBER(SEARCH("không cần HP",data_survey!BX312)),
ISNUMBER(SEARCH("sư phạm",data_survey!BX312))
),3,4)))</f>
        <v>1</v>
      </c>
      <c r="R313" s="17">
        <f>data_survey!AN312</f>
        <v>0</v>
      </c>
      <c r="S313" s="17">
        <f>data_survey!AJ312</f>
        <v>1</v>
      </c>
      <c r="T313" s="17">
        <f>data_survey!AJ312</f>
        <v>1</v>
      </c>
      <c r="U313" s="17">
        <f>data_survey!CI312</f>
        <v>0</v>
      </c>
      <c r="V313" s="17">
        <f>data_survey!CG312</f>
        <v>0</v>
      </c>
      <c r="W313" s="17">
        <f>data_survey!CE312</f>
        <v>1</v>
      </c>
      <c r="X313" s="17">
        <f>data_survey!CC312</f>
        <v>1</v>
      </c>
      <c r="Y313" s="17">
        <f>data_survey!CA312</f>
        <v>0</v>
      </c>
      <c r="Z313" s="17">
        <f>data_survey!BN312</f>
        <v>3</v>
      </c>
      <c r="AA313" s="17">
        <f>data_survey!BP312</f>
        <v>1</v>
      </c>
      <c r="AB313" s="17">
        <f>data_survey!BQ312</f>
        <v>2</v>
      </c>
      <c r="AC313" s="17">
        <f>data_survey!BT312</f>
        <v>0</v>
      </c>
      <c r="AD313" s="17">
        <f>data_survey!CU312</f>
        <v>0</v>
      </c>
      <c r="AE313" s="17">
        <f>data_survey!CV312</f>
        <v>0</v>
      </c>
      <c r="AF313" s="17">
        <f>data_survey!CW312</f>
        <v>0</v>
      </c>
      <c r="AG313" s="17">
        <f>data_survey!CO312</f>
        <v>0</v>
      </c>
      <c r="AH313" s="17">
        <f>data_survey!DA312</f>
        <v>0</v>
      </c>
      <c r="AI313" s="17">
        <f>data_survey!DC312</f>
        <v>0</v>
      </c>
      <c r="AJ313" s="17">
        <f>data_survey!DQ312</f>
        <v>0</v>
      </c>
      <c r="AK313" s="17">
        <f>data_survey!DF312</f>
        <v>0</v>
      </c>
      <c r="AL313" s="17">
        <f>if(AK313=1, data_survey!DN312, 0)</f>
        <v>0</v>
      </c>
      <c r="AM313" s="17">
        <f>data_survey!CM312</f>
        <v>6</v>
      </c>
      <c r="AN313" s="17">
        <f>data_survey!DH312</f>
        <v>0</v>
      </c>
      <c r="AO313" s="17">
        <f>data_survey!DJ312</f>
        <v>0</v>
      </c>
      <c r="AP313" s="17">
        <f>data_survey!DL312</f>
        <v>0</v>
      </c>
      <c r="AQ313" s="17">
        <f>data_survey!BC312</f>
        <v>1</v>
      </c>
      <c r="AR313" s="17">
        <f>data_survey!BD312</f>
        <v>1</v>
      </c>
      <c r="AS313" s="17">
        <f>data_survey!BE312</f>
        <v>1</v>
      </c>
      <c r="AT313" s="17">
        <f>data_survey!BF312</f>
        <v>1</v>
      </c>
      <c r="AU313" s="17">
        <f>data_survey!BG312</f>
        <v>2</v>
      </c>
      <c r="AV313" s="17">
        <f>data_survey!BH312</f>
        <v>1</v>
      </c>
      <c r="AW313" s="17">
        <f>data_survey!BI312</f>
        <v>1</v>
      </c>
      <c r="AX313" s="17">
        <f>data_survey!AP312</f>
        <v>2</v>
      </c>
      <c r="AY313" s="17">
        <f>data_survey!AQ312</f>
        <v>2</v>
      </c>
      <c r="AZ313" s="17">
        <f>data_survey!AR312</f>
        <v>1</v>
      </c>
      <c r="BA313" s="17">
        <f>data_survey!AS312</f>
        <v>2</v>
      </c>
      <c r="BB313" s="17">
        <f>data_survey!AT312</f>
        <v>1</v>
      </c>
      <c r="BC313" s="17">
        <f>data_survey!AU312</f>
        <v>1</v>
      </c>
      <c r="BD313" s="17">
        <f>data_survey!AV312</f>
        <v>2</v>
      </c>
      <c r="BE313" s="17">
        <f>data_survey!AW312</f>
        <v>1</v>
      </c>
      <c r="BF313" s="17">
        <f>data_survey!AX312</f>
        <v>1</v>
      </c>
      <c r="BG313" s="17"/>
    </row>
    <row r="314">
      <c r="A314" s="17">
        <f>if(data_survey!C313="Nam", 0, 1)</f>
        <v>1</v>
      </c>
      <c r="B314" s="17">
        <f>IFERROR(__xludf.DUMMYFUNCTION("LET(
  t, LOWER(TRIM(data_survey!E313)),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14" s="17">
        <f>IFERROR(__xludf.DUMMYFUNCTION("LET(
  t, LOWER(TRIM(data_survey!G313)),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14" s="17">
        <f>IFERROR(__xludf.DUMMYFUNCTION("LET(
  text, LOWER(data_survey!I313),
  IFERROR(
    IFS(
      REGEXMATCH(text,""ở cùng gia đình|ở trọ cùng gia đình""), 0,
      REGEXMATCH(text,""thuê trọ""), 1,
      REGEXMATCH(text,""ở ktx""), 2,
      REGEXMATCH(text,""có nhà tại khu vực đang học|c"&amp;"ó nhà|ở riêng tại chung cư""), 3,
      REGEXMATCH(text,""ở nhà người quen""), 4
    ),
  -1)
)"),1.0)</f>
        <v>1</v>
      </c>
      <c r="E314" s="17">
        <f>IFERROR(__xludf.DUMMYFUNCTION("LET(
  t, LOWER(TRIM(data_survey!K313)),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14" s="17">
        <f>IFERROR(__xludf.DUMMYFUNCTION("LET(
  t, LOWER(TRIM(data_survey!M313)),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14" s="17">
        <f>if(data_survey!O313="Có", 1, 0)</f>
        <v>0</v>
      </c>
      <c r="H314" s="17">
        <f>if(data_survey!R313="", 0, data_survey!R313)</f>
        <v>0</v>
      </c>
      <c r="I314" s="17">
        <f>data_survey!W313</f>
        <v>0</v>
      </c>
      <c r="J314" s="17">
        <f>if(data_survey!AF313="Không áp lực", 0, if(data_survey!AF313="Có chút áp lực", 1, if(data_survey!AF313="Áp lực nhiều", 2, 3)))</f>
        <v>1</v>
      </c>
      <c r="K314" s="17">
        <f>SWITCH(data_survey!AG313,
 "Không ảnh hưởng",0,
 "Có chút ảnh hưởng",1,
 "Ảnh hưởng nhiều",2,
 "Ảnh hưởng rất nhiều",3)</f>
        <v>1</v>
      </c>
      <c r="L314" s="17">
        <f>SWITCH(data_survey!AD313,
 "Không",0,
 "Có một chút",1,
 "Rất lo lắng",2)</f>
        <v>2</v>
      </c>
      <c r="M314" s="17">
        <f>SWITCH(data_survey!AE313,
 "Không",0,
 "Có một chút",1,
 "Nhiều",2)</f>
        <v>0</v>
      </c>
      <c r="N314" s="17">
        <f>data_survey!BV313</f>
        <v>3</v>
      </c>
      <c r="O314" s="17">
        <f>SWITCH(data_survey!BY313,
 "Không",0,
 "Có",1,
 "Nhiều",2)</f>
        <v>1</v>
      </c>
      <c r="P314" s="17">
        <f>if(data_survey!BW313="Không", 0, 1)</f>
        <v>1</v>
      </c>
      <c r="Q314" s="17">
        <f>IF(OR(
ISNUMBER(SEARCH("cha",data_survey!BX313)),
ISNUMBER(SEARCH("mẹ",data_survey!BX313)),
ISNUMBER(SEARCH("ba mẹ",data_survey!BX313)),
ISNUMBER(SEARCH("bame",data_survey!BX313)),
ISNUMBER(SEARCH("gia đình",data_survey!BX313)),
ISNUMBER(SEARCH("chị",data_survey!BX313)),
ISNUMBER(SEARCH("anh",data_survey!BX313)),
ISNUMBER(SEARCH("ông bà",data_survey!BX313)),
ISNUMBER(SEARCH("giám hộ",data_survey!BX313))
),1,
IF(OR(
ISNUMBER(SEARCH("bản thân",data_survey!BX313)),
ISNUMBER(SEARCH("tự mình",data_survey!BX313)),
ISNUMBER(SEARCH("tự bản thân",data_survey!BX313)),
ISNUMBER(SEARCH("tiền đi làm",data_survey!BX313)),
ISNUMBER(SEARCH("nghiên cứu khoa học",data_survey!BX313)),
ISNUMBER(SEARCH("một nửa lo",data_survey!BX313))
),2,
IF(OR(
ISNUMBER(SEARCH("học bổng",data_survey!BX313)),
ISNUMBER(SEARCH("giảm học phí",data_survey!BX313)),
ISNUMBER(SEARCH("không cần HP",data_survey!BX313)),
ISNUMBER(SEARCH("sư phạm",data_survey!BX313))
),3,4)))</f>
        <v>1</v>
      </c>
      <c r="R314" s="17">
        <f>data_survey!AN313</f>
        <v>0</v>
      </c>
      <c r="S314" s="17">
        <f>data_survey!AJ313</f>
        <v>0</v>
      </c>
      <c r="T314" s="17">
        <f>data_survey!AJ313</f>
        <v>0</v>
      </c>
      <c r="U314" s="17">
        <f>data_survey!CI313</f>
        <v>1</v>
      </c>
      <c r="V314" s="17">
        <f>data_survey!CG313</f>
        <v>2</v>
      </c>
      <c r="W314" s="17">
        <f>data_survey!CE313</f>
        <v>2</v>
      </c>
      <c r="X314" s="17">
        <f>data_survey!CC313</f>
        <v>1</v>
      </c>
      <c r="Y314" s="17">
        <f>data_survey!CA313</f>
        <v>1</v>
      </c>
      <c r="Z314" s="17">
        <f>data_survey!BN313</f>
        <v>3</v>
      </c>
      <c r="AA314" s="17">
        <f>data_survey!BP313</f>
        <v>0</v>
      </c>
      <c r="AB314" s="17">
        <f>data_survey!BQ313</f>
        <v>4</v>
      </c>
      <c r="AC314" s="17">
        <f>data_survey!BT313</f>
        <v>1</v>
      </c>
      <c r="AD314" s="17">
        <f>data_survey!CU313</f>
        <v>0</v>
      </c>
      <c r="AE314" s="17">
        <f>data_survey!CV313</f>
        <v>0</v>
      </c>
      <c r="AF314" s="17">
        <f>data_survey!CW313</f>
        <v>0</v>
      </c>
      <c r="AG314" s="17">
        <f>data_survey!CO313</f>
        <v>0</v>
      </c>
      <c r="AH314" s="17">
        <f>data_survey!DA313</f>
        <v>0</v>
      </c>
      <c r="AI314" s="17">
        <f>data_survey!DC313</f>
        <v>0</v>
      </c>
      <c r="AJ314" s="17">
        <f>data_survey!DQ313</f>
        <v>0</v>
      </c>
      <c r="AK314" s="17">
        <f>data_survey!DF313</f>
        <v>1</v>
      </c>
      <c r="AL314" s="17">
        <f>if(AK314=1, data_survey!DN313, 0)</f>
        <v>5</v>
      </c>
      <c r="AM314" s="17">
        <f>data_survey!CM313</f>
        <v>6</v>
      </c>
      <c r="AN314" s="17">
        <f>data_survey!DH313</f>
        <v>0</v>
      </c>
      <c r="AO314" s="17">
        <f>data_survey!DJ313</f>
        <v>0</v>
      </c>
      <c r="AP314" s="17">
        <f>data_survey!DL313</f>
        <v>0</v>
      </c>
      <c r="AQ314" s="17">
        <f>data_survey!BC313</f>
        <v>1</v>
      </c>
      <c r="AR314" s="17">
        <f>data_survey!BD313</f>
        <v>1</v>
      </c>
      <c r="AS314" s="17">
        <f>data_survey!BE313</f>
        <v>1</v>
      </c>
      <c r="AT314" s="17">
        <f>data_survey!BF313</f>
        <v>1</v>
      </c>
      <c r="AU314" s="17">
        <f>data_survey!BG313</f>
        <v>2</v>
      </c>
      <c r="AV314" s="17">
        <f>data_survey!BH313</f>
        <v>1</v>
      </c>
      <c r="AW314" s="17">
        <f>data_survey!BI313</f>
        <v>1</v>
      </c>
      <c r="AX314" s="17">
        <f>data_survey!AP313</f>
        <v>1</v>
      </c>
      <c r="AY314" s="17">
        <f>data_survey!AQ313</f>
        <v>1</v>
      </c>
      <c r="AZ314" s="17">
        <f>data_survey!AR313</f>
        <v>2</v>
      </c>
      <c r="BA314" s="17">
        <f>data_survey!AS313</f>
        <v>1</v>
      </c>
      <c r="BB314" s="17">
        <f>data_survey!AT313</f>
        <v>2</v>
      </c>
      <c r="BC314" s="17">
        <f>data_survey!AU313</f>
        <v>1</v>
      </c>
      <c r="BD314" s="17">
        <f>data_survey!AV313</f>
        <v>2</v>
      </c>
      <c r="BE314" s="17">
        <f>data_survey!AW313</f>
        <v>1</v>
      </c>
      <c r="BF314" s="17">
        <f>data_survey!AX313</f>
        <v>1</v>
      </c>
      <c r="BG314" s="17"/>
    </row>
    <row r="315">
      <c r="A315" s="17">
        <f>if(data_survey!C314="Nam", 0, 1)</f>
        <v>1</v>
      </c>
      <c r="B315" s="17">
        <f>IFERROR(__xludf.DUMMYFUNCTION("LET(
  t, LOWER(TRIM(data_survey!E314)),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15" s="17">
        <f>IFERROR(__xludf.DUMMYFUNCTION("LET(
  t, LOWER(TRIM(data_survey!G314)),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15" s="17">
        <f>IFERROR(__xludf.DUMMYFUNCTION("LET(
  text, LOWER(data_survey!I314),
  IFERROR(
    IFS(
      REGEXMATCH(text,""ở cùng gia đình|ở trọ cùng gia đình""), 0,
      REGEXMATCH(text,""thuê trọ""), 1,
      REGEXMATCH(text,""ở ktx""), 2,
      REGEXMATCH(text,""có nhà tại khu vực đang học|c"&amp;"ó nhà|ở riêng tại chung cư""), 3,
      REGEXMATCH(text,""ở nhà người quen""), 4
    ),
  -1)
)"),1.0)</f>
        <v>1</v>
      </c>
      <c r="E315" s="17">
        <f>IFERROR(__xludf.DUMMYFUNCTION("LET(
  t, LOWER(TRIM(data_survey!K314)),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15" s="17">
        <f>IFERROR(__xludf.DUMMYFUNCTION("LET(
  t, LOWER(TRIM(data_survey!M314)),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15" s="17">
        <f>if(data_survey!O314="Có", 1, 0)</f>
        <v>1</v>
      </c>
      <c r="H315" s="17">
        <f>if(data_survey!R314="", 0, data_survey!R314)</f>
        <v>1</v>
      </c>
      <c r="I315" s="17">
        <f>data_survey!W314</f>
        <v>25</v>
      </c>
      <c r="J315" s="17">
        <f>if(data_survey!AF314="Không áp lực", 0, if(data_survey!AF314="Có chút áp lực", 1, if(data_survey!AF314="Áp lực nhiều", 2, 3)))</f>
        <v>2</v>
      </c>
      <c r="K315" s="17">
        <f>SWITCH(data_survey!AG314,
 "Không ảnh hưởng",0,
 "Có chút ảnh hưởng",1,
 "Ảnh hưởng nhiều",2,
 "Ảnh hưởng rất nhiều",3)</f>
        <v>1</v>
      </c>
      <c r="L315" s="17">
        <f>SWITCH(data_survey!AD314,
 "Không",0,
 "Có một chút",1,
 "Rất lo lắng",2)</f>
        <v>1</v>
      </c>
      <c r="M315" s="17">
        <f>SWITCH(data_survey!AE314,
 "Không",0,
 "Có một chút",1,
 "Nhiều",2)</f>
        <v>0</v>
      </c>
      <c r="N315" s="17">
        <f>data_survey!BV314</f>
        <v>3</v>
      </c>
      <c r="O315" s="17">
        <f>SWITCH(data_survey!BY314,
 "Không",0,
 "Có",1,
 "Nhiều",2)</f>
        <v>1</v>
      </c>
      <c r="P315" s="17">
        <f>if(data_survey!BW314="Không", 0, 1)</f>
        <v>1</v>
      </c>
      <c r="Q315" s="17">
        <f>IF(OR(
ISNUMBER(SEARCH("cha",data_survey!BX314)),
ISNUMBER(SEARCH("mẹ",data_survey!BX314)),
ISNUMBER(SEARCH("ba mẹ",data_survey!BX314)),
ISNUMBER(SEARCH("bame",data_survey!BX314)),
ISNUMBER(SEARCH("gia đình",data_survey!BX314)),
ISNUMBER(SEARCH("chị",data_survey!BX314)),
ISNUMBER(SEARCH("anh",data_survey!BX314)),
ISNUMBER(SEARCH("ông bà",data_survey!BX314)),
ISNUMBER(SEARCH("giám hộ",data_survey!BX314))
),1,
IF(OR(
ISNUMBER(SEARCH("bản thân",data_survey!BX314)),
ISNUMBER(SEARCH("tự mình",data_survey!BX314)),
ISNUMBER(SEARCH("tự bản thân",data_survey!BX314)),
ISNUMBER(SEARCH("tiền đi làm",data_survey!BX314)),
ISNUMBER(SEARCH("nghiên cứu khoa học",data_survey!BX314)),
ISNUMBER(SEARCH("một nửa lo",data_survey!BX314))
),2,
IF(OR(
ISNUMBER(SEARCH("học bổng",data_survey!BX314)),
ISNUMBER(SEARCH("giảm học phí",data_survey!BX314)),
ISNUMBER(SEARCH("không cần HP",data_survey!BX314)),
ISNUMBER(SEARCH("sư phạm",data_survey!BX314))
),3,4)))</f>
        <v>2</v>
      </c>
      <c r="R315" s="17">
        <f>data_survey!AN314</f>
        <v>0</v>
      </c>
      <c r="S315" s="17">
        <f>data_survey!AJ314</f>
        <v>0</v>
      </c>
      <c r="T315" s="17">
        <f>data_survey!AJ314</f>
        <v>0</v>
      </c>
      <c r="U315" s="17">
        <f>data_survey!CI314</f>
        <v>1</v>
      </c>
      <c r="V315" s="17">
        <f>data_survey!CG314</f>
        <v>1</v>
      </c>
      <c r="W315" s="17">
        <f>data_survey!CE314</f>
        <v>2</v>
      </c>
      <c r="X315" s="17">
        <f>data_survey!CC314</f>
        <v>1</v>
      </c>
      <c r="Y315" s="17">
        <f>data_survey!CA314</f>
        <v>1</v>
      </c>
      <c r="Z315" s="17">
        <f>data_survey!BN314</f>
        <v>1</v>
      </c>
      <c r="AA315" s="17">
        <f>data_survey!BP314</f>
        <v>0</v>
      </c>
      <c r="AB315" s="17">
        <f>data_survey!BQ314</f>
        <v>1</v>
      </c>
      <c r="AC315" s="17">
        <f>data_survey!BT314</f>
        <v>0</v>
      </c>
      <c r="AD315" s="17">
        <f>data_survey!CU314</f>
        <v>0</v>
      </c>
      <c r="AE315" s="17">
        <f>data_survey!CV314</f>
        <v>1</v>
      </c>
      <c r="AF315" s="17">
        <f>data_survey!CW314</f>
        <v>0</v>
      </c>
      <c r="AG315" s="17">
        <f>data_survey!CO314</f>
        <v>0</v>
      </c>
      <c r="AH315" s="17">
        <f>data_survey!DA314</f>
        <v>0</v>
      </c>
      <c r="AI315" s="17">
        <f>data_survey!DC314</f>
        <v>0</v>
      </c>
      <c r="AJ315" s="17">
        <f>data_survey!DQ314</f>
        <v>0</v>
      </c>
      <c r="AK315" s="17">
        <f>data_survey!DF314</f>
        <v>1</v>
      </c>
      <c r="AL315" s="17">
        <f>if(AK315=1, data_survey!DN314, 0)</f>
        <v>2.5</v>
      </c>
      <c r="AM315" s="17">
        <f>data_survey!CM314</f>
        <v>1.5</v>
      </c>
      <c r="AN315" s="17">
        <f>data_survey!DH314</f>
        <v>1</v>
      </c>
      <c r="AO315" s="17">
        <f>data_survey!DJ314</f>
        <v>0</v>
      </c>
      <c r="AP315" s="17">
        <f>data_survey!DL314</f>
        <v>0</v>
      </c>
      <c r="AQ315" s="17">
        <f>data_survey!BC314</f>
        <v>2</v>
      </c>
      <c r="AR315" s="17">
        <f>data_survey!BD314</f>
        <v>1</v>
      </c>
      <c r="AS315" s="17">
        <f>data_survey!BE314</f>
        <v>3</v>
      </c>
      <c r="AT315" s="17">
        <f>data_survey!BF314</f>
        <v>2</v>
      </c>
      <c r="AU315" s="17">
        <f>data_survey!BG314</f>
        <v>2</v>
      </c>
      <c r="AV315" s="17">
        <f>data_survey!BH314</f>
        <v>1</v>
      </c>
      <c r="AW315" s="17">
        <f>data_survey!BI314</f>
        <v>1</v>
      </c>
      <c r="AX315" s="17">
        <f>data_survey!AP314</f>
        <v>2</v>
      </c>
      <c r="AY315" s="17">
        <f>data_survey!AQ314</f>
        <v>2</v>
      </c>
      <c r="AZ315" s="17">
        <f>data_survey!AR314</f>
        <v>2</v>
      </c>
      <c r="BA315" s="17">
        <f>data_survey!AS314</f>
        <v>2</v>
      </c>
      <c r="BB315" s="17">
        <f>data_survey!AT314</f>
        <v>1</v>
      </c>
      <c r="BC315" s="17">
        <f>data_survey!AU314</f>
        <v>2</v>
      </c>
      <c r="BD315" s="17">
        <f>data_survey!AV314</f>
        <v>1</v>
      </c>
      <c r="BE315" s="17">
        <f>data_survey!AW314</f>
        <v>1</v>
      </c>
      <c r="BF315" s="17">
        <f>data_survey!AX314</f>
        <v>1</v>
      </c>
      <c r="BG315" s="17"/>
    </row>
    <row r="316">
      <c r="A316" s="17">
        <f>if(data_survey!C315="Nam", 0, 1)</f>
        <v>1</v>
      </c>
      <c r="B316" s="17">
        <f>IFERROR(__xludf.DUMMYFUNCTION("LET(
  t, LOWER(TRIM(data_survey!E315)),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16" s="17">
        <f>IFERROR(__xludf.DUMMYFUNCTION("LET(
  t, LOWER(TRIM(data_survey!G315)),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16" s="17">
        <f>IFERROR(__xludf.DUMMYFUNCTION("LET(
  text, LOWER(data_survey!I315),
  IFERROR(
    IFS(
      REGEXMATCH(text,""ở cùng gia đình|ở trọ cùng gia đình""), 0,
      REGEXMATCH(text,""thuê trọ""), 1,
      REGEXMATCH(text,""ở ktx""), 2,
      REGEXMATCH(text,""có nhà tại khu vực đang học|c"&amp;"ó nhà|ở riêng tại chung cư""), 3,
      REGEXMATCH(text,""ở nhà người quen""), 4
    ),
  -1)
)"),0.0)</f>
        <v>0</v>
      </c>
      <c r="E316" s="17">
        <f>IFERROR(__xludf.DUMMYFUNCTION("LET(
  t, LOWER(TRIM(data_survey!K315)),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16" s="17">
        <f>IFERROR(__xludf.DUMMYFUNCTION("LET(
  t, LOWER(TRIM(data_survey!M315)),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16" s="17">
        <f>if(data_survey!O315="Có", 1, 0)</f>
        <v>1</v>
      </c>
      <c r="H316" s="17">
        <f>if(data_survey!R315="", 0, data_survey!R315)</f>
        <v>1</v>
      </c>
      <c r="I316" s="17">
        <f>data_survey!W315</f>
        <v>0</v>
      </c>
      <c r="J316" s="17">
        <f>if(data_survey!AF315="Không áp lực", 0, if(data_survey!AF315="Có chút áp lực", 1, if(data_survey!AF315="Áp lực nhiều", 2, 3)))</f>
        <v>1</v>
      </c>
      <c r="K316" s="17">
        <f>SWITCH(data_survey!AG315,
 "Không ảnh hưởng",0,
 "Có chút ảnh hưởng",1,
 "Ảnh hưởng nhiều",2,
 "Ảnh hưởng rất nhiều",3)</f>
        <v>1</v>
      </c>
      <c r="L316" s="17">
        <f>SWITCH(data_survey!AD315,
 "Không",0,
 "Có một chút",1,
 "Rất lo lắng",2)</f>
        <v>2</v>
      </c>
      <c r="M316" s="17">
        <f>SWITCH(data_survey!AE315,
 "Không",0,
 "Có một chút",1,
 "Nhiều",2)</f>
        <v>2</v>
      </c>
      <c r="N316" s="17">
        <f>data_survey!BV315</f>
        <v>2</v>
      </c>
      <c r="O316" s="17">
        <f>SWITCH(data_survey!BY315,
 "Không",0,
 "Có",1,
 "Nhiều",2)</f>
        <v>1</v>
      </c>
      <c r="P316" s="17">
        <f>if(data_survey!BW315="Không", 0, 1)</f>
        <v>1</v>
      </c>
      <c r="Q316" s="17">
        <f>IF(OR(
ISNUMBER(SEARCH("cha",data_survey!BX315)),
ISNUMBER(SEARCH("mẹ",data_survey!BX315)),
ISNUMBER(SEARCH("ba mẹ",data_survey!BX315)),
ISNUMBER(SEARCH("bame",data_survey!BX315)),
ISNUMBER(SEARCH("gia đình",data_survey!BX315)),
ISNUMBER(SEARCH("chị",data_survey!BX315)),
ISNUMBER(SEARCH("anh",data_survey!BX315)),
ISNUMBER(SEARCH("ông bà",data_survey!BX315)),
ISNUMBER(SEARCH("giám hộ",data_survey!BX315))
),1,
IF(OR(
ISNUMBER(SEARCH("bản thân",data_survey!BX315)),
ISNUMBER(SEARCH("tự mình",data_survey!BX315)),
ISNUMBER(SEARCH("tự bản thân",data_survey!BX315)),
ISNUMBER(SEARCH("tiền đi làm",data_survey!BX315)),
ISNUMBER(SEARCH("nghiên cứu khoa học",data_survey!BX315)),
ISNUMBER(SEARCH("một nửa lo",data_survey!BX315))
),2,
IF(OR(
ISNUMBER(SEARCH("học bổng",data_survey!BX315)),
ISNUMBER(SEARCH("giảm học phí",data_survey!BX315)),
ISNUMBER(SEARCH("không cần HP",data_survey!BX315)),
ISNUMBER(SEARCH("sư phạm",data_survey!BX315))
),3,4)))</f>
        <v>1</v>
      </c>
      <c r="R316" s="17">
        <f>data_survey!AN315</f>
        <v>0</v>
      </c>
      <c r="S316" s="17">
        <f>data_survey!AJ315</f>
        <v>2</v>
      </c>
      <c r="T316" s="17">
        <f>data_survey!AJ315</f>
        <v>2</v>
      </c>
      <c r="U316" s="17">
        <f>data_survey!CI315</f>
        <v>1</v>
      </c>
      <c r="V316" s="17">
        <f>data_survey!CG315</f>
        <v>2</v>
      </c>
      <c r="W316" s="17">
        <f>data_survey!CE315</f>
        <v>2</v>
      </c>
      <c r="X316" s="17">
        <f>data_survey!CC315</f>
        <v>2</v>
      </c>
      <c r="Y316" s="17">
        <f>data_survey!CA315</f>
        <v>1</v>
      </c>
      <c r="Z316" s="17">
        <f>data_survey!BN315</f>
        <v>4</v>
      </c>
      <c r="AA316" s="17">
        <f>data_survey!BP315</f>
        <v>1</v>
      </c>
      <c r="AB316" s="17">
        <f>data_survey!BQ315</f>
        <v>1</v>
      </c>
      <c r="AC316" s="17">
        <f>data_survey!BT315</f>
        <v>1</v>
      </c>
      <c r="AD316" s="17">
        <f>data_survey!CU315</f>
        <v>1</v>
      </c>
      <c r="AE316" s="17">
        <f>data_survey!CV315</f>
        <v>1</v>
      </c>
      <c r="AF316" s="17">
        <f>data_survey!CW315</f>
        <v>0</v>
      </c>
      <c r="AG316" s="17">
        <f>data_survey!CO315</f>
        <v>1</v>
      </c>
      <c r="AH316" s="17">
        <f>data_survey!DA315</f>
        <v>1</v>
      </c>
      <c r="AI316" s="17">
        <f>data_survey!DC315</f>
        <v>0</v>
      </c>
      <c r="AJ316" s="17">
        <f>data_survey!DQ315</f>
        <v>0</v>
      </c>
      <c r="AK316" s="17">
        <f>data_survey!DF315</f>
        <v>0</v>
      </c>
      <c r="AL316" s="17">
        <f>if(AK316=1, data_survey!DN315, 0)</f>
        <v>0</v>
      </c>
      <c r="AM316" s="17">
        <f>data_survey!CM315</f>
        <v>6</v>
      </c>
      <c r="AN316" s="17">
        <f>data_survey!DH315</f>
        <v>0</v>
      </c>
      <c r="AO316" s="17">
        <f>data_survey!DJ315</f>
        <v>0</v>
      </c>
      <c r="AP316" s="17">
        <f>data_survey!DL315</f>
        <v>0</v>
      </c>
      <c r="AQ316" s="17">
        <f>data_survey!BC315</f>
        <v>2</v>
      </c>
      <c r="AR316" s="17">
        <f>data_survey!BD315</f>
        <v>2</v>
      </c>
      <c r="AS316" s="17">
        <f>data_survey!BE315</f>
        <v>3</v>
      </c>
      <c r="AT316" s="17">
        <f>data_survey!BF315</f>
        <v>2</v>
      </c>
      <c r="AU316" s="17">
        <f>data_survey!BG315</f>
        <v>1</v>
      </c>
      <c r="AV316" s="17">
        <f>data_survey!BH315</f>
        <v>1</v>
      </c>
      <c r="AW316" s="17">
        <f>data_survey!BI315</f>
        <v>1</v>
      </c>
      <c r="AX316" s="17">
        <f>data_survey!AP315</f>
        <v>2</v>
      </c>
      <c r="AY316" s="17">
        <f>data_survey!AQ315</f>
        <v>4</v>
      </c>
      <c r="AZ316" s="17">
        <f>data_survey!AR315</f>
        <v>4</v>
      </c>
      <c r="BA316" s="17">
        <f>data_survey!AS315</f>
        <v>4</v>
      </c>
      <c r="BB316" s="17">
        <f>data_survey!AT315</f>
        <v>2</v>
      </c>
      <c r="BC316" s="17">
        <f>data_survey!AU315</f>
        <v>4</v>
      </c>
      <c r="BD316" s="17">
        <f>data_survey!AV315</f>
        <v>4</v>
      </c>
      <c r="BE316" s="17">
        <f>data_survey!AW315</f>
        <v>1</v>
      </c>
      <c r="BF316" s="17">
        <f>data_survey!AX315</f>
        <v>1</v>
      </c>
      <c r="BG316" s="17"/>
    </row>
    <row r="317">
      <c r="A317" s="17">
        <f>if(data_survey!C316="Nam", 0, 1)</f>
        <v>1</v>
      </c>
      <c r="B317" s="17">
        <f>IFERROR(__xludf.DUMMYFUNCTION("LET(
  t, LOWER(TRIM(data_survey!E316)),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17" s="17">
        <f>IFERROR(__xludf.DUMMYFUNCTION("LET(
  t, LOWER(TRIM(data_survey!G316)),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17" s="17">
        <f>IFERROR(__xludf.DUMMYFUNCTION("LET(
  text, LOWER(data_survey!I316),
  IFERROR(
    IFS(
      REGEXMATCH(text,""ở cùng gia đình|ở trọ cùng gia đình""), 0,
      REGEXMATCH(text,""thuê trọ""), 1,
      REGEXMATCH(text,""ở ktx""), 2,
      REGEXMATCH(text,""có nhà tại khu vực đang học|c"&amp;"ó nhà|ở riêng tại chung cư""), 3,
      REGEXMATCH(text,""ở nhà người quen""), 4
    ),
  -1)
)"),0.0)</f>
        <v>0</v>
      </c>
      <c r="E317" s="17">
        <f>IFERROR(__xludf.DUMMYFUNCTION("LET(
  t, LOWER(TRIM(data_survey!K316)),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17" s="17">
        <f>IFERROR(__xludf.DUMMYFUNCTION("LET(
  t, LOWER(TRIM(data_survey!M316)),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17" s="17">
        <f>if(data_survey!O316="Có", 1, 0)</f>
        <v>0</v>
      </c>
      <c r="H317" s="17">
        <f>if(data_survey!R316="", 0, data_survey!R316)</f>
        <v>0</v>
      </c>
      <c r="I317" s="17">
        <f>data_survey!W316</f>
        <v>0</v>
      </c>
      <c r="J317" s="17">
        <f>if(data_survey!AF316="Không áp lực", 0, if(data_survey!AF316="Có chút áp lực", 1, if(data_survey!AF316="Áp lực nhiều", 2, 3)))</f>
        <v>3</v>
      </c>
      <c r="K317" s="17">
        <f>SWITCH(data_survey!AG316,
 "Không ảnh hưởng",0,
 "Có chút ảnh hưởng",1,
 "Ảnh hưởng nhiều",2,
 "Ảnh hưởng rất nhiều",3)</f>
        <v>2</v>
      </c>
      <c r="L317" s="17">
        <f>SWITCH(data_survey!AD316,
 "Không",0,
 "Có một chút",1,
 "Rất lo lắng",2)</f>
        <v>2</v>
      </c>
      <c r="M317" s="17">
        <f>SWITCH(data_survey!AE316,
 "Không",0,
 "Có một chút",1,
 "Nhiều",2)</f>
        <v>1</v>
      </c>
      <c r="N317" s="17">
        <f>data_survey!BV316</f>
        <v>1</v>
      </c>
      <c r="O317" s="17">
        <f>SWITCH(data_survey!BY316,
 "Không",0,
 "Có",1,
 "Nhiều",2)</f>
        <v>1</v>
      </c>
      <c r="P317" s="17">
        <f>if(data_survey!BW316="Không", 0, 1)</f>
        <v>1</v>
      </c>
      <c r="Q317" s="17">
        <f>IF(OR(
ISNUMBER(SEARCH("cha",data_survey!BX316)),
ISNUMBER(SEARCH("mẹ",data_survey!BX316)),
ISNUMBER(SEARCH("ba mẹ",data_survey!BX316)),
ISNUMBER(SEARCH("bame",data_survey!BX316)),
ISNUMBER(SEARCH("gia đình",data_survey!BX316)),
ISNUMBER(SEARCH("chị",data_survey!BX316)),
ISNUMBER(SEARCH("anh",data_survey!BX316)),
ISNUMBER(SEARCH("ông bà",data_survey!BX316)),
ISNUMBER(SEARCH("giám hộ",data_survey!BX316))
),1,
IF(OR(
ISNUMBER(SEARCH("bản thân",data_survey!BX316)),
ISNUMBER(SEARCH("tự mình",data_survey!BX316)),
ISNUMBER(SEARCH("tự bản thân",data_survey!BX316)),
ISNUMBER(SEARCH("tiền đi làm",data_survey!BX316)),
ISNUMBER(SEARCH("nghiên cứu khoa học",data_survey!BX316)),
ISNUMBER(SEARCH("một nửa lo",data_survey!BX316))
),2,
IF(OR(
ISNUMBER(SEARCH("học bổng",data_survey!BX316)),
ISNUMBER(SEARCH("giảm học phí",data_survey!BX316)),
ISNUMBER(SEARCH("không cần HP",data_survey!BX316)),
ISNUMBER(SEARCH("sư phạm",data_survey!BX316))
),3,4)))</f>
        <v>1</v>
      </c>
      <c r="R317" s="17">
        <f>data_survey!AN316</f>
        <v>1</v>
      </c>
      <c r="S317" s="17">
        <f>data_survey!AJ316</f>
        <v>3</v>
      </c>
      <c r="T317" s="17">
        <f>data_survey!AJ316</f>
        <v>3</v>
      </c>
      <c r="U317" s="17">
        <f>data_survey!CI316</f>
        <v>2</v>
      </c>
      <c r="V317" s="17">
        <f>data_survey!CG316</f>
        <v>1</v>
      </c>
      <c r="W317" s="17">
        <f>data_survey!CE316</f>
        <v>1</v>
      </c>
      <c r="X317" s="17">
        <f>data_survey!CC316</f>
        <v>1</v>
      </c>
      <c r="Y317" s="17">
        <f>data_survey!CA316</f>
        <v>0</v>
      </c>
      <c r="Z317" s="17">
        <f>data_survey!BN316</f>
        <v>1</v>
      </c>
      <c r="AA317" s="17">
        <f>data_survey!BP316</f>
        <v>1</v>
      </c>
      <c r="AB317" s="17">
        <f>data_survey!BQ316</f>
        <v>1</v>
      </c>
      <c r="AC317" s="17">
        <f>data_survey!BT316</f>
        <v>1</v>
      </c>
      <c r="AD317" s="17">
        <f>data_survey!CU316</f>
        <v>0</v>
      </c>
      <c r="AE317" s="17">
        <f>data_survey!CV316</f>
        <v>0</v>
      </c>
      <c r="AF317" s="17">
        <f>data_survey!CW316</f>
        <v>0</v>
      </c>
      <c r="AG317" s="17">
        <f>data_survey!CO316</f>
        <v>1</v>
      </c>
      <c r="AH317" s="17">
        <f>data_survey!DA316</f>
        <v>0</v>
      </c>
      <c r="AI317" s="17">
        <f>data_survey!DC316</f>
        <v>0</v>
      </c>
      <c r="AJ317" s="17">
        <f>data_survey!DQ316</f>
        <v>0</v>
      </c>
      <c r="AK317" s="17">
        <f>data_survey!DF316</f>
        <v>1</v>
      </c>
      <c r="AL317" s="17">
        <f>if(AK317=1, data_survey!DN316, 0)</f>
        <v>1.5</v>
      </c>
      <c r="AM317" s="17">
        <f>data_survey!CM316</f>
        <v>0.33</v>
      </c>
      <c r="AN317" s="17">
        <f>data_survey!DH316</f>
        <v>0</v>
      </c>
      <c r="AO317" s="17">
        <f>data_survey!DJ316</f>
        <v>0</v>
      </c>
      <c r="AP317" s="17">
        <f>data_survey!DL316</f>
        <v>0</v>
      </c>
      <c r="AQ317" s="17">
        <f>data_survey!BC316</f>
        <v>1</v>
      </c>
      <c r="AR317" s="17">
        <f>data_survey!BD316</f>
        <v>1</v>
      </c>
      <c r="AS317" s="17">
        <f>data_survey!BE316</f>
        <v>1</v>
      </c>
      <c r="AT317" s="17">
        <f>data_survey!BF316</f>
        <v>1</v>
      </c>
      <c r="AU317" s="17">
        <f>data_survey!BG316</f>
        <v>1</v>
      </c>
      <c r="AV317" s="17">
        <f>data_survey!BH316</f>
        <v>1</v>
      </c>
      <c r="AW317" s="17">
        <f>data_survey!BI316</f>
        <v>1</v>
      </c>
      <c r="AX317" s="17">
        <f>data_survey!AP316</f>
        <v>1</v>
      </c>
      <c r="AY317" s="17">
        <f>data_survey!AQ316</f>
        <v>1</v>
      </c>
      <c r="AZ317" s="17">
        <f>data_survey!AR316</f>
        <v>1</v>
      </c>
      <c r="BA317" s="17">
        <f>data_survey!AS316</f>
        <v>1</v>
      </c>
      <c r="BB317" s="17">
        <f>data_survey!AT316</f>
        <v>1</v>
      </c>
      <c r="BC317" s="17">
        <f>data_survey!AU316</f>
        <v>1</v>
      </c>
      <c r="BD317" s="17">
        <f>data_survey!AV316</f>
        <v>1</v>
      </c>
      <c r="BE317" s="17">
        <f>data_survey!AW316</f>
        <v>1</v>
      </c>
      <c r="BF317" s="17">
        <f>data_survey!AX316</f>
        <v>1</v>
      </c>
      <c r="BG317" s="17"/>
    </row>
    <row r="318">
      <c r="A318" s="17">
        <f>if(data_survey!C317="Nam", 0, 1)</f>
        <v>1</v>
      </c>
      <c r="B318" s="17">
        <f>IFERROR(__xludf.DUMMYFUNCTION("LET(
  t, LOWER(TRIM(data_survey!E317)),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18" s="17">
        <f>IFERROR(__xludf.DUMMYFUNCTION("LET(
  t, LOWER(TRIM(data_survey!G317)),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18" s="17">
        <f>IFERROR(__xludf.DUMMYFUNCTION("LET(
  text, LOWER(data_survey!I317),
  IFERROR(
    IFS(
      REGEXMATCH(text,""ở cùng gia đình|ở trọ cùng gia đình""), 0,
      REGEXMATCH(text,""thuê trọ""), 1,
      REGEXMATCH(text,""ở ktx""), 2,
      REGEXMATCH(text,""có nhà tại khu vực đang học|c"&amp;"ó nhà|ở riêng tại chung cư""), 3,
      REGEXMATCH(text,""ở nhà người quen""), 4
    ),
  -1)
)"),1.0)</f>
        <v>1</v>
      </c>
      <c r="E318" s="17">
        <f>IFERROR(__xludf.DUMMYFUNCTION("LET(
  t, LOWER(TRIM(data_survey!K317)),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318" s="17">
        <f>IFERROR(__xludf.DUMMYFUNCTION("LET(
  t, LOWER(TRIM(data_survey!M317)),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18" s="17">
        <f>if(data_survey!O317="Có", 1, 0)</f>
        <v>0</v>
      </c>
      <c r="H318" s="17">
        <f>if(data_survey!R317="", 0, data_survey!R317)</f>
        <v>0</v>
      </c>
      <c r="I318" s="17">
        <f>data_survey!W317</f>
        <v>0</v>
      </c>
      <c r="J318" s="17">
        <f>if(data_survey!AF317="Không áp lực", 0, if(data_survey!AF317="Có chút áp lực", 1, if(data_survey!AF317="Áp lực nhiều", 2, 3)))</f>
        <v>2</v>
      </c>
      <c r="K318" s="17">
        <f>SWITCH(data_survey!AG317,
 "Không ảnh hưởng",0,
 "Có chút ảnh hưởng",1,
 "Ảnh hưởng nhiều",2,
 "Ảnh hưởng rất nhiều",3)</f>
        <v>2</v>
      </c>
      <c r="L318" s="17">
        <f>SWITCH(data_survey!AD317,
 "Không",0,
 "Có một chút",1,
 "Rất lo lắng",2)</f>
        <v>2</v>
      </c>
      <c r="M318" s="17">
        <f>SWITCH(data_survey!AE317,
 "Không",0,
 "Có một chút",1,
 "Nhiều",2)</f>
        <v>1</v>
      </c>
      <c r="N318" s="17">
        <f>data_survey!BV317</f>
        <v>3</v>
      </c>
      <c r="O318" s="17">
        <f>SWITCH(data_survey!BY317,
 "Không",0,
 "Có",1,
 "Nhiều",2)</f>
        <v>1</v>
      </c>
      <c r="P318" s="17">
        <f>if(data_survey!BW317="Không", 0, 1)</f>
        <v>1</v>
      </c>
      <c r="Q318" s="17">
        <f>IF(OR(
ISNUMBER(SEARCH("cha",data_survey!BX317)),
ISNUMBER(SEARCH("mẹ",data_survey!BX317)),
ISNUMBER(SEARCH("ba mẹ",data_survey!BX317)),
ISNUMBER(SEARCH("bame",data_survey!BX317)),
ISNUMBER(SEARCH("gia đình",data_survey!BX317)),
ISNUMBER(SEARCH("chị",data_survey!BX317)),
ISNUMBER(SEARCH("anh",data_survey!BX317)),
ISNUMBER(SEARCH("ông bà",data_survey!BX317)),
ISNUMBER(SEARCH("giám hộ",data_survey!BX317))
),1,
IF(OR(
ISNUMBER(SEARCH("bản thân",data_survey!BX317)),
ISNUMBER(SEARCH("tự mình",data_survey!BX317)),
ISNUMBER(SEARCH("tự bản thân",data_survey!BX317)),
ISNUMBER(SEARCH("tiền đi làm",data_survey!BX317)),
ISNUMBER(SEARCH("nghiên cứu khoa học",data_survey!BX317)),
ISNUMBER(SEARCH("một nửa lo",data_survey!BX317))
),2,
IF(OR(
ISNUMBER(SEARCH("học bổng",data_survey!BX317)),
ISNUMBER(SEARCH("giảm học phí",data_survey!BX317)),
ISNUMBER(SEARCH("không cần HP",data_survey!BX317)),
ISNUMBER(SEARCH("sư phạm",data_survey!BX317))
),3,4)))</f>
        <v>1</v>
      </c>
      <c r="R318" s="17">
        <f>data_survey!AN317</f>
        <v>0</v>
      </c>
      <c r="S318" s="17">
        <f>data_survey!AJ317</f>
        <v>4</v>
      </c>
      <c r="T318" s="17">
        <f>data_survey!AJ317</f>
        <v>4</v>
      </c>
      <c r="U318" s="17">
        <f>data_survey!CI317</f>
        <v>2</v>
      </c>
      <c r="V318" s="17">
        <f>data_survey!CG317</f>
        <v>2</v>
      </c>
      <c r="W318" s="17">
        <f>data_survey!CE317</f>
        <v>2</v>
      </c>
      <c r="X318" s="17">
        <f>data_survey!CC317</f>
        <v>2</v>
      </c>
      <c r="Y318" s="17">
        <f>data_survey!CA317</f>
        <v>2</v>
      </c>
      <c r="Z318" s="17">
        <f>data_survey!BN317</f>
        <v>3</v>
      </c>
      <c r="AA318" s="17">
        <f>data_survey!BP317</f>
        <v>1</v>
      </c>
      <c r="AB318" s="17">
        <f>data_survey!BQ317</f>
        <v>1</v>
      </c>
      <c r="AC318" s="17">
        <f>data_survey!BT317</f>
        <v>1</v>
      </c>
      <c r="AD318" s="17">
        <f>data_survey!CU317</f>
        <v>1</v>
      </c>
      <c r="AE318" s="17">
        <f>data_survey!CV317</f>
        <v>1</v>
      </c>
      <c r="AF318" s="17">
        <f>data_survey!CW317</f>
        <v>1</v>
      </c>
      <c r="AG318" s="17">
        <f>data_survey!CO317</f>
        <v>1</v>
      </c>
      <c r="AH318" s="17">
        <f>data_survey!DA317</f>
        <v>1</v>
      </c>
      <c r="AI318" s="17">
        <f>data_survey!DC317</f>
        <v>1</v>
      </c>
      <c r="AJ318" s="17">
        <f>data_survey!DQ317</f>
        <v>0</v>
      </c>
      <c r="AK318" s="17">
        <f>data_survey!DF317</f>
        <v>1</v>
      </c>
      <c r="AL318" s="17">
        <f>if(AK318=1, data_survey!DN317, 0)</f>
        <v>0.5</v>
      </c>
      <c r="AM318" s="17">
        <f>data_survey!CM317</f>
        <v>6</v>
      </c>
      <c r="AN318" s="17">
        <f>data_survey!DH317</f>
        <v>0</v>
      </c>
      <c r="AO318" s="17">
        <f>data_survey!DJ317</f>
        <v>0</v>
      </c>
      <c r="AP318" s="17">
        <f>data_survey!DL317</f>
        <v>0</v>
      </c>
      <c r="AQ318" s="17">
        <f>data_survey!BC317</f>
        <v>3</v>
      </c>
      <c r="AR318" s="17">
        <f>data_survey!BD317</f>
        <v>4</v>
      </c>
      <c r="AS318" s="17">
        <f>data_survey!BE317</f>
        <v>4</v>
      </c>
      <c r="AT318" s="17">
        <f>data_survey!BF317</f>
        <v>3</v>
      </c>
      <c r="AU318" s="17">
        <f>data_survey!BG317</f>
        <v>3</v>
      </c>
      <c r="AV318" s="17">
        <f>data_survey!BH317</f>
        <v>1</v>
      </c>
      <c r="AW318" s="17">
        <f>data_survey!BI317</f>
        <v>1</v>
      </c>
      <c r="AX318" s="17">
        <f>data_survey!AP317</f>
        <v>2</v>
      </c>
      <c r="AY318" s="17">
        <f>data_survey!AQ317</f>
        <v>3</v>
      </c>
      <c r="AZ318" s="17">
        <f>data_survey!AR317</f>
        <v>3</v>
      </c>
      <c r="BA318" s="17">
        <f>data_survey!AS317</f>
        <v>2</v>
      </c>
      <c r="BB318" s="17">
        <f>data_survey!AT317</f>
        <v>3</v>
      </c>
      <c r="BC318" s="17">
        <f>data_survey!AU317</f>
        <v>4</v>
      </c>
      <c r="BD318" s="17">
        <f>data_survey!AV317</f>
        <v>2</v>
      </c>
      <c r="BE318" s="17">
        <f>data_survey!AW317</f>
        <v>1</v>
      </c>
      <c r="BF318" s="17">
        <f>data_survey!AX317</f>
        <v>2</v>
      </c>
      <c r="BG318" s="17"/>
    </row>
    <row r="319">
      <c r="A319" s="17">
        <f>if(data_survey!C318="Nam", 0, 1)</f>
        <v>1</v>
      </c>
      <c r="B319" s="17">
        <f>IFERROR(__xludf.DUMMYFUNCTION("LET(
  t, LOWER(TRIM(data_survey!E318)),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319" s="17">
        <f>IFERROR(__xludf.DUMMYFUNCTION("LET(
  t, LOWER(TRIM(data_survey!G318)),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19" s="17">
        <f>IFERROR(__xludf.DUMMYFUNCTION("LET(
  text, LOWER(data_survey!I318),
  IFERROR(
    IFS(
      REGEXMATCH(text,""ở cùng gia đình|ở trọ cùng gia đình""), 0,
      REGEXMATCH(text,""thuê trọ""), 1,
      REGEXMATCH(text,""ở ktx""), 2,
      REGEXMATCH(text,""có nhà tại khu vực đang học|c"&amp;"ó nhà|ở riêng tại chung cư""), 3,
      REGEXMATCH(text,""ở nhà người quen""), 4
    ),
  -1)
)"),1.0)</f>
        <v>1</v>
      </c>
      <c r="E319" s="17">
        <f>IFERROR(__xludf.DUMMYFUNCTION("LET(
  t, LOWER(TRIM(data_survey!K318)),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19" s="17">
        <f>IFERROR(__xludf.DUMMYFUNCTION("LET(
  t, LOWER(TRIM(data_survey!M318)),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19" s="17">
        <f>if(data_survey!O318="Có", 1, 0)</f>
        <v>0</v>
      </c>
      <c r="H319" s="17">
        <f>if(data_survey!R318="", 0, data_survey!R318)</f>
        <v>0</v>
      </c>
      <c r="I319" s="17">
        <f>data_survey!W318</f>
        <v>0</v>
      </c>
      <c r="J319" s="17">
        <f>if(data_survey!AF318="Không áp lực", 0, if(data_survey!AF318="Có chút áp lực", 1, if(data_survey!AF318="Áp lực nhiều", 2, 3)))</f>
        <v>2</v>
      </c>
      <c r="K319" s="17">
        <f>SWITCH(data_survey!AG318,
 "Không ảnh hưởng",0,
 "Có chút ảnh hưởng",1,
 "Ảnh hưởng nhiều",2,
 "Ảnh hưởng rất nhiều",3)</f>
        <v>1</v>
      </c>
      <c r="L319" s="17">
        <f>SWITCH(data_survey!AD318,
 "Không",0,
 "Có một chút",1,
 "Rất lo lắng",2)</f>
        <v>2</v>
      </c>
      <c r="M319" s="17">
        <f>SWITCH(data_survey!AE318,
 "Không",0,
 "Có một chút",1,
 "Nhiều",2)</f>
        <v>1</v>
      </c>
      <c r="N319" s="17">
        <f>data_survey!BV318</f>
        <v>2</v>
      </c>
      <c r="O319" s="17">
        <f>SWITCH(data_survey!BY318,
 "Không",0,
 "Có",1,
 "Nhiều",2)</f>
        <v>1</v>
      </c>
      <c r="P319" s="17">
        <f>if(data_survey!BW318="Không", 0, 1)</f>
        <v>1</v>
      </c>
      <c r="Q319" s="17">
        <f>IF(OR(
ISNUMBER(SEARCH("cha",data_survey!BX318)),
ISNUMBER(SEARCH("mẹ",data_survey!BX318)),
ISNUMBER(SEARCH("ba mẹ",data_survey!BX318)),
ISNUMBER(SEARCH("bame",data_survey!BX318)),
ISNUMBER(SEARCH("gia đình",data_survey!BX318)),
ISNUMBER(SEARCH("chị",data_survey!BX318)),
ISNUMBER(SEARCH("anh",data_survey!BX318)),
ISNUMBER(SEARCH("ông bà",data_survey!BX318)),
ISNUMBER(SEARCH("giám hộ",data_survey!BX318))
),1,
IF(OR(
ISNUMBER(SEARCH("bản thân",data_survey!BX318)),
ISNUMBER(SEARCH("tự mình",data_survey!BX318)),
ISNUMBER(SEARCH("tự bản thân",data_survey!BX318)),
ISNUMBER(SEARCH("tiền đi làm",data_survey!BX318)),
ISNUMBER(SEARCH("nghiên cứu khoa học",data_survey!BX318)),
ISNUMBER(SEARCH("một nửa lo",data_survey!BX318))
),2,
IF(OR(
ISNUMBER(SEARCH("học bổng",data_survey!BX318)),
ISNUMBER(SEARCH("giảm học phí",data_survey!BX318)),
ISNUMBER(SEARCH("không cần HP",data_survey!BX318)),
ISNUMBER(SEARCH("sư phạm",data_survey!BX318))
),3,4)))</f>
        <v>1</v>
      </c>
      <c r="R319" s="17">
        <f>data_survey!AN318</f>
        <v>0</v>
      </c>
      <c r="S319" s="17">
        <f>data_survey!AJ318</f>
        <v>0</v>
      </c>
      <c r="T319" s="17">
        <f>data_survey!AJ318</f>
        <v>0</v>
      </c>
      <c r="U319" s="17">
        <f>data_survey!CI318</f>
        <v>0</v>
      </c>
      <c r="V319" s="17">
        <f>data_survey!CG318</f>
        <v>1</v>
      </c>
      <c r="W319" s="17">
        <f>data_survey!CE318</f>
        <v>1</v>
      </c>
      <c r="X319" s="17">
        <f>data_survey!CC318</f>
        <v>1</v>
      </c>
      <c r="Y319" s="17">
        <f>data_survey!CA318</f>
        <v>1</v>
      </c>
      <c r="Z319" s="17">
        <f>data_survey!BN318</f>
        <v>1</v>
      </c>
      <c r="AA319" s="17">
        <f>data_survey!BP318</f>
        <v>0</v>
      </c>
      <c r="AB319" s="17">
        <f>data_survey!BQ318</f>
        <v>3</v>
      </c>
      <c r="AC319" s="17">
        <f>data_survey!BT318</f>
        <v>0</v>
      </c>
      <c r="AD319" s="17">
        <f>data_survey!CU318</f>
        <v>0</v>
      </c>
      <c r="AE319" s="17">
        <f>data_survey!CV318</f>
        <v>0</v>
      </c>
      <c r="AF319" s="17">
        <f>data_survey!CW318</f>
        <v>0</v>
      </c>
      <c r="AG319" s="17">
        <f>data_survey!CO318</f>
        <v>0</v>
      </c>
      <c r="AH319" s="17">
        <f>data_survey!DA318</f>
        <v>0</v>
      </c>
      <c r="AI319" s="17">
        <f>data_survey!DC318</f>
        <v>0</v>
      </c>
      <c r="AJ319" s="17">
        <f>data_survey!DQ318</f>
        <v>0</v>
      </c>
      <c r="AK319" s="17">
        <f>data_survey!DF318</f>
        <v>0</v>
      </c>
      <c r="AL319" s="17">
        <f>if(AK319=1, data_survey!DN318, 0)</f>
        <v>0</v>
      </c>
      <c r="AM319" s="17">
        <f>data_survey!CM318</f>
        <v>1.5</v>
      </c>
      <c r="AN319" s="17">
        <f>data_survey!DH318</f>
        <v>0</v>
      </c>
      <c r="AO319" s="17">
        <f>data_survey!DJ318</f>
        <v>0</v>
      </c>
      <c r="AP319" s="17">
        <f>data_survey!DL318</f>
        <v>0</v>
      </c>
      <c r="AQ319" s="17">
        <f>data_survey!BC318</f>
        <v>1</v>
      </c>
      <c r="AR319" s="17">
        <f>data_survey!BD318</f>
        <v>1</v>
      </c>
      <c r="AS319" s="17">
        <f>data_survey!BE318</f>
        <v>2</v>
      </c>
      <c r="AT319" s="17">
        <f>data_survey!BF318</f>
        <v>2</v>
      </c>
      <c r="AU319" s="17">
        <f>data_survey!BG318</f>
        <v>1</v>
      </c>
      <c r="AV319" s="17">
        <f>data_survey!BH318</f>
        <v>1</v>
      </c>
      <c r="AW319" s="17">
        <f>data_survey!BI318</f>
        <v>1</v>
      </c>
      <c r="AX319" s="17">
        <f>data_survey!AP318</f>
        <v>2</v>
      </c>
      <c r="AY319" s="17">
        <f>data_survey!AQ318</f>
        <v>1</v>
      </c>
      <c r="AZ319" s="17">
        <f>data_survey!AR318</f>
        <v>1</v>
      </c>
      <c r="BA319" s="17">
        <f>data_survey!AS318</f>
        <v>2</v>
      </c>
      <c r="BB319" s="17">
        <f>data_survey!AT318</f>
        <v>1</v>
      </c>
      <c r="BC319" s="17">
        <f>data_survey!AU318</f>
        <v>1</v>
      </c>
      <c r="BD319" s="17">
        <f>data_survey!AV318</f>
        <v>2</v>
      </c>
      <c r="BE319" s="17">
        <f>data_survey!AW318</f>
        <v>1</v>
      </c>
      <c r="BF319" s="17">
        <f>data_survey!AX318</f>
        <v>2</v>
      </c>
      <c r="BG319" s="17"/>
    </row>
    <row r="320">
      <c r="A320" s="17">
        <f>if(data_survey!C319="Nam", 0, 1)</f>
        <v>1</v>
      </c>
      <c r="B320" s="17">
        <f>IFERROR(__xludf.DUMMYFUNCTION("LET(
  t, LOWER(TRIM(data_survey!E319)),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20" s="17">
        <f>IFERROR(__xludf.DUMMYFUNCTION("LET(
  t, LOWER(TRIM(data_survey!G319)),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20" s="17">
        <f>IFERROR(__xludf.DUMMYFUNCTION("LET(
  text, LOWER(data_survey!I319),
  IFERROR(
    IFS(
      REGEXMATCH(text,""ở cùng gia đình|ở trọ cùng gia đình""), 0,
      REGEXMATCH(text,""thuê trọ""), 1,
      REGEXMATCH(text,""ở ktx""), 2,
      REGEXMATCH(text,""có nhà tại khu vực đang học|c"&amp;"ó nhà|ở riêng tại chung cư""), 3,
      REGEXMATCH(text,""ở nhà người quen""), 4
    ),
  -1)
)"),0.0)</f>
        <v>0</v>
      </c>
      <c r="E320" s="17">
        <f>IFERROR(__xludf.DUMMYFUNCTION("LET(
  t, LOWER(TRIM(data_survey!K319)),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20" s="17">
        <f>IFERROR(__xludf.DUMMYFUNCTION("LET(
  t, LOWER(TRIM(data_survey!M319)),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20" s="17">
        <f>if(data_survey!O319="Có", 1, 0)</f>
        <v>1</v>
      </c>
      <c r="H320" s="17">
        <f>if(data_survey!R319="", 0, data_survey!R319)</f>
        <v>0</v>
      </c>
      <c r="I320" s="17">
        <f>data_survey!W319</f>
        <v>0</v>
      </c>
      <c r="J320" s="17">
        <f>if(data_survey!AF319="Không áp lực", 0, if(data_survey!AF319="Có chút áp lực", 1, if(data_survey!AF319="Áp lực nhiều", 2, 3)))</f>
        <v>0</v>
      </c>
      <c r="K320" s="17">
        <f>SWITCH(data_survey!AG319,
 "Không ảnh hưởng",0,
 "Có chút ảnh hưởng",1,
 "Ảnh hưởng nhiều",2,
 "Ảnh hưởng rất nhiều",3)</f>
        <v>1</v>
      </c>
      <c r="L320" s="17">
        <f>SWITCH(data_survey!AD319,
 "Không",0,
 "Có một chút",1,
 "Rất lo lắng",2)</f>
        <v>1</v>
      </c>
      <c r="M320" s="17">
        <f>SWITCH(data_survey!AE319,
 "Không",0,
 "Có một chút",1,
 "Nhiều",2)</f>
        <v>0</v>
      </c>
      <c r="N320" s="17">
        <f>data_survey!BV319</f>
        <v>3</v>
      </c>
      <c r="O320" s="17">
        <f>SWITCH(data_survey!BY319,
 "Không",0,
 "Có",1,
 "Nhiều",2)</f>
        <v>0</v>
      </c>
      <c r="P320" s="17">
        <f>if(data_survey!BW319="Không", 0, 1)</f>
        <v>0</v>
      </c>
      <c r="Q320" s="17">
        <f>IF(OR(
ISNUMBER(SEARCH("cha",data_survey!BX319)),
ISNUMBER(SEARCH("mẹ",data_survey!BX319)),
ISNUMBER(SEARCH("ba mẹ",data_survey!BX319)),
ISNUMBER(SEARCH("bame",data_survey!BX319)),
ISNUMBER(SEARCH("gia đình",data_survey!BX319)),
ISNUMBER(SEARCH("chị",data_survey!BX319)),
ISNUMBER(SEARCH("anh",data_survey!BX319)),
ISNUMBER(SEARCH("ông bà",data_survey!BX319)),
ISNUMBER(SEARCH("giám hộ",data_survey!BX319))
),1,
IF(OR(
ISNUMBER(SEARCH("bản thân",data_survey!BX319)),
ISNUMBER(SEARCH("tự mình",data_survey!BX319)),
ISNUMBER(SEARCH("tự bản thân",data_survey!BX319)),
ISNUMBER(SEARCH("tiền đi làm",data_survey!BX319)),
ISNUMBER(SEARCH("nghiên cứu khoa học",data_survey!BX319)),
ISNUMBER(SEARCH("một nửa lo",data_survey!BX319))
),2,
IF(OR(
ISNUMBER(SEARCH("học bổng",data_survey!BX319)),
ISNUMBER(SEARCH("giảm học phí",data_survey!BX319)),
ISNUMBER(SEARCH("không cần HP",data_survey!BX319)),
ISNUMBER(SEARCH("sư phạm",data_survey!BX319))
),3,4)))</f>
        <v>1</v>
      </c>
      <c r="R320" s="17">
        <f>data_survey!AN319</f>
        <v>1</v>
      </c>
      <c r="S320" s="17">
        <f>data_survey!AJ319</f>
        <v>1</v>
      </c>
      <c r="T320" s="17">
        <f>data_survey!AJ319</f>
        <v>1</v>
      </c>
      <c r="U320" s="17">
        <f>data_survey!CI319</f>
        <v>0</v>
      </c>
      <c r="V320" s="17">
        <f>data_survey!CG319</f>
        <v>0</v>
      </c>
      <c r="W320" s="17">
        <f>data_survey!CE319</f>
        <v>0</v>
      </c>
      <c r="X320" s="17">
        <f>data_survey!CC319</f>
        <v>0</v>
      </c>
      <c r="Y320" s="17">
        <f>data_survey!CA319</f>
        <v>0</v>
      </c>
      <c r="Z320" s="17">
        <f>data_survey!BN319</f>
        <v>3</v>
      </c>
      <c r="AA320" s="17">
        <f>data_survey!BP319</f>
        <v>0</v>
      </c>
      <c r="AB320" s="17">
        <f>data_survey!BQ319</f>
        <v>2</v>
      </c>
      <c r="AC320" s="17">
        <f>data_survey!BT319</f>
        <v>1</v>
      </c>
      <c r="AD320" s="17">
        <f>data_survey!CU319</f>
        <v>0</v>
      </c>
      <c r="AE320" s="17">
        <f>data_survey!CV319</f>
        <v>1</v>
      </c>
      <c r="AF320" s="17">
        <f>data_survey!CW319</f>
        <v>0</v>
      </c>
      <c r="AG320" s="17">
        <f>data_survey!CO319</f>
        <v>2</v>
      </c>
      <c r="AH320" s="17">
        <f>data_survey!DA319</f>
        <v>0</v>
      </c>
      <c r="AI320" s="17">
        <f>data_survey!DC319</f>
        <v>0</v>
      </c>
      <c r="AJ320" s="17">
        <f>data_survey!DQ319</f>
        <v>0</v>
      </c>
      <c r="AK320" s="17">
        <f>data_survey!DF319</f>
        <v>0</v>
      </c>
      <c r="AL320" s="17">
        <f>if(AK320=1, data_survey!DN319, 0)</f>
        <v>0</v>
      </c>
      <c r="AM320" s="17">
        <f>data_survey!CM319</f>
        <v>6</v>
      </c>
      <c r="AN320" s="17">
        <f>data_survey!DH319</f>
        <v>0</v>
      </c>
      <c r="AO320" s="17">
        <f>data_survey!DJ319</f>
        <v>0</v>
      </c>
      <c r="AP320" s="17">
        <f>data_survey!DL319</f>
        <v>0</v>
      </c>
      <c r="AQ320" s="17">
        <f>data_survey!BC319</f>
        <v>2</v>
      </c>
      <c r="AR320" s="17">
        <f>data_survey!BD319</f>
        <v>1</v>
      </c>
      <c r="AS320" s="17">
        <f>data_survey!BE319</f>
        <v>2</v>
      </c>
      <c r="AT320" s="17">
        <f>data_survey!BF319</f>
        <v>2</v>
      </c>
      <c r="AU320" s="17">
        <f>data_survey!BG319</f>
        <v>1</v>
      </c>
      <c r="AV320" s="17">
        <f>data_survey!BH319</f>
        <v>1</v>
      </c>
      <c r="AW320" s="17">
        <f>data_survey!BI319</f>
        <v>1</v>
      </c>
      <c r="AX320" s="17">
        <f>data_survey!AP319</f>
        <v>4</v>
      </c>
      <c r="AY320" s="17">
        <f>data_survey!AQ319</f>
        <v>1</v>
      </c>
      <c r="AZ320" s="17">
        <f>data_survey!AR319</f>
        <v>1</v>
      </c>
      <c r="BA320" s="17">
        <f>data_survey!AS319</f>
        <v>1</v>
      </c>
      <c r="BB320" s="17">
        <f>data_survey!AT319</f>
        <v>1</v>
      </c>
      <c r="BC320" s="17">
        <f>data_survey!AU319</f>
        <v>1</v>
      </c>
      <c r="BD320" s="17">
        <f>data_survey!AV319</f>
        <v>2</v>
      </c>
      <c r="BE320" s="17">
        <f>data_survey!AW319</f>
        <v>1</v>
      </c>
      <c r="BF320" s="17">
        <f>data_survey!AX319</f>
        <v>1</v>
      </c>
      <c r="BG320" s="17"/>
    </row>
    <row r="321">
      <c r="A321" s="17">
        <f>if(data_survey!C320="Nam", 0, 1)</f>
        <v>1</v>
      </c>
      <c r="B321" s="17">
        <f>IFERROR(__xludf.DUMMYFUNCTION("LET(
  t, LOWER(TRIM(data_survey!E320)),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21" s="17">
        <f>IFERROR(__xludf.DUMMYFUNCTION("LET(
  t, LOWER(TRIM(data_survey!G320)),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21" s="17">
        <f>IFERROR(__xludf.DUMMYFUNCTION("LET(
  text, LOWER(data_survey!I320),
  IFERROR(
    IFS(
      REGEXMATCH(text,""ở cùng gia đình|ở trọ cùng gia đình""), 0,
      REGEXMATCH(text,""thuê trọ""), 1,
      REGEXMATCH(text,""ở ktx""), 2,
      REGEXMATCH(text,""có nhà tại khu vực đang học|c"&amp;"ó nhà|ở riêng tại chung cư""), 3,
      REGEXMATCH(text,""ở nhà người quen""), 4
    ),
  -1)
)"),0.0)</f>
        <v>0</v>
      </c>
      <c r="E321" s="17">
        <f>IFERROR(__xludf.DUMMYFUNCTION("LET(
  t, LOWER(TRIM(data_survey!K320)),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21" s="17">
        <f>IFERROR(__xludf.DUMMYFUNCTION("LET(
  t, LOWER(TRIM(data_survey!M320)),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21" s="17">
        <f>if(data_survey!O320="Có", 1, 0)</f>
        <v>0</v>
      </c>
      <c r="H321" s="17">
        <f>if(data_survey!R320="", 0, data_survey!R320)</f>
        <v>0</v>
      </c>
      <c r="I321" s="17">
        <f>data_survey!W320</f>
        <v>0</v>
      </c>
      <c r="J321" s="17">
        <f>if(data_survey!AF320="Không áp lực", 0, if(data_survey!AF320="Có chút áp lực", 1, if(data_survey!AF320="Áp lực nhiều", 2, 3)))</f>
        <v>1</v>
      </c>
      <c r="K321" s="17">
        <f>SWITCH(data_survey!AG320,
 "Không ảnh hưởng",0,
 "Có chút ảnh hưởng",1,
 "Ảnh hưởng nhiều",2,
 "Ảnh hưởng rất nhiều",3)</f>
        <v>0</v>
      </c>
      <c r="L321" s="17">
        <f>SWITCH(data_survey!AD320,
 "Không",0,
 "Có một chút",1,
 "Rất lo lắng",2)</f>
        <v>1</v>
      </c>
      <c r="M321" s="17">
        <f>SWITCH(data_survey!AE320,
 "Không",0,
 "Có một chút",1,
 "Nhiều",2)</f>
        <v>0</v>
      </c>
      <c r="N321" s="17">
        <f>data_survey!BV320</f>
        <v>4</v>
      </c>
      <c r="O321" s="17">
        <f>SWITCH(data_survey!BY320,
 "Không",0,
 "Có",1,
 "Nhiều",2)</f>
        <v>0</v>
      </c>
      <c r="P321" s="17">
        <f>if(data_survey!BW320="Không", 0, 1)</f>
        <v>0</v>
      </c>
      <c r="Q321" s="17">
        <f>IF(OR(
ISNUMBER(SEARCH("cha",data_survey!BX320)),
ISNUMBER(SEARCH("mẹ",data_survey!BX320)),
ISNUMBER(SEARCH("ba mẹ",data_survey!BX320)),
ISNUMBER(SEARCH("bame",data_survey!BX320)),
ISNUMBER(SEARCH("gia đình",data_survey!BX320)),
ISNUMBER(SEARCH("chị",data_survey!BX320)),
ISNUMBER(SEARCH("anh",data_survey!BX320)),
ISNUMBER(SEARCH("ông bà",data_survey!BX320)),
ISNUMBER(SEARCH("giám hộ",data_survey!BX320))
),1,
IF(OR(
ISNUMBER(SEARCH("bản thân",data_survey!BX320)),
ISNUMBER(SEARCH("tự mình",data_survey!BX320)),
ISNUMBER(SEARCH("tự bản thân",data_survey!BX320)),
ISNUMBER(SEARCH("tiền đi làm",data_survey!BX320)),
ISNUMBER(SEARCH("nghiên cứu khoa học",data_survey!BX320)),
ISNUMBER(SEARCH("một nửa lo",data_survey!BX320))
),2,
IF(OR(
ISNUMBER(SEARCH("học bổng",data_survey!BX320)),
ISNUMBER(SEARCH("giảm học phí",data_survey!BX320)),
ISNUMBER(SEARCH("không cần HP",data_survey!BX320)),
ISNUMBER(SEARCH("sư phạm",data_survey!BX320))
),3,4)))</f>
        <v>1</v>
      </c>
      <c r="R321" s="17">
        <f>data_survey!AN320</f>
        <v>0</v>
      </c>
      <c r="S321" s="17">
        <f>data_survey!AJ320</f>
        <v>0</v>
      </c>
      <c r="T321" s="17">
        <f>data_survey!AJ320</f>
        <v>0</v>
      </c>
      <c r="U321" s="17">
        <f>data_survey!CI320</f>
        <v>0</v>
      </c>
      <c r="V321" s="17">
        <f>data_survey!CG320</f>
        <v>0</v>
      </c>
      <c r="W321" s="17">
        <f>data_survey!CE320</f>
        <v>0</v>
      </c>
      <c r="X321" s="17">
        <f>data_survey!CC320</f>
        <v>0</v>
      </c>
      <c r="Y321" s="17">
        <f>data_survey!CA320</f>
        <v>0</v>
      </c>
      <c r="Z321" s="17">
        <f>data_survey!BN320</f>
        <v>1</v>
      </c>
      <c r="AA321" s="17">
        <f>data_survey!BP320</f>
        <v>0</v>
      </c>
      <c r="AB321" s="17">
        <f>data_survey!BQ320</f>
        <v>2</v>
      </c>
      <c r="AC321" s="17">
        <f>data_survey!BT320</f>
        <v>0</v>
      </c>
      <c r="AD321" s="17">
        <f>data_survey!CU320</f>
        <v>0</v>
      </c>
      <c r="AE321" s="17">
        <f>data_survey!CV320</f>
        <v>0</v>
      </c>
      <c r="AF321" s="17">
        <f>data_survey!CW320</f>
        <v>0</v>
      </c>
      <c r="AG321" s="17">
        <f>data_survey!CO320</f>
        <v>0</v>
      </c>
      <c r="AH321" s="17">
        <f>data_survey!DA320</f>
        <v>0</v>
      </c>
      <c r="AI321" s="17">
        <f>data_survey!DC320</f>
        <v>0</v>
      </c>
      <c r="AJ321" s="17">
        <f>data_survey!DQ320</f>
        <v>0</v>
      </c>
      <c r="AK321" s="17">
        <f>data_survey!DF320</f>
        <v>0</v>
      </c>
      <c r="AL321" s="17">
        <f>if(AK321=1, data_survey!DN320, 0)</f>
        <v>0</v>
      </c>
      <c r="AM321" s="17">
        <f>data_survey!CM320</f>
        <v>0.33</v>
      </c>
      <c r="AN321" s="17">
        <f>data_survey!DH320</f>
        <v>0</v>
      </c>
      <c r="AO321" s="17">
        <f>data_survey!DJ320</f>
        <v>0</v>
      </c>
      <c r="AP321" s="17">
        <f>data_survey!DL320</f>
        <v>0</v>
      </c>
      <c r="AQ321" s="17">
        <f>data_survey!BC320</f>
        <v>1</v>
      </c>
      <c r="AR321" s="17">
        <f>data_survey!BD320</f>
        <v>1</v>
      </c>
      <c r="AS321" s="17">
        <f>data_survey!BE320</f>
        <v>1</v>
      </c>
      <c r="AT321" s="17">
        <f>data_survey!BF320</f>
        <v>1</v>
      </c>
      <c r="AU321" s="17">
        <f>data_survey!BG320</f>
        <v>1</v>
      </c>
      <c r="AV321" s="17">
        <f>data_survey!BH320</f>
        <v>1</v>
      </c>
      <c r="AW321" s="17">
        <f>data_survey!BI320</f>
        <v>1</v>
      </c>
      <c r="AX321" s="17">
        <f>data_survey!AP320</f>
        <v>1</v>
      </c>
      <c r="AY321" s="17">
        <f>data_survey!AQ320</f>
        <v>1</v>
      </c>
      <c r="AZ321" s="17">
        <f>data_survey!AR320</f>
        <v>1</v>
      </c>
      <c r="BA321" s="17">
        <f>data_survey!AS320</f>
        <v>1</v>
      </c>
      <c r="BB321" s="17">
        <f>data_survey!AT320</f>
        <v>1</v>
      </c>
      <c r="BC321" s="17">
        <f>data_survey!AU320</f>
        <v>1</v>
      </c>
      <c r="BD321" s="17">
        <f>data_survey!AV320</f>
        <v>1</v>
      </c>
      <c r="BE321" s="17">
        <f>data_survey!AW320</f>
        <v>1</v>
      </c>
      <c r="BF321" s="17">
        <f>data_survey!AX320</f>
        <v>1</v>
      </c>
      <c r="BG321" s="17"/>
    </row>
    <row r="322">
      <c r="A322" s="17">
        <f>if(data_survey!C321="Nam", 0, 1)</f>
        <v>1</v>
      </c>
      <c r="B322" s="17">
        <f>IFERROR(__xludf.DUMMYFUNCTION("LET(
  t, LOWER(TRIM(data_survey!E321)),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22" s="17">
        <f>IFERROR(__xludf.DUMMYFUNCTION("LET(
  t, LOWER(TRIM(data_survey!G321)),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22" s="17">
        <f>IFERROR(__xludf.DUMMYFUNCTION("LET(
  text, LOWER(data_survey!I321),
  IFERROR(
    IFS(
      REGEXMATCH(text,""ở cùng gia đình|ở trọ cùng gia đình""), 0,
      REGEXMATCH(text,""thuê trọ""), 1,
      REGEXMATCH(text,""ở ktx""), 2,
      REGEXMATCH(text,""có nhà tại khu vực đang học|c"&amp;"ó nhà|ở riêng tại chung cư""), 3,
      REGEXMATCH(text,""ở nhà người quen""), 4
    ),
  -1)
)"),1.0)</f>
        <v>1</v>
      </c>
      <c r="E322" s="17">
        <f>IFERROR(__xludf.DUMMYFUNCTION("LET(
  t, LOWER(TRIM(data_survey!K321)),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22" s="17">
        <f>IFERROR(__xludf.DUMMYFUNCTION("LET(
  t, LOWER(TRIM(data_survey!M321)),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22" s="17">
        <f>if(data_survey!O321="Có", 1, 0)</f>
        <v>0</v>
      </c>
      <c r="H322" s="17">
        <f>if(data_survey!R321="", 0, data_survey!R321)</f>
        <v>0</v>
      </c>
      <c r="I322" s="17">
        <f>data_survey!W321</f>
        <v>0</v>
      </c>
      <c r="J322" s="17">
        <f>if(data_survey!AF321="Không áp lực", 0, if(data_survey!AF321="Có chút áp lực", 1, if(data_survey!AF321="Áp lực nhiều", 2, 3)))</f>
        <v>0</v>
      </c>
      <c r="K322" s="17">
        <f>SWITCH(data_survey!AG321,
 "Không ảnh hưởng",0,
 "Có chút ảnh hưởng",1,
 "Ảnh hưởng nhiều",2,
 "Ảnh hưởng rất nhiều",3)</f>
        <v>1</v>
      </c>
      <c r="L322" s="17">
        <f>SWITCH(data_survey!AD321,
 "Không",0,
 "Có một chút",1,
 "Rất lo lắng",2)</f>
        <v>1</v>
      </c>
      <c r="M322" s="17">
        <f>SWITCH(data_survey!AE321,
 "Không",0,
 "Có một chút",1,
 "Nhiều",2)</f>
        <v>0</v>
      </c>
      <c r="N322" s="17">
        <f>data_survey!BV321</f>
        <v>4</v>
      </c>
      <c r="O322" s="17">
        <f>SWITCH(data_survey!BY321,
 "Không",0,
 "Có",1,
 "Nhiều",2)</f>
        <v>0</v>
      </c>
      <c r="P322" s="17">
        <f>if(data_survey!BW321="Không", 0, 1)</f>
        <v>0</v>
      </c>
      <c r="Q322" s="17">
        <f>IF(OR(
ISNUMBER(SEARCH("cha",data_survey!BX321)),
ISNUMBER(SEARCH("mẹ",data_survey!BX321)),
ISNUMBER(SEARCH("ba mẹ",data_survey!BX321)),
ISNUMBER(SEARCH("bame",data_survey!BX321)),
ISNUMBER(SEARCH("gia đình",data_survey!BX321)),
ISNUMBER(SEARCH("chị",data_survey!BX321)),
ISNUMBER(SEARCH("anh",data_survey!BX321)),
ISNUMBER(SEARCH("ông bà",data_survey!BX321)),
ISNUMBER(SEARCH("giám hộ",data_survey!BX321))
),1,
IF(OR(
ISNUMBER(SEARCH("bản thân",data_survey!BX321)),
ISNUMBER(SEARCH("tự mình",data_survey!BX321)),
ISNUMBER(SEARCH("tự bản thân",data_survey!BX321)),
ISNUMBER(SEARCH("tiền đi làm",data_survey!BX321)),
ISNUMBER(SEARCH("nghiên cứu khoa học",data_survey!BX321)),
ISNUMBER(SEARCH("một nửa lo",data_survey!BX321))
),2,
IF(OR(
ISNUMBER(SEARCH("học bổng",data_survey!BX321)),
ISNUMBER(SEARCH("giảm học phí",data_survey!BX321)),
ISNUMBER(SEARCH("không cần HP",data_survey!BX321)),
ISNUMBER(SEARCH("sư phạm",data_survey!BX321))
),3,4)))</f>
        <v>1</v>
      </c>
      <c r="R322" s="17">
        <f>data_survey!AN321</f>
        <v>0</v>
      </c>
      <c r="S322" s="17">
        <f>data_survey!AJ321</f>
        <v>0</v>
      </c>
      <c r="T322" s="17">
        <f>data_survey!AJ321</f>
        <v>0</v>
      </c>
      <c r="U322" s="17">
        <f>data_survey!CI321</f>
        <v>1</v>
      </c>
      <c r="V322" s="17">
        <f>data_survey!CG321</f>
        <v>1</v>
      </c>
      <c r="W322" s="17">
        <f>data_survey!CE321</f>
        <v>2</v>
      </c>
      <c r="X322" s="17">
        <f>data_survey!CC321</f>
        <v>1</v>
      </c>
      <c r="Y322" s="17">
        <f>data_survey!CA321</f>
        <v>1</v>
      </c>
      <c r="Z322" s="17">
        <f>data_survey!BN321</f>
        <v>5</v>
      </c>
      <c r="AA322" s="17">
        <f>data_survey!BP321</f>
        <v>0</v>
      </c>
      <c r="AB322" s="17">
        <f>data_survey!BQ321</f>
        <v>4</v>
      </c>
      <c r="AC322" s="17">
        <f>data_survey!BT321</f>
        <v>0</v>
      </c>
      <c r="AD322" s="17">
        <f>data_survey!CU321</f>
        <v>0</v>
      </c>
      <c r="AE322" s="17">
        <f>data_survey!CV321</f>
        <v>0</v>
      </c>
      <c r="AF322" s="17">
        <f>data_survey!CW321</f>
        <v>0</v>
      </c>
      <c r="AG322" s="17">
        <f>data_survey!CO321</f>
        <v>1</v>
      </c>
      <c r="AH322" s="17">
        <f>data_survey!DA321</f>
        <v>0</v>
      </c>
      <c r="AI322" s="17">
        <f>data_survey!DC321</f>
        <v>0</v>
      </c>
      <c r="AJ322" s="17">
        <f>data_survey!DQ321</f>
        <v>0</v>
      </c>
      <c r="AK322" s="17">
        <f>data_survey!DF321</f>
        <v>0</v>
      </c>
      <c r="AL322" s="17">
        <f>if(AK322=1, data_survey!DN321, 0)</f>
        <v>0</v>
      </c>
      <c r="AM322" s="17">
        <f>data_survey!CM321</f>
        <v>6</v>
      </c>
      <c r="AN322" s="17">
        <f>data_survey!DH321</f>
        <v>1</v>
      </c>
      <c r="AO322" s="17">
        <f>data_survey!DJ321</f>
        <v>1</v>
      </c>
      <c r="AP322" s="17">
        <f>data_survey!DL321</f>
        <v>0</v>
      </c>
      <c r="AQ322" s="17">
        <f>data_survey!BC321</f>
        <v>4</v>
      </c>
      <c r="AR322" s="17">
        <f>data_survey!BD321</f>
        <v>4</v>
      </c>
      <c r="AS322" s="17">
        <f>data_survey!BE321</f>
        <v>4</v>
      </c>
      <c r="AT322" s="17">
        <f>data_survey!BF321</f>
        <v>3</v>
      </c>
      <c r="AU322" s="17">
        <f>data_survey!BG321</f>
        <v>4</v>
      </c>
      <c r="AV322" s="17">
        <f>data_survey!BH321</f>
        <v>2</v>
      </c>
      <c r="AW322" s="17">
        <f>data_survey!BI321</f>
        <v>2</v>
      </c>
      <c r="AX322" s="17">
        <f>data_survey!AP321</f>
        <v>2</v>
      </c>
      <c r="AY322" s="17">
        <f>data_survey!AQ321</f>
        <v>3</v>
      </c>
      <c r="AZ322" s="17">
        <f>data_survey!AR321</f>
        <v>3</v>
      </c>
      <c r="BA322" s="17">
        <f>data_survey!AS321</f>
        <v>3</v>
      </c>
      <c r="BB322" s="17">
        <f>data_survey!AT321</f>
        <v>4</v>
      </c>
      <c r="BC322" s="17">
        <f>data_survey!AU321</f>
        <v>2</v>
      </c>
      <c r="BD322" s="17">
        <f>data_survey!AV321</f>
        <v>3</v>
      </c>
      <c r="BE322" s="17">
        <f>data_survey!AW321</f>
        <v>1</v>
      </c>
      <c r="BF322" s="17">
        <f>data_survey!AX321</f>
        <v>1</v>
      </c>
      <c r="BG322" s="17"/>
    </row>
    <row r="323">
      <c r="A323" s="17">
        <f>if(data_survey!C322="Nam", 0, 1)</f>
        <v>1</v>
      </c>
      <c r="B323" s="17">
        <f>IFERROR(__xludf.DUMMYFUNCTION("LET(
  t, LOWER(TRIM(data_survey!E322)),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23" s="17">
        <f>IFERROR(__xludf.DUMMYFUNCTION("LET(
  t, LOWER(TRIM(data_survey!G322)),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23" s="17">
        <f>IFERROR(__xludf.DUMMYFUNCTION("LET(
  text, LOWER(data_survey!I322),
  IFERROR(
    IFS(
      REGEXMATCH(text,""ở cùng gia đình|ở trọ cùng gia đình""), 0,
      REGEXMATCH(text,""thuê trọ""), 1,
      REGEXMATCH(text,""ở ktx""), 2,
      REGEXMATCH(text,""có nhà tại khu vực đang học|c"&amp;"ó nhà|ở riêng tại chung cư""), 3,
      REGEXMATCH(text,""ở nhà người quen""), 4
    ),
  -1)
)"),0.0)</f>
        <v>0</v>
      </c>
      <c r="E323" s="17">
        <f>IFERROR(__xludf.DUMMYFUNCTION("LET(
  t, LOWER(TRIM(data_survey!K322)),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23" s="17">
        <f>IFERROR(__xludf.DUMMYFUNCTION("LET(
  t, LOWER(TRIM(data_survey!M322)),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23" s="17">
        <f>if(data_survey!O322="Có", 1, 0)</f>
        <v>0</v>
      </c>
      <c r="H323" s="17">
        <f>if(data_survey!R322="", 0, data_survey!R322)</f>
        <v>0</v>
      </c>
      <c r="I323" s="17">
        <f>data_survey!W322</f>
        <v>0</v>
      </c>
      <c r="J323" s="17">
        <f>if(data_survey!AF322="Không áp lực", 0, if(data_survey!AF322="Có chút áp lực", 1, if(data_survey!AF322="Áp lực nhiều", 2, 3)))</f>
        <v>1</v>
      </c>
      <c r="K323" s="17">
        <f>SWITCH(data_survey!AG322,
 "Không ảnh hưởng",0,
 "Có chút ảnh hưởng",1,
 "Ảnh hưởng nhiều",2,
 "Ảnh hưởng rất nhiều",3)</f>
        <v>1</v>
      </c>
      <c r="L323" s="17">
        <f>SWITCH(data_survey!AD322,
 "Không",0,
 "Có một chút",1,
 "Rất lo lắng",2)</f>
        <v>1</v>
      </c>
      <c r="M323" s="17">
        <f>SWITCH(data_survey!AE322,
 "Không",0,
 "Có một chút",1,
 "Nhiều",2)</f>
        <v>0</v>
      </c>
      <c r="N323" s="17">
        <f>data_survey!BV322</f>
        <v>3</v>
      </c>
      <c r="O323" s="17">
        <f>SWITCH(data_survey!BY322,
 "Không",0,
 "Có",1,
 "Nhiều",2)</f>
        <v>1</v>
      </c>
      <c r="P323" s="17">
        <f>if(data_survey!BW322="Không", 0, 1)</f>
        <v>1</v>
      </c>
      <c r="Q323" s="17">
        <f>IF(OR(
ISNUMBER(SEARCH("cha",data_survey!BX322)),
ISNUMBER(SEARCH("mẹ",data_survey!BX322)),
ISNUMBER(SEARCH("ba mẹ",data_survey!BX322)),
ISNUMBER(SEARCH("bame",data_survey!BX322)),
ISNUMBER(SEARCH("gia đình",data_survey!BX322)),
ISNUMBER(SEARCH("chị",data_survey!BX322)),
ISNUMBER(SEARCH("anh",data_survey!BX322)),
ISNUMBER(SEARCH("ông bà",data_survey!BX322)),
ISNUMBER(SEARCH("giám hộ",data_survey!BX322))
),1,
IF(OR(
ISNUMBER(SEARCH("bản thân",data_survey!BX322)),
ISNUMBER(SEARCH("tự mình",data_survey!BX322)),
ISNUMBER(SEARCH("tự bản thân",data_survey!BX322)),
ISNUMBER(SEARCH("tiền đi làm",data_survey!BX322)),
ISNUMBER(SEARCH("nghiên cứu khoa học",data_survey!BX322)),
ISNUMBER(SEARCH("một nửa lo",data_survey!BX322))
),2,
IF(OR(
ISNUMBER(SEARCH("học bổng",data_survey!BX322)),
ISNUMBER(SEARCH("giảm học phí",data_survey!BX322)),
ISNUMBER(SEARCH("không cần HP",data_survey!BX322)),
ISNUMBER(SEARCH("sư phạm",data_survey!BX322))
),3,4)))</f>
        <v>1</v>
      </c>
      <c r="R323" s="17">
        <f>data_survey!AN322</f>
        <v>0</v>
      </c>
      <c r="S323" s="17">
        <f>data_survey!AJ322</f>
        <v>0</v>
      </c>
      <c r="T323" s="17">
        <f>data_survey!AJ322</f>
        <v>0</v>
      </c>
      <c r="U323" s="17">
        <f>data_survey!CI322</f>
        <v>1</v>
      </c>
      <c r="V323" s="17">
        <f>data_survey!CG322</f>
        <v>1</v>
      </c>
      <c r="W323" s="17">
        <f>data_survey!CE322</f>
        <v>1</v>
      </c>
      <c r="X323" s="17">
        <f>data_survey!CC322</f>
        <v>1</v>
      </c>
      <c r="Y323" s="17">
        <f>data_survey!CA322</f>
        <v>1</v>
      </c>
      <c r="Z323" s="17">
        <f>data_survey!BN322</f>
        <v>4</v>
      </c>
      <c r="AA323" s="17">
        <f>data_survey!BP322</f>
        <v>0</v>
      </c>
      <c r="AB323" s="17">
        <f>data_survey!BQ322</f>
        <v>4</v>
      </c>
      <c r="AC323" s="17">
        <f>data_survey!BT322</f>
        <v>1</v>
      </c>
      <c r="AD323" s="17">
        <f>data_survey!CU322</f>
        <v>0</v>
      </c>
      <c r="AE323" s="17">
        <f>data_survey!CV322</f>
        <v>0</v>
      </c>
      <c r="AF323" s="17">
        <f>data_survey!CW322</f>
        <v>0</v>
      </c>
      <c r="AG323" s="17">
        <f>data_survey!CO322</f>
        <v>0</v>
      </c>
      <c r="AH323" s="17">
        <f>data_survey!DA322</f>
        <v>0</v>
      </c>
      <c r="AI323" s="17">
        <f>data_survey!DC322</f>
        <v>1</v>
      </c>
      <c r="AJ323" s="17">
        <f>data_survey!DQ322</f>
        <v>0</v>
      </c>
      <c r="AK323" s="17">
        <f>data_survey!DF322</f>
        <v>0</v>
      </c>
      <c r="AL323" s="17">
        <f>if(AK323=1, data_survey!DN322, 0)</f>
        <v>0</v>
      </c>
      <c r="AM323" s="17">
        <f>data_survey!CM322</f>
        <v>3.5</v>
      </c>
      <c r="AN323" s="17">
        <f>data_survey!DH322</f>
        <v>0</v>
      </c>
      <c r="AO323" s="17">
        <f>data_survey!DJ322</f>
        <v>0</v>
      </c>
      <c r="AP323" s="17">
        <f>data_survey!DL322</f>
        <v>0</v>
      </c>
      <c r="AQ323" s="17">
        <f>data_survey!BC322</f>
        <v>3</v>
      </c>
      <c r="AR323" s="17">
        <f>data_survey!BD322</f>
        <v>2</v>
      </c>
      <c r="AS323" s="17">
        <f>data_survey!BE322</f>
        <v>2</v>
      </c>
      <c r="AT323" s="17">
        <f>data_survey!BF322</f>
        <v>2</v>
      </c>
      <c r="AU323" s="17">
        <f>data_survey!BG322</f>
        <v>3</v>
      </c>
      <c r="AV323" s="17">
        <f>data_survey!BH322</f>
        <v>2</v>
      </c>
      <c r="AW323" s="17">
        <f>data_survey!BI322</f>
        <v>3</v>
      </c>
      <c r="AX323" s="17">
        <f>data_survey!AP322</f>
        <v>2</v>
      </c>
      <c r="AY323" s="17">
        <f>data_survey!AQ322</f>
        <v>2</v>
      </c>
      <c r="AZ323" s="17">
        <f>data_survey!AR322</f>
        <v>3</v>
      </c>
      <c r="BA323" s="17">
        <f>data_survey!AS322</f>
        <v>3</v>
      </c>
      <c r="BB323" s="17">
        <f>data_survey!AT322</f>
        <v>3</v>
      </c>
      <c r="BC323" s="17">
        <f>data_survey!AU322</f>
        <v>2</v>
      </c>
      <c r="BD323" s="17">
        <f>data_survey!AV322</f>
        <v>2</v>
      </c>
      <c r="BE323" s="17">
        <f>data_survey!AW322</f>
        <v>1</v>
      </c>
      <c r="BF323" s="17">
        <f>data_survey!AX322</f>
        <v>2</v>
      </c>
      <c r="BG323" s="17"/>
    </row>
    <row r="324">
      <c r="A324" s="17">
        <f>if(data_survey!C323="Nam", 0, 1)</f>
        <v>1</v>
      </c>
      <c r="B324" s="17">
        <f>IFERROR(__xludf.DUMMYFUNCTION("LET(
  t, LOWER(TRIM(data_survey!E323)),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24" s="17">
        <f>IFERROR(__xludf.DUMMYFUNCTION("LET(
  t, LOWER(TRIM(data_survey!G323)),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24" s="17">
        <f>IFERROR(__xludf.DUMMYFUNCTION("LET(
  text, LOWER(data_survey!I323),
  IFERROR(
    IFS(
      REGEXMATCH(text,""ở cùng gia đình|ở trọ cùng gia đình""), 0,
      REGEXMATCH(text,""thuê trọ""), 1,
      REGEXMATCH(text,""ở ktx""), 2,
      REGEXMATCH(text,""có nhà tại khu vực đang học|c"&amp;"ó nhà|ở riêng tại chung cư""), 3,
      REGEXMATCH(text,""ở nhà người quen""), 4
    ),
  -1)
)"),0.0)</f>
        <v>0</v>
      </c>
      <c r="E324" s="17">
        <f>IFERROR(__xludf.DUMMYFUNCTION("LET(
  t, LOWER(TRIM(data_survey!K323)),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24" s="17">
        <f>IFERROR(__xludf.DUMMYFUNCTION("LET(
  t, LOWER(TRIM(data_survey!M323)),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24" s="17">
        <f>if(data_survey!O323="Có", 1, 0)</f>
        <v>0</v>
      </c>
      <c r="H324" s="17">
        <f>if(data_survey!R323="", 0, data_survey!R323)</f>
        <v>0</v>
      </c>
      <c r="I324" s="17">
        <f>data_survey!W323</f>
        <v>0</v>
      </c>
      <c r="J324" s="17">
        <f>if(data_survey!AF323="Không áp lực", 0, if(data_survey!AF323="Có chút áp lực", 1, if(data_survey!AF323="Áp lực nhiều", 2, 3)))</f>
        <v>3</v>
      </c>
      <c r="K324" s="17">
        <f>SWITCH(data_survey!AG323,
 "Không ảnh hưởng",0,
 "Có chút ảnh hưởng",1,
 "Ảnh hưởng nhiều",2,
 "Ảnh hưởng rất nhiều",3)</f>
        <v>3</v>
      </c>
      <c r="L324" s="17">
        <f>SWITCH(data_survey!AD323,
 "Không",0,
 "Có một chút",1,
 "Rất lo lắng",2)</f>
        <v>2</v>
      </c>
      <c r="M324" s="17">
        <f>SWITCH(data_survey!AE323,
 "Không",0,
 "Có một chút",1,
 "Nhiều",2)</f>
        <v>1</v>
      </c>
      <c r="N324" s="17">
        <f>data_survey!BV323</f>
        <v>3</v>
      </c>
      <c r="O324" s="17">
        <f>SWITCH(data_survey!BY323,
 "Không",0,
 "Có",1,
 "Nhiều",2)</f>
        <v>1</v>
      </c>
      <c r="P324" s="17">
        <f>if(data_survey!BW323="Không", 0, 1)</f>
        <v>1</v>
      </c>
      <c r="Q324" s="17">
        <f>IF(OR(
ISNUMBER(SEARCH("cha",data_survey!BX323)),
ISNUMBER(SEARCH("mẹ",data_survey!BX323)),
ISNUMBER(SEARCH("ba mẹ",data_survey!BX323)),
ISNUMBER(SEARCH("bame",data_survey!BX323)),
ISNUMBER(SEARCH("gia đình",data_survey!BX323)),
ISNUMBER(SEARCH("chị",data_survey!BX323)),
ISNUMBER(SEARCH("anh",data_survey!BX323)),
ISNUMBER(SEARCH("ông bà",data_survey!BX323)),
ISNUMBER(SEARCH("giám hộ",data_survey!BX323))
),1,
IF(OR(
ISNUMBER(SEARCH("bản thân",data_survey!BX323)),
ISNUMBER(SEARCH("tự mình",data_survey!BX323)),
ISNUMBER(SEARCH("tự bản thân",data_survey!BX323)),
ISNUMBER(SEARCH("tiền đi làm",data_survey!BX323)),
ISNUMBER(SEARCH("nghiên cứu khoa học",data_survey!BX323)),
ISNUMBER(SEARCH("một nửa lo",data_survey!BX323))
),2,
IF(OR(
ISNUMBER(SEARCH("học bổng",data_survey!BX323)),
ISNUMBER(SEARCH("giảm học phí",data_survey!BX323)),
ISNUMBER(SEARCH("không cần HP",data_survey!BX323)),
ISNUMBER(SEARCH("sư phạm",data_survey!BX323))
),3,4)))</f>
        <v>1</v>
      </c>
      <c r="R324" s="17">
        <f>data_survey!AN323</f>
        <v>0</v>
      </c>
      <c r="S324" s="17">
        <f>data_survey!AJ323</f>
        <v>0</v>
      </c>
      <c r="T324" s="17">
        <f>data_survey!AJ323</f>
        <v>0</v>
      </c>
      <c r="U324" s="17">
        <f>data_survey!CI323</f>
        <v>0</v>
      </c>
      <c r="V324" s="17">
        <f>data_survey!CG323</f>
        <v>1</v>
      </c>
      <c r="W324" s="17">
        <f>data_survey!CE323</f>
        <v>1</v>
      </c>
      <c r="X324" s="17">
        <f>data_survey!CC323</f>
        <v>2</v>
      </c>
      <c r="Y324" s="17">
        <f>data_survey!CA323</f>
        <v>2</v>
      </c>
      <c r="Z324" s="17">
        <f>data_survey!BN323</f>
        <v>1</v>
      </c>
      <c r="AA324" s="17">
        <f>data_survey!BP323</f>
        <v>1</v>
      </c>
      <c r="AB324" s="17">
        <f>data_survey!BQ323</f>
        <v>1</v>
      </c>
      <c r="AC324" s="17">
        <f>data_survey!BT323</f>
        <v>0</v>
      </c>
      <c r="AD324" s="17">
        <f>data_survey!CU323</f>
        <v>0</v>
      </c>
      <c r="AE324" s="17">
        <f>data_survey!CV323</f>
        <v>0</v>
      </c>
      <c r="AF324" s="17">
        <f>data_survey!CW323</f>
        <v>0</v>
      </c>
      <c r="AG324" s="17">
        <f>data_survey!CO323</f>
        <v>0</v>
      </c>
      <c r="AH324" s="17">
        <f>data_survey!DA323</f>
        <v>0</v>
      </c>
      <c r="AI324" s="17">
        <f>data_survey!DC323</f>
        <v>0</v>
      </c>
      <c r="AJ324" s="17">
        <f>data_survey!DQ323</f>
        <v>0</v>
      </c>
      <c r="AK324" s="17">
        <f>data_survey!DF323</f>
        <v>0</v>
      </c>
      <c r="AL324" s="17">
        <f>if(AK324=1, data_survey!DN323, 0)</f>
        <v>0</v>
      </c>
      <c r="AM324" s="17">
        <f>data_survey!CM323</f>
        <v>6</v>
      </c>
      <c r="AN324" s="17">
        <f>data_survey!DH323</f>
        <v>1</v>
      </c>
      <c r="AO324" s="17">
        <f>data_survey!DJ323</f>
        <v>0</v>
      </c>
      <c r="AP324" s="17">
        <f>data_survey!DL323</f>
        <v>0</v>
      </c>
      <c r="AQ324" s="17">
        <f>data_survey!BC323</f>
        <v>1</v>
      </c>
      <c r="AR324" s="17">
        <f>data_survey!BD323</f>
        <v>1</v>
      </c>
      <c r="AS324" s="17">
        <f>data_survey!BE323</f>
        <v>1</v>
      </c>
      <c r="AT324" s="17">
        <f>data_survey!BF323</f>
        <v>1</v>
      </c>
      <c r="AU324" s="17">
        <f>data_survey!BG323</f>
        <v>1</v>
      </c>
      <c r="AV324" s="17">
        <f>data_survey!BH323</f>
        <v>1</v>
      </c>
      <c r="AW324" s="17">
        <f>data_survey!BI323</f>
        <v>1</v>
      </c>
      <c r="AX324" s="17">
        <f>data_survey!AP323</f>
        <v>2</v>
      </c>
      <c r="AY324" s="17">
        <f>data_survey!AQ323</f>
        <v>2</v>
      </c>
      <c r="AZ324" s="17">
        <f>data_survey!AR323</f>
        <v>2</v>
      </c>
      <c r="BA324" s="17">
        <f>data_survey!AS323</f>
        <v>2</v>
      </c>
      <c r="BB324" s="17">
        <f>data_survey!AT323</f>
        <v>2</v>
      </c>
      <c r="BC324" s="17">
        <f>data_survey!AU323</f>
        <v>2</v>
      </c>
      <c r="BD324" s="17">
        <f>data_survey!AV323</f>
        <v>2</v>
      </c>
      <c r="BE324" s="17">
        <f>data_survey!AW323</f>
        <v>2</v>
      </c>
      <c r="BF324" s="17">
        <f>data_survey!AX323</f>
        <v>1</v>
      </c>
      <c r="BG324" s="17"/>
    </row>
    <row r="325">
      <c r="A325" s="17">
        <f>if(data_survey!C324="Nam", 0, 1)</f>
        <v>1</v>
      </c>
      <c r="B325" s="17">
        <f>IFERROR(__xludf.DUMMYFUNCTION("LET(
  t, LOWER(TRIM(data_survey!E324)),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25" s="17">
        <f>IFERROR(__xludf.DUMMYFUNCTION("LET(
  t, LOWER(TRIM(data_survey!G324)),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25" s="17">
        <f>IFERROR(__xludf.DUMMYFUNCTION("LET(
  text, LOWER(data_survey!I324),
  IFERROR(
    IFS(
      REGEXMATCH(text,""ở cùng gia đình|ở trọ cùng gia đình""), 0,
      REGEXMATCH(text,""thuê trọ""), 1,
      REGEXMATCH(text,""ở ktx""), 2,
      REGEXMATCH(text,""có nhà tại khu vực đang học|c"&amp;"ó nhà|ở riêng tại chung cư""), 3,
      REGEXMATCH(text,""ở nhà người quen""), 4
    ),
  -1)
)"),1.0)</f>
        <v>1</v>
      </c>
      <c r="E325" s="17">
        <f>IFERROR(__xludf.DUMMYFUNCTION("LET(
  t, LOWER(TRIM(data_survey!K324)),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25" s="17">
        <f>IFERROR(__xludf.DUMMYFUNCTION("LET(
  t, LOWER(TRIM(data_survey!M324)),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25" s="17">
        <f>if(data_survey!O324="Có", 1, 0)</f>
        <v>0</v>
      </c>
      <c r="H325" s="17">
        <f>if(data_survey!R324="", 0, data_survey!R324)</f>
        <v>0</v>
      </c>
      <c r="I325" s="17">
        <f>data_survey!W324</f>
        <v>0</v>
      </c>
      <c r="J325" s="17">
        <f>if(data_survey!AF324="Không áp lực", 0, if(data_survey!AF324="Có chút áp lực", 1, if(data_survey!AF324="Áp lực nhiều", 2, 3)))</f>
        <v>1</v>
      </c>
      <c r="K325" s="17">
        <f>SWITCH(data_survey!AG324,
 "Không ảnh hưởng",0,
 "Có chút ảnh hưởng",1,
 "Ảnh hưởng nhiều",2,
 "Ảnh hưởng rất nhiều",3)</f>
        <v>1</v>
      </c>
      <c r="L325" s="17">
        <f>SWITCH(data_survey!AD324,
 "Không",0,
 "Có một chút",1,
 "Rất lo lắng",2)</f>
        <v>2</v>
      </c>
      <c r="M325" s="17">
        <f>SWITCH(data_survey!AE324,
 "Không",0,
 "Có một chút",1,
 "Nhiều",2)</f>
        <v>0</v>
      </c>
      <c r="N325" s="17">
        <f>data_survey!BV324</f>
        <v>3</v>
      </c>
      <c r="O325" s="17">
        <f>SWITCH(data_survey!BY324,
 "Không",0,
 "Có",1,
 "Nhiều",2)</f>
        <v>1</v>
      </c>
      <c r="P325" s="17">
        <f>if(data_survey!BW324="Không", 0, 1)</f>
        <v>1</v>
      </c>
      <c r="Q325" s="17">
        <f>IF(OR(
ISNUMBER(SEARCH("cha",data_survey!BX324)),
ISNUMBER(SEARCH("mẹ",data_survey!BX324)),
ISNUMBER(SEARCH("ba mẹ",data_survey!BX324)),
ISNUMBER(SEARCH("bame",data_survey!BX324)),
ISNUMBER(SEARCH("gia đình",data_survey!BX324)),
ISNUMBER(SEARCH("chị",data_survey!BX324)),
ISNUMBER(SEARCH("anh",data_survey!BX324)),
ISNUMBER(SEARCH("ông bà",data_survey!BX324)),
ISNUMBER(SEARCH("giám hộ",data_survey!BX324))
),1,
IF(OR(
ISNUMBER(SEARCH("bản thân",data_survey!BX324)),
ISNUMBER(SEARCH("tự mình",data_survey!BX324)),
ISNUMBER(SEARCH("tự bản thân",data_survey!BX324)),
ISNUMBER(SEARCH("tiền đi làm",data_survey!BX324)),
ISNUMBER(SEARCH("nghiên cứu khoa học",data_survey!BX324)),
ISNUMBER(SEARCH("một nửa lo",data_survey!BX324))
),2,
IF(OR(
ISNUMBER(SEARCH("học bổng",data_survey!BX324)),
ISNUMBER(SEARCH("giảm học phí",data_survey!BX324)),
ISNUMBER(SEARCH("không cần HP",data_survey!BX324)),
ISNUMBER(SEARCH("sư phạm",data_survey!BX324))
),3,4)))</f>
        <v>1</v>
      </c>
      <c r="R325" s="17">
        <f>data_survey!AN324</f>
        <v>1</v>
      </c>
      <c r="S325" s="17">
        <f>data_survey!AJ324</f>
        <v>1</v>
      </c>
      <c r="T325" s="17">
        <f>data_survey!AJ324</f>
        <v>1</v>
      </c>
      <c r="U325" s="17">
        <f>data_survey!CI324</f>
        <v>0</v>
      </c>
      <c r="V325" s="17">
        <f>data_survey!CG324</f>
        <v>0</v>
      </c>
      <c r="W325" s="17">
        <f>data_survey!CE324</f>
        <v>1</v>
      </c>
      <c r="X325" s="17">
        <f>data_survey!CC324</f>
        <v>0</v>
      </c>
      <c r="Y325" s="17">
        <f>data_survey!CA324</f>
        <v>1</v>
      </c>
      <c r="Z325" s="17">
        <f>data_survey!BN324</f>
        <v>3</v>
      </c>
      <c r="AA325" s="17">
        <f>data_survey!BP324</f>
        <v>0</v>
      </c>
      <c r="AB325" s="17">
        <f>data_survey!BQ324</f>
        <v>4</v>
      </c>
      <c r="AC325" s="17">
        <f>data_survey!BT324</f>
        <v>1</v>
      </c>
      <c r="AD325" s="17">
        <f>data_survey!CU324</f>
        <v>0</v>
      </c>
      <c r="AE325" s="17">
        <f>data_survey!CV324</f>
        <v>0</v>
      </c>
      <c r="AF325" s="17">
        <f>data_survey!CW324</f>
        <v>0</v>
      </c>
      <c r="AG325" s="17">
        <f>data_survey!CO324</f>
        <v>0</v>
      </c>
      <c r="AH325" s="17">
        <f>data_survey!DA324</f>
        <v>0</v>
      </c>
      <c r="AI325" s="17">
        <f>data_survey!DC324</f>
        <v>0</v>
      </c>
      <c r="AJ325" s="17">
        <f>data_survey!DQ324</f>
        <v>1</v>
      </c>
      <c r="AK325" s="17">
        <f>data_survey!DF324</f>
        <v>1</v>
      </c>
      <c r="AL325" s="17">
        <f>if(AK325=1, data_survey!DN324, 0)</f>
        <v>0.5</v>
      </c>
      <c r="AM325" s="17">
        <f>data_survey!CM324</f>
        <v>3.5</v>
      </c>
      <c r="AN325" s="17">
        <f>data_survey!DH324</f>
        <v>1</v>
      </c>
      <c r="AO325" s="17">
        <f>data_survey!DJ324</f>
        <v>0</v>
      </c>
      <c r="AP325" s="17">
        <f>data_survey!DL324</f>
        <v>0</v>
      </c>
      <c r="AQ325" s="17">
        <f>data_survey!BC324</f>
        <v>2</v>
      </c>
      <c r="AR325" s="17">
        <f>data_survey!BD324</f>
        <v>2</v>
      </c>
      <c r="AS325" s="17">
        <f>data_survey!BE324</f>
        <v>2</v>
      </c>
      <c r="AT325" s="17">
        <f>data_survey!BF324</f>
        <v>2</v>
      </c>
      <c r="AU325" s="17">
        <f>data_survey!BG324</f>
        <v>2</v>
      </c>
      <c r="AV325" s="17">
        <f>data_survey!BH324</f>
        <v>2</v>
      </c>
      <c r="AW325" s="17">
        <f>data_survey!BI324</f>
        <v>2</v>
      </c>
      <c r="AX325" s="17">
        <f>data_survey!AP324</f>
        <v>2</v>
      </c>
      <c r="AY325" s="17">
        <f>data_survey!AQ324</f>
        <v>2</v>
      </c>
      <c r="AZ325" s="17">
        <f>data_survey!AR324</f>
        <v>2</v>
      </c>
      <c r="BA325" s="17">
        <f>data_survey!AS324</f>
        <v>2</v>
      </c>
      <c r="BB325" s="17">
        <f>data_survey!AT324</f>
        <v>2</v>
      </c>
      <c r="BC325" s="17">
        <f>data_survey!AU324</f>
        <v>2</v>
      </c>
      <c r="BD325" s="17">
        <f>data_survey!AV324</f>
        <v>2</v>
      </c>
      <c r="BE325" s="17">
        <f>data_survey!AW324</f>
        <v>2</v>
      </c>
      <c r="BF325" s="17">
        <f>data_survey!AX324</f>
        <v>2</v>
      </c>
      <c r="BG325" s="17"/>
    </row>
    <row r="326">
      <c r="A326" s="17">
        <f>if(data_survey!C325="Nam", 0, 1)</f>
        <v>0</v>
      </c>
      <c r="B326" s="17">
        <f>IFERROR(__xludf.DUMMYFUNCTION("LET(
  t, LOWER(TRIM(data_survey!E325)),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326" s="17">
        <f>IFERROR(__xludf.DUMMYFUNCTION("LET(
  t, LOWER(TRIM(data_survey!G325)),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26" s="17">
        <f>IFERROR(__xludf.DUMMYFUNCTION("LET(
  text, LOWER(data_survey!I325),
  IFERROR(
    IFS(
      REGEXMATCH(text,""ở cùng gia đình|ở trọ cùng gia đình""), 0,
      REGEXMATCH(text,""thuê trọ""), 1,
      REGEXMATCH(text,""ở ktx""), 2,
      REGEXMATCH(text,""có nhà tại khu vực đang học|c"&amp;"ó nhà|ở riêng tại chung cư""), 3,
      REGEXMATCH(text,""ở nhà người quen""), 4
    ),
  -1)
)"),1.0)</f>
        <v>1</v>
      </c>
      <c r="E326" s="17">
        <f>IFERROR(__xludf.DUMMYFUNCTION("LET(
  t, LOWER(TRIM(data_survey!K325)),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326" s="17">
        <f>IFERROR(__xludf.DUMMYFUNCTION("LET(
  t, LOWER(TRIM(data_survey!M325)),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26" s="17">
        <f>if(data_survey!O325="Có", 1, 0)</f>
        <v>0</v>
      </c>
      <c r="H326" s="17">
        <f>if(data_survey!R325="", 0, data_survey!R325)</f>
        <v>0</v>
      </c>
      <c r="I326" s="17">
        <f>data_survey!W325</f>
        <v>0</v>
      </c>
      <c r="J326" s="17">
        <f>if(data_survey!AF325="Không áp lực", 0, if(data_survey!AF325="Có chút áp lực", 1, if(data_survey!AF325="Áp lực nhiều", 2, 3)))</f>
        <v>1</v>
      </c>
      <c r="K326" s="17">
        <f>SWITCH(data_survey!AG325,
 "Không ảnh hưởng",0,
 "Có chút ảnh hưởng",1,
 "Ảnh hưởng nhiều",2,
 "Ảnh hưởng rất nhiều",3)</f>
        <v>1</v>
      </c>
      <c r="L326" s="17">
        <f>SWITCH(data_survey!AD325,
 "Không",0,
 "Có một chút",1,
 "Rất lo lắng",2)</f>
        <v>1</v>
      </c>
      <c r="M326" s="17">
        <f>SWITCH(data_survey!AE325,
 "Không",0,
 "Có một chút",1,
 "Nhiều",2)</f>
        <v>0</v>
      </c>
      <c r="N326" s="17">
        <f>data_survey!BV325</f>
        <v>3</v>
      </c>
      <c r="O326" s="17">
        <f>SWITCH(data_survey!BY325,
 "Không",0,
 "Có",1,
 "Nhiều",2)</f>
        <v>1</v>
      </c>
      <c r="P326" s="17">
        <f>if(data_survey!BW325="Không", 0, 1)</f>
        <v>1</v>
      </c>
      <c r="Q326" s="17">
        <f>IF(OR(
ISNUMBER(SEARCH("cha",data_survey!BX325)),
ISNUMBER(SEARCH("mẹ",data_survey!BX325)),
ISNUMBER(SEARCH("ba mẹ",data_survey!BX325)),
ISNUMBER(SEARCH("bame",data_survey!BX325)),
ISNUMBER(SEARCH("gia đình",data_survey!BX325)),
ISNUMBER(SEARCH("chị",data_survey!BX325)),
ISNUMBER(SEARCH("anh",data_survey!BX325)),
ISNUMBER(SEARCH("ông bà",data_survey!BX325)),
ISNUMBER(SEARCH("giám hộ",data_survey!BX325))
),1,
IF(OR(
ISNUMBER(SEARCH("bản thân",data_survey!BX325)),
ISNUMBER(SEARCH("tự mình",data_survey!BX325)),
ISNUMBER(SEARCH("tự bản thân",data_survey!BX325)),
ISNUMBER(SEARCH("tiền đi làm",data_survey!BX325)),
ISNUMBER(SEARCH("nghiên cứu khoa học",data_survey!BX325)),
ISNUMBER(SEARCH("một nửa lo",data_survey!BX325))
),2,
IF(OR(
ISNUMBER(SEARCH("học bổng",data_survey!BX325)),
ISNUMBER(SEARCH("giảm học phí",data_survey!BX325)),
ISNUMBER(SEARCH("không cần HP",data_survey!BX325)),
ISNUMBER(SEARCH("sư phạm",data_survey!BX325))
),3,4)))</f>
        <v>1</v>
      </c>
      <c r="R326" s="17">
        <f>data_survey!AN325</f>
        <v>1</v>
      </c>
      <c r="S326" s="17">
        <f>data_survey!AJ325</f>
        <v>1</v>
      </c>
      <c r="T326" s="17">
        <f>data_survey!AJ325</f>
        <v>1</v>
      </c>
      <c r="U326" s="17">
        <f>data_survey!CI325</f>
        <v>0</v>
      </c>
      <c r="V326" s="17">
        <f>data_survey!CG325</f>
        <v>0</v>
      </c>
      <c r="W326" s="17">
        <f>data_survey!CE325</f>
        <v>0</v>
      </c>
      <c r="X326" s="17">
        <f>data_survey!CC325</f>
        <v>1</v>
      </c>
      <c r="Y326" s="17">
        <f>data_survey!CA325</f>
        <v>1</v>
      </c>
      <c r="Z326" s="17">
        <f>data_survey!BN325</f>
        <v>3</v>
      </c>
      <c r="AA326" s="17">
        <f>data_survey!BP325</f>
        <v>0</v>
      </c>
      <c r="AB326" s="17">
        <f>data_survey!BQ325</f>
        <v>1</v>
      </c>
      <c r="AC326" s="17">
        <f>data_survey!BT325</f>
        <v>1</v>
      </c>
      <c r="AD326" s="17">
        <f>data_survey!CU325</f>
        <v>0</v>
      </c>
      <c r="AE326" s="17">
        <f>data_survey!CV325</f>
        <v>1</v>
      </c>
      <c r="AF326" s="17">
        <f>data_survey!CW325</f>
        <v>0</v>
      </c>
      <c r="AG326" s="17">
        <f>data_survey!CO325</f>
        <v>1</v>
      </c>
      <c r="AH326" s="17">
        <f>data_survey!DA325</f>
        <v>0</v>
      </c>
      <c r="AI326" s="17">
        <f>data_survey!DC325</f>
        <v>0</v>
      </c>
      <c r="AJ326" s="17">
        <f>data_survey!DQ325</f>
        <v>0</v>
      </c>
      <c r="AK326" s="17">
        <f>data_survey!DF325</f>
        <v>1</v>
      </c>
      <c r="AL326" s="17">
        <f>if(AK326=1, data_survey!DN325, 0)</f>
        <v>2.5</v>
      </c>
      <c r="AM326" s="17">
        <f>data_survey!CM325</f>
        <v>1.5</v>
      </c>
      <c r="AN326" s="17">
        <f>data_survey!DH325</f>
        <v>0</v>
      </c>
      <c r="AO326" s="17">
        <f>data_survey!DJ325</f>
        <v>0</v>
      </c>
      <c r="AP326" s="17">
        <f>data_survey!DL325</f>
        <v>0</v>
      </c>
      <c r="AQ326" s="17">
        <f>data_survey!BC325</f>
        <v>1</v>
      </c>
      <c r="AR326" s="17">
        <f>data_survey!BD325</f>
        <v>2</v>
      </c>
      <c r="AS326" s="17">
        <f>data_survey!BE325</f>
        <v>2</v>
      </c>
      <c r="AT326" s="17">
        <f>data_survey!BF325</f>
        <v>2</v>
      </c>
      <c r="AU326" s="17">
        <f>data_survey!BG325</f>
        <v>2</v>
      </c>
      <c r="AV326" s="17">
        <f>data_survey!BH325</f>
        <v>2</v>
      </c>
      <c r="AW326" s="17">
        <f>data_survey!BI325</f>
        <v>3</v>
      </c>
      <c r="AX326" s="17">
        <f>data_survey!AP325</f>
        <v>2</v>
      </c>
      <c r="AY326" s="17">
        <f>data_survey!AQ325</f>
        <v>1</v>
      </c>
      <c r="AZ326" s="17">
        <f>data_survey!AR325</f>
        <v>1</v>
      </c>
      <c r="BA326" s="17">
        <f>data_survey!AS325</f>
        <v>1</v>
      </c>
      <c r="BB326" s="17">
        <f>data_survey!AT325</f>
        <v>2</v>
      </c>
      <c r="BC326" s="17">
        <f>data_survey!AU325</f>
        <v>2</v>
      </c>
      <c r="BD326" s="17">
        <f>data_survey!AV325</f>
        <v>2</v>
      </c>
      <c r="BE326" s="17">
        <f>data_survey!AW325</f>
        <v>1</v>
      </c>
      <c r="BF326" s="17">
        <f>data_survey!AX325</f>
        <v>1</v>
      </c>
      <c r="BG326" s="17"/>
    </row>
    <row r="327">
      <c r="A327" s="17">
        <f>if(data_survey!C326="Nam", 0, 1)</f>
        <v>1</v>
      </c>
      <c r="B327" s="17">
        <f>IFERROR(__xludf.DUMMYFUNCTION("LET(
  t, LOWER(TRIM(data_survey!E326)),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27" s="17">
        <f>IFERROR(__xludf.DUMMYFUNCTION("LET(
  t, LOWER(TRIM(data_survey!G326)),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27" s="17">
        <f>IFERROR(__xludf.DUMMYFUNCTION("LET(
  text, LOWER(data_survey!I326),
  IFERROR(
    IFS(
      REGEXMATCH(text,""ở cùng gia đình|ở trọ cùng gia đình""), 0,
      REGEXMATCH(text,""thuê trọ""), 1,
      REGEXMATCH(text,""ở ktx""), 2,
      REGEXMATCH(text,""có nhà tại khu vực đang học|c"&amp;"ó nhà|ở riêng tại chung cư""), 3,
      REGEXMATCH(text,""ở nhà người quen""), 4
    ),
  -1)
)"),1.0)</f>
        <v>1</v>
      </c>
      <c r="E327" s="17">
        <f>IFERROR(__xludf.DUMMYFUNCTION("LET(
  t, LOWER(TRIM(data_survey!K326)),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27" s="17">
        <f>IFERROR(__xludf.DUMMYFUNCTION("LET(
  t, LOWER(TRIM(data_survey!M326)),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27" s="17">
        <f>if(data_survey!O326="Có", 1, 0)</f>
        <v>1</v>
      </c>
      <c r="H327" s="17">
        <f>if(data_survey!R326="", 0, data_survey!R326)</f>
        <v>1</v>
      </c>
      <c r="I327" s="17">
        <f>data_survey!W326</f>
        <v>15</v>
      </c>
      <c r="J327" s="17">
        <f>if(data_survey!AF326="Không áp lực", 0, if(data_survey!AF326="Có chút áp lực", 1, if(data_survey!AF326="Áp lực nhiều", 2, 3)))</f>
        <v>2</v>
      </c>
      <c r="K327" s="17">
        <f>SWITCH(data_survey!AG326,
 "Không ảnh hưởng",0,
 "Có chút ảnh hưởng",1,
 "Ảnh hưởng nhiều",2,
 "Ảnh hưởng rất nhiều",3)</f>
        <v>1</v>
      </c>
      <c r="L327" s="17">
        <f>SWITCH(data_survey!AD326,
 "Không",0,
 "Có một chút",1,
 "Rất lo lắng",2)</f>
        <v>1</v>
      </c>
      <c r="M327" s="17">
        <f>SWITCH(data_survey!AE326,
 "Không",0,
 "Có một chút",1,
 "Nhiều",2)</f>
        <v>1</v>
      </c>
      <c r="N327" s="17">
        <f>data_survey!BV326</f>
        <v>2</v>
      </c>
      <c r="O327" s="17">
        <f>SWITCH(data_survey!BY326,
 "Không",0,
 "Có",1,
 "Nhiều",2)</f>
        <v>0</v>
      </c>
      <c r="P327" s="17">
        <f>if(data_survey!BW326="Không", 0, 1)</f>
        <v>1</v>
      </c>
      <c r="Q327" s="17">
        <f>IF(OR(
ISNUMBER(SEARCH("cha",data_survey!BX326)),
ISNUMBER(SEARCH("mẹ",data_survey!BX326)),
ISNUMBER(SEARCH("ba mẹ",data_survey!BX326)),
ISNUMBER(SEARCH("bame",data_survey!BX326)),
ISNUMBER(SEARCH("gia đình",data_survey!BX326)),
ISNUMBER(SEARCH("chị",data_survey!BX326)),
ISNUMBER(SEARCH("anh",data_survey!BX326)),
ISNUMBER(SEARCH("ông bà",data_survey!BX326)),
ISNUMBER(SEARCH("giám hộ",data_survey!BX326))
),1,
IF(OR(
ISNUMBER(SEARCH("bản thân",data_survey!BX326)),
ISNUMBER(SEARCH("tự mình",data_survey!BX326)),
ISNUMBER(SEARCH("tự bản thân",data_survey!BX326)),
ISNUMBER(SEARCH("tiền đi làm",data_survey!BX326)),
ISNUMBER(SEARCH("nghiên cứu khoa học",data_survey!BX326)),
ISNUMBER(SEARCH("một nửa lo",data_survey!BX326))
),2,
IF(OR(
ISNUMBER(SEARCH("học bổng",data_survey!BX326)),
ISNUMBER(SEARCH("giảm học phí",data_survey!BX326)),
ISNUMBER(SEARCH("không cần HP",data_survey!BX326)),
ISNUMBER(SEARCH("sư phạm",data_survey!BX326))
),3,4)))</f>
        <v>1</v>
      </c>
      <c r="R327" s="17">
        <f>data_survey!AN326</f>
        <v>1</v>
      </c>
      <c r="S327" s="17">
        <f>data_survey!AJ326</f>
        <v>1</v>
      </c>
      <c r="T327" s="17">
        <f>data_survey!AJ326</f>
        <v>1</v>
      </c>
      <c r="U327" s="17">
        <f>data_survey!CI326</f>
        <v>2</v>
      </c>
      <c r="V327" s="17">
        <f>data_survey!CG326</f>
        <v>1</v>
      </c>
      <c r="W327" s="17">
        <f>data_survey!CE326</f>
        <v>1</v>
      </c>
      <c r="X327" s="17">
        <f>data_survey!CC326</f>
        <v>2</v>
      </c>
      <c r="Y327" s="17">
        <f>data_survey!CA326</f>
        <v>1</v>
      </c>
      <c r="Z327" s="17">
        <f>data_survey!BN326</f>
        <v>1</v>
      </c>
      <c r="AA327" s="17">
        <f>data_survey!BP326</f>
        <v>0</v>
      </c>
      <c r="AB327" s="17">
        <f>data_survey!BQ326</f>
        <v>1</v>
      </c>
      <c r="AC327" s="17">
        <f>data_survey!BT326</f>
        <v>1</v>
      </c>
      <c r="AD327" s="17">
        <f>data_survey!CU326</f>
        <v>0</v>
      </c>
      <c r="AE327" s="17">
        <f>data_survey!CV326</f>
        <v>0</v>
      </c>
      <c r="AF327" s="17">
        <f>data_survey!CW326</f>
        <v>0</v>
      </c>
      <c r="AG327" s="17">
        <f>data_survey!CO326</f>
        <v>1</v>
      </c>
      <c r="AH327" s="17">
        <f>data_survey!DA326</f>
        <v>0</v>
      </c>
      <c r="AI327" s="17">
        <f>data_survey!DC326</f>
        <v>0</v>
      </c>
      <c r="AJ327" s="17">
        <f>data_survey!DQ326</f>
        <v>0</v>
      </c>
      <c r="AK327" s="17">
        <f>data_survey!DF326</f>
        <v>0</v>
      </c>
      <c r="AL327" s="17">
        <f>if(AK327=1, data_survey!DN326, 0)</f>
        <v>0</v>
      </c>
      <c r="AM327" s="17">
        <f>data_survey!CM326</f>
        <v>6</v>
      </c>
      <c r="AN327" s="17">
        <f>data_survey!DH326</f>
        <v>0</v>
      </c>
      <c r="AO327" s="17">
        <f>data_survey!DJ326</f>
        <v>0</v>
      </c>
      <c r="AP327" s="17">
        <f>data_survey!DL326</f>
        <v>0</v>
      </c>
      <c r="AQ327" s="17">
        <f>data_survey!BC326</f>
        <v>4</v>
      </c>
      <c r="AR327" s="17">
        <f>data_survey!BD326</f>
        <v>4</v>
      </c>
      <c r="AS327" s="17">
        <f>data_survey!BE326</f>
        <v>4</v>
      </c>
      <c r="AT327" s="17">
        <f>data_survey!BF326</f>
        <v>4</v>
      </c>
      <c r="AU327" s="17">
        <f>data_survey!BG326</f>
        <v>4</v>
      </c>
      <c r="AV327" s="17">
        <f>data_survey!BH326</f>
        <v>2</v>
      </c>
      <c r="AW327" s="17">
        <f>data_survey!BI326</f>
        <v>4</v>
      </c>
      <c r="AX327" s="17">
        <f>data_survey!AP326</f>
        <v>3</v>
      </c>
      <c r="AY327" s="17">
        <f>data_survey!AQ326</f>
        <v>2</v>
      </c>
      <c r="AZ327" s="17">
        <f>data_survey!AR326</f>
        <v>4</v>
      </c>
      <c r="BA327" s="17">
        <f>data_survey!AS326</f>
        <v>4</v>
      </c>
      <c r="BB327" s="17">
        <f>data_survey!AT326</f>
        <v>4</v>
      </c>
      <c r="BC327" s="17">
        <f>data_survey!AU326</f>
        <v>1</v>
      </c>
      <c r="BD327" s="17">
        <f>data_survey!AV326</f>
        <v>4</v>
      </c>
      <c r="BE327" s="17">
        <f>data_survey!AW326</f>
        <v>3</v>
      </c>
      <c r="BF327" s="17">
        <f>data_survey!AX326</f>
        <v>1</v>
      </c>
      <c r="BG327" s="17"/>
    </row>
    <row r="328">
      <c r="A328" s="17">
        <f>if(data_survey!C327="Nam", 0, 1)</f>
        <v>1</v>
      </c>
      <c r="B328" s="17">
        <f>IFERROR(__xludf.DUMMYFUNCTION("LET(
  t, LOWER(TRIM(data_survey!E327)),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28" s="17">
        <f>IFERROR(__xludf.DUMMYFUNCTION("LET(
  t, LOWER(TRIM(data_survey!G327)),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28" s="17">
        <f>IFERROR(__xludf.DUMMYFUNCTION("LET(
  text, LOWER(data_survey!I327),
  IFERROR(
    IFS(
      REGEXMATCH(text,""ở cùng gia đình|ở trọ cùng gia đình""), 0,
      REGEXMATCH(text,""thuê trọ""), 1,
      REGEXMATCH(text,""ở ktx""), 2,
      REGEXMATCH(text,""có nhà tại khu vực đang học|c"&amp;"ó nhà|ở riêng tại chung cư""), 3,
      REGEXMATCH(text,""ở nhà người quen""), 4
    ),
  -1)
)"),1.0)</f>
        <v>1</v>
      </c>
      <c r="E328" s="17">
        <f>IFERROR(__xludf.DUMMYFUNCTION("LET(
  t, LOWER(TRIM(data_survey!K327)),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28" s="17">
        <f>IFERROR(__xludf.DUMMYFUNCTION("LET(
  t, LOWER(TRIM(data_survey!M327)),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28" s="17">
        <f>if(data_survey!O327="Có", 1, 0)</f>
        <v>0</v>
      </c>
      <c r="H328" s="17">
        <f>if(data_survey!R327="", 0, data_survey!R327)</f>
        <v>0</v>
      </c>
      <c r="I328" s="17">
        <f>data_survey!W327</f>
        <v>0</v>
      </c>
      <c r="J328" s="17">
        <f>if(data_survey!AF327="Không áp lực", 0, if(data_survey!AF327="Có chút áp lực", 1, if(data_survey!AF327="Áp lực nhiều", 2, 3)))</f>
        <v>1</v>
      </c>
      <c r="K328" s="17">
        <f>SWITCH(data_survey!AG327,
 "Không ảnh hưởng",0,
 "Có chút ảnh hưởng",1,
 "Ảnh hưởng nhiều",2,
 "Ảnh hưởng rất nhiều",3)</f>
        <v>1</v>
      </c>
      <c r="L328" s="17">
        <f>SWITCH(data_survey!AD327,
 "Không",0,
 "Có một chút",1,
 "Rất lo lắng",2)</f>
        <v>2</v>
      </c>
      <c r="M328" s="17">
        <f>SWITCH(data_survey!AE327,
 "Không",0,
 "Có một chút",1,
 "Nhiều",2)</f>
        <v>1</v>
      </c>
      <c r="N328" s="17">
        <f>data_survey!BV327</f>
        <v>4</v>
      </c>
      <c r="O328" s="17">
        <f>SWITCH(data_survey!BY327,
 "Không",0,
 "Có",1,
 "Nhiều",2)</f>
        <v>0</v>
      </c>
      <c r="P328" s="17">
        <f>if(data_survey!BW327="Không", 0, 1)</f>
        <v>0</v>
      </c>
      <c r="Q328" s="17">
        <f>IF(OR(
ISNUMBER(SEARCH("cha",data_survey!BX327)),
ISNUMBER(SEARCH("mẹ",data_survey!BX327)),
ISNUMBER(SEARCH("ba mẹ",data_survey!BX327)),
ISNUMBER(SEARCH("bame",data_survey!BX327)),
ISNUMBER(SEARCH("gia đình",data_survey!BX327)),
ISNUMBER(SEARCH("chị",data_survey!BX327)),
ISNUMBER(SEARCH("anh",data_survey!BX327)),
ISNUMBER(SEARCH("ông bà",data_survey!BX327)),
ISNUMBER(SEARCH("giám hộ",data_survey!BX327))
),1,
IF(OR(
ISNUMBER(SEARCH("bản thân",data_survey!BX327)),
ISNUMBER(SEARCH("tự mình",data_survey!BX327)),
ISNUMBER(SEARCH("tự bản thân",data_survey!BX327)),
ISNUMBER(SEARCH("tiền đi làm",data_survey!BX327)),
ISNUMBER(SEARCH("nghiên cứu khoa học",data_survey!BX327)),
ISNUMBER(SEARCH("một nửa lo",data_survey!BX327))
),2,
IF(OR(
ISNUMBER(SEARCH("học bổng",data_survey!BX327)),
ISNUMBER(SEARCH("giảm học phí",data_survey!BX327)),
ISNUMBER(SEARCH("không cần HP",data_survey!BX327)),
ISNUMBER(SEARCH("sư phạm",data_survey!BX327))
),3,4)))</f>
        <v>1</v>
      </c>
      <c r="R328" s="17">
        <f>data_survey!AN327</f>
        <v>1</v>
      </c>
      <c r="S328" s="17">
        <f>data_survey!AJ327</f>
        <v>1</v>
      </c>
      <c r="T328" s="17">
        <f>data_survey!AJ327</f>
        <v>1</v>
      </c>
      <c r="U328" s="17">
        <f>data_survey!CI327</f>
        <v>0</v>
      </c>
      <c r="V328" s="17">
        <f>data_survey!CG327</f>
        <v>0</v>
      </c>
      <c r="W328" s="17">
        <f>data_survey!CE327</f>
        <v>1</v>
      </c>
      <c r="X328" s="17">
        <f>data_survey!CC327</f>
        <v>1</v>
      </c>
      <c r="Y328" s="17">
        <f>data_survey!CA327</f>
        <v>1</v>
      </c>
      <c r="Z328" s="17">
        <f>data_survey!BN327</f>
        <v>5</v>
      </c>
      <c r="AA328" s="17">
        <f>data_survey!BP327</f>
        <v>1</v>
      </c>
      <c r="AB328" s="17">
        <f>data_survey!BQ327</f>
        <v>5</v>
      </c>
      <c r="AC328" s="17">
        <f>data_survey!BT327</f>
        <v>1</v>
      </c>
      <c r="AD328" s="17">
        <f>data_survey!CU327</f>
        <v>0</v>
      </c>
      <c r="AE328" s="17">
        <f>data_survey!CV327</f>
        <v>0</v>
      </c>
      <c r="AF328" s="17">
        <f>data_survey!CW327</f>
        <v>0</v>
      </c>
      <c r="AG328" s="17">
        <f>data_survey!CO327</f>
        <v>0</v>
      </c>
      <c r="AH328" s="17">
        <f>data_survey!DA327</f>
        <v>1</v>
      </c>
      <c r="AI328" s="17">
        <f>data_survey!DC327</f>
        <v>1</v>
      </c>
      <c r="AJ328" s="17">
        <f>data_survey!DQ327</f>
        <v>0</v>
      </c>
      <c r="AK328" s="17">
        <f>data_survey!DF327</f>
        <v>0</v>
      </c>
      <c r="AL328" s="17">
        <f>if(AK328=1, data_survey!DN327, 0)</f>
        <v>0</v>
      </c>
      <c r="AM328" s="17">
        <f>data_survey!CM327</f>
        <v>3.5</v>
      </c>
      <c r="AN328" s="17">
        <f>data_survey!DH327</f>
        <v>0</v>
      </c>
      <c r="AO328" s="17">
        <f>data_survey!DJ327</f>
        <v>0</v>
      </c>
      <c r="AP328" s="17">
        <f>data_survey!DL327</f>
        <v>0</v>
      </c>
      <c r="AQ328" s="17">
        <f>data_survey!BC327</f>
        <v>2</v>
      </c>
      <c r="AR328" s="17">
        <f>data_survey!BD327</f>
        <v>2</v>
      </c>
      <c r="AS328" s="17">
        <f>data_survey!BE327</f>
        <v>2</v>
      </c>
      <c r="AT328" s="17">
        <f>data_survey!BF327</f>
        <v>2</v>
      </c>
      <c r="AU328" s="17">
        <f>data_survey!BG327</f>
        <v>3</v>
      </c>
      <c r="AV328" s="17">
        <f>data_survey!BH327</f>
        <v>2</v>
      </c>
      <c r="AW328" s="17">
        <f>data_survey!BI327</f>
        <v>2</v>
      </c>
      <c r="AX328" s="17">
        <f>data_survey!AP327</f>
        <v>2</v>
      </c>
      <c r="AY328" s="17">
        <f>data_survey!AQ327</f>
        <v>2</v>
      </c>
      <c r="AZ328" s="17">
        <f>data_survey!AR327</f>
        <v>2</v>
      </c>
      <c r="BA328" s="17">
        <f>data_survey!AS327</f>
        <v>2</v>
      </c>
      <c r="BB328" s="17">
        <f>data_survey!AT327</f>
        <v>2</v>
      </c>
      <c r="BC328" s="17">
        <f>data_survey!AU327</f>
        <v>4</v>
      </c>
      <c r="BD328" s="17">
        <f>data_survey!AV327</f>
        <v>2</v>
      </c>
      <c r="BE328" s="17">
        <f>data_survey!AW327</f>
        <v>1</v>
      </c>
      <c r="BF328" s="17">
        <f>data_survey!AX327</f>
        <v>1</v>
      </c>
      <c r="BG328" s="17"/>
    </row>
    <row r="329">
      <c r="A329" s="17">
        <f>if(data_survey!C328="Nam", 0, 1)</f>
        <v>0</v>
      </c>
      <c r="B329" s="17">
        <f>IFERROR(__xludf.DUMMYFUNCTION("LET(
  t, LOWER(TRIM(data_survey!E328)),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29" s="17">
        <f>IFERROR(__xludf.DUMMYFUNCTION("LET(
  t, LOWER(TRIM(data_survey!G328)),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29" s="17">
        <f>IFERROR(__xludf.DUMMYFUNCTION("LET(
  text, LOWER(data_survey!I328),
  IFERROR(
    IFS(
      REGEXMATCH(text,""ở cùng gia đình|ở trọ cùng gia đình""), 0,
      REGEXMATCH(text,""thuê trọ""), 1,
      REGEXMATCH(text,""ở ktx""), 2,
      REGEXMATCH(text,""có nhà tại khu vực đang học|c"&amp;"ó nhà|ở riêng tại chung cư""), 3,
      REGEXMATCH(text,""ở nhà người quen""), 4
    ),
  -1)
)"),0.0)</f>
        <v>0</v>
      </c>
      <c r="E329" s="17">
        <f>IFERROR(__xludf.DUMMYFUNCTION("LET(
  t, LOWER(TRIM(data_survey!K328)),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29" s="17">
        <f>IFERROR(__xludf.DUMMYFUNCTION("LET(
  t, LOWER(TRIM(data_survey!M328)),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29" s="17">
        <f>if(data_survey!O328="Có", 1, 0)</f>
        <v>0</v>
      </c>
      <c r="H329" s="17">
        <f>if(data_survey!R328="", 0, data_survey!R328)</f>
        <v>0</v>
      </c>
      <c r="I329" s="17">
        <f>data_survey!W328</f>
        <v>0</v>
      </c>
      <c r="J329" s="17">
        <f>if(data_survey!AF328="Không áp lực", 0, if(data_survey!AF328="Có chút áp lực", 1, if(data_survey!AF328="Áp lực nhiều", 2, 3)))</f>
        <v>1</v>
      </c>
      <c r="K329" s="17">
        <f>SWITCH(data_survey!AG328,
 "Không ảnh hưởng",0,
 "Có chút ảnh hưởng",1,
 "Ảnh hưởng nhiều",2,
 "Ảnh hưởng rất nhiều",3)</f>
        <v>1</v>
      </c>
      <c r="L329" s="17">
        <f>SWITCH(data_survey!AD328,
 "Không",0,
 "Có một chút",1,
 "Rất lo lắng",2)</f>
        <v>1</v>
      </c>
      <c r="M329" s="17">
        <f>SWITCH(data_survey!AE328,
 "Không",0,
 "Có một chút",1,
 "Nhiều",2)</f>
        <v>1</v>
      </c>
      <c r="N329" s="17">
        <f>data_survey!BV328</f>
        <v>3</v>
      </c>
      <c r="O329" s="17">
        <f>SWITCH(data_survey!BY328,
 "Không",0,
 "Có",1,
 "Nhiều",2)</f>
        <v>1</v>
      </c>
      <c r="P329" s="17">
        <f>if(data_survey!BW328="Không", 0, 1)</f>
        <v>0</v>
      </c>
      <c r="Q329" s="17">
        <f>IF(OR(
ISNUMBER(SEARCH("cha",data_survey!BX328)),
ISNUMBER(SEARCH("mẹ",data_survey!BX328)),
ISNUMBER(SEARCH("ba mẹ",data_survey!BX328)),
ISNUMBER(SEARCH("bame",data_survey!BX328)),
ISNUMBER(SEARCH("gia đình",data_survey!BX328)),
ISNUMBER(SEARCH("chị",data_survey!BX328)),
ISNUMBER(SEARCH("anh",data_survey!BX328)),
ISNUMBER(SEARCH("ông bà",data_survey!BX328)),
ISNUMBER(SEARCH("giám hộ",data_survey!BX328))
),1,
IF(OR(
ISNUMBER(SEARCH("bản thân",data_survey!BX328)),
ISNUMBER(SEARCH("tự mình",data_survey!BX328)),
ISNUMBER(SEARCH("tự bản thân",data_survey!BX328)),
ISNUMBER(SEARCH("tiền đi làm",data_survey!BX328)),
ISNUMBER(SEARCH("nghiên cứu khoa học",data_survey!BX328)),
ISNUMBER(SEARCH("một nửa lo",data_survey!BX328))
),2,
IF(OR(
ISNUMBER(SEARCH("học bổng",data_survey!BX328)),
ISNUMBER(SEARCH("giảm học phí",data_survey!BX328)),
ISNUMBER(SEARCH("không cần HP",data_survey!BX328)),
ISNUMBER(SEARCH("sư phạm",data_survey!BX328))
),3,4)))</f>
        <v>1</v>
      </c>
      <c r="R329" s="17">
        <f>data_survey!AN328</f>
        <v>0</v>
      </c>
      <c r="S329" s="17">
        <f>data_survey!AJ328</f>
        <v>0</v>
      </c>
      <c r="T329" s="17">
        <f>data_survey!AJ328</f>
        <v>0</v>
      </c>
      <c r="U329" s="17">
        <f>data_survey!CI328</f>
        <v>1</v>
      </c>
      <c r="V329" s="17">
        <f>data_survey!CG328</f>
        <v>1</v>
      </c>
      <c r="W329" s="17">
        <f>data_survey!CE328</f>
        <v>1</v>
      </c>
      <c r="X329" s="17">
        <f>data_survey!CC328</f>
        <v>1</v>
      </c>
      <c r="Y329" s="17">
        <f>data_survey!CA328</f>
        <v>1</v>
      </c>
      <c r="Z329" s="17">
        <f>data_survey!BN328</f>
        <v>1</v>
      </c>
      <c r="AA329" s="17">
        <f>data_survey!BP328</f>
        <v>0</v>
      </c>
      <c r="AB329" s="17">
        <f>data_survey!BQ328</f>
        <v>1</v>
      </c>
      <c r="AC329" s="17">
        <f>data_survey!BT328</f>
        <v>0</v>
      </c>
      <c r="AD329" s="17">
        <f>data_survey!CU328</f>
        <v>0</v>
      </c>
      <c r="AE329" s="17">
        <f>data_survey!CV328</f>
        <v>0</v>
      </c>
      <c r="AF329" s="17">
        <f>data_survey!CW328</f>
        <v>0</v>
      </c>
      <c r="AG329" s="17">
        <f>data_survey!CO328</f>
        <v>0</v>
      </c>
      <c r="AH329" s="17">
        <f>data_survey!DA328</f>
        <v>0</v>
      </c>
      <c r="AI329" s="17">
        <f>data_survey!DC328</f>
        <v>0</v>
      </c>
      <c r="AJ329" s="17">
        <f>data_survey!DQ328</f>
        <v>0</v>
      </c>
      <c r="AK329" s="17">
        <f>data_survey!DF328</f>
        <v>1</v>
      </c>
      <c r="AL329" s="17">
        <f>if(AK329=1, data_survey!DN328, 0)</f>
        <v>1.5</v>
      </c>
      <c r="AM329" s="17">
        <f>data_survey!CM328</f>
        <v>1.5</v>
      </c>
      <c r="AN329" s="17">
        <f>data_survey!DH328</f>
        <v>0</v>
      </c>
      <c r="AO329" s="17">
        <f>data_survey!DJ328</f>
        <v>0</v>
      </c>
      <c r="AP329" s="17">
        <f>data_survey!DL328</f>
        <v>0</v>
      </c>
      <c r="AQ329" s="17">
        <f>data_survey!BC328</f>
        <v>2</v>
      </c>
      <c r="AR329" s="17">
        <f>data_survey!BD328</f>
        <v>2</v>
      </c>
      <c r="AS329" s="17">
        <f>data_survey!BE328</f>
        <v>2</v>
      </c>
      <c r="AT329" s="17">
        <f>data_survey!BF328</f>
        <v>1</v>
      </c>
      <c r="AU329" s="17">
        <f>data_survey!BG328</f>
        <v>3</v>
      </c>
      <c r="AV329" s="17">
        <f>data_survey!BH328</f>
        <v>1</v>
      </c>
      <c r="AW329" s="17">
        <f>data_survey!BI328</f>
        <v>1</v>
      </c>
      <c r="AX329" s="17">
        <f>data_survey!AP328</f>
        <v>2</v>
      </c>
      <c r="AY329" s="17">
        <f>data_survey!AQ328</f>
        <v>2</v>
      </c>
      <c r="AZ329" s="17">
        <f>data_survey!AR328</f>
        <v>1</v>
      </c>
      <c r="BA329" s="17">
        <f>data_survey!AS328</f>
        <v>2</v>
      </c>
      <c r="BB329" s="17">
        <f>data_survey!AT328</f>
        <v>2</v>
      </c>
      <c r="BC329" s="17">
        <f>data_survey!AU328</f>
        <v>1</v>
      </c>
      <c r="BD329" s="17">
        <f>data_survey!AV328</f>
        <v>2</v>
      </c>
      <c r="BE329" s="17">
        <f>data_survey!AW328</f>
        <v>1</v>
      </c>
      <c r="BF329" s="17">
        <f>data_survey!AX328</f>
        <v>1</v>
      </c>
      <c r="BG329" s="17"/>
    </row>
    <row r="330">
      <c r="A330" s="17">
        <f>if(data_survey!C329="Nam", 0, 1)</f>
        <v>1</v>
      </c>
      <c r="B330" s="17">
        <f>IFERROR(__xludf.DUMMYFUNCTION("LET(
  t, LOWER(TRIM(data_survey!E329)),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30" s="17">
        <f>IFERROR(__xludf.DUMMYFUNCTION("LET(
  t, LOWER(TRIM(data_survey!G329)),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30" s="17">
        <f>IFERROR(__xludf.DUMMYFUNCTION("LET(
  text, LOWER(data_survey!I329),
  IFERROR(
    IFS(
      REGEXMATCH(text,""ở cùng gia đình|ở trọ cùng gia đình""), 0,
      REGEXMATCH(text,""thuê trọ""), 1,
      REGEXMATCH(text,""ở ktx""), 2,
      REGEXMATCH(text,""có nhà tại khu vực đang học|c"&amp;"ó nhà|ở riêng tại chung cư""), 3,
      REGEXMATCH(text,""ở nhà người quen""), 4
    ),
  -1)
)"),3.0)</f>
        <v>3</v>
      </c>
      <c r="E330" s="17">
        <f>IFERROR(__xludf.DUMMYFUNCTION("LET(
  t, LOWER(TRIM(data_survey!K329)),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30" s="17">
        <f>IFERROR(__xludf.DUMMYFUNCTION("LET(
  t, LOWER(TRIM(data_survey!M329)),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30" s="17">
        <f>if(data_survey!O329="Có", 1, 0)</f>
        <v>0</v>
      </c>
      <c r="H330" s="17">
        <f>if(data_survey!R329="", 0, data_survey!R329)</f>
        <v>0</v>
      </c>
      <c r="I330" s="17">
        <f>data_survey!W329</f>
        <v>0</v>
      </c>
      <c r="J330" s="17">
        <f>if(data_survey!AF329="Không áp lực", 0, if(data_survey!AF329="Có chút áp lực", 1, if(data_survey!AF329="Áp lực nhiều", 2, 3)))</f>
        <v>2</v>
      </c>
      <c r="K330" s="17">
        <f>SWITCH(data_survey!AG329,
 "Không ảnh hưởng",0,
 "Có chút ảnh hưởng",1,
 "Ảnh hưởng nhiều",2,
 "Ảnh hưởng rất nhiều",3)</f>
        <v>1</v>
      </c>
      <c r="L330" s="17">
        <f>SWITCH(data_survey!AD329,
 "Không",0,
 "Có một chút",1,
 "Rất lo lắng",2)</f>
        <v>2</v>
      </c>
      <c r="M330" s="17">
        <f>SWITCH(data_survey!AE329,
 "Không",0,
 "Có một chút",1,
 "Nhiều",2)</f>
        <v>1</v>
      </c>
      <c r="N330" s="17">
        <f>data_survey!BV329</f>
        <v>3</v>
      </c>
      <c r="O330" s="17">
        <f>SWITCH(data_survey!BY329,
 "Không",0,
 "Có",1,
 "Nhiều",2)</f>
        <v>0</v>
      </c>
      <c r="P330" s="17">
        <f>if(data_survey!BW329="Không", 0, 1)</f>
        <v>0</v>
      </c>
      <c r="Q330" s="17">
        <f>IF(OR(
ISNUMBER(SEARCH("cha",data_survey!BX329)),
ISNUMBER(SEARCH("mẹ",data_survey!BX329)),
ISNUMBER(SEARCH("ba mẹ",data_survey!BX329)),
ISNUMBER(SEARCH("bame",data_survey!BX329)),
ISNUMBER(SEARCH("gia đình",data_survey!BX329)),
ISNUMBER(SEARCH("chị",data_survey!BX329)),
ISNUMBER(SEARCH("anh",data_survey!BX329)),
ISNUMBER(SEARCH("ông bà",data_survey!BX329)),
ISNUMBER(SEARCH("giám hộ",data_survey!BX329))
),1,
IF(OR(
ISNUMBER(SEARCH("bản thân",data_survey!BX329)),
ISNUMBER(SEARCH("tự mình",data_survey!BX329)),
ISNUMBER(SEARCH("tự bản thân",data_survey!BX329)),
ISNUMBER(SEARCH("tiền đi làm",data_survey!BX329)),
ISNUMBER(SEARCH("nghiên cứu khoa học",data_survey!BX329)),
ISNUMBER(SEARCH("một nửa lo",data_survey!BX329))
),2,
IF(OR(
ISNUMBER(SEARCH("học bổng",data_survey!BX329)),
ISNUMBER(SEARCH("giảm học phí",data_survey!BX329)),
ISNUMBER(SEARCH("không cần HP",data_survey!BX329)),
ISNUMBER(SEARCH("sư phạm",data_survey!BX329))
),3,4)))</f>
        <v>1</v>
      </c>
      <c r="R330" s="17">
        <f>data_survey!AN329</f>
        <v>0</v>
      </c>
      <c r="S330" s="17">
        <f>data_survey!AJ329</f>
        <v>1</v>
      </c>
      <c r="T330" s="17">
        <f>data_survey!AJ329</f>
        <v>1</v>
      </c>
      <c r="U330" s="17">
        <f>data_survey!CI329</f>
        <v>1</v>
      </c>
      <c r="V330" s="17">
        <f>data_survey!CG329</f>
        <v>0</v>
      </c>
      <c r="W330" s="17">
        <f>data_survey!CE329</f>
        <v>0</v>
      </c>
      <c r="X330" s="17">
        <f>data_survey!CC329</f>
        <v>1</v>
      </c>
      <c r="Y330" s="17">
        <f>data_survey!CA329</f>
        <v>1</v>
      </c>
      <c r="Z330" s="17">
        <f>data_survey!BN329</f>
        <v>3</v>
      </c>
      <c r="AA330" s="17">
        <f>data_survey!BP329</f>
        <v>1</v>
      </c>
      <c r="AB330" s="17">
        <f>data_survey!BQ329</f>
        <v>2</v>
      </c>
      <c r="AC330" s="17">
        <f>data_survey!BT329</f>
        <v>1</v>
      </c>
      <c r="AD330" s="17">
        <f>data_survey!CU329</f>
        <v>0</v>
      </c>
      <c r="AE330" s="17">
        <f>data_survey!CV329</f>
        <v>0</v>
      </c>
      <c r="AF330" s="17">
        <f>data_survey!CW329</f>
        <v>0</v>
      </c>
      <c r="AG330" s="17">
        <f>data_survey!CO329</f>
        <v>0</v>
      </c>
      <c r="AH330" s="17">
        <f>data_survey!DA329</f>
        <v>0</v>
      </c>
      <c r="AI330" s="17">
        <f>data_survey!DC329</f>
        <v>0</v>
      </c>
      <c r="AJ330" s="17">
        <f>data_survey!DQ329</f>
        <v>0</v>
      </c>
      <c r="AK330" s="17">
        <f>data_survey!DF329</f>
        <v>0</v>
      </c>
      <c r="AL330" s="17">
        <f>if(AK330=1, data_survey!DN329, 0)</f>
        <v>0</v>
      </c>
      <c r="AM330" s="17">
        <f>data_survey!CM329</f>
        <v>6</v>
      </c>
      <c r="AN330" s="17">
        <f>data_survey!DH329</f>
        <v>0</v>
      </c>
      <c r="AO330" s="17">
        <f>data_survey!DJ329</f>
        <v>0</v>
      </c>
      <c r="AP330" s="17">
        <f>data_survey!DL329</f>
        <v>0</v>
      </c>
      <c r="AQ330" s="17">
        <f>data_survey!BC329</f>
        <v>1</v>
      </c>
      <c r="AR330" s="17">
        <f>data_survey!BD329</f>
        <v>2</v>
      </c>
      <c r="AS330" s="17">
        <f>data_survey!BE329</f>
        <v>1</v>
      </c>
      <c r="AT330" s="17">
        <f>data_survey!BF329</f>
        <v>1</v>
      </c>
      <c r="AU330" s="17">
        <f>data_survey!BG329</f>
        <v>3</v>
      </c>
      <c r="AV330" s="17">
        <f>data_survey!BH329</f>
        <v>2</v>
      </c>
      <c r="AW330" s="17">
        <f>data_survey!BI329</f>
        <v>1</v>
      </c>
      <c r="AX330" s="17">
        <f>data_survey!AP329</f>
        <v>2</v>
      </c>
      <c r="AY330" s="17">
        <f>data_survey!AQ329</f>
        <v>1</v>
      </c>
      <c r="AZ330" s="17">
        <f>data_survey!AR329</f>
        <v>2</v>
      </c>
      <c r="BA330" s="17">
        <f>data_survey!AS329</f>
        <v>4</v>
      </c>
      <c r="BB330" s="17">
        <f>data_survey!AT329</f>
        <v>2</v>
      </c>
      <c r="BC330" s="17">
        <f>data_survey!AU329</f>
        <v>3</v>
      </c>
      <c r="BD330" s="17">
        <f>data_survey!AV329</f>
        <v>2</v>
      </c>
      <c r="BE330" s="17">
        <f>data_survey!AW329</f>
        <v>1</v>
      </c>
      <c r="BF330" s="17">
        <f>data_survey!AX329</f>
        <v>1</v>
      </c>
      <c r="BG330" s="17"/>
    </row>
    <row r="331">
      <c r="A331" s="17">
        <f>if(data_survey!C330="Nam", 0, 1)</f>
        <v>0</v>
      </c>
      <c r="B331" s="17">
        <f>IFERROR(__xludf.DUMMYFUNCTION("LET(
  t, LOWER(TRIM(data_survey!E330)),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331" s="17">
        <f>IFERROR(__xludf.DUMMYFUNCTION("LET(
  t, LOWER(TRIM(data_survey!G330)),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31" s="17">
        <f>IFERROR(__xludf.DUMMYFUNCTION("LET(
  text, LOWER(data_survey!I330),
  IFERROR(
    IFS(
      REGEXMATCH(text,""ở cùng gia đình|ở trọ cùng gia đình""), 0,
      REGEXMATCH(text,""thuê trọ""), 1,
      REGEXMATCH(text,""ở ktx""), 2,
      REGEXMATCH(text,""có nhà tại khu vực đang học|c"&amp;"ó nhà|ở riêng tại chung cư""), 3,
      REGEXMATCH(text,""ở nhà người quen""), 4
    ),
  -1)
)"),0.0)</f>
        <v>0</v>
      </c>
      <c r="E331" s="17">
        <f>IFERROR(__xludf.DUMMYFUNCTION("LET(
  t, LOWER(TRIM(data_survey!K330)),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31" s="17">
        <f>IFERROR(__xludf.DUMMYFUNCTION("LET(
  t, LOWER(TRIM(data_survey!M330)),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31" s="17">
        <f>if(data_survey!O330="Có", 1, 0)</f>
        <v>0</v>
      </c>
      <c r="H331" s="17">
        <f>if(data_survey!R330="", 0, data_survey!R330)</f>
        <v>0</v>
      </c>
      <c r="I331" s="17">
        <f>data_survey!W330</f>
        <v>0</v>
      </c>
      <c r="J331" s="17">
        <f>if(data_survey!AF330="Không áp lực", 0, if(data_survey!AF330="Có chút áp lực", 1, if(data_survey!AF330="Áp lực nhiều", 2, 3)))</f>
        <v>0</v>
      </c>
      <c r="K331" s="17">
        <f>SWITCH(data_survey!AG330,
 "Không ảnh hưởng",0,
 "Có chút ảnh hưởng",1,
 "Ảnh hưởng nhiều",2,
 "Ảnh hưởng rất nhiều",3)</f>
        <v>1</v>
      </c>
      <c r="L331" s="17">
        <f>SWITCH(data_survey!AD330,
 "Không",0,
 "Có một chút",1,
 "Rất lo lắng",2)</f>
        <v>1</v>
      </c>
      <c r="M331" s="17">
        <f>SWITCH(data_survey!AE330,
 "Không",0,
 "Có một chút",1,
 "Nhiều",2)</f>
        <v>0</v>
      </c>
      <c r="N331" s="17">
        <f>data_survey!BV330</f>
        <v>3</v>
      </c>
      <c r="O331" s="17">
        <f>SWITCH(data_survey!BY330,
 "Không",0,
 "Có",1,
 "Nhiều",2)</f>
        <v>0</v>
      </c>
      <c r="P331" s="17">
        <f>if(data_survey!BW330="Không", 0, 1)</f>
        <v>0</v>
      </c>
      <c r="Q331" s="17">
        <f>IF(OR(
ISNUMBER(SEARCH("cha",data_survey!BX330)),
ISNUMBER(SEARCH("mẹ",data_survey!BX330)),
ISNUMBER(SEARCH("ba mẹ",data_survey!BX330)),
ISNUMBER(SEARCH("bame",data_survey!BX330)),
ISNUMBER(SEARCH("gia đình",data_survey!BX330)),
ISNUMBER(SEARCH("chị",data_survey!BX330)),
ISNUMBER(SEARCH("anh",data_survey!BX330)),
ISNUMBER(SEARCH("ông bà",data_survey!BX330)),
ISNUMBER(SEARCH("giám hộ",data_survey!BX330))
),1,
IF(OR(
ISNUMBER(SEARCH("bản thân",data_survey!BX330)),
ISNUMBER(SEARCH("tự mình",data_survey!BX330)),
ISNUMBER(SEARCH("tự bản thân",data_survey!BX330)),
ISNUMBER(SEARCH("tiền đi làm",data_survey!BX330)),
ISNUMBER(SEARCH("nghiên cứu khoa học",data_survey!BX330)),
ISNUMBER(SEARCH("một nửa lo",data_survey!BX330))
),2,
IF(OR(
ISNUMBER(SEARCH("học bổng",data_survey!BX330)),
ISNUMBER(SEARCH("giảm học phí",data_survey!BX330)),
ISNUMBER(SEARCH("không cần HP",data_survey!BX330)),
ISNUMBER(SEARCH("sư phạm",data_survey!BX330))
),3,4)))</f>
        <v>1</v>
      </c>
      <c r="R331" s="17">
        <f>data_survey!AN330</f>
        <v>0</v>
      </c>
      <c r="S331" s="17">
        <f>data_survey!AJ330</f>
        <v>0</v>
      </c>
      <c r="T331" s="17">
        <f>data_survey!AJ330</f>
        <v>0</v>
      </c>
      <c r="U331" s="17">
        <f>data_survey!CI330</f>
        <v>1</v>
      </c>
      <c r="V331" s="17">
        <f>data_survey!CG330</f>
        <v>2</v>
      </c>
      <c r="W331" s="17">
        <f>data_survey!CE330</f>
        <v>1</v>
      </c>
      <c r="X331" s="17">
        <f>data_survey!CC330</f>
        <v>1</v>
      </c>
      <c r="Y331" s="17">
        <f>data_survey!CA330</f>
        <v>1</v>
      </c>
      <c r="Z331" s="17">
        <f>data_survey!BN330</f>
        <v>5</v>
      </c>
      <c r="AA331" s="17">
        <f>data_survey!BP330</f>
        <v>0</v>
      </c>
      <c r="AB331" s="17">
        <f>data_survey!BQ330</f>
        <v>4</v>
      </c>
      <c r="AC331" s="17">
        <f>data_survey!BT330</f>
        <v>1</v>
      </c>
      <c r="AD331" s="17">
        <f>data_survey!CU330</f>
        <v>0</v>
      </c>
      <c r="AE331" s="17">
        <f>data_survey!CV330</f>
        <v>0</v>
      </c>
      <c r="AF331" s="17">
        <f>data_survey!CW330</f>
        <v>0</v>
      </c>
      <c r="AG331" s="17">
        <f>data_survey!CO330</f>
        <v>0</v>
      </c>
      <c r="AH331" s="17">
        <f>data_survey!DA330</f>
        <v>1</v>
      </c>
      <c r="AI331" s="17">
        <f>data_survey!DC330</f>
        <v>0</v>
      </c>
      <c r="AJ331" s="17">
        <f>data_survey!DQ330</f>
        <v>0</v>
      </c>
      <c r="AK331" s="17">
        <f>data_survey!DF330</f>
        <v>1</v>
      </c>
      <c r="AL331" s="17">
        <f>if(AK331=1, data_survey!DN330, 0)</f>
        <v>1.5</v>
      </c>
      <c r="AM331" s="17">
        <f>data_survey!CM330</f>
        <v>1.5</v>
      </c>
      <c r="AN331" s="17">
        <f>data_survey!DH330</f>
        <v>1</v>
      </c>
      <c r="AO331" s="17">
        <f>data_survey!DJ330</f>
        <v>0</v>
      </c>
      <c r="AP331" s="17">
        <f>data_survey!DL330</f>
        <v>0</v>
      </c>
      <c r="AQ331" s="17">
        <f>data_survey!BC330</f>
        <v>2</v>
      </c>
      <c r="AR331" s="17">
        <f>data_survey!BD330</f>
        <v>2</v>
      </c>
      <c r="AS331" s="17">
        <f>data_survey!BE330</f>
        <v>4</v>
      </c>
      <c r="AT331" s="17">
        <f>data_survey!BF330</f>
        <v>4</v>
      </c>
      <c r="AU331" s="17">
        <f>data_survey!BG330</f>
        <v>2</v>
      </c>
      <c r="AV331" s="17">
        <f>data_survey!BH330</f>
        <v>2</v>
      </c>
      <c r="AW331" s="17">
        <f>data_survey!BI330</f>
        <v>2</v>
      </c>
      <c r="AX331" s="17">
        <f>data_survey!AP330</f>
        <v>4</v>
      </c>
      <c r="AY331" s="17">
        <f>data_survey!AQ330</f>
        <v>2</v>
      </c>
      <c r="AZ331" s="17">
        <f>data_survey!AR330</f>
        <v>4</v>
      </c>
      <c r="BA331" s="17">
        <f>data_survey!AS330</f>
        <v>4</v>
      </c>
      <c r="BB331" s="17">
        <f>data_survey!AT330</f>
        <v>4</v>
      </c>
      <c r="BC331" s="17">
        <f>data_survey!AU330</f>
        <v>4</v>
      </c>
      <c r="BD331" s="17">
        <f>data_survey!AV330</f>
        <v>4</v>
      </c>
      <c r="BE331" s="17">
        <f>data_survey!AW330</f>
        <v>4</v>
      </c>
      <c r="BF331" s="17">
        <f>data_survey!AX330</f>
        <v>2</v>
      </c>
      <c r="BG331" s="17"/>
    </row>
    <row r="332">
      <c r="A332" s="17">
        <f>if(data_survey!C331="Nam", 0, 1)</f>
        <v>1</v>
      </c>
      <c r="B332" s="17">
        <f>IFERROR(__xludf.DUMMYFUNCTION("LET(
  t, LOWER(TRIM(data_survey!E331)),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32" s="17">
        <f>IFERROR(__xludf.DUMMYFUNCTION("LET(
  t, LOWER(TRIM(data_survey!G331)),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32" s="17">
        <f>IFERROR(__xludf.DUMMYFUNCTION("LET(
  text, LOWER(data_survey!I331),
  IFERROR(
    IFS(
      REGEXMATCH(text,""ở cùng gia đình|ở trọ cùng gia đình""), 0,
      REGEXMATCH(text,""thuê trọ""), 1,
      REGEXMATCH(text,""ở ktx""), 2,
      REGEXMATCH(text,""có nhà tại khu vực đang học|c"&amp;"ó nhà|ở riêng tại chung cư""), 3,
      REGEXMATCH(text,""ở nhà người quen""), 4
    ),
  -1)
)"),1.0)</f>
        <v>1</v>
      </c>
      <c r="E332" s="17">
        <f>IFERROR(__xludf.DUMMYFUNCTION("LET(
  t, LOWER(TRIM(data_survey!K331)),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32" s="17">
        <f>IFERROR(__xludf.DUMMYFUNCTION("LET(
  t, LOWER(TRIM(data_survey!M331)),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32" s="17">
        <f>if(data_survey!O331="Có", 1, 0)</f>
        <v>0</v>
      </c>
      <c r="H332" s="17">
        <f>if(data_survey!R331="", 0, data_survey!R331)</f>
        <v>0</v>
      </c>
      <c r="I332" s="17">
        <f>data_survey!W331</f>
        <v>0</v>
      </c>
      <c r="J332" s="17">
        <f>if(data_survey!AF331="Không áp lực", 0, if(data_survey!AF331="Có chút áp lực", 1, if(data_survey!AF331="Áp lực nhiều", 2, 3)))</f>
        <v>2</v>
      </c>
      <c r="K332" s="17">
        <f>SWITCH(data_survey!AG331,
 "Không ảnh hưởng",0,
 "Có chút ảnh hưởng",1,
 "Ảnh hưởng nhiều",2,
 "Ảnh hưởng rất nhiều",3)</f>
        <v>0</v>
      </c>
      <c r="L332" s="17">
        <f>SWITCH(data_survey!AD331,
 "Không",0,
 "Có một chút",1,
 "Rất lo lắng",2)</f>
        <v>2</v>
      </c>
      <c r="M332" s="17">
        <f>SWITCH(data_survey!AE331,
 "Không",0,
 "Có một chút",1,
 "Nhiều",2)</f>
        <v>0</v>
      </c>
      <c r="N332" s="17">
        <f>data_survey!BV331</f>
        <v>3</v>
      </c>
      <c r="O332" s="17">
        <f>SWITCH(data_survey!BY331,
 "Không",0,
 "Có",1,
 "Nhiều",2)</f>
        <v>1</v>
      </c>
      <c r="P332" s="17">
        <f>if(data_survey!BW331="Không", 0, 1)</f>
        <v>1</v>
      </c>
      <c r="Q332" s="17">
        <f>IF(OR(
ISNUMBER(SEARCH("cha",data_survey!BX331)),
ISNUMBER(SEARCH("mẹ",data_survey!BX331)),
ISNUMBER(SEARCH("ba mẹ",data_survey!BX331)),
ISNUMBER(SEARCH("bame",data_survey!BX331)),
ISNUMBER(SEARCH("gia đình",data_survey!BX331)),
ISNUMBER(SEARCH("chị",data_survey!BX331)),
ISNUMBER(SEARCH("anh",data_survey!BX331)),
ISNUMBER(SEARCH("ông bà",data_survey!BX331)),
ISNUMBER(SEARCH("giám hộ",data_survey!BX331))
),1,
IF(OR(
ISNUMBER(SEARCH("bản thân",data_survey!BX331)),
ISNUMBER(SEARCH("tự mình",data_survey!BX331)),
ISNUMBER(SEARCH("tự bản thân",data_survey!BX331)),
ISNUMBER(SEARCH("tiền đi làm",data_survey!BX331)),
ISNUMBER(SEARCH("nghiên cứu khoa học",data_survey!BX331)),
ISNUMBER(SEARCH("một nửa lo",data_survey!BX331))
),2,
IF(OR(
ISNUMBER(SEARCH("học bổng",data_survey!BX331)),
ISNUMBER(SEARCH("giảm học phí",data_survey!BX331)),
ISNUMBER(SEARCH("không cần HP",data_survey!BX331)),
ISNUMBER(SEARCH("sư phạm",data_survey!BX331))
),3,4)))</f>
        <v>1</v>
      </c>
      <c r="R332" s="17">
        <f>data_survey!AN331</f>
        <v>0</v>
      </c>
      <c r="S332" s="17">
        <f>data_survey!AJ331</f>
        <v>0</v>
      </c>
      <c r="T332" s="17">
        <f>data_survey!AJ331</f>
        <v>0</v>
      </c>
      <c r="U332" s="17">
        <f>data_survey!CI331</f>
        <v>0</v>
      </c>
      <c r="V332" s="17">
        <f>data_survey!CG331</f>
        <v>0</v>
      </c>
      <c r="W332" s="17">
        <f>data_survey!CE331</f>
        <v>0</v>
      </c>
      <c r="X332" s="17">
        <f>data_survey!CC331</f>
        <v>1</v>
      </c>
      <c r="Y332" s="17">
        <f>data_survey!CA331</f>
        <v>1</v>
      </c>
      <c r="Z332" s="17">
        <f>data_survey!BN331</f>
        <v>3</v>
      </c>
      <c r="AA332" s="17">
        <f>data_survey!BP331</f>
        <v>0</v>
      </c>
      <c r="AB332" s="17">
        <f>data_survey!BQ331</f>
        <v>4</v>
      </c>
      <c r="AC332" s="17">
        <f>data_survey!BT331</f>
        <v>0</v>
      </c>
      <c r="AD332" s="17">
        <f>data_survey!CU331</f>
        <v>0</v>
      </c>
      <c r="AE332" s="17">
        <f>data_survey!CV331</f>
        <v>0</v>
      </c>
      <c r="AF332" s="17">
        <f>data_survey!CW331</f>
        <v>0</v>
      </c>
      <c r="AG332" s="17">
        <f>data_survey!CO331</f>
        <v>0</v>
      </c>
      <c r="AH332" s="17">
        <f>data_survey!DA331</f>
        <v>0</v>
      </c>
      <c r="AI332" s="17">
        <f>data_survey!DC331</f>
        <v>0</v>
      </c>
      <c r="AJ332" s="17">
        <f>data_survey!DQ331</f>
        <v>0</v>
      </c>
      <c r="AK332" s="17">
        <f>data_survey!DF331</f>
        <v>0</v>
      </c>
      <c r="AL332" s="17">
        <f>if(AK332=1, data_survey!DN331, 0)</f>
        <v>0</v>
      </c>
      <c r="AM332" s="17">
        <f>data_survey!CM331</f>
        <v>6</v>
      </c>
      <c r="AN332" s="17">
        <f>data_survey!DH331</f>
        <v>0</v>
      </c>
      <c r="AO332" s="17">
        <f>data_survey!DJ331</f>
        <v>0</v>
      </c>
      <c r="AP332" s="17">
        <f>data_survey!DL331</f>
        <v>0</v>
      </c>
      <c r="AQ332" s="17">
        <f>data_survey!BC331</f>
        <v>1</v>
      </c>
      <c r="AR332" s="17">
        <f>data_survey!BD331</f>
        <v>1</v>
      </c>
      <c r="AS332" s="17">
        <f>data_survey!BE331</f>
        <v>3</v>
      </c>
      <c r="AT332" s="17">
        <f>data_survey!BF331</f>
        <v>1</v>
      </c>
      <c r="AU332" s="17">
        <f>data_survey!BG331</f>
        <v>2</v>
      </c>
      <c r="AV332" s="17">
        <f>data_survey!BH331</f>
        <v>1</v>
      </c>
      <c r="AW332" s="17">
        <f>data_survey!BI331</f>
        <v>2</v>
      </c>
      <c r="AX332" s="17">
        <f>data_survey!AP331</f>
        <v>2</v>
      </c>
      <c r="AY332" s="17">
        <f>data_survey!AQ331</f>
        <v>2</v>
      </c>
      <c r="AZ332" s="17">
        <f>data_survey!AR331</f>
        <v>1</v>
      </c>
      <c r="BA332" s="17">
        <f>data_survey!AS331</f>
        <v>2</v>
      </c>
      <c r="BB332" s="17">
        <f>data_survey!AT331</f>
        <v>1</v>
      </c>
      <c r="BC332" s="17">
        <f>data_survey!AU331</f>
        <v>1</v>
      </c>
      <c r="BD332" s="17">
        <f>data_survey!AV331</f>
        <v>1</v>
      </c>
      <c r="BE332" s="17">
        <f>data_survey!AW331</f>
        <v>1</v>
      </c>
      <c r="BF332" s="17">
        <f>data_survey!AX331</f>
        <v>1</v>
      </c>
      <c r="BG332" s="17"/>
    </row>
    <row r="333">
      <c r="A333" s="17">
        <f>if(data_survey!C332="Nam", 0, 1)</f>
        <v>1</v>
      </c>
      <c r="B333" s="17">
        <f>IFERROR(__xludf.DUMMYFUNCTION("LET(
  t, LOWER(TRIM(data_survey!E332)),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33" s="17">
        <f>IFERROR(__xludf.DUMMYFUNCTION("LET(
  t, LOWER(TRIM(data_survey!G332)),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33" s="17">
        <f>IFERROR(__xludf.DUMMYFUNCTION("LET(
  text, LOWER(data_survey!I332),
  IFERROR(
    IFS(
      REGEXMATCH(text,""ở cùng gia đình|ở trọ cùng gia đình""), 0,
      REGEXMATCH(text,""thuê trọ""), 1,
      REGEXMATCH(text,""ở ktx""), 2,
      REGEXMATCH(text,""có nhà tại khu vực đang học|c"&amp;"ó nhà|ở riêng tại chung cư""), 3,
      REGEXMATCH(text,""ở nhà người quen""), 4
    ),
  -1)
)"),0.0)</f>
        <v>0</v>
      </c>
      <c r="E333" s="17">
        <f>IFERROR(__xludf.DUMMYFUNCTION("LET(
  t, LOWER(TRIM(data_survey!K332)),
  IFERROR(
    IFS(
      REGEXMATCH(t,""xuất\s*sắc""), 0,
      REGEXMATCH(t,""^giỏi$""), 1,
      REGEXMATCH(t,""^khá$""), 2,
      REGEXMATCH(t,""trung bình|bình thường|^4$""), 3,
      REGEXMATCH(t,""rớt""), 4,"&amp;"
      REGEXMATCH(t,""năm nhất|tân sinh viên|mới|chưa|không|sắp thi|chuẩn bị thi|kq|kết quả|chưa có|chưa biết""), 5,
      TRUE, 5
    ),
  5)
)"),3.0)</f>
        <v>3</v>
      </c>
      <c r="F333" s="17">
        <f>IFERROR(__xludf.DUMMYFUNCTION("LET(
  t, LOWER(TRIM(data_survey!M332)),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33" s="17">
        <f>if(data_survey!O332="Có", 1, 0)</f>
        <v>1</v>
      </c>
      <c r="H333" s="17">
        <f>if(data_survey!R332="", 0, data_survey!R332)</f>
        <v>1</v>
      </c>
      <c r="I333" s="17">
        <f>data_survey!W332</f>
        <v>20</v>
      </c>
      <c r="J333" s="17">
        <f>if(data_survey!AF332="Không áp lực", 0, if(data_survey!AF332="Có chút áp lực", 1, if(data_survey!AF332="Áp lực nhiều", 2, 3)))</f>
        <v>1</v>
      </c>
      <c r="K333" s="17">
        <f>SWITCH(data_survey!AG332,
 "Không ảnh hưởng",0,
 "Có chút ảnh hưởng",1,
 "Ảnh hưởng nhiều",2,
 "Ảnh hưởng rất nhiều",3)</f>
        <v>1</v>
      </c>
      <c r="L333" s="17">
        <f>SWITCH(data_survey!AD332,
 "Không",0,
 "Có một chút",1,
 "Rất lo lắng",2)</f>
        <v>2</v>
      </c>
      <c r="M333" s="17">
        <f>SWITCH(data_survey!AE332,
 "Không",0,
 "Có một chút",1,
 "Nhiều",2)</f>
        <v>1</v>
      </c>
      <c r="N333" s="17">
        <f>data_survey!BV332</f>
        <v>3</v>
      </c>
      <c r="O333" s="17">
        <f>SWITCH(data_survey!BY332,
 "Không",0,
 "Có",1,
 "Nhiều",2)</f>
        <v>1</v>
      </c>
      <c r="P333" s="17">
        <f>if(data_survey!BW332="Không", 0, 1)</f>
        <v>1</v>
      </c>
      <c r="Q333" s="17">
        <f>IF(OR(
ISNUMBER(SEARCH("cha",data_survey!BX332)),
ISNUMBER(SEARCH("mẹ",data_survey!BX332)),
ISNUMBER(SEARCH("ba mẹ",data_survey!BX332)),
ISNUMBER(SEARCH("bame",data_survey!BX332)),
ISNUMBER(SEARCH("gia đình",data_survey!BX332)),
ISNUMBER(SEARCH("chị",data_survey!BX332)),
ISNUMBER(SEARCH("anh",data_survey!BX332)),
ISNUMBER(SEARCH("ông bà",data_survey!BX332)),
ISNUMBER(SEARCH("giám hộ",data_survey!BX332))
),1,
IF(OR(
ISNUMBER(SEARCH("bản thân",data_survey!BX332)),
ISNUMBER(SEARCH("tự mình",data_survey!BX332)),
ISNUMBER(SEARCH("tự bản thân",data_survey!BX332)),
ISNUMBER(SEARCH("tiền đi làm",data_survey!BX332)),
ISNUMBER(SEARCH("nghiên cứu khoa học",data_survey!BX332)),
ISNUMBER(SEARCH("một nửa lo",data_survey!BX332))
),2,
IF(OR(
ISNUMBER(SEARCH("học bổng",data_survey!BX332)),
ISNUMBER(SEARCH("giảm học phí",data_survey!BX332)),
ISNUMBER(SEARCH("không cần HP",data_survey!BX332)),
ISNUMBER(SEARCH("sư phạm",data_survey!BX332))
),3,4)))</f>
        <v>1</v>
      </c>
      <c r="R333" s="17">
        <f>data_survey!AN332</f>
        <v>2</v>
      </c>
      <c r="S333" s="17">
        <f>data_survey!AJ332</f>
        <v>2</v>
      </c>
      <c r="T333" s="17">
        <f>data_survey!AJ332</f>
        <v>2</v>
      </c>
      <c r="U333" s="17">
        <f>data_survey!CI332</f>
        <v>0</v>
      </c>
      <c r="V333" s="17">
        <f>data_survey!CG332</f>
        <v>0</v>
      </c>
      <c r="W333" s="17">
        <f>data_survey!CE332</f>
        <v>0</v>
      </c>
      <c r="X333" s="17">
        <f>data_survey!CC332</f>
        <v>1</v>
      </c>
      <c r="Y333" s="17">
        <f>data_survey!CA332</f>
        <v>1</v>
      </c>
      <c r="Z333" s="17">
        <f>data_survey!BN332</f>
        <v>4</v>
      </c>
      <c r="AA333" s="17">
        <f>data_survey!BP332</f>
        <v>1</v>
      </c>
      <c r="AB333" s="17">
        <f>data_survey!BQ332</f>
        <v>4</v>
      </c>
      <c r="AC333" s="17">
        <f>data_survey!BT332</f>
        <v>1</v>
      </c>
      <c r="AD333" s="17">
        <f>data_survey!CU332</f>
        <v>1</v>
      </c>
      <c r="AE333" s="17">
        <f>data_survey!CV332</f>
        <v>1</v>
      </c>
      <c r="AF333" s="17">
        <f>data_survey!CW332</f>
        <v>0</v>
      </c>
      <c r="AG333" s="17">
        <f>data_survey!CO332</f>
        <v>0</v>
      </c>
      <c r="AH333" s="17">
        <f>data_survey!DA332</f>
        <v>0</v>
      </c>
      <c r="AI333" s="17">
        <f>data_survey!DC332</f>
        <v>0</v>
      </c>
      <c r="AJ333" s="17">
        <f>data_survey!DQ332</f>
        <v>0</v>
      </c>
      <c r="AK333" s="17">
        <f>data_survey!DF332</f>
        <v>0</v>
      </c>
      <c r="AL333" s="17">
        <f>if(AK333=1, data_survey!DN332, 0)</f>
        <v>0</v>
      </c>
      <c r="AM333" s="17">
        <f>data_survey!CM332</f>
        <v>6</v>
      </c>
      <c r="AN333" s="17">
        <f>data_survey!DH332</f>
        <v>0</v>
      </c>
      <c r="AO333" s="17">
        <f>data_survey!DJ332</f>
        <v>0</v>
      </c>
      <c r="AP333" s="17">
        <f>data_survey!DL332</f>
        <v>0</v>
      </c>
      <c r="AQ333" s="17">
        <f>data_survey!BC332</f>
        <v>2</v>
      </c>
      <c r="AR333" s="17">
        <f>data_survey!BD332</f>
        <v>1</v>
      </c>
      <c r="AS333" s="17">
        <f>data_survey!BE332</f>
        <v>2</v>
      </c>
      <c r="AT333" s="17">
        <f>data_survey!BF332</f>
        <v>1</v>
      </c>
      <c r="AU333" s="17">
        <f>data_survey!BG332</f>
        <v>2</v>
      </c>
      <c r="AV333" s="17">
        <f>data_survey!BH332</f>
        <v>1</v>
      </c>
      <c r="AW333" s="17">
        <f>data_survey!BI332</f>
        <v>2</v>
      </c>
      <c r="AX333" s="17">
        <f>data_survey!AP332</f>
        <v>2</v>
      </c>
      <c r="AY333" s="17">
        <f>data_survey!AQ332</f>
        <v>2</v>
      </c>
      <c r="AZ333" s="17">
        <f>data_survey!AR332</f>
        <v>2</v>
      </c>
      <c r="BA333" s="17">
        <f>data_survey!AS332</f>
        <v>2</v>
      </c>
      <c r="BB333" s="17">
        <f>data_survey!AT332</f>
        <v>2</v>
      </c>
      <c r="BC333" s="17">
        <f>data_survey!AU332</f>
        <v>1</v>
      </c>
      <c r="BD333" s="17">
        <f>data_survey!AV332</f>
        <v>3</v>
      </c>
      <c r="BE333" s="17">
        <f>data_survey!AW332</f>
        <v>1</v>
      </c>
      <c r="BF333" s="17">
        <f>data_survey!AX332</f>
        <v>1</v>
      </c>
      <c r="BG333" s="17"/>
    </row>
    <row r="334">
      <c r="A334" s="17">
        <f>if(data_survey!C333="Nam", 0, 1)</f>
        <v>1</v>
      </c>
      <c r="B334" s="17">
        <f>IFERROR(__xludf.DUMMYFUNCTION("LET(
  t, LOWER(TRIM(data_survey!E333)),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34" s="17">
        <f>IFERROR(__xludf.DUMMYFUNCTION("LET(
  t, LOWER(TRIM(data_survey!G333)),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34" s="17">
        <f>IFERROR(__xludf.DUMMYFUNCTION("LET(
  text, LOWER(data_survey!I333),
  IFERROR(
    IFS(
      REGEXMATCH(text,""ở cùng gia đình|ở trọ cùng gia đình""), 0,
      REGEXMATCH(text,""thuê trọ""), 1,
      REGEXMATCH(text,""ở ktx""), 2,
      REGEXMATCH(text,""có nhà tại khu vực đang học|c"&amp;"ó nhà|ở riêng tại chung cư""), 3,
      REGEXMATCH(text,""ở nhà người quen""), 4
    ),
  -1)
)"),1.0)</f>
        <v>1</v>
      </c>
      <c r="E334" s="17">
        <f>IFERROR(__xludf.DUMMYFUNCTION("LET(
  t, LOWER(TRIM(data_survey!K333)),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34" s="17">
        <f>IFERROR(__xludf.DUMMYFUNCTION("LET(
  t, LOWER(TRIM(data_survey!M333)),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34" s="17">
        <f>if(data_survey!O333="Có", 1, 0)</f>
        <v>0</v>
      </c>
      <c r="H334" s="17">
        <f>if(data_survey!R333="", 0, data_survey!R333)</f>
        <v>0</v>
      </c>
      <c r="I334" s="17">
        <f>data_survey!W333</f>
        <v>0</v>
      </c>
      <c r="J334" s="17">
        <f>if(data_survey!AF333="Không áp lực", 0, if(data_survey!AF333="Có chút áp lực", 1, if(data_survey!AF333="Áp lực nhiều", 2, 3)))</f>
        <v>1</v>
      </c>
      <c r="K334" s="17">
        <f>SWITCH(data_survey!AG333,
 "Không ảnh hưởng",0,
 "Có chút ảnh hưởng",1,
 "Ảnh hưởng nhiều",2,
 "Ảnh hưởng rất nhiều",3)</f>
        <v>1</v>
      </c>
      <c r="L334" s="17">
        <f>SWITCH(data_survey!AD333,
 "Không",0,
 "Có một chút",1,
 "Rất lo lắng",2)</f>
        <v>2</v>
      </c>
      <c r="M334" s="17">
        <f>SWITCH(data_survey!AE333,
 "Không",0,
 "Có một chút",1,
 "Nhiều",2)</f>
        <v>0</v>
      </c>
      <c r="N334" s="17">
        <f>data_survey!BV333</f>
        <v>3</v>
      </c>
      <c r="O334" s="17">
        <f>SWITCH(data_survey!BY333,
 "Không",0,
 "Có",1,
 "Nhiều",2)</f>
        <v>0</v>
      </c>
      <c r="P334" s="17">
        <f>if(data_survey!BW333="Không", 0, 1)</f>
        <v>1</v>
      </c>
      <c r="Q334" s="17">
        <f>IF(OR(
ISNUMBER(SEARCH("cha",data_survey!BX333)),
ISNUMBER(SEARCH("mẹ",data_survey!BX333)),
ISNUMBER(SEARCH("ba mẹ",data_survey!BX333)),
ISNUMBER(SEARCH("bame",data_survey!BX333)),
ISNUMBER(SEARCH("gia đình",data_survey!BX333)),
ISNUMBER(SEARCH("chị",data_survey!BX333)),
ISNUMBER(SEARCH("anh",data_survey!BX333)),
ISNUMBER(SEARCH("ông bà",data_survey!BX333)),
ISNUMBER(SEARCH("giám hộ",data_survey!BX333))
),1,
IF(OR(
ISNUMBER(SEARCH("bản thân",data_survey!BX333)),
ISNUMBER(SEARCH("tự mình",data_survey!BX333)),
ISNUMBER(SEARCH("tự bản thân",data_survey!BX333)),
ISNUMBER(SEARCH("tiền đi làm",data_survey!BX333)),
ISNUMBER(SEARCH("nghiên cứu khoa học",data_survey!BX333)),
ISNUMBER(SEARCH("một nửa lo",data_survey!BX333))
),2,
IF(OR(
ISNUMBER(SEARCH("học bổng",data_survey!BX333)),
ISNUMBER(SEARCH("giảm học phí",data_survey!BX333)),
ISNUMBER(SEARCH("không cần HP",data_survey!BX333)),
ISNUMBER(SEARCH("sư phạm",data_survey!BX333))
),3,4)))</f>
        <v>1</v>
      </c>
      <c r="R334" s="17">
        <f>data_survey!AN333</f>
        <v>0</v>
      </c>
      <c r="S334" s="17">
        <f>data_survey!AJ333</f>
        <v>0</v>
      </c>
      <c r="T334" s="17">
        <f>data_survey!AJ333</f>
        <v>0</v>
      </c>
      <c r="U334" s="17">
        <f>data_survey!CI333</f>
        <v>1</v>
      </c>
      <c r="V334" s="17">
        <f>data_survey!CG333</f>
        <v>1</v>
      </c>
      <c r="W334" s="17">
        <f>data_survey!CE333</f>
        <v>1</v>
      </c>
      <c r="X334" s="17">
        <f>data_survey!CC333</f>
        <v>1</v>
      </c>
      <c r="Y334" s="17">
        <f>data_survey!CA333</f>
        <v>1</v>
      </c>
      <c r="Z334" s="17">
        <f>data_survey!BN333</f>
        <v>4</v>
      </c>
      <c r="AA334" s="17">
        <f>data_survey!BP333</f>
        <v>1</v>
      </c>
      <c r="AB334" s="17">
        <f>data_survey!BQ333</f>
        <v>4</v>
      </c>
      <c r="AC334" s="17">
        <f>data_survey!BT333</f>
        <v>1</v>
      </c>
      <c r="AD334" s="17">
        <f>data_survey!CU333</f>
        <v>0</v>
      </c>
      <c r="AE334" s="17">
        <f>data_survey!CV333</f>
        <v>0</v>
      </c>
      <c r="AF334" s="17">
        <f>data_survey!CW333</f>
        <v>0</v>
      </c>
      <c r="AG334" s="17">
        <f>data_survey!CO333</f>
        <v>0</v>
      </c>
      <c r="AH334" s="17">
        <f>data_survey!DA333</f>
        <v>0</v>
      </c>
      <c r="AI334" s="17">
        <f>data_survey!DC333</f>
        <v>0</v>
      </c>
      <c r="AJ334" s="17">
        <f>data_survey!DQ333</f>
        <v>1</v>
      </c>
      <c r="AK334" s="17">
        <f>data_survey!DF333</f>
        <v>0</v>
      </c>
      <c r="AL334" s="17">
        <f>if(AK334=1, data_survey!DN333, 0)</f>
        <v>0</v>
      </c>
      <c r="AM334" s="17">
        <f>data_survey!CM333</f>
        <v>3.5</v>
      </c>
      <c r="AN334" s="17">
        <f>data_survey!DH333</f>
        <v>0</v>
      </c>
      <c r="AO334" s="17">
        <f>data_survey!DJ333</f>
        <v>0</v>
      </c>
      <c r="AP334" s="17">
        <f>data_survey!DL333</f>
        <v>0</v>
      </c>
      <c r="AQ334" s="17">
        <f>data_survey!BC333</f>
        <v>1</v>
      </c>
      <c r="AR334" s="17">
        <f>data_survey!BD333</f>
        <v>1</v>
      </c>
      <c r="AS334" s="17">
        <f>data_survey!BE333</f>
        <v>1</v>
      </c>
      <c r="AT334" s="17">
        <f>data_survey!BF333</f>
        <v>2</v>
      </c>
      <c r="AU334" s="17">
        <f>data_survey!BG333</f>
        <v>3</v>
      </c>
      <c r="AV334" s="17">
        <f>data_survey!BH333</f>
        <v>2</v>
      </c>
      <c r="AW334" s="17">
        <f>data_survey!BI333</f>
        <v>1</v>
      </c>
      <c r="AX334" s="17">
        <f>data_survey!AP333</f>
        <v>2</v>
      </c>
      <c r="AY334" s="17">
        <f>data_survey!AQ333</f>
        <v>2</v>
      </c>
      <c r="AZ334" s="17">
        <f>data_survey!AR333</f>
        <v>1</v>
      </c>
      <c r="BA334" s="17">
        <f>data_survey!AS333</f>
        <v>1</v>
      </c>
      <c r="BB334" s="17">
        <f>data_survey!AT333</f>
        <v>1</v>
      </c>
      <c r="BC334" s="17">
        <f>data_survey!AU333</f>
        <v>1</v>
      </c>
      <c r="BD334" s="17">
        <f>data_survey!AV333</f>
        <v>2</v>
      </c>
      <c r="BE334" s="17">
        <f>data_survey!AW333</f>
        <v>1</v>
      </c>
      <c r="BF334" s="17">
        <f>data_survey!AX333</f>
        <v>1</v>
      </c>
      <c r="BG334" s="17"/>
    </row>
    <row r="335">
      <c r="A335" s="17">
        <f>if(data_survey!C334="Nam", 0, 1)</f>
        <v>0</v>
      </c>
      <c r="B335" s="17">
        <f>IFERROR(__xludf.DUMMYFUNCTION("LET(
  t, LOWER(TRIM(data_survey!E334)),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35" s="17">
        <f>IFERROR(__xludf.DUMMYFUNCTION("LET(
  t, LOWER(TRIM(data_survey!G334)),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35" s="17">
        <f>IFERROR(__xludf.DUMMYFUNCTION("LET(
  text, LOWER(data_survey!I334),
  IFERROR(
    IFS(
      REGEXMATCH(text,""ở cùng gia đình|ở trọ cùng gia đình""), 0,
      REGEXMATCH(text,""thuê trọ""), 1,
      REGEXMATCH(text,""ở ktx""), 2,
      REGEXMATCH(text,""có nhà tại khu vực đang học|c"&amp;"ó nhà|ở riêng tại chung cư""), 3,
      REGEXMATCH(text,""ở nhà người quen""), 4
    ),
  -1)
)"),0.0)</f>
        <v>0</v>
      </c>
      <c r="E335" s="17">
        <f>IFERROR(__xludf.DUMMYFUNCTION("LET(
  t, LOWER(TRIM(data_survey!K334)),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35" s="17">
        <f>IFERROR(__xludf.DUMMYFUNCTION("LET(
  t, LOWER(TRIM(data_survey!M334)),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35" s="17">
        <f>if(data_survey!O334="Có", 1, 0)</f>
        <v>1</v>
      </c>
      <c r="H335" s="17">
        <f>if(data_survey!R334="", 0, data_survey!R334)</f>
        <v>1</v>
      </c>
      <c r="I335" s="17">
        <f>data_survey!W334</f>
        <v>40</v>
      </c>
      <c r="J335" s="17">
        <f>if(data_survey!AF334="Không áp lực", 0, if(data_survey!AF334="Có chút áp lực", 1, if(data_survey!AF334="Áp lực nhiều", 2, 3)))</f>
        <v>3</v>
      </c>
      <c r="K335" s="17">
        <f>SWITCH(data_survey!AG334,
 "Không ảnh hưởng",0,
 "Có chút ảnh hưởng",1,
 "Ảnh hưởng nhiều",2,
 "Ảnh hưởng rất nhiều",3)</f>
        <v>1</v>
      </c>
      <c r="L335" s="17">
        <f>SWITCH(data_survey!AD334,
 "Không",0,
 "Có một chút",1,
 "Rất lo lắng",2)</f>
        <v>0</v>
      </c>
      <c r="M335" s="17">
        <f>SWITCH(data_survey!AE334,
 "Không",0,
 "Có một chút",1,
 "Nhiều",2)</f>
        <v>0</v>
      </c>
      <c r="N335" s="17">
        <f>data_survey!BV334</f>
        <v>3</v>
      </c>
      <c r="O335" s="17">
        <f>SWITCH(data_survey!BY334,
 "Không",0,
 "Có",1,
 "Nhiều",2)</f>
        <v>0</v>
      </c>
      <c r="P335" s="17">
        <f>if(data_survey!BW334="Không", 0, 1)</f>
        <v>1</v>
      </c>
      <c r="Q335" s="17">
        <f>IF(OR(
ISNUMBER(SEARCH("cha",data_survey!BX334)),
ISNUMBER(SEARCH("mẹ",data_survey!BX334)),
ISNUMBER(SEARCH("ba mẹ",data_survey!BX334)),
ISNUMBER(SEARCH("bame",data_survey!BX334)),
ISNUMBER(SEARCH("gia đình",data_survey!BX334)),
ISNUMBER(SEARCH("chị",data_survey!BX334)),
ISNUMBER(SEARCH("anh",data_survey!BX334)),
ISNUMBER(SEARCH("ông bà",data_survey!BX334)),
ISNUMBER(SEARCH("giám hộ",data_survey!BX334))
),1,
IF(OR(
ISNUMBER(SEARCH("bản thân",data_survey!BX334)),
ISNUMBER(SEARCH("tự mình",data_survey!BX334)),
ISNUMBER(SEARCH("tự bản thân",data_survey!BX334)),
ISNUMBER(SEARCH("tiền đi làm",data_survey!BX334)),
ISNUMBER(SEARCH("nghiên cứu khoa học",data_survey!BX334)),
ISNUMBER(SEARCH("một nửa lo",data_survey!BX334))
),2,
IF(OR(
ISNUMBER(SEARCH("học bổng",data_survey!BX334)),
ISNUMBER(SEARCH("giảm học phí",data_survey!BX334)),
ISNUMBER(SEARCH("không cần HP",data_survey!BX334)),
ISNUMBER(SEARCH("sư phạm",data_survey!BX334))
),3,4)))</f>
        <v>1</v>
      </c>
      <c r="R335" s="17">
        <f>data_survey!AN334</f>
        <v>1</v>
      </c>
      <c r="S335" s="17">
        <f>data_survey!AJ334</f>
        <v>2</v>
      </c>
      <c r="T335" s="17">
        <f>data_survey!AJ334</f>
        <v>2</v>
      </c>
      <c r="U335" s="17">
        <f>data_survey!CI334</f>
        <v>1</v>
      </c>
      <c r="V335" s="17">
        <f>data_survey!CG334</f>
        <v>1</v>
      </c>
      <c r="W335" s="17">
        <f>data_survey!CE334</f>
        <v>1</v>
      </c>
      <c r="X335" s="17">
        <f>data_survey!CC334</f>
        <v>1</v>
      </c>
      <c r="Y335" s="17">
        <f>data_survey!CA334</f>
        <v>0</v>
      </c>
      <c r="Z335" s="17">
        <f>data_survey!BN334</f>
        <v>5</v>
      </c>
      <c r="AA335" s="17">
        <f>data_survey!BP334</f>
        <v>0</v>
      </c>
      <c r="AB335" s="17">
        <f>data_survey!BQ334</f>
        <v>1</v>
      </c>
      <c r="AC335" s="17">
        <f>data_survey!BT334</f>
        <v>1</v>
      </c>
      <c r="AD335" s="17">
        <f>data_survey!CU334</f>
        <v>1</v>
      </c>
      <c r="AE335" s="17">
        <f>data_survey!CV334</f>
        <v>1</v>
      </c>
      <c r="AF335" s="17">
        <f>data_survey!CW334</f>
        <v>1</v>
      </c>
      <c r="AG335" s="17">
        <f>data_survey!CO334</f>
        <v>1</v>
      </c>
      <c r="AH335" s="17">
        <f>data_survey!DA334</f>
        <v>1</v>
      </c>
      <c r="AI335" s="17">
        <f>data_survey!DC334</f>
        <v>0</v>
      </c>
      <c r="AJ335" s="17">
        <f>data_survey!DQ334</f>
        <v>0</v>
      </c>
      <c r="AK335" s="17">
        <f>data_survey!DF334</f>
        <v>1</v>
      </c>
      <c r="AL335" s="17">
        <f>if(AK335=1, data_survey!DN334, 0)</f>
        <v>1.5</v>
      </c>
      <c r="AM335" s="17">
        <f>data_survey!CM334</f>
        <v>18</v>
      </c>
      <c r="AN335" s="17">
        <f>data_survey!DH334</f>
        <v>0</v>
      </c>
      <c r="AO335" s="17">
        <f>data_survey!DJ334</f>
        <v>0</v>
      </c>
      <c r="AP335" s="17">
        <f>data_survey!DL334</f>
        <v>0</v>
      </c>
      <c r="AQ335" s="17">
        <f>data_survey!BC334</f>
        <v>2</v>
      </c>
      <c r="AR335" s="17">
        <f>data_survey!BD334</f>
        <v>2</v>
      </c>
      <c r="AS335" s="17">
        <f>data_survey!BE334</f>
        <v>3</v>
      </c>
      <c r="AT335" s="17">
        <f>data_survey!BF334</f>
        <v>1</v>
      </c>
      <c r="AU335" s="17">
        <f>data_survey!BG334</f>
        <v>4</v>
      </c>
      <c r="AV335" s="17">
        <f>data_survey!BH334</f>
        <v>1</v>
      </c>
      <c r="AW335" s="17">
        <f>data_survey!BI334</f>
        <v>3</v>
      </c>
      <c r="AX335" s="17">
        <f>data_survey!AP334</f>
        <v>3</v>
      </c>
      <c r="AY335" s="17">
        <f>data_survey!AQ334</f>
        <v>2</v>
      </c>
      <c r="AZ335" s="17">
        <f>data_survey!AR334</f>
        <v>2</v>
      </c>
      <c r="BA335" s="17">
        <f>data_survey!AS334</f>
        <v>2</v>
      </c>
      <c r="BB335" s="17">
        <f>data_survey!AT334</f>
        <v>2</v>
      </c>
      <c r="BC335" s="17">
        <f>data_survey!AU334</f>
        <v>3</v>
      </c>
      <c r="BD335" s="17">
        <f>data_survey!AV334</f>
        <v>3</v>
      </c>
      <c r="BE335" s="17">
        <f>data_survey!AW334</f>
        <v>3</v>
      </c>
      <c r="BF335" s="17">
        <f>data_survey!AX334</f>
        <v>1</v>
      </c>
      <c r="BG335" s="17"/>
    </row>
    <row r="336">
      <c r="A336" s="17">
        <f>if(data_survey!C335="Nam", 0, 1)</f>
        <v>1</v>
      </c>
      <c r="B336" s="17">
        <f>IFERROR(__xludf.DUMMYFUNCTION("LET(
  t, LOWER(TRIM(data_survey!E335)),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36" s="17">
        <f>IFERROR(__xludf.DUMMYFUNCTION("LET(
  t, LOWER(TRIM(data_survey!G335)),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36" s="17">
        <f>IFERROR(__xludf.DUMMYFUNCTION("LET(
  text, LOWER(data_survey!I335),
  IFERROR(
    IFS(
      REGEXMATCH(text,""ở cùng gia đình|ở trọ cùng gia đình""), 0,
      REGEXMATCH(text,""thuê trọ""), 1,
      REGEXMATCH(text,""ở ktx""), 2,
      REGEXMATCH(text,""có nhà tại khu vực đang học|c"&amp;"ó nhà|ở riêng tại chung cư""), 3,
      REGEXMATCH(text,""ở nhà người quen""), 4
    ),
  -1)
)"),2.0)</f>
        <v>2</v>
      </c>
      <c r="E336" s="17">
        <f>IFERROR(__xludf.DUMMYFUNCTION("LET(
  t, LOWER(TRIM(data_survey!K335)),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36" s="17">
        <f>IFERROR(__xludf.DUMMYFUNCTION("LET(
  t, LOWER(TRIM(data_survey!M335)),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36" s="17">
        <f>if(data_survey!O335="Có", 1, 0)</f>
        <v>0</v>
      </c>
      <c r="H336" s="17">
        <f>if(data_survey!R335="", 0, data_survey!R335)</f>
        <v>0</v>
      </c>
      <c r="I336" s="17">
        <f>data_survey!W335</f>
        <v>0</v>
      </c>
      <c r="J336" s="17">
        <f>if(data_survey!AF335="Không áp lực", 0, if(data_survey!AF335="Có chút áp lực", 1, if(data_survey!AF335="Áp lực nhiều", 2, 3)))</f>
        <v>1</v>
      </c>
      <c r="K336" s="17">
        <f>SWITCH(data_survey!AG335,
 "Không ảnh hưởng",0,
 "Có chút ảnh hưởng",1,
 "Ảnh hưởng nhiều",2,
 "Ảnh hưởng rất nhiều",3)</f>
        <v>1</v>
      </c>
      <c r="L336" s="17">
        <f>SWITCH(data_survey!AD335,
 "Không",0,
 "Có một chút",1,
 "Rất lo lắng",2)</f>
        <v>1</v>
      </c>
      <c r="M336" s="17">
        <f>SWITCH(data_survey!AE335,
 "Không",0,
 "Có một chút",1,
 "Nhiều",2)</f>
        <v>0</v>
      </c>
      <c r="N336" s="17">
        <f>data_survey!BV335</f>
        <v>3</v>
      </c>
      <c r="O336" s="17">
        <f>SWITCH(data_survey!BY335,
 "Không",0,
 "Có",1,
 "Nhiều",2)</f>
        <v>0</v>
      </c>
      <c r="P336" s="17">
        <f>if(data_survey!BW335="Không", 0, 1)</f>
        <v>0</v>
      </c>
      <c r="Q336" s="17">
        <f>IF(OR(
ISNUMBER(SEARCH("cha",data_survey!BX335)),
ISNUMBER(SEARCH("mẹ",data_survey!BX335)),
ISNUMBER(SEARCH("ba mẹ",data_survey!BX335)),
ISNUMBER(SEARCH("bame",data_survey!BX335)),
ISNUMBER(SEARCH("gia đình",data_survey!BX335)),
ISNUMBER(SEARCH("chị",data_survey!BX335)),
ISNUMBER(SEARCH("anh",data_survey!BX335)),
ISNUMBER(SEARCH("ông bà",data_survey!BX335)),
ISNUMBER(SEARCH("giám hộ",data_survey!BX335))
),1,
IF(OR(
ISNUMBER(SEARCH("bản thân",data_survey!BX335)),
ISNUMBER(SEARCH("tự mình",data_survey!BX335)),
ISNUMBER(SEARCH("tự bản thân",data_survey!BX335)),
ISNUMBER(SEARCH("tiền đi làm",data_survey!BX335)),
ISNUMBER(SEARCH("nghiên cứu khoa học",data_survey!BX335)),
ISNUMBER(SEARCH("một nửa lo",data_survey!BX335))
),2,
IF(OR(
ISNUMBER(SEARCH("học bổng",data_survey!BX335)),
ISNUMBER(SEARCH("giảm học phí",data_survey!BX335)),
ISNUMBER(SEARCH("không cần HP",data_survey!BX335)),
ISNUMBER(SEARCH("sư phạm",data_survey!BX335))
),3,4)))</f>
        <v>1</v>
      </c>
      <c r="R336" s="17">
        <f>data_survey!AN335</f>
        <v>0</v>
      </c>
      <c r="S336" s="17">
        <f>data_survey!AJ335</f>
        <v>1</v>
      </c>
      <c r="T336" s="17">
        <f>data_survey!AJ335</f>
        <v>1</v>
      </c>
      <c r="U336" s="17">
        <f>data_survey!CI335</f>
        <v>0</v>
      </c>
      <c r="V336" s="17">
        <f>data_survey!CG335</f>
        <v>0</v>
      </c>
      <c r="W336" s="17">
        <f>data_survey!CE335</f>
        <v>0</v>
      </c>
      <c r="X336" s="17">
        <f>data_survey!CC335</f>
        <v>0</v>
      </c>
      <c r="Y336" s="17">
        <f>data_survey!CA335</f>
        <v>0</v>
      </c>
      <c r="Z336" s="17">
        <f>data_survey!BN335</f>
        <v>1</v>
      </c>
      <c r="AA336" s="17">
        <f>data_survey!BP335</f>
        <v>0</v>
      </c>
      <c r="AB336" s="17">
        <f>data_survey!BQ335</f>
        <v>1</v>
      </c>
      <c r="AC336" s="17">
        <f>data_survey!BT335</f>
        <v>0</v>
      </c>
      <c r="AD336" s="17">
        <f>data_survey!CU335</f>
        <v>0</v>
      </c>
      <c r="AE336" s="17">
        <f>data_survey!CV335</f>
        <v>1</v>
      </c>
      <c r="AF336" s="17">
        <f>data_survey!CW335</f>
        <v>0</v>
      </c>
      <c r="AG336" s="17">
        <f>data_survey!CO335</f>
        <v>1</v>
      </c>
      <c r="AH336" s="17">
        <f>data_survey!DA335</f>
        <v>0</v>
      </c>
      <c r="AI336" s="17">
        <f>data_survey!DC335</f>
        <v>0</v>
      </c>
      <c r="AJ336" s="17">
        <f>data_survey!DQ335</f>
        <v>0</v>
      </c>
      <c r="AK336" s="17">
        <f>data_survey!DF335</f>
        <v>0</v>
      </c>
      <c r="AL336" s="17">
        <f>if(AK336=1, data_survey!DN335, 0)</f>
        <v>0</v>
      </c>
      <c r="AM336" s="17">
        <f>data_survey!CM335</f>
        <v>0</v>
      </c>
      <c r="AN336" s="17">
        <f>data_survey!DH335</f>
        <v>0</v>
      </c>
      <c r="AO336" s="17">
        <f>data_survey!DJ335</f>
        <v>0</v>
      </c>
      <c r="AP336" s="17">
        <f>data_survey!DL335</f>
        <v>0</v>
      </c>
      <c r="AQ336" s="17">
        <f>data_survey!BC335</f>
        <v>1</v>
      </c>
      <c r="AR336" s="17">
        <f>data_survey!BD335</f>
        <v>1</v>
      </c>
      <c r="AS336" s="17">
        <f>data_survey!BE335</f>
        <v>1</v>
      </c>
      <c r="AT336" s="17">
        <f>data_survey!BF335</f>
        <v>1</v>
      </c>
      <c r="AU336" s="17">
        <f>data_survey!BG335</f>
        <v>1</v>
      </c>
      <c r="AV336" s="17">
        <f>data_survey!BH335</f>
        <v>1</v>
      </c>
      <c r="AW336" s="17">
        <f>data_survey!BI335</f>
        <v>1</v>
      </c>
      <c r="AX336" s="17">
        <f>data_survey!AP335</f>
        <v>1</v>
      </c>
      <c r="AY336" s="17">
        <f>data_survey!AQ335</f>
        <v>1</v>
      </c>
      <c r="AZ336" s="17">
        <f>data_survey!AR335</f>
        <v>2</v>
      </c>
      <c r="BA336" s="17">
        <f>data_survey!AS335</f>
        <v>1</v>
      </c>
      <c r="BB336" s="17">
        <f>data_survey!AT335</f>
        <v>1</v>
      </c>
      <c r="BC336" s="17">
        <f>data_survey!AU335</f>
        <v>1</v>
      </c>
      <c r="BD336" s="17">
        <f>data_survey!AV335</f>
        <v>1</v>
      </c>
      <c r="BE336" s="17">
        <f>data_survey!AW335</f>
        <v>1</v>
      </c>
      <c r="BF336" s="17">
        <f>data_survey!AX335</f>
        <v>1</v>
      </c>
      <c r="BG336" s="17"/>
    </row>
    <row r="337">
      <c r="A337" s="17">
        <f>if(data_survey!C336="Nam", 0, 1)</f>
        <v>1</v>
      </c>
      <c r="B337" s="17">
        <f>IFERROR(__xludf.DUMMYFUNCTION("LET(
  t, LOWER(TRIM(data_survey!E336)),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337" s="17">
        <f>IFERROR(__xludf.DUMMYFUNCTION("LET(
  t, LOWER(TRIM(data_survey!G336)),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37" s="17">
        <f>IFERROR(__xludf.DUMMYFUNCTION("LET(
  text, LOWER(data_survey!I336),
  IFERROR(
    IFS(
      REGEXMATCH(text,""ở cùng gia đình|ở trọ cùng gia đình""), 0,
      REGEXMATCH(text,""thuê trọ""), 1,
      REGEXMATCH(text,""ở ktx""), 2,
      REGEXMATCH(text,""có nhà tại khu vực đang học|c"&amp;"ó nhà|ở riêng tại chung cư""), 3,
      REGEXMATCH(text,""ở nhà người quen""), 4
    ),
  -1)
)"),4.0)</f>
        <v>4</v>
      </c>
      <c r="E337" s="17">
        <f>IFERROR(__xludf.DUMMYFUNCTION("LET(
  t, LOWER(TRIM(data_survey!K336)),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37" s="17">
        <f>IFERROR(__xludf.DUMMYFUNCTION("LET(
  t, LOWER(TRIM(data_survey!M336)),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37" s="17">
        <f>if(data_survey!O336="Có", 1, 0)</f>
        <v>0</v>
      </c>
      <c r="H337" s="17">
        <f>if(data_survey!R336="", 0, data_survey!R336)</f>
        <v>0</v>
      </c>
      <c r="I337" s="17">
        <f>data_survey!W336</f>
        <v>0</v>
      </c>
      <c r="J337" s="17">
        <f>if(data_survey!AF336="Không áp lực", 0, if(data_survey!AF336="Có chút áp lực", 1, if(data_survey!AF336="Áp lực nhiều", 2, 3)))</f>
        <v>1</v>
      </c>
      <c r="K337" s="17">
        <f>SWITCH(data_survey!AG336,
 "Không ảnh hưởng",0,
 "Có chút ảnh hưởng",1,
 "Ảnh hưởng nhiều",2,
 "Ảnh hưởng rất nhiều",3)</f>
        <v>1</v>
      </c>
      <c r="L337" s="17">
        <f>SWITCH(data_survey!AD336,
 "Không",0,
 "Có một chút",1,
 "Rất lo lắng",2)</f>
        <v>1</v>
      </c>
      <c r="M337" s="17">
        <f>SWITCH(data_survey!AE336,
 "Không",0,
 "Có một chút",1,
 "Nhiều",2)</f>
        <v>0</v>
      </c>
      <c r="N337" s="17">
        <f>data_survey!BV336</f>
        <v>4</v>
      </c>
      <c r="O337" s="17">
        <f>SWITCH(data_survey!BY336,
 "Không",0,
 "Có",1,
 "Nhiều",2)</f>
        <v>0</v>
      </c>
      <c r="P337" s="17">
        <f>if(data_survey!BW336="Không", 0, 1)</f>
        <v>0</v>
      </c>
      <c r="Q337" s="17">
        <f>IF(OR(
ISNUMBER(SEARCH("cha",data_survey!BX336)),
ISNUMBER(SEARCH("mẹ",data_survey!BX336)),
ISNUMBER(SEARCH("ba mẹ",data_survey!BX336)),
ISNUMBER(SEARCH("bame",data_survey!BX336)),
ISNUMBER(SEARCH("gia đình",data_survey!BX336)),
ISNUMBER(SEARCH("chị",data_survey!BX336)),
ISNUMBER(SEARCH("anh",data_survey!BX336)),
ISNUMBER(SEARCH("ông bà",data_survey!BX336)),
ISNUMBER(SEARCH("giám hộ",data_survey!BX336))
),1,
IF(OR(
ISNUMBER(SEARCH("bản thân",data_survey!BX336)),
ISNUMBER(SEARCH("tự mình",data_survey!BX336)),
ISNUMBER(SEARCH("tự bản thân",data_survey!BX336)),
ISNUMBER(SEARCH("tiền đi làm",data_survey!BX336)),
ISNUMBER(SEARCH("nghiên cứu khoa học",data_survey!BX336)),
ISNUMBER(SEARCH("một nửa lo",data_survey!BX336))
),2,
IF(OR(
ISNUMBER(SEARCH("học bổng",data_survey!BX336)),
ISNUMBER(SEARCH("giảm học phí",data_survey!BX336)),
ISNUMBER(SEARCH("không cần HP",data_survey!BX336)),
ISNUMBER(SEARCH("sư phạm",data_survey!BX336))
),3,4)))</f>
        <v>1</v>
      </c>
      <c r="R337" s="17">
        <f>data_survey!AN336</f>
        <v>0</v>
      </c>
      <c r="S337" s="17">
        <f>data_survey!AJ336</f>
        <v>1</v>
      </c>
      <c r="T337" s="17">
        <f>data_survey!AJ336</f>
        <v>1</v>
      </c>
      <c r="U337" s="17">
        <f>data_survey!CI336</f>
        <v>0</v>
      </c>
      <c r="V337" s="17">
        <f>data_survey!CG336</f>
        <v>0</v>
      </c>
      <c r="W337" s="17">
        <f>data_survey!CE336</f>
        <v>0</v>
      </c>
      <c r="X337" s="17">
        <f>data_survey!CC336</f>
        <v>0</v>
      </c>
      <c r="Y337" s="17">
        <f>data_survey!CA336</f>
        <v>0</v>
      </c>
      <c r="Z337" s="17">
        <f>data_survey!BN336</f>
        <v>2</v>
      </c>
      <c r="AA337" s="17">
        <f>data_survey!BP336</f>
        <v>0</v>
      </c>
      <c r="AB337" s="17">
        <f>data_survey!BQ336</f>
        <v>2</v>
      </c>
      <c r="AC337" s="17">
        <f>data_survey!BT336</f>
        <v>0</v>
      </c>
      <c r="AD337" s="17">
        <f>data_survey!CU336</f>
        <v>0</v>
      </c>
      <c r="AE337" s="17">
        <f>data_survey!CV336</f>
        <v>0</v>
      </c>
      <c r="AF337" s="17">
        <f>data_survey!CW336</f>
        <v>0</v>
      </c>
      <c r="AG337" s="17">
        <f>data_survey!CO336</f>
        <v>0</v>
      </c>
      <c r="AH337" s="17">
        <f>data_survey!DA336</f>
        <v>0</v>
      </c>
      <c r="AI337" s="17">
        <f>data_survey!DC336</f>
        <v>0</v>
      </c>
      <c r="AJ337" s="17">
        <f>data_survey!DQ336</f>
        <v>0</v>
      </c>
      <c r="AK337" s="17">
        <f>data_survey!DF336</f>
        <v>0</v>
      </c>
      <c r="AL337" s="17">
        <f>if(AK337=1, data_survey!DN336, 0)</f>
        <v>0</v>
      </c>
      <c r="AM337" s="17">
        <f>data_survey!CM336</f>
        <v>0.75</v>
      </c>
      <c r="AN337" s="17">
        <f>data_survey!DH336</f>
        <v>0</v>
      </c>
      <c r="AO337" s="17">
        <f>data_survey!DJ336</f>
        <v>0</v>
      </c>
      <c r="AP337" s="17">
        <f>data_survey!DL336</f>
        <v>0</v>
      </c>
      <c r="AQ337" s="17">
        <f>data_survey!BC336</f>
        <v>2</v>
      </c>
      <c r="AR337" s="17">
        <f>data_survey!BD336</f>
        <v>1</v>
      </c>
      <c r="AS337" s="17">
        <f>data_survey!BE336</f>
        <v>2</v>
      </c>
      <c r="AT337" s="17">
        <f>data_survey!BF336</f>
        <v>1</v>
      </c>
      <c r="AU337" s="17">
        <f>data_survey!BG336</f>
        <v>1</v>
      </c>
      <c r="AV337" s="17">
        <f>data_survey!BH336</f>
        <v>2</v>
      </c>
      <c r="AW337" s="17">
        <f>data_survey!BI336</f>
        <v>1</v>
      </c>
      <c r="AX337" s="17">
        <f>data_survey!AP336</f>
        <v>1</v>
      </c>
      <c r="AY337" s="17">
        <f>data_survey!AQ336</f>
        <v>1</v>
      </c>
      <c r="AZ337" s="17">
        <f>data_survey!AR336</f>
        <v>2</v>
      </c>
      <c r="BA337" s="17">
        <f>data_survey!AS336</f>
        <v>2</v>
      </c>
      <c r="BB337" s="17">
        <f>data_survey!AT336</f>
        <v>1</v>
      </c>
      <c r="BC337" s="17">
        <f>data_survey!AU336</f>
        <v>2</v>
      </c>
      <c r="BD337" s="17">
        <f>data_survey!AV336</f>
        <v>1</v>
      </c>
      <c r="BE337" s="17">
        <f>data_survey!AW336</f>
        <v>1</v>
      </c>
      <c r="BF337" s="17">
        <f>data_survey!AX336</f>
        <v>1</v>
      </c>
      <c r="BG337" s="17"/>
    </row>
    <row r="338">
      <c r="A338" s="17">
        <f>if(data_survey!C337="Nam", 0, 1)</f>
        <v>0</v>
      </c>
      <c r="B338" s="17">
        <f>IFERROR(__xludf.DUMMYFUNCTION("LET(
  t, LOWER(TRIM(data_survey!E337)),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38" s="17">
        <f>IFERROR(__xludf.DUMMYFUNCTION("LET(
  t, LOWER(TRIM(data_survey!G337)),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38" s="17">
        <f>IFERROR(__xludf.DUMMYFUNCTION("LET(
  text, LOWER(data_survey!I337),
  IFERROR(
    IFS(
      REGEXMATCH(text,""ở cùng gia đình|ở trọ cùng gia đình""), 0,
      REGEXMATCH(text,""thuê trọ""), 1,
      REGEXMATCH(text,""ở ktx""), 2,
      REGEXMATCH(text,""có nhà tại khu vực đang học|c"&amp;"ó nhà|ở riêng tại chung cư""), 3,
      REGEXMATCH(text,""ở nhà người quen""), 4
    ),
  -1)
)"),1.0)</f>
        <v>1</v>
      </c>
      <c r="E338" s="17">
        <f>IFERROR(__xludf.DUMMYFUNCTION("LET(
  t, LOWER(TRIM(data_survey!K337)),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38" s="17">
        <f>IFERROR(__xludf.DUMMYFUNCTION("LET(
  t, LOWER(TRIM(data_survey!M337)),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38" s="17">
        <f>if(data_survey!O337="Có", 1, 0)</f>
        <v>1</v>
      </c>
      <c r="H338" s="17">
        <f>if(data_survey!R337="", 0, data_survey!R337)</f>
        <v>1</v>
      </c>
      <c r="I338" s="17">
        <f>data_survey!W337</f>
        <v>25</v>
      </c>
      <c r="J338" s="17">
        <f>if(data_survey!AF337="Không áp lực", 0, if(data_survey!AF337="Có chút áp lực", 1, if(data_survey!AF337="Áp lực nhiều", 2, 3)))</f>
        <v>0</v>
      </c>
      <c r="K338" s="17">
        <f>SWITCH(data_survey!AG337,
 "Không ảnh hưởng",0,
 "Có chút ảnh hưởng",1,
 "Ảnh hưởng nhiều",2,
 "Ảnh hưởng rất nhiều",3)</f>
        <v>1</v>
      </c>
      <c r="L338" s="17">
        <f>SWITCH(data_survey!AD337,
 "Không",0,
 "Có một chút",1,
 "Rất lo lắng",2)</f>
        <v>1</v>
      </c>
      <c r="M338" s="17">
        <f>SWITCH(data_survey!AE337,
 "Không",0,
 "Có một chút",1,
 "Nhiều",2)</f>
        <v>0</v>
      </c>
      <c r="N338" s="17">
        <f>data_survey!BV337</f>
        <v>2</v>
      </c>
      <c r="O338" s="17">
        <f>SWITCH(data_survey!BY337,
 "Không",0,
 "Có",1,
 "Nhiều",2)</f>
        <v>0</v>
      </c>
      <c r="P338" s="17">
        <f>if(data_survey!BW337="Không", 0, 1)</f>
        <v>0</v>
      </c>
      <c r="Q338" s="17">
        <f>IF(OR(
ISNUMBER(SEARCH("cha",data_survey!BX337)),
ISNUMBER(SEARCH("mẹ",data_survey!BX337)),
ISNUMBER(SEARCH("ba mẹ",data_survey!BX337)),
ISNUMBER(SEARCH("bame",data_survey!BX337)),
ISNUMBER(SEARCH("gia đình",data_survey!BX337)),
ISNUMBER(SEARCH("chị",data_survey!BX337)),
ISNUMBER(SEARCH("anh",data_survey!BX337)),
ISNUMBER(SEARCH("ông bà",data_survey!BX337)),
ISNUMBER(SEARCH("giám hộ",data_survey!BX337))
),1,
IF(OR(
ISNUMBER(SEARCH("bản thân",data_survey!BX337)),
ISNUMBER(SEARCH("tự mình",data_survey!BX337)),
ISNUMBER(SEARCH("tự bản thân",data_survey!BX337)),
ISNUMBER(SEARCH("tiền đi làm",data_survey!BX337)),
ISNUMBER(SEARCH("nghiên cứu khoa học",data_survey!BX337)),
ISNUMBER(SEARCH("một nửa lo",data_survey!BX337))
),2,
IF(OR(
ISNUMBER(SEARCH("học bổng",data_survey!BX337)),
ISNUMBER(SEARCH("giảm học phí",data_survey!BX337)),
ISNUMBER(SEARCH("không cần HP",data_survey!BX337)),
ISNUMBER(SEARCH("sư phạm",data_survey!BX337))
),3,4)))</f>
        <v>1</v>
      </c>
      <c r="R338" s="17">
        <f>data_survey!AN337</f>
        <v>0</v>
      </c>
      <c r="S338" s="17">
        <f>data_survey!AJ337</f>
        <v>0</v>
      </c>
      <c r="T338" s="17">
        <f>data_survey!AJ337</f>
        <v>0</v>
      </c>
      <c r="U338" s="17">
        <f>data_survey!CI337</f>
        <v>1</v>
      </c>
      <c r="V338" s="17">
        <f>data_survey!CG337</f>
        <v>1</v>
      </c>
      <c r="W338" s="17">
        <f>data_survey!CE337</f>
        <v>1</v>
      </c>
      <c r="X338" s="17">
        <f>data_survey!CC337</f>
        <v>2</v>
      </c>
      <c r="Y338" s="17">
        <f>data_survey!CA337</f>
        <v>1</v>
      </c>
      <c r="Z338" s="17">
        <f>data_survey!BN337</f>
        <v>1</v>
      </c>
      <c r="AA338" s="17">
        <f>data_survey!BP337</f>
        <v>0</v>
      </c>
      <c r="AB338" s="17">
        <f>data_survey!BQ337</f>
        <v>3</v>
      </c>
      <c r="AC338" s="17">
        <f>data_survey!BT337</f>
        <v>0</v>
      </c>
      <c r="AD338" s="17">
        <f>data_survey!CU337</f>
        <v>0</v>
      </c>
      <c r="AE338" s="17">
        <f>data_survey!CV337</f>
        <v>0</v>
      </c>
      <c r="AF338" s="17">
        <f>data_survey!CW337</f>
        <v>0</v>
      </c>
      <c r="AG338" s="17">
        <f>data_survey!CO337</f>
        <v>1</v>
      </c>
      <c r="AH338" s="17">
        <f>data_survey!DA337</f>
        <v>0</v>
      </c>
      <c r="AI338" s="17">
        <f>data_survey!DC337</f>
        <v>0</v>
      </c>
      <c r="AJ338" s="17">
        <f>data_survey!DQ337</f>
        <v>0</v>
      </c>
      <c r="AK338" s="17">
        <f>data_survey!DF337</f>
        <v>1</v>
      </c>
      <c r="AL338" s="17">
        <f>if(AK338=1, data_survey!DN337, 0)</f>
        <v>2.5</v>
      </c>
      <c r="AM338" s="17">
        <f>data_survey!CM337</f>
        <v>3.5</v>
      </c>
      <c r="AN338" s="17">
        <f>data_survey!DH337</f>
        <v>0</v>
      </c>
      <c r="AO338" s="17">
        <f>data_survey!DJ337</f>
        <v>0</v>
      </c>
      <c r="AP338" s="17">
        <f>data_survey!DL337</f>
        <v>0</v>
      </c>
      <c r="AQ338" s="17">
        <f>data_survey!BC337</f>
        <v>2</v>
      </c>
      <c r="AR338" s="17">
        <f>data_survey!BD337</f>
        <v>1</v>
      </c>
      <c r="AS338" s="17">
        <f>data_survey!BE337</f>
        <v>2</v>
      </c>
      <c r="AT338" s="17">
        <f>data_survey!BF337</f>
        <v>2</v>
      </c>
      <c r="AU338" s="17">
        <f>data_survey!BG337</f>
        <v>3</v>
      </c>
      <c r="AV338" s="17">
        <f>data_survey!BH337</f>
        <v>2</v>
      </c>
      <c r="AW338" s="17">
        <f>data_survey!BI337</f>
        <v>2</v>
      </c>
      <c r="AX338" s="17">
        <f>data_survey!AP337</f>
        <v>2</v>
      </c>
      <c r="AY338" s="17">
        <f>data_survey!AQ337</f>
        <v>2</v>
      </c>
      <c r="AZ338" s="17">
        <f>data_survey!AR337</f>
        <v>1</v>
      </c>
      <c r="BA338" s="17">
        <f>data_survey!AS337</f>
        <v>2</v>
      </c>
      <c r="BB338" s="17">
        <f>data_survey!AT337</f>
        <v>1</v>
      </c>
      <c r="BC338" s="17">
        <f>data_survey!AU337</f>
        <v>3</v>
      </c>
      <c r="BD338" s="17">
        <f>data_survey!AV337</f>
        <v>2</v>
      </c>
      <c r="BE338" s="17">
        <f>data_survey!AW337</f>
        <v>1</v>
      </c>
      <c r="BF338" s="17">
        <f>data_survey!AX337</f>
        <v>1</v>
      </c>
      <c r="BG338" s="17"/>
    </row>
    <row r="339">
      <c r="A339" s="17">
        <f>if(data_survey!C338="Nam", 0, 1)</f>
        <v>0</v>
      </c>
      <c r="B339" s="17">
        <f>IFERROR(__xludf.DUMMYFUNCTION("LET(
  t, LOWER(TRIM(data_survey!E338)),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339" s="17">
        <f>IFERROR(__xludf.DUMMYFUNCTION("LET(
  t, LOWER(TRIM(data_survey!G338)),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39" s="17">
        <f>IFERROR(__xludf.DUMMYFUNCTION("LET(
  text, LOWER(data_survey!I338),
  IFERROR(
    IFS(
      REGEXMATCH(text,""ở cùng gia đình|ở trọ cùng gia đình""), 0,
      REGEXMATCH(text,""thuê trọ""), 1,
      REGEXMATCH(text,""ở ktx""), 2,
      REGEXMATCH(text,""có nhà tại khu vực đang học|c"&amp;"ó nhà|ở riêng tại chung cư""), 3,
      REGEXMATCH(text,""ở nhà người quen""), 4
    ),
  -1)
)"),3.0)</f>
        <v>3</v>
      </c>
      <c r="E339" s="17">
        <f>IFERROR(__xludf.DUMMYFUNCTION("LET(
  t, LOWER(TRIM(data_survey!K338)),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339" s="17">
        <f>IFERROR(__xludf.DUMMYFUNCTION("LET(
  t, LOWER(TRIM(data_survey!M338)),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39" s="17">
        <f>if(data_survey!O338="Có", 1, 0)</f>
        <v>0</v>
      </c>
      <c r="H339" s="17">
        <f>if(data_survey!R338="", 0, data_survey!R338)</f>
        <v>0</v>
      </c>
      <c r="I339" s="17">
        <f>data_survey!W338</f>
        <v>0</v>
      </c>
      <c r="J339" s="17">
        <f>if(data_survey!AF338="Không áp lực", 0, if(data_survey!AF338="Có chút áp lực", 1, if(data_survey!AF338="Áp lực nhiều", 2, 3)))</f>
        <v>3</v>
      </c>
      <c r="K339" s="17">
        <f>SWITCH(data_survey!AG338,
 "Không ảnh hưởng",0,
 "Có chút ảnh hưởng",1,
 "Ảnh hưởng nhiều",2,
 "Ảnh hưởng rất nhiều",3)</f>
        <v>2</v>
      </c>
      <c r="L339" s="17">
        <f>SWITCH(data_survey!AD338,
 "Không",0,
 "Có một chút",1,
 "Rất lo lắng",2)</f>
        <v>2</v>
      </c>
      <c r="M339" s="17">
        <f>SWITCH(data_survey!AE338,
 "Không",0,
 "Có một chút",1,
 "Nhiều",2)</f>
        <v>1</v>
      </c>
      <c r="N339" s="17">
        <f>data_survey!BV338</f>
        <v>2</v>
      </c>
      <c r="O339" s="17">
        <f>SWITCH(data_survey!BY338,
 "Không",0,
 "Có",1,
 "Nhiều",2)</f>
        <v>0</v>
      </c>
      <c r="P339" s="17">
        <f>if(data_survey!BW338="Không", 0, 1)</f>
        <v>0</v>
      </c>
      <c r="Q339" s="17">
        <f>IF(OR(
ISNUMBER(SEARCH("cha",data_survey!BX338)),
ISNUMBER(SEARCH("mẹ",data_survey!BX338)),
ISNUMBER(SEARCH("ba mẹ",data_survey!BX338)),
ISNUMBER(SEARCH("bame",data_survey!BX338)),
ISNUMBER(SEARCH("gia đình",data_survey!BX338)),
ISNUMBER(SEARCH("chị",data_survey!BX338)),
ISNUMBER(SEARCH("anh",data_survey!BX338)),
ISNUMBER(SEARCH("ông bà",data_survey!BX338)),
ISNUMBER(SEARCH("giám hộ",data_survey!BX338))
),1,
IF(OR(
ISNUMBER(SEARCH("bản thân",data_survey!BX338)),
ISNUMBER(SEARCH("tự mình",data_survey!BX338)),
ISNUMBER(SEARCH("tự bản thân",data_survey!BX338)),
ISNUMBER(SEARCH("tiền đi làm",data_survey!BX338)),
ISNUMBER(SEARCH("nghiên cứu khoa học",data_survey!BX338)),
ISNUMBER(SEARCH("một nửa lo",data_survey!BX338))
),2,
IF(OR(
ISNUMBER(SEARCH("học bổng",data_survey!BX338)),
ISNUMBER(SEARCH("giảm học phí",data_survey!BX338)),
ISNUMBER(SEARCH("không cần HP",data_survey!BX338)),
ISNUMBER(SEARCH("sư phạm",data_survey!BX338))
),3,4)))</f>
        <v>2</v>
      </c>
      <c r="R339" s="17">
        <f>data_survey!AN338</f>
        <v>1</v>
      </c>
      <c r="S339" s="17">
        <f>data_survey!AJ338</f>
        <v>0</v>
      </c>
      <c r="T339" s="17">
        <f>data_survey!AJ338</f>
        <v>0</v>
      </c>
      <c r="U339" s="17">
        <f>data_survey!CI338</f>
        <v>0</v>
      </c>
      <c r="V339" s="17">
        <f>data_survey!CG338</f>
        <v>1</v>
      </c>
      <c r="W339" s="17">
        <f>data_survey!CE338</f>
        <v>0</v>
      </c>
      <c r="X339" s="17">
        <f>data_survey!CC338</f>
        <v>1</v>
      </c>
      <c r="Y339" s="17">
        <f>data_survey!CA338</f>
        <v>1</v>
      </c>
      <c r="Z339" s="17">
        <f>data_survey!BN338</f>
        <v>1</v>
      </c>
      <c r="AA339" s="17">
        <f>data_survey!BP338</f>
        <v>0</v>
      </c>
      <c r="AB339" s="17">
        <f>data_survey!BQ338</f>
        <v>1</v>
      </c>
      <c r="AC339" s="17">
        <f>data_survey!BT338</f>
        <v>0</v>
      </c>
      <c r="AD339" s="17">
        <f>data_survey!CU338</f>
        <v>0</v>
      </c>
      <c r="AE339" s="17">
        <f>data_survey!CV338</f>
        <v>1</v>
      </c>
      <c r="AF339" s="17">
        <f>data_survey!CW338</f>
        <v>0</v>
      </c>
      <c r="AG339" s="17">
        <f>data_survey!CO338</f>
        <v>0</v>
      </c>
      <c r="AH339" s="17">
        <f>data_survey!DA338</f>
        <v>0</v>
      </c>
      <c r="AI339" s="17">
        <f>data_survey!DC338</f>
        <v>0</v>
      </c>
      <c r="AJ339" s="17">
        <f>data_survey!DQ338</f>
        <v>0</v>
      </c>
      <c r="AK339" s="17">
        <f>data_survey!DF338</f>
        <v>0</v>
      </c>
      <c r="AL339" s="17">
        <f>if(AK339=1, data_survey!DN338, 0)</f>
        <v>0</v>
      </c>
      <c r="AM339" s="17">
        <f>data_survey!CM338</f>
        <v>6</v>
      </c>
      <c r="AN339" s="17">
        <f>data_survey!DH338</f>
        <v>0</v>
      </c>
      <c r="AO339" s="17">
        <f>data_survey!DJ338</f>
        <v>0</v>
      </c>
      <c r="AP339" s="17">
        <f>data_survey!DL338</f>
        <v>0</v>
      </c>
      <c r="AQ339" s="17">
        <f>data_survey!BC338</f>
        <v>3</v>
      </c>
      <c r="AR339" s="17">
        <f>data_survey!BD338</f>
        <v>2</v>
      </c>
      <c r="AS339" s="17">
        <f>data_survey!BE338</f>
        <v>2</v>
      </c>
      <c r="AT339" s="17">
        <f>data_survey!BF338</f>
        <v>3</v>
      </c>
      <c r="AU339" s="17">
        <f>data_survey!BG338</f>
        <v>3</v>
      </c>
      <c r="AV339" s="17">
        <f>data_survey!BH338</f>
        <v>1</v>
      </c>
      <c r="AW339" s="17">
        <f>data_survey!BI338</f>
        <v>2</v>
      </c>
      <c r="AX339" s="17">
        <f>data_survey!AP338</f>
        <v>4</v>
      </c>
      <c r="AY339" s="17">
        <f>data_survey!AQ338</f>
        <v>3</v>
      </c>
      <c r="AZ339" s="17">
        <f>data_survey!AR338</f>
        <v>4</v>
      </c>
      <c r="BA339" s="17">
        <f>data_survey!AS338</f>
        <v>4</v>
      </c>
      <c r="BB339" s="17">
        <f>data_survey!AT338</f>
        <v>2</v>
      </c>
      <c r="BC339" s="17">
        <f>data_survey!AU338</f>
        <v>4</v>
      </c>
      <c r="BD339" s="17">
        <f>data_survey!AV338</f>
        <v>2</v>
      </c>
      <c r="BE339" s="17">
        <f>data_survey!AW338</f>
        <v>1</v>
      </c>
      <c r="BF339" s="17">
        <f>data_survey!AX338</f>
        <v>1</v>
      </c>
      <c r="BG339" s="17"/>
    </row>
    <row r="340">
      <c r="A340" s="17">
        <f>if(data_survey!C339="Nam", 0, 1)</f>
        <v>1</v>
      </c>
      <c r="B340" s="17">
        <f>IFERROR(__xludf.DUMMYFUNCTION("LET(
  t, LOWER(TRIM(data_survey!E339)),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40" s="17">
        <f>IFERROR(__xludf.DUMMYFUNCTION("LET(
  t, LOWER(TRIM(data_survey!G339)),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40" s="17">
        <f>IFERROR(__xludf.DUMMYFUNCTION("LET(
  text, LOWER(data_survey!I339),
  IFERROR(
    IFS(
      REGEXMATCH(text,""ở cùng gia đình|ở trọ cùng gia đình""), 0,
      REGEXMATCH(text,""thuê trọ""), 1,
      REGEXMATCH(text,""ở ktx""), 2,
      REGEXMATCH(text,""có nhà tại khu vực đang học|c"&amp;"ó nhà|ở riêng tại chung cư""), 3,
      REGEXMATCH(text,""ở nhà người quen""), 4
    ),
  -1)
)"),2.0)</f>
        <v>2</v>
      </c>
      <c r="E340" s="17">
        <f>IFERROR(__xludf.DUMMYFUNCTION("LET(
  t, LOWER(TRIM(data_survey!K339)),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40" s="17">
        <f>IFERROR(__xludf.DUMMYFUNCTION("LET(
  t, LOWER(TRIM(data_survey!M339)),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40" s="17">
        <f>if(data_survey!O339="Có", 1, 0)</f>
        <v>0</v>
      </c>
      <c r="H340" s="17">
        <f>if(data_survey!R339="", 0, data_survey!R339)</f>
        <v>0</v>
      </c>
      <c r="I340" s="17">
        <f>data_survey!W339</f>
        <v>0</v>
      </c>
      <c r="J340" s="17">
        <f>if(data_survey!AF339="Không áp lực", 0, if(data_survey!AF339="Có chút áp lực", 1, if(data_survey!AF339="Áp lực nhiều", 2, 3)))</f>
        <v>1</v>
      </c>
      <c r="K340" s="17">
        <f>SWITCH(data_survey!AG339,
 "Không ảnh hưởng",0,
 "Có chút ảnh hưởng",1,
 "Ảnh hưởng nhiều",2,
 "Ảnh hưởng rất nhiều",3)</f>
        <v>1</v>
      </c>
      <c r="L340" s="17">
        <f>SWITCH(data_survey!AD339,
 "Không",0,
 "Có một chút",1,
 "Rất lo lắng",2)</f>
        <v>2</v>
      </c>
      <c r="M340" s="17">
        <f>SWITCH(data_survey!AE339,
 "Không",0,
 "Có một chút",1,
 "Nhiều",2)</f>
        <v>0</v>
      </c>
      <c r="N340" s="17">
        <f>data_survey!BV339</f>
        <v>2</v>
      </c>
      <c r="O340" s="17">
        <f>SWITCH(data_survey!BY339,
 "Không",0,
 "Có",1,
 "Nhiều",2)</f>
        <v>1</v>
      </c>
      <c r="P340" s="17">
        <f>if(data_survey!BW339="Không", 0, 1)</f>
        <v>1</v>
      </c>
      <c r="Q340" s="17">
        <f>IF(OR(
ISNUMBER(SEARCH("cha",data_survey!BX339)),
ISNUMBER(SEARCH("mẹ",data_survey!BX339)),
ISNUMBER(SEARCH("ba mẹ",data_survey!BX339)),
ISNUMBER(SEARCH("bame",data_survey!BX339)),
ISNUMBER(SEARCH("gia đình",data_survey!BX339)),
ISNUMBER(SEARCH("chị",data_survey!BX339)),
ISNUMBER(SEARCH("anh",data_survey!BX339)),
ISNUMBER(SEARCH("ông bà",data_survey!BX339)),
ISNUMBER(SEARCH("giám hộ",data_survey!BX339))
),1,
IF(OR(
ISNUMBER(SEARCH("bản thân",data_survey!BX339)),
ISNUMBER(SEARCH("tự mình",data_survey!BX339)),
ISNUMBER(SEARCH("tự bản thân",data_survey!BX339)),
ISNUMBER(SEARCH("tiền đi làm",data_survey!BX339)),
ISNUMBER(SEARCH("nghiên cứu khoa học",data_survey!BX339)),
ISNUMBER(SEARCH("một nửa lo",data_survey!BX339))
),2,
IF(OR(
ISNUMBER(SEARCH("học bổng",data_survey!BX339)),
ISNUMBER(SEARCH("giảm học phí",data_survey!BX339)),
ISNUMBER(SEARCH("không cần HP",data_survey!BX339)),
ISNUMBER(SEARCH("sư phạm",data_survey!BX339))
),3,4)))</f>
        <v>1</v>
      </c>
      <c r="R340" s="17">
        <f>data_survey!AN339</f>
        <v>2</v>
      </c>
      <c r="S340" s="17">
        <f>data_survey!AJ339</f>
        <v>2</v>
      </c>
      <c r="T340" s="17">
        <f>data_survey!AJ339</f>
        <v>2</v>
      </c>
      <c r="U340" s="17">
        <f>data_survey!CI339</f>
        <v>2</v>
      </c>
      <c r="V340" s="17">
        <f>data_survey!CG339</f>
        <v>2</v>
      </c>
      <c r="W340" s="17">
        <f>data_survey!CE339</f>
        <v>2</v>
      </c>
      <c r="X340" s="17">
        <f>data_survey!CC339</f>
        <v>1</v>
      </c>
      <c r="Y340" s="17">
        <f>data_survey!CA339</f>
        <v>1</v>
      </c>
      <c r="Z340" s="17">
        <f>data_survey!BN339</f>
        <v>5</v>
      </c>
      <c r="AA340" s="17">
        <f>data_survey!BP339</f>
        <v>1</v>
      </c>
      <c r="AB340" s="17">
        <f>data_survey!BQ339</f>
        <v>3</v>
      </c>
      <c r="AC340" s="17">
        <f>data_survey!BT339</f>
        <v>1</v>
      </c>
      <c r="AD340" s="17">
        <f>data_survey!CU339</f>
        <v>0</v>
      </c>
      <c r="AE340" s="17">
        <f>data_survey!CV339</f>
        <v>1</v>
      </c>
      <c r="AF340" s="17">
        <f>data_survey!CW339</f>
        <v>0</v>
      </c>
      <c r="AG340" s="17">
        <f>data_survey!CO339</f>
        <v>1</v>
      </c>
      <c r="AH340" s="17">
        <f>data_survey!DA339</f>
        <v>0</v>
      </c>
      <c r="AI340" s="17">
        <f>data_survey!DC339</f>
        <v>1</v>
      </c>
      <c r="AJ340" s="17">
        <f>data_survey!DQ339</f>
        <v>0</v>
      </c>
      <c r="AK340" s="17">
        <f>data_survey!DF339</f>
        <v>0</v>
      </c>
      <c r="AL340" s="17">
        <f>if(AK340=1, data_survey!DN339, 0)</f>
        <v>0</v>
      </c>
      <c r="AM340" s="17">
        <f>data_survey!CM339</f>
        <v>6</v>
      </c>
      <c r="AN340" s="17">
        <f>data_survey!DH339</f>
        <v>0</v>
      </c>
      <c r="AO340" s="17">
        <f>data_survey!DJ339</f>
        <v>0</v>
      </c>
      <c r="AP340" s="17">
        <f>data_survey!DL339</f>
        <v>0</v>
      </c>
      <c r="AQ340" s="17">
        <f>data_survey!BC339</f>
        <v>2</v>
      </c>
      <c r="AR340" s="17">
        <f>data_survey!BD339</f>
        <v>1</v>
      </c>
      <c r="AS340" s="17">
        <f>data_survey!BE339</f>
        <v>3</v>
      </c>
      <c r="AT340" s="17">
        <f>data_survey!BF339</f>
        <v>2</v>
      </c>
      <c r="AU340" s="17">
        <f>data_survey!BG339</f>
        <v>4</v>
      </c>
      <c r="AV340" s="17">
        <f>data_survey!BH339</f>
        <v>1</v>
      </c>
      <c r="AW340" s="17">
        <f>data_survey!BI339</f>
        <v>3</v>
      </c>
      <c r="AX340" s="17">
        <f>data_survey!AP339</f>
        <v>1</v>
      </c>
      <c r="AY340" s="17">
        <f>data_survey!AQ339</f>
        <v>2</v>
      </c>
      <c r="AZ340" s="17">
        <f>data_survey!AR339</f>
        <v>4</v>
      </c>
      <c r="BA340" s="17">
        <f>data_survey!AS339</f>
        <v>2</v>
      </c>
      <c r="BB340" s="17">
        <f>data_survey!AT339</f>
        <v>2</v>
      </c>
      <c r="BC340" s="17">
        <f>data_survey!AU339</f>
        <v>2</v>
      </c>
      <c r="BD340" s="17">
        <f>data_survey!AV339</f>
        <v>2</v>
      </c>
      <c r="BE340" s="17">
        <f>data_survey!AW339</f>
        <v>3</v>
      </c>
      <c r="BF340" s="17">
        <f>data_survey!AX339</f>
        <v>1</v>
      </c>
      <c r="BG340" s="17"/>
    </row>
    <row r="341">
      <c r="A341" s="17">
        <f>if(data_survey!C340="Nam", 0, 1)</f>
        <v>0</v>
      </c>
      <c r="B341" s="17">
        <f>IFERROR(__xludf.DUMMYFUNCTION("LET(
  t, LOWER(TRIM(data_survey!E340)),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41" s="17">
        <f>IFERROR(__xludf.DUMMYFUNCTION("LET(
  t, LOWER(TRIM(data_survey!G340)),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41" s="17">
        <f>IFERROR(__xludf.DUMMYFUNCTION("LET(
  text, LOWER(data_survey!I340),
  IFERROR(
    IFS(
      REGEXMATCH(text,""ở cùng gia đình|ở trọ cùng gia đình""), 0,
      REGEXMATCH(text,""thuê trọ""), 1,
      REGEXMATCH(text,""ở ktx""), 2,
      REGEXMATCH(text,""có nhà tại khu vực đang học|c"&amp;"ó nhà|ở riêng tại chung cư""), 3,
      REGEXMATCH(text,""ở nhà người quen""), 4
    ),
  -1)
)"),1.0)</f>
        <v>1</v>
      </c>
      <c r="E341" s="17">
        <f>IFERROR(__xludf.DUMMYFUNCTION("LET(
  t, LOWER(TRIM(data_survey!K340)),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41" s="17">
        <f>IFERROR(__xludf.DUMMYFUNCTION("LET(
  t, LOWER(TRIM(data_survey!M340)),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)"),0.0)</f>
        <v>0</v>
      </c>
      <c r="G341" s="17">
        <f>if(data_survey!O340="Có", 1, 0)</f>
        <v>1</v>
      </c>
      <c r="H341" s="17">
        <f>if(data_survey!R340="", 0, data_survey!R340)</f>
        <v>2</v>
      </c>
      <c r="I341" s="17">
        <f>data_survey!W340</f>
        <v>15</v>
      </c>
      <c r="J341" s="17">
        <f>if(data_survey!AF340="Không áp lực", 0, if(data_survey!AF340="Có chút áp lực", 1, if(data_survey!AF340="Áp lực nhiều", 2, 3)))</f>
        <v>3</v>
      </c>
      <c r="K341" s="17">
        <f>SWITCH(data_survey!AG340,
 "Không ảnh hưởng",0,
 "Có chút ảnh hưởng",1,
 "Ảnh hưởng nhiều",2,
 "Ảnh hưởng rất nhiều",3)</f>
        <v>3</v>
      </c>
      <c r="L341" s="17">
        <f>SWITCH(data_survey!AD340,
 "Không",0,
 "Có một chút",1,
 "Rất lo lắng",2)</f>
        <v>2</v>
      </c>
      <c r="M341" s="17">
        <f>SWITCH(data_survey!AE340,
 "Không",0,
 "Có một chút",1,
 "Nhiều",2)</f>
        <v>2</v>
      </c>
      <c r="N341" s="17">
        <f>data_survey!BV340</f>
        <v>3</v>
      </c>
      <c r="O341" s="17">
        <f>SWITCH(data_survey!BY340,
 "Không",0,
 "Có",1,
 "Nhiều",2)</f>
        <v>1</v>
      </c>
      <c r="P341" s="17">
        <f>if(data_survey!BW340="Không", 0, 1)</f>
        <v>1</v>
      </c>
      <c r="Q341" s="17">
        <f>IF(OR(
ISNUMBER(SEARCH("cha",data_survey!BX340)),
ISNUMBER(SEARCH("mẹ",data_survey!BX340)),
ISNUMBER(SEARCH("ba mẹ",data_survey!BX340)),
ISNUMBER(SEARCH("bame",data_survey!BX340)),
ISNUMBER(SEARCH("gia đình",data_survey!BX340)),
ISNUMBER(SEARCH("chị",data_survey!BX340)),
ISNUMBER(SEARCH("anh",data_survey!BX340)),
ISNUMBER(SEARCH("ông bà",data_survey!BX340)),
ISNUMBER(SEARCH("giám hộ",data_survey!BX340))
),1,
IF(OR(
ISNUMBER(SEARCH("bản thân",data_survey!BX340)),
ISNUMBER(SEARCH("tự mình",data_survey!BX340)),
ISNUMBER(SEARCH("tự bản thân",data_survey!BX340)),
ISNUMBER(SEARCH("tiền đi làm",data_survey!BX340)),
ISNUMBER(SEARCH("nghiên cứu khoa học",data_survey!BX340)),
ISNUMBER(SEARCH("một nửa lo",data_survey!BX340))
),2,
IF(OR(
ISNUMBER(SEARCH("học bổng",data_survey!BX340)),
ISNUMBER(SEARCH("giảm học phí",data_survey!BX340)),
ISNUMBER(SEARCH("không cần HP",data_survey!BX340)),
ISNUMBER(SEARCH("sư phạm",data_survey!BX340))
),3,4)))</f>
        <v>3</v>
      </c>
      <c r="R341" s="17">
        <f>data_survey!AN340</f>
        <v>1</v>
      </c>
      <c r="S341" s="17">
        <f>data_survey!AJ340</f>
        <v>2</v>
      </c>
      <c r="T341" s="17">
        <f>data_survey!AJ340</f>
        <v>2</v>
      </c>
      <c r="U341" s="17">
        <f>data_survey!CI340</f>
        <v>0</v>
      </c>
      <c r="V341" s="17">
        <f>data_survey!CG340</f>
        <v>0</v>
      </c>
      <c r="W341" s="17">
        <f>data_survey!CE340</f>
        <v>0</v>
      </c>
      <c r="X341" s="17">
        <f>data_survey!CC340</f>
        <v>1</v>
      </c>
      <c r="Y341" s="17">
        <f>data_survey!CA340</f>
        <v>1</v>
      </c>
      <c r="Z341" s="17">
        <f>data_survey!BN340</f>
        <v>5</v>
      </c>
      <c r="AA341" s="17">
        <f>data_survey!BP340</f>
        <v>0</v>
      </c>
      <c r="AB341" s="17">
        <f>data_survey!BQ340</f>
        <v>1</v>
      </c>
      <c r="AC341" s="17">
        <f>data_survey!BT340</f>
        <v>0</v>
      </c>
      <c r="AD341" s="17">
        <f>data_survey!CU340</f>
        <v>0</v>
      </c>
      <c r="AE341" s="17">
        <f>data_survey!CV340</f>
        <v>0</v>
      </c>
      <c r="AF341" s="17">
        <f>data_survey!CW340</f>
        <v>0</v>
      </c>
      <c r="AG341" s="17">
        <f>data_survey!CO340</f>
        <v>0</v>
      </c>
      <c r="AH341" s="17">
        <f>data_survey!DA340</f>
        <v>0</v>
      </c>
      <c r="AI341" s="17">
        <f>data_survey!DC340</f>
        <v>0</v>
      </c>
      <c r="AJ341" s="17">
        <f>data_survey!DQ340</f>
        <v>0</v>
      </c>
      <c r="AK341" s="17">
        <f>data_survey!DF340</f>
        <v>1</v>
      </c>
      <c r="AL341" s="17">
        <f>if(AK341=1, data_survey!DN340, 0)</f>
        <v>2.5</v>
      </c>
      <c r="AM341" s="17">
        <f>data_survey!CM340</f>
        <v>0.33</v>
      </c>
      <c r="AN341" s="17">
        <f>data_survey!DH340</f>
        <v>1</v>
      </c>
      <c r="AO341" s="17">
        <f>data_survey!DJ340</f>
        <v>0</v>
      </c>
      <c r="AP341" s="17">
        <f>data_survey!DL340</f>
        <v>0</v>
      </c>
      <c r="AQ341" s="17">
        <f>data_survey!BC340</f>
        <v>2</v>
      </c>
      <c r="AR341" s="17">
        <f>data_survey!BD340</f>
        <v>2</v>
      </c>
      <c r="AS341" s="17">
        <f>data_survey!BE340</f>
        <v>2</v>
      </c>
      <c r="AT341" s="17">
        <f>data_survey!BF340</f>
        <v>2</v>
      </c>
      <c r="AU341" s="17">
        <f>data_survey!BG340</f>
        <v>3</v>
      </c>
      <c r="AV341" s="17">
        <f>data_survey!BH340</f>
        <v>2</v>
      </c>
      <c r="AW341" s="17">
        <f>data_survey!BI340</f>
        <v>2</v>
      </c>
      <c r="AX341" s="17">
        <f>data_survey!AP340</f>
        <v>2</v>
      </c>
      <c r="AY341" s="17">
        <f>data_survey!AQ340</f>
        <v>1</v>
      </c>
      <c r="AZ341" s="17">
        <f>data_survey!AR340</f>
        <v>3</v>
      </c>
      <c r="BA341" s="17">
        <f>data_survey!AS340</f>
        <v>2</v>
      </c>
      <c r="BB341" s="17">
        <f>data_survey!AT340</f>
        <v>2</v>
      </c>
      <c r="BC341" s="17">
        <f>data_survey!AU340</f>
        <v>4</v>
      </c>
      <c r="BD341" s="17">
        <f>data_survey!AV340</f>
        <v>4</v>
      </c>
      <c r="BE341" s="17">
        <f>data_survey!AW340</f>
        <v>1</v>
      </c>
      <c r="BF341" s="17">
        <f>data_survey!AX340</f>
        <v>2</v>
      </c>
      <c r="BG341" s="17"/>
    </row>
    <row r="342">
      <c r="A342" s="17">
        <f>if(data_survey!C341="Nam", 0, 1)</f>
        <v>0</v>
      </c>
      <c r="B342" s="17">
        <f>IFERROR(__xludf.DUMMYFUNCTION("LET(
  t, LOWER(TRIM(data_survey!E341)),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42" s="17">
        <f>IFERROR(__xludf.DUMMYFUNCTION("LET(
  t, LOWER(TRIM(data_survey!G341)),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42" s="17">
        <f>IFERROR(__xludf.DUMMYFUNCTION("LET(
  text, LOWER(data_survey!I341),
  IFERROR(
    IFS(
      REGEXMATCH(text,""ở cùng gia đình|ở trọ cùng gia đình""), 0,
      REGEXMATCH(text,""thuê trọ""), 1,
      REGEXMATCH(text,""ở ktx""), 2,
      REGEXMATCH(text,""có nhà tại khu vực đang học|c"&amp;"ó nhà|ở riêng tại chung cư""), 3,
      REGEXMATCH(text,""ở nhà người quen""), 4
    ),
  -1)
)"),0.0)</f>
        <v>0</v>
      </c>
      <c r="E342" s="17">
        <f>IFERROR(__xludf.DUMMYFUNCTION("LET(
  t, LOWER(TRIM(data_survey!K341)),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42" s="17">
        <f>IFERROR(__xludf.DUMMYFUNCTION("LET(
  t, LOWER(TRIM(data_survey!M341)),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42" s="17">
        <f>if(data_survey!O341="Có", 1, 0)</f>
        <v>0</v>
      </c>
      <c r="H342" s="17">
        <f>if(data_survey!R341="", 0, data_survey!R341)</f>
        <v>0</v>
      </c>
      <c r="I342" s="17">
        <f>data_survey!W341</f>
        <v>0</v>
      </c>
      <c r="J342" s="17">
        <f>if(data_survey!AF341="Không áp lực", 0, if(data_survey!AF341="Có chút áp lực", 1, if(data_survey!AF341="Áp lực nhiều", 2, 3)))</f>
        <v>1</v>
      </c>
      <c r="K342" s="17">
        <f>SWITCH(data_survey!AG341,
 "Không ảnh hưởng",0,
 "Có chút ảnh hưởng",1,
 "Ảnh hưởng nhiều",2,
 "Ảnh hưởng rất nhiều",3)</f>
        <v>1</v>
      </c>
      <c r="L342" s="17">
        <f>SWITCH(data_survey!AD341,
 "Không",0,
 "Có một chút",1,
 "Rất lo lắng",2)</f>
        <v>1</v>
      </c>
      <c r="M342" s="17">
        <f>SWITCH(data_survey!AE341,
 "Không",0,
 "Có một chút",1,
 "Nhiều",2)</f>
        <v>0</v>
      </c>
      <c r="N342" s="17">
        <f>data_survey!BV341</f>
        <v>4</v>
      </c>
      <c r="O342" s="17">
        <f>SWITCH(data_survey!BY341,
 "Không",0,
 "Có",1,
 "Nhiều",2)</f>
        <v>1</v>
      </c>
      <c r="P342" s="17">
        <f>if(data_survey!BW341="Không", 0, 1)</f>
        <v>0</v>
      </c>
      <c r="Q342" s="17">
        <f>IF(OR(
ISNUMBER(SEARCH("cha",data_survey!BX341)),
ISNUMBER(SEARCH("mẹ",data_survey!BX341)),
ISNUMBER(SEARCH("ba mẹ",data_survey!BX341)),
ISNUMBER(SEARCH("bame",data_survey!BX341)),
ISNUMBER(SEARCH("gia đình",data_survey!BX341)),
ISNUMBER(SEARCH("chị",data_survey!BX341)),
ISNUMBER(SEARCH("anh",data_survey!BX341)),
ISNUMBER(SEARCH("ông bà",data_survey!BX341)),
ISNUMBER(SEARCH("giám hộ",data_survey!BX341))
),1,
IF(OR(
ISNUMBER(SEARCH("bản thân",data_survey!BX341)),
ISNUMBER(SEARCH("tự mình",data_survey!BX341)),
ISNUMBER(SEARCH("tự bản thân",data_survey!BX341)),
ISNUMBER(SEARCH("tiền đi làm",data_survey!BX341)),
ISNUMBER(SEARCH("nghiên cứu khoa học",data_survey!BX341)),
ISNUMBER(SEARCH("một nửa lo",data_survey!BX341))
),2,
IF(OR(
ISNUMBER(SEARCH("học bổng",data_survey!BX341)),
ISNUMBER(SEARCH("giảm học phí",data_survey!BX341)),
ISNUMBER(SEARCH("không cần HP",data_survey!BX341)),
ISNUMBER(SEARCH("sư phạm",data_survey!BX341))
),3,4)))</f>
        <v>1</v>
      </c>
      <c r="R342" s="17">
        <f>data_survey!AN341</f>
        <v>0</v>
      </c>
      <c r="S342" s="17">
        <f>data_survey!AJ341</f>
        <v>1</v>
      </c>
      <c r="T342" s="17">
        <f>data_survey!AJ341</f>
        <v>1</v>
      </c>
      <c r="U342" s="17">
        <f>data_survey!CI341</f>
        <v>0</v>
      </c>
      <c r="V342" s="17">
        <f>data_survey!CG341</f>
        <v>0</v>
      </c>
      <c r="W342" s="17">
        <f>data_survey!CE341</f>
        <v>1</v>
      </c>
      <c r="X342" s="17">
        <f>data_survey!CC341</f>
        <v>1</v>
      </c>
      <c r="Y342" s="17">
        <f>data_survey!CA341</f>
        <v>1</v>
      </c>
      <c r="Z342" s="17">
        <f>data_survey!BN341</f>
        <v>2</v>
      </c>
      <c r="AA342" s="17">
        <f>data_survey!BP341</f>
        <v>0</v>
      </c>
      <c r="AB342" s="17">
        <f>data_survey!BQ341</f>
        <v>1</v>
      </c>
      <c r="AC342" s="17">
        <f>data_survey!BT341</f>
        <v>0</v>
      </c>
      <c r="AD342" s="17">
        <f>data_survey!CU341</f>
        <v>0</v>
      </c>
      <c r="AE342" s="17">
        <f>data_survey!CV341</f>
        <v>0</v>
      </c>
      <c r="AF342" s="17">
        <f>data_survey!CW341</f>
        <v>0</v>
      </c>
      <c r="AG342" s="17">
        <f>data_survey!CO341</f>
        <v>0</v>
      </c>
      <c r="AH342" s="17">
        <f>data_survey!DA341</f>
        <v>0</v>
      </c>
      <c r="AI342" s="17">
        <f>data_survey!DC341</f>
        <v>0</v>
      </c>
      <c r="AJ342" s="17">
        <f>data_survey!DQ341</f>
        <v>0</v>
      </c>
      <c r="AK342" s="17">
        <f>data_survey!DF341</f>
        <v>1</v>
      </c>
      <c r="AL342" s="17">
        <f>if(AK342=1, data_survey!DN341, 0)</f>
        <v>0.5</v>
      </c>
      <c r="AM342" s="17">
        <f>data_survey!CM341</f>
        <v>1.5</v>
      </c>
      <c r="AN342" s="17">
        <f>data_survey!DH341</f>
        <v>0</v>
      </c>
      <c r="AO342" s="17">
        <f>data_survey!DJ341</f>
        <v>0</v>
      </c>
      <c r="AP342" s="17">
        <f>data_survey!DL341</f>
        <v>0</v>
      </c>
      <c r="AQ342" s="17">
        <f>data_survey!BC341</f>
        <v>2</v>
      </c>
      <c r="AR342" s="17">
        <f>data_survey!BD341</f>
        <v>1</v>
      </c>
      <c r="AS342" s="17">
        <f>data_survey!BE341</f>
        <v>1</v>
      </c>
      <c r="AT342" s="17">
        <f>data_survey!BF341</f>
        <v>1</v>
      </c>
      <c r="AU342" s="17">
        <f>data_survey!BG341</f>
        <v>2</v>
      </c>
      <c r="AV342" s="17">
        <f>data_survey!BH341</f>
        <v>1</v>
      </c>
      <c r="AW342" s="17">
        <f>data_survey!BI341</f>
        <v>1</v>
      </c>
      <c r="AX342" s="17">
        <f>data_survey!AP341</f>
        <v>1</v>
      </c>
      <c r="AY342" s="17">
        <f>data_survey!AQ341</f>
        <v>1</v>
      </c>
      <c r="AZ342" s="17">
        <f>data_survey!AR341</f>
        <v>1</v>
      </c>
      <c r="BA342" s="17">
        <f>data_survey!AS341</f>
        <v>2</v>
      </c>
      <c r="BB342" s="17">
        <f>data_survey!AT341</f>
        <v>1</v>
      </c>
      <c r="BC342" s="17">
        <f>data_survey!AU341</f>
        <v>3</v>
      </c>
      <c r="BD342" s="17">
        <f>data_survey!AV341</f>
        <v>1</v>
      </c>
      <c r="BE342" s="17">
        <f>data_survey!AW341</f>
        <v>1</v>
      </c>
      <c r="BF342" s="17">
        <f>data_survey!AX341</f>
        <v>1</v>
      </c>
      <c r="BG342" s="17"/>
    </row>
    <row r="343">
      <c r="A343" s="17">
        <f>if(data_survey!C342="Nam", 0, 1)</f>
        <v>1</v>
      </c>
      <c r="B343" s="17">
        <f>IFERROR(__xludf.DUMMYFUNCTION("LET(
  t, LOWER(TRIM(data_survey!E342)),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43" s="17">
        <f>IFERROR(__xludf.DUMMYFUNCTION("LET(
  t, LOWER(TRIM(data_survey!G342)),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43" s="17">
        <f>IFERROR(__xludf.DUMMYFUNCTION("LET(
  text, LOWER(data_survey!I342),
  IFERROR(
    IFS(
      REGEXMATCH(text,""ở cùng gia đình|ở trọ cùng gia đình""), 0,
      REGEXMATCH(text,""thuê trọ""), 1,
      REGEXMATCH(text,""ở ktx""), 2,
      REGEXMATCH(text,""có nhà tại khu vực đang học|c"&amp;"ó nhà|ở riêng tại chung cư""), 3,
      REGEXMATCH(text,""ở nhà người quen""), 4
    ),
  -1)
)"),1.0)</f>
        <v>1</v>
      </c>
      <c r="E343" s="17">
        <f>IFERROR(__xludf.DUMMYFUNCTION("LET(
  t, LOWER(TRIM(data_survey!K342)),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43" s="17">
        <f>IFERROR(__xludf.DUMMYFUNCTION("LET(
  t, LOWER(TRIM(data_survey!M342)),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43" s="17">
        <f>if(data_survey!O342="Có", 1, 0)</f>
        <v>0</v>
      </c>
      <c r="H343" s="17">
        <f>if(data_survey!R342="", 0, data_survey!R342)</f>
        <v>0</v>
      </c>
      <c r="I343" s="17">
        <f>data_survey!W342</f>
        <v>0</v>
      </c>
      <c r="J343" s="17">
        <f>if(data_survey!AF342="Không áp lực", 0, if(data_survey!AF342="Có chút áp lực", 1, if(data_survey!AF342="Áp lực nhiều", 2, 3)))</f>
        <v>3</v>
      </c>
      <c r="K343" s="17">
        <f>SWITCH(data_survey!AG342,
 "Không ảnh hưởng",0,
 "Có chút ảnh hưởng",1,
 "Ảnh hưởng nhiều",2,
 "Ảnh hưởng rất nhiều",3)</f>
        <v>2</v>
      </c>
      <c r="L343" s="17">
        <f>SWITCH(data_survey!AD342,
 "Không",0,
 "Có một chút",1,
 "Rất lo lắng",2)</f>
        <v>2</v>
      </c>
      <c r="M343" s="17">
        <f>SWITCH(data_survey!AE342,
 "Không",0,
 "Có một chút",1,
 "Nhiều",2)</f>
        <v>1</v>
      </c>
      <c r="N343" s="17">
        <f>data_survey!BV342</f>
        <v>2</v>
      </c>
      <c r="O343" s="17">
        <f>SWITCH(data_survey!BY342,
 "Không",0,
 "Có",1,
 "Nhiều",2)</f>
        <v>1</v>
      </c>
      <c r="P343" s="17">
        <f>if(data_survey!BW342="Không", 0, 1)</f>
        <v>1</v>
      </c>
      <c r="Q343" s="17">
        <f>IF(OR(
ISNUMBER(SEARCH("cha",data_survey!BX342)),
ISNUMBER(SEARCH("mẹ",data_survey!BX342)),
ISNUMBER(SEARCH("ba mẹ",data_survey!BX342)),
ISNUMBER(SEARCH("bame",data_survey!BX342)),
ISNUMBER(SEARCH("gia đình",data_survey!BX342)),
ISNUMBER(SEARCH("chị",data_survey!BX342)),
ISNUMBER(SEARCH("anh",data_survey!BX342)),
ISNUMBER(SEARCH("ông bà",data_survey!BX342)),
ISNUMBER(SEARCH("giám hộ",data_survey!BX342))
),1,
IF(OR(
ISNUMBER(SEARCH("bản thân",data_survey!BX342)),
ISNUMBER(SEARCH("tự mình",data_survey!BX342)),
ISNUMBER(SEARCH("tự bản thân",data_survey!BX342)),
ISNUMBER(SEARCH("tiền đi làm",data_survey!BX342)),
ISNUMBER(SEARCH("nghiên cứu khoa học",data_survey!BX342)),
ISNUMBER(SEARCH("một nửa lo",data_survey!BX342))
),2,
IF(OR(
ISNUMBER(SEARCH("học bổng",data_survey!BX342)),
ISNUMBER(SEARCH("giảm học phí",data_survey!BX342)),
ISNUMBER(SEARCH("không cần HP",data_survey!BX342)),
ISNUMBER(SEARCH("sư phạm",data_survey!BX342))
),3,4)))</f>
        <v>1</v>
      </c>
      <c r="R343" s="17">
        <f>data_survey!AN342</f>
        <v>0</v>
      </c>
      <c r="S343" s="17">
        <f>data_survey!AJ342</f>
        <v>1</v>
      </c>
      <c r="T343" s="17">
        <f>data_survey!AJ342</f>
        <v>1</v>
      </c>
      <c r="U343" s="17">
        <f>data_survey!CI342</f>
        <v>2</v>
      </c>
      <c r="V343" s="17">
        <f>data_survey!CG342</f>
        <v>2</v>
      </c>
      <c r="W343" s="17">
        <f>data_survey!CE342</f>
        <v>2</v>
      </c>
      <c r="X343" s="17">
        <f>data_survey!CC342</f>
        <v>2</v>
      </c>
      <c r="Y343" s="17">
        <f>data_survey!CA342</f>
        <v>1</v>
      </c>
      <c r="Z343" s="17">
        <f>data_survey!BN342</f>
        <v>1</v>
      </c>
      <c r="AA343" s="17">
        <f>data_survey!BP342</f>
        <v>0</v>
      </c>
      <c r="AB343" s="17">
        <f>data_survey!BQ342</f>
        <v>1</v>
      </c>
      <c r="AC343" s="17">
        <f>data_survey!BT342</f>
        <v>0</v>
      </c>
      <c r="AD343" s="17">
        <f>data_survey!CU342</f>
        <v>0</v>
      </c>
      <c r="AE343" s="17">
        <f>data_survey!CV342</f>
        <v>0</v>
      </c>
      <c r="AF343" s="17">
        <f>data_survey!CW342</f>
        <v>0</v>
      </c>
      <c r="AG343" s="17">
        <f>data_survey!CO342</f>
        <v>0</v>
      </c>
      <c r="AH343" s="17">
        <f>data_survey!DA342</f>
        <v>1</v>
      </c>
      <c r="AI343" s="17">
        <f>data_survey!DC342</f>
        <v>0</v>
      </c>
      <c r="AJ343" s="17">
        <f>data_survey!DQ342</f>
        <v>0</v>
      </c>
      <c r="AK343" s="17">
        <f>data_survey!DF342</f>
        <v>1</v>
      </c>
      <c r="AL343" s="17">
        <f>if(AK343=1, data_survey!DN342, 0)</f>
        <v>2.5</v>
      </c>
      <c r="AM343" s="17">
        <f>data_survey!CM342</f>
        <v>6</v>
      </c>
      <c r="AN343" s="17">
        <f>data_survey!DH342</f>
        <v>0</v>
      </c>
      <c r="AO343" s="17">
        <f>data_survey!DJ342</f>
        <v>0</v>
      </c>
      <c r="AP343" s="17">
        <f>data_survey!DL342</f>
        <v>0</v>
      </c>
      <c r="AQ343" s="17">
        <f>data_survey!BC342</f>
        <v>3</v>
      </c>
      <c r="AR343" s="17">
        <f>data_survey!BD342</f>
        <v>3</v>
      </c>
      <c r="AS343" s="17">
        <f>data_survey!BE342</f>
        <v>4</v>
      </c>
      <c r="AT343" s="17">
        <f>data_survey!BF342</f>
        <v>1</v>
      </c>
      <c r="AU343" s="17">
        <f>data_survey!BG342</f>
        <v>3</v>
      </c>
      <c r="AV343" s="17">
        <f>data_survey!BH342</f>
        <v>1</v>
      </c>
      <c r="AW343" s="17">
        <f>data_survey!BI342</f>
        <v>1</v>
      </c>
      <c r="AX343" s="17">
        <f>data_survey!AP342</f>
        <v>3</v>
      </c>
      <c r="AY343" s="17">
        <f>data_survey!AQ342</f>
        <v>2</v>
      </c>
      <c r="AZ343" s="17">
        <f>data_survey!AR342</f>
        <v>1</v>
      </c>
      <c r="BA343" s="17">
        <f>data_survey!AS342</f>
        <v>4</v>
      </c>
      <c r="BB343" s="17">
        <f>data_survey!AT342</f>
        <v>1</v>
      </c>
      <c r="BC343" s="17">
        <f>data_survey!AU342</f>
        <v>4</v>
      </c>
      <c r="BD343" s="17">
        <f>data_survey!AV342</f>
        <v>1</v>
      </c>
      <c r="BE343" s="17">
        <f>data_survey!AW342</f>
        <v>1</v>
      </c>
      <c r="BF343" s="17">
        <f>data_survey!AX342</f>
        <v>2</v>
      </c>
      <c r="BG343" s="17"/>
    </row>
    <row r="344">
      <c r="A344" s="17">
        <f>if(data_survey!C343="Nam", 0, 1)</f>
        <v>1</v>
      </c>
      <c r="B344" s="17">
        <f>IFERROR(__xludf.DUMMYFUNCTION("LET(
  t, LOWER(TRIM(data_survey!E343)),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)"),4.0)</f>
        <v>4</v>
      </c>
      <c r="C344" s="17">
        <f>IFERROR(__xludf.DUMMYFUNCTION("LET(
  t, LOWER(TRIM(data_survey!G343)),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44" s="17">
        <f>IFERROR(__xludf.DUMMYFUNCTION("LET(
  text, LOWER(data_survey!I343),
  IFERROR(
    IFS(
      REGEXMATCH(text,""ở cùng gia đình|ở trọ cùng gia đình""), 0,
      REGEXMATCH(text,""thuê trọ""), 1,
      REGEXMATCH(text,""ở ktx""), 2,
      REGEXMATCH(text,""có nhà tại khu vực đang học|c"&amp;"ó nhà|ở riêng tại chung cư""), 3,
      REGEXMATCH(text,""ở nhà người quen""), 4
    ),
  -1)
)"),0.0)</f>
        <v>0</v>
      </c>
      <c r="E344" s="17">
        <f>IFERROR(__xludf.DUMMYFUNCTION("LET(
  t, LOWER(TRIM(data_survey!K343)),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44" s="17">
        <f>IFERROR(__xludf.DUMMYFUNCTION("LET(
  t, LOWER(TRIM(data_survey!M343)),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44" s="17">
        <f>if(data_survey!O343="Có", 1, 0)</f>
        <v>0</v>
      </c>
      <c r="H344" s="17">
        <f>if(data_survey!R343="", 0, data_survey!R343)</f>
        <v>0</v>
      </c>
      <c r="I344" s="17">
        <f>data_survey!W343</f>
        <v>0</v>
      </c>
      <c r="J344" s="17">
        <f>if(data_survey!AF343="Không áp lực", 0, if(data_survey!AF343="Có chút áp lực", 1, if(data_survey!AF343="Áp lực nhiều", 2, 3)))</f>
        <v>2</v>
      </c>
      <c r="K344" s="17">
        <f>SWITCH(data_survey!AG343,
 "Không ảnh hưởng",0,
 "Có chút ảnh hưởng",1,
 "Ảnh hưởng nhiều",2,
 "Ảnh hưởng rất nhiều",3)</f>
        <v>2</v>
      </c>
      <c r="L344" s="17">
        <f>SWITCH(data_survey!AD343,
 "Không",0,
 "Có một chút",1,
 "Rất lo lắng",2)</f>
        <v>2</v>
      </c>
      <c r="M344" s="17">
        <f>SWITCH(data_survey!AE343,
 "Không",0,
 "Có một chút",1,
 "Nhiều",2)</f>
        <v>1</v>
      </c>
      <c r="N344" s="17">
        <f>data_survey!BV343</f>
        <v>2</v>
      </c>
      <c r="O344" s="17">
        <f>SWITCH(data_survey!BY343,
 "Không",0,
 "Có",1,
 "Nhiều",2)</f>
        <v>0</v>
      </c>
      <c r="P344" s="17">
        <f>if(data_survey!BW343="Không", 0, 1)</f>
        <v>1</v>
      </c>
      <c r="Q344" s="17">
        <f>IF(OR(
ISNUMBER(SEARCH("cha",data_survey!BX343)),
ISNUMBER(SEARCH("mẹ",data_survey!BX343)),
ISNUMBER(SEARCH("ba mẹ",data_survey!BX343)),
ISNUMBER(SEARCH("bame",data_survey!BX343)),
ISNUMBER(SEARCH("gia đình",data_survey!BX343)),
ISNUMBER(SEARCH("chị",data_survey!BX343)),
ISNUMBER(SEARCH("anh",data_survey!BX343)),
ISNUMBER(SEARCH("ông bà",data_survey!BX343)),
ISNUMBER(SEARCH("giám hộ",data_survey!BX343))
),1,
IF(OR(
ISNUMBER(SEARCH("bản thân",data_survey!BX343)),
ISNUMBER(SEARCH("tự mình",data_survey!BX343)),
ISNUMBER(SEARCH("tự bản thân",data_survey!BX343)),
ISNUMBER(SEARCH("tiền đi làm",data_survey!BX343)),
ISNUMBER(SEARCH("nghiên cứu khoa học",data_survey!BX343)),
ISNUMBER(SEARCH("một nửa lo",data_survey!BX343))
),2,
IF(OR(
ISNUMBER(SEARCH("học bổng",data_survey!BX343)),
ISNUMBER(SEARCH("giảm học phí",data_survey!BX343)),
ISNUMBER(SEARCH("không cần HP",data_survey!BX343)),
ISNUMBER(SEARCH("sư phạm",data_survey!BX343))
),3,4)))</f>
        <v>1</v>
      </c>
      <c r="R344" s="17">
        <f>data_survey!AN343</f>
        <v>0</v>
      </c>
      <c r="S344" s="17">
        <f>data_survey!AJ343</f>
        <v>0</v>
      </c>
      <c r="T344" s="17">
        <f>data_survey!AJ343</f>
        <v>0</v>
      </c>
      <c r="U344" s="17">
        <f>data_survey!CI343</f>
        <v>1</v>
      </c>
      <c r="V344" s="17">
        <f>data_survey!CG343</f>
        <v>2</v>
      </c>
      <c r="W344" s="17">
        <f>data_survey!CE343</f>
        <v>1</v>
      </c>
      <c r="X344" s="17">
        <f>data_survey!CC343</f>
        <v>2</v>
      </c>
      <c r="Y344" s="17">
        <f>data_survey!CA343</f>
        <v>1</v>
      </c>
      <c r="Z344" s="17">
        <f>data_survey!BN343</f>
        <v>4</v>
      </c>
      <c r="AA344" s="17">
        <f>data_survey!BP343</f>
        <v>1</v>
      </c>
      <c r="AB344" s="17">
        <f>data_survey!BQ343</f>
        <v>5</v>
      </c>
      <c r="AC344" s="17">
        <f>data_survey!BT343</f>
        <v>1</v>
      </c>
      <c r="AD344" s="17">
        <f>data_survey!CU343</f>
        <v>0</v>
      </c>
      <c r="AE344" s="17">
        <f>data_survey!CV343</f>
        <v>1</v>
      </c>
      <c r="AF344" s="17">
        <f>data_survey!CW343</f>
        <v>0</v>
      </c>
      <c r="AG344" s="17">
        <f>data_survey!CO343</f>
        <v>1</v>
      </c>
      <c r="AH344" s="17">
        <f>data_survey!DA343</f>
        <v>1</v>
      </c>
      <c r="AI344" s="17">
        <f>data_survey!DC343</f>
        <v>0</v>
      </c>
      <c r="AJ344" s="17">
        <f>data_survey!DQ343</f>
        <v>0</v>
      </c>
      <c r="AK344" s="17">
        <f>data_survey!DF343</f>
        <v>0</v>
      </c>
      <c r="AL344" s="17">
        <f>if(AK344=1, data_survey!DN343, 0)</f>
        <v>0</v>
      </c>
      <c r="AM344" s="17">
        <f>data_survey!CM343</f>
        <v>3.5</v>
      </c>
      <c r="AN344" s="17">
        <f>data_survey!DH343</f>
        <v>0</v>
      </c>
      <c r="AO344" s="17">
        <f>data_survey!DJ343</f>
        <v>0</v>
      </c>
      <c r="AP344" s="17">
        <f>data_survey!DL343</f>
        <v>0</v>
      </c>
      <c r="AQ344" s="17">
        <f>data_survey!BC343</f>
        <v>2</v>
      </c>
      <c r="AR344" s="17">
        <f>data_survey!BD343</f>
        <v>2</v>
      </c>
      <c r="AS344" s="17">
        <f>data_survey!BE343</f>
        <v>4</v>
      </c>
      <c r="AT344" s="17">
        <f>data_survey!BF343</f>
        <v>2</v>
      </c>
      <c r="AU344" s="17">
        <f>data_survey!BG343</f>
        <v>3</v>
      </c>
      <c r="AV344" s="17">
        <f>data_survey!BH343</f>
        <v>1</v>
      </c>
      <c r="AW344" s="17">
        <f>data_survey!BI343</f>
        <v>4</v>
      </c>
      <c r="AX344" s="17">
        <f>data_survey!AP343</f>
        <v>2</v>
      </c>
      <c r="AY344" s="17">
        <f>data_survey!AQ343</f>
        <v>2</v>
      </c>
      <c r="AZ344" s="17">
        <f>data_survey!AR343</f>
        <v>3</v>
      </c>
      <c r="BA344" s="17">
        <f>data_survey!AS343</f>
        <v>3</v>
      </c>
      <c r="BB344" s="17">
        <f>data_survey!AT343</f>
        <v>1</v>
      </c>
      <c r="BC344" s="17">
        <f>data_survey!AU343</f>
        <v>4</v>
      </c>
      <c r="BD344" s="17">
        <f>data_survey!AV343</f>
        <v>3</v>
      </c>
      <c r="BE344" s="17">
        <f>data_survey!AW343</f>
        <v>2</v>
      </c>
      <c r="BF344" s="17">
        <f>data_survey!AX343</f>
        <v>3</v>
      </c>
      <c r="BG344" s="17"/>
    </row>
    <row r="345">
      <c r="A345" s="17">
        <f>if(data_survey!C344="Nam", 0, 1)</f>
        <v>1</v>
      </c>
      <c r="B345" s="17">
        <f>IFERROR(__xludf.DUMMYFUNCTION("LET(
  t, LOWER(TRIM(data_survey!E344)),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345" s="17">
        <f>IFERROR(__xludf.DUMMYFUNCTION("LET(
  t, LOWER(TRIM(data_survey!G344)),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45" s="17">
        <f>IFERROR(__xludf.DUMMYFUNCTION("LET(
  text, LOWER(data_survey!I344),
  IFERROR(
    IFS(
      REGEXMATCH(text,""ở cùng gia đình|ở trọ cùng gia đình""), 0,
      REGEXMATCH(text,""thuê trọ""), 1,
      REGEXMATCH(text,""ở ktx""), 2,
      REGEXMATCH(text,""có nhà tại khu vực đang học|c"&amp;"ó nhà|ở riêng tại chung cư""), 3,
      REGEXMATCH(text,""ở nhà người quen""), 4
    ),
  -1)
)"),0.0)</f>
        <v>0</v>
      </c>
      <c r="E345" s="17">
        <f>IFERROR(__xludf.DUMMYFUNCTION("LET(
  t, LOWER(TRIM(data_survey!K344)),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45" s="17">
        <f>IFERROR(__xludf.DUMMYFUNCTION("LET(
  t, LOWER(TRIM(data_survey!M344)),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45" s="17">
        <f>if(data_survey!O344="Có", 1, 0)</f>
        <v>0</v>
      </c>
      <c r="H345" s="17">
        <f>if(data_survey!R344="", 0, data_survey!R344)</f>
        <v>0</v>
      </c>
      <c r="I345" s="17">
        <f>data_survey!W344</f>
        <v>0</v>
      </c>
      <c r="J345" s="17">
        <f>if(data_survey!AF344="Không áp lực", 0, if(data_survey!AF344="Có chút áp lực", 1, if(data_survey!AF344="Áp lực nhiều", 2, 3)))</f>
        <v>1</v>
      </c>
      <c r="K345" s="17">
        <f>SWITCH(data_survey!AG344,
 "Không ảnh hưởng",0,
 "Có chút ảnh hưởng",1,
 "Ảnh hưởng nhiều",2,
 "Ảnh hưởng rất nhiều",3)</f>
        <v>1</v>
      </c>
      <c r="L345" s="17">
        <f>SWITCH(data_survey!AD344,
 "Không",0,
 "Có một chút",1,
 "Rất lo lắng",2)</f>
        <v>2</v>
      </c>
      <c r="M345" s="17">
        <f>SWITCH(data_survey!AE344,
 "Không",0,
 "Có một chút",1,
 "Nhiều",2)</f>
        <v>0</v>
      </c>
      <c r="N345" s="17">
        <f>data_survey!BV344</f>
        <v>3</v>
      </c>
      <c r="O345" s="17">
        <f>SWITCH(data_survey!BY344,
 "Không",0,
 "Có",1,
 "Nhiều",2)</f>
        <v>1</v>
      </c>
      <c r="P345" s="17">
        <f>if(data_survey!BW344="Không", 0, 1)</f>
        <v>1</v>
      </c>
      <c r="Q345" s="17">
        <f>IF(OR(
ISNUMBER(SEARCH("cha",data_survey!BX344)),
ISNUMBER(SEARCH("mẹ",data_survey!BX344)),
ISNUMBER(SEARCH("ba mẹ",data_survey!BX344)),
ISNUMBER(SEARCH("bame",data_survey!BX344)),
ISNUMBER(SEARCH("gia đình",data_survey!BX344)),
ISNUMBER(SEARCH("chị",data_survey!BX344)),
ISNUMBER(SEARCH("anh",data_survey!BX344)),
ISNUMBER(SEARCH("ông bà",data_survey!BX344)),
ISNUMBER(SEARCH("giám hộ",data_survey!BX344))
),1,
IF(OR(
ISNUMBER(SEARCH("bản thân",data_survey!BX344)),
ISNUMBER(SEARCH("tự mình",data_survey!BX344)),
ISNUMBER(SEARCH("tự bản thân",data_survey!BX344)),
ISNUMBER(SEARCH("tiền đi làm",data_survey!BX344)),
ISNUMBER(SEARCH("nghiên cứu khoa học",data_survey!BX344)),
ISNUMBER(SEARCH("một nửa lo",data_survey!BX344))
),2,
IF(OR(
ISNUMBER(SEARCH("học bổng",data_survey!BX344)),
ISNUMBER(SEARCH("giảm học phí",data_survey!BX344)),
ISNUMBER(SEARCH("không cần HP",data_survey!BX344)),
ISNUMBER(SEARCH("sư phạm",data_survey!BX344))
),3,4)))</f>
        <v>1</v>
      </c>
      <c r="R345" s="17">
        <f>data_survey!AN344</f>
        <v>0</v>
      </c>
      <c r="S345" s="17">
        <f>data_survey!AJ344</f>
        <v>1</v>
      </c>
      <c r="T345" s="17">
        <f>data_survey!AJ344</f>
        <v>1</v>
      </c>
      <c r="U345" s="17">
        <f>data_survey!CI344</f>
        <v>0</v>
      </c>
      <c r="V345" s="17">
        <f>data_survey!CG344</f>
        <v>0</v>
      </c>
      <c r="W345" s="17">
        <f>data_survey!CE344</f>
        <v>1</v>
      </c>
      <c r="X345" s="17">
        <f>data_survey!CC344</f>
        <v>1</v>
      </c>
      <c r="Y345" s="17">
        <f>data_survey!CA344</f>
        <v>1</v>
      </c>
      <c r="Z345" s="17">
        <f>data_survey!BN344</f>
        <v>1</v>
      </c>
      <c r="AA345" s="17">
        <f>data_survey!BP344</f>
        <v>0</v>
      </c>
      <c r="AB345" s="17">
        <f>data_survey!BQ344</f>
        <v>2</v>
      </c>
      <c r="AC345" s="17">
        <f>data_survey!BT344</f>
        <v>0</v>
      </c>
      <c r="AD345" s="17">
        <f>data_survey!CU344</f>
        <v>0</v>
      </c>
      <c r="AE345" s="17">
        <f>data_survey!CV344</f>
        <v>0</v>
      </c>
      <c r="AF345" s="17">
        <f>data_survey!CW344</f>
        <v>0</v>
      </c>
      <c r="AG345" s="17">
        <f>data_survey!CO344</f>
        <v>0</v>
      </c>
      <c r="AH345" s="17">
        <f>data_survey!DA344</f>
        <v>0</v>
      </c>
      <c r="AI345" s="17">
        <f>data_survey!DC344</f>
        <v>0</v>
      </c>
      <c r="AJ345" s="17">
        <f>data_survey!DQ344</f>
        <v>0</v>
      </c>
      <c r="AK345" s="17">
        <f>data_survey!DF344</f>
        <v>1</v>
      </c>
      <c r="AL345" s="17">
        <f>if(AK345=1, data_survey!DN344, 0)</f>
        <v>5</v>
      </c>
      <c r="AM345" s="17">
        <f>data_survey!CM344</f>
        <v>3.5</v>
      </c>
      <c r="AN345" s="17">
        <f>data_survey!DH344</f>
        <v>0</v>
      </c>
      <c r="AO345" s="17">
        <f>data_survey!DJ344</f>
        <v>0</v>
      </c>
      <c r="AP345" s="17">
        <f>data_survey!DL344</f>
        <v>0</v>
      </c>
      <c r="AQ345" s="17">
        <f>data_survey!BC344</f>
        <v>2</v>
      </c>
      <c r="AR345" s="17">
        <f>data_survey!BD344</f>
        <v>1</v>
      </c>
      <c r="AS345" s="17">
        <f>data_survey!BE344</f>
        <v>1</v>
      </c>
      <c r="AT345" s="17">
        <f>data_survey!BF344</f>
        <v>1</v>
      </c>
      <c r="AU345" s="17">
        <f>data_survey!BG344</f>
        <v>1</v>
      </c>
      <c r="AV345" s="17">
        <f>data_survey!BH344</f>
        <v>1</v>
      </c>
      <c r="AW345" s="17">
        <f>data_survey!BI344</f>
        <v>1</v>
      </c>
      <c r="AX345" s="17">
        <f>data_survey!AP344</f>
        <v>1</v>
      </c>
      <c r="AY345" s="17">
        <f>data_survey!AQ344</f>
        <v>1</v>
      </c>
      <c r="AZ345" s="17">
        <f>data_survey!AR344</f>
        <v>1</v>
      </c>
      <c r="BA345" s="17">
        <f>data_survey!AS344</f>
        <v>1</v>
      </c>
      <c r="BB345" s="17">
        <f>data_survey!AT344</f>
        <v>1</v>
      </c>
      <c r="BC345" s="17">
        <f>data_survey!AU344</f>
        <v>1</v>
      </c>
      <c r="BD345" s="17">
        <f>data_survey!AV344</f>
        <v>1</v>
      </c>
      <c r="BE345" s="17">
        <f>data_survey!AW344</f>
        <v>1</v>
      </c>
      <c r="BF345" s="17">
        <f>data_survey!AX344</f>
        <v>1</v>
      </c>
      <c r="BG345" s="17"/>
    </row>
    <row r="346">
      <c r="A346" s="17">
        <f>if(data_survey!C345="Nam", 0, 1)</f>
        <v>0</v>
      </c>
      <c r="B346" s="17">
        <f>IFERROR(__xludf.DUMMYFUNCTION("LET(
  t, LOWER(TRIM(data_survey!E345)),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46" s="17">
        <f>IFERROR(__xludf.DUMMYFUNCTION("LET(
  t, LOWER(TRIM(data_survey!G345)),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46" s="17">
        <f>IFERROR(__xludf.DUMMYFUNCTION("LET(
  text, LOWER(data_survey!I345),
  IFERROR(
    IFS(
      REGEXMATCH(text,""ở cùng gia đình|ở trọ cùng gia đình""), 0,
      REGEXMATCH(text,""thuê trọ""), 1,
      REGEXMATCH(text,""ở ktx""), 2,
      REGEXMATCH(text,""có nhà tại khu vực đang học|c"&amp;"ó nhà|ở riêng tại chung cư""), 3,
      REGEXMATCH(text,""ở nhà người quen""), 4
    ),
  -1)
)"),0.0)</f>
        <v>0</v>
      </c>
      <c r="E346" s="17">
        <f>IFERROR(__xludf.DUMMYFUNCTION("LET(
  t, LOWER(TRIM(data_survey!K345)),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346" s="17">
        <f>IFERROR(__xludf.DUMMYFUNCTION("LET(
  t, LOWER(TRIM(data_survey!M345)),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46" s="17">
        <f>if(data_survey!O345="Có", 1, 0)</f>
        <v>0</v>
      </c>
      <c r="H346" s="17">
        <f>if(data_survey!R345="", 0, data_survey!R345)</f>
        <v>0</v>
      </c>
      <c r="I346" s="17">
        <f>data_survey!W345</f>
        <v>0</v>
      </c>
      <c r="J346" s="17">
        <f>if(data_survey!AF345="Không áp lực", 0, if(data_survey!AF345="Có chút áp lực", 1, if(data_survey!AF345="Áp lực nhiều", 2, 3)))</f>
        <v>1</v>
      </c>
      <c r="K346" s="17">
        <f>SWITCH(data_survey!AG345,
 "Không ảnh hưởng",0,
 "Có chút ảnh hưởng",1,
 "Ảnh hưởng nhiều",2,
 "Ảnh hưởng rất nhiều",3)</f>
        <v>1</v>
      </c>
      <c r="L346" s="17">
        <f>SWITCH(data_survey!AD345,
 "Không",0,
 "Có một chút",1,
 "Rất lo lắng",2)</f>
        <v>2</v>
      </c>
      <c r="M346" s="17">
        <f>SWITCH(data_survey!AE345,
 "Không",0,
 "Có một chút",1,
 "Nhiều",2)</f>
        <v>2</v>
      </c>
      <c r="N346" s="17">
        <f>data_survey!BV345</f>
        <v>3</v>
      </c>
      <c r="O346" s="17">
        <f>SWITCH(data_survey!BY345,
 "Không",0,
 "Có",1,
 "Nhiều",2)</f>
        <v>1</v>
      </c>
      <c r="P346" s="17">
        <f>if(data_survey!BW345="Không", 0, 1)</f>
        <v>1</v>
      </c>
      <c r="Q346" s="17">
        <f>IF(OR(
ISNUMBER(SEARCH("cha",data_survey!BX345)),
ISNUMBER(SEARCH("mẹ",data_survey!BX345)),
ISNUMBER(SEARCH("ba mẹ",data_survey!BX345)),
ISNUMBER(SEARCH("bame",data_survey!BX345)),
ISNUMBER(SEARCH("gia đình",data_survey!BX345)),
ISNUMBER(SEARCH("chị",data_survey!BX345)),
ISNUMBER(SEARCH("anh",data_survey!BX345)),
ISNUMBER(SEARCH("ông bà",data_survey!BX345)),
ISNUMBER(SEARCH("giám hộ",data_survey!BX345))
),1,
IF(OR(
ISNUMBER(SEARCH("bản thân",data_survey!BX345)),
ISNUMBER(SEARCH("tự mình",data_survey!BX345)),
ISNUMBER(SEARCH("tự bản thân",data_survey!BX345)),
ISNUMBER(SEARCH("tiền đi làm",data_survey!BX345)),
ISNUMBER(SEARCH("nghiên cứu khoa học",data_survey!BX345)),
ISNUMBER(SEARCH("một nửa lo",data_survey!BX345))
),2,
IF(OR(
ISNUMBER(SEARCH("học bổng",data_survey!BX345)),
ISNUMBER(SEARCH("giảm học phí",data_survey!BX345)),
ISNUMBER(SEARCH("không cần HP",data_survey!BX345)),
ISNUMBER(SEARCH("sư phạm",data_survey!BX345))
),3,4)))</f>
        <v>1</v>
      </c>
      <c r="R346" s="17">
        <f>data_survey!AN345</f>
        <v>0</v>
      </c>
      <c r="S346" s="17">
        <f>data_survey!AJ345</f>
        <v>0</v>
      </c>
      <c r="T346" s="17">
        <f>data_survey!AJ345</f>
        <v>0</v>
      </c>
      <c r="U346" s="17">
        <f>data_survey!CI345</f>
        <v>0</v>
      </c>
      <c r="V346" s="17">
        <f>data_survey!CG345</f>
        <v>1</v>
      </c>
      <c r="W346" s="17">
        <f>data_survey!CE345</f>
        <v>1</v>
      </c>
      <c r="X346" s="17">
        <f>data_survey!CC345</f>
        <v>0</v>
      </c>
      <c r="Y346" s="17">
        <f>data_survey!CA345</f>
        <v>1</v>
      </c>
      <c r="Z346" s="17">
        <f>data_survey!BN345</f>
        <v>2</v>
      </c>
      <c r="AA346" s="17">
        <f>data_survey!BP345</f>
        <v>0</v>
      </c>
      <c r="AB346" s="17">
        <f>data_survey!BQ345</f>
        <v>2</v>
      </c>
      <c r="AC346" s="17">
        <f>data_survey!BT345</f>
        <v>1</v>
      </c>
      <c r="AD346" s="17">
        <f>data_survey!CU345</f>
        <v>0</v>
      </c>
      <c r="AE346" s="17">
        <f>data_survey!CV345</f>
        <v>0</v>
      </c>
      <c r="AF346" s="17">
        <f>data_survey!CW345</f>
        <v>0</v>
      </c>
      <c r="AG346" s="17">
        <f>data_survey!CO345</f>
        <v>0</v>
      </c>
      <c r="AH346" s="17">
        <f>data_survey!DA345</f>
        <v>0</v>
      </c>
      <c r="AI346" s="17">
        <f>data_survey!DC345</f>
        <v>0</v>
      </c>
      <c r="AJ346" s="17">
        <f>data_survey!DQ345</f>
        <v>0</v>
      </c>
      <c r="AK346" s="17">
        <f>data_survey!DF345</f>
        <v>1</v>
      </c>
      <c r="AL346" s="17">
        <f>if(AK346=1, data_survey!DN345, 0)</f>
        <v>0.5</v>
      </c>
      <c r="AM346" s="17">
        <f>data_survey!CM345</f>
        <v>6</v>
      </c>
      <c r="AN346" s="17">
        <f>data_survey!DH345</f>
        <v>0</v>
      </c>
      <c r="AO346" s="17">
        <f>data_survey!DJ345</f>
        <v>0</v>
      </c>
      <c r="AP346" s="17">
        <f>data_survey!DL345</f>
        <v>0</v>
      </c>
      <c r="AQ346" s="17">
        <f>data_survey!BC345</f>
        <v>3</v>
      </c>
      <c r="AR346" s="17">
        <f>data_survey!BD345</f>
        <v>2</v>
      </c>
      <c r="AS346" s="17">
        <f>data_survey!BE345</f>
        <v>3</v>
      </c>
      <c r="AT346" s="17">
        <f>data_survey!BF345</f>
        <v>2</v>
      </c>
      <c r="AU346" s="17">
        <f>data_survey!BG345</f>
        <v>2</v>
      </c>
      <c r="AV346" s="17">
        <f>data_survey!BH345</f>
        <v>2</v>
      </c>
      <c r="AW346" s="17">
        <f>data_survey!BI345</f>
        <v>3</v>
      </c>
      <c r="AX346" s="17">
        <f>data_survey!AP345</f>
        <v>3</v>
      </c>
      <c r="AY346" s="17">
        <f>data_survey!AQ345</f>
        <v>2</v>
      </c>
      <c r="AZ346" s="17">
        <f>data_survey!AR345</f>
        <v>2</v>
      </c>
      <c r="BA346" s="17">
        <f>data_survey!AS345</f>
        <v>2</v>
      </c>
      <c r="BB346" s="17">
        <f>data_survey!AT345</f>
        <v>3</v>
      </c>
      <c r="BC346" s="17">
        <f>data_survey!AU345</f>
        <v>2</v>
      </c>
      <c r="BD346" s="17">
        <f>data_survey!AV345</f>
        <v>2</v>
      </c>
      <c r="BE346" s="17">
        <f>data_survey!AW345</f>
        <v>2</v>
      </c>
      <c r="BF346" s="17">
        <f>data_survey!AX345</f>
        <v>1</v>
      </c>
      <c r="BG346" s="17"/>
    </row>
    <row r="347">
      <c r="A347" s="17">
        <f>if(data_survey!C346="Nam", 0, 1)</f>
        <v>0</v>
      </c>
      <c r="B347" s="17">
        <f>IFERROR(__xludf.DUMMYFUNCTION("LET(
  t, LOWER(TRIM(data_survey!E346)),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)"),6.0)</f>
        <v>6</v>
      </c>
      <c r="C347" s="17">
        <f>IFERROR(__xludf.DUMMYFUNCTION("LET(
  t, LOWER(TRIM(data_survey!G346)),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347" s="17">
        <f>IFERROR(__xludf.DUMMYFUNCTION("LET(
  text, LOWER(data_survey!I346),
  IFERROR(
    IFS(
      REGEXMATCH(text,""ở cùng gia đình|ở trọ cùng gia đình""), 0,
      REGEXMATCH(text,""thuê trọ""), 1,
      REGEXMATCH(text,""ở ktx""), 2,
      REGEXMATCH(text,""có nhà tại khu vực đang học|c"&amp;"ó nhà|ở riêng tại chung cư""), 3,
      REGEXMATCH(text,""ở nhà người quen""), 4
    ),
  -1)
)"),1.0)</f>
        <v>1</v>
      </c>
      <c r="E347" s="17">
        <f>IFERROR(__xludf.DUMMYFUNCTION("LET(
  t, LOWER(TRIM(data_survey!K346)),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47" s="17">
        <f>IFERROR(__xludf.DUMMYFUNCTION("LET(
  t, LOWER(TRIM(data_survey!M346)),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)"),0.0)</f>
        <v>0</v>
      </c>
      <c r="G347" s="17">
        <f>if(data_survey!O346="Có", 1, 0)</f>
        <v>1</v>
      </c>
      <c r="H347" s="17">
        <f>if(data_survey!R346="", 0, data_survey!R346)</f>
        <v>1</v>
      </c>
      <c r="I347" s="17">
        <f>data_survey!W346</f>
        <v>15</v>
      </c>
      <c r="J347" s="17">
        <f>if(data_survey!AF346="Không áp lực", 0, if(data_survey!AF346="Có chút áp lực", 1, if(data_survey!AF346="Áp lực nhiều", 2, 3)))</f>
        <v>1</v>
      </c>
      <c r="K347" s="17">
        <f>SWITCH(data_survey!AG346,
 "Không ảnh hưởng",0,
 "Có chút ảnh hưởng",1,
 "Ảnh hưởng nhiều",2,
 "Ảnh hưởng rất nhiều",3)</f>
        <v>1</v>
      </c>
      <c r="L347" s="17">
        <f>SWITCH(data_survey!AD346,
 "Không",0,
 "Có một chút",1,
 "Rất lo lắng",2)</f>
        <v>1</v>
      </c>
      <c r="M347" s="17">
        <f>SWITCH(data_survey!AE346,
 "Không",0,
 "Có một chút",1,
 "Nhiều",2)</f>
        <v>1</v>
      </c>
      <c r="N347" s="17">
        <f>data_survey!BV346</f>
        <v>2</v>
      </c>
      <c r="O347" s="17">
        <f>SWITCH(data_survey!BY346,
 "Không",0,
 "Có",1,
 "Nhiều",2)</f>
        <v>1</v>
      </c>
      <c r="P347" s="17">
        <f>if(data_survey!BW346="Không", 0, 1)</f>
        <v>1</v>
      </c>
      <c r="Q347" s="17">
        <f>IF(OR(
ISNUMBER(SEARCH("cha",data_survey!BX346)),
ISNUMBER(SEARCH("mẹ",data_survey!BX346)),
ISNUMBER(SEARCH("ba mẹ",data_survey!BX346)),
ISNUMBER(SEARCH("bame",data_survey!BX346)),
ISNUMBER(SEARCH("gia đình",data_survey!BX346)),
ISNUMBER(SEARCH("chị",data_survey!BX346)),
ISNUMBER(SEARCH("anh",data_survey!BX346)),
ISNUMBER(SEARCH("ông bà",data_survey!BX346)),
ISNUMBER(SEARCH("giám hộ",data_survey!BX346))
),1,
IF(OR(
ISNUMBER(SEARCH("bản thân",data_survey!BX346)),
ISNUMBER(SEARCH("tự mình",data_survey!BX346)),
ISNUMBER(SEARCH("tự bản thân",data_survey!BX346)),
ISNUMBER(SEARCH("tiền đi làm",data_survey!BX346)),
ISNUMBER(SEARCH("nghiên cứu khoa học",data_survey!BX346)),
ISNUMBER(SEARCH("một nửa lo",data_survey!BX346))
),2,
IF(OR(
ISNUMBER(SEARCH("học bổng",data_survey!BX346)),
ISNUMBER(SEARCH("giảm học phí",data_survey!BX346)),
ISNUMBER(SEARCH("không cần HP",data_survey!BX346)),
ISNUMBER(SEARCH("sư phạm",data_survey!BX346))
),3,4)))</f>
        <v>4</v>
      </c>
      <c r="R347" s="17">
        <f>data_survey!AN346</f>
        <v>0</v>
      </c>
      <c r="S347" s="17">
        <f>data_survey!AJ346</f>
        <v>2</v>
      </c>
      <c r="T347" s="17">
        <f>data_survey!AJ346</f>
        <v>2</v>
      </c>
      <c r="U347" s="17">
        <f>data_survey!CI346</f>
        <v>1</v>
      </c>
      <c r="V347" s="17">
        <f>data_survey!CG346</f>
        <v>1</v>
      </c>
      <c r="W347" s="17">
        <f>data_survey!CE346</f>
        <v>1</v>
      </c>
      <c r="X347" s="17">
        <f>data_survey!CC346</f>
        <v>1</v>
      </c>
      <c r="Y347" s="17">
        <f>data_survey!CA346</f>
        <v>1</v>
      </c>
      <c r="Z347" s="17">
        <f>data_survey!BN346</f>
        <v>3</v>
      </c>
      <c r="AA347" s="17">
        <f>data_survey!BP346</f>
        <v>1</v>
      </c>
      <c r="AB347" s="17">
        <f>data_survey!BQ346</f>
        <v>4</v>
      </c>
      <c r="AC347" s="17">
        <f>data_survey!BT346</f>
        <v>1</v>
      </c>
      <c r="AD347" s="17">
        <f>data_survey!CU346</f>
        <v>1</v>
      </c>
      <c r="AE347" s="17">
        <f>data_survey!CV346</f>
        <v>1</v>
      </c>
      <c r="AF347" s="17">
        <f>data_survey!CW346</f>
        <v>1</v>
      </c>
      <c r="AG347" s="17">
        <f>data_survey!CO346</f>
        <v>2</v>
      </c>
      <c r="AH347" s="17">
        <f>data_survey!DA346</f>
        <v>0</v>
      </c>
      <c r="AI347" s="17">
        <f>data_survey!DC346</f>
        <v>0</v>
      </c>
      <c r="AJ347" s="17">
        <f>data_survey!DQ346</f>
        <v>0</v>
      </c>
      <c r="AK347" s="17">
        <f>data_survey!DF346</f>
        <v>1</v>
      </c>
      <c r="AL347" s="17">
        <f>if(AK347=1, data_survey!DN346, 0)</f>
        <v>0.5</v>
      </c>
      <c r="AM347" s="17">
        <f>data_survey!CM346</f>
        <v>1.5</v>
      </c>
      <c r="AN347" s="17">
        <f>data_survey!DH346</f>
        <v>0</v>
      </c>
      <c r="AO347" s="17">
        <f>data_survey!DJ346</f>
        <v>1</v>
      </c>
      <c r="AP347" s="17">
        <f>data_survey!DL346</f>
        <v>0</v>
      </c>
      <c r="AQ347" s="17">
        <f>data_survey!BC346</f>
        <v>2</v>
      </c>
      <c r="AR347" s="17">
        <f>data_survey!BD346</f>
        <v>2</v>
      </c>
      <c r="AS347" s="17">
        <f>data_survey!BE346</f>
        <v>3</v>
      </c>
      <c r="AT347" s="17">
        <f>data_survey!BF346</f>
        <v>2</v>
      </c>
      <c r="AU347" s="17">
        <f>data_survey!BG346</f>
        <v>2</v>
      </c>
      <c r="AV347" s="17">
        <f>data_survey!BH346</f>
        <v>2</v>
      </c>
      <c r="AW347" s="17">
        <f>data_survey!BI346</f>
        <v>2</v>
      </c>
      <c r="AX347" s="17">
        <f>data_survey!AP346</f>
        <v>2</v>
      </c>
      <c r="AY347" s="17">
        <f>data_survey!AQ346</f>
        <v>2</v>
      </c>
      <c r="AZ347" s="17">
        <f>data_survey!AR346</f>
        <v>3</v>
      </c>
      <c r="BA347" s="17">
        <f>data_survey!AS346</f>
        <v>3</v>
      </c>
      <c r="BB347" s="17">
        <f>data_survey!AT346</f>
        <v>2</v>
      </c>
      <c r="BC347" s="17">
        <f>data_survey!AU346</f>
        <v>2</v>
      </c>
      <c r="BD347" s="17">
        <f>data_survey!AV346</f>
        <v>1</v>
      </c>
      <c r="BE347" s="17">
        <f>data_survey!AW346</f>
        <v>1</v>
      </c>
      <c r="BF347" s="17">
        <f>data_survey!AX346</f>
        <v>2</v>
      </c>
      <c r="BG347" s="17"/>
    </row>
    <row r="348">
      <c r="A348" s="17">
        <f>if(data_survey!C347="Nam", 0, 1)</f>
        <v>1</v>
      </c>
      <c r="B348" s="17">
        <f>IFERROR(__xludf.DUMMYFUNCTION("LET(
  t, LOWER(TRIM(data_survey!E347)),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48" s="17">
        <f>IFERROR(__xludf.DUMMYFUNCTION("LET(
  t, LOWER(TRIM(data_survey!G347)),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48" s="17">
        <f>IFERROR(__xludf.DUMMYFUNCTION("LET(
  text, LOWER(data_survey!I347),
  IFERROR(
    IFS(
      REGEXMATCH(text,""ở cùng gia đình|ở trọ cùng gia đình""), 0,
      REGEXMATCH(text,""thuê trọ""), 1,
      REGEXMATCH(text,""ở ktx""), 2,
      REGEXMATCH(text,""có nhà tại khu vực đang học|c"&amp;"ó nhà|ở riêng tại chung cư""), 3,
      REGEXMATCH(text,""ở nhà người quen""), 4
    ),
  -1)
)"),1.0)</f>
        <v>1</v>
      </c>
      <c r="E348" s="17">
        <f>IFERROR(__xludf.DUMMYFUNCTION("LET(
  t, LOWER(TRIM(data_survey!K347)),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48" s="17">
        <f>IFERROR(__xludf.DUMMYFUNCTION("LET(
  t, LOWER(TRIM(data_survey!M347)),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48" s="17">
        <f>if(data_survey!O347="Có", 1, 0)</f>
        <v>1</v>
      </c>
      <c r="H348" s="17">
        <f>if(data_survey!R347="", 0, data_survey!R347)</f>
        <v>1</v>
      </c>
      <c r="I348" s="17">
        <f>data_survey!W347</f>
        <v>40</v>
      </c>
      <c r="J348" s="17">
        <f>if(data_survey!AF347="Không áp lực", 0, if(data_survey!AF347="Có chút áp lực", 1, if(data_survey!AF347="Áp lực nhiều", 2, 3)))</f>
        <v>0</v>
      </c>
      <c r="K348" s="17">
        <f>SWITCH(data_survey!AG347,
 "Không ảnh hưởng",0,
 "Có chút ảnh hưởng",1,
 "Ảnh hưởng nhiều",2,
 "Ảnh hưởng rất nhiều",3)</f>
        <v>0</v>
      </c>
      <c r="L348" s="17">
        <f>SWITCH(data_survey!AD347,
 "Không",0,
 "Có một chút",1,
 "Rất lo lắng",2)</f>
        <v>1</v>
      </c>
      <c r="M348" s="17">
        <f>SWITCH(data_survey!AE347,
 "Không",0,
 "Có một chút",1,
 "Nhiều",2)</f>
        <v>0</v>
      </c>
      <c r="N348" s="17">
        <f>data_survey!BV347</f>
        <v>5</v>
      </c>
      <c r="O348" s="17">
        <f>SWITCH(data_survey!BY347,
 "Không",0,
 "Có",1,
 "Nhiều",2)</f>
        <v>0</v>
      </c>
      <c r="P348" s="17">
        <f>if(data_survey!BW347="Không", 0, 1)</f>
        <v>0</v>
      </c>
      <c r="Q348" s="17">
        <f>IF(OR(
ISNUMBER(SEARCH("cha",data_survey!BX347)),
ISNUMBER(SEARCH("mẹ",data_survey!BX347)),
ISNUMBER(SEARCH("ba mẹ",data_survey!BX347)),
ISNUMBER(SEARCH("bame",data_survey!BX347)),
ISNUMBER(SEARCH("gia đình",data_survey!BX347)),
ISNUMBER(SEARCH("chị",data_survey!BX347)),
ISNUMBER(SEARCH("anh",data_survey!BX347)),
ISNUMBER(SEARCH("ông bà",data_survey!BX347)),
ISNUMBER(SEARCH("giám hộ",data_survey!BX347))
),1,
IF(OR(
ISNUMBER(SEARCH("bản thân",data_survey!BX347)),
ISNUMBER(SEARCH("tự mình",data_survey!BX347)),
ISNUMBER(SEARCH("tự bản thân",data_survey!BX347)),
ISNUMBER(SEARCH("tiền đi làm",data_survey!BX347)),
ISNUMBER(SEARCH("nghiên cứu khoa học",data_survey!BX347)),
ISNUMBER(SEARCH("một nửa lo",data_survey!BX347))
),2,
IF(OR(
ISNUMBER(SEARCH("học bổng",data_survey!BX347)),
ISNUMBER(SEARCH("giảm học phí",data_survey!BX347)),
ISNUMBER(SEARCH("không cần HP",data_survey!BX347)),
ISNUMBER(SEARCH("sư phạm",data_survey!BX347))
),3,4)))</f>
        <v>1</v>
      </c>
      <c r="R348" s="17">
        <f>data_survey!AN347</f>
        <v>0</v>
      </c>
      <c r="S348" s="17">
        <f>data_survey!AJ347</f>
        <v>0</v>
      </c>
      <c r="T348" s="17">
        <f>data_survey!AJ347</f>
        <v>0</v>
      </c>
      <c r="U348" s="17">
        <f>data_survey!CI347</f>
        <v>0</v>
      </c>
      <c r="V348" s="17">
        <f>data_survey!CG347</f>
        <v>0</v>
      </c>
      <c r="W348" s="17">
        <f>data_survey!CE347</f>
        <v>0</v>
      </c>
      <c r="X348" s="17">
        <f>data_survey!CC347</f>
        <v>1</v>
      </c>
      <c r="Y348" s="17">
        <f>data_survey!CA347</f>
        <v>1</v>
      </c>
      <c r="Z348" s="17">
        <f>data_survey!BN347</f>
        <v>3</v>
      </c>
      <c r="AA348" s="17">
        <f>data_survey!BP347</f>
        <v>1</v>
      </c>
      <c r="AB348" s="17">
        <f>data_survey!BQ347</f>
        <v>2</v>
      </c>
      <c r="AC348" s="17">
        <f>data_survey!BT347</f>
        <v>0</v>
      </c>
      <c r="AD348" s="17">
        <f>data_survey!CU347</f>
        <v>0</v>
      </c>
      <c r="AE348" s="17">
        <f>data_survey!CV347</f>
        <v>0</v>
      </c>
      <c r="AF348" s="17">
        <f>data_survey!CW347</f>
        <v>0</v>
      </c>
      <c r="AG348" s="17">
        <f>data_survey!CO347</f>
        <v>0</v>
      </c>
      <c r="AH348" s="17">
        <f>data_survey!DA347</f>
        <v>0</v>
      </c>
      <c r="AI348" s="17">
        <f>data_survey!DC347</f>
        <v>0</v>
      </c>
      <c r="AJ348" s="17">
        <f>data_survey!DQ347</f>
        <v>0</v>
      </c>
      <c r="AK348" s="17">
        <f>data_survey!DF347</f>
        <v>1</v>
      </c>
      <c r="AL348" s="17">
        <f>if(AK348=1, data_survey!DN347, 0)</f>
        <v>1.5</v>
      </c>
      <c r="AM348" s="17">
        <f>data_survey!CM347</f>
        <v>6</v>
      </c>
      <c r="AN348" s="17">
        <f>data_survey!DH347</f>
        <v>0</v>
      </c>
      <c r="AO348" s="17">
        <f>data_survey!DJ347</f>
        <v>0</v>
      </c>
      <c r="AP348" s="17">
        <f>data_survey!DL347</f>
        <v>0</v>
      </c>
      <c r="AQ348" s="17">
        <f>data_survey!BC347</f>
        <v>1</v>
      </c>
      <c r="AR348" s="17">
        <f>data_survey!BD347</f>
        <v>1</v>
      </c>
      <c r="AS348" s="17">
        <f>data_survey!BE347</f>
        <v>1</v>
      </c>
      <c r="AT348" s="17">
        <f>data_survey!BF347</f>
        <v>1</v>
      </c>
      <c r="AU348" s="17">
        <f>data_survey!BG347</f>
        <v>1</v>
      </c>
      <c r="AV348" s="17">
        <f>data_survey!BH347</f>
        <v>2</v>
      </c>
      <c r="AW348" s="17">
        <f>data_survey!BI347</f>
        <v>2</v>
      </c>
      <c r="AX348" s="17">
        <f>data_survey!AP347</f>
        <v>2</v>
      </c>
      <c r="AY348" s="17">
        <f>data_survey!AQ347</f>
        <v>2</v>
      </c>
      <c r="AZ348" s="17">
        <f>data_survey!AR347</f>
        <v>2</v>
      </c>
      <c r="BA348" s="17">
        <f>data_survey!AS347</f>
        <v>2</v>
      </c>
      <c r="BB348" s="17">
        <f>data_survey!AT347</f>
        <v>2</v>
      </c>
      <c r="BC348" s="17">
        <f>data_survey!AU347</f>
        <v>1</v>
      </c>
      <c r="BD348" s="17">
        <f>data_survey!AV347</f>
        <v>1</v>
      </c>
      <c r="BE348" s="17">
        <f>data_survey!AW347</f>
        <v>1</v>
      </c>
      <c r="BF348" s="17">
        <f>data_survey!AX347</f>
        <v>1</v>
      </c>
      <c r="BG348" s="17"/>
    </row>
    <row r="349">
      <c r="A349" s="17">
        <f>if(data_survey!C348="Nam", 0, 1)</f>
        <v>0</v>
      </c>
      <c r="B349" s="17">
        <f>IFERROR(__xludf.DUMMYFUNCTION("LET(
  t, LOWER(TRIM(data_survey!E348)),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49" s="17">
        <f>IFERROR(__xludf.DUMMYFUNCTION("LET(
  t, LOWER(TRIM(data_survey!G348)),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49" s="17">
        <f>IFERROR(__xludf.DUMMYFUNCTION("LET(
  text, LOWER(data_survey!I348),
  IFERROR(
    IFS(
      REGEXMATCH(text,""ở cùng gia đình|ở trọ cùng gia đình""), 0,
      REGEXMATCH(text,""thuê trọ""), 1,
      REGEXMATCH(text,""ở ktx""), 2,
      REGEXMATCH(text,""có nhà tại khu vực đang học|c"&amp;"ó nhà|ở riêng tại chung cư""), 3,
      REGEXMATCH(text,""ở nhà người quen""), 4
    ),
  -1)
)"),1.0)</f>
        <v>1</v>
      </c>
      <c r="E349" s="17">
        <f>IFERROR(__xludf.DUMMYFUNCTION("LET(
  t, LOWER(TRIM(data_survey!K348)),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49" s="17">
        <f>IFERROR(__xludf.DUMMYFUNCTION("LET(
  t, LOWER(TRIM(data_survey!M348)),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49" s="17">
        <f>if(data_survey!O348="Có", 1, 0)</f>
        <v>0</v>
      </c>
      <c r="H349" s="17">
        <f>if(data_survey!R348="", 0, data_survey!R348)</f>
        <v>0</v>
      </c>
      <c r="I349" s="17">
        <f>data_survey!W348</f>
        <v>0</v>
      </c>
      <c r="J349" s="17">
        <f>if(data_survey!AF348="Không áp lực", 0, if(data_survey!AF348="Có chút áp lực", 1, if(data_survey!AF348="Áp lực nhiều", 2, 3)))</f>
        <v>2</v>
      </c>
      <c r="K349" s="17">
        <f>SWITCH(data_survey!AG348,
 "Không ảnh hưởng",0,
 "Có chút ảnh hưởng",1,
 "Ảnh hưởng nhiều",2,
 "Ảnh hưởng rất nhiều",3)</f>
        <v>3</v>
      </c>
      <c r="L349" s="17">
        <f>SWITCH(data_survey!AD348,
 "Không",0,
 "Có một chút",1,
 "Rất lo lắng",2)</f>
        <v>2</v>
      </c>
      <c r="M349" s="17">
        <f>SWITCH(data_survey!AE348,
 "Không",0,
 "Có một chút",1,
 "Nhiều",2)</f>
        <v>1</v>
      </c>
      <c r="N349" s="17">
        <f>data_survey!BV348</f>
        <v>3</v>
      </c>
      <c r="O349" s="17">
        <f>SWITCH(data_survey!BY348,
 "Không",0,
 "Có",1,
 "Nhiều",2)</f>
        <v>1</v>
      </c>
      <c r="P349" s="17">
        <f>if(data_survey!BW348="Không", 0, 1)</f>
        <v>1</v>
      </c>
      <c r="Q349" s="17">
        <f>IF(OR(
ISNUMBER(SEARCH("cha",data_survey!BX348)),
ISNUMBER(SEARCH("mẹ",data_survey!BX348)),
ISNUMBER(SEARCH("ba mẹ",data_survey!BX348)),
ISNUMBER(SEARCH("bame",data_survey!BX348)),
ISNUMBER(SEARCH("gia đình",data_survey!BX348)),
ISNUMBER(SEARCH("chị",data_survey!BX348)),
ISNUMBER(SEARCH("anh",data_survey!BX348)),
ISNUMBER(SEARCH("ông bà",data_survey!BX348)),
ISNUMBER(SEARCH("giám hộ",data_survey!BX348))
),1,
IF(OR(
ISNUMBER(SEARCH("bản thân",data_survey!BX348)),
ISNUMBER(SEARCH("tự mình",data_survey!BX348)),
ISNUMBER(SEARCH("tự bản thân",data_survey!BX348)),
ISNUMBER(SEARCH("tiền đi làm",data_survey!BX348)),
ISNUMBER(SEARCH("nghiên cứu khoa học",data_survey!BX348)),
ISNUMBER(SEARCH("một nửa lo",data_survey!BX348))
),2,
IF(OR(
ISNUMBER(SEARCH("học bổng",data_survey!BX348)),
ISNUMBER(SEARCH("giảm học phí",data_survey!BX348)),
ISNUMBER(SEARCH("không cần HP",data_survey!BX348)),
ISNUMBER(SEARCH("sư phạm",data_survey!BX348))
),3,4)))</f>
        <v>1</v>
      </c>
      <c r="R349" s="17">
        <f>data_survey!AN348</f>
        <v>0</v>
      </c>
      <c r="S349" s="17">
        <f>data_survey!AJ348</f>
        <v>0</v>
      </c>
      <c r="T349" s="17">
        <f>data_survey!AJ348</f>
        <v>0</v>
      </c>
      <c r="U349" s="17">
        <f>data_survey!CI348</f>
        <v>1</v>
      </c>
      <c r="V349" s="17">
        <f>data_survey!CG348</f>
        <v>1</v>
      </c>
      <c r="W349" s="17">
        <f>data_survey!CE348</f>
        <v>2</v>
      </c>
      <c r="X349" s="17">
        <f>data_survey!CC348</f>
        <v>2</v>
      </c>
      <c r="Y349" s="17">
        <f>data_survey!CA348</f>
        <v>2</v>
      </c>
      <c r="Z349" s="17">
        <f>data_survey!BN348</f>
        <v>4</v>
      </c>
      <c r="AA349" s="17">
        <f>data_survey!BP348</f>
        <v>1</v>
      </c>
      <c r="AB349" s="17">
        <f>data_survey!BQ348</f>
        <v>5</v>
      </c>
      <c r="AC349" s="17">
        <f>data_survey!BT348</f>
        <v>0</v>
      </c>
      <c r="AD349" s="17">
        <f>data_survey!CU348</f>
        <v>0</v>
      </c>
      <c r="AE349" s="17">
        <f>data_survey!CV348</f>
        <v>1</v>
      </c>
      <c r="AF349" s="17">
        <f>data_survey!CW348</f>
        <v>0</v>
      </c>
      <c r="AG349" s="17">
        <f>data_survey!CO348</f>
        <v>0</v>
      </c>
      <c r="AH349" s="17">
        <f>data_survey!DA348</f>
        <v>0</v>
      </c>
      <c r="AI349" s="17">
        <f>data_survey!DC348</f>
        <v>1</v>
      </c>
      <c r="AJ349" s="17">
        <f>data_survey!DQ348</f>
        <v>0</v>
      </c>
      <c r="AK349" s="17">
        <f>data_survey!DF348</f>
        <v>0</v>
      </c>
      <c r="AL349" s="17">
        <f>if(AK349=1, data_survey!DN348, 0)</f>
        <v>0</v>
      </c>
      <c r="AM349" s="17">
        <f>data_survey!CM348</f>
        <v>1.5</v>
      </c>
      <c r="AN349" s="17">
        <f>data_survey!DH348</f>
        <v>0</v>
      </c>
      <c r="AO349" s="17">
        <f>data_survey!DJ348</f>
        <v>0</v>
      </c>
      <c r="AP349" s="17">
        <f>data_survey!DL348</f>
        <v>0</v>
      </c>
      <c r="AQ349" s="17">
        <f>data_survey!BC348</f>
        <v>3</v>
      </c>
      <c r="AR349" s="17">
        <f>data_survey!BD348</f>
        <v>3</v>
      </c>
      <c r="AS349" s="17">
        <f>data_survey!BE348</f>
        <v>3</v>
      </c>
      <c r="AT349" s="17">
        <f>data_survey!BF348</f>
        <v>3</v>
      </c>
      <c r="AU349" s="17">
        <f>data_survey!BG348</f>
        <v>4</v>
      </c>
      <c r="AV349" s="17">
        <f>data_survey!BH348</f>
        <v>3</v>
      </c>
      <c r="AW349" s="17">
        <f>data_survey!BI348</f>
        <v>3</v>
      </c>
      <c r="AX349" s="17">
        <f>data_survey!AP348</f>
        <v>2</v>
      </c>
      <c r="AY349" s="17">
        <f>data_survey!AQ348</f>
        <v>3</v>
      </c>
      <c r="AZ349" s="17">
        <f>data_survey!AR348</f>
        <v>3</v>
      </c>
      <c r="BA349" s="17">
        <f>data_survey!AS348</f>
        <v>3</v>
      </c>
      <c r="BB349" s="17">
        <f>data_survey!AT348</f>
        <v>2</v>
      </c>
      <c r="BC349" s="17">
        <f>data_survey!AU348</f>
        <v>3</v>
      </c>
      <c r="BD349" s="17">
        <f>data_survey!AV348</f>
        <v>3</v>
      </c>
      <c r="BE349" s="17">
        <f>data_survey!AW348</f>
        <v>2</v>
      </c>
      <c r="BF349" s="17">
        <f>data_survey!AX348</f>
        <v>3</v>
      </c>
      <c r="BG349" s="17"/>
    </row>
    <row r="350">
      <c r="A350" s="17">
        <f>if(data_survey!C349="Nam", 0, 1)</f>
        <v>1</v>
      </c>
      <c r="B350" s="17">
        <f>IFERROR(__xludf.DUMMYFUNCTION("LET(
  t, LOWER(TRIM(data_survey!E349)),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50" s="17">
        <f>IFERROR(__xludf.DUMMYFUNCTION("LET(
  t, LOWER(TRIM(data_survey!G349)),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50" s="17">
        <f>IFERROR(__xludf.DUMMYFUNCTION("LET(
  text, LOWER(data_survey!I349),
  IFERROR(
    IFS(
      REGEXMATCH(text,""ở cùng gia đình|ở trọ cùng gia đình""), 0,
      REGEXMATCH(text,""thuê trọ""), 1,
      REGEXMATCH(text,""ở ktx""), 2,
      REGEXMATCH(text,""có nhà tại khu vực đang học|c"&amp;"ó nhà|ở riêng tại chung cư""), 3,
      REGEXMATCH(text,""ở nhà người quen""), 4
    ),
  -1)
)"),0.0)</f>
        <v>0</v>
      </c>
      <c r="E350" s="17">
        <f>IFERROR(__xludf.DUMMYFUNCTION("LET(
  t, LOWER(TRIM(data_survey!K349)),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50" s="17">
        <f>IFERROR(__xludf.DUMMYFUNCTION("LET(
  t, LOWER(TRIM(data_survey!M349)),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50" s="17">
        <f>if(data_survey!O349="Có", 1, 0)</f>
        <v>0</v>
      </c>
      <c r="H350" s="17">
        <f>if(data_survey!R349="", 0, data_survey!R349)</f>
        <v>0</v>
      </c>
      <c r="I350" s="17">
        <f>data_survey!W349</f>
        <v>0</v>
      </c>
      <c r="J350" s="17">
        <f>if(data_survey!AF349="Không áp lực", 0, if(data_survey!AF349="Có chút áp lực", 1, if(data_survey!AF349="Áp lực nhiều", 2, 3)))</f>
        <v>2</v>
      </c>
      <c r="K350" s="17">
        <f>SWITCH(data_survey!AG349,
 "Không ảnh hưởng",0,
 "Có chút ảnh hưởng",1,
 "Ảnh hưởng nhiều",2,
 "Ảnh hưởng rất nhiều",3)</f>
        <v>2</v>
      </c>
      <c r="L350" s="17">
        <f>SWITCH(data_survey!AD349,
 "Không",0,
 "Có một chút",1,
 "Rất lo lắng",2)</f>
        <v>2</v>
      </c>
      <c r="M350" s="17">
        <f>SWITCH(data_survey!AE349,
 "Không",0,
 "Có một chút",1,
 "Nhiều",2)</f>
        <v>2</v>
      </c>
      <c r="N350" s="17">
        <f>data_survey!BV349</f>
        <v>2</v>
      </c>
      <c r="O350" s="17">
        <f>SWITCH(data_survey!BY349,
 "Không",0,
 "Có",1,
 "Nhiều",2)</f>
        <v>1</v>
      </c>
      <c r="P350" s="17">
        <f>if(data_survey!BW349="Không", 0, 1)</f>
        <v>1</v>
      </c>
      <c r="Q350" s="17">
        <f>IF(OR(
ISNUMBER(SEARCH("cha",data_survey!BX349)),
ISNUMBER(SEARCH("mẹ",data_survey!BX349)),
ISNUMBER(SEARCH("ba mẹ",data_survey!BX349)),
ISNUMBER(SEARCH("bame",data_survey!BX349)),
ISNUMBER(SEARCH("gia đình",data_survey!BX349)),
ISNUMBER(SEARCH("chị",data_survey!BX349)),
ISNUMBER(SEARCH("anh",data_survey!BX349)),
ISNUMBER(SEARCH("ông bà",data_survey!BX349)),
ISNUMBER(SEARCH("giám hộ",data_survey!BX349))
),1,
IF(OR(
ISNUMBER(SEARCH("bản thân",data_survey!BX349)),
ISNUMBER(SEARCH("tự mình",data_survey!BX349)),
ISNUMBER(SEARCH("tự bản thân",data_survey!BX349)),
ISNUMBER(SEARCH("tiền đi làm",data_survey!BX349)),
ISNUMBER(SEARCH("nghiên cứu khoa học",data_survey!BX349)),
ISNUMBER(SEARCH("một nửa lo",data_survey!BX349))
),2,
IF(OR(
ISNUMBER(SEARCH("học bổng",data_survey!BX349)),
ISNUMBER(SEARCH("giảm học phí",data_survey!BX349)),
ISNUMBER(SEARCH("không cần HP",data_survey!BX349)),
ISNUMBER(SEARCH("sư phạm",data_survey!BX349))
),3,4)))</f>
        <v>1</v>
      </c>
      <c r="R350" s="17">
        <f>data_survey!AN349</f>
        <v>0</v>
      </c>
      <c r="S350" s="17">
        <f>data_survey!AJ349</f>
        <v>1</v>
      </c>
      <c r="T350" s="17">
        <f>data_survey!AJ349</f>
        <v>1</v>
      </c>
      <c r="U350" s="17">
        <f>data_survey!CI349</f>
        <v>2</v>
      </c>
      <c r="V350" s="17">
        <f>data_survey!CG349</f>
        <v>1</v>
      </c>
      <c r="W350" s="17">
        <f>data_survey!CE349</f>
        <v>2</v>
      </c>
      <c r="X350" s="17">
        <f>data_survey!CC349</f>
        <v>2</v>
      </c>
      <c r="Y350" s="17">
        <f>data_survey!CA349</f>
        <v>2</v>
      </c>
      <c r="Z350" s="17">
        <f>data_survey!BN349</f>
        <v>2</v>
      </c>
      <c r="AA350" s="17">
        <f>data_survey!BP349</f>
        <v>0</v>
      </c>
      <c r="AB350" s="17">
        <f>data_survey!BQ349</f>
        <v>1</v>
      </c>
      <c r="AC350" s="17">
        <f>data_survey!BT349</f>
        <v>1</v>
      </c>
      <c r="AD350" s="17">
        <f>data_survey!CU349</f>
        <v>0</v>
      </c>
      <c r="AE350" s="17">
        <f>data_survey!CV349</f>
        <v>0</v>
      </c>
      <c r="AF350" s="17">
        <f>data_survey!CW349</f>
        <v>0</v>
      </c>
      <c r="AG350" s="17">
        <f>data_survey!CO349</f>
        <v>1</v>
      </c>
      <c r="AH350" s="17">
        <f>data_survey!DA349</f>
        <v>0</v>
      </c>
      <c r="AI350" s="17">
        <f>data_survey!DC349</f>
        <v>0</v>
      </c>
      <c r="AJ350" s="17">
        <f>data_survey!DQ349</f>
        <v>0</v>
      </c>
      <c r="AK350" s="17">
        <f>data_survey!DF349</f>
        <v>1</v>
      </c>
      <c r="AL350" s="17">
        <f>if(AK350=1, data_survey!DN349, 0)</f>
        <v>0.5</v>
      </c>
      <c r="AM350" s="17">
        <f>data_survey!CM349</f>
        <v>6</v>
      </c>
      <c r="AN350" s="17">
        <f>data_survey!DH349</f>
        <v>0</v>
      </c>
      <c r="AO350" s="17">
        <f>data_survey!DJ349</f>
        <v>1</v>
      </c>
      <c r="AP350" s="17">
        <f>data_survey!DL349</f>
        <v>0</v>
      </c>
      <c r="AQ350" s="17">
        <f>data_survey!BC349</f>
        <v>2</v>
      </c>
      <c r="AR350" s="17">
        <f>data_survey!BD349</f>
        <v>2</v>
      </c>
      <c r="AS350" s="17">
        <f>data_survey!BE349</f>
        <v>1</v>
      </c>
      <c r="AT350" s="17">
        <f>data_survey!BF349</f>
        <v>2</v>
      </c>
      <c r="AU350" s="17">
        <f>data_survey!BG349</f>
        <v>2</v>
      </c>
      <c r="AV350" s="17">
        <f>data_survey!BH349</f>
        <v>2</v>
      </c>
      <c r="AW350" s="17">
        <f>data_survey!BI349</f>
        <v>2</v>
      </c>
      <c r="AX350" s="17">
        <f>data_survey!AP349</f>
        <v>4</v>
      </c>
      <c r="AY350" s="17">
        <f>data_survey!AQ349</f>
        <v>2</v>
      </c>
      <c r="AZ350" s="17">
        <f>data_survey!AR349</f>
        <v>1</v>
      </c>
      <c r="BA350" s="17">
        <f>data_survey!AS349</f>
        <v>3</v>
      </c>
      <c r="BB350" s="17">
        <f>data_survey!AT349</f>
        <v>2</v>
      </c>
      <c r="BC350" s="17">
        <f>data_survey!AU349</f>
        <v>3</v>
      </c>
      <c r="BD350" s="17">
        <f>data_survey!AV349</f>
        <v>3</v>
      </c>
      <c r="BE350" s="17">
        <f>data_survey!AW349</f>
        <v>1</v>
      </c>
      <c r="BF350" s="17">
        <f>data_survey!AX349</f>
        <v>1</v>
      </c>
      <c r="BG350" s="17"/>
    </row>
    <row r="351">
      <c r="A351" s="17">
        <f>if(data_survey!C350="Nam", 0, 1)</f>
        <v>1</v>
      </c>
      <c r="B351" s="17">
        <f>IFERROR(__xludf.DUMMYFUNCTION("LET(
  t, LOWER(TRIM(data_survey!E350)),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51" s="17">
        <f>IFERROR(__xludf.DUMMYFUNCTION("LET(
  t, LOWER(TRIM(data_survey!G350)),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51" s="17">
        <f>IFERROR(__xludf.DUMMYFUNCTION("LET(
  text, LOWER(data_survey!I350),
  IFERROR(
    IFS(
      REGEXMATCH(text,""ở cùng gia đình|ở trọ cùng gia đình""), 0,
      REGEXMATCH(text,""thuê trọ""), 1,
      REGEXMATCH(text,""ở ktx""), 2,
      REGEXMATCH(text,""có nhà tại khu vực đang học|c"&amp;"ó nhà|ở riêng tại chung cư""), 3,
      REGEXMATCH(text,""ở nhà người quen""), 4
    ),
  -1)
)"),0.0)</f>
        <v>0</v>
      </c>
      <c r="E351" s="17">
        <f>IFERROR(__xludf.DUMMYFUNCTION("LET(
  t, LOWER(TRIM(data_survey!K350)),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51" s="17">
        <f>IFERROR(__xludf.DUMMYFUNCTION("LET(
  t, LOWER(TRIM(data_survey!M350)),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51" s="17">
        <f>if(data_survey!O350="Có", 1, 0)</f>
        <v>0</v>
      </c>
      <c r="H351" s="17">
        <f>if(data_survey!R350="", 0, data_survey!R350)</f>
        <v>0</v>
      </c>
      <c r="I351" s="17">
        <f>data_survey!W350</f>
        <v>0</v>
      </c>
      <c r="J351" s="17">
        <f>if(data_survey!AF350="Không áp lực", 0, if(data_survey!AF350="Có chút áp lực", 1, if(data_survey!AF350="Áp lực nhiều", 2, 3)))</f>
        <v>3</v>
      </c>
      <c r="K351" s="17">
        <f>SWITCH(data_survey!AG350,
 "Không ảnh hưởng",0,
 "Có chút ảnh hưởng",1,
 "Ảnh hưởng nhiều",2,
 "Ảnh hưởng rất nhiều",3)</f>
        <v>3</v>
      </c>
      <c r="L351" s="17">
        <f>SWITCH(data_survey!AD350,
 "Không",0,
 "Có một chút",1,
 "Rất lo lắng",2)</f>
        <v>2</v>
      </c>
      <c r="M351" s="17">
        <f>SWITCH(data_survey!AE350,
 "Không",0,
 "Có một chút",1,
 "Nhiều",2)</f>
        <v>1</v>
      </c>
      <c r="N351" s="17">
        <f>data_survey!BV350</f>
        <v>2</v>
      </c>
      <c r="O351" s="17">
        <f>SWITCH(data_survey!BY350,
 "Không",0,
 "Có",1,
 "Nhiều",2)</f>
        <v>0</v>
      </c>
      <c r="P351" s="17">
        <f>if(data_survey!BW350="Không", 0, 1)</f>
        <v>1</v>
      </c>
      <c r="Q351" s="17">
        <f>IF(OR(
ISNUMBER(SEARCH("cha",data_survey!BX350)),
ISNUMBER(SEARCH("mẹ",data_survey!BX350)),
ISNUMBER(SEARCH("ba mẹ",data_survey!BX350)),
ISNUMBER(SEARCH("bame",data_survey!BX350)),
ISNUMBER(SEARCH("gia đình",data_survey!BX350)),
ISNUMBER(SEARCH("chị",data_survey!BX350)),
ISNUMBER(SEARCH("anh",data_survey!BX350)),
ISNUMBER(SEARCH("ông bà",data_survey!BX350)),
ISNUMBER(SEARCH("giám hộ",data_survey!BX350))
),1,
IF(OR(
ISNUMBER(SEARCH("bản thân",data_survey!BX350)),
ISNUMBER(SEARCH("tự mình",data_survey!BX350)),
ISNUMBER(SEARCH("tự bản thân",data_survey!BX350)),
ISNUMBER(SEARCH("tiền đi làm",data_survey!BX350)),
ISNUMBER(SEARCH("nghiên cứu khoa học",data_survey!BX350)),
ISNUMBER(SEARCH("một nửa lo",data_survey!BX350))
),2,
IF(OR(
ISNUMBER(SEARCH("học bổng",data_survey!BX350)),
ISNUMBER(SEARCH("giảm học phí",data_survey!BX350)),
ISNUMBER(SEARCH("không cần HP",data_survey!BX350)),
ISNUMBER(SEARCH("sư phạm",data_survey!BX350))
),3,4)))</f>
        <v>1</v>
      </c>
      <c r="R351" s="17">
        <f>data_survey!AN350</f>
        <v>0</v>
      </c>
      <c r="S351" s="17">
        <f>data_survey!AJ350</f>
        <v>2</v>
      </c>
      <c r="T351" s="17">
        <f>data_survey!AJ350</f>
        <v>2</v>
      </c>
      <c r="U351" s="17">
        <f>data_survey!CI350</f>
        <v>2</v>
      </c>
      <c r="V351" s="17">
        <f>data_survey!CG350</f>
        <v>2</v>
      </c>
      <c r="W351" s="17">
        <f>data_survey!CE350</f>
        <v>2</v>
      </c>
      <c r="X351" s="17">
        <f>data_survey!CC350</f>
        <v>2</v>
      </c>
      <c r="Y351" s="17">
        <f>data_survey!CA350</f>
        <v>2</v>
      </c>
      <c r="Z351" s="17">
        <f>data_survey!BN350</f>
        <v>5</v>
      </c>
      <c r="AA351" s="17">
        <f>data_survey!BP350</f>
        <v>1</v>
      </c>
      <c r="AB351" s="17">
        <f>data_survey!BQ350</f>
        <v>2</v>
      </c>
      <c r="AC351" s="17">
        <f>data_survey!BT350</f>
        <v>1</v>
      </c>
      <c r="AD351" s="17">
        <f>data_survey!CU350</f>
        <v>0</v>
      </c>
      <c r="AE351" s="17">
        <f>data_survey!CV350</f>
        <v>1</v>
      </c>
      <c r="AF351" s="17">
        <f>data_survey!CW350</f>
        <v>0</v>
      </c>
      <c r="AG351" s="17">
        <f>data_survey!CO350</f>
        <v>1</v>
      </c>
      <c r="AH351" s="17">
        <f>data_survey!DA350</f>
        <v>1</v>
      </c>
      <c r="AI351" s="17">
        <f>data_survey!DC350</f>
        <v>1</v>
      </c>
      <c r="AJ351" s="17">
        <f>data_survey!DQ350</f>
        <v>0</v>
      </c>
      <c r="AK351" s="17">
        <f>data_survey!DF350</f>
        <v>0</v>
      </c>
      <c r="AL351" s="17">
        <f>if(AK351=1, data_survey!DN350, 0)</f>
        <v>0</v>
      </c>
      <c r="AM351" s="17">
        <f>data_survey!CM350</f>
        <v>6</v>
      </c>
      <c r="AN351" s="17">
        <f>data_survey!DH350</f>
        <v>1</v>
      </c>
      <c r="AO351" s="17">
        <f>data_survey!DJ350</f>
        <v>1</v>
      </c>
      <c r="AP351" s="17">
        <f>data_survey!DL350</f>
        <v>0</v>
      </c>
      <c r="AQ351" s="17">
        <f>data_survey!BC350</f>
        <v>4</v>
      </c>
      <c r="AR351" s="17">
        <f>data_survey!BD350</f>
        <v>4</v>
      </c>
      <c r="AS351" s="17">
        <f>data_survey!BE350</f>
        <v>4</v>
      </c>
      <c r="AT351" s="17">
        <f>data_survey!BF350</f>
        <v>4</v>
      </c>
      <c r="AU351" s="17">
        <f>data_survey!BG350</f>
        <v>4</v>
      </c>
      <c r="AV351" s="17">
        <f>data_survey!BH350</f>
        <v>4</v>
      </c>
      <c r="AW351" s="17">
        <f>data_survey!BI350</f>
        <v>4</v>
      </c>
      <c r="AX351" s="17">
        <f>data_survey!AP350</f>
        <v>4</v>
      </c>
      <c r="AY351" s="17">
        <f>data_survey!AQ350</f>
        <v>4</v>
      </c>
      <c r="AZ351" s="17">
        <f>data_survey!AR350</f>
        <v>4</v>
      </c>
      <c r="BA351" s="17">
        <f>data_survey!AS350</f>
        <v>4</v>
      </c>
      <c r="BB351" s="17">
        <f>data_survey!AT350</f>
        <v>4</v>
      </c>
      <c r="BC351" s="17">
        <f>data_survey!AU350</f>
        <v>4</v>
      </c>
      <c r="BD351" s="17">
        <f>data_survey!AV350</f>
        <v>3</v>
      </c>
      <c r="BE351" s="17">
        <f>data_survey!AW350</f>
        <v>4</v>
      </c>
      <c r="BF351" s="17">
        <f>data_survey!AX350</f>
        <v>2</v>
      </c>
      <c r="BG351" s="17"/>
    </row>
    <row r="352">
      <c r="A352" s="17">
        <f>if(data_survey!C351="Nam", 0, 1)</f>
        <v>1</v>
      </c>
      <c r="B352" s="17">
        <f>IFERROR(__xludf.DUMMYFUNCTION("LET(
  t, LOWER(TRIM(data_survey!E351)),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52" s="17">
        <f>IFERROR(__xludf.DUMMYFUNCTION("LET(
  t, LOWER(TRIM(data_survey!G351)),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52" s="17">
        <f>IFERROR(__xludf.DUMMYFUNCTION("LET(
  text, LOWER(data_survey!I351),
  IFERROR(
    IFS(
      REGEXMATCH(text,""ở cùng gia đình|ở trọ cùng gia đình""), 0,
      REGEXMATCH(text,""thuê trọ""), 1,
      REGEXMATCH(text,""ở ktx""), 2,
      REGEXMATCH(text,""có nhà tại khu vực đang học|c"&amp;"ó nhà|ở riêng tại chung cư""), 3,
      REGEXMATCH(text,""ở nhà người quen""), 4
    ),
  -1)
)"),2.0)</f>
        <v>2</v>
      </c>
      <c r="E352" s="17">
        <f>IFERROR(__xludf.DUMMYFUNCTION("LET(
  t, LOWER(TRIM(data_survey!K351)),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52" s="17">
        <f>IFERROR(__xludf.DUMMYFUNCTION("LET(
  t, LOWER(TRIM(data_survey!M351)),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52" s="17">
        <f>if(data_survey!O351="Có", 1, 0)</f>
        <v>0</v>
      </c>
      <c r="H352" s="17">
        <f>if(data_survey!R351="", 0, data_survey!R351)</f>
        <v>0</v>
      </c>
      <c r="I352" s="17">
        <f>data_survey!W351</f>
        <v>0</v>
      </c>
      <c r="J352" s="17">
        <f>if(data_survey!AF351="Không áp lực", 0, if(data_survey!AF351="Có chút áp lực", 1, if(data_survey!AF351="Áp lực nhiều", 2, 3)))</f>
        <v>2</v>
      </c>
      <c r="K352" s="17">
        <f>SWITCH(data_survey!AG351,
 "Không ảnh hưởng",0,
 "Có chút ảnh hưởng",1,
 "Ảnh hưởng nhiều",2,
 "Ảnh hưởng rất nhiều",3)</f>
        <v>3</v>
      </c>
      <c r="L352" s="17">
        <f>SWITCH(data_survey!AD351,
 "Không",0,
 "Có một chút",1,
 "Rất lo lắng",2)</f>
        <v>2</v>
      </c>
      <c r="M352" s="17">
        <f>SWITCH(data_survey!AE351,
 "Không",0,
 "Có một chút",1,
 "Nhiều",2)</f>
        <v>1</v>
      </c>
      <c r="N352" s="17">
        <f>data_survey!BV351</f>
        <v>3</v>
      </c>
      <c r="O352" s="17">
        <f>SWITCH(data_survey!BY351,
 "Không",0,
 "Có",1,
 "Nhiều",2)</f>
        <v>0</v>
      </c>
      <c r="P352" s="17">
        <f>if(data_survey!BW351="Không", 0, 1)</f>
        <v>1</v>
      </c>
      <c r="Q352" s="17">
        <f>IF(OR(
ISNUMBER(SEARCH("cha",data_survey!BX351)),
ISNUMBER(SEARCH("mẹ",data_survey!BX351)),
ISNUMBER(SEARCH("ba mẹ",data_survey!BX351)),
ISNUMBER(SEARCH("bame",data_survey!BX351)),
ISNUMBER(SEARCH("gia đình",data_survey!BX351)),
ISNUMBER(SEARCH("chị",data_survey!BX351)),
ISNUMBER(SEARCH("anh",data_survey!BX351)),
ISNUMBER(SEARCH("ông bà",data_survey!BX351)),
ISNUMBER(SEARCH("giám hộ",data_survey!BX351))
),1,
IF(OR(
ISNUMBER(SEARCH("bản thân",data_survey!BX351)),
ISNUMBER(SEARCH("tự mình",data_survey!BX351)),
ISNUMBER(SEARCH("tự bản thân",data_survey!BX351)),
ISNUMBER(SEARCH("tiền đi làm",data_survey!BX351)),
ISNUMBER(SEARCH("nghiên cứu khoa học",data_survey!BX351)),
ISNUMBER(SEARCH("một nửa lo",data_survey!BX351))
),2,
IF(OR(
ISNUMBER(SEARCH("học bổng",data_survey!BX351)),
ISNUMBER(SEARCH("giảm học phí",data_survey!BX351)),
ISNUMBER(SEARCH("không cần HP",data_survey!BX351)),
ISNUMBER(SEARCH("sư phạm",data_survey!BX351))
),3,4)))</f>
        <v>1</v>
      </c>
      <c r="R352" s="17">
        <f>data_survey!AN351</f>
        <v>1</v>
      </c>
      <c r="S352" s="17">
        <f>data_survey!AJ351</f>
        <v>3</v>
      </c>
      <c r="T352" s="17">
        <f>data_survey!AJ351</f>
        <v>3</v>
      </c>
      <c r="U352" s="17">
        <f>data_survey!CI351</f>
        <v>2</v>
      </c>
      <c r="V352" s="17">
        <f>data_survey!CG351</f>
        <v>2</v>
      </c>
      <c r="W352" s="17">
        <f>data_survey!CE351</f>
        <v>2</v>
      </c>
      <c r="X352" s="17">
        <f>data_survey!CC351</f>
        <v>2</v>
      </c>
      <c r="Y352" s="17">
        <f>data_survey!CA351</f>
        <v>1</v>
      </c>
      <c r="Z352" s="17">
        <f>data_survey!BN351</f>
        <v>4</v>
      </c>
      <c r="AA352" s="17">
        <f>data_survey!BP351</f>
        <v>1</v>
      </c>
      <c r="AB352" s="17">
        <f>data_survey!BQ351</f>
        <v>3</v>
      </c>
      <c r="AC352" s="17">
        <f>data_survey!BT351</f>
        <v>1</v>
      </c>
      <c r="AD352" s="17">
        <f>data_survey!CU351</f>
        <v>1</v>
      </c>
      <c r="AE352" s="17">
        <f>data_survey!CV351</f>
        <v>1</v>
      </c>
      <c r="AF352" s="17">
        <f>data_survey!CW351</f>
        <v>1</v>
      </c>
      <c r="AG352" s="17">
        <f>data_survey!CO351</f>
        <v>2</v>
      </c>
      <c r="AH352" s="17">
        <f>data_survey!DA351</f>
        <v>1</v>
      </c>
      <c r="AI352" s="17">
        <f>data_survey!DC351</f>
        <v>1</v>
      </c>
      <c r="AJ352" s="17">
        <f>data_survey!DQ351</f>
        <v>1</v>
      </c>
      <c r="AK352" s="17">
        <f>data_survey!DF351</f>
        <v>0</v>
      </c>
      <c r="AL352" s="17">
        <f>if(AK352=1, data_survey!DN351, 0)</f>
        <v>0</v>
      </c>
      <c r="AM352" s="17">
        <f>data_survey!CM351</f>
        <v>1.5</v>
      </c>
      <c r="AN352" s="17">
        <f>data_survey!DH351</f>
        <v>0</v>
      </c>
      <c r="AO352" s="17">
        <f>data_survey!DJ351</f>
        <v>1</v>
      </c>
      <c r="AP352" s="17">
        <f>data_survey!DL351</f>
        <v>2</v>
      </c>
      <c r="AQ352" s="17">
        <f>data_survey!BC351</f>
        <v>4</v>
      </c>
      <c r="AR352" s="17">
        <f>data_survey!BD351</f>
        <v>4</v>
      </c>
      <c r="AS352" s="17">
        <f>data_survey!BE351</f>
        <v>4</v>
      </c>
      <c r="AT352" s="17">
        <f>data_survey!BF351</f>
        <v>4</v>
      </c>
      <c r="AU352" s="17">
        <f>data_survey!BG351</f>
        <v>4</v>
      </c>
      <c r="AV352" s="17">
        <f>data_survey!BH351</f>
        <v>2</v>
      </c>
      <c r="AW352" s="17">
        <f>data_survey!BI351</f>
        <v>4</v>
      </c>
      <c r="AX352" s="17">
        <f>data_survey!AP351</f>
        <v>3</v>
      </c>
      <c r="AY352" s="17">
        <f>data_survey!AQ351</f>
        <v>3</v>
      </c>
      <c r="AZ352" s="17">
        <f>data_survey!AR351</f>
        <v>4</v>
      </c>
      <c r="BA352" s="17">
        <f>data_survey!AS351</f>
        <v>4</v>
      </c>
      <c r="BB352" s="17">
        <f>data_survey!AT351</f>
        <v>4</v>
      </c>
      <c r="BC352" s="17">
        <f>data_survey!AU351</f>
        <v>4</v>
      </c>
      <c r="BD352" s="17">
        <f>data_survey!AV351</f>
        <v>4</v>
      </c>
      <c r="BE352" s="17">
        <f>data_survey!AW351</f>
        <v>4</v>
      </c>
      <c r="BF352" s="17">
        <f>data_survey!AX351</f>
        <v>4</v>
      </c>
      <c r="BG352" s="17"/>
    </row>
    <row r="353">
      <c r="A353" s="17">
        <f>if(data_survey!C352="Nam", 0, 1)</f>
        <v>1</v>
      </c>
      <c r="B353" s="17">
        <f>IFERROR(__xludf.DUMMYFUNCTION("LET(
  t, LOWER(TRIM(data_survey!E352)),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353" s="17">
        <f>IFERROR(__xludf.DUMMYFUNCTION("LET(
  t, LOWER(TRIM(data_survey!G352)),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53" s="17">
        <f>IFERROR(__xludf.DUMMYFUNCTION("LET(
  text, LOWER(data_survey!I352),
  IFERROR(
    IFS(
      REGEXMATCH(text,""ở cùng gia đình|ở trọ cùng gia đình""), 0,
      REGEXMATCH(text,""thuê trọ""), 1,
      REGEXMATCH(text,""ở ktx""), 2,
      REGEXMATCH(text,""có nhà tại khu vực đang học|c"&amp;"ó nhà|ở riêng tại chung cư""), 3,
      REGEXMATCH(text,""ở nhà người quen""), 4
    ),
  -1)
)"),1.0)</f>
        <v>1</v>
      </c>
      <c r="E353" s="17">
        <f>IFERROR(__xludf.DUMMYFUNCTION("LET(
  t, LOWER(TRIM(data_survey!K352)),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53" s="17">
        <f>IFERROR(__xludf.DUMMYFUNCTION("LET(
  t, LOWER(TRIM(data_survey!M352)),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53" s="17">
        <f>if(data_survey!O352="Có", 1, 0)</f>
        <v>1</v>
      </c>
      <c r="H353" s="17">
        <f>if(data_survey!R352="", 0, data_survey!R352)</f>
        <v>1</v>
      </c>
      <c r="I353" s="17">
        <f>data_survey!W352</f>
        <v>25</v>
      </c>
      <c r="J353" s="17">
        <f>if(data_survey!AF352="Không áp lực", 0, if(data_survey!AF352="Có chút áp lực", 1, if(data_survey!AF352="Áp lực nhiều", 2, 3)))</f>
        <v>1</v>
      </c>
      <c r="K353" s="17">
        <f>SWITCH(data_survey!AG352,
 "Không ảnh hưởng",0,
 "Có chút ảnh hưởng",1,
 "Ảnh hưởng nhiều",2,
 "Ảnh hưởng rất nhiều",3)</f>
        <v>1</v>
      </c>
      <c r="L353" s="17">
        <f>SWITCH(data_survey!AD352,
 "Không",0,
 "Có một chút",1,
 "Rất lo lắng",2)</f>
        <v>2</v>
      </c>
      <c r="M353" s="17">
        <f>SWITCH(data_survey!AE352,
 "Không",0,
 "Có một chút",1,
 "Nhiều",2)</f>
        <v>1</v>
      </c>
      <c r="N353" s="17">
        <f>data_survey!BV352</f>
        <v>3</v>
      </c>
      <c r="O353" s="17">
        <f>SWITCH(data_survey!BY352,
 "Không",0,
 "Có",1,
 "Nhiều",2)</f>
        <v>1</v>
      </c>
      <c r="P353" s="17">
        <f>if(data_survey!BW352="Không", 0, 1)</f>
        <v>1</v>
      </c>
      <c r="Q353" s="17">
        <f>IF(OR(
ISNUMBER(SEARCH("cha",data_survey!BX352)),
ISNUMBER(SEARCH("mẹ",data_survey!BX352)),
ISNUMBER(SEARCH("ba mẹ",data_survey!BX352)),
ISNUMBER(SEARCH("bame",data_survey!BX352)),
ISNUMBER(SEARCH("gia đình",data_survey!BX352)),
ISNUMBER(SEARCH("chị",data_survey!BX352)),
ISNUMBER(SEARCH("anh",data_survey!BX352)),
ISNUMBER(SEARCH("ông bà",data_survey!BX352)),
ISNUMBER(SEARCH("giám hộ",data_survey!BX352))
),1,
IF(OR(
ISNUMBER(SEARCH("bản thân",data_survey!BX352)),
ISNUMBER(SEARCH("tự mình",data_survey!BX352)),
ISNUMBER(SEARCH("tự bản thân",data_survey!BX352)),
ISNUMBER(SEARCH("tiền đi làm",data_survey!BX352)),
ISNUMBER(SEARCH("nghiên cứu khoa học",data_survey!BX352)),
ISNUMBER(SEARCH("một nửa lo",data_survey!BX352))
),2,
IF(OR(
ISNUMBER(SEARCH("học bổng",data_survey!BX352)),
ISNUMBER(SEARCH("giảm học phí",data_survey!BX352)),
ISNUMBER(SEARCH("không cần HP",data_survey!BX352)),
ISNUMBER(SEARCH("sư phạm",data_survey!BX352))
),3,4)))</f>
        <v>1</v>
      </c>
      <c r="R353" s="17">
        <f>data_survey!AN352</f>
        <v>1</v>
      </c>
      <c r="S353" s="17">
        <f>data_survey!AJ352</f>
        <v>2</v>
      </c>
      <c r="T353" s="17">
        <f>data_survey!AJ352</f>
        <v>2</v>
      </c>
      <c r="U353" s="17">
        <f>data_survey!CI352</f>
        <v>1</v>
      </c>
      <c r="V353" s="17">
        <f>data_survey!CG352</f>
        <v>2</v>
      </c>
      <c r="W353" s="17">
        <f>data_survey!CE352</f>
        <v>2</v>
      </c>
      <c r="X353" s="17">
        <f>data_survey!CC352</f>
        <v>2</v>
      </c>
      <c r="Y353" s="17">
        <f>data_survey!CA352</f>
        <v>2</v>
      </c>
      <c r="Z353" s="17">
        <f>data_survey!BN352</f>
        <v>5</v>
      </c>
      <c r="AA353" s="17">
        <f>data_survey!BP352</f>
        <v>1</v>
      </c>
      <c r="AB353" s="17">
        <f>data_survey!BQ352</f>
        <v>5</v>
      </c>
      <c r="AC353" s="17">
        <f>data_survey!BT352</f>
        <v>1</v>
      </c>
      <c r="AD353" s="17">
        <f>data_survey!CU352</f>
        <v>0</v>
      </c>
      <c r="AE353" s="17">
        <f>data_survey!CV352</f>
        <v>0</v>
      </c>
      <c r="AF353" s="17">
        <f>data_survey!CW352</f>
        <v>0</v>
      </c>
      <c r="AG353" s="17">
        <f>data_survey!CO352</f>
        <v>1</v>
      </c>
      <c r="AH353" s="17">
        <f>data_survey!DA352</f>
        <v>0</v>
      </c>
      <c r="AI353" s="17">
        <f>data_survey!DC352</f>
        <v>0</v>
      </c>
      <c r="AJ353" s="17">
        <f>data_survey!DQ352</f>
        <v>1</v>
      </c>
      <c r="AK353" s="17">
        <f>data_survey!DF352</f>
        <v>0</v>
      </c>
      <c r="AL353" s="17">
        <f>if(AK353=1, data_survey!DN352, 0)</f>
        <v>0</v>
      </c>
      <c r="AM353" s="17">
        <f>data_survey!CM352</f>
        <v>6</v>
      </c>
      <c r="AN353" s="17">
        <f>data_survey!DH352</f>
        <v>1</v>
      </c>
      <c r="AO353" s="17">
        <f>data_survey!DJ352</f>
        <v>1</v>
      </c>
      <c r="AP353" s="17">
        <f>data_survey!DL352</f>
        <v>0</v>
      </c>
      <c r="AQ353" s="17">
        <f>data_survey!BC352</f>
        <v>2</v>
      </c>
      <c r="AR353" s="17">
        <f>data_survey!BD352</f>
        <v>1</v>
      </c>
      <c r="AS353" s="17">
        <f>data_survey!BE352</f>
        <v>1</v>
      </c>
      <c r="AT353" s="17">
        <f>data_survey!BF352</f>
        <v>1</v>
      </c>
      <c r="AU353" s="17">
        <f>data_survey!BG352</f>
        <v>4</v>
      </c>
      <c r="AV353" s="17">
        <f>data_survey!BH352</f>
        <v>1</v>
      </c>
      <c r="AW353" s="17">
        <f>data_survey!BI352</f>
        <v>2</v>
      </c>
      <c r="AX353" s="17">
        <f>data_survey!AP352</f>
        <v>3</v>
      </c>
      <c r="AY353" s="17">
        <f>data_survey!AQ352</f>
        <v>2</v>
      </c>
      <c r="AZ353" s="17">
        <f>data_survey!AR352</f>
        <v>1</v>
      </c>
      <c r="BA353" s="17">
        <f>data_survey!AS352</f>
        <v>2</v>
      </c>
      <c r="BB353" s="17">
        <f>data_survey!AT352</f>
        <v>4</v>
      </c>
      <c r="BC353" s="17">
        <f>data_survey!AU352</f>
        <v>3</v>
      </c>
      <c r="BD353" s="17">
        <f>data_survey!AV352</f>
        <v>4</v>
      </c>
      <c r="BE353" s="17">
        <f>data_survey!AW352</f>
        <v>1</v>
      </c>
      <c r="BF353" s="17">
        <f>data_survey!AX352</f>
        <v>1</v>
      </c>
      <c r="BG353" s="17"/>
    </row>
    <row r="354">
      <c r="A354" s="17">
        <f>if(data_survey!C353="Nam", 0, 1)</f>
        <v>1</v>
      </c>
      <c r="B354" s="17">
        <f>IFERROR(__xludf.DUMMYFUNCTION("LET(
  t, LOWER(TRIM(data_survey!E353)),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354" s="17">
        <f>IFERROR(__xludf.DUMMYFUNCTION("LET(
  t, LOWER(TRIM(data_survey!G353)),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54" s="17">
        <f>IFERROR(__xludf.DUMMYFUNCTION("LET(
  text, LOWER(data_survey!I353),
  IFERROR(
    IFS(
      REGEXMATCH(text,""ở cùng gia đình|ở trọ cùng gia đình""), 0,
      REGEXMATCH(text,""thuê trọ""), 1,
      REGEXMATCH(text,""ở ktx""), 2,
      REGEXMATCH(text,""có nhà tại khu vực đang học|c"&amp;"ó nhà|ở riêng tại chung cư""), 3,
      REGEXMATCH(text,""ở nhà người quen""), 4
    ),
  -1)
)"),1.0)</f>
        <v>1</v>
      </c>
      <c r="E354" s="17">
        <f>IFERROR(__xludf.DUMMYFUNCTION("LET(
  t, LOWER(TRIM(data_survey!K353)),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54" s="17">
        <f>IFERROR(__xludf.DUMMYFUNCTION("LET(
  t, LOWER(TRIM(data_survey!M353)),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)"),1.0)</f>
        <v>1</v>
      </c>
      <c r="G354" s="17">
        <f>if(data_survey!O353="Có", 1, 0)</f>
        <v>0</v>
      </c>
      <c r="H354" s="17">
        <f>if(data_survey!R353="", 0, data_survey!R353)</f>
        <v>0</v>
      </c>
      <c r="I354" s="17">
        <f>data_survey!W353</f>
        <v>0</v>
      </c>
      <c r="J354" s="17">
        <f>if(data_survey!AF353="Không áp lực", 0, if(data_survey!AF353="Có chút áp lực", 1, if(data_survey!AF353="Áp lực nhiều", 2, 3)))</f>
        <v>3</v>
      </c>
      <c r="K354" s="17">
        <f>SWITCH(data_survey!AG353,
 "Không ảnh hưởng",0,
 "Có chút ảnh hưởng",1,
 "Ảnh hưởng nhiều",2,
 "Ảnh hưởng rất nhiều",3)</f>
        <v>3</v>
      </c>
      <c r="L354" s="17">
        <f>SWITCH(data_survey!AD353,
 "Không",0,
 "Có một chút",1,
 "Rất lo lắng",2)</f>
        <v>1</v>
      </c>
      <c r="M354" s="17">
        <f>SWITCH(data_survey!AE353,
 "Không",0,
 "Có một chút",1,
 "Nhiều",2)</f>
        <v>0</v>
      </c>
      <c r="N354" s="17">
        <f>data_survey!BV353</f>
        <v>4</v>
      </c>
      <c r="O354" s="17">
        <f>SWITCH(data_survey!BY353,
 "Không",0,
 "Có",1,
 "Nhiều",2)</f>
        <v>0</v>
      </c>
      <c r="P354" s="17">
        <f>if(data_survey!BW353="Không", 0, 1)</f>
        <v>1</v>
      </c>
      <c r="Q354" s="17">
        <f>IF(OR(
ISNUMBER(SEARCH("cha",data_survey!BX353)),
ISNUMBER(SEARCH("mẹ",data_survey!BX353)),
ISNUMBER(SEARCH("ba mẹ",data_survey!BX353)),
ISNUMBER(SEARCH("bame",data_survey!BX353)),
ISNUMBER(SEARCH("gia đình",data_survey!BX353)),
ISNUMBER(SEARCH("chị",data_survey!BX353)),
ISNUMBER(SEARCH("anh",data_survey!BX353)),
ISNUMBER(SEARCH("ông bà",data_survey!BX353)),
ISNUMBER(SEARCH("giám hộ",data_survey!BX353))
),1,
IF(OR(
ISNUMBER(SEARCH("bản thân",data_survey!BX353)),
ISNUMBER(SEARCH("tự mình",data_survey!BX353)),
ISNUMBER(SEARCH("tự bản thân",data_survey!BX353)),
ISNUMBER(SEARCH("tiền đi làm",data_survey!BX353)),
ISNUMBER(SEARCH("nghiên cứu khoa học",data_survey!BX353)),
ISNUMBER(SEARCH("một nửa lo",data_survey!BX353))
),2,
IF(OR(
ISNUMBER(SEARCH("học bổng",data_survey!BX353)),
ISNUMBER(SEARCH("giảm học phí",data_survey!BX353)),
ISNUMBER(SEARCH("không cần HP",data_survey!BX353)),
ISNUMBER(SEARCH("sư phạm",data_survey!BX353))
),3,4)))</f>
        <v>1</v>
      </c>
      <c r="R354" s="17">
        <f>data_survey!AN353</f>
        <v>1</v>
      </c>
      <c r="S354" s="17">
        <f>data_survey!AJ353</f>
        <v>1</v>
      </c>
      <c r="T354" s="17">
        <f>data_survey!AJ353</f>
        <v>1</v>
      </c>
      <c r="U354" s="17">
        <f>data_survey!CI353</f>
        <v>0</v>
      </c>
      <c r="V354" s="17">
        <f>data_survey!CG353</f>
        <v>1</v>
      </c>
      <c r="W354" s="17">
        <f>data_survey!CE353</f>
        <v>0</v>
      </c>
      <c r="X354" s="17">
        <f>data_survey!CC353</f>
        <v>1</v>
      </c>
      <c r="Y354" s="17">
        <f>data_survey!CA353</f>
        <v>1</v>
      </c>
      <c r="Z354" s="17">
        <f>data_survey!BN353</f>
        <v>3</v>
      </c>
      <c r="AA354" s="17">
        <f>data_survey!BP353</f>
        <v>0</v>
      </c>
      <c r="AB354" s="17">
        <f>data_survey!BQ353</f>
        <v>2</v>
      </c>
      <c r="AC354" s="17">
        <f>data_survey!BT353</f>
        <v>0</v>
      </c>
      <c r="AD354" s="17">
        <f>data_survey!CU353</f>
        <v>0</v>
      </c>
      <c r="AE354" s="17">
        <f>data_survey!CV353</f>
        <v>1</v>
      </c>
      <c r="AF354" s="17">
        <f>data_survey!CW353</f>
        <v>0</v>
      </c>
      <c r="AG354" s="17">
        <f>data_survey!CO353</f>
        <v>0</v>
      </c>
      <c r="AH354" s="17">
        <f>data_survey!DA353</f>
        <v>0</v>
      </c>
      <c r="AI354" s="17">
        <f>data_survey!DC353</f>
        <v>0</v>
      </c>
      <c r="AJ354" s="17">
        <f>data_survey!DQ353</f>
        <v>0</v>
      </c>
      <c r="AK354" s="17">
        <f>data_survey!DF353</f>
        <v>1</v>
      </c>
      <c r="AL354" s="17">
        <f>if(AK354=1, data_survey!DN353, 0)</f>
        <v>0.5</v>
      </c>
      <c r="AM354" s="17">
        <f>data_survey!CM353</f>
        <v>3.5</v>
      </c>
      <c r="AN354" s="17">
        <f>data_survey!DH353</f>
        <v>1</v>
      </c>
      <c r="AO354" s="17">
        <f>data_survey!DJ353</f>
        <v>0</v>
      </c>
      <c r="AP354" s="17">
        <f>data_survey!DL353</f>
        <v>0</v>
      </c>
      <c r="AQ354" s="17">
        <f>data_survey!BC353</f>
        <v>2</v>
      </c>
      <c r="AR354" s="17">
        <f>data_survey!BD353</f>
        <v>2</v>
      </c>
      <c r="AS354" s="17">
        <f>data_survey!BE353</f>
        <v>3</v>
      </c>
      <c r="AT354" s="17">
        <f>data_survey!BF353</f>
        <v>2</v>
      </c>
      <c r="AU354" s="17">
        <f>data_survey!BG353</f>
        <v>2</v>
      </c>
      <c r="AV354" s="17">
        <f>data_survey!BH353</f>
        <v>1</v>
      </c>
      <c r="AW354" s="17">
        <f>data_survey!BI353</f>
        <v>2</v>
      </c>
      <c r="AX354" s="17">
        <f>data_survey!AP353</f>
        <v>2</v>
      </c>
      <c r="AY354" s="17">
        <f>data_survey!AQ353</f>
        <v>2</v>
      </c>
      <c r="AZ354" s="17">
        <f>data_survey!AR353</f>
        <v>4</v>
      </c>
      <c r="BA354" s="17">
        <f>data_survey!AS353</f>
        <v>3</v>
      </c>
      <c r="BB354" s="17">
        <f>data_survey!AT353</f>
        <v>2</v>
      </c>
      <c r="BC354" s="17">
        <f>data_survey!AU353</f>
        <v>2</v>
      </c>
      <c r="BD354" s="17">
        <f>data_survey!AV353</f>
        <v>1</v>
      </c>
      <c r="BE354" s="17">
        <f>data_survey!AW353</f>
        <v>1</v>
      </c>
      <c r="BF354" s="17">
        <f>data_survey!AX353</f>
        <v>1</v>
      </c>
      <c r="BG354" s="17"/>
    </row>
    <row r="355">
      <c r="A355" s="17">
        <f>if(data_survey!C354="Nam", 0, 1)</f>
        <v>0</v>
      </c>
      <c r="B355" s="17">
        <f>IFERROR(__xludf.DUMMYFUNCTION("LET(
  t, LOWER(TRIM(data_survey!E354)),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55" s="17">
        <f>IFERROR(__xludf.DUMMYFUNCTION("LET(
  t, LOWER(TRIM(data_survey!G354)),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55" s="17">
        <f>IFERROR(__xludf.DUMMYFUNCTION("LET(
  text, LOWER(data_survey!I354),
  IFERROR(
    IFS(
      REGEXMATCH(text,""ở cùng gia đình|ở trọ cùng gia đình""), 0,
      REGEXMATCH(text,""thuê trọ""), 1,
      REGEXMATCH(text,""ở ktx""), 2,
      REGEXMATCH(text,""có nhà tại khu vực đang học|c"&amp;"ó nhà|ở riêng tại chung cư""), 3,
      REGEXMATCH(text,""ở nhà người quen""), 4
    ),
  -1)
)"),1.0)</f>
        <v>1</v>
      </c>
      <c r="E355" s="17">
        <f>IFERROR(__xludf.DUMMYFUNCTION("LET(
  t, LOWER(TRIM(data_survey!K354)),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55" s="17">
        <f>IFERROR(__xludf.DUMMYFUNCTION("LET(
  t, LOWER(TRIM(data_survey!M354)),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55" s="17">
        <f>if(data_survey!O354="Có", 1, 0)</f>
        <v>0</v>
      </c>
      <c r="H355" s="17">
        <f>if(data_survey!R354="", 0, data_survey!R354)</f>
        <v>0</v>
      </c>
      <c r="I355" s="17">
        <f>data_survey!W354</f>
        <v>0</v>
      </c>
      <c r="J355" s="17">
        <f>if(data_survey!AF354="Không áp lực", 0, if(data_survey!AF354="Có chút áp lực", 1, if(data_survey!AF354="Áp lực nhiều", 2, 3)))</f>
        <v>2</v>
      </c>
      <c r="K355" s="17">
        <f>SWITCH(data_survey!AG354,
 "Không ảnh hưởng",0,
 "Có chút ảnh hưởng",1,
 "Ảnh hưởng nhiều",2,
 "Ảnh hưởng rất nhiều",3)</f>
        <v>1</v>
      </c>
      <c r="L355" s="17">
        <f>SWITCH(data_survey!AD354,
 "Không",0,
 "Có một chút",1,
 "Rất lo lắng",2)</f>
        <v>1</v>
      </c>
      <c r="M355" s="17">
        <f>SWITCH(data_survey!AE354,
 "Không",0,
 "Có một chút",1,
 "Nhiều",2)</f>
        <v>0</v>
      </c>
      <c r="N355" s="17">
        <f>data_survey!BV354</f>
        <v>2</v>
      </c>
      <c r="O355" s="17">
        <f>SWITCH(data_survey!BY354,
 "Không",0,
 "Có",1,
 "Nhiều",2)</f>
        <v>0</v>
      </c>
      <c r="P355" s="17">
        <f>if(data_survey!BW354="Không", 0, 1)</f>
        <v>0</v>
      </c>
      <c r="Q355" s="17">
        <f>IF(OR(
ISNUMBER(SEARCH("cha",data_survey!BX354)),
ISNUMBER(SEARCH("mẹ",data_survey!BX354)),
ISNUMBER(SEARCH("ba mẹ",data_survey!BX354)),
ISNUMBER(SEARCH("bame",data_survey!BX354)),
ISNUMBER(SEARCH("gia đình",data_survey!BX354)),
ISNUMBER(SEARCH("chị",data_survey!BX354)),
ISNUMBER(SEARCH("anh",data_survey!BX354)),
ISNUMBER(SEARCH("ông bà",data_survey!BX354)),
ISNUMBER(SEARCH("giám hộ",data_survey!BX354))
),1,
IF(OR(
ISNUMBER(SEARCH("bản thân",data_survey!BX354)),
ISNUMBER(SEARCH("tự mình",data_survey!BX354)),
ISNUMBER(SEARCH("tự bản thân",data_survey!BX354)),
ISNUMBER(SEARCH("tiền đi làm",data_survey!BX354)),
ISNUMBER(SEARCH("nghiên cứu khoa học",data_survey!BX354)),
ISNUMBER(SEARCH("một nửa lo",data_survey!BX354))
),2,
IF(OR(
ISNUMBER(SEARCH("học bổng",data_survey!BX354)),
ISNUMBER(SEARCH("giảm học phí",data_survey!BX354)),
ISNUMBER(SEARCH("không cần HP",data_survey!BX354)),
ISNUMBER(SEARCH("sư phạm",data_survey!BX354))
),3,4)))</f>
        <v>1</v>
      </c>
      <c r="R355" s="17">
        <f>data_survey!AN354</f>
        <v>1</v>
      </c>
      <c r="S355" s="17">
        <f>data_survey!AJ354</f>
        <v>1</v>
      </c>
      <c r="T355" s="17">
        <f>data_survey!AJ354</f>
        <v>1</v>
      </c>
      <c r="U355" s="17">
        <f>data_survey!CI354</f>
        <v>0</v>
      </c>
      <c r="V355" s="17">
        <f>data_survey!CG354</f>
        <v>0</v>
      </c>
      <c r="W355" s="17">
        <f>data_survey!CE354</f>
        <v>0</v>
      </c>
      <c r="X355" s="17">
        <f>data_survey!CC354</f>
        <v>1</v>
      </c>
      <c r="Y355" s="17">
        <f>data_survey!CA354</f>
        <v>0</v>
      </c>
      <c r="Z355" s="17">
        <f>data_survey!BN354</f>
        <v>1</v>
      </c>
      <c r="AA355" s="17">
        <f>data_survey!BP354</f>
        <v>0</v>
      </c>
      <c r="AB355" s="17">
        <f>data_survey!BQ354</f>
        <v>1</v>
      </c>
      <c r="AC355" s="17">
        <f>data_survey!BT354</f>
        <v>0</v>
      </c>
      <c r="AD355" s="17">
        <f>data_survey!CU354</f>
        <v>0</v>
      </c>
      <c r="AE355" s="17">
        <f>data_survey!CV354</f>
        <v>0</v>
      </c>
      <c r="AF355" s="17">
        <f>data_survey!CW354</f>
        <v>0</v>
      </c>
      <c r="AG355" s="17">
        <f>data_survey!CO354</f>
        <v>1</v>
      </c>
      <c r="AH355" s="17">
        <f>data_survey!DA354</f>
        <v>0</v>
      </c>
      <c r="AI355" s="17">
        <f>data_survey!DC354</f>
        <v>0</v>
      </c>
      <c r="AJ355" s="17">
        <f>data_survey!DQ354</f>
        <v>0</v>
      </c>
      <c r="AK355" s="17">
        <f>data_survey!DF354</f>
        <v>1</v>
      </c>
      <c r="AL355" s="17">
        <f>if(AK355=1, data_survey!DN354, 0)</f>
        <v>1.5</v>
      </c>
      <c r="AM355" s="17">
        <f>data_survey!CM354</f>
        <v>0.75</v>
      </c>
      <c r="AN355" s="17">
        <f>data_survey!DH354</f>
        <v>0</v>
      </c>
      <c r="AO355" s="17">
        <f>data_survey!DJ354</f>
        <v>1</v>
      </c>
      <c r="AP355" s="17">
        <f>data_survey!DL354</f>
        <v>0</v>
      </c>
      <c r="AQ355" s="17">
        <f>data_survey!BC354</f>
        <v>1</v>
      </c>
      <c r="AR355" s="17">
        <f>data_survey!BD354</f>
        <v>1</v>
      </c>
      <c r="AS355" s="17">
        <f>data_survey!BE354</f>
        <v>1</v>
      </c>
      <c r="AT355" s="17">
        <f>data_survey!BF354</f>
        <v>1</v>
      </c>
      <c r="AU355" s="17">
        <f>data_survey!BG354</f>
        <v>2</v>
      </c>
      <c r="AV355" s="17">
        <f>data_survey!BH354</f>
        <v>1</v>
      </c>
      <c r="AW355" s="17">
        <f>data_survey!BI354</f>
        <v>1</v>
      </c>
      <c r="AX355" s="17">
        <f>data_survey!AP354</f>
        <v>1</v>
      </c>
      <c r="AY355" s="17">
        <f>data_survey!AQ354</f>
        <v>1</v>
      </c>
      <c r="AZ355" s="17">
        <f>data_survey!AR354</f>
        <v>1</v>
      </c>
      <c r="BA355" s="17">
        <f>data_survey!AS354</f>
        <v>2</v>
      </c>
      <c r="BB355" s="17">
        <f>data_survey!AT354</f>
        <v>1</v>
      </c>
      <c r="BC355" s="17">
        <f>data_survey!AU354</f>
        <v>1</v>
      </c>
      <c r="BD355" s="17">
        <f>data_survey!AV354</f>
        <v>1</v>
      </c>
      <c r="BE355" s="17">
        <f>data_survey!AW354</f>
        <v>1</v>
      </c>
      <c r="BF355" s="17">
        <f>data_survey!AX354</f>
        <v>1</v>
      </c>
      <c r="BG355" s="17"/>
    </row>
    <row r="356">
      <c r="A356" s="17">
        <f>if(data_survey!C355="Nam", 0, 1)</f>
        <v>0</v>
      </c>
      <c r="B356" s="17">
        <f>IFERROR(__xludf.DUMMYFUNCTION("LET(
  t, LOWER(TRIM(data_survey!E355)),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356" s="17">
        <f>IFERROR(__xludf.DUMMYFUNCTION("LET(
  t, LOWER(TRIM(data_survey!G355)),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56" s="17">
        <f>IFERROR(__xludf.DUMMYFUNCTION("LET(
  text, LOWER(data_survey!I355),
  IFERROR(
    IFS(
      REGEXMATCH(text,""ở cùng gia đình|ở trọ cùng gia đình""), 0,
      REGEXMATCH(text,""thuê trọ""), 1,
      REGEXMATCH(text,""ở ktx""), 2,
      REGEXMATCH(text,""có nhà tại khu vực đang học|c"&amp;"ó nhà|ở riêng tại chung cư""), 3,
      REGEXMATCH(text,""ở nhà người quen""), 4
    ),
  -1)
)"),0.0)</f>
        <v>0</v>
      </c>
      <c r="E356" s="17">
        <f>IFERROR(__xludf.DUMMYFUNCTION("LET(
  t, LOWER(TRIM(data_survey!K355)),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56" s="17">
        <f>IFERROR(__xludf.DUMMYFUNCTION("LET(
  t, LOWER(TRIM(data_survey!M355)),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56" s="17">
        <f>if(data_survey!O355="Có", 1, 0)</f>
        <v>0</v>
      </c>
      <c r="H356" s="17">
        <f>if(data_survey!R355="", 0, data_survey!R355)</f>
        <v>0</v>
      </c>
      <c r="I356" s="17">
        <f>data_survey!W355</f>
        <v>0</v>
      </c>
      <c r="J356" s="17">
        <f>if(data_survey!AF355="Không áp lực", 0, if(data_survey!AF355="Có chút áp lực", 1, if(data_survey!AF355="Áp lực nhiều", 2, 3)))</f>
        <v>2</v>
      </c>
      <c r="K356" s="17">
        <f>SWITCH(data_survey!AG355,
 "Không ảnh hưởng",0,
 "Có chút ảnh hưởng",1,
 "Ảnh hưởng nhiều",2,
 "Ảnh hưởng rất nhiều",3)</f>
        <v>2</v>
      </c>
      <c r="L356" s="17">
        <f>SWITCH(data_survey!AD355,
 "Không",0,
 "Có một chút",1,
 "Rất lo lắng",2)</f>
        <v>2</v>
      </c>
      <c r="M356" s="17">
        <f>SWITCH(data_survey!AE355,
 "Không",0,
 "Có một chút",1,
 "Nhiều",2)</f>
        <v>1</v>
      </c>
      <c r="N356" s="17">
        <f>data_survey!BV355</f>
        <v>3</v>
      </c>
      <c r="O356" s="17">
        <f>SWITCH(data_survey!BY355,
 "Không",0,
 "Có",1,
 "Nhiều",2)</f>
        <v>1</v>
      </c>
      <c r="P356" s="17">
        <f>if(data_survey!BW355="Không", 0, 1)</f>
        <v>1</v>
      </c>
      <c r="Q356" s="17">
        <f>IF(OR(
ISNUMBER(SEARCH("cha",data_survey!BX355)),
ISNUMBER(SEARCH("mẹ",data_survey!BX355)),
ISNUMBER(SEARCH("ba mẹ",data_survey!BX355)),
ISNUMBER(SEARCH("bame",data_survey!BX355)),
ISNUMBER(SEARCH("gia đình",data_survey!BX355)),
ISNUMBER(SEARCH("chị",data_survey!BX355)),
ISNUMBER(SEARCH("anh",data_survey!BX355)),
ISNUMBER(SEARCH("ông bà",data_survey!BX355)),
ISNUMBER(SEARCH("giám hộ",data_survey!BX355))
),1,
IF(OR(
ISNUMBER(SEARCH("bản thân",data_survey!BX355)),
ISNUMBER(SEARCH("tự mình",data_survey!BX355)),
ISNUMBER(SEARCH("tự bản thân",data_survey!BX355)),
ISNUMBER(SEARCH("tiền đi làm",data_survey!BX355)),
ISNUMBER(SEARCH("nghiên cứu khoa học",data_survey!BX355)),
ISNUMBER(SEARCH("một nửa lo",data_survey!BX355))
),2,
IF(OR(
ISNUMBER(SEARCH("học bổng",data_survey!BX355)),
ISNUMBER(SEARCH("giảm học phí",data_survey!BX355)),
ISNUMBER(SEARCH("không cần HP",data_survey!BX355)),
ISNUMBER(SEARCH("sư phạm",data_survey!BX355))
),3,4)))</f>
        <v>1</v>
      </c>
      <c r="R356" s="17">
        <f>data_survey!AN355</f>
        <v>0</v>
      </c>
      <c r="S356" s="17">
        <f>data_survey!AJ355</f>
        <v>0</v>
      </c>
      <c r="T356" s="17">
        <f>data_survey!AJ355</f>
        <v>0</v>
      </c>
      <c r="U356" s="17">
        <f>data_survey!CI355</f>
        <v>2</v>
      </c>
      <c r="V356" s="17">
        <f>data_survey!CG355</f>
        <v>2</v>
      </c>
      <c r="W356" s="17">
        <f>data_survey!CE355</f>
        <v>2</v>
      </c>
      <c r="X356" s="17">
        <f>data_survey!CC355</f>
        <v>2</v>
      </c>
      <c r="Y356" s="17">
        <f>data_survey!CA355</f>
        <v>1</v>
      </c>
      <c r="Z356" s="17">
        <f>data_survey!BN355</f>
        <v>3</v>
      </c>
      <c r="AA356" s="17">
        <f>data_survey!BP355</f>
        <v>0</v>
      </c>
      <c r="AB356" s="17">
        <f>data_survey!BQ355</f>
        <v>1</v>
      </c>
      <c r="AC356" s="17">
        <f>data_survey!BT355</f>
        <v>1</v>
      </c>
      <c r="AD356" s="17">
        <f>data_survey!CU355</f>
        <v>1</v>
      </c>
      <c r="AE356" s="17">
        <f>data_survey!CV355</f>
        <v>1</v>
      </c>
      <c r="AF356" s="17">
        <f>data_survey!CW355</f>
        <v>1</v>
      </c>
      <c r="AG356" s="17">
        <f>data_survey!CO355</f>
        <v>0</v>
      </c>
      <c r="AH356" s="17">
        <f>data_survey!DA355</f>
        <v>0</v>
      </c>
      <c r="AI356" s="17">
        <f>data_survey!DC355</f>
        <v>1</v>
      </c>
      <c r="AJ356" s="17">
        <f>data_survey!DQ355</f>
        <v>0</v>
      </c>
      <c r="AK356" s="17">
        <f>data_survey!DF355</f>
        <v>0</v>
      </c>
      <c r="AL356" s="17">
        <f>if(AK356=1, data_survey!DN355, 0)</f>
        <v>0</v>
      </c>
      <c r="AM356" s="17">
        <f>data_survey!CM355</f>
        <v>6</v>
      </c>
      <c r="AN356" s="17">
        <f>data_survey!DH355</f>
        <v>1</v>
      </c>
      <c r="AO356" s="17">
        <f>data_survey!DJ355</f>
        <v>1</v>
      </c>
      <c r="AP356" s="17">
        <f>data_survey!DL355</f>
        <v>0</v>
      </c>
      <c r="AQ356" s="17">
        <f>data_survey!BC355</f>
        <v>3</v>
      </c>
      <c r="AR356" s="17">
        <f>data_survey!BD355</f>
        <v>4</v>
      </c>
      <c r="AS356" s="17">
        <f>data_survey!BE355</f>
        <v>4</v>
      </c>
      <c r="AT356" s="17">
        <f>data_survey!BF355</f>
        <v>3</v>
      </c>
      <c r="AU356" s="17">
        <f>data_survey!BG355</f>
        <v>3</v>
      </c>
      <c r="AV356" s="17">
        <f>data_survey!BH355</f>
        <v>2</v>
      </c>
      <c r="AW356" s="17">
        <f>data_survey!BI355</f>
        <v>2</v>
      </c>
      <c r="AX356" s="17">
        <f>data_survey!AP355</f>
        <v>3</v>
      </c>
      <c r="AY356" s="17">
        <f>data_survey!AQ355</f>
        <v>4</v>
      </c>
      <c r="AZ356" s="17">
        <f>data_survey!AR355</f>
        <v>4</v>
      </c>
      <c r="BA356" s="17">
        <f>data_survey!AS355</f>
        <v>4</v>
      </c>
      <c r="BB356" s="17">
        <f>data_survey!AT355</f>
        <v>2</v>
      </c>
      <c r="BC356" s="17">
        <f>data_survey!AU355</f>
        <v>4</v>
      </c>
      <c r="BD356" s="17">
        <f>data_survey!AV355</f>
        <v>3</v>
      </c>
      <c r="BE356" s="17">
        <f>data_survey!AW355</f>
        <v>2</v>
      </c>
      <c r="BF356" s="17">
        <f>data_survey!AX355</f>
        <v>2</v>
      </c>
      <c r="BG356" s="17"/>
    </row>
    <row r="357">
      <c r="A357" s="17">
        <f>if(data_survey!C356="Nam", 0, 1)</f>
        <v>1</v>
      </c>
      <c r="B357" s="17">
        <f>IFERROR(__xludf.DUMMYFUNCTION("LET(
  t, LOWER(TRIM(data_survey!E356)),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357" s="17">
        <f>IFERROR(__xludf.DUMMYFUNCTION("LET(
  t, LOWER(TRIM(data_survey!G356)),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57" s="17">
        <f>IFERROR(__xludf.DUMMYFUNCTION("LET(
  text, LOWER(data_survey!I356),
  IFERROR(
    IFS(
      REGEXMATCH(text,""ở cùng gia đình|ở trọ cùng gia đình""), 0,
      REGEXMATCH(text,""thuê trọ""), 1,
      REGEXMATCH(text,""ở ktx""), 2,
      REGEXMATCH(text,""có nhà tại khu vực đang học|c"&amp;"ó nhà|ở riêng tại chung cư""), 3,
      REGEXMATCH(text,""ở nhà người quen""), 4
    ),
  -1)
)"),1.0)</f>
        <v>1</v>
      </c>
      <c r="E357" s="17">
        <f>IFERROR(__xludf.DUMMYFUNCTION("LET(
  t, LOWER(TRIM(data_survey!K356)),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57" s="17">
        <f>IFERROR(__xludf.DUMMYFUNCTION("LET(
  t, LOWER(TRIM(data_survey!M356)),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57" s="17">
        <f>if(data_survey!O356="Có", 1, 0)</f>
        <v>0</v>
      </c>
      <c r="H357" s="17">
        <f>if(data_survey!R356="", 0, data_survey!R356)</f>
        <v>0</v>
      </c>
      <c r="I357" s="17">
        <f>data_survey!W356</f>
        <v>0</v>
      </c>
      <c r="J357" s="17">
        <f>if(data_survey!AF356="Không áp lực", 0, if(data_survey!AF356="Có chút áp lực", 1, if(data_survey!AF356="Áp lực nhiều", 2, 3)))</f>
        <v>1</v>
      </c>
      <c r="K357" s="17">
        <f>SWITCH(data_survey!AG356,
 "Không ảnh hưởng",0,
 "Có chút ảnh hưởng",1,
 "Ảnh hưởng nhiều",2,
 "Ảnh hưởng rất nhiều",3)</f>
        <v>1</v>
      </c>
      <c r="L357" s="17">
        <f>SWITCH(data_survey!AD356,
 "Không",0,
 "Có một chút",1,
 "Rất lo lắng",2)</f>
        <v>2</v>
      </c>
      <c r="M357" s="17">
        <f>SWITCH(data_survey!AE356,
 "Không",0,
 "Có một chút",1,
 "Nhiều",2)</f>
        <v>1</v>
      </c>
      <c r="N357" s="17">
        <f>data_survey!BV356</f>
        <v>3</v>
      </c>
      <c r="O357" s="17">
        <f>SWITCH(data_survey!BY356,
 "Không",0,
 "Có",1,
 "Nhiều",2)</f>
        <v>0</v>
      </c>
      <c r="P357" s="17">
        <f>if(data_survey!BW356="Không", 0, 1)</f>
        <v>1</v>
      </c>
      <c r="Q357" s="17">
        <f>IF(OR(
ISNUMBER(SEARCH("cha",data_survey!BX356)),
ISNUMBER(SEARCH("mẹ",data_survey!BX356)),
ISNUMBER(SEARCH("ba mẹ",data_survey!BX356)),
ISNUMBER(SEARCH("bame",data_survey!BX356)),
ISNUMBER(SEARCH("gia đình",data_survey!BX356)),
ISNUMBER(SEARCH("chị",data_survey!BX356)),
ISNUMBER(SEARCH("anh",data_survey!BX356)),
ISNUMBER(SEARCH("ông bà",data_survey!BX356)),
ISNUMBER(SEARCH("giám hộ",data_survey!BX356))
),1,
IF(OR(
ISNUMBER(SEARCH("bản thân",data_survey!BX356)),
ISNUMBER(SEARCH("tự mình",data_survey!BX356)),
ISNUMBER(SEARCH("tự bản thân",data_survey!BX356)),
ISNUMBER(SEARCH("tiền đi làm",data_survey!BX356)),
ISNUMBER(SEARCH("nghiên cứu khoa học",data_survey!BX356)),
ISNUMBER(SEARCH("một nửa lo",data_survey!BX356))
),2,
IF(OR(
ISNUMBER(SEARCH("học bổng",data_survey!BX356)),
ISNUMBER(SEARCH("giảm học phí",data_survey!BX356)),
ISNUMBER(SEARCH("không cần HP",data_survey!BX356)),
ISNUMBER(SEARCH("sư phạm",data_survey!BX356))
),3,4)))</f>
        <v>1</v>
      </c>
      <c r="R357" s="17">
        <f>data_survey!AN356</f>
        <v>1</v>
      </c>
      <c r="S357" s="17">
        <f>data_survey!AJ356</f>
        <v>1</v>
      </c>
      <c r="T357" s="17">
        <f>data_survey!AJ356</f>
        <v>1</v>
      </c>
      <c r="U357" s="17">
        <f>data_survey!CI356</f>
        <v>1</v>
      </c>
      <c r="V357" s="17">
        <f>data_survey!CG356</f>
        <v>0</v>
      </c>
      <c r="W357" s="17">
        <f>data_survey!CE356</f>
        <v>1</v>
      </c>
      <c r="X357" s="17">
        <f>data_survey!CC356</f>
        <v>2</v>
      </c>
      <c r="Y357" s="17">
        <f>data_survey!CA356</f>
        <v>2</v>
      </c>
      <c r="Z357" s="17">
        <f>data_survey!BN356</f>
        <v>3</v>
      </c>
      <c r="AA357" s="17">
        <f>data_survey!BP356</f>
        <v>1</v>
      </c>
      <c r="AB357" s="17">
        <f>data_survey!BQ356</f>
        <v>4</v>
      </c>
      <c r="AC357" s="17">
        <f>data_survey!BT356</f>
        <v>1</v>
      </c>
      <c r="AD357" s="17">
        <f>data_survey!CU356</f>
        <v>0</v>
      </c>
      <c r="AE357" s="17">
        <f>data_survey!CV356</f>
        <v>1</v>
      </c>
      <c r="AF357" s="17">
        <f>data_survey!CW356</f>
        <v>0</v>
      </c>
      <c r="AG357" s="17">
        <f>data_survey!CO356</f>
        <v>1</v>
      </c>
      <c r="AH357" s="17">
        <f>data_survey!DA356</f>
        <v>0</v>
      </c>
      <c r="AI357" s="17">
        <f>data_survey!DC356</f>
        <v>0</v>
      </c>
      <c r="AJ357" s="17">
        <f>data_survey!DQ356</f>
        <v>0</v>
      </c>
      <c r="AK357" s="17">
        <f>data_survey!DF356</f>
        <v>0</v>
      </c>
      <c r="AL357" s="17">
        <f>if(AK357=1, data_survey!DN356, 0)</f>
        <v>0</v>
      </c>
      <c r="AM357" s="17">
        <f>data_survey!CM356</f>
        <v>3.5</v>
      </c>
      <c r="AN357" s="17">
        <f>data_survey!DH356</f>
        <v>1</v>
      </c>
      <c r="AO357" s="17">
        <f>data_survey!DJ356</f>
        <v>0</v>
      </c>
      <c r="AP357" s="17">
        <f>data_survey!DL356</f>
        <v>0</v>
      </c>
      <c r="AQ357" s="17">
        <f>data_survey!BC356</f>
        <v>2</v>
      </c>
      <c r="AR357" s="17">
        <f>data_survey!BD356</f>
        <v>1</v>
      </c>
      <c r="AS357" s="17">
        <f>data_survey!BE356</f>
        <v>2</v>
      </c>
      <c r="AT357" s="17">
        <f>data_survey!BF356</f>
        <v>2</v>
      </c>
      <c r="AU357" s="17">
        <f>data_survey!BG356</f>
        <v>1</v>
      </c>
      <c r="AV357" s="17">
        <f>data_survey!BH356</f>
        <v>1</v>
      </c>
      <c r="AW357" s="17">
        <f>data_survey!BI356</f>
        <v>1</v>
      </c>
      <c r="AX357" s="17">
        <f>data_survey!AP356</f>
        <v>2</v>
      </c>
      <c r="AY357" s="17">
        <f>data_survey!AQ356</f>
        <v>1</v>
      </c>
      <c r="AZ357" s="17">
        <f>data_survey!AR356</f>
        <v>2</v>
      </c>
      <c r="BA357" s="17">
        <f>data_survey!AS356</f>
        <v>2</v>
      </c>
      <c r="BB357" s="17">
        <f>data_survey!AT356</f>
        <v>2</v>
      </c>
      <c r="BC357" s="17">
        <f>data_survey!AU356</f>
        <v>2</v>
      </c>
      <c r="BD357" s="17">
        <f>data_survey!AV356</f>
        <v>2</v>
      </c>
      <c r="BE357" s="17">
        <f>data_survey!AW356</f>
        <v>1</v>
      </c>
      <c r="BF357" s="17">
        <f>data_survey!AX356</f>
        <v>2</v>
      </c>
      <c r="BG357" s="17"/>
    </row>
    <row r="358">
      <c r="A358" s="17">
        <f>if(data_survey!C357="Nam", 0, 1)</f>
        <v>1</v>
      </c>
      <c r="B358" s="17">
        <f>IFERROR(__xludf.DUMMYFUNCTION("LET(
  t, LOWER(TRIM(data_survey!E357)),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58" s="17">
        <f>IFERROR(__xludf.DUMMYFUNCTION("LET(
  t, LOWER(TRIM(data_survey!G357)),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58" s="17">
        <f>IFERROR(__xludf.DUMMYFUNCTION("LET(
  text, LOWER(data_survey!I357),
  IFERROR(
    IFS(
      REGEXMATCH(text,""ở cùng gia đình|ở trọ cùng gia đình""), 0,
      REGEXMATCH(text,""thuê trọ""), 1,
      REGEXMATCH(text,""ở ktx""), 2,
      REGEXMATCH(text,""có nhà tại khu vực đang học|c"&amp;"ó nhà|ở riêng tại chung cư""), 3,
      REGEXMATCH(text,""ở nhà người quen""), 4
    ),
  -1)
)"),3.0)</f>
        <v>3</v>
      </c>
      <c r="E358" s="17">
        <f>IFERROR(__xludf.DUMMYFUNCTION("LET(
  t, LOWER(TRIM(data_survey!K357)),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58" s="17">
        <f>IFERROR(__xludf.DUMMYFUNCTION("LET(
  t, LOWER(TRIM(data_survey!M357)),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58" s="17">
        <f>if(data_survey!O357="Có", 1, 0)</f>
        <v>0</v>
      </c>
      <c r="H358" s="17">
        <f>if(data_survey!R357="", 0, data_survey!R357)</f>
        <v>0</v>
      </c>
      <c r="I358" s="17">
        <f>data_survey!W357</f>
        <v>0</v>
      </c>
      <c r="J358" s="17">
        <f>if(data_survey!AF357="Không áp lực", 0, if(data_survey!AF357="Có chút áp lực", 1, if(data_survey!AF357="Áp lực nhiều", 2, 3)))</f>
        <v>1</v>
      </c>
      <c r="K358" s="17">
        <f>SWITCH(data_survey!AG357,
 "Không ảnh hưởng",0,
 "Có chút ảnh hưởng",1,
 "Ảnh hưởng nhiều",2,
 "Ảnh hưởng rất nhiều",3)</f>
        <v>2</v>
      </c>
      <c r="L358" s="17">
        <f>SWITCH(data_survey!AD357,
 "Không",0,
 "Có một chút",1,
 "Rất lo lắng",2)</f>
        <v>2</v>
      </c>
      <c r="M358" s="17">
        <f>SWITCH(data_survey!AE357,
 "Không",0,
 "Có một chút",1,
 "Nhiều",2)</f>
        <v>0</v>
      </c>
      <c r="N358" s="17">
        <f>data_survey!BV357</f>
        <v>1</v>
      </c>
      <c r="O358" s="17">
        <f>SWITCH(data_survey!BY357,
 "Không",0,
 "Có",1,
 "Nhiều",2)</f>
        <v>1</v>
      </c>
      <c r="P358" s="17">
        <f>if(data_survey!BW357="Không", 0, 1)</f>
        <v>1</v>
      </c>
      <c r="Q358" s="17">
        <f>IF(OR(
ISNUMBER(SEARCH("cha",data_survey!BX357)),
ISNUMBER(SEARCH("mẹ",data_survey!BX357)),
ISNUMBER(SEARCH("ba mẹ",data_survey!BX357)),
ISNUMBER(SEARCH("bame",data_survey!BX357)),
ISNUMBER(SEARCH("gia đình",data_survey!BX357)),
ISNUMBER(SEARCH("chị",data_survey!BX357)),
ISNUMBER(SEARCH("anh",data_survey!BX357)),
ISNUMBER(SEARCH("ông bà",data_survey!BX357)),
ISNUMBER(SEARCH("giám hộ",data_survey!BX357))
),1,
IF(OR(
ISNUMBER(SEARCH("bản thân",data_survey!BX357)),
ISNUMBER(SEARCH("tự mình",data_survey!BX357)),
ISNUMBER(SEARCH("tự bản thân",data_survey!BX357)),
ISNUMBER(SEARCH("tiền đi làm",data_survey!BX357)),
ISNUMBER(SEARCH("nghiên cứu khoa học",data_survey!BX357)),
ISNUMBER(SEARCH("một nửa lo",data_survey!BX357))
),2,
IF(OR(
ISNUMBER(SEARCH("học bổng",data_survey!BX357)),
ISNUMBER(SEARCH("giảm học phí",data_survey!BX357)),
ISNUMBER(SEARCH("không cần HP",data_survey!BX357)),
ISNUMBER(SEARCH("sư phạm",data_survey!BX357))
),3,4)))</f>
        <v>1</v>
      </c>
      <c r="R358" s="17">
        <f>data_survey!AN357</f>
        <v>0</v>
      </c>
      <c r="S358" s="17">
        <f>data_survey!AJ357</f>
        <v>0</v>
      </c>
      <c r="T358" s="17">
        <f>data_survey!AJ357</f>
        <v>0</v>
      </c>
      <c r="U358" s="17">
        <f>data_survey!CI357</f>
        <v>1</v>
      </c>
      <c r="V358" s="17">
        <f>data_survey!CG357</f>
        <v>1</v>
      </c>
      <c r="W358" s="17">
        <f>data_survey!CE357</f>
        <v>1</v>
      </c>
      <c r="X358" s="17">
        <f>data_survey!CC357</f>
        <v>1</v>
      </c>
      <c r="Y358" s="17">
        <f>data_survey!CA357</f>
        <v>1</v>
      </c>
      <c r="Z358" s="17">
        <f>data_survey!BN357</f>
        <v>4</v>
      </c>
      <c r="AA358" s="17">
        <f>data_survey!BP357</f>
        <v>0</v>
      </c>
      <c r="AB358" s="17">
        <f>data_survey!BQ357</f>
        <v>4</v>
      </c>
      <c r="AC358" s="17">
        <f>data_survey!BT357</f>
        <v>1</v>
      </c>
      <c r="AD358" s="17">
        <f>data_survey!CU357</f>
        <v>1</v>
      </c>
      <c r="AE358" s="17">
        <f>data_survey!CV357</f>
        <v>1</v>
      </c>
      <c r="AF358" s="17">
        <f>data_survey!CW357</f>
        <v>0</v>
      </c>
      <c r="AG358" s="17">
        <f>data_survey!CO357</f>
        <v>0</v>
      </c>
      <c r="AH358" s="17">
        <f>data_survey!DA357</f>
        <v>0</v>
      </c>
      <c r="AI358" s="17">
        <f>data_survey!DC357</f>
        <v>1</v>
      </c>
      <c r="AJ358" s="17">
        <f>data_survey!DQ357</f>
        <v>0</v>
      </c>
      <c r="AK358" s="17">
        <f>data_survey!DF357</f>
        <v>1</v>
      </c>
      <c r="AL358" s="17">
        <f>if(AK358=1, data_survey!DN357, 0)</f>
        <v>1.5</v>
      </c>
      <c r="AM358" s="17">
        <f>data_survey!CM357</f>
        <v>3.5</v>
      </c>
      <c r="AN358" s="17">
        <f>data_survey!DH357</f>
        <v>1</v>
      </c>
      <c r="AO358" s="17">
        <f>data_survey!DJ357</f>
        <v>0</v>
      </c>
      <c r="AP358" s="17">
        <f>data_survey!DL357</f>
        <v>1</v>
      </c>
      <c r="AQ358" s="17">
        <f>data_survey!BC357</f>
        <v>2</v>
      </c>
      <c r="AR358" s="17">
        <f>data_survey!BD357</f>
        <v>2</v>
      </c>
      <c r="AS358" s="17">
        <f>data_survey!BE357</f>
        <v>2</v>
      </c>
      <c r="AT358" s="17">
        <f>data_survey!BF357</f>
        <v>2</v>
      </c>
      <c r="AU358" s="17">
        <f>data_survey!BG357</f>
        <v>2</v>
      </c>
      <c r="AV358" s="17">
        <f>data_survey!BH357</f>
        <v>2</v>
      </c>
      <c r="AW358" s="17">
        <f>data_survey!BI357</f>
        <v>2</v>
      </c>
      <c r="AX358" s="17">
        <f>data_survey!AP357</f>
        <v>2</v>
      </c>
      <c r="AY358" s="17">
        <f>data_survey!AQ357</f>
        <v>2</v>
      </c>
      <c r="AZ358" s="17">
        <f>data_survey!AR357</f>
        <v>2</v>
      </c>
      <c r="BA358" s="17">
        <f>data_survey!AS357</f>
        <v>2</v>
      </c>
      <c r="BB358" s="17">
        <f>data_survey!AT357</f>
        <v>2</v>
      </c>
      <c r="BC358" s="17">
        <f>data_survey!AU357</f>
        <v>2</v>
      </c>
      <c r="BD358" s="17">
        <f>data_survey!AV357</f>
        <v>2</v>
      </c>
      <c r="BE358" s="17">
        <f>data_survey!AW357</f>
        <v>2</v>
      </c>
      <c r="BF358" s="17">
        <f>data_survey!AX357</f>
        <v>2</v>
      </c>
      <c r="BG358" s="17"/>
    </row>
    <row r="359">
      <c r="A359" s="17">
        <f>if(data_survey!C358="Nam", 0, 1)</f>
        <v>0</v>
      </c>
      <c r="B359" s="17">
        <f>IFERROR(__xludf.DUMMYFUNCTION("LET(
  t, LOWER(TRIM(data_survey!E358)),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59" s="17">
        <f>IFERROR(__xludf.DUMMYFUNCTION("LET(
  t, LOWER(TRIM(data_survey!G358)),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59" s="17">
        <f>IFERROR(__xludf.DUMMYFUNCTION("LET(
  text, LOWER(data_survey!I358),
  IFERROR(
    IFS(
      REGEXMATCH(text,""ở cùng gia đình|ở trọ cùng gia đình""), 0,
      REGEXMATCH(text,""thuê trọ""), 1,
      REGEXMATCH(text,""ở ktx""), 2,
      REGEXMATCH(text,""có nhà tại khu vực đang học|c"&amp;"ó nhà|ở riêng tại chung cư""), 3,
      REGEXMATCH(text,""ở nhà người quen""), 4
    ),
  -1)
)"),3.0)</f>
        <v>3</v>
      </c>
      <c r="E359" s="17">
        <f>IFERROR(__xludf.DUMMYFUNCTION("LET(
  t, LOWER(TRIM(data_survey!K358)),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59" s="17">
        <f>IFERROR(__xludf.DUMMYFUNCTION("LET(
  t, LOWER(TRIM(data_survey!M358)),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59" s="17">
        <f>if(data_survey!O358="Có", 1, 0)</f>
        <v>0</v>
      </c>
      <c r="H359" s="17">
        <f>if(data_survey!R358="", 0, data_survey!R358)</f>
        <v>0</v>
      </c>
      <c r="I359" s="17">
        <f>data_survey!W358</f>
        <v>0</v>
      </c>
      <c r="J359" s="17">
        <f>if(data_survey!AF358="Không áp lực", 0, if(data_survey!AF358="Có chút áp lực", 1, if(data_survey!AF358="Áp lực nhiều", 2, 3)))</f>
        <v>1</v>
      </c>
      <c r="K359" s="17">
        <f>SWITCH(data_survey!AG358,
 "Không ảnh hưởng",0,
 "Có chút ảnh hưởng",1,
 "Ảnh hưởng nhiều",2,
 "Ảnh hưởng rất nhiều",3)</f>
        <v>0</v>
      </c>
      <c r="L359" s="17">
        <f>SWITCH(data_survey!AD358,
 "Không",0,
 "Có một chút",1,
 "Rất lo lắng",2)</f>
        <v>1</v>
      </c>
      <c r="M359" s="17">
        <f>SWITCH(data_survey!AE358,
 "Không",0,
 "Có một chút",1,
 "Nhiều",2)</f>
        <v>1</v>
      </c>
      <c r="N359" s="17">
        <f>data_survey!BV358</f>
        <v>4</v>
      </c>
      <c r="O359" s="17">
        <f>SWITCH(data_survey!BY358,
 "Không",0,
 "Có",1,
 "Nhiều",2)</f>
        <v>0</v>
      </c>
      <c r="P359" s="17">
        <f>if(data_survey!BW358="Không", 0, 1)</f>
        <v>0</v>
      </c>
      <c r="Q359" s="17">
        <f>IF(OR(
ISNUMBER(SEARCH("cha",data_survey!BX358)),
ISNUMBER(SEARCH("mẹ",data_survey!BX358)),
ISNUMBER(SEARCH("ba mẹ",data_survey!BX358)),
ISNUMBER(SEARCH("bame",data_survey!BX358)),
ISNUMBER(SEARCH("gia đình",data_survey!BX358)),
ISNUMBER(SEARCH("chị",data_survey!BX358)),
ISNUMBER(SEARCH("anh",data_survey!BX358)),
ISNUMBER(SEARCH("ông bà",data_survey!BX358)),
ISNUMBER(SEARCH("giám hộ",data_survey!BX358))
),1,
IF(OR(
ISNUMBER(SEARCH("bản thân",data_survey!BX358)),
ISNUMBER(SEARCH("tự mình",data_survey!BX358)),
ISNUMBER(SEARCH("tự bản thân",data_survey!BX358)),
ISNUMBER(SEARCH("tiền đi làm",data_survey!BX358)),
ISNUMBER(SEARCH("nghiên cứu khoa học",data_survey!BX358)),
ISNUMBER(SEARCH("một nửa lo",data_survey!BX358))
),2,
IF(OR(
ISNUMBER(SEARCH("học bổng",data_survey!BX358)),
ISNUMBER(SEARCH("giảm học phí",data_survey!BX358)),
ISNUMBER(SEARCH("không cần HP",data_survey!BX358)),
ISNUMBER(SEARCH("sư phạm",data_survey!BX358))
),3,4)))</f>
        <v>1</v>
      </c>
      <c r="R359" s="17">
        <f>data_survey!AN358</f>
        <v>1</v>
      </c>
      <c r="S359" s="17">
        <f>data_survey!AJ358</f>
        <v>2</v>
      </c>
      <c r="T359" s="17">
        <f>data_survey!AJ358</f>
        <v>2</v>
      </c>
      <c r="U359" s="17">
        <f>data_survey!CI358</f>
        <v>1</v>
      </c>
      <c r="V359" s="17">
        <f>data_survey!CG358</f>
        <v>1</v>
      </c>
      <c r="W359" s="17">
        <f>data_survey!CE358</f>
        <v>1</v>
      </c>
      <c r="X359" s="17">
        <f>data_survey!CC358</f>
        <v>0</v>
      </c>
      <c r="Y359" s="17">
        <f>data_survey!CA358</f>
        <v>0</v>
      </c>
      <c r="Z359" s="17">
        <f>data_survey!BN358</f>
        <v>1</v>
      </c>
      <c r="AA359" s="17">
        <f>data_survey!BP358</f>
        <v>0</v>
      </c>
      <c r="AB359" s="17">
        <f>data_survey!BQ358</f>
        <v>1</v>
      </c>
      <c r="AC359" s="17">
        <f>data_survey!BT358</f>
        <v>1</v>
      </c>
      <c r="AD359" s="17">
        <f>data_survey!CU358</f>
        <v>0</v>
      </c>
      <c r="AE359" s="17">
        <f>data_survey!CV358</f>
        <v>0</v>
      </c>
      <c r="AF359" s="17">
        <f>data_survey!CW358</f>
        <v>0</v>
      </c>
      <c r="AG359" s="17">
        <f>data_survey!CO358</f>
        <v>0</v>
      </c>
      <c r="AH359" s="17">
        <f>data_survey!DA358</f>
        <v>0</v>
      </c>
      <c r="AI359" s="17">
        <f>data_survey!DC358</f>
        <v>0</v>
      </c>
      <c r="AJ359" s="17">
        <f>data_survey!DQ358</f>
        <v>0</v>
      </c>
      <c r="AK359" s="17">
        <f>data_survey!DF358</f>
        <v>1</v>
      </c>
      <c r="AL359" s="17">
        <f>if(AK359=1, data_survey!DN358, 0)</f>
        <v>2.5</v>
      </c>
      <c r="AM359" s="17">
        <f>data_survey!CM358</f>
        <v>1.5</v>
      </c>
      <c r="AN359" s="17">
        <f>data_survey!DH358</f>
        <v>1</v>
      </c>
      <c r="AO359" s="17">
        <f>data_survey!DJ358</f>
        <v>0</v>
      </c>
      <c r="AP359" s="17">
        <f>data_survey!DL358</f>
        <v>0</v>
      </c>
      <c r="AQ359" s="17">
        <f>data_survey!BC358</f>
        <v>3</v>
      </c>
      <c r="AR359" s="17">
        <f>data_survey!BD358</f>
        <v>2</v>
      </c>
      <c r="AS359" s="17">
        <f>data_survey!BE358</f>
        <v>2</v>
      </c>
      <c r="AT359" s="17">
        <f>data_survey!BF358</f>
        <v>4</v>
      </c>
      <c r="AU359" s="17">
        <f>data_survey!BG358</f>
        <v>3</v>
      </c>
      <c r="AV359" s="17">
        <f>data_survey!BH358</f>
        <v>1</v>
      </c>
      <c r="AW359" s="17">
        <f>data_survey!BI358</f>
        <v>3</v>
      </c>
      <c r="AX359" s="17">
        <f>data_survey!AP358</f>
        <v>2</v>
      </c>
      <c r="AY359" s="17">
        <f>data_survey!AQ358</f>
        <v>1</v>
      </c>
      <c r="AZ359" s="17">
        <f>data_survey!AR358</f>
        <v>3</v>
      </c>
      <c r="BA359" s="17">
        <f>data_survey!AS358</f>
        <v>3</v>
      </c>
      <c r="BB359" s="17">
        <f>data_survey!AT358</f>
        <v>1</v>
      </c>
      <c r="BC359" s="17">
        <f>data_survey!AU358</f>
        <v>2</v>
      </c>
      <c r="BD359" s="17">
        <f>data_survey!AV358</f>
        <v>1</v>
      </c>
      <c r="BE359" s="17">
        <f>data_survey!AW358</f>
        <v>3</v>
      </c>
      <c r="BF359" s="17">
        <f>data_survey!AX358</f>
        <v>2</v>
      </c>
      <c r="BG359" s="17"/>
    </row>
    <row r="360">
      <c r="A360" s="17">
        <f>if(data_survey!C359="Nam", 0, 1)</f>
        <v>1</v>
      </c>
      <c r="B360" s="17">
        <f>IFERROR(__xludf.DUMMYFUNCTION("LET(
  t, LOWER(TRIM(data_survey!E359)),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60" s="17">
        <f>IFERROR(__xludf.DUMMYFUNCTION("LET(
  t, LOWER(TRIM(data_survey!G359)),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60" s="17">
        <f>IFERROR(__xludf.DUMMYFUNCTION("LET(
  text, LOWER(data_survey!I359),
  IFERROR(
    IFS(
      REGEXMATCH(text,""ở cùng gia đình|ở trọ cùng gia đình""), 0,
      REGEXMATCH(text,""thuê trọ""), 1,
      REGEXMATCH(text,""ở ktx""), 2,
      REGEXMATCH(text,""có nhà tại khu vực đang học|c"&amp;"ó nhà|ở riêng tại chung cư""), 3,
      REGEXMATCH(text,""ở nhà người quen""), 4
    ),
  -1)
)"),0.0)</f>
        <v>0</v>
      </c>
      <c r="E360" s="17">
        <f>IFERROR(__xludf.DUMMYFUNCTION("LET(
  t, LOWER(TRIM(data_survey!K359)),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60" s="17">
        <f>IFERROR(__xludf.DUMMYFUNCTION("LET(
  t, LOWER(TRIM(data_survey!M359)),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60" s="17">
        <f>if(data_survey!O359="Có", 1, 0)</f>
        <v>0</v>
      </c>
      <c r="H360" s="17">
        <f>if(data_survey!R359="", 0, data_survey!R359)</f>
        <v>0</v>
      </c>
      <c r="I360" s="17">
        <f>data_survey!W359</f>
        <v>0</v>
      </c>
      <c r="J360" s="17">
        <f>if(data_survey!AF359="Không áp lực", 0, if(data_survey!AF359="Có chút áp lực", 1, if(data_survey!AF359="Áp lực nhiều", 2, 3)))</f>
        <v>2</v>
      </c>
      <c r="K360" s="17">
        <f>SWITCH(data_survey!AG359,
 "Không ảnh hưởng",0,
 "Có chút ảnh hưởng",1,
 "Ảnh hưởng nhiều",2,
 "Ảnh hưởng rất nhiều",3)</f>
        <v>1</v>
      </c>
      <c r="L360" s="17">
        <f>SWITCH(data_survey!AD359,
 "Không",0,
 "Có một chút",1,
 "Rất lo lắng",2)</f>
        <v>2</v>
      </c>
      <c r="M360" s="17">
        <f>SWITCH(data_survey!AE359,
 "Không",0,
 "Có một chút",1,
 "Nhiều",2)</f>
        <v>0</v>
      </c>
      <c r="N360" s="17">
        <f>data_survey!BV359</f>
        <v>2</v>
      </c>
      <c r="O360" s="17">
        <f>SWITCH(data_survey!BY359,
 "Không",0,
 "Có",1,
 "Nhiều",2)</f>
        <v>0</v>
      </c>
      <c r="P360" s="17">
        <f>if(data_survey!BW359="Không", 0, 1)</f>
        <v>1</v>
      </c>
      <c r="Q360" s="17">
        <f>IF(OR(
ISNUMBER(SEARCH("cha",data_survey!BX359)),
ISNUMBER(SEARCH("mẹ",data_survey!BX359)),
ISNUMBER(SEARCH("ba mẹ",data_survey!BX359)),
ISNUMBER(SEARCH("bame",data_survey!BX359)),
ISNUMBER(SEARCH("gia đình",data_survey!BX359)),
ISNUMBER(SEARCH("chị",data_survey!BX359)),
ISNUMBER(SEARCH("anh",data_survey!BX359)),
ISNUMBER(SEARCH("ông bà",data_survey!BX359)),
ISNUMBER(SEARCH("giám hộ",data_survey!BX359))
),1,
IF(OR(
ISNUMBER(SEARCH("bản thân",data_survey!BX359)),
ISNUMBER(SEARCH("tự mình",data_survey!BX359)),
ISNUMBER(SEARCH("tự bản thân",data_survey!BX359)),
ISNUMBER(SEARCH("tiền đi làm",data_survey!BX359)),
ISNUMBER(SEARCH("nghiên cứu khoa học",data_survey!BX359)),
ISNUMBER(SEARCH("một nửa lo",data_survey!BX359))
),2,
IF(OR(
ISNUMBER(SEARCH("học bổng",data_survey!BX359)),
ISNUMBER(SEARCH("giảm học phí",data_survey!BX359)),
ISNUMBER(SEARCH("không cần HP",data_survey!BX359)),
ISNUMBER(SEARCH("sư phạm",data_survey!BX359))
),3,4)))</f>
        <v>1</v>
      </c>
      <c r="R360" s="17">
        <f>data_survey!AN359</f>
        <v>0</v>
      </c>
      <c r="S360" s="17">
        <f>data_survey!AJ359</f>
        <v>0</v>
      </c>
      <c r="T360" s="17">
        <f>data_survey!AJ359</f>
        <v>0</v>
      </c>
      <c r="U360" s="17">
        <f>data_survey!CI359</f>
        <v>2</v>
      </c>
      <c r="V360" s="17">
        <f>data_survey!CG359</f>
        <v>2</v>
      </c>
      <c r="W360" s="17">
        <f>data_survey!CE359</f>
        <v>2</v>
      </c>
      <c r="X360" s="17">
        <f>data_survey!CC359</f>
        <v>2</v>
      </c>
      <c r="Y360" s="17">
        <f>data_survey!CA359</f>
        <v>2</v>
      </c>
      <c r="Z360" s="17">
        <f>data_survey!BN359</f>
        <v>4</v>
      </c>
      <c r="AA360" s="17">
        <f>data_survey!BP359</f>
        <v>1</v>
      </c>
      <c r="AB360" s="17">
        <f>data_survey!BQ359</f>
        <v>5</v>
      </c>
      <c r="AC360" s="17">
        <f>data_survey!BT359</f>
        <v>1</v>
      </c>
      <c r="AD360" s="17">
        <f>data_survey!CU359</f>
        <v>1</v>
      </c>
      <c r="AE360" s="17">
        <f>data_survey!CV359</f>
        <v>1</v>
      </c>
      <c r="AF360" s="17">
        <f>data_survey!CW359</f>
        <v>0</v>
      </c>
      <c r="AG360" s="17">
        <f>data_survey!CO359</f>
        <v>0</v>
      </c>
      <c r="AH360" s="17">
        <f>data_survey!DA359</f>
        <v>1</v>
      </c>
      <c r="AI360" s="17">
        <f>data_survey!DC359</f>
        <v>1</v>
      </c>
      <c r="AJ360" s="17">
        <f>data_survey!DQ359</f>
        <v>1</v>
      </c>
      <c r="AK360" s="17">
        <f>data_survey!DF359</f>
        <v>1</v>
      </c>
      <c r="AL360" s="17">
        <f>if(AK360=1, data_survey!DN359, 0)</f>
        <v>5</v>
      </c>
      <c r="AM360" s="17">
        <f>data_survey!CM359</f>
        <v>6</v>
      </c>
      <c r="AN360" s="17">
        <f>data_survey!DH359</f>
        <v>0</v>
      </c>
      <c r="AO360" s="17">
        <f>data_survey!DJ359</f>
        <v>0</v>
      </c>
      <c r="AP360" s="17">
        <f>data_survey!DL359</f>
        <v>0</v>
      </c>
      <c r="AQ360" s="17">
        <f>data_survey!BC359</f>
        <v>4</v>
      </c>
      <c r="AR360" s="17">
        <f>data_survey!BD359</f>
        <v>4</v>
      </c>
      <c r="AS360" s="17">
        <f>data_survey!BE359</f>
        <v>4</v>
      </c>
      <c r="AT360" s="17">
        <f>data_survey!BF359</f>
        <v>4</v>
      </c>
      <c r="AU360" s="17">
        <f>data_survey!BG359</f>
        <v>4</v>
      </c>
      <c r="AV360" s="17">
        <f>data_survey!BH359</f>
        <v>3</v>
      </c>
      <c r="AW360" s="17">
        <f>data_survey!BI359</f>
        <v>4</v>
      </c>
      <c r="AX360" s="17">
        <f>data_survey!AP359</f>
        <v>4</v>
      </c>
      <c r="AY360" s="17">
        <f>data_survey!AQ359</f>
        <v>4</v>
      </c>
      <c r="AZ360" s="17">
        <f>data_survey!AR359</f>
        <v>4</v>
      </c>
      <c r="BA360" s="17">
        <f>data_survey!AS359</f>
        <v>4</v>
      </c>
      <c r="BB360" s="17">
        <f>data_survey!AT359</f>
        <v>4</v>
      </c>
      <c r="BC360" s="17">
        <f>data_survey!AU359</f>
        <v>4</v>
      </c>
      <c r="BD360" s="17">
        <f>data_survey!AV359</f>
        <v>4</v>
      </c>
      <c r="BE360" s="17">
        <f>data_survey!AW359</f>
        <v>3</v>
      </c>
      <c r="BF360" s="17">
        <f>data_survey!AX359</f>
        <v>3</v>
      </c>
      <c r="BG360" s="17"/>
    </row>
    <row r="361">
      <c r="A361" s="17">
        <f>if(data_survey!C360="Nam", 0, 1)</f>
        <v>0</v>
      </c>
      <c r="B361" s="17">
        <f>IFERROR(__xludf.DUMMYFUNCTION("LET(
  t, LOWER(TRIM(data_survey!E360)),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361" s="17">
        <f>IFERROR(__xludf.DUMMYFUNCTION("LET(
  t, LOWER(TRIM(data_survey!G360)),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61" s="17">
        <f>IFERROR(__xludf.DUMMYFUNCTION("LET(
  text, LOWER(data_survey!I360),
  IFERROR(
    IFS(
      REGEXMATCH(text,""ở cùng gia đình|ở trọ cùng gia đình""), 0,
      REGEXMATCH(text,""thuê trọ""), 1,
      REGEXMATCH(text,""ở ktx""), 2,
      REGEXMATCH(text,""có nhà tại khu vực đang học|c"&amp;"ó nhà|ở riêng tại chung cư""), 3,
      REGEXMATCH(text,""ở nhà người quen""), 4
    ),
  -1)
)"),0.0)</f>
        <v>0</v>
      </c>
      <c r="E361" s="17">
        <f>IFERROR(__xludf.DUMMYFUNCTION("LET(
  t, LOWER(TRIM(data_survey!K360)),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61" s="17">
        <f>IFERROR(__xludf.DUMMYFUNCTION("LET(
  t, LOWER(TRIM(data_survey!M360)),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61" s="17">
        <f>if(data_survey!O360="Có", 1, 0)</f>
        <v>0</v>
      </c>
      <c r="H361" s="17">
        <f>if(data_survey!R360="", 0, data_survey!R360)</f>
        <v>0</v>
      </c>
      <c r="I361" s="17">
        <f>data_survey!W360</f>
        <v>0</v>
      </c>
      <c r="J361" s="17">
        <f>if(data_survey!AF360="Không áp lực", 0, if(data_survey!AF360="Có chút áp lực", 1, if(data_survey!AF360="Áp lực nhiều", 2, 3)))</f>
        <v>2</v>
      </c>
      <c r="K361" s="17">
        <f>SWITCH(data_survey!AG360,
 "Không ảnh hưởng",0,
 "Có chút ảnh hưởng",1,
 "Ảnh hưởng nhiều",2,
 "Ảnh hưởng rất nhiều",3)</f>
        <v>2</v>
      </c>
      <c r="L361" s="17">
        <f>SWITCH(data_survey!AD360,
 "Không",0,
 "Có một chút",1,
 "Rất lo lắng",2)</f>
        <v>2</v>
      </c>
      <c r="M361" s="17">
        <f>SWITCH(data_survey!AE360,
 "Không",0,
 "Có một chút",1,
 "Nhiều",2)</f>
        <v>1</v>
      </c>
      <c r="N361" s="17">
        <f>data_survey!BV360</f>
        <v>3</v>
      </c>
      <c r="O361" s="17">
        <f>SWITCH(data_survey!BY360,
 "Không",0,
 "Có",1,
 "Nhiều",2)</f>
        <v>1</v>
      </c>
      <c r="P361" s="17">
        <f>if(data_survey!BW360="Không", 0, 1)</f>
        <v>1</v>
      </c>
      <c r="Q361" s="17">
        <f>IF(OR(
ISNUMBER(SEARCH("cha",data_survey!BX360)),
ISNUMBER(SEARCH("mẹ",data_survey!BX360)),
ISNUMBER(SEARCH("ba mẹ",data_survey!BX360)),
ISNUMBER(SEARCH("bame",data_survey!BX360)),
ISNUMBER(SEARCH("gia đình",data_survey!BX360)),
ISNUMBER(SEARCH("chị",data_survey!BX360)),
ISNUMBER(SEARCH("anh",data_survey!BX360)),
ISNUMBER(SEARCH("ông bà",data_survey!BX360)),
ISNUMBER(SEARCH("giám hộ",data_survey!BX360))
),1,
IF(OR(
ISNUMBER(SEARCH("bản thân",data_survey!BX360)),
ISNUMBER(SEARCH("tự mình",data_survey!BX360)),
ISNUMBER(SEARCH("tự bản thân",data_survey!BX360)),
ISNUMBER(SEARCH("tiền đi làm",data_survey!BX360)),
ISNUMBER(SEARCH("nghiên cứu khoa học",data_survey!BX360)),
ISNUMBER(SEARCH("một nửa lo",data_survey!BX360))
),2,
IF(OR(
ISNUMBER(SEARCH("học bổng",data_survey!BX360)),
ISNUMBER(SEARCH("giảm học phí",data_survey!BX360)),
ISNUMBER(SEARCH("không cần HP",data_survey!BX360)),
ISNUMBER(SEARCH("sư phạm",data_survey!BX360))
),3,4)))</f>
        <v>1</v>
      </c>
      <c r="R361" s="17">
        <f>data_survey!AN360</f>
        <v>2</v>
      </c>
      <c r="S361" s="17">
        <f>data_survey!AJ360</f>
        <v>1</v>
      </c>
      <c r="T361" s="17">
        <f>data_survey!AJ360</f>
        <v>1</v>
      </c>
      <c r="U361" s="17">
        <f>data_survey!CI360</f>
        <v>1</v>
      </c>
      <c r="V361" s="17">
        <f>data_survey!CG360</f>
        <v>2</v>
      </c>
      <c r="W361" s="17">
        <f>data_survey!CE360</f>
        <v>2</v>
      </c>
      <c r="X361" s="17">
        <f>data_survey!CC360</f>
        <v>1</v>
      </c>
      <c r="Y361" s="17">
        <f>data_survey!CA360</f>
        <v>1</v>
      </c>
      <c r="Z361" s="17">
        <f>data_survey!BN360</f>
        <v>3</v>
      </c>
      <c r="AA361" s="17">
        <f>data_survey!BP360</f>
        <v>0</v>
      </c>
      <c r="AB361" s="17">
        <f>data_survey!BQ360</f>
        <v>3</v>
      </c>
      <c r="AC361" s="17">
        <f>data_survey!BT360</f>
        <v>0</v>
      </c>
      <c r="AD361" s="17">
        <f>data_survey!CU360</f>
        <v>1</v>
      </c>
      <c r="AE361" s="17">
        <f>data_survey!CV360</f>
        <v>0</v>
      </c>
      <c r="AF361" s="17">
        <f>data_survey!CW360</f>
        <v>0</v>
      </c>
      <c r="AG361" s="17">
        <f>data_survey!CO360</f>
        <v>0</v>
      </c>
      <c r="AH361" s="17">
        <f>data_survey!DA360</f>
        <v>0</v>
      </c>
      <c r="AI361" s="17">
        <f>data_survey!DC360</f>
        <v>1</v>
      </c>
      <c r="AJ361" s="17">
        <f>data_survey!DQ360</f>
        <v>0</v>
      </c>
      <c r="AK361" s="17">
        <f>data_survey!DF360</f>
        <v>1</v>
      </c>
      <c r="AL361" s="17">
        <f>if(AK361=1, data_survey!DN360, 0)</f>
        <v>0.5</v>
      </c>
      <c r="AM361" s="17">
        <f>data_survey!CM360</f>
        <v>6</v>
      </c>
      <c r="AN361" s="17">
        <f>data_survey!DH360</f>
        <v>0</v>
      </c>
      <c r="AO361" s="17">
        <f>data_survey!DJ360</f>
        <v>0</v>
      </c>
      <c r="AP361" s="17">
        <f>data_survey!DL360</f>
        <v>0</v>
      </c>
      <c r="AQ361" s="17">
        <f>data_survey!BC360</f>
        <v>3</v>
      </c>
      <c r="AR361" s="17">
        <f>data_survey!BD360</f>
        <v>2</v>
      </c>
      <c r="AS361" s="17">
        <f>data_survey!BE360</f>
        <v>3</v>
      </c>
      <c r="AT361" s="17">
        <f>data_survey!BF360</f>
        <v>2</v>
      </c>
      <c r="AU361" s="17">
        <f>data_survey!BG360</f>
        <v>2</v>
      </c>
      <c r="AV361" s="17">
        <f>data_survey!BH360</f>
        <v>4</v>
      </c>
      <c r="AW361" s="17">
        <f>data_survey!BI360</f>
        <v>2</v>
      </c>
      <c r="AX361" s="17">
        <f>data_survey!AP360</f>
        <v>3</v>
      </c>
      <c r="AY361" s="17">
        <f>data_survey!AQ360</f>
        <v>3</v>
      </c>
      <c r="AZ361" s="17">
        <f>data_survey!AR360</f>
        <v>1</v>
      </c>
      <c r="BA361" s="17">
        <f>data_survey!AS360</f>
        <v>3</v>
      </c>
      <c r="BB361" s="17">
        <f>data_survey!AT360</f>
        <v>2</v>
      </c>
      <c r="BC361" s="17">
        <f>data_survey!AU360</f>
        <v>3</v>
      </c>
      <c r="BD361" s="17">
        <f>data_survey!AV360</f>
        <v>4</v>
      </c>
      <c r="BE361" s="17">
        <f>data_survey!AW360</f>
        <v>4</v>
      </c>
      <c r="BF361" s="17">
        <f>data_survey!AX360</f>
        <v>2</v>
      </c>
      <c r="BG361" s="17"/>
    </row>
    <row r="362">
      <c r="A362" s="17">
        <f>if(data_survey!C361="Nam", 0, 1)</f>
        <v>0</v>
      </c>
      <c r="B362" s="17">
        <f>IFERROR(__xludf.DUMMYFUNCTION("LET(
  t, LOWER(TRIM(data_survey!E361)),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62" s="17">
        <f>IFERROR(__xludf.DUMMYFUNCTION("LET(
  t, LOWER(TRIM(data_survey!G361)),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62" s="17">
        <f>IFERROR(__xludf.DUMMYFUNCTION("LET(
  text, LOWER(data_survey!I361),
  IFERROR(
    IFS(
      REGEXMATCH(text,""ở cùng gia đình|ở trọ cùng gia đình""), 0,
      REGEXMATCH(text,""thuê trọ""), 1,
      REGEXMATCH(text,""ở ktx""), 2,
      REGEXMATCH(text,""có nhà tại khu vực đang học|c"&amp;"ó nhà|ở riêng tại chung cư""), 3,
      REGEXMATCH(text,""ở nhà người quen""), 4
    ),
  -1)
)"),1.0)</f>
        <v>1</v>
      </c>
      <c r="E362" s="17">
        <f>IFERROR(__xludf.DUMMYFUNCTION("LET(
  t, LOWER(TRIM(data_survey!K361)),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62" s="17">
        <f>IFERROR(__xludf.DUMMYFUNCTION("LET(
  t, LOWER(TRIM(data_survey!M361)),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62" s="17">
        <f>if(data_survey!O361="Có", 1, 0)</f>
        <v>0</v>
      </c>
      <c r="H362" s="17">
        <f>if(data_survey!R361="", 0, data_survey!R361)</f>
        <v>0</v>
      </c>
      <c r="I362" s="17">
        <f>data_survey!W361</f>
        <v>0</v>
      </c>
      <c r="J362" s="17">
        <f>if(data_survey!AF361="Không áp lực", 0, if(data_survey!AF361="Có chút áp lực", 1, if(data_survey!AF361="Áp lực nhiều", 2, 3)))</f>
        <v>3</v>
      </c>
      <c r="K362" s="17">
        <f>SWITCH(data_survey!AG361,
 "Không ảnh hưởng",0,
 "Có chút ảnh hưởng",1,
 "Ảnh hưởng nhiều",2,
 "Ảnh hưởng rất nhiều",3)</f>
        <v>3</v>
      </c>
      <c r="L362" s="17">
        <f>SWITCH(data_survey!AD361,
 "Không",0,
 "Có một chút",1,
 "Rất lo lắng",2)</f>
        <v>2</v>
      </c>
      <c r="M362" s="17">
        <f>SWITCH(data_survey!AE361,
 "Không",0,
 "Có một chút",1,
 "Nhiều",2)</f>
        <v>2</v>
      </c>
      <c r="N362" s="17">
        <f>data_survey!BV361</f>
        <v>1</v>
      </c>
      <c r="O362" s="17">
        <f>SWITCH(data_survey!BY361,
 "Không",0,
 "Có",1,
 "Nhiều",2)</f>
        <v>1</v>
      </c>
      <c r="P362" s="17">
        <f>if(data_survey!BW361="Không", 0, 1)</f>
        <v>1</v>
      </c>
      <c r="Q362" s="17">
        <f>IF(OR(
ISNUMBER(SEARCH("cha",data_survey!BX361)),
ISNUMBER(SEARCH("mẹ",data_survey!BX361)),
ISNUMBER(SEARCH("ba mẹ",data_survey!BX361)),
ISNUMBER(SEARCH("bame",data_survey!BX361)),
ISNUMBER(SEARCH("gia đình",data_survey!BX361)),
ISNUMBER(SEARCH("chị",data_survey!BX361)),
ISNUMBER(SEARCH("anh",data_survey!BX361)),
ISNUMBER(SEARCH("ông bà",data_survey!BX361)),
ISNUMBER(SEARCH("giám hộ",data_survey!BX361))
),1,
IF(OR(
ISNUMBER(SEARCH("bản thân",data_survey!BX361)),
ISNUMBER(SEARCH("tự mình",data_survey!BX361)),
ISNUMBER(SEARCH("tự bản thân",data_survey!BX361)),
ISNUMBER(SEARCH("tiền đi làm",data_survey!BX361)),
ISNUMBER(SEARCH("nghiên cứu khoa học",data_survey!BX361)),
ISNUMBER(SEARCH("một nửa lo",data_survey!BX361))
),2,
IF(OR(
ISNUMBER(SEARCH("học bổng",data_survey!BX361)),
ISNUMBER(SEARCH("giảm học phí",data_survey!BX361)),
ISNUMBER(SEARCH("không cần HP",data_survey!BX361)),
ISNUMBER(SEARCH("sư phạm",data_survey!BX361))
),3,4)))</f>
        <v>1</v>
      </c>
      <c r="R362" s="17">
        <f>data_survey!AN361</f>
        <v>0</v>
      </c>
      <c r="S362" s="17">
        <f>data_survey!AJ361</f>
        <v>4</v>
      </c>
      <c r="T362" s="17">
        <f>data_survey!AJ361</f>
        <v>4</v>
      </c>
      <c r="U362" s="17">
        <f>data_survey!CI361</f>
        <v>2</v>
      </c>
      <c r="V362" s="17">
        <f>data_survey!CG361</f>
        <v>2</v>
      </c>
      <c r="W362" s="17">
        <f>data_survey!CE361</f>
        <v>2</v>
      </c>
      <c r="X362" s="17">
        <f>data_survey!CC361</f>
        <v>2</v>
      </c>
      <c r="Y362" s="17">
        <f>data_survey!CA361</f>
        <v>2</v>
      </c>
      <c r="Z362" s="17">
        <f>data_survey!BN361</f>
        <v>5</v>
      </c>
      <c r="AA362" s="17">
        <f>data_survey!BP361</f>
        <v>0</v>
      </c>
      <c r="AB362" s="17">
        <f>data_survey!BQ361</f>
        <v>6</v>
      </c>
      <c r="AC362" s="17">
        <f>data_survey!BT361</f>
        <v>1</v>
      </c>
      <c r="AD362" s="17">
        <f>data_survey!CU361</f>
        <v>1</v>
      </c>
      <c r="AE362" s="17">
        <f>data_survey!CV361</f>
        <v>1</v>
      </c>
      <c r="AF362" s="17">
        <f>data_survey!CW361</f>
        <v>1</v>
      </c>
      <c r="AG362" s="17">
        <f>data_survey!CO361</f>
        <v>2</v>
      </c>
      <c r="AH362" s="17">
        <f>data_survey!DA361</f>
        <v>1</v>
      </c>
      <c r="AI362" s="17">
        <f>data_survey!DC361</f>
        <v>1</v>
      </c>
      <c r="AJ362" s="17">
        <f>data_survey!DQ361</f>
        <v>0</v>
      </c>
      <c r="AK362" s="17">
        <f>data_survey!DF361</f>
        <v>1</v>
      </c>
      <c r="AL362" s="17">
        <f>if(AK362=1, data_survey!DN361, 0)</f>
        <v>5</v>
      </c>
      <c r="AM362" s="17">
        <f>data_survey!CM361</f>
        <v>1.5</v>
      </c>
      <c r="AN362" s="17">
        <f>data_survey!DH361</f>
        <v>1</v>
      </c>
      <c r="AO362" s="17">
        <f>data_survey!DJ361</f>
        <v>0</v>
      </c>
      <c r="AP362" s="17">
        <f>data_survey!DL361</f>
        <v>0</v>
      </c>
      <c r="AQ362" s="17">
        <f>data_survey!BC361</f>
        <v>4</v>
      </c>
      <c r="AR362" s="17">
        <f>data_survey!BD361</f>
        <v>4</v>
      </c>
      <c r="AS362" s="17">
        <f>data_survey!BE361</f>
        <v>4</v>
      </c>
      <c r="AT362" s="17">
        <f>data_survey!BF361</f>
        <v>4</v>
      </c>
      <c r="AU362" s="17">
        <f>data_survey!BG361</f>
        <v>4</v>
      </c>
      <c r="AV362" s="17">
        <f>data_survey!BH361</f>
        <v>4</v>
      </c>
      <c r="AW362" s="17">
        <f>data_survey!BI361</f>
        <v>4</v>
      </c>
      <c r="AX362" s="17">
        <f>data_survey!AP361</f>
        <v>4</v>
      </c>
      <c r="AY362" s="17">
        <f>data_survey!AQ361</f>
        <v>4</v>
      </c>
      <c r="AZ362" s="17">
        <f>data_survey!AR361</f>
        <v>4</v>
      </c>
      <c r="BA362" s="17">
        <f>data_survey!AS361</f>
        <v>4</v>
      </c>
      <c r="BB362" s="17">
        <f>data_survey!AT361</f>
        <v>4</v>
      </c>
      <c r="BC362" s="17">
        <f>data_survey!AU361</f>
        <v>4</v>
      </c>
      <c r="BD362" s="17">
        <f>data_survey!AV361</f>
        <v>4</v>
      </c>
      <c r="BE362" s="17">
        <f>data_survey!AW361</f>
        <v>4</v>
      </c>
      <c r="BF362" s="17">
        <f>data_survey!AX361</f>
        <v>4</v>
      </c>
      <c r="BG362" s="17"/>
    </row>
    <row r="363">
      <c r="A363" s="17">
        <f>if(data_survey!C362="Nam", 0, 1)</f>
        <v>1</v>
      </c>
      <c r="B363" s="17">
        <f>IFERROR(__xludf.DUMMYFUNCTION("LET(
  t, LOWER(TRIM(data_survey!E362)),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363" s="17">
        <f>IFERROR(__xludf.DUMMYFUNCTION("LET(
  t, LOWER(TRIM(data_survey!G362)),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63" s="17">
        <f>IFERROR(__xludf.DUMMYFUNCTION("LET(
  text, LOWER(data_survey!I362),
  IFERROR(
    IFS(
      REGEXMATCH(text,""ở cùng gia đình|ở trọ cùng gia đình""), 0,
      REGEXMATCH(text,""thuê trọ""), 1,
      REGEXMATCH(text,""ở ktx""), 2,
      REGEXMATCH(text,""có nhà tại khu vực đang học|c"&amp;"ó nhà|ở riêng tại chung cư""), 3,
      REGEXMATCH(text,""ở nhà người quen""), 4
    ),
  -1)
)"),1.0)</f>
        <v>1</v>
      </c>
      <c r="E363" s="17">
        <f>IFERROR(__xludf.DUMMYFUNCTION("LET(
  t, LOWER(TRIM(data_survey!K362)),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63" s="17">
        <f>IFERROR(__xludf.DUMMYFUNCTION("LET(
  t, LOWER(TRIM(data_survey!M362)),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63" s="17">
        <f>if(data_survey!O362="Có", 1, 0)</f>
        <v>1</v>
      </c>
      <c r="H363" s="17">
        <f>if(data_survey!R362="", 0, data_survey!R362)</f>
        <v>1</v>
      </c>
      <c r="I363" s="17">
        <f>data_survey!W362</f>
        <v>40</v>
      </c>
      <c r="J363" s="17">
        <f>if(data_survey!AF362="Không áp lực", 0, if(data_survey!AF362="Có chút áp lực", 1, if(data_survey!AF362="Áp lực nhiều", 2, 3)))</f>
        <v>0</v>
      </c>
      <c r="K363" s="17">
        <f>SWITCH(data_survey!AG362,
 "Không ảnh hưởng",0,
 "Có chút ảnh hưởng",1,
 "Ảnh hưởng nhiều",2,
 "Ảnh hưởng rất nhiều",3)</f>
        <v>0</v>
      </c>
      <c r="L363" s="17">
        <f>SWITCH(data_survey!AD362,
 "Không",0,
 "Có một chút",1,
 "Rất lo lắng",2)</f>
        <v>2</v>
      </c>
      <c r="M363" s="17">
        <f>SWITCH(data_survey!AE362,
 "Không",0,
 "Có một chút",1,
 "Nhiều",2)</f>
        <v>0</v>
      </c>
      <c r="N363" s="17">
        <f>data_survey!BV362</f>
        <v>4</v>
      </c>
      <c r="O363" s="17">
        <f>SWITCH(data_survey!BY362,
 "Không",0,
 "Có",1,
 "Nhiều",2)</f>
        <v>0</v>
      </c>
      <c r="P363" s="17">
        <f>if(data_survey!BW362="Không", 0, 1)</f>
        <v>0</v>
      </c>
      <c r="Q363" s="17">
        <f>IF(OR(
ISNUMBER(SEARCH("cha",data_survey!BX362)),
ISNUMBER(SEARCH("mẹ",data_survey!BX362)),
ISNUMBER(SEARCH("ba mẹ",data_survey!BX362)),
ISNUMBER(SEARCH("bame",data_survey!BX362)),
ISNUMBER(SEARCH("gia đình",data_survey!BX362)),
ISNUMBER(SEARCH("chị",data_survey!BX362)),
ISNUMBER(SEARCH("anh",data_survey!BX362)),
ISNUMBER(SEARCH("ông bà",data_survey!BX362)),
ISNUMBER(SEARCH("giám hộ",data_survey!BX362))
),1,
IF(OR(
ISNUMBER(SEARCH("bản thân",data_survey!BX362)),
ISNUMBER(SEARCH("tự mình",data_survey!BX362)),
ISNUMBER(SEARCH("tự bản thân",data_survey!BX362)),
ISNUMBER(SEARCH("tiền đi làm",data_survey!BX362)),
ISNUMBER(SEARCH("nghiên cứu khoa học",data_survey!BX362)),
ISNUMBER(SEARCH("một nửa lo",data_survey!BX362))
),2,
IF(OR(
ISNUMBER(SEARCH("học bổng",data_survey!BX362)),
ISNUMBER(SEARCH("giảm học phí",data_survey!BX362)),
ISNUMBER(SEARCH("không cần HP",data_survey!BX362)),
ISNUMBER(SEARCH("sư phạm",data_survey!BX362))
),3,4)))</f>
        <v>1</v>
      </c>
      <c r="R363" s="17">
        <f>data_survey!AN362</f>
        <v>0</v>
      </c>
      <c r="S363" s="17">
        <f>data_survey!AJ362</f>
        <v>0</v>
      </c>
      <c r="T363" s="17">
        <f>data_survey!AJ362</f>
        <v>0</v>
      </c>
      <c r="U363" s="17">
        <f>data_survey!CI362</f>
        <v>0</v>
      </c>
      <c r="V363" s="17">
        <f>data_survey!CG362</f>
        <v>0</v>
      </c>
      <c r="W363" s="17">
        <f>data_survey!CE362</f>
        <v>0</v>
      </c>
      <c r="X363" s="17">
        <f>data_survey!CC362</f>
        <v>1</v>
      </c>
      <c r="Y363" s="17">
        <f>data_survey!CA362</f>
        <v>1</v>
      </c>
      <c r="Z363" s="17">
        <f>data_survey!BN362</f>
        <v>3</v>
      </c>
      <c r="AA363" s="17">
        <f>data_survey!BP362</f>
        <v>0</v>
      </c>
      <c r="AB363" s="17">
        <f>data_survey!BQ362</f>
        <v>1</v>
      </c>
      <c r="AC363" s="17">
        <f>data_survey!BT362</f>
        <v>0</v>
      </c>
      <c r="AD363" s="17">
        <f>data_survey!CU362</f>
        <v>0</v>
      </c>
      <c r="AE363" s="17">
        <f>data_survey!CV362</f>
        <v>0</v>
      </c>
      <c r="AF363" s="17">
        <f>data_survey!CW362</f>
        <v>0</v>
      </c>
      <c r="AG363" s="17">
        <f>data_survey!CO362</f>
        <v>0</v>
      </c>
      <c r="AH363" s="17">
        <f>data_survey!DA362</f>
        <v>0</v>
      </c>
      <c r="AI363" s="17">
        <f>data_survey!DC362</f>
        <v>0</v>
      </c>
      <c r="AJ363" s="17">
        <f>data_survey!DQ362</f>
        <v>0</v>
      </c>
      <c r="AK363" s="17">
        <f>data_survey!DF362</f>
        <v>1</v>
      </c>
      <c r="AL363" s="17">
        <f>if(AK363=1, data_survey!DN362, 0)</f>
        <v>1.5</v>
      </c>
      <c r="AM363" s="17">
        <f>data_survey!CM362</f>
        <v>3.5</v>
      </c>
      <c r="AN363" s="17">
        <f>data_survey!DH362</f>
        <v>0</v>
      </c>
      <c r="AO363" s="17">
        <f>data_survey!DJ362</f>
        <v>0</v>
      </c>
      <c r="AP363" s="17">
        <f>data_survey!DL362</f>
        <v>0</v>
      </c>
      <c r="AQ363" s="17">
        <f>data_survey!BC362</f>
        <v>1</v>
      </c>
      <c r="AR363" s="17">
        <f>data_survey!BD362</f>
        <v>1</v>
      </c>
      <c r="AS363" s="17">
        <f>data_survey!BE362</f>
        <v>2</v>
      </c>
      <c r="AT363" s="17">
        <f>data_survey!BF362</f>
        <v>1</v>
      </c>
      <c r="AU363" s="17">
        <f>data_survey!BG362</f>
        <v>1</v>
      </c>
      <c r="AV363" s="17">
        <f>data_survey!BH362</f>
        <v>1</v>
      </c>
      <c r="AW363" s="17">
        <f>data_survey!BI362</f>
        <v>1</v>
      </c>
      <c r="AX363" s="17">
        <f>data_survey!AP362</f>
        <v>1</v>
      </c>
      <c r="AY363" s="17">
        <f>data_survey!AQ362</f>
        <v>1</v>
      </c>
      <c r="AZ363" s="17">
        <f>data_survey!AR362</f>
        <v>1</v>
      </c>
      <c r="BA363" s="17">
        <f>data_survey!AS362</f>
        <v>1</v>
      </c>
      <c r="BB363" s="17">
        <f>data_survey!AT362</f>
        <v>1</v>
      </c>
      <c r="BC363" s="17">
        <f>data_survey!AU362</f>
        <v>1</v>
      </c>
      <c r="BD363" s="17">
        <f>data_survey!AV362</f>
        <v>1</v>
      </c>
      <c r="BE363" s="17">
        <f>data_survey!AW362</f>
        <v>1</v>
      </c>
      <c r="BF363" s="17">
        <f>data_survey!AX362</f>
        <v>1</v>
      </c>
      <c r="BG363" s="17"/>
    </row>
    <row r="364">
      <c r="A364" s="17">
        <f>if(data_survey!C363="Nam", 0, 1)</f>
        <v>0</v>
      </c>
      <c r="B364" s="17">
        <f>IFERROR(__xludf.DUMMYFUNCTION("LET(
  t, LOWER(TRIM(data_survey!E363)),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64" s="17">
        <f>IFERROR(__xludf.DUMMYFUNCTION("LET(
  t, LOWER(TRIM(data_survey!G363)),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64" s="17">
        <f>IFERROR(__xludf.DUMMYFUNCTION("LET(
  text, LOWER(data_survey!I363),
  IFERROR(
    IFS(
      REGEXMATCH(text,""ở cùng gia đình|ở trọ cùng gia đình""), 0,
      REGEXMATCH(text,""thuê trọ""), 1,
      REGEXMATCH(text,""ở ktx""), 2,
      REGEXMATCH(text,""có nhà tại khu vực đang học|c"&amp;"ó nhà|ở riêng tại chung cư""), 3,
      REGEXMATCH(text,""ở nhà người quen""), 4
    ),
  -1)
)"),0.0)</f>
        <v>0</v>
      </c>
      <c r="E364" s="17">
        <f>IFERROR(__xludf.DUMMYFUNCTION("LET(
  t, LOWER(TRIM(data_survey!K363)),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64" s="17">
        <f>IFERROR(__xludf.DUMMYFUNCTION("LET(
  t, LOWER(TRIM(data_survey!M363)),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64" s="17">
        <f>if(data_survey!O363="Có", 1, 0)</f>
        <v>1</v>
      </c>
      <c r="H364" s="17">
        <f>if(data_survey!R363="", 0, data_survey!R363)</f>
        <v>1</v>
      </c>
      <c r="I364" s="17">
        <f>data_survey!W363</f>
        <v>15</v>
      </c>
      <c r="J364" s="17">
        <f>if(data_survey!AF363="Không áp lực", 0, if(data_survey!AF363="Có chút áp lực", 1, if(data_survey!AF363="Áp lực nhiều", 2, 3)))</f>
        <v>2</v>
      </c>
      <c r="K364" s="17">
        <f>SWITCH(data_survey!AG363,
 "Không ảnh hưởng",0,
 "Có chút ảnh hưởng",1,
 "Ảnh hưởng nhiều",2,
 "Ảnh hưởng rất nhiều",3)</f>
        <v>1</v>
      </c>
      <c r="L364" s="17">
        <f>SWITCH(data_survey!AD363,
 "Không",0,
 "Có một chút",1,
 "Rất lo lắng",2)</f>
        <v>2</v>
      </c>
      <c r="M364" s="17">
        <f>SWITCH(data_survey!AE363,
 "Không",0,
 "Có một chút",1,
 "Nhiều",2)</f>
        <v>1</v>
      </c>
      <c r="N364" s="17">
        <f>data_survey!BV363</f>
        <v>2</v>
      </c>
      <c r="O364" s="17">
        <f>SWITCH(data_survey!BY363,
 "Không",0,
 "Có",1,
 "Nhiều",2)</f>
        <v>1</v>
      </c>
      <c r="P364" s="17">
        <f>if(data_survey!BW363="Không", 0, 1)</f>
        <v>1</v>
      </c>
      <c r="Q364" s="17">
        <f>IF(OR(
ISNUMBER(SEARCH("cha",data_survey!BX363)),
ISNUMBER(SEARCH("mẹ",data_survey!BX363)),
ISNUMBER(SEARCH("ba mẹ",data_survey!BX363)),
ISNUMBER(SEARCH("bame",data_survey!BX363)),
ISNUMBER(SEARCH("gia đình",data_survey!BX363)),
ISNUMBER(SEARCH("chị",data_survey!BX363)),
ISNUMBER(SEARCH("anh",data_survey!BX363)),
ISNUMBER(SEARCH("ông bà",data_survey!BX363)),
ISNUMBER(SEARCH("giám hộ",data_survey!BX363))
),1,
IF(OR(
ISNUMBER(SEARCH("bản thân",data_survey!BX363)),
ISNUMBER(SEARCH("tự mình",data_survey!BX363)),
ISNUMBER(SEARCH("tự bản thân",data_survey!BX363)),
ISNUMBER(SEARCH("tiền đi làm",data_survey!BX363)),
ISNUMBER(SEARCH("nghiên cứu khoa học",data_survey!BX363)),
ISNUMBER(SEARCH("một nửa lo",data_survey!BX363))
),2,
IF(OR(
ISNUMBER(SEARCH("học bổng",data_survey!BX363)),
ISNUMBER(SEARCH("giảm học phí",data_survey!BX363)),
ISNUMBER(SEARCH("không cần HP",data_survey!BX363)),
ISNUMBER(SEARCH("sư phạm",data_survey!BX363))
),3,4)))</f>
        <v>3</v>
      </c>
      <c r="R364" s="17">
        <f>data_survey!AN363</f>
        <v>2</v>
      </c>
      <c r="S364" s="17">
        <f>data_survey!AJ363</f>
        <v>1</v>
      </c>
      <c r="T364" s="17">
        <f>data_survey!AJ363</f>
        <v>1</v>
      </c>
      <c r="U364" s="17">
        <f>data_survey!CI363</f>
        <v>0</v>
      </c>
      <c r="V364" s="17">
        <f>data_survey!CG363</f>
        <v>0</v>
      </c>
      <c r="W364" s="17">
        <f>data_survey!CE363</f>
        <v>1</v>
      </c>
      <c r="X364" s="17">
        <f>data_survey!CC363</f>
        <v>1</v>
      </c>
      <c r="Y364" s="17">
        <f>data_survey!CA363</f>
        <v>1</v>
      </c>
      <c r="Z364" s="17">
        <f>data_survey!BN363</f>
        <v>1</v>
      </c>
      <c r="AA364" s="17">
        <f>data_survey!BP363</f>
        <v>0</v>
      </c>
      <c r="AB364" s="17">
        <f>data_survey!BQ363</f>
        <v>1</v>
      </c>
      <c r="AC364" s="17">
        <f>data_survey!BT363</f>
        <v>0</v>
      </c>
      <c r="AD364" s="17">
        <f>data_survey!CU363</f>
        <v>0</v>
      </c>
      <c r="AE364" s="17">
        <f>data_survey!CV363</f>
        <v>1</v>
      </c>
      <c r="AF364" s="17">
        <f>data_survey!CW363</f>
        <v>0</v>
      </c>
      <c r="AG364" s="17">
        <f>data_survey!CO363</f>
        <v>0</v>
      </c>
      <c r="AH364" s="17">
        <f>data_survey!DA363</f>
        <v>0</v>
      </c>
      <c r="AI364" s="17">
        <f>data_survey!DC363</f>
        <v>0</v>
      </c>
      <c r="AJ364" s="17">
        <f>data_survey!DQ363</f>
        <v>0</v>
      </c>
      <c r="AK364" s="17">
        <f>data_survey!DF363</f>
        <v>0</v>
      </c>
      <c r="AL364" s="17">
        <f>if(AK364=1, data_survey!DN363, 0)</f>
        <v>0</v>
      </c>
      <c r="AM364" s="17">
        <f>data_survey!CM363</f>
        <v>3.5</v>
      </c>
      <c r="AN364" s="17">
        <f>data_survey!DH363</f>
        <v>1</v>
      </c>
      <c r="AO364" s="17">
        <f>data_survey!DJ363</f>
        <v>1</v>
      </c>
      <c r="AP364" s="17">
        <f>data_survey!DL363</f>
        <v>3</v>
      </c>
      <c r="AQ364" s="17">
        <f>data_survey!BC363</f>
        <v>1</v>
      </c>
      <c r="AR364" s="17">
        <f>data_survey!BD363</f>
        <v>3</v>
      </c>
      <c r="AS364" s="17">
        <f>data_survey!BE363</f>
        <v>1</v>
      </c>
      <c r="AT364" s="17">
        <f>data_survey!BF363</f>
        <v>1</v>
      </c>
      <c r="AU364" s="17">
        <f>data_survey!BG363</f>
        <v>2</v>
      </c>
      <c r="AV364" s="17">
        <f>data_survey!BH363</f>
        <v>1</v>
      </c>
      <c r="AW364" s="17">
        <f>data_survey!BI363</f>
        <v>2</v>
      </c>
      <c r="AX364" s="17">
        <f>data_survey!AP363</f>
        <v>2</v>
      </c>
      <c r="AY364" s="17">
        <f>data_survey!AQ363</f>
        <v>2</v>
      </c>
      <c r="AZ364" s="17">
        <f>data_survey!AR363</f>
        <v>3</v>
      </c>
      <c r="BA364" s="17">
        <f>data_survey!AS363</f>
        <v>3</v>
      </c>
      <c r="BB364" s="17">
        <f>data_survey!AT363</f>
        <v>2</v>
      </c>
      <c r="BC364" s="17">
        <f>data_survey!AU363</f>
        <v>3</v>
      </c>
      <c r="BD364" s="17">
        <f>data_survey!AV363</f>
        <v>1</v>
      </c>
      <c r="BE364" s="17">
        <f>data_survey!AW363</f>
        <v>1</v>
      </c>
      <c r="BF364" s="17">
        <f>data_survey!AX363</f>
        <v>1</v>
      </c>
      <c r="BG364" s="17"/>
    </row>
    <row r="365">
      <c r="A365" s="17">
        <f>if(data_survey!C364="Nam", 0, 1)</f>
        <v>1</v>
      </c>
      <c r="B365" s="17">
        <f>IFERROR(__xludf.DUMMYFUNCTION("LET(
  t, LOWER(TRIM(data_survey!E364)),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65" s="17">
        <f>IFERROR(__xludf.DUMMYFUNCTION("LET(
  t, LOWER(TRIM(data_survey!G364)),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65" s="17">
        <f>IFERROR(__xludf.DUMMYFUNCTION("LET(
  text, LOWER(data_survey!I364),
  IFERROR(
    IFS(
      REGEXMATCH(text,""ở cùng gia đình|ở trọ cùng gia đình""), 0,
      REGEXMATCH(text,""thuê trọ""), 1,
      REGEXMATCH(text,""ở ktx""), 2,
      REGEXMATCH(text,""có nhà tại khu vực đang học|c"&amp;"ó nhà|ở riêng tại chung cư""), 3,
      REGEXMATCH(text,""ở nhà người quen""), 4
    ),
  -1)
)"),0.0)</f>
        <v>0</v>
      </c>
      <c r="E365" s="17">
        <f>IFERROR(__xludf.DUMMYFUNCTION("LET(
  t, LOWER(TRIM(data_survey!K364)),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65" s="17">
        <f>IFERROR(__xludf.DUMMYFUNCTION("LET(
  t, LOWER(TRIM(data_survey!M364)),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65" s="17">
        <f>if(data_survey!O364="Có", 1, 0)</f>
        <v>0</v>
      </c>
      <c r="H365" s="17">
        <f>if(data_survey!R364="", 0, data_survey!R364)</f>
        <v>0</v>
      </c>
      <c r="I365" s="17">
        <f>data_survey!W364</f>
        <v>0</v>
      </c>
      <c r="J365" s="17">
        <f>if(data_survey!AF364="Không áp lực", 0, if(data_survey!AF364="Có chút áp lực", 1, if(data_survey!AF364="Áp lực nhiều", 2, 3)))</f>
        <v>1</v>
      </c>
      <c r="K365" s="17">
        <f>SWITCH(data_survey!AG364,
 "Không ảnh hưởng",0,
 "Có chút ảnh hưởng",1,
 "Ảnh hưởng nhiều",2,
 "Ảnh hưởng rất nhiều",3)</f>
        <v>1</v>
      </c>
      <c r="L365" s="17">
        <f>SWITCH(data_survey!AD364,
 "Không",0,
 "Có một chút",1,
 "Rất lo lắng",2)</f>
        <v>2</v>
      </c>
      <c r="M365" s="17">
        <f>SWITCH(data_survey!AE364,
 "Không",0,
 "Có một chút",1,
 "Nhiều",2)</f>
        <v>0</v>
      </c>
      <c r="N365" s="17">
        <f>data_survey!BV364</f>
        <v>2</v>
      </c>
      <c r="O365" s="17">
        <f>SWITCH(data_survey!BY364,
 "Không",0,
 "Có",1,
 "Nhiều",2)</f>
        <v>0</v>
      </c>
      <c r="P365" s="17">
        <f>if(data_survey!BW364="Không", 0, 1)</f>
        <v>1</v>
      </c>
      <c r="Q365" s="17">
        <f>IF(OR(
ISNUMBER(SEARCH("cha",data_survey!BX364)),
ISNUMBER(SEARCH("mẹ",data_survey!BX364)),
ISNUMBER(SEARCH("ba mẹ",data_survey!BX364)),
ISNUMBER(SEARCH("bame",data_survey!BX364)),
ISNUMBER(SEARCH("gia đình",data_survey!BX364)),
ISNUMBER(SEARCH("chị",data_survey!BX364)),
ISNUMBER(SEARCH("anh",data_survey!BX364)),
ISNUMBER(SEARCH("ông bà",data_survey!BX364)),
ISNUMBER(SEARCH("giám hộ",data_survey!BX364))
),1,
IF(OR(
ISNUMBER(SEARCH("bản thân",data_survey!BX364)),
ISNUMBER(SEARCH("tự mình",data_survey!BX364)),
ISNUMBER(SEARCH("tự bản thân",data_survey!BX364)),
ISNUMBER(SEARCH("tiền đi làm",data_survey!BX364)),
ISNUMBER(SEARCH("nghiên cứu khoa học",data_survey!BX364)),
ISNUMBER(SEARCH("một nửa lo",data_survey!BX364))
),2,
IF(OR(
ISNUMBER(SEARCH("học bổng",data_survey!BX364)),
ISNUMBER(SEARCH("giảm học phí",data_survey!BX364)),
ISNUMBER(SEARCH("không cần HP",data_survey!BX364)),
ISNUMBER(SEARCH("sư phạm",data_survey!BX364))
),3,4)))</f>
        <v>1</v>
      </c>
      <c r="R365" s="17">
        <f>data_survey!AN364</f>
        <v>0</v>
      </c>
      <c r="S365" s="17">
        <f>data_survey!AJ364</f>
        <v>4</v>
      </c>
      <c r="T365" s="17">
        <f>data_survey!AJ364</f>
        <v>4</v>
      </c>
      <c r="U365" s="17">
        <f>data_survey!CI364</f>
        <v>1</v>
      </c>
      <c r="V365" s="17">
        <f>data_survey!CG364</f>
        <v>1</v>
      </c>
      <c r="W365" s="17">
        <f>data_survey!CE364</f>
        <v>1</v>
      </c>
      <c r="X365" s="17">
        <f>data_survey!CC364</f>
        <v>1</v>
      </c>
      <c r="Y365" s="17">
        <f>data_survey!CA364</f>
        <v>1</v>
      </c>
      <c r="Z365" s="17">
        <f>data_survey!BN364</f>
        <v>4</v>
      </c>
      <c r="AA365" s="17">
        <f>data_survey!BP364</f>
        <v>1</v>
      </c>
      <c r="AB365" s="17">
        <f>data_survey!BQ364</f>
        <v>2</v>
      </c>
      <c r="AC365" s="17">
        <f>data_survey!BT364</f>
        <v>1</v>
      </c>
      <c r="AD365" s="17">
        <f>data_survey!CU364</f>
        <v>1</v>
      </c>
      <c r="AE365" s="17">
        <f>data_survey!CV364</f>
        <v>1</v>
      </c>
      <c r="AF365" s="17">
        <f>data_survey!CW364</f>
        <v>1</v>
      </c>
      <c r="AG365" s="17">
        <f>data_survey!CO364</f>
        <v>2</v>
      </c>
      <c r="AH365" s="17">
        <f>data_survey!DA364</f>
        <v>1</v>
      </c>
      <c r="AI365" s="17">
        <f>data_survey!DC364</f>
        <v>1</v>
      </c>
      <c r="AJ365" s="17">
        <f>data_survey!DQ364</f>
        <v>0</v>
      </c>
      <c r="AK365" s="17">
        <f>data_survey!DF364</f>
        <v>1</v>
      </c>
      <c r="AL365" s="17">
        <f>if(AK365=1, data_survey!DN364, 0)</f>
        <v>0.5</v>
      </c>
      <c r="AM365" s="17">
        <f>data_survey!CM364</f>
        <v>3.5</v>
      </c>
      <c r="AN365" s="17">
        <f>data_survey!DH364</f>
        <v>0</v>
      </c>
      <c r="AO365" s="17">
        <f>data_survey!DJ364</f>
        <v>1</v>
      </c>
      <c r="AP365" s="17">
        <f>data_survey!DL364</f>
        <v>2</v>
      </c>
      <c r="AQ365" s="17">
        <f>data_survey!BC364</f>
        <v>4</v>
      </c>
      <c r="AR365" s="17">
        <f>data_survey!BD364</f>
        <v>4</v>
      </c>
      <c r="AS365" s="17">
        <f>data_survey!BE364</f>
        <v>4</v>
      </c>
      <c r="AT365" s="17">
        <f>data_survey!BF364</f>
        <v>4</v>
      </c>
      <c r="AU365" s="17">
        <f>data_survey!BG364</f>
        <v>4</v>
      </c>
      <c r="AV365" s="17">
        <f>data_survey!BH364</f>
        <v>4</v>
      </c>
      <c r="AW365" s="17">
        <f>data_survey!BI364</f>
        <v>4</v>
      </c>
      <c r="AX365" s="17">
        <f>data_survey!AP364</f>
        <v>1</v>
      </c>
      <c r="AY365" s="17">
        <f>data_survey!AQ364</f>
        <v>4</v>
      </c>
      <c r="AZ365" s="17">
        <f>data_survey!AR364</f>
        <v>4</v>
      </c>
      <c r="BA365" s="17">
        <f>data_survey!AS364</f>
        <v>4</v>
      </c>
      <c r="BB365" s="17">
        <f>data_survey!AT364</f>
        <v>4</v>
      </c>
      <c r="BC365" s="17">
        <f>data_survey!AU364</f>
        <v>3</v>
      </c>
      <c r="BD365" s="17">
        <f>data_survey!AV364</f>
        <v>4</v>
      </c>
      <c r="BE365" s="17">
        <f>data_survey!AW364</f>
        <v>4</v>
      </c>
      <c r="BF365" s="17">
        <f>data_survey!AX364</f>
        <v>2</v>
      </c>
      <c r="BG365" s="17"/>
    </row>
    <row r="366">
      <c r="A366" s="17">
        <f>if(data_survey!C365="Nam", 0, 1)</f>
        <v>1</v>
      </c>
      <c r="B366" s="17">
        <f>IFERROR(__xludf.DUMMYFUNCTION("LET(
  t, LOWER(TRIM(data_survey!E365)),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66" s="17">
        <f>IFERROR(__xludf.DUMMYFUNCTION("LET(
  t, LOWER(TRIM(data_survey!G365)),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66" s="17">
        <f>IFERROR(__xludf.DUMMYFUNCTION("LET(
  text, LOWER(data_survey!I365),
  IFERROR(
    IFS(
      REGEXMATCH(text,""ở cùng gia đình|ở trọ cùng gia đình""), 0,
      REGEXMATCH(text,""thuê trọ""), 1,
      REGEXMATCH(text,""ở ktx""), 2,
      REGEXMATCH(text,""có nhà tại khu vực đang học|c"&amp;"ó nhà|ở riêng tại chung cư""), 3,
      REGEXMATCH(text,""ở nhà người quen""), 4
    ),
  -1)
)"),1.0)</f>
        <v>1</v>
      </c>
      <c r="E366" s="17">
        <f>IFERROR(__xludf.DUMMYFUNCTION("LET(
  t, LOWER(TRIM(data_survey!K365)),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66" s="17">
        <f>IFERROR(__xludf.DUMMYFUNCTION("LET(
  t, LOWER(TRIM(data_survey!M365)),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)"),1.0)</f>
        <v>1</v>
      </c>
      <c r="G366" s="17">
        <f>if(data_survey!O365="Có", 1, 0)</f>
        <v>0</v>
      </c>
      <c r="H366" s="17">
        <f>if(data_survey!R365="", 0, data_survey!R365)</f>
        <v>0</v>
      </c>
      <c r="I366" s="17">
        <f>data_survey!W365</f>
        <v>0</v>
      </c>
      <c r="J366" s="17">
        <f>if(data_survey!AF365="Không áp lực", 0, if(data_survey!AF365="Có chút áp lực", 1, if(data_survey!AF365="Áp lực nhiều", 2, 3)))</f>
        <v>1</v>
      </c>
      <c r="K366" s="17">
        <f>SWITCH(data_survey!AG365,
 "Không ảnh hưởng",0,
 "Có chút ảnh hưởng",1,
 "Ảnh hưởng nhiều",2,
 "Ảnh hưởng rất nhiều",3)</f>
        <v>1</v>
      </c>
      <c r="L366" s="17">
        <f>SWITCH(data_survey!AD365,
 "Không",0,
 "Có một chút",1,
 "Rất lo lắng",2)</f>
        <v>1</v>
      </c>
      <c r="M366" s="17">
        <f>SWITCH(data_survey!AE365,
 "Không",0,
 "Có một chút",1,
 "Nhiều",2)</f>
        <v>0</v>
      </c>
      <c r="N366" s="17">
        <f>data_survey!BV365</f>
        <v>2</v>
      </c>
      <c r="O366" s="17">
        <f>SWITCH(data_survey!BY365,
 "Không",0,
 "Có",1,
 "Nhiều",2)</f>
        <v>0</v>
      </c>
      <c r="P366" s="17">
        <f>if(data_survey!BW365="Không", 0, 1)</f>
        <v>0</v>
      </c>
      <c r="Q366" s="17">
        <f>IF(OR(
ISNUMBER(SEARCH("cha",data_survey!BX365)),
ISNUMBER(SEARCH("mẹ",data_survey!BX365)),
ISNUMBER(SEARCH("ba mẹ",data_survey!BX365)),
ISNUMBER(SEARCH("bame",data_survey!BX365)),
ISNUMBER(SEARCH("gia đình",data_survey!BX365)),
ISNUMBER(SEARCH("chị",data_survey!BX365)),
ISNUMBER(SEARCH("anh",data_survey!BX365)),
ISNUMBER(SEARCH("ông bà",data_survey!BX365)),
ISNUMBER(SEARCH("giám hộ",data_survey!BX365))
),1,
IF(OR(
ISNUMBER(SEARCH("bản thân",data_survey!BX365)),
ISNUMBER(SEARCH("tự mình",data_survey!BX365)),
ISNUMBER(SEARCH("tự bản thân",data_survey!BX365)),
ISNUMBER(SEARCH("tiền đi làm",data_survey!BX365)),
ISNUMBER(SEARCH("nghiên cứu khoa học",data_survey!BX365)),
ISNUMBER(SEARCH("một nửa lo",data_survey!BX365))
),2,
IF(OR(
ISNUMBER(SEARCH("học bổng",data_survey!BX365)),
ISNUMBER(SEARCH("giảm học phí",data_survey!BX365)),
ISNUMBER(SEARCH("không cần HP",data_survey!BX365)),
ISNUMBER(SEARCH("sư phạm",data_survey!BX365))
),3,4)))</f>
        <v>1</v>
      </c>
      <c r="R366" s="17">
        <f>data_survey!AN365</f>
        <v>0</v>
      </c>
      <c r="S366" s="17">
        <f>data_survey!AJ365</f>
        <v>0</v>
      </c>
      <c r="T366" s="17">
        <f>data_survey!AJ365</f>
        <v>0</v>
      </c>
      <c r="U366" s="17">
        <f>data_survey!CI365</f>
        <v>2</v>
      </c>
      <c r="V366" s="17">
        <f>data_survey!CG365</f>
        <v>1</v>
      </c>
      <c r="W366" s="17">
        <f>data_survey!CE365</f>
        <v>1</v>
      </c>
      <c r="X366" s="17">
        <f>data_survey!CC365</f>
        <v>2</v>
      </c>
      <c r="Y366" s="17">
        <f>data_survey!CA365</f>
        <v>1</v>
      </c>
      <c r="Z366" s="17">
        <f>data_survey!BN365</f>
        <v>1</v>
      </c>
      <c r="AA366" s="17">
        <f>data_survey!BP365</f>
        <v>0</v>
      </c>
      <c r="AB366" s="17">
        <f>data_survey!BQ365</f>
        <v>2</v>
      </c>
      <c r="AC366" s="17">
        <f>data_survey!BT365</f>
        <v>0</v>
      </c>
      <c r="AD366" s="17">
        <f>data_survey!CU365</f>
        <v>0</v>
      </c>
      <c r="AE366" s="17">
        <f>data_survey!CV365</f>
        <v>1</v>
      </c>
      <c r="AF366" s="17">
        <f>data_survey!CW365</f>
        <v>0</v>
      </c>
      <c r="AG366" s="17">
        <f>data_survey!CO365</f>
        <v>0</v>
      </c>
      <c r="AH366" s="17">
        <f>data_survey!DA365</f>
        <v>0</v>
      </c>
      <c r="AI366" s="17">
        <f>data_survey!DC365</f>
        <v>0</v>
      </c>
      <c r="AJ366" s="17">
        <f>data_survey!DQ365</f>
        <v>0</v>
      </c>
      <c r="AK366" s="17">
        <f>data_survey!DF365</f>
        <v>0</v>
      </c>
      <c r="AL366" s="17">
        <f>if(AK366=1, data_survey!DN365, 0)</f>
        <v>0</v>
      </c>
      <c r="AM366" s="17">
        <f>data_survey!CM365</f>
        <v>6</v>
      </c>
      <c r="AN366" s="17">
        <f>data_survey!DH365</f>
        <v>0</v>
      </c>
      <c r="AO366" s="17">
        <f>data_survey!DJ365</f>
        <v>0</v>
      </c>
      <c r="AP366" s="17">
        <f>data_survey!DL365</f>
        <v>0</v>
      </c>
      <c r="AQ366" s="17">
        <f>data_survey!BC365</f>
        <v>2</v>
      </c>
      <c r="AR366" s="17">
        <f>data_survey!BD365</f>
        <v>2</v>
      </c>
      <c r="AS366" s="17">
        <f>data_survey!BE365</f>
        <v>2</v>
      </c>
      <c r="AT366" s="17">
        <f>data_survey!BF365</f>
        <v>4</v>
      </c>
      <c r="AU366" s="17">
        <f>data_survey!BG365</f>
        <v>3</v>
      </c>
      <c r="AV366" s="17">
        <f>data_survey!BH365</f>
        <v>2</v>
      </c>
      <c r="AW366" s="17">
        <f>data_survey!BI365</f>
        <v>1</v>
      </c>
      <c r="AX366" s="17">
        <f>data_survey!AP365</f>
        <v>4</v>
      </c>
      <c r="AY366" s="17">
        <f>data_survey!AQ365</f>
        <v>2</v>
      </c>
      <c r="AZ366" s="17">
        <f>data_survey!AR365</f>
        <v>4</v>
      </c>
      <c r="BA366" s="17">
        <f>data_survey!AS365</f>
        <v>2</v>
      </c>
      <c r="BB366" s="17">
        <f>data_survey!AT365</f>
        <v>4</v>
      </c>
      <c r="BC366" s="17">
        <f>data_survey!AU365</f>
        <v>2</v>
      </c>
      <c r="BD366" s="17">
        <f>data_survey!AV365</f>
        <v>4</v>
      </c>
      <c r="BE366" s="17">
        <f>data_survey!AW365</f>
        <v>2</v>
      </c>
      <c r="BF366" s="17">
        <f>data_survey!AX365</f>
        <v>1</v>
      </c>
      <c r="BG366" s="17"/>
    </row>
    <row r="367">
      <c r="A367" s="17">
        <f>if(data_survey!C366="Nam", 0, 1)</f>
        <v>0</v>
      </c>
      <c r="B367" s="17">
        <f>IFERROR(__xludf.DUMMYFUNCTION("LET(
  t, LOWER(TRIM(data_survey!E366)),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67" s="17">
        <f>IFERROR(__xludf.DUMMYFUNCTION("LET(
  t, LOWER(TRIM(data_survey!G366)),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67" s="17">
        <f>IFERROR(__xludf.DUMMYFUNCTION("LET(
  text, LOWER(data_survey!I366),
  IFERROR(
    IFS(
      REGEXMATCH(text,""ở cùng gia đình|ở trọ cùng gia đình""), 0,
      REGEXMATCH(text,""thuê trọ""), 1,
      REGEXMATCH(text,""ở ktx""), 2,
      REGEXMATCH(text,""có nhà tại khu vực đang học|c"&amp;"ó nhà|ở riêng tại chung cư""), 3,
      REGEXMATCH(text,""ở nhà người quen""), 4
    ),
  -1)
)"),1.0)</f>
        <v>1</v>
      </c>
      <c r="E367" s="17">
        <f>IFERROR(__xludf.DUMMYFUNCTION("LET(
  t, LOWER(TRIM(data_survey!K366)),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67" s="17">
        <f>IFERROR(__xludf.DUMMYFUNCTION("LET(
  t, LOWER(TRIM(data_survey!M366)),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67" s="17">
        <f>if(data_survey!O366="Có", 1, 0)</f>
        <v>0</v>
      </c>
      <c r="H367" s="17">
        <f>if(data_survey!R366="", 0, data_survey!R366)</f>
        <v>0</v>
      </c>
      <c r="I367" s="17">
        <f>data_survey!W366</f>
        <v>0</v>
      </c>
      <c r="J367" s="17">
        <f>if(data_survey!AF366="Không áp lực", 0, if(data_survey!AF366="Có chút áp lực", 1, if(data_survey!AF366="Áp lực nhiều", 2, 3)))</f>
        <v>3</v>
      </c>
      <c r="K367" s="17">
        <f>SWITCH(data_survey!AG366,
 "Không ảnh hưởng",0,
 "Có chút ảnh hưởng",1,
 "Ảnh hưởng nhiều",2,
 "Ảnh hưởng rất nhiều",3)</f>
        <v>2</v>
      </c>
      <c r="L367" s="17">
        <f>SWITCH(data_survey!AD366,
 "Không",0,
 "Có một chút",1,
 "Rất lo lắng",2)</f>
        <v>2</v>
      </c>
      <c r="M367" s="17">
        <f>SWITCH(data_survey!AE366,
 "Không",0,
 "Có một chút",1,
 "Nhiều",2)</f>
        <v>0</v>
      </c>
      <c r="N367" s="17">
        <f>data_survey!BV366</f>
        <v>3</v>
      </c>
      <c r="O367" s="17">
        <f>SWITCH(data_survey!BY366,
 "Không",0,
 "Có",1,
 "Nhiều",2)</f>
        <v>1</v>
      </c>
      <c r="P367" s="17">
        <f>if(data_survey!BW366="Không", 0, 1)</f>
        <v>1</v>
      </c>
      <c r="Q367" s="17">
        <f>IF(OR(
ISNUMBER(SEARCH("cha",data_survey!BX366)),
ISNUMBER(SEARCH("mẹ",data_survey!BX366)),
ISNUMBER(SEARCH("ba mẹ",data_survey!BX366)),
ISNUMBER(SEARCH("bame",data_survey!BX366)),
ISNUMBER(SEARCH("gia đình",data_survey!BX366)),
ISNUMBER(SEARCH("chị",data_survey!BX366)),
ISNUMBER(SEARCH("anh",data_survey!BX366)),
ISNUMBER(SEARCH("ông bà",data_survey!BX366)),
ISNUMBER(SEARCH("giám hộ",data_survey!BX366))
),1,
IF(OR(
ISNUMBER(SEARCH("bản thân",data_survey!BX366)),
ISNUMBER(SEARCH("tự mình",data_survey!BX366)),
ISNUMBER(SEARCH("tự bản thân",data_survey!BX366)),
ISNUMBER(SEARCH("tiền đi làm",data_survey!BX366)),
ISNUMBER(SEARCH("nghiên cứu khoa học",data_survey!BX366)),
ISNUMBER(SEARCH("một nửa lo",data_survey!BX366))
),2,
IF(OR(
ISNUMBER(SEARCH("học bổng",data_survey!BX366)),
ISNUMBER(SEARCH("giảm học phí",data_survey!BX366)),
ISNUMBER(SEARCH("không cần HP",data_survey!BX366)),
ISNUMBER(SEARCH("sư phạm",data_survey!BX366))
),3,4)))</f>
        <v>1</v>
      </c>
      <c r="R367" s="17">
        <f>data_survey!AN366</f>
        <v>1</v>
      </c>
      <c r="S367" s="17">
        <f>data_survey!AJ366</f>
        <v>2</v>
      </c>
      <c r="T367" s="17">
        <f>data_survey!AJ366</f>
        <v>2</v>
      </c>
      <c r="U367" s="17">
        <f>data_survey!CI366</f>
        <v>1</v>
      </c>
      <c r="V367" s="17">
        <f>data_survey!CG366</f>
        <v>2</v>
      </c>
      <c r="W367" s="17">
        <f>data_survey!CE366</f>
        <v>1</v>
      </c>
      <c r="X367" s="17">
        <f>data_survey!CC366</f>
        <v>2</v>
      </c>
      <c r="Y367" s="17">
        <f>data_survey!CA366</f>
        <v>2</v>
      </c>
      <c r="Z367" s="17">
        <f>data_survey!BN366</f>
        <v>5</v>
      </c>
      <c r="AA367" s="17">
        <f>data_survey!BP366</f>
        <v>1</v>
      </c>
      <c r="AB367" s="17">
        <f>data_survey!BQ366</f>
        <v>6</v>
      </c>
      <c r="AC367" s="17">
        <f>data_survey!BT366</f>
        <v>1</v>
      </c>
      <c r="AD367" s="17">
        <f>data_survey!CU366</f>
        <v>0</v>
      </c>
      <c r="AE367" s="17">
        <f>data_survey!CV366</f>
        <v>1</v>
      </c>
      <c r="AF367" s="17">
        <f>data_survey!CW366</f>
        <v>0</v>
      </c>
      <c r="AG367" s="17">
        <f>data_survey!CO366</f>
        <v>0</v>
      </c>
      <c r="AH367" s="17">
        <f>data_survey!DA366</f>
        <v>1</v>
      </c>
      <c r="AI367" s="17">
        <f>data_survey!DC366</f>
        <v>1</v>
      </c>
      <c r="AJ367" s="17">
        <f>data_survey!DQ366</f>
        <v>0</v>
      </c>
      <c r="AK367" s="17">
        <f>data_survey!DF366</f>
        <v>1</v>
      </c>
      <c r="AL367" s="17">
        <f>if(AK367=1, data_survey!DN366, 0)</f>
        <v>1.5</v>
      </c>
      <c r="AM367" s="17">
        <f>data_survey!CM366</f>
        <v>6</v>
      </c>
      <c r="AN367" s="17">
        <f>data_survey!DH366</f>
        <v>0</v>
      </c>
      <c r="AO367" s="17">
        <f>data_survey!DJ366</f>
        <v>1</v>
      </c>
      <c r="AP367" s="17">
        <f>data_survey!DL366</f>
        <v>0</v>
      </c>
      <c r="AQ367" s="17">
        <f>data_survey!BC366</f>
        <v>3</v>
      </c>
      <c r="AR367" s="17">
        <f>data_survey!BD366</f>
        <v>3</v>
      </c>
      <c r="AS367" s="17">
        <f>data_survey!BE366</f>
        <v>4</v>
      </c>
      <c r="AT367" s="17">
        <f>data_survey!BF366</f>
        <v>2</v>
      </c>
      <c r="AU367" s="17">
        <f>data_survey!BG366</f>
        <v>3</v>
      </c>
      <c r="AV367" s="17">
        <f>data_survey!BH366</f>
        <v>4</v>
      </c>
      <c r="AW367" s="17">
        <f>data_survey!BI366</f>
        <v>4</v>
      </c>
      <c r="AX367" s="17">
        <f>data_survey!AP366</f>
        <v>4</v>
      </c>
      <c r="AY367" s="17">
        <f>data_survey!AQ366</f>
        <v>3</v>
      </c>
      <c r="AZ367" s="17">
        <f>data_survey!AR366</f>
        <v>4</v>
      </c>
      <c r="BA367" s="17">
        <f>data_survey!AS366</f>
        <v>4</v>
      </c>
      <c r="BB367" s="17">
        <f>data_survey!AT366</f>
        <v>4</v>
      </c>
      <c r="BC367" s="17">
        <f>data_survey!AU366</f>
        <v>4</v>
      </c>
      <c r="BD367" s="17">
        <f>data_survey!AV366</f>
        <v>4</v>
      </c>
      <c r="BE367" s="17">
        <f>data_survey!AW366</f>
        <v>4</v>
      </c>
      <c r="BF367" s="17">
        <f>data_survey!AX366</f>
        <v>4</v>
      </c>
      <c r="BG367" s="17"/>
    </row>
    <row r="368">
      <c r="A368" s="17">
        <f>if(data_survey!C367="Nam", 0, 1)</f>
        <v>1</v>
      </c>
      <c r="B368" s="17">
        <f>IFERROR(__xludf.DUMMYFUNCTION("LET(
  t, LOWER(TRIM(data_survey!E367)),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68" s="17">
        <f>IFERROR(__xludf.DUMMYFUNCTION("LET(
  t, LOWER(TRIM(data_survey!G367)),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68" s="17">
        <f>IFERROR(__xludf.DUMMYFUNCTION("LET(
  text, LOWER(data_survey!I367),
  IFERROR(
    IFS(
      REGEXMATCH(text,""ở cùng gia đình|ở trọ cùng gia đình""), 0,
      REGEXMATCH(text,""thuê trọ""), 1,
      REGEXMATCH(text,""ở ktx""), 2,
      REGEXMATCH(text,""có nhà tại khu vực đang học|c"&amp;"ó nhà|ở riêng tại chung cư""), 3,
      REGEXMATCH(text,""ở nhà người quen""), 4
    ),
  -1)
)"),0.0)</f>
        <v>0</v>
      </c>
      <c r="E368" s="17">
        <f>IFERROR(__xludf.DUMMYFUNCTION("LET(
  t, LOWER(TRIM(data_survey!K367)),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368" s="17">
        <f>IFERROR(__xludf.DUMMYFUNCTION("LET(
  t, LOWER(TRIM(data_survey!M367)),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68" s="17">
        <f>if(data_survey!O367="Có", 1, 0)</f>
        <v>1</v>
      </c>
      <c r="H368" s="17">
        <f>if(data_survey!R367="", 0, data_survey!R367)</f>
        <v>1</v>
      </c>
      <c r="I368" s="17">
        <f>data_survey!W367</f>
        <v>40</v>
      </c>
      <c r="J368" s="17">
        <f>if(data_survey!AF367="Không áp lực", 0, if(data_survey!AF367="Có chút áp lực", 1, if(data_survey!AF367="Áp lực nhiều", 2, 3)))</f>
        <v>1</v>
      </c>
      <c r="K368" s="17">
        <f>SWITCH(data_survey!AG367,
 "Không ảnh hưởng",0,
 "Có chút ảnh hưởng",1,
 "Ảnh hưởng nhiều",2,
 "Ảnh hưởng rất nhiều",3)</f>
        <v>2</v>
      </c>
      <c r="L368" s="17">
        <f>SWITCH(data_survey!AD367,
 "Không",0,
 "Có một chút",1,
 "Rất lo lắng",2)</f>
        <v>2</v>
      </c>
      <c r="M368" s="17">
        <f>SWITCH(data_survey!AE367,
 "Không",0,
 "Có một chút",1,
 "Nhiều",2)</f>
        <v>0</v>
      </c>
      <c r="N368" s="17">
        <f>data_survey!BV367</f>
        <v>1</v>
      </c>
      <c r="O368" s="17">
        <f>SWITCH(data_survey!BY367,
 "Không",0,
 "Có",1,
 "Nhiều",2)</f>
        <v>1</v>
      </c>
      <c r="P368" s="17">
        <f>if(data_survey!BW367="Không", 0, 1)</f>
        <v>1</v>
      </c>
      <c r="Q368" s="17">
        <f>IF(OR(
ISNUMBER(SEARCH("cha",data_survey!BX367)),
ISNUMBER(SEARCH("mẹ",data_survey!BX367)),
ISNUMBER(SEARCH("ba mẹ",data_survey!BX367)),
ISNUMBER(SEARCH("bame",data_survey!BX367)),
ISNUMBER(SEARCH("gia đình",data_survey!BX367)),
ISNUMBER(SEARCH("chị",data_survey!BX367)),
ISNUMBER(SEARCH("anh",data_survey!BX367)),
ISNUMBER(SEARCH("ông bà",data_survey!BX367)),
ISNUMBER(SEARCH("giám hộ",data_survey!BX367))
),1,
IF(OR(
ISNUMBER(SEARCH("bản thân",data_survey!BX367)),
ISNUMBER(SEARCH("tự mình",data_survey!BX367)),
ISNUMBER(SEARCH("tự bản thân",data_survey!BX367)),
ISNUMBER(SEARCH("tiền đi làm",data_survey!BX367)),
ISNUMBER(SEARCH("nghiên cứu khoa học",data_survey!BX367)),
ISNUMBER(SEARCH("một nửa lo",data_survey!BX367))
),2,
IF(OR(
ISNUMBER(SEARCH("học bổng",data_survey!BX367)),
ISNUMBER(SEARCH("giảm học phí",data_survey!BX367)),
ISNUMBER(SEARCH("không cần HP",data_survey!BX367)),
ISNUMBER(SEARCH("sư phạm",data_survey!BX367))
),3,4)))</f>
        <v>2</v>
      </c>
      <c r="R368" s="17">
        <f>data_survey!AN367</f>
        <v>0</v>
      </c>
      <c r="S368" s="17">
        <f>data_survey!AJ367</f>
        <v>2</v>
      </c>
      <c r="T368" s="17">
        <f>data_survey!AJ367</f>
        <v>2</v>
      </c>
      <c r="U368" s="17">
        <f>data_survey!CI367</f>
        <v>1</v>
      </c>
      <c r="V368" s="17">
        <f>data_survey!CG367</f>
        <v>2</v>
      </c>
      <c r="W368" s="17">
        <f>data_survey!CE367</f>
        <v>1</v>
      </c>
      <c r="X368" s="17">
        <f>data_survey!CC367</f>
        <v>2</v>
      </c>
      <c r="Y368" s="17">
        <f>data_survey!CA367</f>
        <v>2</v>
      </c>
      <c r="Z368" s="17">
        <f>data_survey!BN367</f>
        <v>5</v>
      </c>
      <c r="AA368" s="17">
        <f>data_survey!BP367</f>
        <v>1</v>
      </c>
      <c r="AB368" s="17">
        <f>data_survey!BQ367</f>
        <v>5</v>
      </c>
      <c r="AC368" s="17">
        <f>data_survey!BT367</f>
        <v>1</v>
      </c>
      <c r="AD368" s="17">
        <f>data_survey!CU367</f>
        <v>0</v>
      </c>
      <c r="AE368" s="17">
        <f>data_survey!CV367</f>
        <v>1</v>
      </c>
      <c r="AF368" s="17">
        <f>data_survey!CW367</f>
        <v>1</v>
      </c>
      <c r="AG368" s="17">
        <f>data_survey!CO367</f>
        <v>1</v>
      </c>
      <c r="AH368" s="17">
        <f>data_survey!DA367</f>
        <v>1</v>
      </c>
      <c r="AI368" s="17">
        <f>data_survey!DC367</f>
        <v>1</v>
      </c>
      <c r="AJ368" s="17">
        <f>data_survey!DQ367</f>
        <v>0</v>
      </c>
      <c r="AK368" s="17">
        <f>data_survey!DF367</f>
        <v>1</v>
      </c>
      <c r="AL368" s="17">
        <f>if(AK368=1, data_survey!DN367, 0)</f>
        <v>0.5</v>
      </c>
      <c r="AM368" s="17">
        <f>data_survey!CM367</f>
        <v>1.5</v>
      </c>
      <c r="AN368" s="17">
        <f>data_survey!DH367</f>
        <v>1</v>
      </c>
      <c r="AO368" s="17">
        <f>data_survey!DJ367</f>
        <v>0</v>
      </c>
      <c r="AP368" s="17">
        <f>data_survey!DL367</f>
        <v>1</v>
      </c>
      <c r="AQ368" s="17">
        <f>data_survey!BC367</f>
        <v>4</v>
      </c>
      <c r="AR368" s="17">
        <f>data_survey!BD367</f>
        <v>3</v>
      </c>
      <c r="AS368" s="17">
        <f>data_survey!BE367</f>
        <v>3</v>
      </c>
      <c r="AT368" s="17">
        <f>data_survey!BF367</f>
        <v>3</v>
      </c>
      <c r="AU368" s="17">
        <f>data_survey!BG367</f>
        <v>3</v>
      </c>
      <c r="AV368" s="17">
        <f>data_survey!BH367</f>
        <v>3</v>
      </c>
      <c r="AW368" s="17">
        <f>data_survey!BI367</f>
        <v>3</v>
      </c>
      <c r="AX368" s="17">
        <f>data_survey!AP367</f>
        <v>3</v>
      </c>
      <c r="AY368" s="17">
        <f>data_survey!AQ367</f>
        <v>3</v>
      </c>
      <c r="AZ368" s="17">
        <f>data_survey!AR367</f>
        <v>3</v>
      </c>
      <c r="BA368" s="17">
        <f>data_survey!AS367</f>
        <v>3</v>
      </c>
      <c r="BB368" s="17">
        <f>data_survey!AT367</f>
        <v>3</v>
      </c>
      <c r="BC368" s="17">
        <f>data_survey!AU367</f>
        <v>4</v>
      </c>
      <c r="BD368" s="17">
        <f>data_survey!AV367</f>
        <v>3</v>
      </c>
      <c r="BE368" s="17">
        <f>data_survey!AW367</f>
        <v>3</v>
      </c>
      <c r="BF368" s="17">
        <f>data_survey!AX367</f>
        <v>3</v>
      </c>
      <c r="BG368" s="17"/>
    </row>
    <row r="369">
      <c r="A369" s="17">
        <f>if(data_survey!C368="Nam", 0, 1)</f>
        <v>1</v>
      </c>
      <c r="B369" s="17">
        <f>IFERROR(__xludf.DUMMYFUNCTION("LET(
  t, LOWER(TRIM(data_survey!E368)),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69" s="17">
        <f>IFERROR(__xludf.DUMMYFUNCTION("LET(
  t, LOWER(TRIM(data_survey!G368)),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69" s="17">
        <f>IFERROR(__xludf.DUMMYFUNCTION("LET(
  text, LOWER(data_survey!I368),
  IFERROR(
    IFS(
      REGEXMATCH(text,""ở cùng gia đình|ở trọ cùng gia đình""), 0,
      REGEXMATCH(text,""thuê trọ""), 1,
      REGEXMATCH(text,""ở ktx""), 2,
      REGEXMATCH(text,""có nhà tại khu vực đang học|c"&amp;"ó nhà|ở riêng tại chung cư""), 3,
      REGEXMATCH(text,""ở nhà người quen""), 4
    ),
  -1)
)"),1.0)</f>
        <v>1</v>
      </c>
      <c r="E369" s="17">
        <f>IFERROR(__xludf.DUMMYFUNCTION("LET(
  t, LOWER(TRIM(data_survey!K368)),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69" s="17">
        <f>IFERROR(__xludf.DUMMYFUNCTION("LET(
  t, LOWER(TRIM(data_survey!M368)),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69" s="17">
        <f>if(data_survey!O368="Có", 1, 0)</f>
        <v>1</v>
      </c>
      <c r="H369" s="17">
        <f>if(data_survey!R368="", 0, data_survey!R368)</f>
        <v>1</v>
      </c>
      <c r="I369" s="17">
        <f>data_survey!W368</f>
        <v>15</v>
      </c>
      <c r="J369" s="17">
        <f>if(data_survey!AF368="Không áp lực", 0, if(data_survey!AF368="Có chút áp lực", 1, if(data_survey!AF368="Áp lực nhiều", 2, 3)))</f>
        <v>1</v>
      </c>
      <c r="K369" s="17">
        <f>SWITCH(data_survey!AG368,
 "Không ảnh hưởng",0,
 "Có chút ảnh hưởng",1,
 "Ảnh hưởng nhiều",2,
 "Ảnh hưởng rất nhiều",3)</f>
        <v>1</v>
      </c>
      <c r="L369" s="17">
        <f>SWITCH(data_survey!AD368,
 "Không",0,
 "Có một chút",1,
 "Rất lo lắng",2)</f>
        <v>2</v>
      </c>
      <c r="M369" s="17">
        <f>SWITCH(data_survey!AE368,
 "Không",0,
 "Có một chút",1,
 "Nhiều",2)</f>
        <v>0</v>
      </c>
      <c r="N369" s="17">
        <f>data_survey!BV368</f>
        <v>2</v>
      </c>
      <c r="O369" s="17">
        <f>SWITCH(data_survey!BY368,
 "Không",0,
 "Có",1,
 "Nhiều",2)</f>
        <v>1</v>
      </c>
      <c r="P369" s="17">
        <f>if(data_survey!BW368="Không", 0, 1)</f>
        <v>1</v>
      </c>
      <c r="Q369" s="17">
        <f>IF(OR(
ISNUMBER(SEARCH("cha",data_survey!BX368)),
ISNUMBER(SEARCH("mẹ",data_survey!BX368)),
ISNUMBER(SEARCH("ba mẹ",data_survey!BX368)),
ISNUMBER(SEARCH("bame",data_survey!BX368)),
ISNUMBER(SEARCH("gia đình",data_survey!BX368)),
ISNUMBER(SEARCH("chị",data_survey!BX368)),
ISNUMBER(SEARCH("anh",data_survey!BX368)),
ISNUMBER(SEARCH("ông bà",data_survey!BX368)),
ISNUMBER(SEARCH("giám hộ",data_survey!BX368))
),1,
IF(OR(
ISNUMBER(SEARCH("bản thân",data_survey!BX368)),
ISNUMBER(SEARCH("tự mình",data_survey!BX368)),
ISNUMBER(SEARCH("tự bản thân",data_survey!BX368)),
ISNUMBER(SEARCH("tiền đi làm",data_survey!BX368)),
ISNUMBER(SEARCH("nghiên cứu khoa học",data_survey!BX368)),
ISNUMBER(SEARCH("một nửa lo",data_survey!BX368))
),2,
IF(OR(
ISNUMBER(SEARCH("học bổng",data_survey!BX368)),
ISNUMBER(SEARCH("giảm học phí",data_survey!BX368)),
ISNUMBER(SEARCH("không cần HP",data_survey!BX368)),
ISNUMBER(SEARCH("sư phạm",data_survey!BX368))
),3,4)))</f>
        <v>1</v>
      </c>
      <c r="R369" s="17">
        <f>data_survey!AN368</f>
        <v>1</v>
      </c>
      <c r="S369" s="17">
        <f>data_survey!AJ368</f>
        <v>1</v>
      </c>
      <c r="T369" s="17">
        <f>data_survey!AJ368</f>
        <v>1</v>
      </c>
      <c r="U369" s="17">
        <f>data_survey!CI368</f>
        <v>1</v>
      </c>
      <c r="V369" s="17">
        <f>data_survey!CG368</f>
        <v>1</v>
      </c>
      <c r="W369" s="17">
        <f>data_survey!CE368</f>
        <v>1</v>
      </c>
      <c r="X369" s="17">
        <f>data_survey!CC368</f>
        <v>1</v>
      </c>
      <c r="Y369" s="17">
        <f>data_survey!CA368</f>
        <v>1</v>
      </c>
      <c r="Z369" s="17">
        <f>data_survey!BN368</f>
        <v>2</v>
      </c>
      <c r="AA369" s="17">
        <f>data_survey!BP368</f>
        <v>0</v>
      </c>
      <c r="AB369" s="17">
        <f>data_survey!BQ368</f>
        <v>4</v>
      </c>
      <c r="AC369" s="17">
        <f>data_survey!BT368</f>
        <v>1</v>
      </c>
      <c r="AD369" s="17">
        <f>data_survey!CU368</f>
        <v>0</v>
      </c>
      <c r="AE369" s="17">
        <f>data_survey!CV368</f>
        <v>1</v>
      </c>
      <c r="AF369" s="17">
        <f>data_survey!CW368</f>
        <v>0</v>
      </c>
      <c r="AG369" s="17">
        <f>data_survey!CO368</f>
        <v>0</v>
      </c>
      <c r="AH369" s="17">
        <f>data_survey!DA368</f>
        <v>0</v>
      </c>
      <c r="AI369" s="17">
        <f>data_survey!DC368</f>
        <v>0</v>
      </c>
      <c r="AJ369" s="17">
        <f>data_survey!DQ368</f>
        <v>0</v>
      </c>
      <c r="AK369" s="17">
        <f>data_survey!DF368</f>
        <v>0</v>
      </c>
      <c r="AL369" s="17">
        <f>if(AK369=1, data_survey!DN368, 0)</f>
        <v>0</v>
      </c>
      <c r="AM369" s="17">
        <f>data_survey!CM368</f>
        <v>0.33</v>
      </c>
      <c r="AN369" s="17">
        <f>data_survey!DH368</f>
        <v>0</v>
      </c>
      <c r="AO369" s="17">
        <f>data_survey!DJ368</f>
        <v>0</v>
      </c>
      <c r="AP369" s="17">
        <f>data_survey!DL368</f>
        <v>0</v>
      </c>
      <c r="AQ369" s="17">
        <f>data_survey!BC368</f>
        <v>2</v>
      </c>
      <c r="AR369" s="17">
        <f>data_survey!BD368</f>
        <v>2</v>
      </c>
      <c r="AS369" s="17">
        <f>data_survey!BE368</f>
        <v>2</v>
      </c>
      <c r="AT369" s="17">
        <f>data_survey!BF368</f>
        <v>2</v>
      </c>
      <c r="AU369" s="17">
        <f>data_survey!BG368</f>
        <v>2</v>
      </c>
      <c r="AV369" s="17">
        <f>data_survey!BH368</f>
        <v>2</v>
      </c>
      <c r="AW369" s="17">
        <f>data_survey!BI368</f>
        <v>2</v>
      </c>
      <c r="AX369" s="17">
        <f>data_survey!AP368</f>
        <v>2</v>
      </c>
      <c r="AY369" s="17">
        <f>data_survey!AQ368</f>
        <v>2</v>
      </c>
      <c r="AZ369" s="17">
        <f>data_survey!AR368</f>
        <v>2</v>
      </c>
      <c r="BA369" s="17">
        <f>data_survey!AS368</f>
        <v>2</v>
      </c>
      <c r="BB369" s="17">
        <f>data_survey!AT368</f>
        <v>2</v>
      </c>
      <c r="BC369" s="17">
        <f>data_survey!AU368</f>
        <v>2</v>
      </c>
      <c r="BD369" s="17">
        <f>data_survey!AV368</f>
        <v>2</v>
      </c>
      <c r="BE369" s="17">
        <f>data_survey!AW368</f>
        <v>2</v>
      </c>
      <c r="BF369" s="17">
        <f>data_survey!AX368</f>
        <v>2</v>
      </c>
      <c r="BG369" s="17"/>
    </row>
    <row r="370">
      <c r="A370" s="17">
        <f>if(data_survey!C369="Nam", 0, 1)</f>
        <v>1</v>
      </c>
      <c r="B370" s="17">
        <f>IFERROR(__xludf.DUMMYFUNCTION("LET(
  t, LOWER(TRIM(data_survey!E369)),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370" s="17">
        <f>IFERROR(__xludf.DUMMYFUNCTION("LET(
  t, LOWER(TRIM(data_survey!G369)),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70" s="17">
        <f>IFERROR(__xludf.DUMMYFUNCTION("LET(
  text, LOWER(data_survey!I369),
  IFERROR(
    IFS(
      REGEXMATCH(text,""ở cùng gia đình|ở trọ cùng gia đình""), 0,
      REGEXMATCH(text,""thuê trọ""), 1,
      REGEXMATCH(text,""ở ktx""), 2,
      REGEXMATCH(text,""có nhà tại khu vực đang học|c"&amp;"ó nhà|ở riêng tại chung cư""), 3,
      REGEXMATCH(text,""ở nhà người quen""), 4
    ),
  -1)
)"),0.0)</f>
        <v>0</v>
      </c>
      <c r="E370" s="17">
        <f>IFERROR(__xludf.DUMMYFUNCTION("LET(
  t, LOWER(TRIM(data_survey!K369)),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70" s="17">
        <f>IFERROR(__xludf.DUMMYFUNCTION("LET(
  t, LOWER(TRIM(data_survey!M369)),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70" s="17">
        <f>if(data_survey!O369="Có", 1, 0)</f>
        <v>1</v>
      </c>
      <c r="H370" s="17">
        <f>if(data_survey!R369="", 0, data_survey!R369)</f>
        <v>1</v>
      </c>
      <c r="I370" s="17">
        <f>data_survey!W369</f>
        <v>25</v>
      </c>
      <c r="J370" s="17">
        <f>if(data_survey!AF369="Không áp lực", 0, if(data_survey!AF369="Có chút áp lực", 1, if(data_survey!AF369="Áp lực nhiều", 2, 3)))</f>
        <v>2</v>
      </c>
      <c r="K370" s="17">
        <f>SWITCH(data_survey!AG369,
 "Không ảnh hưởng",0,
 "Có chút ảnh hưởng",1,
 "Ảnh hưởng nhiều",2,
 "Ảnh hưởng rất nhiều",3)</f>
        <v>3</v>
      </c>
      <c r="L370" s="17">
        <f>SWITCH(data_survey!AD369,
 "Không",0,
 "Có một chút",1,
 "Rất lo lắng",2)</f>
        <v>2</v>
      </c>
      <c r="M370" s="17">
        <f>SWITCH(data_survey!AE369,
 "Không",0,
 "Có một chút",1,
 "Nhiều",2)</f>
        <v>0</v>
      </c>
      <c r="N370" s="17">
        <f>data_survey!BV369</f>
        <v>3</v>
      </c>
      <c r="O370" s="17">
        <f>SWITCH(data_survey!BY369,
 "Không",0,
 "Có",1,
 "Nhiều",2)</f>
        <v>1</v>
      </c>
      <c r="P370" s="17">
        <f>if(data_survey!BW369="Không", 0, 1)</f>
        <v>1</v>
      </c>
      <c r="Q370" s="17">
        <f>IF(OR(
ISNUMBER(SEARCH("cha",data_survey!BX369)),
ISNUMBER(SEARCH("mẹ",data_survey!BX369)),
ISNUMBER(SEARCH("ba mẹ",data_survey!BX369)),
ISNUMBER(SEARCH("bame",data_survey!BX369)),
ISNUMBER(SEARCH("gia đình",data_survey!BX369)),
ISNUMBER(SEARCH("chị",data_survey!BX369)),
ISNUMBER(SEARCH("anh",data_survey!BX369)),
ISNUMBER(SEARCH("ông bà",data_survey!BX369)),
ISNUMBER(SEARCH("giám hộ",data_survey!BX369))
),1,
IF(OR(
ISNUMBER(SEARCH("bản thân",data_survey!BX369)),
ISNUMBER(SEARCH("tự mình",data_survey!BX369)),
ISNUMBER(SEARCH("tự bản thân",data_survey!BX369)),
ISNUMBER(SEARCH("tiền đi làm",data_survey!BX369)),
ISNUMBER(SEARCH("nghiên cứu khoa học",data_survey!BX369)),
ISNUMBER(SEARCH("một nửa lo",data_survey!BX369))
),2,
IF(OR(
ISNUMBER(SEARCH("học bổng",data_survey!BX369)),
ISNUMBER(SEARCH("giảm học phí",data_survey!BX369)),
ISNUMBER(SEARCH("không cần HP",data_survey!BX369)),
ISNUMBER(SEARCH("sư phạm",data_survey!BX369))
),3,4)))</f>
        <v>1</v>
      </c>
      <c r="R370" s="17">
        <f>data_survey!AN369</f>
        <v>0</v>
      </c>
      <c r="S370" s="17">
        <f>data_survey!AJ369</f>
        <v>0</v>
      </c>
      <c r="T370" s="17">
        <f>data_survey!AJ369</f>
        <v>0</v>
      </c>
      <c r="U370" s="17">
        <f>data_survey!CI369</f>
        <v>1</v>
      </c>
      <c r="V370" s="17">
        <f>data_survey!CG369</f>
        <v>1</v>
      </c>
      <c r="W370" s="17">
        <f>data_survey!CE369</f>
        <v>1</v>
      </c>
      <c r="X370" s="17">
        <f>data_survey!CC369</f>
        <v>2</v>
      </c>
      <c r="Y370" s="17">
        <f>data_survey!CA369</f>
        <v>1</v>
      </c>
      <c r="Z370" s="17">
        <f>data_survey!BN369</f>
        <v>1</v>
      </c>
      <c r="AA370" s="17">
        <f>data_survey!BP369</f>
        <v>1</v>
      </c>
      <c r="AB370" s="17">
        <f>data_survey!BQ369</f>
        <v>4</v>
      </c>
      <c r="AC370" s="17">
        <f>data_survey!BT369</f>
        <v>1</v>
      </c>
      <c r="AD370" s="17">
        <f>data_survey!CU369</f>
        <v>1</v>
      </c>
      <c r="AE370" s="17">
        <f>data_survey!CV369</f>
        <v>1</v>
      </c>
      <c r="AF370" s="17">
        <f>data_survey!CW369</f>
        <v>0</v>
      </c>
      <c r="AG370" s="17">
        <f>data_survey!CO369</f>
        <v>0</v>
      </c>
      <c r="AH370" s="17">
        <f>data_survey!DA369</f>
        <v>0</v>
      </c>
      <c r="AI370" s="17">
        <f>data_survey!DC369</f>
        <v>1</v>
      </c>
      <c r="AJ370" s="17">
        <f>data_survey!DQ369</f>
        <v>0</v>
      </c>
      <c r="AK370" s="17">
        <f>data_survey!DF369</f>
        <v>0</v>
      </c>
      <c r="AL370" s="17">
        <f>if(AK370=1, data_survey!DN369, 0)</f>
        <v>0</v>
      </c>
      <c r="AM370" s="17">
        <f>data_survey!CM369</f>
        <v>1.5</v>
      </c>
      <c r="AN370" s="17">
        <f>data_survey!DH369</f>
        <v>0</v>
      </c>
      <c r="AO370" s="17">
        <f>data_survey!DJ369</f>
        <v>0</v>
      </c>
      <c r="AP370" s="17">
        <f>data_survey!DL369</f>
        <v>0</v>
      </c>
      <c r="AQ370" s="17">
        <f>data_survey!BC369</f>
        <v>1</v>
      </c>
      <c r="AR370" s="17">
        <f>data_survey!BD369</f>
        <v>1</v>
      </c>
      <c r="AS370" s="17">
        <f>data_survey!BE369</f>
        <v>1</v>
      </c>
      <c r="AT370" s="17">
        <f>data_survey!BF369</f>
        <v>1</v>
      </c>
      <c r="AU370" s="17">
        <f>data_survey!BG369</f>
        <v>1</v>
      </c>
      <c r="AV370" s="17">
        <f>data_survey!BH369</f>
        <v>1</v>
      </c>
      <c r="AW370" s="17">
        <f>data_survey!BI369</f>
        <v>1</v>
      </c>
      <c r="AX370" s="17">
        <f>data_survey!AP369</f>
        <v>1</v>
      </c>
      <c r="AY370" s="17">
        <f>data_survey!AQ369</f>
        <v>1</v>
      </c>
      <c r="AZ370" s="17">
        <f>data_survey!AR369</f>
        <v>1</v>
      </c>
      <c r="BA370" s="17">
        <f>data_survey!AS369</f>
        <v>1</v>
      </c>
      <c r="BB370" s="17">
        <f>data_survey!AT369</f>
        <v>1</v>
      </c>
      <c r="BC370" s="17">
        <f>data_survey!AU369</f>
        <v>4</v>
      </c>
      <c r="BD370" s="17">
        <f>data_survey!AV369</f>
        <v>1</v>
      </c>
      <c r="BE370" s="17">
        <f>data_survey!AW369</f>
        <v>1</v>
      </c>
      <c r="BF370" s="17">
        <f>data_survey!AX369</f>
        <v>1</v>
      </c>
      <c r="BG370" s="17"/>
    </row>
    <row r="371">
      <c r="A371" s="17">
        <f>if(data_survey!C370="Nam", 0, 1)</f>
        <v>1</v>
      </c>
      <c r="B371" s="17">
        <f>IFERROR(__xludf.DUMMYFUNCTION("LET(
  t, LOWER(TRIM(data_survey!E370)),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71" s="17">
        <f>IFERROR(__xludf.DUMMYFUNCTION("LET(
  t, LOWER(TRIM(data_survey!G370)),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71" s="17">
        <f>IFERROR(__xludf.DUMMYFUNCTION("LET(
  text, LOWER(data_survey!I370),
  IFERROR(
    IFS(
      REGEXMATCH(text,""ở cùng gia đình|ở trọ cùng gia đình""), 0,
      REGEXMATCH(text,""thuê trọ""), 1,
      REGEXMATCH(text,""ở ktx""), 2,
      REGEXMATCH(text,""có nhà tại khu vực đang học|c"&amp;"ó nhà|ở riêng tại chung cư""), 3,
      REGEXMATCH(text,""ở nhà người quen""), 4
    ),
  -1)
)"),4.0)</f>
        <v>4</v>
      </c>
      <c r="E371" s="17">
        <f>IFERROR(__xludf.DUMMYFUNCTION("LET(
  t, LOWER(TRIM(data_survey!K370)),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71" s="17">
        <f>IFERROR(__xludf.DUMMYFUNCTION("LET(
  t, LOWER(TRIM(data_survey!M370)),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71" s="17">
        <f>if(data_survey!O370="Có", 1, 0)</f>
        <v>1</v>
      </c>
      <c r="H371" s="17">
        <f>if(data_survey!R370="", 0, data_survey!R370)</f>
        <v>1</v>
      </c>
      <c r="I371" s="17">
        <f>data_survey!W370</f>
        <v>15</v>
      </c>
      <c r="J371" s="17">
        <f>if(data_survey!AF370="Không áp lực", 0, if(data_survey!AF370="Có chút áp lực", 1, if(data_survey!AF370="Áp lực nhiều", 2, 3)))</f>
        <v>2</v>
      </c>
      <c r="K371" s="17">
        <f>SWITCH(data_survey!AG370,
 "Không ảnh hưởng",0,
 "Có chút ảnh hưởng",1,
 "Ảnh hưởng nhiều",2,
 "Ảnh hưởng rất nhiều",3)</f>
        <v>1</v>
      </c>
      <c r="L371" s="17">
        <f>SWITCH(data_survey!AD370,
 "Không",0,
 "Có một chút",1,
 "Rất lo lắng",2)</f>
        <v>2</v>
      </c>
      <c r="M371" s="17">
        <f>SWITCH(data_survey!AE370,
 "Không",0,
 "Có một chút",1,
 "Nhiều",2)</f>
        <v>1</v>
      </c>
      <c r="N371" s="17">
        <f>data_survey!BV370</f>
        <v>2</v>
      </c>
      <c r="O371" s="17">
        <f>SWITCH(data_survey!BY370,
 "Không",0,
 "Có",1,
 "Nhiều",2)</f>
        <v>1</v>
      </c>
      <c r="P371" s="17">
        <f>if(data_survey!BW370="Không", 0, 1)</f>
        <v>1</v>
      </c>
      <c r="Q371" s="17">
        <f>IF(OR(
ISNUMBER(SEARCH("cha",data_survey!BX370)),
ISNUMBER(SEARCH("mẹ",data_survey!BX370)),
ISNUMBER(SEARCH("ba mẹ",data_survey!BX370)),
ISNUMBER(SEARCH("bame",data_survey!BX370)),
ISNUMBER(SEARCH("gia đình",data_survey!BX370)),
ISNUMBER(SEARCH("chị",data_survey!BX370)),
ISNUMBER(SEARCH("anh",data_survey!BX370)),
ISNUMBER(SEARCH("ông bà",data_survey!BX370)),
ISNUMBER(SEARCH("giám hộ",data_survey!BX370))
),1,
IF(OR(
ISNUMBER(SEARCH("bản thân",data_survey!BX370)),
ISNUMBER(SEARCH("tự mình",data_survey!BX370)),
ISNUMBER(SEARCH("tự bản thân",data_survey!BX370)),
ISNUMBER(SEARCH("tiền đi làm",data_survey!BX370)),
ISNUMBER(SEARCH("nghiên cứu khoa học",data_survey!BX370)),
ISNUMBER(SEARCH("một nửa lo",data_survey!BX370))
),2,
IF(OR(
ISNUMBER(SEARCH("học bổng",data_survey!BX370)),
ISNUMBER(SEARCH("giảm học phí",data_survey!BX370)),
ISNUMBER(SEARCH("không cần HP",data_survey!BX370)),
ISNUMBER(SEARCH("sư phạm",data_survey!BX370))
),3,4)))</f>
        <v>1</v>
      </c>
      <c r="R371" s="17">
        <f>data_survey!AN370</f>
        <v>2</v>
      </c>
      <c r="S371" s="17">
        <f>data_survey!AJ370</f>
        <v>1</v>
      </c>
      <c r="T371" s="17">
        <f>data_survey!AJ370</f>
        <v>1</v>
      </c>
      <c r="U371" s="17">
        <f>data_survey!CI370</f>
        <v>0</v>
      </c>
      <c r="V371" s="17">
        <f>data_survey!CG370</f>
        <v>1</v>
      </c>
      <c r="W371" s="17">
        <f>data_survey!CE370</f>
        <v>1</v>
      </c>
      <c r="X371" s="17">
        <f>data_survey!CC370</f>
        <v>2</v>
      </c>
      <c r="Y371" s="17">
        <f>data_survey!CA370</f>
        <v>1</v>
      </c>
      <c r="Z371" s="17">
        <f>data_survey!BN370</f>
        <v>1</v>
      </c>
      <c r="AA371" s="17">
        <f>data_survey!BP370</f>
        <v>0</v>
      </c>
      <c r="AB371" s="17">
        <f>data_survey!BQ370</f>
        <v>4</v>
      </c>
      <c r="AC371" s="17">
        <f>data_survey!BT370</f>
        <v>0</v>
      </c>
      <c r="AD371" s="17">
        <f>data_survey!CU370</f>
        <v>0</v>
      </c>
      <c r="AE371" s="17">
        <f>data_survey!CV370</f>
        <v>0</v>
      </c>
      <c r="AF371" s="17">
        <f>data_survey!CW370</f>
        <v>0</v>
      </c>
      <c r="AG371" s="17">
        <f>data_survey!CO370</f>
        <v>1</v>
      </c>
      <c r="AH371" s="17">
        <f>data_survey!DA370</f>
        <v>0</v>
      </c>
      <c r="AI371" s="17">
        <f>data_survey!DC370</f>
        <v>0</v>
      </c>
      <c r="AJ371" s="17">
        <f>data_survey!DQ370</f>
        <v>0</v>
      </c>
      <c r="AK371" s="17">
        <f>data_survey!DF370</f>
        <v>0</v>
      </c>
      <c r="AL371" s="17">
        <f>if(AK371=1, data_survey!DN370, 0)</f>
        <v>0</v>
      </c>
      <c r="AM371" s="17">
        <f>data_survey!CM370</f>
        <v>3.5</v>
      </c>
      <c r="AN371" s="17">
        <f>data_survey!DH370</f>
        <v>0</v>
      </c>
      <c r="AO371" s="17">
        <f>data_survey!DJ370</f>
        <v>0</v>
      </c>
      <c r="AP371" s="17">
        <f>data_survey!DL370</f>
        <v>0</v>
      </c>
      <c r="AQ371" s="17">
        <f>data_survey!BC370</f>
        <v>1</v>
      </c>
      <c r="AR371" s="17">
        <f>data_survey!BD370</f>
        <v>1</v>
      </c>
      <c r="AS371" s="17">
        <f>data_survey!BE370</f>
        <v>1</v>
      </c>
      <c r="AT371" s="17">
        <f>data_survey!BF370</f>
        <v>1</v>
      </c>
      <c r="AU371" s="17">
        <f>data_survey!BG370</f>
        <v>1</v>
      </c>
      <c r="AV371" s="17">
        <f>data_survey!BH370</f>
        <v>1</v>
      </c>
      <c r="AW371" s="17">
        <f>data_survey!BI370</f>
        <v>1</v>
      </c>
      <c r="AX371" s="17">
        <f>data_survey!AP370</f>
        <v>2</v>
      </c>
      <c r="AY371" s="17">
        <f>data_survey!AQ370</f>
        <v>1</v>
      </c>
      <c r="AZ371" s="17">
        <f>data_survey!AR370</f>
        <v>4</v>
      </c>
      <c r="BA371" s="17">
        <f>data_survey!AS370</f>
        <v>2</v>
      </c>
      <c r="BB371" s="17">
        <f>data_survey!AT370</f>
        <v>1</v>
      </c>
      <c r="BC371" s="17">
        <f>data_survey!AU370</f>
        <v>2</v>
      </c>
      <c r="BD371" s="17">
        <f>data_survey!AV370</f>
        <v>3</v>
      </c>
      <c r="BE371" s="17">
        <f>data_survey!AW370</f>
        <v>1</v>
      </c>
      <c r="BF371" s="17">
        <f>data_survey!AX370</f>
        <v>1</v>
      </c>
      <c r="BG371" s="17"/>
    </row>
    <row r="372">
      <c r="A372" s="17">
        <f>if(data_survey!C371="Nam", 0, 1)</f>
        <v>0</v>
      </c>
      <c r="B372" s="17">
        <f>IFERROR(__xludf.DUMMYFUNCTION("LET(
  t, LOWER(TRIM(data_survey!E371)),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72" s="17">
        <f>IFERROR(__xludf.DUMMYFUNCTION("LET(
  t, LOWER(TRIM(data_survey!G371)),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72" s="17">
        <f>IFERROR(__xludf.DUMMYFUNCTION("LET(
  text, LOWER(data_survey!I371),
  IFERROR(
    IFS(
      REGEXMATCH(text,""ở cùng gia đình|ở trọ cùng gia đình""), 0,
      REGEXMATCH(text,""thuê trọ""), 1,
      REGEXMATCH(text,""ở ktx""), 2,
      REGEXMATCH(text,""có nhà tại khu vực đang học|c"&amp;"ó nhà|ở riêng tại chung cư""), 3,
      REGEXMATCH(text,""ở nhà người quen""), 4
    ),
  -1)
)"),0.0)</f>
        <v>0</v>
      </c>
      <c r="E372" s="17">
        <f>IFERROR(__xludf.DUMMYFUNCTION("LET(
  t, LOWER(TRIM(data_survey!K371)),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72" s="17">
        <f>IFERROR(__xludf.DUMMYFUNCTION("LET(
  t, LOWER(TRIM(data_survey!M371)),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72" s="17">
        <f>if(data_survey!O371="Có", 1, 0)</f>
        <v>1</v>
      </c>
      <c r="H372" s="17">
        <f>if(data_survey!R371="", 0, data_survey!R371)</f>
        <v>1</v>
      </c>
      <c r="I372" s="17">
        <f>data_survey!W371</f>
        <v>20</v>
      </c>
      <c r="J372" s="17">
        <f>if(data_survey!AF371="Không áp lực", 0, if(data_survey!AF371="Có chút áp lực", 1, if(data_survey!AF371="Áp lực nhiều", 2, 3)))</f>
        <v>0</v>
      </c>
      <c r="K372" s="17">
        <f>SWITCH(data_survey!AG371,
 "Không ảnh hưởng",0,
 "Có chút ảnh hưởng",1,
 "Ảnh hưởng nhiều",2,
 "Ảnh hưởng rất nhiều",3)</f>
        <v>1</v>
      </c>
      <c r="L372" s="17">
        <f>SWITCH(data_survey!AD371,
 "Không",0,
 "Có một chút",1,
 "Rất lo lắng",2)</f>
        <v>1</v>
      </c>
      <c r="M372" s="17">
        <f>SWITCH(data_survey!AE371,
 "Không",0,
 "Có một chút",1,
 "Nhiều",2)</f>
        <v>1</v>
      </c>
      <c r="N372" s="17">
        <f>data_survey!BV371</f>
        <v>2</v>
      </c>
      <c r="O372" s="17">
        <f>SWITCH(data_survey!BY371,
 "Không",0,
 "Có",1,
 "Nhiều",2)</f>
        <v>1</v>
      </c>
      <c r="P372" s="17">
        <f>if(data_survey!BW371="Không", 0, 1)</f>
        <v>1</v>
      </c>
      <c r="Q372" s="17">
        <f>IF(OR(
ISNUMBER(SEARCH("cha",data_survey!BX371)),
ISNUMBER(SEARCH("mẹ",data_survey!BX371)),
ISNUMBER(SEARCH("ba mẹ",data_survey!BX371)),
ISNUMBER(SEARCH("bame",data_survey!BX371)),
ISNUMBER(SEARCH("gia đình",data_survey!BX371)),
ISNUMBER(SEARCH("chị",data_survey!BX371)),
ISNUMBER(SEARCH("anh",data_survey!BX371)),
ISNUMBER(SEARCH("ông bà",data_survey!BX371)),
ISNUMBER(SEARCH("giám hộ",data_survey!BX371))
),1,
IF(OR(
ISNUMBER(SEARCH("bản thân",data_survey!BX371)),
ISNUMBER(SEARCH("tự mình",data_survey!BX371)),
ISNUMBER(SEARCH("tự bản thân",data_survey!BX371)),
ISNUMBER(SEARCH("tiền đi làm",data_survey!BX371)),
ISNUMBER(SEARCH("nghiên cứu khoa học",data_survey!BX371)),
ISNUMBER(SEARCH("một nửa lo",data_survey!BX371))
),2,
IF(OR(
ISNUMBER(SEARCH("học bổng",data_survey!BX371)),
ISNUMBER(SEARCH("giảm học phí",data_survey!BX371)),
ISNUMBER(SEARCH("không cần HP",data_survey!BX371)),
ISNUMBER(SEARCH("sư phạm",data_survey!BX371))
),3,4)))</f>
        <v>1</v>
      </c>
      <c r="R372" s="17">
        <f>data_survey!AN371</f>
        <v>0</v>
      </c>
      <c r="S372" s="17">
        <f>data_survey!AJ371</f>
        <v>0</v>
      </c>
      <c r="T372" s="17">
        <f>data_survey!AJ371</f>
        <v>0</v>
      </c>
      <c r="U372" s="17">
        <f>data_survey!CI371</f>
        <v>1</v>
      </c>
      <c r="V372" s="17">
        <f>data_survey!CG371</f>
        <v>1</v>
      </c>
      <c r="W372" s="17">
        <f>data_survey!CE371</f>
        <v>1</v>
      </c>
      <c r="X372" s="17">
        <f>data_survey!CC371</f>
        <v>1</v>
      </c>
      <c r="Y372" s="17">
        <f>data_survey!CA371</f>
        <v>0</v>
      </c>
      <c r="Z372" s="17">
        <f>data_survey!BN371</f>
        <v>1</v>
      </c>
      <c r="AA372" s="17">
        <f>data_survey!BP371</f>
        <v>0</v>
      </c>
      <c r="AB372" s="17">
        <f>data_survey!BQ371</f>
        <v>2</v>
      </c>
      <c r="AC372" s="17">
        <f>data_survey!BT371</f>
        <v>1</v>
      </c>
      <c r="AD372" s="17">
        <f>data_survey!CU371</f>
        <v>1</v>
      </c>
      <c r="AE372" s="17">
        <f>data_survey!CV371</f>
        <v>0</v>
      </c>
      <c r="AF372" s="17">
        <f>data_survey!CW371</f>
        <v>0</v>
      </c>
      <c r="AG372" s="17">
        <f>data_survey!CO371</f>
        <v>1</v>
      </c>
      <c r="AH372" s="17">
        <f>data_survey!DA371</f>
        <v>1</v>
      </c>
      <c r="AI372" s="17">
        <f>data_survey!DC371</f>
        <v>0</v>
      </c>
      <c r="AJ372" s="17">
        <f>data_survey!DQ371</f>
        <v>0</v>
      </c>
      <c r="AK372" s="17">
        <f>data_survey!DF371</f>
        <v>1</v>
      </c>
      <c r="AL372" s="17" t="str">
        <f>if(AK372=1, data_survey!DN371, 0)</f>
        <v/>
      </c>
      <c r="AM372" s="17">
        <f>data_survey!CM371</f>
        <v>3.5</v>
      </c>
      <c r="AN372" s="17">
        <f>data_survey!DH371</f>
        <v>0</v>
      </c>
      <c r="AO372" s="17">
        <f>data_survey!DJ371</f>
        <v>0</v>
      </c>
      <c r="AP372" s="17">
        <f>data_survey!DL371</f>
        <v>0</v>
      </c>
      <c r="AQ372" s="17">
        <f>data_survey!BC371</f>
        <v>1</v>
      </c>
      <c r="AR372" s="17">
        <f>data_survey!BD371</f>
        <v>1</v>
      </c>
      <c r="AS372" s="17">
        <f>data_survey!BE371</f>
        <v>2</v>
      </c>
      <c r="AT372" s="17">
        <f>data_survey!BF371</f>
        <v>2</v>
      </c>
      <c r="AU372" s="17">
        <f>data_survey!BG371</f>
        <v>3</v>
      </c>
      <c r="AV372" s="17">
        <f>data_survey!BH371</f>
        <v>2</v>
      </c>
      <c r="AW372" s="17">
        <f>data_survey!BI371</f>
        <v>2</v>
      </c>
      <c r="AX372" s="17">
        <f>data_survey!AP371</f>
        <v>2</v>
      </c>
      <c r="AY372" s="17">
        <f>data_survey!AQ371</f>
        <v>2</v>
      </c>
      <c r="AZ372" s="17">
        <f>data_survey!AR371</f>
        <v>2</v>
      </c>
      <c r="BA372" s="17">
        <f>data_survey!AS371</f>
        <v>2</v>
      </c>
      <c r="BB372" s="17">
        <f>data_survey!AT371</f>
        <v>1</v>
      </c>
      <c r="BC372" s="17">
        <f>data_survey!AU371</f>
        <v>2</v>
      </c>
      <c r="BD372" s="17">
        <f>data_survey!AV371</f>
        <v>3</v>
      </c>
      <c r="BE372" s="17">
        <f>data_survey!AW371</f>
        <v>2</v>
      </c>
      <c r="BF372" s="17">
        <f>data_survey!AX371</f>
        <v>1</v>
      </c>
      <c r="BG372" s="17"/>
    </row>
    <row r="373">
      <c r="A373" s="17">
        <f>if(data_survey!C372="Nam", 0, 1)</f>
        <v>1</v>
      </c>
      <c r="B373" s="17">
        <f>IFERROR(__xludf.DUMMYFUNCTION("LET(
  t, LOWER(TRIM(data_survey!E372)),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73" s="17">
        <f>IFERROR(__xludf.DUMMYFUNCTION("LET(
  t, LOWER(TRIM(data_survey!G372)),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73" s="17">
        <f>IFERROR(__xludf.DUMMYFUNCTION("LET(
  text, LOWER(data_survey!I372),
  IFERROR(
    IFS(
      REGEXMATCH(text,""ở cùng gia đình|ở trọ cùng gia đình""), 0,
      REGEXMATCH(text,""thuê trọ""), 1,
      REGEXMATCH(text,""ở ktx""), 2,
      REGEXMATCH(text,""có nhà tại khu vực đang học|c"&amp;"ó nhà|ở riêng tại chung cư""), 3,
      REGEXMATCH(text,""ở nhà người quen""), 4
    ),
  -1)
)"),1.0)</f>
        <v>1</v>
      </c>
      <c r="E373" s="17">
        <f>IFERROR(__xludf.DUMMYFUNCTION("LET(
  t, LOWER(TRIM(data_survey!K372)),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73" s="17">
        <f>IFERROR(__xludf.DUMMYFUNCTION("LET(
  t, LOWER(TRIM(data_survey!M372)),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73" s="17">
        <f>if(data_survey!O372="Có", 1, 0)</f>
        <v>0</v>
      </c>
      <c r="H373" s="17">
        <f>if(data_survey!R372="", 0, data_survey!R372)</f>
        <v>0</v>
      </c>
      <c r="I373" s="17">
        <f>data_survey!W372</f>
        <v>0</v>
      </c>
      <c r="J373" s="17">
        <f>if(data_survey!AF372="Không áp lực", 0, if(data_survey!AF372="Có chút áp lực", 1, if(data_survey!AF372="Áp lực nhiều", 2, 3)))</f>
        <v>1</v>
      </c>
      <c r="K373" s="17">
        <f>SWITCH(data_survey!AG372,
 "Không ảnh hưởng",0,
 "Có chút ảnh hưởng",1,
 "Ảnh hưởng nhiều",2,
 "Ảnh hưởng rất nhiều",3)</f>
        <v>0</v>
      </c>
      <c r="L373" s="17">
        <f>SWITCH(data_survey!AD372,
 "Không",0,
 "Có một chút",1,
 "Rất lo lắng",2)</f>
        <v>1</v>
      </c>
      <c r="M373" s="17">
        <f>SWITCH(data_survey!AE372,
 "Không",0,
 "Có một chút",1,
 "Nhiều",2)</f>
        <v>0</v>
      </c>
      <c r="N373" s="17">
        <f>data_survey!BV372</f>
        <v>3</v>
      </c>
      <c r="O373" s="17">
        <f>SWITCH(data_survey!BY372,
 "Không",0,
 "Có",1,
 "Nhiều",2)</f>
        <v>1</v>
      </c>
      <c r="P373" s="17">
        <f>if(data_survey!BW372="Không", 0, 1)</f>
        <v>1</v>
      </c>
      <c r="Q373" s="17">
        <f>IF(OR(
ISNUMBER(SEARCH("cha",data_survey!BX372)),
ISNUMBER(SEARCH("mẹ",data_survey!BX372)),
ISNUMBER(SEARCH("ba mẹ",data_survey!BX372)),
ISNUMBER(SEARCH("bame",data_survey!BX372)),
ISNUMBER(SEARCH("gia đình",data_survey!BX372)),
ISNUMBER(SEARCH("chị",data_survey!BX372)),
ISNUMBER(SEARCH("anh",data_survey!BX372)),
ISNUMBER(SEARCH("ông bà",data_survey!BX372)),
ISNUMBER(SEARCH("giám hộ",data_survey!BX372))
),1,
IF(OR(
ISNUMBER(SEARCH("bản thân",data_survey!BX372)),
ISNUMBER(SEARCH("tự mình",data_survey!BX372)),
ISNUMBER(SEARCH("tự bản thân",data_survey!BX372)),
ISNUMBER(SEARCH("tiền đi làm",data_survey!BX372)),
ISNUMBER(SEARCH("nghiên cứu khoa học",data_survey!BX372)),
ISNUMBER(SEARCH("một nửa lo",data_survey!BX372))
),2,
IF(OR(
ISNUMBER(SEARCH("học bổng",data_survey!BX372)),
ISNUMBER(SEARCH("giảm học phí",data_survey!BX372)),
ISNUMBER(SEARCH("không cần HP",data_survey!BX372)),
ISNUMBER(SEARCH("sư phạm",data_survey!BX372))
),3,4)))</f>
        <v>1</v>
      </c>
      <c r="R373" s="17">
        <f>data_survey!AN372</f>
        <v>0</v>
      </c>
      <c r="S373" s="17">
        <f>data_survey!AJ372</f>
        <v>0</v>
      </c>
      <c r="T373" s="17">
        <f>data_survey!AJ372</f>
        <v>0</v>
      </c>
      <c r="U373" s="17">
        <f>data_survey!CI372</f>
        <v>0</v>
      </c>
      <c r="V373" s="17">
        <f>data_survey!CG372</f>
        <v>0</v>
      </c>
      <c r="W373" s="17">
        <f>data_survey!CE372</f>
        <v>1</v>
      </c>
      <c r="X373" s="17">
        <f>data_survey!CC372</f>
        <v>0</v>
      </c>
      <c r="Y373" s="17">
        <f>data_survey!CA372</f>
        <v>1</v>
      </c>
      <c r="Z373" s="17">
        <f>data_survey!BN372</f>
        <v>3</v>
      </c>
      <c r="AA373" s="17">
        <f>data_survey!BP372</f>
        <v>0</v>
      </c>
      <c r="AB373" s="17">
        <f>data_survey!BQ372</f>
        <v>4</v>
      </c>
      <c r="AC373" s="17">
        <f>data_survey!BT372</f>
        <v>1</v>
      </c>
      <c r="AD373" s="17">
        <f>data_survey!CU372</f>
        <v>0</v>
      </c>
      <c r="AE373" s="17">
        <f>data_survey!CV372</f>
        <v>0</v>
      </c>
      <c r="AF373" s="17">
        <f>data_survey!CW372</f>
        <v>0</v>
      </c>
      <c r="AG373" s="17">
        <f>data_survey!CO372</f>
        <v>0</v>
      </c>
      <c r="AH373" s="17">
        <f>data_survey!DA372</f>
        <v>0</v>
      </c>
      <c r="AI373" s="17">
        <f>data_survey!DC372</f>
        <v>0</v>
      </c>
      <c r="AJ373" s="17">
        <f>data_survey!DQ372</f>
        <v>0</v>
      </c>
      <c r="AK373" s="17">
        <f>data_survey!DF372</f>
        <v>1</v>
      </c>
      <c r="AL373" s="17">
        <f>if(AK373=1, data_survey!DN372, 0)</f>
        <v>0.5</v>
      </c>
      <c r="AM373" s="17">
        <f>data_survey!CM372</f>
        <v>3.5</v>
      </c>
      <c r="AN373" s="17">
        <f>data_survey!DH372</f>
        <v>1</v>
      </c>
      <c r="AO373" s="17">
        <f>data_survey!DJ372</f>
        <v>0</v>
      </c>
      <c r="AP373" s="17">
        <f>data_survey!DL372</f>
        <v>1</v>
      </c>
      <c r="AQ373" s="17">
        <f>data_survey!BC372</f>
        <v>1</v>
      </c>
      <c r="AR373" s="17">
        <f>data_survey!BD372</f>
        <v>1</v>
      </c>
      <c r="AS373" s="17">
        <f>data_survey!BE372</f>
        <v>1</v>
      </c>
      <c r="AT373" s="17">
        <f>data_survey!BF372</f>
        <v>2</v>
      </c>
      <c r="AU373" s="17">
        <f>data_survey!BG372</f>
        <v>2</v>
      </c>
      <c r="AV373" s="17">
        <f>data_survey!BH372</f>
        <v>1</v>
      </c>
      <c r="AW373" s="17">
        <f>data_survey!BI372</f>
        <v>1</v>
      </c>
      <c r="AX373" s="17">
        <f>data_survey!AP372</f>
        <v>2</v>
      </c>
      <c r="AY373" s="17">
        <f>data_survey!AQ372</f>
        <v>2</v>
      </c>
      <c r="AZ373" s="17">
        <f>data_survey!AR372</f>
        <v>1</v>
      </c>
      <c r="BA373" s="17">
        <f>data_survey!AS372</f>
        <v>1</v>
      </c>
      <c r="BB373" s="17">
        <f>data_survey!AT372</f>
        <v>2</v>
      </c>
      <c r="BC373" s="17">
        <f>data_survey!AU372</f>
        <v>1</v>
      </c>
      <c r="BD373" s="17">
        <f>data_survey!AV372</f>
        <v>2</v>
      </c>
      <c r="BE373" s="17">
        <f>data_survey!AW372</f>
        <v>1</v>
      </c>
      <c r="BF373" s="17">
        <f>data_survey!AX372</f>
        <v>1</v>
      </c>
      <c r="BG373" s="17"/>
    </row>
    <row r="374">
      <c r="A374" s="17">
        <f>if(data_survey!C373="Nam", 0, 1)</f>
        <v>1</v>
      </c>
      <c r="B374" s="17">
        <f>IFERROR(__xludf.DUMMYFUNCTION("LET(
  t, LOWER(TRIM(data_survey!E373)),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74" s="17">
        <f>IFERROR(__xludf.DUMMYFUNCTION("LET(
  t, LOWER(TRIM(data_survey!G373)),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74" s="17">
        <f>IFERROR(__xludf.DUMMYFUNCTION("LET(
  text, LOWER(data_survey!I373),
  IFERROR(
    IFS(
      REGEXMATCH(text,""ở cùng gia đình|ở trọ cùng gia đình""), 0,
      REGEXMATCH(text,""thuê trọ""), 1,
      REGEXMATCH(text,""ở ktx""), 2,
      REGEXMATCH(text,""có nhà tại khu vực đang học|c"&amp;"ó nhà|ở riêng tại chung cư""), 3,
      REGEXMATCH(text,""ở nhà người quen""), 4
    ),
  -1)
)"),2.0)</f>
        <v>2</v>
      </c>
      <c r="E374" s="17">
        <f>IFERROR(__xludf.DUMMYFUNCTION("LET(
  t, LOWER(TRIM(data_survey!K373)),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74" s="17">
        <f>IFERROR(__xludf.DUMMYFUNCTION("LET(
  t, LOWER(TRIM(data_survey!M373)),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74" s="17">
        <f>if(data_survey!O373="Có", 1, 0)</f>
        <v>0</v>
      </c>
      <c r="H374" s="17">
        <f>if(data_survey!R373="", 0, data_survey!R373)</f>
        <v>0</v>
      </c>
      <c r="I374" s="17">
        <f>data_survey!W373</f>
        <v>0</v>
      </c>
      <c r="J374" s="17">
        <f>if(data_survey!AF373="Không áp lực", 0, if(data_survey!AF373="Có chút áp lực", 1, if(data_survey!AF373="Áp lực nhiều", 2, 3)))</f>
        <v>2</v>
      </c>
      <c r="K374" s="17">
        <f>SWITCH(data_survey!AG373,
 "Không ảnh hưởng",0,
 "Có chút ảnh hưởng",1,
 "Ảnh hưởng nhiều",2,
 "Ảnh hưởng rất nhiều",3)</f>
        <v>1</v>
      </c>
      <c r="L374" s="17">
        <f>SWITCH(data_survey!AD373,
 "Không",0,
 "Có một chút",1,
 "Rất lo lắng",2)</f>
        <v>2</v>
      </c>
      <c r="M374" s="17">
        <f>SWITCH(data_survey!AE373,
 "Không",0,
 "Có một chút",1,
 "Nhiều",2)</f>
        <v>1</v>
      </c>
      <c r="N374" s="17">
        <f>data_survey!BV373</f>
        <v>3</v>
      </c>
      <c r="O374" s="17">
        <f>SWITCH(data_survey!BY373,
 "Không",0,
 "Có",1,
 "Nhiều",2)</f>
        <v>0</v>
      </c>
      <c r="P374" s="17">
        <f>if(data_survey!BW373="Không", 0, 1)</f>
        <v>1</v>
      </c>
      <c r="Q374" s="17">
        <f>IF(OR(
ISNUMBER(SEARCH("cha",data_survey!BX373)),
ISNUMBER(SEARCH("mẹ",data_survey!BX373)),
ISNUMBER(SEARCH("ba mẹ",data_survey!BX373)),
ISNUMBER(SEARCH("bame",data_survey!BX373)),
ISNUMBER(SEARCH("gia đình",data_survey!BX373)),
ISNUMBER(SEARCH("chị",data_survey!BX373)),
ISNUMBER(SEARCH("anh",data_survey!BX373)),
ISNUMBER(SEARCH("ông bà",data_survey!BX373)),
ISNUMBER(SEARCH("giám hộ",data_survey!BX373))
),1,
IF(OR(
ISNUMBER(SEARCH("bản thân",data_survey!BX373)),
ISNUMBER(SEARCH("tự mình",data_survey!BX373)),
ISNUMBER(SEARCH("tự bản thân",data_survey!BX373)),
ISNUMBER(SEARCH("tiền đi làm",data_survey!BX373)),
ISNUMBER(SEARCH("nghiên cứu khoa học",data_survey!BX373)),
ISNUMBER(SEARCH("một nửa lo",data_survey!BX373))
),2,
IF(OR(
ISNUMBER(SEARCH("học bổng",data_survey!BX373)),
ISNUMBER(SEARCH("giảm học phí",data_survey!BX373)),
ISNUMBER(SEARCH("không cần HP",data_survey!BX373)),
ISNUMBER(SEARCH("sư phạm",data_survey!BX373))
),3,4)))</f>
        <v>1</v>
      </c>
      <c r="R374" s="17">
        <f>data_survey!AN373</f>
        <v>0</v>
      </c>
      <c r="S374" s="17">
        <f>data_survey!AJ373</f>
        <v>0</v>
      </c>
      <c r="T374" s="17">
        <f>data_survey!AJ373</f>
        <v>0</v>
      </c>
      <c r="U374" s="17">
        <f>data_survey!CI373</f>
        <v>1</v>
      </c>
      <c r="V374" s="17">
        <f>data_survey!CG373</f>
        <v>0</v>
      </c>
      <c r="W374" s="17">
        <f>data_survey!CE373</f>
        <v>0</v>
      </c>
      <c r="X374" s="17">
        <f>data_survey!CC373</f>
        <v>1</v>
      </c>
      <c r="Y374" s="17">
        <f>data_survey!CA373</f>
        <v>1</v>
      </c>
      <c r="Z374" s="17">
        <f>data_survey!BN373</f>
        <v>1</v>
      </c>
      <c r="AA374" s="17">
        <f>data_survey!BP373</f>
        <v>0</v>
      </c>
      <c r="AB374" s="17">
        <f>data_survey!BQ373</f>
        <v>1</v>
      </c>
      <c r="AC374" s="17">
        <f>data_survey!BT373</f>
        <v>1</v>
      </c>
      <c r="AD374" s="17">
        <f>data_survey!CU373</f>
        <v>0</v>
      </c>
      <c r="AE374" s="17">
        <f>data_survey!CV373</f>
        <v>0</v>
      </c>
      <c r="AF374" s="17">
        <f>data_survey!CW373</f>
        <v>0</v>
      </c>
      <c r="AG374" s="17">
        <f>data_survey!CO373</f>
        <v>0</v>
      </c>
      <c r="AH374" s="17">
        <f>data_survey!DA373</f>
        <v>0</v>
      </c>
      <c r="AI374" s="17">
        <f>data_survey!DC373</f>
        <v>0</v>
      </c>
      <c r="AJ374" s="17">
        <f>data_survey!DQ373</f>
        <v>0</v>
      </c>
      <c r="AK374" s="17">
        <f>data_survey!DF373</f>
        <v>0</v>
      </c>
      <c r="AL374" s="17">
        <f>if(AK374=1, data_survey!DN373, 0)</f>
        <v>0</v>
      </c>
      <c r="AM374" s="17">
        <f>data_survey!CM373</f>
        <v>6</v>
      </c>
      <c r="AN374" s="17">
        <f>data_survey!DH373</f>
        <v>0</v>
      </c>
      <c r="AO374" s="17">
        <f>data_survey!DJ373</f>
        <v>0</v>
      </c>
      <c r="AP374" s="17">
        <f>data_survey!DL373</f>
        <v>0</v>
      </c>
      <c r="AQ374" s="17">
        <f>data_survey!BC373</f>
        <v>2</v>
      </c>
      <c r="AR374" s="17">
        <f>data_survey!BD373</f>
        <v>1</v>
      </c>
      <c r="AS374" s="17">
        <f>data_survey!BE373</f>
        <v>2</v>
      </c>
      <c r="AT374" s="17">
        <f>data_survey!BF373</f>
        <v>1</v>
      </c>
      <c r="AU374" s="17">
        <f>data_survey!BG373</f>
        <v>3</v>
      </c>
      <c r="AV374" s="17">
        <f>data_survey!BH373</f>
        <v>1</v>
      </c>
      <c r="AW374" s="17">
        <f>data_survey!BI373</f>
        <v>4</v>
      </c>
      <c r="AX374" s="17">
        <f>data_survey!AP373</f>
        <v>2</v>
      </c>
      <c r="AY374" s="17">
        <f>data_survey!AQ373</f>
        <v>1</v>
      </c>
      <c r="AZ374" s="17">
        <f>data_survey!AR373</f>
        <v>4</v>
      </c>
      <c r="BA374" s="17">
        <f>data_survey!AS373</f>
        <v>4</v>
      </c>
      <c r="BB374" s="17">
        <f>data_survey!AT373</f>
        <v>3</v>
      </c>
      <c r="BC374" s="17">
        <f>data_survey!AU373</f>
        <v>2</v>
      </c>
      <c r="BD374" s="17">
        <f>data_survey!AV373</f>
        <v>3</v>
      </c>
      <c r="BE374" s="17">
        <f>data_survey!AW373</f>
        <v>1</v>
      </c>
      <c r="BF374" s="17">
        <f>data_survey!AX373</f>
        <v>1</v>
      </c>
      <c r="BG374" s="17"/>
    </row>
    <row r="375">
      <c r="A375" s="17">
        <f>if(data_survey!C374="Nam", 0, 1)</f>
        <v>0</v>
      </c>
      <c r="B375" s="17">
        <f>IFERROR(__xludf.DUMMYFUNCTION("LET(
  t, LOWER(TRIM(data_survey!E374)),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75" s="17">
        <f>IFERROR(__xludf.DUMMYFUNCTION("LET(
  t, LOWER(TRIM(data_survey!G374)),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75" s="17">
        <f>IFERROR(__xludf.DUMMYFUNCTION("LET(
  text, LOWER(data_survey!I374),
  IFERROR(
    IFS(
      REGEXMATCH(text,""ở cùng gia đình|ở trọ cùng gia đình""), 0,
      REGEXMATCH(text,""thuê trọ""), 1,
      REGEXMATCH(text,""ở ktx""), 2,
      REGEXMATCH(text,""có nhà tại khu vực đang học|c"&amp;"ó nhà|ở riêng tại chung cư""), 3,
      REGEXMATCH(text,""ở nhà người quen""), 4
    ),
  -1)
)"),1.0)</f>
        <v>1</v>
      </c>
      <c r="E375" s="17">
        <f>IFERROR(__xludf.DUMMYFUNCTION("LET(
  t, LOWER(TRIM(data_survey!K374)),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75" s="17">
        <f>IFERROR(__xludf.DUMMYFUNCTION("LET(
  t, LOWER(TRIM(data_survey!M374)),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75" s="17">
        <f>if(data_survey!O374="Có", 1, 0)</f>
        <v>0</v>
      </c>
      <c r="H375" s="17">
        <f>if(data_survey!R374="", 0, data_survey!R374)</f>
        <v>0</v>
      </c>
      <c r="I375" s="17">
        <f>data_survey!W374</f>
        <v>0</v>
      </c>
      <c r="J375" s="17">
        <f>if(data_survey!AF374="Không áp lực", 0, if(data_survey!AF374="Có chút áp lực", 1, if(data_survey!AF374="Áp lực nhiều", 2, 3)))</f>
        <v>2</v>
      </c>
      <c r="K375" s="17">
        <f>SWITCH(data_survey!AG374,
 "Không ảnh hưởng",0,
 "Có chút ảnh hưởng",1,
 "Ảnh hưởng nhiều",2,
 "Ảnh hưởng rất nhiều",3)</f>
        <v>2</v>
      </c>
      <c r="L375" s="17">
        <f>SWITCH(data_survey!AD374,
 "Không",0,
 "Có một chút",1,
 "Rất lo lắng",2)</f>
        <v>2</v>
      </c>
      <c r="M375" s="17">
        <f>SWITCH(data_survey!AE374,
 "Không",0,
 "Có một chút",1,
 "Nhiều",2)</f>
        <v>0</v>
      </c>
      <c r="N375" s="17">
        <f>data_survey!BV374</f>
        <v>1</v>
      </c>
      <c r="O375" s="17">
        <f>SWITCH(data_survey!BY374,
 "Không",0,
 "Có",1,
 "Nhiều",2)</f>
        <v>1</v>
      </c>
      <c r="P375" s="17">
        <f>if(data_survey!BW374="Không", 0, 1)</f>
        <v>1</v>
      </c>
      <c r="Q375" s="17">
        <f>IF(OR(
ISNUMBER(SEARCH("cha",data_survey!BX374)),
ISNUMBER(SEARCH("mẹ",data_survey!BX374)),
ISNUMBER(SEARCH("ba mẹ",data_survey!BX374)),
ISNUMBER(SEARCH("bame",data_survey!BX374)),
ISNUMBER(SEARCH("gia đình",data_survey!BX374)),
ISNUMBER(SEARCH("chị",data_survey!BX374)),
ISNUMBER(SEARCH("anh",data_survey!BX374)),
ISNUMBER(SEARCH("ông bà",data_survey!BX374)),
ISNUMBER(SEARCH("giám hộ",data_survey!BX374))
),1,
IF(OR(
ISNUMBER(SEARCH("bản thân",data_survey!BX374)),
ISNUMBER(SEARCH("tự mình",data_survey!BX374)),
ISNUMBER(SEARCH("tự bản thân",data_survey!BX374)),
ISNUMBER(SEARCH("tiền đi làm",data_survey!BX374)),
ISNUMBER(SEARCH("nghiên cứu khoa học",data_survey!BX374)),
ISNUMBER(SEARCH("một nửa lo",data_survey!BX374))
),2,
IF(OR(
ISNUMBER(SEARCH("học bổng",data_survey!BX374)),
ISNUMBER(SEARCH("giảm học phí",data_survey!BX374)),
ISNUMBER(SEARCH("không cần HP",data_survey!BX374)),
ISNUMBER(SEARCH("sư phạm",data_survey!BX374))
),3,4)))</f>
        <v>1</v>
      </c>
      <c r="R375" s="17">
        <f>data_survey!AN374</f>
        <v>0</v>
      </c>
      <c r="S375" s="17">
        <f>data_survey!AJ374</f>
        <v>0</v>
      </c>
      <c r="T375" s="17">
        <f>data_survey!AJ374</f>
        <v>0</v>
      </c>
      <c r="U375" s="17">
        <f>data_survey!CI374</f>
        <v>2</v>
      </c>
      <c r="V375" s="17">
        <f>data_survey!CG374</f>
        <v>2</v>
      </c>
      <c r="W375" s="17">
        <f>data_survey!CE374</f>
        <v>2</v>
      </c>
      <c r="X375" s="17">
        <f>data_survey!CC374</f>
        <v>2</v>
      </c>
      <c r="Y375" s="17">
        <f>data_survey!CA374</f>
        <v>1</v>
      </c>
      <c r="Z375" s="17">
        <f>data_survey!BN374</f>
        <v>4</v>
      </c>
      <c r="AA375" s="17">
        <f>data_survey!BP374</f>
        <v>1</v>
      </c>
      <c r="AB375" s="17">
        <f>data_survey!BQ374</f>
        <v>3</v>
      </c>
      <c r="AC375" s="17">
        <f>data_survey!BT374</f>
        <v>1</v>
      </c>
      <c r="AD375" s="17">
        <f>data_survey!CU374</f>
        <v>0</v>
      </c>
      <c r="AE375" s="17">
        <f>data_survey!CV374</f>
        <v>0</v>
      </c>
      <c r="AF375" s="17">
        <f>data_survey!CW374</f>
        <v>0</v>
      </c>
      <c r="AG375" s="17">
        <f>data_survey!CO374</f>
        <v>1</v>
      </c>
      <c r="AH375" s="17">
        <f>data_survey!DA374</f>
        <v>0</v>
      </c>
      <c r="AI375" s="17">
        <f>data_survey!DC374</f>
        <v>0</v>
      </c>
      <c r="AJ375" s="17">
        <f>data_survey!DQ374</f>
        <v>0</v>
      </c>
      <c r="AK375" s="17">
        <f>data_survey!DF374</f>
        <v>1</v>
      </c>
      <c r="AL375" s="17">
        <f>if(AK375=1, data_survey!DN374, 0)</f>
        <v>1.5</v>
      </c>
      <c r="AM375" s="17">
        <f>data_survey!CM374</f>
        <v>3.5</v>
      </c>
      <c r="AN375" s="17">
        <f>data_survey!DH374</f>
        <v>1</v>
      </c>
      <c r="AO375" s="17">
        <f>data_survey!DJ374</f>
        <v>1</v>
      </c>
      <c r="AP375" s="17">
        <f>data_survey!DL374</f>
        <v>0</v>
      </c>
      <c r="AQ375" s="17">
        <f>data_survey!BC374</f>
        <v>3</v>
      </c>
      <c r="AR375" s="17">
        <f>data_survey!BD374</f>
        <v>3</v>
      </c>
      <c r="AS375" s="17">
        <f>data_survey!BE374</f>
        <v>4</v>
      </c>
      <c r="AT375" s="17">
        <f>data_survey!BF374</f>
        <v>3</v>
      </c>
      <c r="AU375" s="17">
        <f>data_survey!BG374</f>
        <v>2</v>
      </c>
      <c r="AV375" s="17">
        <f>data_survey!BH374</f>
        <v>2</v>
      </c>
      <c r="AW375" s="17">
        <f>data_survey!BI374</f>
        <v>4</v>
      </c>
      <c r="AX375" s="17">
        <f>data_survey!AP374</f>
        <v>3</v>
      </c>
      <c r="AY375" s="17">
        <f>data_survey!AQ374</f>
        <v>3</v>
      </c>
      <c r="AZ375" s="17">
        <f>data_survey!AR374</f>
        <v>3</v>
      </c>
      <c r="BA375" s="17">
        <f>data_survey!AS374</f>
        <v>3</v>
      </c>
      <c r="BB375" s="17">
        <f>data_survey!AT374</f>
        <v>2</v>
      </c>
      <c r="BC375" s="17">
        <f>data_survey!AU374</f>
        <v>4</v>
      </c>
      <c r="BD375" s="17">
        <f>data_survey!AV374</f>
        <v>2</v>
      </c>
      <c r="BE375" s="17">
        <f>data_survey!AW374</f>
        <v>2</v>
      </c>
      <c r="BF375" s="17">
        <f>data_survey!AX374</f>
        <v>2</v>
      </c>
      <c r="BG375" s="17"/>
    </row>
    <row r="376">
      <c r="A376" s="17">
        <f>if(data_survey!C375="Nam", 0, 1)</f>
        <v>1</v>
      </c>
      <c r="B376" s="17">
        <f>IFERROR(__xludf.DUMMYFUNCTION("LET(
  t, LOWER(TRIM(data_survey!E375)),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76" s="17">
        <f>IFERROR(__xludf.DUMMYFUNCTION("LET(
  t, LOWER(TRIM(data_survey!G375)),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76" s="17">
        <f>IFERROR(__xludf.DUMMYFUNCTION("LET(
  text, LOWER(data_survey!I375),
  IFERROR(
    IFS(
      REGEXMATCH(text,""ở cùng gia đình|ở trọ cùng gia đình""), 0,
      REGEXMATCH(text,""thuê trọ""), 1,
      REGEXMATCH(text,""ở ktx""), 2,
      REGEXMATCH(text,""có nhà tại khu vực đang học|c"&amp;"ó nhà|ở riêng tại chung cư""), 3,
      REGEXMATCH(text,""ở nhà người quen""), 4
    ),
  -1)
)"),0.0)</f>
        <v>0</v>
      </c>
      <c r="E376" s="17">
        <f>IFERROR(__xludf.DUMMYFUNCTION("LET(
  t, LOWER(TRIM(data_survey!K375)),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376" s="17">
        <f>IFERROR(__xludf.DUMMYFUNCTION("LET(
  t, LOWER(TRIM(data_survey!M375)),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76" s="17">
        <f>if(data_survey!O375="Có", 1, 0)</f>
        <v>1</v>
      </c>
      <c r="H376" s="17">
        <f>if(data_survey!R375="", 0, data_survey!R375)</f>
        <v>2</v>
      </c>
      <c r="I376" s="17">
        <f>data_survey!W375</f>
        <v>10</v>
      </c>
      <c r="J376" s="17">
        <f>if(data_survey!AF375="Không áp lực", 0, if(data_survey!AF375="Có chút áp lực", 1, if(data_survey!AF375="Áp lực nhiều", 2, 3)))</f>
        <v>2</v>
      </c>
      <c r="K376" s="17">
        <f>SWITCH(data_survey!AG375,
 "Không ảnh hưởng",0,
 "Có chút ảnh hưởng",1,
 "Ảnh hưởng nhiều",2,
 "Ảnh hưởng rất nhiều",3)</f>
        <v>2</v>
      </c>
      <c r="L376" s="17">
        <f>SWITCH(data_survey!AD375,
 "Không",0,
 "Có một chút",1,
 "Rất lo lắng",2)</f>
        <v>1</v>
      </c>
      <c r="M376" s="17">
        <f>SWITCH(data_survey!AE375,
 "Không",0,
 "Có một chút",1,
 "Nhiều",2)</f>
        <v>0</v>
      </c>
      <c r="N376" s="17">
        <f>data_survey!BV375</f>
        <v>4</v>
      </c>
      <c r="O376" s="17">
        <f>SWITCH(data_survey!BY375,
 "Không",0,
 "Có",1,
 "Nhiều",2)</f>
        <v>0</v>
      </c>
      <c r="P376" s="17">
        <f>if(data_survey!BW375="Không", 0, 1)</f>
        <v>1</v>
      </c>
      <c r="Q376" s="17">
        <f>IF(OR(
ISNUMBER(SEARCH("cha",data_survey!BX375)),
ISNUMBER(SEARCH("mẹ",data_survey!BX375)),
ISNUMBER(SEARCH("ba mẹ",data_survey!BX375)),
ISNUMBER(SEARCH("bame",data_survey!BX375)),
ISNUMBER(SEARCH("gia đình",data_survey!BX375)),
ISNUMBER(SEARCH("chị",data_survey!BX375)),
ISNUMBER(SEARCH("anh",data_survey!BX375)),
ISNUMBER(SEARCH("ông bà",data_survey!BX375)),
ISNUMBER(SEARCH("giám hộ",data_survey!BX375))
),1,
IF(OR(
ISNUMBER(SEARCH("bản thân",data_survey!BX375)),
ISNUMBER(SEARCH("tự mình",data_survey!BX375)),
ISNUMBER(SEARCH("tự bản thân",data_survey!BX375)),
ISNUMBER(SEARCH("tiền đi làm",data_survey!BX375)),
ISNUMBER(SEARCH("nghiên cứu khoa học",data_survey!BX375)),
ISNUMBER(SEARCH("một nửa lo",data_survey!BX375))
),2,
IF(OR(
ISNUMBER(SEARCH("học bổng",data_survey!BX375)),
ISNUMBER(SEARCH("giảm học phí",data_survey!BX375)),
ISNUMBER(SEARCH("không cần HP",data_survey!BX375)),
ISNUMBER(SEARCH("sư phạm",data_survey!BX375))
),3,4)))</f>
        <v>1</v>
      </c>
      <c r="R376" s="17">
        <f>data_survey!AN375</f>
        <v>0</v>
      </c>
      <c r="S376" s="17">
        <f>data_survey!AJ375</f>
        <v>0</v>
      </c>
      <c r="T376" s="17">
        <f>data_survey!AJ375</f>
        <v>0</v>
      </c>
      <c r="U376" s="17">
        <f>data_survey!CI375</f>
        <v>0</v>
      </c>
      <c r="V376" s="17">
        <f>data_survey!CG375</f>
        <v>1</v>
      </c>
      <c r="W376" s="17">
        <f>data_survey!CE375</f>
        <v>0</v>
      </c>
      <c r="X376" s="17">
        <f>data_survey!CC375</f>
        <v>1</v>
      </c>
      <c r="Y376" s="17">
        <f>data_survey!CA375</f>
        <v>1</v>
      </c>
      <c r="Z376" s="17">
        <f>data_survey!BN375</f>
        <v>1</v>
      </c>
      <c r="AA376" s="17">
        <f>data_survey!BP375</f>
        <v>0</v>
      </c>
      <c r="AB376" s="17">
        <f>data_survey!BQ375</f>
        <v>1</v>
      </c>
      <c r="AC376" s="17">
        <f>data_survey!BT375</f>
        <v>0</v>
      </c>
      <c r="AD376" s="17">
        <f>data_survey!CU375</f>
        <v>0</v>
      </c>
      <c r="AE376" s="17">
        <f>data_survey!CV375</f>
        <v>0</v>
      </c>
      <c r="AF376" s="17">
        <f>data_survey!CW375</f>
        <v>0</v>
      </c>
      <c r="AG376" s="17">
        <f>data_survey!CO375</f>
        <v>0</v>
      </c>
      <c r="AH376" s="17">
        <f>data_survey!DA375</f>
        <v>0</v>
      </c>
      <c r="AI376" s="17">
        <f>data_survey!DC375</f>
        <v>0</v>
      </c>
      <c r="AJ376" s="17">
        <f>data_survey!DQ375</f>
        <v>0</v>
      </c>
      <c r="AK376" s="17">
        <f>data_survey!DF375</f>
        <v>1</v>
      </c>
      <c r="AL376" s="17">
        <f>if(AK376=1, data_survey!DN375, 0)</f>
        <v>5</v>
      </c>
      <c r="AM376" s="17">
        <f>data_survey!CM375</f>
        <v>3.5</v>
      </c>
      <c r="AN376" s="17">
        <f>data_survey!DH375</f>
        <v>0</v>
      </c>
      <c r="AO376" s="17">
        <f>data_survey!DJ375</f>
        <v>0</v>
      </c>
      <c r="AP376" s="17">
        <f>data_survey!DL375</f>
        <v>0</v>
      </c>
      <c r="AQ376" s="17">
        <f>data_survey!BC375</f>
        <v>2</v>
      </c>
      <c r="AR376" s="17">
        <f>data_survey!BD375</f>
        <v>1</v>
      </c>
      <c r="AS376" s="17">
        <f>data_survey!BE375</f>
        <v>2</v>
      </c>
      <c r="AT376" s="17">
        <f>data_survey!BF375</f>
        <v>1</v>
      </c>
      <c r="AU376" s="17">
        <f>data_survey!BG375</f>
        <v>3</v>
      </c>
      <c r="AV376" s="17">
        <f>data_survey!BH375</f>
        <v>1</v>
      </c>
      <c r="AW376" s="17">
        <f>data_survey!BI375</f>
        <v>1</v>
      </c>
      <c r="AX376" s="17">
        <f>data_survey!AP375</f>
        <v>1</v>
      </c>
      <c r="AY376" s="17">
        <f>data_survey!AQ375</f>
        <v>2</v>
      </c>
      <c r="AZ376" s="17">
        <f>data_survey!AR375</f>
        <v>1</v>
      </c>
      <c r="BA376" s="17">
        <f>data_survey!AS375</f>
        <v>2</v>
      </c>
      <c r="BB376" s="17">
        <f>data_survey!AT375</f>
        <v>1</v>
      </c>
      <c r="BC376" s="17">
        <f>data_survey!AU375</f>
        <v>2</v>
      </c>
      <c r="BD376" s="17">
        <f>data_survey!AV375</f>
        <v>2</v>
      </c>
      <c r="BE376" s="17">
        <f>data_survey!AW375</f>
        <v>1</v>
      </c>
      <c r="BF376" s="17">
        <f>data_survey!AX375</f>
        <v>1</v>
      </c>
      <c r="BG376" s="17"/>
    </row>
    <row r="377">
      <c r="A377" s="17">
        <f>if(data_survey!C376="Nam", 0, 1)</f>
        <v>1</v>
      </c>
      <c r="B377" s="17">
        <f>IFERROR(__xludf.DUMMYFUNCTION("LET(
  t, LOWER(TRIM(data_survey!E376)),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377" s="17">
        <f>IFERROR(__xludf.DUMMYFUNCTION("LET(
  t, LOWER(TRIM(data_survey!G376)),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77" s="17">
        <f>IFERROR(__xludf.DUMMYFUNCTION("LET(
  text, LOWER(data_survey!I376),
  IFERROR(
    IFS(
      REGEXMATCH(text,""ở cùng gia đình|ở trọ cùng gia đình""), 0,
      REGEXMATCH(text,""thuê trọ""), 1,
      REGEXMATCH(text,""ở ktx""), 2,
      REGEXMATCH(text,""có nhà tại khu vực đang học|c"&amp;"ó nhà|ở riêng tại chung cư""), 3,
      REGEXMATCH(text,""ở nhà người quen""), 4
    ),
  -1)
)"),0.0)</f>
        <v>0</v>
      </c>
      <c r="E377" s="17">
        <f>IFERROR(__xludf.DUMMYFUNCTION("LET(
  t, LOWER(TRIM(data_survey!K376)),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77" s="17">
        <f>IFERROR(__xludf.DUMMYFUNCTION("LET(
  t, LOWER(TRIM(data_survey!M376)),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77" s="17">
        <f>if(data_survey!O376="Có", 1, 0)</f>
        <v>0</v>
      </c>
      <c r="H377" s="17">
        <f>if(data_survey!R376="", 0, data_survey!R376)</f>
        <v>0</v>
      </c>
      <c r="I377" s="17">
        <f>data_survey!W376</f>
        <v>0</v>
      </c>
      <c r="J377" s="17">
        <f>if(data_survey!AF376="Không áp lực", 0, if(data_survey!AF376="Có chút áp lực", 1, if(data_survey!AF376="Áp lực nhiều", 2, 3)))</f>
        <v>0</v>
      </c>
      <c r="K377" s="17">
        <f>SWITCH(data_survey!AG376,
 "Không ảnh hưởng",0,
 "Có chút ảnh hưởng",1,
 "Ảnh hưởng nhiều",2,
 "Ảnh hưởng rất nhiều",3)</f>
        <v>0</v>
      </c>
      <c r="L377" s="17">
        <f>SWITCH(data_survey!AD376,
 "Không",0,
 "Có một chút",1,
 "Rất lo lắng",2)</f>
        <v>1</v>
      </c>
      <c r="M377" s="17">
        <f>SWITCH(data_survey!AE376,
 "Không",0,
 "Có một chút",1,
 "Nhiều",2)</f>
        <v>0</v>
      </c>
      <c r="N377" s="17">
        <f>data_survey!BV376</f>
        <v>4</v>
      </c>
      <c r="O377" s="17">
        <f>SWITCH(data_survey!BY376,
 "Không",0,
 "Có",1,
 "Nhiều",2)</f>
        <v>1</v>
      </c>
      <c r="P377" s="17">
        <f>if(data_survey!BW376="Không", 0, 1)</f>
        <v>0</v>
      </c>
      <c r="Q377" s="17">
        <f>IF(OR(
ISNUMBER(SEARCH("cha",data_survey!BX376)),
ISNUMBER(SEARCH("mẹ",data_survey!BX376)),
ISNUMBER(SEARCH("ba mẹ",data_survey!BX376)),
ISNUMBER(SEARCH("bame",data_survey!BX376)),
ISNUMBER(SEARCH("gia đình",data_survey!BX376)),
ISNUMBER(SEARCH("chị",data_survey!BX376)),
ISNUMBER(SEARCH("anh",data_survey!BX376)),
ISNUMBER(SEARCH("ông bà",data_survey!BX376)),
ISNUMBER(SEARCH("giám hộ",data_survey!BX376))
),1,
IF(OR(
ISNUMBER(SEARCH("bản thân",data_survey!BX376)),
ISNUMBER(SEARCH("tự mình",data_survey!BX376)),
ISNUMBER(SEARCH("tự bản thân",data_survey!BX376)),
ISNUMBER(SEARCH("tiền đi làm",data_survey!BX376)),
ISNUMBER(SEARCH("nghiên cứu khoa học",data_survey!BX376)),
ISNUMBER(SEARCH("một nửa lo",data_survey!BX376))
),2,
IF(OR(
ISNUMBER(SEARCH("học bổng",data_survey!BX376)),
ISNUMBER(SEARCH("giảm học phí",data_survey!BX376)),
ISNUMBER(SEARCH("không cần HP",data_survey!BX376)),
ISNUMBER(SEARCH("sư phạm",data_survey!BX376))
),3,4)))</f>
        <v>1</v>
      </c>
      <c r="R377" s="17">
        <f>data_survey!AN376</f>
        <v>1</v>
      </c>
      <c r="S377" s="17">
        <f>data_survey!AJ376</f>
        <v>2</v>
      </c>
      <c r="T377" s="17">
        <f>data_survey!AJ376</f>
        <v>2</v>
      </c>
      <c r="U377" s="17">
        <f>data_survey!CI376</f>
        <v>0</v>
      </c>
      <c r="V377" s="17">
        <f>data_survey!CG376</f>
        <v>2</v>
      </c>
      <c r="W377" s="17">
        <f>data_survey!CE376</f>
        <v>0</v>
      </c>
      <c r="X377" s="17">
        <f>data_survey!CC376</f>
        <v>1</v>
      </c>
      <c r="Y377" s="17">
        <f>data_survey!CA376</f>
        <v>0</v>
      </c>
      <c r="Z377" s="17">
        <f>data_survey!BN376</f>
        <v>5</v>
      </c>
      <c r="AA377" s="17">
        <f>data_survey!BP376</f>
        <v>0</v>
      </c>
      <c r="AB377" s="17">
        <f>data_survey!BQ376</f>
        <v>2</v>
      </c>
      <c r="AC377" s="17">
        <f>data_survey!BT376</f>
        <v>1</v>
      </c>
      <c r="AD377" s="17">
        <f>data_survey!CU376</f>
        <v>0</v>
      </c>
      <c r="AE377" s="17">
        <f>data_survey!CV376</f>
        <v>0</v>
      </c>
      <c r="AF377" s="17">
        <f>data_survey!CW376</f>
        <v>0</v>
      </c>
      <c r="AG377" s="17">
        <f>data_survey!CO376</f>
        <v>0</v>
      </c>
      <c r="AH377" s="17">
        <f>data_survey!DA376</f>
        <v>0</v>
      </c>
      <c r="AI377" s="17">
        <f>data_survey!DC376</f>
        <v>0</v>
      </c>
      <c r="AJ377" s="17">
        <f>data_survey!DQ376</f>
        <v>0</v>
      </c>
      <c r="AK377" s="17">
        <f>data_survey!DF376</f>
        <v>1</v>
      </c>
      <c r="AL377" s="17">
        <f>if(AK377=1, data_survey!DN376, 0)</f>
        <v>1.5</v>
      </c>
      <c r="AM377" s="17">
        <f>data_survey!CM376</f>
        <v>6</v>
      </c>
      <c r="AN377" s="17">
        <f>data_survey!DH376</f>
        <v>0</v>
      </c>
      <c r="AO377" s="17">
        <f>data_survey!DJ376</f>
        <v>0</v>
      </c>
      <c r="AP377" s="17">
        <f>data_survey!DL376</f>
        <v>1</v>
      </c>
      <c r="AQ377" s="17">
        <f>data_survey!BC376</f>
        <v>1</v>
      </c>
      <c r="AR377" s="17">
        <f>data_survey!BD376</f>
        <v>1</v>
      </c>
      <c r="AS377" s="17">
        <f>data_survey!BE376</f>
        <v>1</v>
      </c>
      <c r="AT377" s="17">
        <f>data_survey!BF376</f>
        <v>1</v>
      </c>
      <c r="AU377" s="17">
        <f>data_survey!BG376</f>
        <v>3</v>
      </c>
      <c r="AV377" s="17">
        <f>data_survey!BH376</f>
        <v>1</v>
      </c>
      <c r="AW377" s="17">
        <f>data_survey!BI376</f>
        <v>1</v>
      </c>
      <c r="AX377" s="17">
        <f>data_survey!AP376</f>
        <v>2</v>
      </c>
      <c r="AY377" s="17">
        <f>data_survey!AQ376</f>
        <v>2</v>
      </c>
      <c r="AZ377" s="17">
        <f>data_survey!AR376</f>
        <v>3</v>
      </c>
      <c r="BA377" s="17">
        <f>data_survey!AS376</f>
        <v>2</v>
      </c>
      <c r="BB377" s="17">
        <f>data_survey!AT376</f>
        <v>2</v>
      </c>
      <c r="BC377" s="17">
        <f>data_survey!AU376</f>
        <v>2</v>
      </c>
      <c r="BD377" s="17">
        <f>data_survey!AV376</f>
        <v>4</v>
      </c>
      <c r="BE377" s="17">
        <f>data_survey!AW376</f>
        <v>1</v>
      </c>
      <c r="BF377" s="17">
        <f>data_survey!AX376</f>
        <v>1</v>
      </c>
      <c r="BG377" s="17"/>
    </row>
    <row r="378">
      <c r="A378" s="17">
        <f>if(data_survey!C377="Nam", 0, 1)</f>
        <v>1</v>
      </c>
      <c r="B378" s="17">
        <f>IFERROR(__xludf.DUMMYFUNCTION("LET(
  t, LOWER(TRIM(data_survey!E377)),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78" s="17">
        <f>IFERROR(__xludf.DUMMYFUNCTION("LET(
  t, LOWER(TRIM(data_survey!G377)),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78" s="17">
        <f>IFERROR(__xludf.DUMMYFUNCTION("LET(
  text, LOWER(data_survey!I377),
  IFERROR(
    IFS(
      REGEXMATCH(text,""ở cùng gia đình|ở trọ cùng gia đình""), 0,
      REGEXMATCH(text,""thuê trọ""), 1,
      REGEXMATCH(text,""ở ktx""), 2,
      REGEXMATCH(text,""có nhà tại khu vực đang học|c"&amp;"ó nhà|ở riêng tại chung cư""), 3,
      REGEXMATCH(text,""ở nhà người quen""), 4
    ),
  -1)
)"),0.0)</f>
        <v>0</v>
      </c>
      <c r="E378" s="17">
        <f>IFERROR(__xludf.DUMMYFUNCTION("LET(
  t, LOWER(TRIM(data_survey!K377)),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78" s="17">
        <f>IFERROR(__xludf.DUMMYFUNCTION("LET(
  t, LOWER(TRIM(data_survey!M377)),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78" s="17">
        <f>if(data_survey!O377="Có", 1, 0)</f>
        <v>1</v>
      </c>
      <c r="H378" s="17">
        <f>if(data_survey!R377="", 0, data_survey!R377)</f>
        <v>1</v>
      </c>
      <c r="I378" s="17">
        <f>data_survey!W377</f>
        <v>40</v>
      </c>
      <c r="J378" s="17">
        <f>if(data_survey!AF377="Không áp lực", 0, if(data_survey!AF377="Có chút áp lực", 1, if(data_survey!AF377="Áp lực nhiều", 2, 3)))</f>
        <v>0</v>
      </c>
      <c r="K378" s="17">
        <f>SWITCH(data_survey!AG377,
 "Không ảnh hưởng",0,
 "Có chút ảnh hưởng",1,
 "Ảnh hưởng nhiều",2,
 "Ảnh hưởng rất nhiều",3)</f>
        <v>0</v>
      </c>
      <c r="L378" s="17">
        <f>SWITCH(data_survey!AD377,
 "Không",0,
 "Có một chút",1,
 "Rất lo lắng",2)</f>
        <v>1</v>
      </c>
      <c r="M378" s="17">
        <f>SWITCH(data_survey!AE377,
 "Không",0,
 "Có một chút",1,
 "Nhiều",2)</f>
        <v>0</v>
      </c>
      <c r="N378" s="17">
        <f>data_survey!BV377</f>
        <v>3</v>
      </c>
      <c r="O378" s="17">
        <f>SWITCH(data_survey!BY377,
 "Không",0,
 "Có",1,
 "Nhiều",2)</f>
        <v>0</v>
      </c>
      <c r="P378" s="17">
        <f>if(data_survey!BW377="Không", 0, 1)</f>
        <v>0</v>
      </c>
      <c r="Q378" s="17">
        <f>IF(OR(
ISNUMBER(SEARCH("cha",data_survey!BX377)),
ISNUMBER(SEARCH("mẹ",data_survey!BX377)),
ISNUMBER(SEARCH("ba mẹ",data_survey!BX377)),
ISNUMBER(SEARCH("bame",data_survey!BX377)),
ISNUMBER(SEARCH("gia đình",data_survey!BX377)),
ISNUMBER(SEARCH("chị",data_survey!BX377)),
ISNUMBER(SEARCH("anh",data_survey!BX377)),
ISNUMBER(SEARCH("ông bà",data_survey!BX377)),
ISNUMBER(SEARCH("giám hộ",data_survey!BX377))
),1,
IF(OR(
ISNUMBER(SEARCH("bản thân",data_survey!BX377)),
ISNUMBER(SEARCH("tự mình",data_survey!BX377)),
ISNUMBER(SEARCH("tự bản thân",data_survey!BX377)),
ISNUMBER(SEARCH("tiền đi làm",data_survey!BX377)),
ISNUMBER(SEARCH("nghiên cứu khoa học",data_survey!BX377)),
ISNUMBER(SEARCH("một nửa lo",data_survey!BX377))
),2,
IF(OR(
ISNUMBER(SEARCH("học bổng",data_survey!BX377)),
ISNUMBER(SEARCH("giảm học phí",data_survey!BX377)),
ISNUMBER(SEARCH("không cần HP",data_survey!BX377)),
ISNUMBER(SEARCH("sư phạm",data_survey!BX377))
),3,4)))</f>
        <v>1</v>
      </c>
      <c r="R378" s="17">
        <f>data_survey!AN377</f>
        <v>1</v>
      </c>
      <c r="S378" s="17">
        <f>data_survey!AJ377</f>
        <v>1</v>
      </c>
      <c r="T378" s="17">
        <f>data_survey!AJ377</f>
        <v>1</v>
      </c>
      <c r="U378" s="17">
        <f>data_survey!CI377</f>
        <v>1</v>
      </c>
      <c r="V378" s="17">
        <f>data_survey!CG377</f>
        <v>1</v>
      </c>
      <c r="W378" s="17">
        <f>data_survey!CE377</f>
        <v>1</v>
      </c>
      <c r="X378" s="17">
        <f>data_survey!CC377</f>
        <v>1</v>
      </c>
      <c r="Y378" s="17">
        <f>data_survey!CA377</f>
        <v>1</v>
      </c>
      <c r="Z378" s="17">
        <f>data_survey!BN377</f>
        <v>4</v>
      </c>
      <c r="AA378" s="17">
        <f>data_survey!BP377</f>
        <v>1</v>
      </c>
      <c r="AB378" s="17">
        <f>data_survey!BQ377</f>
        <v>4</v>
      </c>
      <c r="AC378" s="17">
        <f>data_survey!BT377</f>
        <v>1</v>
      </c>
      <c r="AD378" s="17">
        <f>data_survey!CU377</f>
        <v>0</v>
      </c>
      <c r="AE378" s="17">
        <f>data_survey!CV377</f>
        <v>0</v>
      </c>
      <c r="AF378" s="17">
        <f>data_survey!CW377</f>
        <v>0</v>
      </c>
      <c r="AG378" s="17">
        <f>data_survey!CO377</f>
        <v>0</v>
      </c>
      <c r="AH378" s="17">
        <f>data_survey!DA377</f>
        <v>1</v>
      </c>
      <c r="AI378" s="17">
        <f>data_survey!DC377</f>
        <v>1</v>
      </c>
      <c r="AJ378" s="17">
        <f>data_survey!DQ377</f>
        <v>0</v>
      </c>
      <c r="AK378" s="17">
        <f>data_survey!DF377</f>
        <v>1</v>
      </c>
      <c r="AL378" s="17">
        <f>if(AK378=1, data_survey!DN377, 0)</f>
        <v>2.5</v>
      </c>
      <c r="AM378" s="17">
        <f>data_survey!CM377</f>
        <v>1.5</v>
      </c>
      <c r="AN378" s="17">
        <f>data_survey!DH377</f>
        <v>1</v>
      </c>
      <c r="AO378" s="17">
        <f>data_survey!DJ377</f>
        <v>0</v>
      </c>
      <c r="AP378" s="17">
        <f>data_survey!DL377</f>
        <v>0</v>
      </c>
      <c r="AQ378" s="17">
        <f>data_survey!BC377</f>
        <v>2</v>
      </c>
      <c r="AR378" s="17">
        <f>data_survey!BD377</f>
        <v>1</v>
      </c>
      <c r="AS378" s="17">
        <f>data_survey!BE377</f>
        <v>1</v>
      </c>
      <c r="AT378" s="17">
        <f>data_survey!BF377</f>
        <v>2</v>
      </c>
      <c r="AU378" s="17">
        <f>data_survey!BG377</f>
        <v>2</v>
      </c>
      <c r="AV378" s="17">
        <f>data_survey!BH377</f>
        <v>1</v>
      </c>
      <c r="AW378" s="17">
        <f>data_survey!BI377</f>
        <v>1</v>
      </c>
      <c r="AX378" s="17">
        <f>data_survey!AP377</f>
        <v>1</v>
      </c>
      <c r="AY378" s="17">
        <f>data_survey!AQ377</f>
        <v>1</v>
      </c>
      <c r="AZ378" s="17">
        <f>data_survey!AR377</f>
        <v>2</v>
      </c>
      <c r="BA378" s="17">
        <f>data_survey!AS377</f>
        <v>2</v>
      </c>
      <c r="BB378" s="17">
        <f>data_survey!AT377</f>
        <v>3</v>
      </c>
      <c r="BC378" s="17">
        <f>data_survey!AU377</f>
        <v>1</v>
      </c>
      <c r="BD378" s="17">
        <f>data_survey!AV377</f>
        <v>2</v>
      </c>
      <c r="BE378" s="17">
        <f>data_survey!AW377</f>
        <v>1</v>
      </c>
      <c r="BF378" s="17">
        <f>data_survey!AX377</f>
        <v>1</v>
      </c>
      <c r="BG378" s="17"/>
    </row>
    <row r="379">
      <c r="A379" s="17">
        <f>if(data_survey!C378="Nam", 0, 1)</f>
        <v>0</v>
      </c>
      <c r="B379" s="17">
        <f>IFERROR(__xludf.DUMMYFUNCTION("LET(
  t, LOWER(TRIM(data_survey!E378)),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79" s="17">
        <f>IFERROR(__xludf.DUMMYFUNCTION("LET(
  t, LOWER(TRIM(data_survey!G378)),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79" s="17">
        <f>IFERROR(__xludf.DUMMYFUNCTION("LET(
  text, LOWER(data_survey!I378),
  IFERROR(
    IFS(
      REGEXMATCH(text,""ở cùng gia đình|ở trọ cùng gia đình""), 0,
      REGEXMATCH(text,""thuê trọ""), 1,
      REGEXMATCH(text,""ở ktx""), 2,
      REGEXMATCH(text,""có nhà tại khu vực đang học|c"&amp;"ó nhà|ở riêng tại chung cư""), 3,
      REGEXMATCH(text,""ở nhà người quen""), 4
    ),
  -1)
)"),1.0)</f>
        <v>1</v>
      </c>
      <c r="E379" s="17">
        <f>IFERROR(__xludf.DUMMYFUNCTION("LET(
  t, LOWER(TRIM(data_survey!K378)),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379" s="17">
        <f>IFERROR(__xludf.DUMMYFUNCTION("LET(
  t, LOWER(TRIM(data_survey!M378)),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79" s="17">
        <f>if(data_survey!O378="Có", 1, 0)</f>
        <v>1</v>
      </c>
      <c r="H379" s="17">
        <f>if(data_survey!R378="", 0, data_survey!R378)</f>
        <v>1</v>
      </c>
      <c r="I379" s="17">
        <f>data_survey!W378</f>
        <v>25</v>
      </c>
      <c r="J379" s="17">
        <f>if(data_survey!AF378="Không áp lực", 0, if(data_survey!AF378="Có chút áp lực", 1, if(data_survey!AF378="Áp lực nhiều", 2, 3)))</f>
        <v>0</v>
      </c>
      <c r="K379" s="17">
        <f>SWITCH(data_survey!AG378,
 "Không ảnh hưởng",0,
 "Có chút ảnh hưởng",1,
 "Ảnh hưởng nhiều",2,
 "Ảnh hưởng rất nhiều",3)</f>
        <v>0</v>
      </c>
      <c r="L379" s="17">
        <f>SWITCH(data_survey!AD378,
 "Không",0,
 "Có một chút",1,
 "Rất lo lắng",2)</f>
        <v>1</v>
      </c>
      <c r="M379" s="17">
        <f>SWITCH(data_survey!AE378,
 "Không",0,
 "Có một chút",1,
 "Nhiều",2)</f>
        <v>0</v>
      </c>
      <c r="N379" s="17">
        <f>data_survey!BV378</f>
        <v>5</v>
      </c>
      <c r="O379" s="17">
        <f>SWITCH(data_survey!BY378,
 "Không",0,
 "Có",1,
 "Nhiều",2)</f>
        <v>0</v>
      </c>
      <c r="P379" s="17">
        <f>if(data_survey!BW378="Không", 0, 1)</f>
        <v>0</v>
      </c>
      <c r="Q379" s="17">
        <f>IF(OR(
ISNUMBER(SEARCH("cha",data_survey!BX378)),
ISNUMBER(SEARCH("mẹ",data_survey!BX378)),
ISNUMBER(SEARCH("ba mẹ",data_survey!BX378)),
ISNUMBER(SEARCH("bame",data_survey!BX378)),
ISNUMBER(SEARCH("gia đình",data_survey!BX378)),
ISNUMBER(SEARCH("chị",data_survey!BX378)),
ISNUMBER(SEARCH("anh",data_survey!BX378)),
ISNUMBER(SEARCH("ông bà",data_survey!BX378)),
ISNUMBER(SEARCH("giám hộ",data_survey!BX378))
),1,
IF(OR(
ISNUMBER(SEARCH("bản thân",data_survey!BX378)),
ISNUMBER(SEARCH("tự mình",data_survey!BX378)),
ISNUMBER(SEARCH("tự bản thân",data_survey!BX378)),
ISNUMBER(SEARCH("tiền đi làm",data_survey!BX378)),
ISNUMBER(SEARCH("nghiên cứu khoa học",data_survey!BX378)),
ISNUMBER(SEARCH("một nửa lo",data_survey!BX378))
),2,
IF(OR(
ISNUMBER(SEARCH("học bổng",data_survey!BX378)),
ISNUMBER(SEARCH("giảm học phí",data_survey!BX378)),
ISNUMBER(SEARCH("không cần HP",data_survey!BX378)),
ISNUMBER(SEARCH("sư phạm",data_survey!BX378))
),3,4)))</f>
        <v>1</v>
      </c>
      <c r="R379" s="17">
        <f>data_survey!AN378</f>
        <v>0</v>
      </c>
      <c r="S379" s="17">
        <f>data_survey!AJ378</f>
        <v>0</v>
      </c>
      <c r="T379" s="17">
        <f>data_survey!AJ378</f>
        <v>0</v>
      </c>
      <c r="U379" s="17">
        <f>data_survey!CI378</f>
        <v>0</v>
      </c>
      <c r="V379" s="17">
        <f>data_survey!CG378</f>
        <v>0</v>
      </c>
      <c r="W379" s="17">
        <f>data_survey!CE378</f>
        <v>0</v>
      </c>
      <c r="X379" s="17">
        <f>data_survey!CC378</f>
        <v>1</v>
      </c>
      <c r="Y379" s="17">
        <f>data_survey!CA378</f>
        <v>0</v>
      </c>
      <c r="Z379" s="17">
        <f>data_survey!BN378</f>
        <v>3</v>
      </c>
      <c r="AA379" s="17">
        <f>data_survey!BP378</f>
        <v>0</v>
      </c>
      <c r="AB379" s="17">
        <f>data_survey!BQ378</f>
        <v>1</v>
      </c>
      <c r="AC379" s="17">
        <f>data_survey!BT378</f>
        <v>0</v>
      </c>
      <c r="AD379" s="17">
        <f>data_survey!CU378</f>
        <v>0</v>
      </c>
      <c r="AE379" s="17">
        <f>data_survey!CV378</f>
        <v>0</v>
      </c>
      <c r="AF379" s="17">
        <f>data_survey!CW378</f>
        <v>0</v>
      </c>
      <c r="AG379" s="17">
        <f>data_survey!CO378</f>
        <v>0</v>
      </c>
      <c r="AH379" s="17">
        <f>data_survey!DA378</f>
        <v>0</v>
      </c>
      <c r="AI379" s="17">
        <f>data_survey!DC378</f>
        <v>0</v>
      </c>
      <c r="AJ379" s="17">
        <f>data_survey!DQ378</f>
        <v>0</v>
      </c>
      <c r="AK379" s="17">
        <f>data_survey!DF378</f>
        <v>1</v>
      </c>
      <c r="AL379" s="17">
        <f>if(AK379=1, data_survey!DN378, 0)</f>
        <v>1.5</v>
      </c>
      <c r="AM379" s="17">
        <f>data_survey!CM378</f>
        <v>6</v>
      </c>
      <c r="AN379" s="17">
        <f>data_survey!DH378</f>
        <v>0</v>
      </c>
      <c r="AO379" s="17">
        <f>data_survey!DJ378</f>
        <v>0</v>
      </c>
      <c r="AP379" s="17">
        <f>data_survey!DL378</f>
        <v>0</v>
      </c>
      <c r="AQ379" s="17">
        <f>data_survey!BC378</f>
        <v>2</v>
      </c>
      <c r="AR379" s="17">
        <f>data_survey!BD378</f>
        <v>1</v>
      </c>
      <c r="AS379" s="17">
        <f>data_survey!BE378</f>
        <v>1</v>
      </c>
      <c r="AT379" s="17">
        <f>data_survey!BF378</f>
        <v>1</v>
      </c>
      <c r="AU379" s="17">
        <f>data_survey!BG378</f>
        <v>1</v>
      </c>
      <c r="AV379" s="17">
        <f>data_survey!BH378</f>
        <v>1</v>
      </c>
      <c r="AW379" s="17">
        <f>data_survey!BI378</f>
        <v>1</v>
      </c>
      <c r="AX379" s="17">
        <f>data_survey!AP378</f>
        <v>1</v>
      </c>
      <c r="AY379" s="17">
        <f>data_survey!AQ378</f>
        <v>1</v>
      </c>
      <c r="AZ379" s="17">
        <f>data_survey!AR378</f>
        <v>1</v>
      </c>
      <c r="BA379" s="17">
        <f>data_survey!AS378</f>
        <v>1</v>
      </c>
      <c r="BB379" s="17">
        <f>data_survey!AT378</f>
        <v>1</v>
      </c>
      <c r="BC379" s="17">
        <f>data_survey!AU378</f>
        <v>1</v>
      </c>
      <c r="BD379" s="17">
        <f>data_survey!AV378</f>
        <v>1</v>
      </c>
      <c r="BE379" s="17">
        <f>data_survey!AW378</f>
        <v>1</v>
      </c>
      <c r="BF379" s="17">
        <f>data_survey!AX378</f>
        <v>1</v>
      </c>
      <c r="BG379" s="17"/>
    </row>
    <row r="380">
      <c r="A380" s="17">
        <f>if(data_survey!C379="Nam", 0, 1)</f>
        <v>1</v>
      </c>
      <c r="B380" s="17">
        <f>IFERROR(__xludf.DUMMYFUNCTION("LET(
  t, LOWER(TRIM(data_survey!E379)),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380" s="17">
        <f>IFERROR(__xludf.DUMMYFUNCTION("LET(
  t, LOWER(TRIM(data_survey!G379)),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80" s="17">
        <f>IFERROR(__xludf.DUMMYFUNCTION("LET(
  text, LOWER(data_survey!I379),
  IFERROR(
    IFS(
      REGEXMATCH(text,""ở cùng gia đình|ở trọ cùng gia đình""), 0,
      REGEXMATCH(text,""thuê trọ""), 1,
      REGEXMATCH(text,""ở ktx""), 2,
      REGEXMATCH(text,""có nhà tại khu vực đang học|c"&amp;"ó nhà|ở riêng tại chung cư""), 3,
      REGEXMATCH(text,""ở nhà người quen""), 4
    ),
  -1)
)"),1.0)</f>
        <v>1</v>
      </c>
      <c r="E380" s="17">
        <f>IFERROR(__xludf.DUMMYFUNCTION("LET(
  t, LOWER(TRIM(data_survey!K379)),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80" s="17">
        <f>IFERROR(__xludf.DUMMYFUNCTION("LET(
  t, LOWER(TRIM(data_survey!M379)),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80" s="17">
        <f>if(data_survey!O379="Có", 1, 0)</f>
        <v>0</v>
      </c>
      <c r="H380" s="17">
        <f>if(data_survey!R379="", 0, data_survey!R379)</f>
        <v>0</v>
      </c>
      <c r="I380" s="17">
        <f>data_survey!W379</f>
        <v>0</v>
      </c>
      <c r="J380" s="17">
        <f>if(data_survey!AF379="Không áp lực", 0, if(data_survey!AF379="Có chút áp lực", 1, if(data_survey!AF379="Áp lực nhiều", 2, 3)))</f>
        <v>3</v>
      </c>
      <c r="K380" s="17">
        <f>SWITCH(data_survey!AG379,
 "Không ảnh hưởng",0,
 "Có chút ảnh hưởng",1,
 "Ảnh hưởng nhiều",2,
 "Ảnh hưởng rất nhiều",3)</f>
        <v>3</v>
      </c>
      <c r="L380" s="17">
        <f>SWITCH(data_survey!AD379,
 "Không",0,
 "Có một chút",1,
 "Rất lo lắng",2)</f>
        <v>2</v>
      </c>
      <c r="M380" s="17">
        <f>SWITCH(data_survey!AE379,
 "Không",0,
 "Có một chút",1,
 "Nhiều",2)</f>
        <v>2</v>
      </c>
      <c r="N380" s="17">
        <f>data_survey!BV379</f>
        <v>1</v>
      </c>
      <c r="O380" s="17">
        <f>SWITCH(data_survey!BY379,
 "Không",0,
 "Có",1,
 "Nhiều",2)</f>
        <v>1</v>
      </c>
      <c r="P380" s="17">
        <f>if(data_survey!BW379="Không", 0, 1)</f>
        <v>1</v>
      </c>
      <c r="Q380" s="17">
        <f>IF(OR(
ISNUMBER(SEARCH("cha",data_survey!BX379)),
ISNUMBER(SEARCH("mẹ",data_survey!BX379)),
ISNUMBER(SEARCH("ba mẹ",data_survey!BX379)),
ISNUMBER(SEARCH("bame",data_survey!BX379)),
ISNUMBER(SEARCH("gia đình",data_survey!BX379)),
ISNUMBER(SEARCH("chị",data_survey!BX379)),
ISNUMBER(SEARCH("anh",data_survey!BX379)),
ISNUMBER(SEARCH("ông bà",data_survey!BX379)),
ISNUMBER(SEARCH("giám hộ",data_survey!BX379))
),1,
IF(OR(
ISNUMBER(SEARCH("bản thân",data_survey!BX379)),
ISNUMBER(SEARCH("tự mình",data_survey!BX379)),
ISNUMBER(SEARCH("tự bản thân",data_survey!BX379)),
ISNUMBER(SEARCH("tiền đi làm",data_survey!BX379)),
ISNUMBER(SEARCH("nghiên cứu khoa học",data_survey!BX379)),
ISNUMBER(SEARCH("một nửa lo",data_survey!BX379))
),2,
IF(OR(
ISNUMBER(SEARCH("học bổng",data_survey!BX379)),
ISNUMBER(SEARCH("giảm học phí",data_survey!BX379)),
ISNUMBER(SEARCH("không cần HP",data_survey!BX379)),
ISNUMBER(SEARCH("sư phạm",data_survey!BX379))
),3,4)))</f>
        <v>1</v>
      </c>
      <c r="R380" s="17">
        <f>data_survey!AN379</f>
        <v>0</v>
      </c>
      <c r="S380" s="17">
        <f>data_survey!AJ379</f>
        <v>0</v>
      </c>
      <c r="T380" s="17">
        <f>data_survey!AJ379</f>
        <v>0</v>
      </c>
      <c r="U380" s="17">
        <f>data_survey!CI379</f>
        <v>1</v>
      </c>
      <c r="V380" s="17">
        <f>data_survey!CG379</f>
        <v>1</v>
      </c>
      <c r="W380" s="17">
        <f>data_survey!CE379</f>
        <v>1</v>
      </c>
      <c r="X380" s="17">
        <f>data_survey!CC379</f>
        <v>1</v>
      </c>
      <c r="Y380" s="17">
        <f>data_survey!CA379</f>
        <v>1</v>
      </c>
      <c r="Z380" s="17">
        <f>data_survey!BN379</f>
        <v>1</v>
      </c>
      <c r="AA380" s="17">
        <f>data_survey!BP379</f>
        <v>0</v>
      </c>
      <c r="AB380" s="17">
        <f>data_survey!BQ379</f>
        <v>1</v>
      </c>
      <c r="AC380" s="17">
        <f>data_survey!BT379</f>
        <v>0</v>
      </c>
      <c r="AD380" s="17">
        <f>data_survey!CU379</f>
        <v>1</v>
      </c>
      <c r="AE380" s="17">
        <f>data_survey!CV379</f>
        <v>0</v>
      </c>
      <c r="AF380" s="17">
        <f>data_survey!CW379</f>
        <v>0</v>
      </c>
      <c r="AG380" s="17">
        <f>data_survey!CO379</f>
        <v>1</v>
      </c>
      <c r="AH380" s="17">
        <f>data_survey!DA379</f>
        <v>0</v>
      </c>
      <c r="AI380" s="17">
        <f>data_survey!DC379</f>
        <v>0</v>
      </c>
      <c r="AJ380" s="17">
        <f>data_survey!DQ379</f>
        <v>0</v>
      </c>
      <c r="AK380" s="17">
        <f>data_survey!DF379</f>
        <v>0</v>
      </c>
      <c r="AL380" s="17">
        <f>if(AK380=1, data_survey!DN379, 0)</f>
        <v>0</v>
      </c>
      <c r="AM380" s="17">
        <f>data_survey!CM379</f>
        <v>6</v>
      </c>
      <c r="AN380" s="17">
        <f>data_survey!DH379</f>
        <v>0</v>
      </c>
      <c r="AO380" s="17">
        <f>data_survey!DJ379</f>
        <v>0</v>
      </c>
      <c r="AP380" s="17">
        <f>data_survey!DL379</f>
        <v>0</v>
      </c>
      <c r="AQ380" s="17">
        <f>data_survey!BC379</f>
        <v>3</v>
      </c>
      <c r="AR380" s="17">
        <f>data_survey!BD379</f>
        <v>3</v>
      </c>
      <c r="AS380" s="17">
        <f>data_survey!BE379</f>
        <v>3</v>
      </c>
      <c r="AT380" s="17">
        <f>data_survey!BF379</f>
        <v>3</v>
      </c>
      <c r="AU380" s="17">
        <f>data_survey!BG379</f>
        <v>3</v>
      </c>
      <c r="AV380" s="17">
        <f>data_survey!BH379</f>
        <v>3</v>
      </c>
      <c r="AW380" s="17">
        <f>data_survey!BI379</f>
        <v>3</v>
      </c>
      <c r="AX380" s="17">
        <f>data_survey!AP379</f>
        <v>3</v>
      </c>
      <c r="AY380" s="17">
        <f>data_survey!AQ379</f>
        <v>3</v>
      </c>
      <c r="AZ380" s="17">
        <f>data_survey!AR379</f>
        <v>3</v>
      </c>
      <c r="BA380" s="17">
        <f>data_survey!AS379</f>
        <v>3</v>
      </c>
      <c r="BB380" s="17">
        <f>data_survey!AT379</f>
        <v>2</v>
      </c>
      <c r="BC380" s="17">
        <f>data_survey!AU379</f>
        <v>4</v>
      </c>
      <c r="BD380" s="17">
        <f>data_survey!AV379</f>
        <v>3</v>
      </c>
      <c r="BE380" s="17">
        <f>data_survey!AW379</f>
        <v>2</v>
      </c>
      <c r="BF380" s="17">
        <f>data_survey!AX379</f>
        <v>1</v>
      </c>
      <c r="BG380" s="17"/>
    </row>
    <row r="381">
      <c r="A381" s="17">
        <f>if(data_survey!C380="Nam", 0, 1)</f>
        <v>1</v>
      </c>
      <c r="B381" s="17">
        <f>IFERROR(__xludf.DUMMYFUNCTION("LET(
  t, LOWER(TRIM(data_survey!E380)),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381" s="17">
        <f>IFERROR(__xludf.DUMMYFUNCTION("LET(
  t, LOWER(TRIM(data_survey!G380)),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81" s="17">
        <f>IFERROR(__xludf.DUMMYFUNCTION("LET(
  text, LOWER(data_survey!I380),
  IFERROR(
    IFS(
      REGEXMATCH(text,""ở cùng gia đình|ở trọ cùng gia đình""), 0,
      REGEXMATCH(text,""thuê trọ""), 1,
      REGEXMATCH(text,""ở ktx""), 2,
      REGEXMATCH(text,""có nhà tại khu vực đang học|c"&amp;"ó nhà|ở riêng tại chung cư""), 3,
      REGEXMATCH(text,""ở nhà người quen""), 4
    ),
  -1)
)"),1.0)</f>
        <v>1</v>
      </c>
      <c r="E381" s="17">
        <f>IFERROR(__xludf.DUMMYFUNCTION("LET(
  t, LOWER(TRIM(data_survey!K380)),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81" s="17">
        <f>IFERROR(__xludf.DUMMYFUNCTION("LET(
  t, LOWER(TRIM(data_survey!M380)),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81" s="17">
        <f>if(data_survey!O380="Có", 1, 0)</f>
        <v>0</v>
      </c>
      <c r="H381" s="17">
        <f>if(data_survey!R380="", 0, data_survey!R380)</f>
        <v>0</v>
      </c>
      <c r="I381" s="17">
        <f>data_survey!W380</f>
        <v>0</v>
      </c>
      <c r="J381" s="17">
        <f>if(data_survey!AF380="Không áp lực", 0, if(data_survey!AF380="Có chút áp lực", 1, if(data_survey!AF380="Áp lực nhiều", 2, 3)))</f>
        <v>1</v>
      </c>
      <c r="K381" s="17">
        <f>SWITCH(data_survey!AG380,
 "Không ảnh hưởng",0,
 "Có chút ảnh hưởng",1,
 "Ảnh hưởng nhiều",2,
 "Ảnh hưởng rất nhiều",3)</f>
        <v>1</v>
      </c>
      <c r="L381" s="17">
        <f>SWITCH(data_survey!AD380,
 "Không",0,
 "Có một chút",1,
 "Rất lo lắng",2)</f>
        <v>2</v>
      </c>
      <c r="M381" s="17">
        <f>SWITCH(data_survey!AE380,
 "Không",0,
 "Có một chút",1,
 "Nhiều",2)</f>
        <v>0</v>
      </c>
      <c r="N381" s="17">
        <f>data_survey!BV380</f>
        <v>3</v>
      </c>
      <c r="O381" s="17">
        <f>SWITCH(data_survey!BY380,
 "Không",0,
 "Có",1,
 "Nhiều",2)</f>
        <v>1</v>
      </c>
      <c r="P381" s="17">
        <f>if(data_survey!BW380="Không", 0, 1)</f>
        <v>0</v>
      </c>
      <c r="Q381" s="17">
        <f>IF(OR(
ISNUMBER(SEARCH("cha",data_survey!BX380)),
ISNUMBER(SEARCH("mẹ",data_survey!BX380)),
ISNUMBER(SEARCH("ba mẹ",data_survey!BX380)),
ISNUMBER(SEARCH("bame",data_survey!BX380)),
ISNUMBER(SEARCH("gia đình",data_survey!BX380)),
ISNUMBER(SEARCH("chị",data_survey!BX380)),
ISNUMBER(SEARCH("anh",data_survey!BX380)),
ISNUMBER(SEARCH("ông bà",data_survey!BX380)),
ISNUMBER(SEARCH("giám hộ",data_survey!BX380))
),1,
IF(OR(
ISNUMBER(SEARCH("bản thân",data_survey!BX380)),
ISNUMBER(SEARCH("tự mình",data_survey!BX380)),
ISNUMBER(SEARCH("tự bản thân",data_survey!BX380)),
ISNUMBER(SEARCH("tiền đi làm",data_survey!BX380)),
ISNUMBER(SEARCH("nghiên cứu khoa học",data_survey!BX380)),
ISNUMBER(SEARCH("một nửa lo",data_survey!BX380))
),2,
IF(OR(
ISNUMBER(SEARCH("học bổng",data_survey!BX380)),
ISNUMBER(SEARCH("giảm học phí",data_survey!BX380)),
ISNUMBER(SEARCH("không cần HP",data_survey!BX380)),
ISNUMBER(SEARCH("sư phạm",data_survey!BX380))
),3,4)))</f>
        <v>1</v>
      </c>
      <c r="R381" s="17">
        <f>data_survey!AN380</f>
        <v>0</v>
      </c>
      <c r="S381" s="17">
        <f>data_survey!AJ380</f>
        <v>0</v>
      </c>
      <c r="T381" s="17">
        <f>data_survey!AJ380</f>
        <v>0</v>
      </c>
      <c r="U381" s="17">
        <f>data_survey!CI380</f>
        <v>0</v>
      </c>
      <c r="V381" s="17">
        <f>data_survey!CG380</f>
        <v>1</v>
      </c>
      <c r="W381" s="17">
        <f>data_survey!CE380</f>
        <v>1</v>
      </c>
      <c r="X381" s="17">
        <f>data_survey!CC380</f>
        <v>2</v>
      </c>
      <c r="Y381" s="17">
        <f>data_survey!CA380</f>
        <v>1</v>
      </c>
      <c r="Z381" s="17">
        <f>data_survey!BN380</f>
        <v>3</v>
      </c>
      <c r="AA381" s="17">
        <f>data_survey!BP380</f>
        <v>0</v>
      </c>
      <c r="AB381" s="17">
        <f>data_survey!BQ380</f>
        <v>2</v>
      </c>
      <c r="AC381" s="17">
        <f>data_survey!BT380</f>
        <v>1</v>
      </c>
      <c r="AD381" s="17">
        <f>data_survey!CU380</f>
        <v>0</v>
      </c>
      <c r="AE381" s="17">
        <f>data_survey!CV380</f>
        <v>0</v>
      </c>
      <c r="AF381" s="17">
        <f>data_survey!CW380</f>
        <v>0</v>
      </c>
      <c r="AG381" s="17">
        <f>data_survey!CO380</f>
        <v>0</v>
      </c>
      <c r="AH381" s="17">
        <f>data_survey!DA380</f>
        <v>0</v>
      </c>
      <c r="AI381" s="17">
        <f>data_survey!DC380</f>
        <v>0</v>
      </c>
      <c r="AJ381" s="17">
        <f>data_survey!DQ380</f>
        <v>0</v>
      </c>
      <c r="AK381" s="17">
        <f>data_survey!DF380</f>
        <v>0</v>
      </c>
      <c r="AL381" s="17">
        <f>if(AK381=1, data_survey!DN380, 0)</f>
        <v>0</v>
      </c>
      <c r="AM381" s="17">
        <f>data_survey!CM380</f>
        <v>6</v>
      </c>
      <c r="AN381" s="17">
        <f>data_survey!DH380</f>
        <v>0</v>
      </c>
      <c r="AO381" s="17">
        <f>data_survey!DJ380</f>
        <v>0</v>
      </c>
      <c r="AP381" s="17">
        <f>data_survey!DL380</f>
        <v>0</v>
      </c>
      <c r="AQ381" s="17">
        <f>data_survey!BC380</f>
        <v>2</v>
      </c>
      <c r="AR381" s="17">
        <f>data_survey!BD380</f>
        <v>2</v>
      </c>
      <c r="AS381" s="17">
        <f>data_survey!BE380</f>
        <v>2</v>
      </c>
      <c r="AT381" s="17">
        <f>data_survey!BF380</f>
        <v>1</v>
      </c>
      <c r="AU381" s="17">
        <f>data_survey!BG380</f>
        <v>4</v>
      </c>
      <c r="AV381" s="17">
        <f>data_survey!BH380</f>
        <v>1</v>
      </c>
      <c r="AW381" s="17">
        <f>data_survey!BI380</f>
        <v>3</v>
      </c>
      <c r="AX381" s="17">
        <f>data_survey!AP380</f>
        <v>1</v>
      </c>
      <c r="AY381" s="17">
        <f>data_survey!AQ380</f>
        <v>2</v>
      </c>
      <c r="AZ381" s="17">
        <f>data_survey!AR380</f>
        <v>1</v>
      </c>
      <c r="BA381" s="17">
        <f>data_survey!AS380</f>
        <v>4</v>
      </c>
      <c r="BB381" s="17">
        <f>data_survey!AT380</f>
        <v>1</v>
      </c>
      <c r="BC381" s="17">
        <f>data_survey!AU380</f>
        <v>4</v>
      </c>
      <c r="BD381" s="17">
        <f>data_survey!AV380</f>
        <v>2</v>
      </c>
      <c r="BE381" s="17">
        <f>data_survey!AW380</f>
        <v>2</v>
      </c>
      <c r="BF381" s="17">
        <f>data_survey!AX380</f>
        <v>2</v>
      </c>
      <c r="BG381" s="17"/>
    </row>
    <row r="382">
      <c r="A382" s="17">
        <f>if(data_survey!C381="Nam", 0, 1)</f>
        <v>0</v>
      </c>
      <c r="B382" s="17">
        <f>IFERROR(__xludf.DUMMYFUNCTION("LET(
  t, LOWER(TRIM(data_survey!E381)),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82" s="17">
        <f>IFERROR(__xludf.DUMMYFUNCTION("LET(
  t, LOWER(TRIM(data_survey!G381)),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82" s="17">
        <f>IFERROR(__xludf.DUMMYFUNCTION("LET(
  text, LOWER(data_survey!I381),
  IFERROR(
    IFS(
      REGEXMATCH(text,""ở cùng gia đình|ở trọ cùng gia đình""), 0,
      REGEXMATCH(text,""thuê trọ""), 1,
      REGEXMATCH(text,""ở ktx""), 2,
      REGEXMATCH(text,""có nhà tại khu vực đang học|c"&amp;"ó nhà|ở riêng tại chung cư""), 3,
      REGEXMATCH(text,""ở nhà người quen""), 4
    ),
  -1)
)"),4.0)</f>
        <v>4</v>
      </c>
      <c r="E382" s="17">
        <f>IFERROR(__xludf.DUMMYFUNCTION("LET(
  t, LOWER(TRIM(data_survey!K381)),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82" s="17">
        <f>IFERROR(__xludf.DUMMYFUNCTION("LET(
  t, LOWER(TRIM(data_survey!M381)),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82" s="17">
        <f>if(data_survey!O381="Có", 1, 0)</f>
        <v>1</v>
      </c>
      <c r="H382" s="17">
        <f>if(data_survey!R381="", 0, data_survey!R381)</f>
        <v>1</v>
      </c>
      <c r="I382" s="17">
        <f>data_survey!W381</f>
        <v>25</v>
      </c>
      <c r="J382" s="17">
        <f>if(data_survey!AF381="Không áp lực", 0, if(data_survey!AF381="Có chút áp lực", 1, if(data_survey!AF381="Áp lực nhiều", 2, 3)))</f>
        <v>1</v>
      </c>
      <c r="K382" s="17">
        <f>SWITCH(data_survey!AG381,
 "Không ảnh hưởng",0,
 "Có chút ảnh hưởng",1,
 "Ảnh hưởng nhiều",2,
 "Ảnh hưởng rất nhiều",3)</f>
        <v>0</v>
      </c>
      <c r="L382" s="17">
        <f>SWITCH(data_survey!AD381,
 "Không",0,
 "Có một chút",1,
 "Rất lo lắng",2)</f>
        <v>2</v>
      </c>
      <c r="M382" s="17">
        <f>SWITCH(data_survey!AE381,
 "Không",0,
 "Có một chút",1,
 "Nhiều",2)</f>
        <v>0</v>
      </c>
      <c r="N382" s="17">
        <f>data_survey!BV381</f>
        <v>4</v>
      </c>
      <c r="O382" s="17">
        <f>SWITCH(data_survey!BY381,
 "Không",0,
 "Có",1,
 "Nhiều",2)</f>
        <v>0</v>
      </c>
      <c r="P382" s="17">
        <f>if(data_survey!BW381="Không", 0, 1)</f>
        <v>0</v>
      </c>
      <c r="Q382" s="17">
        <f>IF(OR(
ISNUMBER(SEARCH("cha",data_survey!BX381)),
ISNUMBER(SEARCH("mẹ",data_survey!BX381)),
ISNUMBER(SEARCH("ba mẹ",data_survey!BX381)),
ISNUMBER(SEARCH("bame",data_survey!BX381)),
ISNUMBER(SEARCH("gia đình",data_survey!BX381)),
ISNUMBER(SEARCH("chị",data_survey!BX381)),
ISNUMBER(SEARCH("anh",data_survey!BX381)),
ISNUMBER(SEARCH("ông bà",data_survey!BX381)),
ISNUMBER(SEARCH("giám hộ",data_survey!BX381))
),1,
IF(OR(
ISNUMBER(SEARCH("bản thân",data_survey!BX381)),
ISNUMBER(SEARCH("tự mình",data_survey!BX381)),
ISNUMBER(SEARCH("tự bản thân",data_survey!BX381)),
ISNUMBER(SEARCH("tiền đi làm",data_survey!BX381)),
ISNUMBER(SEARCH("nghiên cứu khoa học",data_survey!BX381)),
ISNUMBER(SEARCH("một nửa lo",data_survey!BX381))
),2,
IF(OR(
ISNUMBER(SEARCH("học bổng",data_survey!BX381)),
ISNUMBER(SEARCH("giảm học phí",data_survey!BX381)),
ISNUMBER(SEARCH("không cần HP",data_survey!BX381)),
ISNUMBER(SEARCH("sư phạm",data_survey!BX381))
),3,4)))</f>
        <v>1</v>
      </c>
      <c r="R382" s="17">
        <f>data_survey!AN381</f>
        <v>0</v>
      </c>
      <c r="S382" s="17">
        <f>data_survey!AJ381</f>
        <v>0</v>
      </c>
      <c r="T382" s="17">
        <f>data_survey!AJ381</f>
        <v>0</v>
      </c>
      <c r="U382" s="17">
        <f>data_survey!CI381</f>
        <v>1</v>
      </c>
      <c r="V382" s="17">
        <f>data_survey!CG381</f>
        <v>0</v>
      </c>
      <c r="W382" s="17">
        <f>data_survey!CE381</f>
        <v>0</v>
      </c>
      <c r="X382" s="17">
        <f>data_survey!CC381</f>
        <v>1</v>
      </c>
      <c r="Y382" s="17">
        <f>data_survey!CA381</f>
        <v>0</v>
      </c>
      <c r="Z382" s="17">
        <f>data_survey!BN381</f>
        <v>5</v>
      </c>
      <c r="AA382" s="17">
        <f>data_survey!BP381</f>
        <v>1</v>
      </c>
      <c r="AB382" s="17">
        <f>data_survey!BQ381</f>
        <v>5</v>
      </c>
      <c r="AC382" s="17">
        <f>data_survey!BT381</f>
        <v>1</v>
      </c>
      <c r="AD382" s="17">
        <f>data_survey!CU381</f>
        <v>0</v>
      </c>
      <c r="AE382" s="17">
        <f>data_survey!CV381</f>
        <v>0</v>
      </c>
      <c r="AF382" s="17">
        <f>data_survey!CW381</f>
        <v>0</v>
      </c>
      <c r="AG382" s="17">
        <f>data_survey!CO381</f>
        <v>0</v>
      </c>
      <c r="AH382" s="17">
        <f>data_survey!DA381</f>
        <v>0</v>
      </c>
      <c r="AI382" s="17">
        <f>data_survey!DC381</f>
        <v>0</v>
      </c>
      <c r="AJ382" s="17">
        <f>data_survey!DQ381</f>
        <v>0</v>
      </c>
      <c r="AK382" s="17">
        <f>data_survey!DF381</f>
        <v>0</v>
      </c>
      <c r="AL382" s="17">
        <f>if(AK382=1, data_survey!DN381, 0)</f>
        <v>0</v>
      </c>
      <c r="AM382" s="17">
        <f>data_survey!CM381</f>
        <v>6</v>
      </c>
      <c r="AN382" s="17">
        <f>data_survey!DH381</f>
        <v>1</v>
      </c>
      <c r="AO382" s="17">
        <f>data_survey!DJ381</f>
        <v>1</v>
      </c>
      <c r="AP382" s="17">
        <f>data_survey!DL381</f>
        <v>0</v>
      </c>
      <c r="AQ382" s="17">
        <f>data_survey!BC381</f>
        <v>1</v>
      </c>
      <c r="AR382" s="17">
        <f>data_survey!BD381</f>
        <v>1</v>
      </c>
      <c r="AS382" s="17">
        <f>data_survey!BE381</f>
        <v>1</v>
      </c>
      <c r="AT382" s="17">
        <f>data_survey!BF381</f>
        <v>1</v>
      </c>
      <c r="AU382" s="17">
        <f>data_survey!BG381</f>
        <v>1</v>
      </c>
      <c r="AV382" s="17">
        <f>data_survey!BH381</f>
        <v>1</v>
      </c>
      <c r="AW382" s="17">
        <f>data_survey!BI381</f>
        <v>1</v>
      </c>
      <c r="AX382" s="17">
        <f>data_survey!AP381</f>
        <v>1</v>
      </c>
      <c r="AY382" s="17">
        <f>data_survey!AQ381</f>
        <v>1</v>
      </c>
      <c r="AZ382" s="17">
        <f>data_survey!AR381</f>
        <v>2</v>
      </c>
      <c r="BA382" s="17">
        <f>data_survey!AS381</f>
        <v>2</v>
      </c>
      <c r="BB382" s="17">
        <f>data_survey!AT381</f>
        <v>4</v>
      </c>
      <c r="BC382" s="17">
        <f>data_survey!AU381</f>
        <v>1</v>
      </c>
      <c r="BD382" s="17">
        <f>data_survey!AV381</f>
        <v>1</v>
      </c>
      <c r="BE382" s="17">
        <f>data_survey!AW381</f>
        <v>1</v>
      </c>
      <c r="BF382" s="17">
        <f>data_survey!AX381</f>
        <v>1</v>
      </c>
      <c r="BG382" s="17"/>
    </row>
    <row r="383">
      <c r="A383" s="17">
        <f>if(data_survey!C382="Nam", 0, 1)</f>
        <v>1</v>
      </c>
      <c r="B383" s="17">
        <f>IFERROR(__xludf.DUMMYFUNCTION("LET(
  t, LOWER(TRIM(data_survey!E382)),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383" s="17">
        <f>IFERROR(__xludf.DUMMYFUNCTION("LET(
  t, LOWER(TRIM(data_survey!G382)),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83" s="17">
        <f>IFERROR(__xludf.DUMMYFUNCTION("LET(
  text, LOWER(data_survey!I382),
  IFERROR(
    IFS(
      REGEXMATCH(text,""ở cùng gia đình|ở trọ cùng gia đình""), 0,
      REGEXMATCH(text,""thuê trọ""), 1,
      REGEXMATCH(text,""ở ktx""), 2,
      REGEXMATCH(text,""có nhà tại khu vực đang học|c"&amp;"ó nhà|ở riêng tại chung cư""), 3,
      REGEXMATCH(text,""ở nhà người quen""), 4
    ),
  -1)
)"),0.0)</f>
        <v>0</v>
      </c>
      <c r="E383" s="17">
        <f>IFERROR(__xludf.DUMMYFUNCTION("LET(
  t, LOWER(TRIM(data_survey!K382)),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83" s="17">
        <f>IFERROR(__xludf.DUMMYFUNCTION("LET(
  t, LOWER(TRIM(data_survey!M382)),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83" s="17">
        <f>if(data_survey!O382="Có", 1, 0)</f>
        <v>1</v>
      </c>
      <c r="H383" s="17">
        <f>if(data_survey!R382="", 0, data_survey!R382)</f>
        <v>2</v>
      </c>
      <c r="I383" s="17">
        <f>data_survey!W382</f>
        <v>0</v>
      </c>
      <c r="J383" s="17">
        <f>if(data_survey!AF382="Không áp lực", 0, if(data_survey!AF382="Có chút áp lực", 1, if(data_survey!AF382="Áp lực nhiều", 2, 3)))</f>
        <v>1</v>
      </c>
      <c r="K383" s="17">
        <f>SWITCH(data_survey!AG382,
 "Không ảnh hưởng",0,
 "Có chút ảnh hưởng",1,
 "Ảnh hưởng nhiều",2,
 "Ảnh hưởng rất nhiều",3)</f>
        <v>2</v>
      </c>
      <c r="L383" s="17">
        <f>SWITCH(data_survey!AD382,
 "Không",0,
 "Có một chút",1,
 "Rất lo lắng",2)</f>
        <v>1</v>
      </c>
      <c r="M383" s="17">
        <f>SWITCH(data_survey!AE382,
 "Không",0,
 "Có một chút",1,
 "Nhiều",2)</f>
        <v>0</v>
      </c>
      <c r="N383" s="17">
        <f>data_survey!BV382</f>
        <v>3</v>
      </c>
      <c r="O383" s="17">
        <f>SWITCH(data_survey!BY382,
 "Không",0,
 "Có",1,
 "Nhiều",2)</f>
        <v>0</v>
      </c>
      <c r="P383" s="17">
        <f>if(data_survey!BW382="Không", 0, 1)</f>
        <v>1</v>
      </c>
      <c r="Q383" s="17">
        <f>IF(OR(
ISNUMBER(SEARCH("cha",data_survey!BX382)),
ISNUMBER(SEARCH("mẹ",data_survey!BX382)),
ISNUMBER(SEARCH("ba mẹ",data_survey!BX382)),
ISNUMBER(SEARCH("bame",data_survey!BX382)),
ISNUMBER(SEARCH("gia đình",data_survey!BX382)),
ISNUMBER(SEARCH("chị",data_survey!BX382)),
ISNUMBER(SEARCH("anh",data_survey!BX382)),
ISNUMBER(SEARCH("ông bà",data_survey!BX382)),
ISNUMBER(SEARCH("giám hộ",data_survey!BX382))
),1,
IF(OR(
ISNUMBER(SEARCH("bản thân",data_survey!BX382)),
ISNUMBER(SEARCH("tự mình",data_survey!BX382)),
ISNUMBER(SEARCH("tự bản thân",data_survey!BX382)),
ISNUMBER(SEARCH("tiền đi làm",data_survey!BX382)),
ISNUMBER(SEARCH("nghiên cứu khoa học",data_survey!BX382)),
ISNUMBER(SEARCH("một nửa lo",data_survey!BX382))
),2,
IF(OR(
ISNUMBER(SEARCH("học bổng",data_survey!BX382)),
ISNUMBER(SEARCH("giảm học phí",data_survey!BX382)),
ISNUMBER(SEARCH("không cần HP",data_survey!BX382)),
ISNUMBER(SEARCH("sư phạm",data_survey!BX382))
),3,4)))</f>
        <v>1</v>
      </c>
      <c r="R383" s="17">
        <f>data_survey!AN382</f>
        <v>0</v>
      </c>
      <c r="S383" s="17">
        <f>data_survey!AJ382</f>
        <v>1</v>
      </c>
      <c r="T383" s="17">
        <f>data_survey!AJ382</f>
        <v>1</v>
      </c>
      <c r="U383" s="17">
        <f>data_survey!CI382</f>
        <v>1</v>
      </c>
      <c r="V383" s="17">
        <f>data_survey!CG382</f>
        <v>0</v>
      </c>
      <c r="W383" s="17">
        <f>data_survey!CE382</f>
        <v>1</v>
      </c>
      <c r="X383" s="17">
        <f>data_survey!CC382</f>
        <v>1</v>
      </c>
      <c r="Y383" s="17">
        <f>data_survey!CA382</f>
        <v>0</v>
      </c>
      <c r="Z383" s="17">
        <f>data_survey!BN382</f>
        <v>4</v>
      </c>
      <c r="AA383" s="17">
        <f>data_survey!BP382</f>
        <v>1</v>
      </c>
      <c r="AB383" s="17">
        <f>data_survey!BQ382</f>
        <v>3</v>
      </c>
      <c r="AC383" s="17">
        <f>data_survey!BT382</f>
        <v>1</v>
      </c>
      <c r="AD383" s="17">
        <f>data_survey!CU382</f>
        <v>1</v>
      </c>
      <c r="AE383" s="17">
        <f>data_survey!CV382</f>
        <v>1</v>
      </c>
      <c r="AF383" s="17">
        <f>data_survey!CW382</f>
        <v>1</v>
      </c>
      <c r="AG383" s="17">
        <f>data_survey!CO382</f>
        <v>1</v>
      </c>
      <c r="AH383" s="17">
        <f>data_survey!DA382</f>
        <v>1</v>
      </c>
      <c r="AI383" s="17">
        <f>data_survey!DC382</f>
        <v>1</v>
      </c>
      <c r="AJ383" s="17">
        <f>data_survey!DQ382</f>
        <v>1</v>
      </c>
      <c r="AK383" s="17">
        <f>data_survey!DF382</f>
        <v>1</v>
      </c>
      <c r="AL383" s="17">
        <f>if(AK383=1, data_survey!DN382, 0)</f>
        <v>5</v>
      </c>
      <c r="AM383" s="17">
        <f>data_survey!CM382</f>
        <v>6</v>
      </c>
      <c r="AN383" s="17">
        <f>data_survey!DH382</f>
        <v>1</v>
      </c>
      <c r="AO383" s="17">
        <f>data_survey!DJ382</f>
        <v>1</v>
      </c>
      <c r="AP383" s="17">
        <f>data_survey!DL382</f>
        <v>1</v>
      </c>
      <c r="AQ383" s="17">
        <f>data_survey!BC382</f>
        <v>3</v>
      </c>
      <c r="AR383" s="17">
        <f>data_survey!BD382</f>
        <v>1</v>
      </c>
      <c r="AS383" s="17">
        <f>data_survey!BE382</f>
        <v>3</v>
      </c>
      <c r="AT383" s="17">
        <f>data_survey!BF382</f>
        <v>3</v>
      </c>
      <c r="AU383" s="17">
        <f>data_survey!BG382</f>
        <v>3</v>
      </c>
      <c r="AV383" s="17">
        <f>data_survey!BH382</f>
        <v>2</v>
      </c>
      <c r="AW383" s="17">
        <f>data_survey!BI382</f>
        <v>3</v>
      </c>
      <c r="AX383" s="17">
        <f>data_survey!AP382</f>
        <v>3</v>
      </c>
      <c r="AY383" s="17">
        <f>data_survey!AQ382</f>
        <v>3</v>
      </c>
      <c r="AZ383" s="17">
        <f>data_survey!AR382</f>
        <v>3</v>
      </c>
      <c r="BA383" s="17">
        <f>data_survey!AS382</f>
        <v>4</v>
      </c>
      <c r="BB383" s="17">
        <f>data_survey!AT382</f>
        <v>2</v>
      </c>
      <c r="BC383" s="17">
        <f>data_survey!AU382</f>
        <v>3</v>
      </c>
      <c r="BD383" s="17">
        <f>data_survey!AV382</f>
        <v>2</v>
      </c>
      <c r="BE383" s="17">
        <f>data_survey!AW382</f>
        <v>1</v>
      </c>
      <c r="BF383" s="17">
        <f>data_survey!AX382</f>
        <v>4</v>
      </c>
      <c r="BG383" s="17"/>
    </row>
    <row r="384">
      <c r="A384" s="17">
        <f>if(data_survey!C383="Nam", 0, 1)</f>
        <v>1</v>
      </c>
      <c r="B384" s="17">
        <f>IFERROR(__xludf.DUMMYFUNCTION("LET(
  t, LOWER(TRIM(data_survey!E383)),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84" s="17">
        <f>IFERROR(__xludf.DUMMYFUNCTION("LET(
  t, LOWER(TRIM(data_survey!G383)),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84" s="17">
        <f>IFERROR(__xludf.DUMMYFUNCTION("LET(
  text, LOWER(data_survey!I383),
  IFERROR(
    IFS(
      REGEXMATCH(text,""ở cùng gia đình|ở trọ cùng gia đình""), 0,
      REGEXMATCH(text,""thuê trọ""), 1,
      REGEXMATCH(text,""ở ktx""), 2,
      REGEXMATCH(text,""có nhà tại khu vực đang học|c"&amp;"ó nhà|ở riêng tại chung cư""), 3,
      REGEXMATCH(text,""ở nhà người quen""), 4
    ),
  -1)
)"),0.0)</f>
        <v>0</v>
      </c>
      <c r="E384" s="17">
        <f>IFERROR(__xludf.DUMMYFUNCTION("LET(
  t, LOWER(TRIM(data_survey!K383)),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84" s="17">
        <f>IFERROR(__xludf.DUMMYFUNCTION("LET(
  t, LOWER(TRIM(data_survey!M383)),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84" s="17">
        <f>if(data_survey!O383="Có", 1, 0)</f>
        <v>0</v>
      </c>
      <c r="H384" s="17">
        <f>if(data_survey!R383="", 0, data_survey!R383)</f>
        <v>0</v>
      </c>
      <c r="I384" s="17">
        <f>data_survey!W383</f>
        <v>0</v>
      </c>
      <c r="J384" s="17">
        <f>if(data_survey!AF383="Không áp lực", 0, if(data_survey!AF383="Có chút áp lực", 1, if(data_survey!AF383="Áp lực nhiều", 2, 3)))</f>
        <v>1</v>
      </c>
      <c r="K384" s="17">
        <f>SWITCH(data_survey!AG383,
 "Không ảnh hưởng",0,
 "Có chút ảnh hưởng",1,
 "Ảnh hưởng nhiều",2,
 "Ảnh hưởng rất nhiều",3)</f>
        <v>1</v>
      </c>
      <c r="L384" s="17">
        <f>SWITCH(data_survey!AD383,
 "Không",0,
 "Có một chút",1,
 "Rất lo lắng",2)</f>
        <v>1</v>
      </c>
      <c r="M384" s="17">
        <f>SWITCH(data_survey!AE383,
 "Không",0,
 "Có một chút",1,
 "Nhiều",2)</f>
        <v>1</v>
      </c>
      <c r="N384" s="17">
        <f>data_survey!BV383</f>
        <v>3</v>
      </c>
      <c r="O384" s="17">
        <f>SWITCH(data_survey!BY383,
 "Không",0,
 "Có",1,
 "Nhiều",2)</f>
        <v>1</v>
      </c>
      <c r="P384" s="17">
        <f>if(data_survey!BW383="Không", 0, 1)</f>
        <v>1</v>
      </c>
      <c r="Q384" s="17">
        <f>IF(OR(
ISNUMBER(SEARCH("cha",data_survey!BX383)),
ISNUMBER(SEARCH("mẹ",data_survey!BX383)),
ISNUMBER(SEARCH("ba mẹ",data_survey!BX383)),
ISNUMBER(SEARCH("bame",data_survey!BX383)),
ISNUMBER(SEARCH("gia đình",data_survey!BX383)),
ISNUMBER(SEARCH("chị",data_survey!BX383)),
ISNUMBER(SEARCH("anh",data_survey!BX383)),
ISNUMBER(SEARCH("ông bà",data_survey!BX383)),
ISNUMBER(SEARCH("giám hộ",data_survey!BX383))
),1,
IF(OR(
ISNUMBER(SEARCH("bản thân",data_survey!BX383)),
ISNUMBER(SEARCH("tự mình",data_survey!BX383)),
ISNUMBER(SEARCH("tự bản thân",data_survey!BX383)),
ISNUMBER(SEARCH("tiền đi làm",data_survey!BX383)),
ISNUMBER(SEARCH("nghiên cứu khoa học",data_survey!BX383)),
ISNUMBER(SEARCH("một nửa lo",data_survey!BX383))
),2,
IF(OR(
ISNUMBER(SEARCH("học bổng",data_survey!BX383)),
ISNUMBER(SEARCH("giảm học phí",data_survey!BX383)),
ISNUMBER(SEARCH("không cần HP",data_survey!BX383)),
ISNUMBER(SEARCH("sư phạm",data_survey!BX383))
),3,4)))</f>
        <v>1</v>
      </c>
      <c r="R384" s="17">
        <f>data_survey!AN383</f>
        <v>1</v>
      </c>
      <c r="S384" s="17">
        <f>data_survey!AJ383</f>
        <v>0</v>
      </c>
      <c r="T384" s="17">
        <f>data_survey!AJ383</f>
        <v>0</v>
      </c>
      <c r="U384" s="17">
        <f>data_survey!CI383</f>
        <v>1</v>
      </c>
      <c r="V384" s="17">
        <f>data_survey!CG383</f>
        <v>1</v>
      </c>
      <c r="W384" s="17">
        <f>data_survey!CE383</f>
        <v>1</v>
      </c>
      <c r="X384" s="17">
        <f>data_survey!CC383</f>
        <v>2</v>
      </c>
      <c r="Y384" s="17">
        <f>data_survey!CA383</f>
        <v>1</v>
      </c>
      <c r="Z384" s="17">
        <f>data_survey!BN383</f>
        <v>3</v>
      </c>
      <c r="AA384" s="17">
        <f>data_survey!BP383</f>
        <v>0</v>
      </c>
      <c r="AB384" s="17">
        <f>data_survey!BQ383</f>
        <v>4</v>
      </c>
      <c r="AC384" s="17">
        <f>data_survey!BT383</f>
        <v>1</v>
      </c>
      <c r="AD384" s="17">
        <f>data_survey!CU383</f>
        <v>1</v>
      </c>
      <c r="AE384" s="17">
        <f>data_survey!CV383</f>
        <v>1</v>
      </c>
      <c r="AF384" s="17">
        <f>data_survey!CW383</f>
        <v>0</v>
      </c>
      <c r="AG384" s="17">
        <f>data_survey!CO383</f>
        <v>1</v>
      </c>
      <c r="AH384" s="17">
        <f>data_survey!DA383</f>
        <v>1</v>
      </c>
      <c r="AI384" s="17">
        <f>data_survey!DC383</f>
        <v>1</v>
      </c>
      <c r="AJ384" s="17">
        <f>data_survey!DQ383</f>
        <v>0</v>
      </c>
      <c r="AK384" s="17">
        <f>data_survey!DF383</f>
        <v>0</v>
      </c>
      <c r="AL384" s="17">
        <f>if(AK384=1, data_survey!DN383, 0)</f>
        <v>0</v>
      </c>
      <c r="AM384" s="17">
        <f>data_survey!CM383</f>
        <v>12</v>
      </c>
      <c r="AN384" s="17">
        <f>data_survey!DH383</f>
        <v>0</v>
      </c>
      <c r="AO384" s="17">
        <f>data_survey!DJ383</f>
        <v>0</v>
      </c>
      <c r="AP384" s="17">
        <f>data_survey!DL383</f>
        <v>0</v>
      </c>
      <c r="AQ384" s="17">
        <f>data_survey!BC383</f>
        <v>4</v>
      </c>
      <c r="AR384" s="17">
        <f>data_survey!BD383</f>
        <v>4</v>
      </c>
      <c r="AS384" s="17">
        <f>data_survey!BE383</f>
        <v>4</v>
      </c>
      <c r="AT384" s="17">
        <f>data_survey!BF383</f>
        <v>4</v>
      </c>
      <c r="AU384" s="17">
        <f>data_survey!BG383</f>
        <v>4</v>
      </c>
      <c r="AV384" s="17">
        <f>data_survey!BH383</f>
        <v>4</v>
      </c>
      <c r="AW384" s="17">
        <f>data_survey!BI383</f>
        <v>2</v>
      </c>
      <c r="AX384" s="17">
        <f>data_survey!AP383</f>
        <v>4</v>
      </c>
      <c r="AY384" s="17">
        <f>data_survey!AQ383</f>
        <v>3</v>
      </c>
      <c r="AZ384" s="17">
        <f>data_survey!AR383</f>
        <v>4</v>
      </c>
      <c r="BA384" s="17">
        <f>data_survey!AS383</f>
        <v>4</v>
      </c>
      <c r="BB384" s="17">
        <f>data_survey!AT383</f>
        <v>2</v>
      </c>
      <c r="BC384" s="17">
        <f>data_survey!AU383</f>
        <v>2</v>
      </c>
      <c r="BD384" s="17">
        <f>data_survey!AV383</f>
        <v>4</v>
      </c>
      <c r="BE384" s="17">
        <f>data_survey!AW383</f>
        <v>3</v>
      </c>
      <c r="BF384" s="17">
        <f>data_survey!AX383</f>
        <v>2</v>
      </c>
      <c r="BG384" s="17"/>
    </row>
    <row r="385">
      <c r="A385" s="17">
        <f>if(data_survey!C384="Nam", 0, 1)</f>
        <v>1</v>
      </c>
      <c r="B385" s="17">
        <f>IFERROR(__xludf.DUMMYFUNCTION("LET(
  t, LOWER(TRIM(data_survey!E384)),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385" s="17">
        <f>IFERROR(__xludf.DUMMYFUNCTION("LET(
  t, LOWER(TRIM(data_survey!G384)),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85" s="17">
        <f>IFERROR(__xludf.DUMMYFUNCTION("LET(
  text, LOWER(data_survey!I384),
  IFERROR(
    IFS(
      REGEXMATCH(text,""ở cùng gia đình|ở trọ cùng gia đình""), 0,
      REGEXMATCH(text,""thuê trọ""), 1,
      REGEXMATCH(text,""ở ktx""), 2,
      REGEXMATCH(text,""có nhà tại khu vực đang học|c"&amp;"ó nhà|ở riêng tại chung cư""), 3,
      REGEXMATCH(text,""ở nhà người quen""), 4
    ),
  -1)
)"),1.0)</f>
        <v>1</v>
      </c>
      <c r="E385" s="17">
        <f>IFERROR(__xludf.DUMMYFUNCTION("LET(
  t, LOWER(TRIM(data_survey!K384)),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85" s="17">
        <f>IFERROR(__xludf.DUMMYFUNCTION("LET(
  t, LOWER(TRIM(data_survey!M384)),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85" s="17">
        <f>if(data_survey!O384="Có", 1, 0)</f>
        <v>0</v>
      </c>
      <c r="H385" s="17">
        <f>if(data_survey!R384="", 0, data_survey!R384)</f>
        <v>0</v>
      </c>
      <c r="I385" s="17">
        <f>data_survey!W384</f>
        <v>0</v>
      </c>
      <c r="J385" s="17">
        <f>if(data_survey!AF384="Không áp lực", 0, if(data_survey!AF384="Có chút áp lực", 1, if(data_survey!AF384="Áp lực nhiều", 2, 3)))</f>
        <v>1</v>
      </c>
      <c r="K385" s="17">
        <f>SWITCH(data_survey!AG384,
 "Không ảnh hưởng",0,
 "Có chút ảnh hưởng",1,
 "Ảnh hưởng nhiều",2,
 "Ảnh hưởng rất nhiều",3)</f>
        <v>1</v>
      </c>
      <c r="L385" s="17">
        <f>SWITCH(data_survey!AD384,
 "Không",0,
 "Có một chút",1,
 "Rất lo lắng",2)</f>
        <v>1</v>
      </c>
      <c r="M385" s="17">
        <f>SWITCH(data_survey!AE384,
 "Không",0,
 "Có một chút",1,
 "Nhiều",2)</f>
        <v>0</v>
      </c>
      <c r="N385" s="17">
        <f>data_survey!BV384</f>
        <v>3</v>
      </c>
      <c r="O385" s="17">
        <f>SWITCH(data_survey!BY384,
 "Không",0,
 "Có",1,
 "Nhiều",2)</f>
        <v>0</v>
      </c>
      <c r="P385" s="17">
        <f>if(data_survey!BW384="Không", 0, 1)</f>
        <v>0</v>
      </c>
      <c r="Q385" s="17">
        <f>IF(OR(
ISNUMBER(SEARCH("cha",data_survey!BX384)),
ISNUMBER(SEARCH("mẹ",data_survey!BX384)),
ISNUMBER(SEARCH("ba mẹ",data_survey!BX384)),
ISNUMBER(SEARCH("bame",data_survey!BX384)),
ISNUMBER(SEARCH("gia đình",data_survey!BX384)),
ISNUMBER(SEARCH("chị",data_survey!BX384)),
ISNUMBER(SEARCH("anh",data_survey!BX384)),
ISNUMBER(SEARCH("ông bà",data_survey!BX384)),
ISNUMBER(SEARCH("giám hộ",data_survey!BX384))
),1,
IF(OR(
ISNUMBER(SEARCH("bản thân",data_survey!BX384)),
ISNUMBER(SEARCH("tự mình",data_survey!BX384)),
ISNUMBER(SEARCH("tự bản thân",data_survey!BX384)),
ISNUMBER(SEARCH("tiền đi làm",data_survey!BX384)),
ISNUMBER(SEARCH("nghiên cứu khoa học",data_survey!BX384)),
ISNUMBER(SEARCH("một nửa lo",data_survey!BX384))
),2,
IF(OR(
ISNUMBER(SEARCH("học bổng",data_survey!BX384)),
ISNUMBER(SEARCH("giảm học phí",data_survey!BX384)),
ISNUMBER(SEARCH("không cần HP",data_survey!BX384)),
ISNUMBER(SEARCH("sư phạm",data_survey!BX384))
),3,4)))</f>
        <v>1</v>
      </c>
      <c r="R385" s="17">
        <f>data_survey!AN384</f>
        <v>0</v>
      </c>
      <c r="S385" s="17">
        <f>data_survey!AJ384</f>
        <v>0</v>
      </c>
      <c r="T385" s="17">
        <f>data_survey!AJ384</f>
        <v>0</v>
      </c>
      <c r="U385" s="17">
        <f>data_survey!CI384</f>
        <v>2</v>
      </c>
      <c r="V385" s="17">
        <f>data_survey!CG384</f>
        <v>2</v>
      </c>
      <c r="W385" s="17">
        <f>data_survey!CE384</f>
        <v>1</v>
      </c>
      <c r="X385" s="17">
        <f>data_survey!CC384</f>
        <v>0</v>
      </c>
      <c r="Y385" s="17">
        <f>data_survey!CA384</f>
        <v>0</v>
      </c>
      <c r="Z385" s="17">
        <f>data_survey!BN384</f>
        <v>2</v>
      </c>
      <c r="AA385" s="17">
        <f>data_survey!BP384</f>
        <v>0</v>
      </c>
      <c r="AB385" s="17">
        <f>data_survey!BQ384</f>
        <v>1</v>
      </c>
      <c r="AC385" s="17">
        <f>data_survey!BT384</f>
        <v>1</v>
      </c>
      <c r="AD385" s="17">
        <f>data_survey!CU384</f>
        <v>1</v>
      </c>
      <c r="AE385" s="17">
        <f>data_survey!CV384</f>
        <v>1</v>
      </c>
      <c r="AF385" s="17">
        <f>data_survey!CW384</f>
        <v>0</v>
      </c>
      <c r="AG385" s="17">
        <f>data_survey!CO384</f>
        <v>0</v>
      </c>
      <c r="AH385" s="17">
        <f>data_survey!DA384</f>
        <v>0</v>
      </c>
      <c r="AI385" s="17">
        <f>data_survey!DC384</f>
        <v>0</v>
      </c>
      <c r="AJ385" s="17">
        <f>data_survey!DQ384</f>
        <v>0</v>
      </c>
      <c r="AK385" s="17">
        <f>data_survey!DF384</f>
        <v>0</v>
      </c>
      <c r="AL385" s="17">
        <f>if(AK385=1, data_survey!DN384, 0)</f>
        <v>0</v>
      </c>
      <c r="AM385" s="17">
        <f>data_survey!CM384</f>
        <v>1.5</v>
      </c>
      <c r="AN385" s="17">
        <f>data_survey!DH384</f>
        <v>0</v>
      </c>
      <c r="AO385" s="17">
        <f>data_survey!DJ384</f>
        <v>0</v>
      </c>
      <c r="AP385" s="17">
        <f>data_survey!DL384</f>
        <v>0</v>
      </c>
      <c r="AQ385" s="17">
        <f>data_survey!BC384</f>
        <v>1</v>
      </c>
      <c r="AR385" s="17">
        <f>data_survey!BD384</f>
        <v>1</v>
      </c>
      <c r="AS385" s="17">
        <f>data_survey!BE384</f>
        <v>1</v>
      </c>
      <c r="AT385" s="17">
        <f>data_survey!BF384</f>
        <v>1</v>
      </c>
      <c r="AU385" s="17">
        <f>data_survey!BG384</f>
        <v>1</v>
      </c>
      <c r="AV385" s="17">
        <f>data_survey!BH384</f>
        <v>1</v>
      </c>
      <c r="AW385" s="17">
        <f>data_survey!BI384</f>
        <v>1</v>
      </c>
      <c r="AX385" s="17">
        <f>data_survey!AP384</f>
        <v>2</v>
      </c>
      <c r="AY385" s="17">
        <f>data_survey!AQ384</f>
        <v>2</v>
      </c>
      <c r="AZ385" s="17">
        <f>data_survey!AR384</f>
        <v>3</v>
      </c>
      <c r="BA385" s="17">
        <f>data_survey!AS384</f>
        <v>3</v>
      </c>
      <c r="BB385" s="17">
        <f>data_survey!AT384</f>
        <v>2</v>
      </c>
      <c r="BC385" s="17">
        <f>data_survey!AU384</f>
        <v>1</v>
      </c>
      <c r="BD385" s="17">
        <f>data_survey!AV384</f>
        <v>2</v>
      </c>
      <c r="BE385" s="17">
        <f>data_survey!AW384</f>
        <v>1</v>
      </c>
      <c r="BF385" s="17">
        <f>data_survey!AX384</f>
        <v>1</v>
      </c>
      <c r="BG385" s="17"/>
    </row>
    <row r="386">
      <c r="A386" s="17">
        <f>if(data_survey!C385="Nam", 0, 1)</f>
        <v>0</v>
      </c>
      <c r="B386" s="17">
        <f>IFERROR(__xludf.DUMMYFUNCTION("LET(
  t, LOWER(TRIM(data_survey!E385)),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86" s="17">
        <f>IFERROR(__xludf.DUMMYFUNCTION("LET(
  t, LOWER(TRIM(data_survey!G385)),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86" s="17">
        <f>IFERROR(__xludf.DUMMYFUNCTION("LET(
  text, LOWER(data_survey!I385),
  IFERROR(
    IFS(
      REGEXMATCH(text,""ở cùng gia đình|ở trọ cùng gia đình""), 0,
      REGEXMATCH(text,""thuê trọ""), 1,
      REGEXMATCH(text,""ở ktx""), 2,
      REGEXMATCH(text,""có nhà tại khu vực đang học|c"&amp;"ó nhà|ở riêng tại chung cư""), 3,
      REGEXMATCH(text,""ở nhà người quen""), 4
    ),
  -1)
)"),4.0)</f>
        <v>4</v>
      </c>
      <c r="E386" s="17">
        <f>IFERROR(__xludf.DUMMYFUNCTION("LET(
  t, LOWER(TRIM(data_survey!K385)),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86" s="17">
        <f>IFERROR(__xludf.DUMMYFUNCTION("LET(
  t, LOWER(TRIM(data_survey!M385)),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86" s="17">
        <f>if(data_survey!O385="Có", 1, 0)</f>
        <v>1</v>
      </c>
      <c r="H386" s="17">
        <f>if(data_survey!R385="", 0, data_survey!R385)</f>
        <v>1</v>
      </c>
      <c r="I386" s="17">
        <f>data_survey!W385</f>
        <v>20</v>
      </c>
      <c r="J386" s="17">
        <f>if(data_survey!AF385="Không áp lực", 0, if(data_survey!AF385="Có chút áp lực", 1, if(data_survey!AF385="Áp lực nhiều", 2, 3)))</f>
        <v>0</v>
      </c>
      <c r="K386" s="17">
        <f>SWITCH(data_survey!AG385,
 "Không ảnh hưởng",0,
 "Có chút ảnh hưởng",1,
 "Ảnh hưởng nhiều",2,
 "Ảnh hưởng rất nhiều",3)</f>
        <v>1</v>
      </c>
      <c r="L386" s="17">
        <f>SWITCH(data_survey!AD385,
 "Không",0,
 "Có một chút",1,
 "Rất lo lắng",2)</f>
        <v>2</v>
      </c>
      <c r="M386" s="17">
        <f>SWITCH(data_survey!AE385,
 "Không",0,
 "Có một chút",1,
 "Nhiều",2)</f>
        <v>0</v>
      </c>
      <c r="N386" s="17">
        <f>data_survey!BV385</f>
        <v>4</v>
      </c>
      <c r="O386" s="17">
        <f>SWITCH(data_survey!BY385,
 "Không",0,
 "Có",1,
 "Nhiều",2)</f>
        <v>0</v>
      </c>
      <c r="P386" s="17">
        <f>if(data_survey!BW385="Không", 0, 1)</f>
        <v>0</v>
      </c>
      <c r="Q386" s="17">
        <f>IF(OR(
ISNUMBER(SEARCH("cha",data_survey!BX385)),
ISNUMBER(SEARCH("mẹ",data_survey!BX385)),
ISNUMBER(SEARCH("ba mẹ",data_survey!BX385)),
ISNUMBER(SEARCH("bame",data_survey!BX385)),
ISNUMBER(SEARCH("gia đình",data_survey!BX385)),
ISNUMBER(SEARCH("chị",data_survey!BX385)),
ISNUMBER(SEARCH("anh",data_survey!BX385)),
ISNUMBER(SEARCH("ông bà",data_survey!BX385)),
ISNUMBER(SEARCH("giám hộ",data_survey!BX385))
),1,
IF(OR(
ISNUMBER(SEARCH("bản thân",data_survey!BX385)),
ISNUMBER(SEARCH("tự mình",data_survey!BX385)),
ISNUMBER(SEARCH("tự bản thân",data_survey!BX385)),
ISNUMBER(SEARCH("tiền đi làm",data_survey!BX385)),
ISNUMBER(SEARCH("nghiên cứu khoa học",data_survey!BX385)),
ISNUMBER(SEARCH("một nửa lo",data_survey!BX385))
),2,
IF(OR(
ISNUMBER(SEARCH("học bổng",data_survey!BX385)),
ISNUMBER(SEARCH("giảm học phí",data_survey!BX385)),
ISNUMBER(SEARCH("không cần HP",data_survey!BX385)),
ISNUMBER(SEARCH("sư phạm",data_survey!BX385))
),3,4)))</f>
        <v>1</v>
      </c>
      <c r="R386" s="17">
        <f>data_survey!AN385</f>
        <v>0</v>
      </c>
      <c r="S386" s="17">
        <f>data_survey!AJ385</f>
        <v>2</v>
      </c>
      <c r="T386" s="17">
        <f>data_survey!AJ385</f>
        <v>2</v>
      </c>
      <c r="U386" s="17">
        <f>data_survey!CI385</f>
        <v>1</v>
      </c>
      <c r="V386" s="17">
        <f>data_survey!CG385</f>
        <v>1</v>
      </c>
      <c r="W386" s="17">
        <f>data_survey!CE385</f>
        <v>1</v>
      </c>
      <c r="X386" s="17">
        <f>data_survey!CC385</f>
        <v>1</v>
      </c>
      <c r="Y386" s="17">
        <f>data_survey!CA385</f>
        <v>1</v>
      </c>
      <c r="Z386" s="17">
        <f>data_survey!BN385</f>
        <v>3</v>
      </c>
      <c r="AA386" s="17">
        <f>data_survey!BP385</f>
        <v>0</v>
      </c>
      <c r="AB386" s="17">
        <f>data_survey!BQ385</f>
        <v>1</v>
      </c>
      <c r="AC386" s="17">
        <f>data_survey!BT385</f>
        <v>1</v>
      </c>
      <c r="AD386" s="17">
        <f>data_survey!CU385</f>
        <v>0</v>
      </c>
      <c r="AE386" s="17">
        <f>data_survey!CV385</f>
        <v>0</v>
      </c>
      <c r="AF386" s="17">
        <f>data_survey!CW385</f>
        <v>0</v>
      </c>
      <c r="AG386" s="17">
        <f>data_survey!CO385</f>
        <v>0</v>
      </c>
      <c r="AH386" s="17">
        <f>data_survey!DA385</f>
        <v>0</v>
      </c>
      <c r="AI386" s="17">
        <f>data_survey!DC385</f>
        <v>0</v>
      </c>
      <c r="AJ386" s="17">
        <f>data_survey!DQ385</f>
        <v>0</v>
      </c>
      <c r="AK386" s="17">
        <f>data_survey!DF385</f>
        <v>1</v>
      </c>
      <c r="AL386" s="17">
        <f>if(AK386=1, data_survey!DN385, 0)</f>
        <v>5</v>
      </c>
      <c r="AM386" s="17">
        <f>data_survey!CM385</f>
        <v>0.75</v>
      </c>
      <c r="AN386" s="17">
        <f>data_survey!DH385</f>
        <v>0</v>
      </c>
      <c r="AO386" s="17">
        <f>data_survey!DJ385</f>
        <v>0</v>
      </c>
      <c r="AP386" s="17">
        <f>data_survey!DL385</f>
        <v>0</v>
      </c>
      <c r="AQ386" s="17">
        <f>data_survey!BC385</f>
        <v>1</v>
      </c>
      <c r="AR386" s="17">
        <f>data_survey!BD385</f>
        <v>2</v>
      </c>
      <c r="AS386" s="17">
        <f>data_survey!BE385</f>
        <v>2</v>
      </c>
      <c r="AT386" s="17">
        <f>data_survey!BF385</f>
        <v>1</v>
      </c>
      <c r="AU386" s="17">
        <f>data_survey!BG385</f>
        <v>2</v>
      </c>
      <c r="AV386" s="17">
        <f>data_survey!BH385</f>
        <v>2</v>
      </c>
      <c r="AW386" s="17">
        <f>data_survey!BI385</f>
        <v>3</v>
      </c>
      <c r="AX386" s="17">
        <f>data_survey!AP385</f>
        <v>1</v>
      </c>
      <c r="AY386" s="17">
        <f>data_survey!AQ385</f>
        <v>1</v>
      </c>
      <c r="AZ386" s="17">
        <f>data_survey!AR385</f>
        <v>1</v>
      </c>
      <c r="BA386" s="17">
        <f>data_survey!AS385</f>
        <v>1</v>
      </c>
      <c r="BB386" s="17">
        <f>data_survey!AT385</f>
        <v>1</v>
      </c>
      <c r="BC386" s="17">
        <f>data_survey!AU385</f>
        <v>2</v>
      </c>
      <c r="BD386" s="17">
        <f>data_survey!AV385</f>
        <v>1</v>
      </c>
      <c r="BE386" s="17">
        <f>data_survey!AW385</f>
        <v>2</v>
      </c>
      <c r="BF386" s="17">
        <f>data_survey!AX385</f>
        <v>1</v>
      </c>
      <c r="BG386" s="17"/>
    </row>
    <row r="387">
      <c r="A387" s="17">
        <f>if(data_survey!C386="Nam", 0, 1)</f>
        <v>1</v>
      </c>
      <c r="B387" s="17">
        <f>IFERROR(__xludf.DUMMYFUNCTION("LET(
  t, LOWER(TRIM(data_survey!E386)),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87" s="17">
        <f>IFERROR(__xludf.DUMMYFUNCTION("LET(
  t, LOWER(TRIM(data_survey!G386)),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87" s="17">
        <f>IFERROR(__xludf.DUMMYFUNCTION("LET(
  text, LOWER(data_survey!I386),
  IFERROR(
    IFS(
      REGEXMATCH(text,""ở cùng gia đình|ở trọ cùng gia đình""), 0,
      REGEXMATCH(text,""thuê trọ""), 1,
      REGEXMATCH(text,""ở ktx""), 2,
      REGEXMATCH(text,""có nhà tại khu vực đang học|c"&amp;"ó nhà|ở riêng tại chung cư""), 3,
      REGEXMATCH(text,""ở nhà người quen""), 4
    ),
  -1)
)"),1.0)</f>
        <v>1</v>
      </c>
      <c r="E387" s="17">
        <f>IFERROR(__xludf.DUMMYFUNCTION("LET(
  t, LOWER(TRIM(data_survey!K386)),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87" s="17">
        <f>IFERROR(__xludf.DUMMYFUNCTION("LET(
  t, LOWER(TRIM(data_survey!M386)),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87" s="17">
        <f>if(data_survey!O386="Có", 1, 0)</f>
        <v>0</v>
      </c>
      <c r="H387" s="17">
        <f>if(data_survey!R386="", 0, data_survey!R386)</f>
        <v>0</v>
      </c>
      <c r="I387" s="17">
        <f>data_survey!W386</f>
        <v>0</v>
      </c>
      <c r="J387" s="17">
        <f>if(data_survey!AF386="Không áp lực", 0, if(data_survey!AF386="Có chút áp lực", 1, if(data_survey!AF386="Áp lực nhiều", 2, 3)))</f>
        <v>1</v>
      </c>
      <c r="K387" s="17">
        <f>SWITCH(data_survey!AG386,
 "Không ảnh hưởng",0,
 "Có chút ảnh hưởng",1,
 "Ảnh hưởng nhiều",2,
 "Ảnh hưởng rất nhiều",3)</f>
        <v>1</v>
      </c>
      <c r="L387" s="17">
        <f>SWITCH(data_survey!AD386,
 "Không",0,
 "Có một chút",1,
 "Rất lo lắng",2)</f>
        <v>1</v>
      </c>
      <c r="M387" s="17">
        <f>SWITCH(data_survey!AE386,
 "Không",0,
 "Có một chút",1,
 "Nhiều",2)</f>
        <v>1</v>
      </c>
      <c r="N387" s="17">
        <f>data_survey!BV386</f>
        <v>1</v>
      </c>
      <c r="O387" s="17">
        <f>SWITCH(data_survey!BY386,
 "Không",0,
 "Có",1,
 "Nhiều",2)</f>
        <v>1</v>
      </c>
      <c r="P387" s="17">
        <f>if(data_survey!BW386="Không", 0, 1)</f>
        <v>1</v>
      </c>
      <c r="Q387" s="17">
        <f>IF(OR(
ISNUMBER(SEARCH("cha",data_survey!BX386)),
ISNUMBER(SEARCH("mẹ",data_survey!BX386)),
ISNUMBER(SEARCH("ba mẹ",data_survey!BX386)),
ISNUMBER(SEARCH("bame",data_survey!BX386)),
ISNUMBER(SEARCH("gia đình",data_survey!BX386)),
ISNUMBER(SEARCH("chị",data_survey!BX386)),
ISNUMBER(SEARCH("anh",data_survey!BX386)),
ISNUMBER(SEARCH("ông bà",data_survey!BX386)),
ISNUMBER(SEARCH("giám hộ",data_survey!BX386))
),1,
IF(OR(
ISNUMBER(SEARCH("bản thân",data_survey!BX386)),
ISNUMBER(SEARCH("tự mình",data_survey!BX386)),
ISNUMBER(SEARCH("tự bản thân",data_survey!BX386)),
ISNUMBER(SEARCH("tiền đi làm",data_survey!BX386)),
ISNUMBER(SEARCH("nghiên cứu khoa học",data_survey!BX386)),
ISNUMBER(SEARCH("một nửa lo",data_survey!BX386))
),2,
IF(OR(
ISNUMBER(SEARCH("học bổng",data_survey!BX386)),
ISNUMBER(SEARCH("giảm học phí",data_survey!BX386)),
ISNUMBER(SEARCH("không cần HP",data_survey!BX386)),
ISNUMBER(SEARCH("sư phạm",data_survey!BX386))
),3,4)))</f>
        <v>1</v>
      </c>
      <c r="R387" s="17">
        <f>data_survey!AN386</f>
        <v>0</v>
      </c>
      <c r="S387" s="17">
        <f>data_survey!AJ386</f>
        <v>0</v>
      </c>
      <c r="T387" s="17">
        <f>data_survey!AJ386</f>
        <v>0</v>
      </c>
      <c r="U387" s="17">
        <f>data_survey!CI386</f>
        <v>2</v>
      </c>
      <c r="V387" s="17">
        <f>data_survey!CG386</f>
        <v>2</v>
      </c>
      <c r="W387" s="17">
        <f>data_survey!CE386</f>
        <v>2</v>
      </c>
      <c r="X387" s="17">
        <f>data_survey!CC386</f>
        <v>2</v>
      </c>
      <c r="Y387" s="17">
        <f>data_survey!CA386</f>
        <v>2</v>
      </c>
      <c r="Z387" s="17">
        <f>data_survey!BN386</f>
        <v>2</v>
      </c>
      <c r="AA387" s="17">
        <f>data_survey!BP386</f>
        <v>0</v>
      </c>
      <c r="AB387" s="17">
        <f>data_survey!BQ386</f>
        <v>6</v>
      </c>
      <c r="AC387" s="17">
        <f>data_survey!BT386</f>
        <v>1</v>
      </c>
      <c r="AD387" s="17">
        <f>data_survey!CU386</f>
        <v>1</v>
      </c>
      <c r="AE387" s="17">
        <f>data_survey!CV386</f>
        <v>1</v>
      </c>
      <c r="AF387" s="17">
        <f>data_survey!CW386</f>
        <v>1</v>
      </c>
      <c r="AG387" s="17">
        <f>data_survey!CO386</f>
        <v>1</v>
      </c>
      <c r="AH387" s="17">
        <f>data_survey!DA386</f>
        <v>1</v>
      </c>
      <c r="AI387" s="17">
        <f>data_survey!DC386</f>
        <v>1</v>
      </c>
      <c r="AJ387" s="17">
        <f>data_survey!DQ386</f>
        <v>1</v>
      </c>
      <c r="AK387" s="17">
        <f>data_survey!DF386</f>
        <v>1</v>
      </c>
      <c r="AL387" s="17">
        <f>if(AK387=1, data_survey!DN386, 0)</f>
        <v>1.5</v>
      </c>
      <c r="AM387" s="17">
        <f>data_survey!CM386</f>
        <v>3.5</v>
      </c>
      <c r="AN387" s="17">
        <f>data_survey!DH386</f>
        <v>1</v>
      </c>
      <c r="AO387" s="17">
        <f>data_survey!DJ386</f>
        <v>1</v>
      </c>
      <c r="AP387" s="17">
        <f>data_survey!DL386</f>
        <v>3</v>
      </c>
      <c r="AQ387" s="17">
        <f>data_survey!BC386</f>
        <v>4</v>
      </c>
      <c r="AR387" s="17">
        <f>data_survey!BD386</f>
        <v>4</v>
      </c>
      <c r="AS387" s="17">
        <f>data_survey!BE386</f>
        <v>4</v>
      </c>
      <c r="AT387" s="17">
        <f>data_survey!BF386</f>
        <v>3</v>
      </c>
      <c r="AU387" s="17">
        <f>data_survey!BG386</f>
        <v>2</v>
      </c>
      <c r="AV387" s="17">
        <f>data_survey!BH386</f>
        <v>2</v>
      </c>
      <c r="AW387" s="17">
        <f>data_survey!BI386</f>
        <v>4</v>
      </c>
      <c r="AX387" s="17">
        <f>data_survey!AP386</f>
        <v>2</v>
      </c>
      <c r="AY387" s="17">
        <f>data_survey!AQ386</f>
        <v>3</v>
      </c>
      <c r="AZ387" s="17">
        <f>data_survey!AR386</f>
        <v>4</v>
      </c>
      <c r="BA387" s="17">
        <f>data_survey!AS386</f>
        <v>2</v>
      </c>
      <c r="BB387" s="17">
        <f>data_survey!AT386</f>
        <v>2</v>
      </c>
      <c r="BC387" s="17">
        <f>data_survey!AU386</f>
        <v>3</v>
      </c>
      <c r="BD387" s="17">
        <f>data_survey!AV386</f>
        <v>4</v>
      </c>
      <c r="BE387" s="17">
        <f>data_survey!AW386</f>
        <v>4</v>
      </c>
      <c r="BF387" s="17">
        <f>data_survey!AX386</f>
        <v>3</v>
      </c>
      <c r="BG387" s="17"/>
    </row>
    <row r="388">
      <c r="A388" s="17">
        <f>if(data_survey!C387="Nam", 0, 1)</f>
        <v>1</v>
      </c>
      <c r="B388" s="17">
        <f>IFERROR(__xludf.DUMMYFUNCTION("LET(
  t, LOWER(TRIM(data_survey!E387)),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88" s="17">
        <f>IFERROR(__xludf.DUMMYFUNCTION("LET(
  t, LOWER(TRIM(data_survey!G387)),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388" s="17">
        <f>IFERROR(__xludf.DUMMYFUNCTION("LET(
  text, LOWER(data_survey!I387),
  IFERROR(
    IFS(
      REGEXMATCH(text,""ở cùng gia đình|ở trọ cùng gia đình""), 0,
      REGEXMATCH(text,""thuê trọ""), 1,
      REGEXMATCH(text,""ở ktx""), 2,
      REGEXMATCH(text,""có nhà tại khu vực đang học|c"&amp;"ó nhà|ở riêng tại chung cư""), 3,
      REGEXMATCH(text,""ở nhà người quen""), 4
    ),
  -1)
)"),1.0)</f>
        <v>1</v>
      </c>
      <c r="E388" s="17">
        <f>IFERROR(__xludf.DUMMYFUNCTION("LET(
  t, LOWER(TRIM(data_survey!K387)),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88" s="17">
        <f>IFERROR(__xludf.DUMMYFUNCTION("LET(
  t, LOWER(TRIM(data_survey!M387)),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88" s="17">
        <f>if(data_survey!O387="Có", 1, 0)</f>
        <v>1</v>
      </c>
      <c r="H388" s="17">
        <f>if(data_survey!R387="", 0, data_survey!R387)</f>
        <v>1</v>
      </c>
      <c r="I388" s="17">
        <f>data_survey!W387</f>
        <v>20</v>
      </c>
      <c r="J388" s="17">
        <f>if(data_survey!AF387="Không áp lực", 0, if(data_survey!AF387="Có chút áp lực", 1, if(data_survey!AF387="Áp lực nhiều", 2, 3)))</f>
        <v>2</v>
      </c>
      <c r="K388" s="17">
        <f>SWITCH(data_survey!AG387,
 "Không ảnh hưởng",0,
 "Có chút ảnh hưởng",1,
 "Ảnh hưởng nhiều",2,
 "Ảnh hưởng rất nhiều",3)</f>
        <v>2</v>
      </c>
      <c r="L388" s="17">
        <f>SWITCH(data_survey!AD387,
 "Không",0,
 "Có một chút",1,
 "Rất lo lắng",2)</f>
        <v>2</v>
      </c>
      <c r="M388" s="17">
        <f>SWITCH(data_survey!AE387,
 "Không",0,
 "Có một chút",1,
 "Nhiều",2)</f>
        <v>0</v>
      </c>
      <c r="N388" s="17">
        <f>data_survey!BV387</f>
        <v>4</v>
      </c>
      <c r="O388" s="17">
        <f>SWITCH(data_survey!BY387,
 "Không",0,
 "Có",1,
 "Nhiều",2)</f>
        <v>0</v>
      </c>
      <c r="P388" s="17">
        <f>if(data_survey!BW387="Không", 0, 1)</f>
        <v>1</v>
      </c>
      <c r="Q388" s="17">
        <f>IF(OR(
ISNUMBER(SEARCH("cha",data_survey!BX387)),
ISNUMBER(SEARCH("mẹ",data_survey!BX387)),
ISNUMBER(SEARCH("ba mẹ",data_survey!BX387)),
ISNUMBER(SEARCH("bame",data_survey!BX387)),
ISNUMBER(SEARCH("gia đình",data_survey!BX387)),
ISNUMBER(SEARCH("chị",data_survey!BX387)),
ISNUMBER(SEARCH("anh",data_survey!BX387)),
ISNUMBER(SEARCH("ông bà",data_survey!BX387)),
ISNUMBER(SEARCH("giám hộ",data_survey!BX387))
),1,
IF(OR(
ISNUMBER(SEARCH("bản thân",data_survey!BX387)),
ISNUMBER(SEARCH("tự mình",data_survey!BX387)),
ISNUMBER(SEARCH("tự bản thân",data_survey!BX387)),
ISNUMBER(SEARCH("tiền đi làm",data_survey!BX387)),
ISNUMBER(SEARCH("nghiên cứu khoa học",data_survey!BX387)),
ISNUMBER(SEARCH("một nửa lo",data_survey!BX387))
),2,
IF(OR(
ISNUMBER(SEARCH("học bổng",data_survey!BX387)),
ISNUMBER(SEARCH("giảm học phí",data_survey!BX387)),
ISNUMBER(SEARCH("không cần HP",data_survey!BX387)),
ISNUMBER(SEARCH("sư phạm",data_survey!BX387))
),3,4)))</f>
        <v>1</v>
      </c>
      <c r="R388" s="17">
        <f>data_survey!AN387</f>
        <v>1</v>
      </c>
      <c r="S388" s="17">
        <f>data_survey!AJ387</f>
        <v>1</v>
      </c>
      <c r="T388" s="17">
        <f>data_survey!AJ387</f>
        <v>1</v>
      </c>
      <c r="U388" s="17">
        <f>data_survey!CI387</f>
        <v>2</v>
      </c>
      <c r="V388" s="17">
        <f>data_survey!CG387</f>
        <v>1</v>
      </c>
      <c r="W388" s="17">
        <f>data_survey!CE387</f>
        <v>1</v>
      </c>
      <c r="X388" s="17">
        <f>data_survey!CC387</f>
        <v>1</v>
      </c>
      <c r="Y388" s="17">
        <f>data_survey!CA387</f>
        <v>1</v>
      </c>
      <c r="Z388" s="17">
        <f>data_survey!BN387</f>
        <v>5</v>
      </c>
      <c r="AA388" s="17">
        <f>data_survey!BP387</f>
        <v>0</v>
      </c>
      <c r="AB388" s="17">
        <f>data_survey!BQ387</f>
        <v>1</v>
      </c>
      <c r="AC388" s="17">
        <f>data_survey!BT387</f>
        <v>1</v>
      </c>
      <c r="AD388" s="17">
        <f>data_survey!CU387</f>
        <v>0</v>
      </c>
      <c r="AE388" s="17">
        <f>data_survey!CV387</f>
        <v>1</v>
      </c>
      <c r="AF388" s="17">
        <f>data_survey!CW387</f>
        <v>0</v>
      </c>
      <c r="AG388" s="17">
        <f>data_survey!CO387</f>
        <v>0</v>
      </c>
      <c r="AH388" s="17">
        <f>data_survey!DA387</f>
        <v>0</v>
      </c>
      <c r="AI388" s="17">
        <f>data_survey!DC387</f>
        <v>0</v>
      </c>
      <c r="AJ388" s="17">
        <f>data_survey!DQ387</f>
        <v>0</v>
      </c>
      <c r="AK388" s="17">
        <f>data_survey!DF387</f>
        <v>0</v>
      </c>
      <c r="AL388" s="17">
        <f>if(AK388=1, data_survey!DN387, 0)</f>
        <v>0</v>
      </c>
      <c r="AM388" s="17">
        <f>data_survey!CM387</f>
        <v>1.5</v>
      </c>
      <c r="AN388" s="17">
        <f>data_survey!DH387</f>
        <v>1</v>
      </c>
      <c r="AO388" s="17">
        <f>data_survey!DJ387</f>
        <v>0</v>
      </c>
      <c r="AP388" s="17">
        <f>data_survey!DL387</f>
        <v>0</v>
      </c>
      <c r="AQ388" s="17">
        <f>data_survey!BC387</f>
        <v>3</v>
      </c>
      <c r="AR388" s="17">
        <f>data_survey!BD387</f>
        <v>2</v>
      </c>
      <c r="AS388" s="17">
        <f>data_survey!BE387</f>
        <v>2</v>
      </c>
      <c r="AT388" s="17">
        <f>data_survey!BF387</f>
        <v>2</v>
      </c>
      <c r="AU388" s="17">
        <f>data_survey!BG387</f>
        <v>4</v>
      </c>
      <c r="AV388" s="17">
        <f>data_survey!BH387</f>
        <v>1</v>
      </c>
      <c r="AW388" s="17">
        <f>data_survey!BI387</f>
        <v>3</v>
      </c>
      <c r="AX388" s="17">
        <f>data_survey!AP387</f>
        <v>2</v>
      </c>
      <c r="AY388" s="17">
        <f>data_survey!AQ387</f>
        <v>2</v>
      </c>
      <c r="AZ388" s="17">
        <f>data_survey!AR387</f>
        <v>4</v>
      </c>
      <c r="BA388" s="17">
        <f>data_survey!AS387</f>
        <v>2</v>
      </c>
      <c r="BB388" s="17">
        <f>data_survey!AT387</f>
        <v>4</v>
      </c>
      <c r="BC388" s="17">
        <f>data_survey!AU387</f>
        <v>1</v>
      </c>
      <c r="BD388" s="17">
        <f>data_survey!AV387</f>
        <v>3</v>
      </c>
      <c r="BE388" s="17">
        <f>data_survey!AW387</f>
        <v>1</v>
      </c>
      <c r="BF388" s="17">
        <f>data_survey!AX387</f>
        <v>1</v>
      </c>
      <c r="BG388" s="17"/>
    </row>
    <row r="389">
      <c r="A389" s="17">
        <f>if(data_survey!C388="Nam", 0, 1)</f>
        <v>1</v>
      </c>
      <c r="B389" s="17">
        <f>IFERROR(__xludf.DUMMYFUNCTION("LET(
  t, LOWER(TRIM(data_survey!E388)),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89" s="17">
        <f>IFERROR(__xludf.DUMMYFUNCTION("LET(
  t, LOWER(TRIM(data_survey!G388)),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89" s="17">
        <f>IFERROR(__xludf.DUMMYFUNCTION("LET(
  text, LOWER(data_survey!I388),
  IFERROR(
    IFS(
      REGEXMATCH(text,""ở cùng gia đình|ở trọ cùng gia đình""), 0,
      REGEXMATCH(text,""thuê trọ""), 1,
      REGEXMATCH(text,""ở ktx""), 2,
      REGEXMATCH(text,""có nhà tại khu vực đang học|c"&amp;"ó nhà|ở riêng tại chung cư""), 3,
      REGEXMATCH(text,""ở nhà người quen""), 4
    ),
  -1)
)"),0.0)</f>
        <v>0</v>
      </c>
      <c r="E389" s="17">
        <f>IFERROR(__xludf.DUMMYFUNCTION("LET(
  t, LOWER(TRIM(data_survey!K388)),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389" s="17">
        <f>IFERROR(__xludf.DUMMYFUNCTION("LET(
  t, LOWER(TRIM(data_survey!M388)),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89" s="17">
        <f>if(data_survey!O388="Có", 1, 0)</f>
        <v>0</v>
      </c>
      <c r="H389" s="17">
        <f>if(data_survey!R388="", 0, data_survey!R388)</f>
        <v>0</v>
      </c>
      <c r="I389" s="17">
        <f>data_survey!W388</f>
        <v>0</v>
      </c>
      <c r="J389" s="17">
        <f>if(data_survey!AF388="Không áp lực", 0, if(data_survey!AF388="Có chút áp lực", 1, if(data_survey!AF388="Áp lực nhiều", 2, 3)))</f>
        <v>2</v>
      </c>
      <c r="K389" s="17">
        <f>SWITCH(data_survey!AG388,
 "Không ảnh hưởng",0,
 "Có chút ảnh hưởng",1,
 "Ảnh hưởng nhiều",2,
 "Ảnh hưởng rất nhiều",3)</f>
        <v>1</v>
      </c>
      <c r="L389" s="17">
        <f>SWITCH(data_survey!AD388,
 "Không",0,
 "Có một chút",1,
 "Rất lo lắng",2)</f>
        <v>2</v>
      </c>
      <c r="M389" s="17">
        <f>SWITCH(data_survey!AE388,
 "Không",0,
 "Có một chút",1,
 "Nhiều",2)</f>
        <v>0</v>
      </c>
      <c r="N389" s="17">
        <f>data_survey!BV388</f>
        <v>4</v>
      </c>
      <c r="O389" s="17">
        <f>SWITCH(data_survey!BY388,
 "Không",0,
 "Có",1,
 "Nhiều",2)</f>
        <v>1</v>
      </c>
      <c r="P389" s="17">
        <f>if(data_survey!BW388="Không", 0, 1)</f>
        <v>0</v>
      </c>
      <c r="Q389" s="17">
        <f>IF(OR(
ISNUMBER(SEARCH("cha",data_survey!BX388)),
ISNUMBER(SEARCH("mẹ",data_survey!BX388)),
ISNUMBER(SEARCH("ba mẹ",data_survey!BX388)),
ISNUMBER(SEARCH("bame",data_survey!BX388)),
ISNUMBER(SEARCH("gia đình",data_survey!BX388)),
ISNUMBER(SEARCH("chị",data_survey!BX388)),
ISNUMBER(SEARCH("anh",data_survey!BX388)),
ISNUMBER(SEARCH("ông bà",data_survey!BX388)),
ISNUMBER(SEARCH("giám hộ",data_survey!BX388))
),1,
IF(OR(
ISNUMBER(SEARCH("bản thân",data_survey!BX388)),
ISNUMBER(SEARCH("tự mình",data_survey!BX388)),
ISNUMBER(SEARCH("tự bản thân",data_survey!BX388)),
ISNUMBER(SEARCH("tiền đi làm",data_survey!BX388)),
ISNUMBER(SEARCH("nghiên cứu khoa học",data_survey!BX388)),
ISNUMBER(SEARCH("một nửa lo",data_survey!BX388))
),2,
IF(OR(
ISNUMBER(SEARCH("học bổng",data_survey!BX388)),
ISNUMBER(SEARCH("giảm học phí",data_survey!BX388)),
ISNUMBER(SEARCH("không cần HP",data_survey!BX388)),
ISNUMBER(SEARCH("sư phạm",data_survey!BX388))
),3,4)))</f>
        <v>1</v>
      </c>
      <c r="R389" s="17">
        <f>data_survey!AN388</f>
        <v>1</v>
      </c>
      <c r="S389" s="17">
        <f>data_survey!AJ388</f>
        <v>2</v>
      </c>
      <c r="T389" s="17">
        <f>data_survey!AJ388</f>
        <v>2</v>
      </c>
      <c r="U389" s="17">
        <f>data_survey!CI388</f>
        <v>0</v>
      </c>
      <c r="V389" s="17">
        <f>data_survey!CG388</f>
        <v>0</v>
      </c>
      <c r="W389" s="17">
        <f>data_survey!CE388</f>
        <v>0</v>
      </c>
      <c r="X389" s="17">
        <f>data_survey!CC388</f>
        <v>1</v>
      </c>
      <c r="Y389" s="17">
        <f>data_survey!CA388</f>
        <v>1</v>
      </c>
      <c r="Z389" s="17">
        <f>data_survey!BN388</f>
        <v>2</v>
      </c>
      <c r="AA389" s="17">
        <f>data_survey!BP388</f>
        <v>0</v>
      </c>
      <c r="AB389" s="17">
        <f>data_survey!BQ388</f>
        <v>2</v>
      </c>
      <c r="AC389" s="17">
        <f>data_survey!BT388</f>
        <v>0</v>
      </c>
      <c r="AD389" s="17">
        <f>data_survey!CU388</f>
        <v>0</v>
      </c>
      <c r="AE389" s="17">
        <f>data_survey!CV388</f>
        <v>0</v>
      </c>
      <c r="AF389" s="17">
        <f>data_survey!CW388</f>
        <v>0</v>
      </c>
      <c r="AG389" s="17">
        <f>data_survey!CO388</f>
        <v>1</v>
      </c>
      <c r="AH389" s="17">
        <f>data_survey!DA388</f>
        <v>0</v>
      </c>
      <c r="AI389" s="17">
        <f>data_survey!DC388</f>
        <v>0</v>
      </c>
      <c r="AJ389" s="17">
        <f>data_survey!DQ388</f>
        <v>0</v>
      </c>
      <c r="AK389" s="17">
        <f>data_survey!DF388</f>
        <v>1</v>
      </c>
      <c r="AL389" s="17">
        <f>if(AK389=1, data_survey!DN388, 0)</f>
        <v>0.5</v>
      </c>
      <c r="AM389" s="17">
        <f>data_survey!CM388</f>
        <v>6</v>
      </c>
      <c r="AN389" s="17">
        <f>data_survey!DH388</f>
        <v>0</v>
      </c>
      <c r="AO389" s="17">
        <f>data_survey!DJ388</f>
        <v>0</v>
      </c>
      <c r="AP389" s="17">
        <f>data_survey!DL388</f>
        <v>0</v>
      </c>
      <c r="AQ389" s="17">
        <f>data_survey!BC388</f>
        <v>2</v>
      </c>
      <c r="AR389" s="17">
        <f>data_survey!BD388</f>
        <v>1</v>
      </c>
      <c r="AS389" s="17">
        <f>data_survey!BE388</f>
        <v>1</v>
      </c>
      <c r="AT389" s="17">
        <f>data_survey!BF388</f>
        <v>1</v>
      </c>
      <c r="AU389" s="17">
        <f>data_survey!BG388</f>
        <v>2</v>
      </c>
      <c r="AV389" s="17">
        <f>data_survey!BH388</f>
        <v>1</v>
      </c>
      <c r="AW389" s="17">
        <f>data_survey!BI388</f>
        <v>1</v>
      </c>
      <c r="AX389" s="17">
        <f>data_survey!AP388</f>
        <v>2</v>
      </c>
      <c r="AY389" s="17">
        <f>data_survey!AQ388</f>
        <v>2</v>
      </c>
      <c r="AZ389" s="17">
        <f>data_survey!AR388</f>
        <v>3</v>
      </c>
      <c r="BA389" s="17">
        <f>data_survey!AS388</f>
        <v>2</v>
      </c>
      <c r="BB389" s="17">
        <f>data_survey!AT388</f>
        <v>2</v>
      </c>
      <c r="BC389" s="17">
        <f>data_survey!AU388</f>
        <v>2</v>
      </c>
      <c r="BD389" s="17">
        <f>data_survey!AV388</f>
        <v>4</v>
      </c>
      <c r="BE389" s="17">
        <f>data_survey!AW388</f>
        <v>1</v>
      </c>
      <c r="BF389" s="17">
        <f>data_survey!AX388</f>
        <v>1</v>
      </c>
      <c r="BG389" s="17"/>
    </row>
    <row r="390">
      <c r="A390" s="17">
        <f>if(data_survey!C389="Nam", 0, 1)</f>
        <v>1</v>
      </c>
      <c r="B390" s="17">
        <f>IFERROR(__xludf.DUMMYFUNCTION("LET(
  t, LOWER(TRIM(data_survey!E389)),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90" s="17">
        <f>IFERROR(__xludf.DUMMYFUNCTION("LET(
  t, LOWER(TRIM(data_survey!G389)),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390" s="17">
        <f>IFERROR(__xludf.DUMMYFUNCTION("LET(
  text, LOWER(data_survey!I389),
  IFERROR(
    IFS(
      REGEXMATCH(text,""ở cùng gia đình|ở trọ cùng gia đình""), 0,
      REGEXMATCH(text,""thuê trọ""), 1,
      REGEXMATCH(text,""ở ktx""), 2,
      REGEXMATCH(text,""có nhà tại khu vực đang học|c"&amp;"ó nhà|ở riêng tại chung cư""), 3,
      REGEXMATCH(text,""ở nhà người quen""), 4
    ),
  -1)
)"),0.0)</f>
        <v>0</v>
      </c>
      <c r="E390" s="17">
        <f>IFERROR(__xludf.DUMMYFUNCTION("LET(
  t, LOWER(TRIM(data_survey!K389)),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90" s="17">
        <f>IFERROR(__xludf.DUMMYFUNCTION("LET(
  t, LOWER(TRIM(data_survey!M389)),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90" s="17">
        <f>if(data_survey!O389="Có", 1, 0)</f>
        <v>1</v>
      </c>
      <c r="H390" s="17">
        <f>if(data_survey!R389="", 0, data_survey!R389)</f>
        <v>1</v>
      </c>
      <c r="I390" s="17">
        <f>data_survey!W389</f>
        <v>20</v>
      </c>
      <c r="J390" s="17">
        <f>if(data_survey!AF389="Không áp lực", 0, if(data_survey!AF389="Có chút áp lực", 1, if(data_survey!AF389="Áp lực nhiều", 2, 3)))</f>
        <v>3</v>
      </c>
      <c r="K390" s="17">
        <f>SWITCH(data_survey!AG389,
 "Không ảnh hưởng",0,
 "Có chút ảnh hưởng",1,
 "Ảnh hưởng nhiều",2,
 "Ảnh hưởng rất nhiều",3)</f>
        <v>1</v>
      </c>
      <c r="L390" s="17">
        <f>SWITCH(data_survey!AD389,
 "Không",0,
 "Có một chút",1,
 "Rất lo lắng",2)</f>
        <v>2</v>
      </c>
      <c r="M390" s="17">
        <f>SWITCH(data_survey!AE389,
 "Không",0,
 "Có một chút",1,
 "Nhiều",2)</f>
        <v>1</v>
      </c>
      <c r="N390" s="17">
        <f>data_survey!BV389</f>
        <v>3</v>
      </c>
      <c r="O390" s="17">
        <f>SWITCH(data_survey!BY389,
 "Không",0,
 "Có",1,
 "Nhiều",2)</f>
        <v>1</v>
      </c>
      <c r="P390" s="17">
        <f>if(data_survey!BW389="Không", 0, 1)</f>
        <v>1</v>
      </c>
      <c r="Q390" s="17">
        <f>IF(OR(
ISNUMBER(SEARCH("cha",data_survey!BX389)),
ISNUMBER(SEARCH("mẹ",data_survey!BX389)),
ISNUMBER(SEARCH("ba mẹ",data_survey!BX389)),
ISNUMBER(SEARCH("bame",data_survey!BX389)),
ISNUMBER(SEARCH("gia đình",data_survey!BX389)),
ISNUMBER(SEARCH("chị",data_survey!BX389)),
ISNUMBER(SEARCH("anh",data_survey!BX389)),
ISNUMBER(SEARCH("ông bà",data_survey!BX389)),
ISNUMBER(SEARCH("giám hộ",data_survey!BX389))
),1,
IF(OR(
ISNUMBER(SEARCH("bản thân",data_survey!BX389)),
ISNUMBER(SEARCH("tự mình",data_survey!BX389)),
ISNUMBER(SEARCH("tự bản thân",data_survey!BX389)),
ISNUMBER(SEARCH("tiền đi làm",data_survey!BX389)),
ISNUMBER(SEARCH("nghiên cứu khoa học",data_survey!BX389)),
ISNUMBER(SEARCH("một nửa lo",data_survey!BX389))
),2,
IF(OR(
ISNUMBER(SEARCH("học bổng",data_survey!BX389)),
ISNUMBER(SEARCH("giảm học phí",data_survey!BX389)),
ISNUMBER(SEARCH("không cần HP",data_survey!BX389)),
ISNUMBER(SEARCH("sư phạm",data_survey!BX389))
),3,4)))</f>
        <v>1</v>
      </c>
      <c r="R390" s="17">
        <f>data_survey!AN389</f>
        <v>0</v>
      </c>
      <c r="S390" s="17">
        <f>data_survey!AJ389</f>
        <v>1</v>
      </c>
      <c r="T390" s="17">
        <f>data_survey!AJ389</f>
        <v>1</v>
      </c>
      <c r="U390" s="17">
        <f>data_survey!CI389</f>
        <v>2</v>
      </c>
      <c r="V390" s="17">
        <f>data_survey!CG389</f>
        <v>2</v>
      </c>
      <c r="W390" s="17">
        <f>data_survey!CE389</f>
        <v>2</v>
      </c>
      <c r="X390" s="17">
        <f>data_survey!CC389</f>
        <v>2</v>
      </c>
      <c r="Y390" s="17">
        <f>data_survey!CA389</f>
        <v>1</v>
      </c>
      <c r="Z390" s="17">
        <f>data_survey!BN389</f>
        <v>2</v>
      </c>
      <c r="AA390" s="17">
        <f>data_survey!BP389</f>
        <v>0</v>
      </c>
      <c r="AB390" s="17">
        <f>data_survey!BQ389</f>
        <v>3</v>
      </c>
      <c r="AC390" s="17">
        <f>data_survey!BT389</f>
        <v>1</v>
      </c>
      <c r="AD390" s="17">
        <f>data_survey!CU389</f>
        <v>1</v>
      </c>
      <c r="AE390" s="17">
        <f>data_survey!CV389</f>
        <v>1</v>
      </c>
      <c r="AF390" s="17">
        <f>data_survey!CW389</f>
        <v>0</v>
      </c>
      <c r="AG390" s="17">
        <f>data_survey!CO389</f>
        <v>1</v>
      </c>
      <c r="AH390" s="17">
        <f>data_survey!DA389</f>
        <v>1</v>
      </c>
      <c r="AI390" s="17">
        <f>data_survey!DC389</f>
        <v>1</v>
      </c>
      <c r="AJ390" s="17">
        <f>data_survey!DQ389</f>
        <v>0</v>
      </c>
      <c r="AK390" s="17">
        <f>data_survey!DF389</f>
        <v>1</v>
      </c>
      <c r="AL390" s="17">
        <f>if(AK390=1, data_survey!DN389, 0)</f>
        <v>5</v>
      </c>
      <c r="AM390" s="17">
        <f>data_survey!CM389</f>
        <v>3.5</v>
      </c>
      <c r="AN390" s="17">
        <f>data_survey!DH389</f>
        <v>0</v>
      </c>
      <c r="AO390" s="17">
        <f>data_survey!DJ389</f>
        <v>1</v>
      </c>
      <c r="AP390" s="17">
        <f>data_survey!DL389</f>
        <v>1</v>
      </c>
      <c r="AQ390" s="17">
        <f>data_survey!BC389</f>
        <v>2</v>
      </c>
      <c r="AR390" s="17">
        <f>data_survey!BD389</f>
        <v>3</v>
      </c>
      <c r="AS390" s="17">
        <f>data_survey!BE389</f>
        <v>4</v>
      </c>
      <c r="AT390" s="17">
        <f>data_survey!BF389</f>
        <v>2</v>
      </c>
      <c r="AU390" s="17">
        <f>data_survey!BG389</f>
        <v>4</v>
      </c>
      <c r="AV390" s="17">
        <f>data_survey!BH389</f>
        <v>1</v>
      </c>
      <c r="AW390" s="17">
        <f>data_survey!BI389</f>
        <v>4</v>
      </c>
      <c r="AX390" s="17">
        <f>data_survey!AP389</f>
        <v>4</v>
      </c>
      <c r="AY390" s="17">
        <f>data_survey!AQ389</f>
        <v>3</v>
      </c>
      <c r="AZ390" s="17">
        <f>data_survey!AR389</f>
        <v>4</v>
      </c>
      <c r="BA390" s="17">
        <f>data_survey!AS389</f>
        <v>2</v>
      </c>
      <c r="BB390" s="17">
        <f>data_survey!AT389</f>
        <v>3</v>
      </c>
      <c r="BC390" s="17">
        <f>data_survey!AU389</f>
        <v>4</v>
      </c>
      <c r="BD390" s="17">
        <f>data_survey!AV389</f>
        <v>2</v>
      </c>
      <c r="BE390" s="17">
        <f>data_survey!AW389</f>
        <v>1</v>
      </c>
      <c r="BF390" s="17">
        <f>data_survey!AX389</f>
        <v>2</v>
      </c>
      <c r="BG390" s="17"/>
    </row>
    <row r="391">
      <c r="A391" s="17">
        <f>if(data_survey!C390="Nam", 0, 1)</f>
        <v>0</v>
      </c>
      <c r="B391" s="17">
        <f>IFERROR(__xludf.DUMMYFUNCTION("LET(
  t, LOWER(TRIM(data_survey!E390)),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391" s="17">
        <f>IFERROR(__xludf.DUMMYFUNCTION("LET(
  t, LOWER(TRIM(data_survey!G390)),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91" s="17">
        <f>IFERROR(__xludf.DUMMYFUNCTION("LET(
  text, LOWER(data_survey!I390),
  IFERROR(
    IFS(
      REGEXMATCH(text,""ở cùng gia đình|ở trọ cùng gia đình""), 0,
      REGEXMATCH(text,""thuê trọ""), 1,
      REGEXMATCH(text,""ở ktx""), 2,
      REGEXMATCH(text,""có nhà tại khu vực đang học|c"&amp;"ó nhà|ở riêng tại chung cư""), 3,
      REGEXMATCH(text,""ở nhà người quen""), 4
    ),
  -1)
)"),3.0)</f>
        <v>3</v>
      </c>
      <c r="E391" s="17">
        <f>IFERROR(__xludf.DUMMYFUNCTION("LET(
  t, LOWER(TRIM(data_survey!K390)),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91" s="17">
        <f>IFERROR(__xludf.DUMMYFUNCTION("LET(
  t, LOWER(TRIM(data_survey!M390)),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91" s="17">
        <f>if(data_survey!O390="Có", 1, 0)</f>
        <v>0</v>
      </c>
      <c r="H391" s="17">
        <f>if(data_survey!R390="", 0, data_survey!R390)</f>
        <v>0</v>
      </c>
      <c r="I391" s="17">
        <f>data_survey!W390</f>
        <v>0</v>
      </c>
      <c r="J391" s="17">
        <f>if(data_survey!AF390="Không áp lực", 0, if(data_survey!AF390="Có chút áp lực", 1, if(data_survey!AF390="Áp lực nhiều", 2, 3)))</f>
        <v>1</v>
      </c>
      <c r="K391" s="17">
        <f>SWITCH(data_survey!AG390,
 "Không ảnh hưởng",0,
 "Có chút ảnh hưởng",1,
 "Ảnh hưởng nhiều",2,
 "Ảnh hưởng rất nhiều",3)</f>
        <v>1</v>
      </c>
      <c r="L391" s="17">
        <f>SWITCH(data_survey!AD390,
 "Không",0,
 "Có một chút",1,
 "Rất lo lắng",2)</f>
        <v>1</v>
      </c>
      <c r="M391" s="17">
        <f>SWITCH(data_survey!AE390,
 "Không",0,
 "Có một chút",1,
 "Nhiều",2)</f>
        <v>0</v>
      </c>
      <c r="N391" s="17">
        <f>data_survey!BV390</f>
        <v>3</v>
      </c>
      <c r="O391" s="17">
        <f>SWITCH(data_survey!BY390,
 "Không",0,
 "Có",1,
 "Nhiều",2)</f>
        <v>0</v>
      </c>
      <c r="P391" s="17">
        <f>if(data_survey!BW390="Không", 0, 1)</f>
        <v>0</v>
      </c>
      <c r="Q391" s="17">
        <f>IF(OR(
ISNUMBER(SEARCH("cha",data_survey!BX390)),
ISNUMBER(SEARCH("mẹ",data_survey!BX390)),
ISNUMBER(SEARCH("ba mẹ",data_survey!BX390)),
ISNUMBER(SEARCH("bame",data_survey!BX390)),
ISNUMBER(SEARCH("gia đình",data_survey!BX390)),
ISNUMBER(SEARCH("chị",data_survey!BX390)),
ISNUMBER(SEARCH("anh",data_survey!BX390)),
ISNUMBER(SEARCH("ông bà",data_survey!BX390)),
ISNUMBER(SEARCH("giám hộ",data_survey!BX390))
),1,
IF(OR(
ISNUMBER(SEARCH("bản thân",data_survey!BX390)),
ISNUMBER(SEARCH("tự mình",data_survey!BX390)),
ISNUMBER(SEARCH("tự bản thân",data_survey!BX390)),
ISNUMBER(SEARCH("tiền đi làm",data_survey!BX390)),
ISNUMBER(SEARCH("nghiên cứu khoa học",data_survey!BX390)),
ISNUMBER(SEARCH("một nửa lo",data_survey!BX390))
),2,
IF(OR(
ISNUMBER(SEARCH("học bổng",data_survey!BX390)),
ISNUMBER(SEARCH("giảm học phí",data_survey!BX390)),
ISNUMBER(SEARCH("không cần HP",data_survey!BX390)),
ISNUMBER(SEARCH("sư phạm",data_survey!BX390))
),3,4)))</f>
        <v>1</v>
      </c>
      <c r="R391" s="17">
        <f>data_survey!AN390</f>
        <v>0</v>
      </c>
      <c r="S391" s="17">
        <f>data_survey!AJ390</f>
        <v>0</v>
      </c>
      <c r="T391" s="17">
        <f>data_survey!AJ390</f>
        <v>0</v>
      </c>
      <c r="U391" s="17">
        <f>data_survey!CI390</f>
        <v>0</v>
      </c>
      <c r="V391" s="17">
        <f>data_survey!CG390</f>
        <v>0</v>
      </c>
      <c r="W391" s="17">
        <f>data_survey!CE390</f>
        <v>0</v>
      </c>
      <c r="X391" s="17">
        <f>data_survey!CC390</f>
        <v>1</v>
      </c>
      <c r="Y391" s="17">
        <f>data_survey!CA390</f>
        <v>1</v>
      </c>
      <c r="Z391" s="17">
        <f>data_survey!BN390</f>
        <v>4</v>
      </c>
      <c r="AA391" s="17">
        <f>data_survey!BP390</f>
        <v>0</v>
      </c>
      <c r="AB391" s="17">
        <f>data_survey!BQ390</f>
        <v>2</v>
      </c>
      <c r="AC391" s="17">
        <f>data_survey!BT390</f>
        <v>0</v>
      </c>
      <c r="AD391" s="17">
        <f>data_survey!CU390</f>
        <v>0</v>
      </c>
      <c r="AE391" s="17">
        <f>data_survey!CV390</f>
        <v>0</v>
      </c>
      <c r="AF391" s="17">
        <f>data_survey!CW390</f>
        <v>0</v>
      </c>
      <c r="AG391" s="17">
        <f>data_survey!CO390</f>
        <v>0</v>
      </c>
      <c r="AH391" s="17">
        <f>data_survey!DA390</f>
        <v>0</v>
      </c>
      <c r="AI391" s="17">
        <f>data_survey!DC390</f>
        <v>0</v>
      </c>
      <c r="AJ391" s="17">
        <f>data_survey!DQ390</f>
        <v>0</v>
      </c>
      <c r="AK391" s="17">
        <f>data_survey!DF390</f>
        <v>1</v>
      </c>
      <c r="AL391" s="17">
        <f>if(AK391=1, data_survey!DN390, 0)</f>
        <v>1.5</v>
      </c>
      <c r="AM391" s="17">
        <f>data_survey!CM390</f>
        <v>1.5</v>
      </c>
      <c r="AN391" s="17">
        <f>data_survey!DH390</f>
        <v>0</v>
      </c>
      <c r="AO391" s="17">
        <f>data_survey!DJ390</f>
        <v>0</v>
      </c>
      <c r="AP391" s="17">
        <f>data_survey!DL390</f>
        <v>0</v>
      </c>
      <c r="AQ391" s="17">
        <f>data_survey!BC390</f>
        <v>2</v>
      </c>
      <c r="AR391" s="17">
        <f>data_survey!BD390</f>
        <v>2</v>
      </c>
      <c r="AS391" s="17">
        <f>data_survey!BE390</f>
        <v>2</v>
      </c>
      <c r="AT391" s="17">
        <f>data_survey!BF390</f>
        <v>1</v>
      </c>
      <c r="AU391" s="17">
        <f>data_survey!BG390</f>
        <v>2</v>
      </c>
      <c r="AV391" s="17">
        <f>data_survey!BH390</f>
        <v>1</v>
      </c>
      <c r="AW391" s="17">
        <f>data_survey!BI390</f>
        <v>2</v>
      </c>
      <c r="AX391" s="17">
        <f>data_survey!AP390</f>
        <v>2</v>
      </c>
      <c r="AY391" s="17">
        <f>data_survey!AQ390</f>
        <v>2</v>
      </c>
      <c r="AZ391" s="17">
        <f>data_survey!AR390</f>
        <v>2</v>
      </c>
      <c r="BA391" s="17">
        <f>data_survey!AS390</f>
        <v>2</v>
      </c>
      <c r="BB391" s="17">
        <f>data_survey!AT390</f>
        <v>2</v>
      </c>
      <c r="BC391" s="17">
        <f>data_survey!AU390</f>
        <v>2</v>
      </c>
      <c r="BD391" s="17">
        <f>data_survey!AV390</f>
        <v>2</v>
      </c>
      <c r="BE391" s="17">
        <f>data_survey!AW390</f>
        <v>2</v>
      </c>
      <c r="BF391" s="17">
        <f>data_survey!AX390</f>
        <v>2</v>
      </c>
      <c r="BG391" s="17"/>
    </row>
    <row r="392">
      <c r="A392" s="17">
        <f>if(data_survey!C391="Nam", 0, 1)</f>
        <v>0</v>
      </c>
      <c r="B392" s="17">
        <f>IFERROR(__xludf.DUMMYFUNCTION("LET(
  t, LOWER(TRIM(data_survey!E391)),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92" s="17">
        <f>IFERROR(__xludf.DUMMYFUNCTION("LET(
  t, LOWER(TRIM(data_survey!G391)),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92" s="17">
        <f>IFERROR(__xludf.DUMMYFUNCTION("LET(
  text, LOWER(data_survey!I391),
  IFERROR(
    IFS(
      REGEXMATCH(text,""ở cùng gia đình|ở trọ cùng gia đình""), 0,
      REGEXMATCH(text,""thuê trọ""), 1,
      REGEXMATCH(text,""ở ktx""), 2,
      REGEXMATCH(text,""có nhà tại khu vực đang học|c"&amp;"ó nhà|ở riêng tại chung cư""), 3,
      REGEXMATCH(text,""ở nhà người quen""), 4
    ),
  -1)
)"),0.0)</f>
        <v>0</v>
      </c>
      <c r="E392" s="17">
        <f>IFERROR(__xludf.DUMMYFUNCTION("LET(
  t, LOWER(TRIM(data_survey!K391)),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92" s="17">
        <f>IFERROR(__xludf.DUMMYFUNCTION("LET(
  t, LOWER(TRIM(data_survey!M391)),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92" s="17">
        <f>if(data_survey!O391="Có", 1, 0)</f>
        <v>0</v>
      </c>
      <c r="H392" s="17">
        <f>if(data_survey!R391="", 0, data_survey!R391)</f>
        <v>0</v>
      </c>
      <c r="I392" s="17">
        <f>data_survey!W391</f>
        <v>0</v>
      </c>
      <c r="J392" s="17">
        <f>if(data_survey!AF391="Không áp lực", 0, if(data_survey!AF391="Có chút áp lực", 1, if(data_survey!AF391="Áp lực nhiều", 2, 3)))</f>
        <v>2</v>
      </c>
      <c r="K392" s="17">
        <f>SWITCH(data_survey!AG391,
 "Không ảnh hưởng",0,
 "Có chút ảnh hưởng",1,
 "Ảnh hưởng nhiều",2,
 "Ảnh hưởng rất nhiều",3)</f>
        <v>1</v>
      </c>
      <c r="L392" s="17">
        <f>SWITCH(data_survey!AD391,
 "Không",0,
 "Có một chút",1,
 "Rất lo lắng",2)</f>
        <v>1</v>
      </c>
      <c r="M392" s="17">
        <f>SWITCH(data_survey!AE391,
 "Không",0,
 "Có một chút",1,
 "Nhiều",2)</f>
        <v>0</v>
      </c>
      <c r="N392" s="17">
        <f>data_survey!BV391</f>
        <v>3</v>
      </c>
      <c r="O392" s="17">
        <f>SWITCH(data_survey!BY391,
 "Không",0,
 "Có",1,
 "Nhiều",2)</f>
        <v>0</v>
      </c>
      <c r="P392" s="17">
        <f>if(data_survey!BW391="Không", 0, 1)</f>
        <v>0</v>
      </c>
      <c r="Q392" s="17">
        <f>IF(OR(
ISNUMBER(SEARCH("cha",data_survey!BX391)),
ISNUMBER(SEARCH("mẹ",data_survey!BX391)),
ISNUMBER(SEARCH("ba mẹ",data_survey!BX391)),
ISNUMBER(SEARCH("bame",data_survey!BX391)),
ISNUMBER(SEARCH("gia đình",data_survey!BX391)),
ISNUMBER(SEARCH("chị",data_survey!BX391)),
ISNUMBER(SEARCH("anh",data_survey!BX391)),
ISNUMBER(SEARCH("ông bà",data_survey!BX391)),
ISNUMBER(SEARCH("giám hộ",data_survey!BX391))
),1,
IF(OR(
ISNUMBER(SEARCH("bản thân",data_survey!BX391)),
ISNUMBER(SEARCH("tự mình",data_survey!BX391)),
ISNUMBER(SEARCH("tự bản thân",data_survey!BX391)),
ISNUMBER(SEARCH("tiền đi làm",data_survey!BX391)),
ISNUMBER(SEARCH("nghiên cứu khoa học",data_survey!BX391)),
ISNUMBER(SEARCH("một nửa lo",data_survey!BX391))
),2,
IF(OR(
ISNUMBER(SEARCH("học bổng",data_survey!BX391)),
ISNUMBER(SEARCH("giảm học phí",data_survey!BX391)),
ISNUMBER(SEARCH("không cần HP",data_survey!BX391)),
ISNUMBER(SEARCH("sư phạm",data_survey!BX391))
),3,4)))</f>
        <v>1</v>
      </c>
      <c r="R392" s="17">
        <f>data_survey!AN391</f>
        <v>0</v>
      </c>
      <c r="S392" s="17">
        <f>data_survey!AJ391</f>
        <v>2</v>
      </c>
      <c r="T392" s="17">
        <f>data_survey!AJ391</f>
        <v>2</v>
      </c>
      <c r="U392" s="17">
        <f>data_survey!CI391</f>
        <v>1</v>
      </c>
      <c r="V392" s="17">
        <f>data_survey!CG391</f>
        <v>1</v>
      </c>
      <c r="W392" s="17">
        <f>data_survey!CE391</f>
        <v>1</v>
      </c>
      <c r="X392" s="17">
        <f>data_survey!CC391</f>
        <v>2</v>
      </c>
      <c r="Y392" s="17">
        <f>data_survey!CA391</f>
        <v>2</v>
      </c>
      <c r="Z392" s="17">
        <f>data_survey!BN391</f>
        <v>3</v>
      </c>
      <c r="AA392" s="17">
        <f>data_survey!BP391</f>
        <v>0</v>
      </c>
      <c r="AB392" s="17">
        <f>data_survey!BQ391</f>
        <v>2</v>
      </c>
      <c r="AC392" s="17">
        <f>data_survey!BT391</f>
        <v>1</v>
      </c>
      <c r="AD392" s="17">
        <f>data_survey!CU391</f>
        <v>1</v>
      </c>
      <c r="AE392" s="17">
        <f>data_survey!CV391</f>
        <v>1</v>
      </c>
      <c r="AF392" s="17">
        <f>data_survey!CW391</f>
        <v>0</v>
      </c>
      <c r="AG392" s="17">
        <f>data_survey!CO391</f>
        <v>0</v>
      </c>
      <c r="AH392" s="17">
        <f>data_survey!DA391</f>
        <v>0</v>
      </c>
      <c r="AI392" s="17">
        <f>data_survey!DC391</f>
        <v>0</v>
      </c>
      <c r="AJ392" s="17">
        <f>data_survey!DQ391</f>
        <v>0</v>
      </c>
      <c r="AK392" s="17">
        <f>data_survey!DF391</f>
        <v>1</v>
      </c>
      <c r="AL392" s="17">
        <f>if(AK392=1, data_survey!DN391, 0)</f>
        <v>1.5</v>
      </c>
      <c r="AM392" s="17">
        <f>data_survey!CM391</f>
        <v>6</v>
      </c>
      <c r="AN392" s="17">
        <f>data_survey!DH391</f>
        <v>0</v>
      </c>
      <c r="AO392" s="17">
        <f>data_survey!DJ391</f>
        <v>0</v>
      </c>
      <c r="AP392" s="17">
        <f>data_survey!DL391</f>
        <v>0</v>
      </c>
      <c r="AQ392" s="17">
        <f>data_survey!BC391</f>
        <v>2</v>
      </c>
      <c r="AR392" s="17">
        <f>data_survey!BD391</f>
        <v>1</v>
      </c>
      <c r="AS392" s="17">
        <f>data_survey!BE391</f>
        <v>2</v>
      </c>
      <c r="AT392" s="17">
        <f>data_survey!BF391</f>
        <v>1</v>
      </c>
      <c r="AU392" s="17">
        <f>data_survey!BG391</f>
        <v>2</v>
      </c>
      <c r="AV392" s="17">
        <f>data_survey!BH391</f>
        <v>1</v>
      </c>
      <c r="AW392" s="17">
        <f>data_survey!BI391</f>
        <v>1</v>
      </c>
      <c r="AX392" s="17">
        <f>data_survey!AP391</f>
        <v>2</v>
      </c>
      <c r="AY392" s="17">
        <f>data_survey!AQ391</f>
        <v>2</v>
      </c>
      <c r="AZ392" s="17">
        <f>data_survey!AR391</f>
        <v>2</v>
      </c>
      <c r="BA392" s="17">
        <f>data_survey!AS391</f>
        <v>2</v>
      </c>
      <c r="BB392" s="17">
        <f>data_survey!AT391</f>
        <v>1</v>
      </c>
      <c r="BC392" s="17">
        <f>data_survey!AU391</f>
        <v>2</v>
      </c>
      <c r="BD392" s="17">
        <f>data_survey!AV391</f>
        <v>2</v>
      </c>
      <c r="BE392" s="17">
        <f>data_survey!AW391</f>
        <v>2</v>
      </c>
      <c r="BF392" s="17">
        <f>data_survey!AX391</f>
        <v>1</v>
      </c>
      <c r="BG392" s="17"/>
    </row>
    <row r="393">
      <c r="A393" s="17">
        <f>if(data_survey!C392="Nam", 0, 1)</f>
        <v>0</v>
      </c>
      <c r="B393" s="17">
        <f>IFERROR(__xludf.DUMMYFUNCTION("LET(
  t, LOWER(TRIM(data_survey!E392)),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393" s="17">
        <f>IFERROR(__xludf.DUMMYFUNCTION("LET(
  t, LOWER(TRIM(data_survey!G392)),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93" s="17">
        <f>IFERROR(__xludf.DUMMYFUNCTION("LET(
  text, LOWER(data_survey!I392),
  IFERROR(
    IFS(
      REGEXMATCH(text,""ở cùng gia đình|ở trọ cùng gia đình""), 0,
      REGEXMATCH(text,""thuê trọ""), 1,
      REGEXMATCH(text,""ở ktx""), 2,
      REGEXMATCH(text,""có nhà tại khu vực đang học|c"&amp;"ó nhà|ở riêng tại chung cư""), 3,
      REGEXMATCH(text,""ở nhà người quen""), 4
    ),
  -1)
)"),0.0)</f>
        <v>0</v>
      </c>
      <c r="E393" s="17">
        <f>IFERROR(__xludf.DUMMYFUNCTION("LET(
  t, LOWER(TRIM(data_survey!K392)),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93" s="17">
        <f>IFERROR(__xludf.DUMMYFUNCTION("LET(
  t, LOWER(TRIM(data_survey!M392)),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93" s="17">
        <f>if(data_survey!O392="Có", 1, 0)</f>
        <v>0</v>
      </c>
      <c r="H393" s="17">
        <f>if(data_survey!R392="", 0, data_survey!R392)</f>
        <v>0</v>
      </c>
      <c r="I393" s="17">
        <f>data_survey!W392</f>
        <v>0</v>
      </c>
      <c r="J393" s="17">
        <f>if(data_survey!AF392="Không áp lực", 0, if(data_survey!AF392="Có chút áp lực", 1, if(data_survey!AF392="Áp lực nhiều", 2, 3)))</f>
        <v>0</v>
      </c>
      <c r="K393" s="17">
        <f>SWITCH(data_survey!AG392,
 "Không ảnh hưởng",0,
 "Có chút ảnh hưởng",1,
 "Ảnh hưởng nhiều",2,
 "Ảnh hưởng rất nhiều",3)</f>
        <v>2</v>
      </c>
      <c r="L393" s="17">
        <f>SWITCH(data_survey!AD392,
 "Không",0,
 "Có một chút",1,
 "Rất lo lắng",2)</f>
        <v>2</v>
      </c>
      <c r="M393" s="17">
        <f>SWITCH(data_survey!AE392,
 "Không",0,
 "Có một chút",1,
 "Nhiều",2)</f>
        <v>0</v>
      </c>
      <c r="N393" s="17">
        <f>data_survey!BV392</f>
        <v>4</v>
      </c>
      <c r="O393" s="17">
        <f>SWITCH(data_survey!BY392,
 "Không",0,
 "Có",1,
 "Nhiều",2)</f>
        <v>1</v>
      </c>
      <c r="P393" s="17">
        <f>if(data_survey!BW392="Không", 0, 1)</f>
        <v>1</v>
      </c>
      <c r="Q393" s="17">
        <f>IF(OR(
ISNUMBER(SEARCH("cha",data_survey!BX392)),
ISNUMBER(SEARCH("mẹ",data_survey!BX392)),
ISNUMBER(SEARCH("ba mẹ",data_survey!BX392)),
ISNUMBER(SEARCH("bame",data_survey!BX392)),
ISNUMBER(SEARCH("gia đình",data_survey!BX392)),
ISNUMBER(SEARCH("chị",data_survey!BX392)),
ISNUMBER(SEARCH("anh",data_survey!BX392)),
ISNUMBER(SEARCH("ông bà",data_survey!BX392)),
ISNUMBER(SEARCH("giám hộ",data_survey!BX392))
),1,
IF(OR(
ISNUMBER(SEARCH("bản thân",data_survey!BX392)),
ISNUMBER(SEARCH("tự mình",data_survey!BX392)),
ISNUMBER(SEARCH("tự bản thân",data_survey!BX392)),
ISNUMBER(SEARCH("tiền đi làm",data_survey!BX392)),
ISNUMBER(SEARCH("nghiên cứu khoa học",data_survey!BX392)),
ISNUMBER(SEARCH("một nửa lo",data_survey!BX392))
),2,
IF(OR(
ISNUMBER(SEARCH("học bổng",data_survey!BX392)),
ISNUMBER(SEARCH("giảm học phí",data_survey!BX392)),
ISNUMBER(SEARCH("không cần HP",data_survey!BX392)),
ISNUMBER(SEARCH("sư phạm",data_survey!BX392))
),3,4)))</f>
        <v>1</v>
      </c>
      <c r="R393" s="17">
        <f>data_survey!AN392</f>
        <v>0</v>
      </c>
      <c r="S393" s="17">
        <f>data_survey!AJ392</f>
        <v>2</v>
      </c>
      <c r="T393" s="17">
        <f>data_survey!AJ392</f>
        <v>2</v>
      </c>
      <c r="U393" s="17">
        <f>data_survey!CI392</f>
        <v>1</v>
      </c>
      <c r="V393" s="17">
        <f>data_survey!CG392</f>
        <v>1</v>
      </c>
      <c r="W393" s="17">
        <f>data_survey!CE392</f>
        <v>1</v>
      </c>
      <c r="X393" s="17">
        <f>data_survey!CC392</f>
        <v>1</v>
      </c>
      <c r="Y393" s="17">
        <f>data_survey!CA392</f>
        <v>1</v>
      </c>
      <c r="Z393" s="17">
        <f>data_survey!BN392</f>
        <v>4</v>
      </c>
      <c r="AA393" s="17">
        <f>data_survey!BP392</f>
        <v>1</v>
      </c>
      <c r="AB393" s="17">
        <f>data_survey!BQ392</f>
        <v>5</v>
      </c>
      <c r="AC393" s="17">
        <f>data_survey!BT392</f>
        <v>1</v>
      </c>
      <c r="AD393" s="17">
        <f>data_survey!CU392</f>
        <v>1</v>
      </c>
      <c r="AE393" s="17">
        <f>data_survey!CV392</f>
        <v>1</v>
      </c>
      <c r="AF393" s="17">
        <f>data_survey!CW392</f>
        <v>0</v>
      </c>
      <c r="AG393" s="17">
        <f>data_survey!CO392</f>
        <v>0</v>
      </c>
      <c r="AH393" s="17">
        <f>data_survey!DA392</f>
        <v>0</v>
      </c>
      <c r="AI393" s="17">
        <f>data_survey!DC392</f>
        <v>0</v>
      </c>
      <c r="AJ393" s="17">
        <f>data_survey!DQ392</f>
        <v>0</v>
      </c>
      <c r="AK393" s="17">
        <f>data_survey!DF392</f>
        <v>1</v>
      </c>
      <c r="AL393" s="17">
        <f>if(AK393=1, data_survey!DN392, 0)</f>
        <v>5</v>
      </c>
      <c r="AM393" s="17">
        <f>data_survey!CM392</f>
        <v>3.5</v>
      </c>
      <c r="AN393" s="17">
        <f>data_survey!DH392</f>
        <v>0</v>
      </c>
      <c r="AO393" s="17">
        <f>data_survey!DJ392</f>
        <v>0</v>
      </c>
      <c r="AP393" s="17">
        <f>data_survey!DL392</f>
        <v>0</v>
      </c>
      <c r="AQ393" s="17">
        <f>data_survey!BC392</f>
        <v>2</v>
      </c>
      <c r="AR393" s="17">
        <f>data_survey!BD392</f>
        <v>2</v>
      </c>
      <c r="AS393" s="17">
        <f>data_survey!BE392</f>
        <v>2</v>
      </c>
      <c r="AT393" s="17">
        <f>data_survey!BF392</f>
        <v>2</v>
      </c>
      <c r="AU393" s="17">
        <f>data_survey!BG392</f>
        <v>2</v>
      </c>
      <c r="AV393" s="17">
        <f>data_survey!BH392</f>
        <v>2</v>
      </c>
      <c r="AW393" s="17">
        <f>data_survey!BI392</f>
        <v>2</v>
      </c>
      <c r="AX393" s="17">
        <f>data_survey!AP392</f>
        <v>1</v>
      </c>
      <c r="AY393" s="17">
        <f>data_survey!AQ392</f>
        <v>4</v>
      </c>
      <c r="AZ393" s="17">
        <f>data_survey!AR392</f>
        <v>4</v>
      </c>
      <c r="BA393" s="17">
        <f>data_survey!AS392</f>
        <v>4</v>
      </c>
      <c r="BB393" s="17">
        <f>data_survey!AT392</f>
        <v>4</v>
      </c>
      <c r="BC393" s="17">
        <f>data_survey!AU392</f>
        <v>2</v>
      </c>
      <c r="BD393" s="17">
        <f>data_survey!AV392</f>
        <v>2</v>
      </c>
      <c r="BE393" s="17">
        <f>data_survey!AW392</f>
        <v>2</v>
      </c>
      <c r="BF393" s="17">
        <f>data_survey!AX392</f>
        <v>2</v>
      </c>
      <c r="BG393" s="17"/>
    </row>
    <row r="394">
      <c r="A394" s="17">
        <f>if(data_survey!C393="Nam", 0, 1)</f>
        <v>1</v>
      </c>
      <c r="B394" s="17">
        <f>IFERROR(__xludf.DUMMYFUNCTION("LET(
  t, LOWER(TRIM(data_survey!E393)),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94" s="17">
        <f>IFERROR(__xludf.DUMMYFUNCTION("LET(
  t, LOWER(TRIM(data_survey!G393)),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394" s="17">
        <f>IFERROR(__xludf.DUMMYFUNCTION("LET(
  text, LOWER(data_survey!I393),
  IFERROR(
    IFS(
      REGEXMATCH(text,""ở cùng gia đình|ở trọ cùng gia đình""), 0,
      REGEXMATCH(text,""thuê trọ""), 1,
      REGEXMATCH(text,""ở ktx""), 2,
      REGEXMATCH(text,""có nhà tại khu vực đang học|c"&amp;"ó nhà|ở riêng tại chung cư""), 3,
      REGEXMATCH(text,""ở nhà người quen""), 4
    ),
  -1)
)"),0.0)</f>
        <v>0</v>
      </c>
      <c r="E394" s="17">
        <f>IFERROR(__xludf.DUMMYFUNCTION("LET(
  t, LOWER(TRIM(data_survey!K393)),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394" s="17">
        <f>IFERROR(__xludf.DUMMYFUNCTION("LET(
  t, LOWER(TRIM(data_survey!M393)),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94" s="17">
        <f>if(data_survey!O393="Có", 1, 0)</f>
        <v>0</v>
      </c>
      <c r="H394" s="17">
        <f>if(data_survey!R393="", 0, data_survey!R393)</f>
        <v>0</v>
      </c>
      <c r="I394" s="17">
        <f>data_survey!W393</f>
        <v>0</v>
      </c>
      <c r="J394" s="17">
        <f>if(data_survey!AF393="Không áp lực", 0, if(data_survey!AF393="Có chút áp lực", 1, if(data_survey!AF393="Áp lực nhiều", 2, 3)))</f>
        <v>3</v>
      </c>
      <c r="K394" s="17">
        <f>SWITCH(data_survey!AG393,
 "Không ảnh hưởng",0,
 "Có chút ảnh hưởng",1,
 "Ảnh hưởng nhiều",2,
 "Ảnh hưởng rất nhiều",3)</f>
        <v>2</v>
      </c>
      <c r="L394" s="17">
        <f>SWITCH(data_survey!AD393,
 "Không",0,
 "Có một chút",1,
 "Rất lo lắng",2)</f>
        <v>2</v>
      </c>
      <c r="M394" s="17">
        <f>SWITCH(data_survey!AE393,
 "Không",0,
 "Có một chút",1,
 "Nhiều",2)</f>
        <v>2</v>
      </c>
      <c r="N394" s="17">
        <f>data_survey!BV393</f>
        <v>2</v>
      </c>
      <c r="O394" s="17">
        <f>SWITCH(data_survey!BY393,
 "Không",0,
 "Có",1,
 "Nhiều",2)</f>
        <v>1</v>
      </c>
      <c r="P394" s="17">
        <f>if(data_survey!BW393="Không", 0, 1)</f>
        <v>1</v>
      </c>
      <c r="Q394" s="17">
        <f>IF(OR(
ISNUMBER(SEARCH("cha",data_survey!BX393)),
ISNUMBER(SEARCH("mẹ",data_survey!BX393)),
ISNUMBER(SEARCH("ba mẹ",data_survey!BX393)),
ISNUMBER(SEARCH("bame",data_survey!BX393)),
ISNUMBER(SEARCH("gia đình",data_survey!BX393)),
ISNUMBER(SEARCH("chị",data_survey!BX393)),
ISNUMBER(SEARCH("anh",data_survey!BX393)),
ISNUMBER(SEARCH("ông bà",data_survey!BX393)),
ISNUMBER(SEARCH("giám hộ",data_survey!BX393))
),1,
IF(OR(
ISNUMBER(SEARCH("bản thân",data_survey!BX393)),
ISNUMBER(SEARCH("tự mình",data_survey!BX393)),
ISNUMBER(SEARCH("tự bản thân",data_survey!BX393)),
ISNUMBER(SEARCH("tiền đi làm",data_survey!BX393)),
ISNUMBER(SEARCH("nghiên cứu khoa học",data_survey!BX393)),
ISNUMBER(SEARCH("một nửa lo",data_survey!BX393))
),2,
IF(OR(
ISNUMBER(SEARCH("học bổng",data_survey!BX393)),
ISNUMBER(SEARCH("giảm học phí",data_survey!BX393)),
ISNUMBER(SEARCH("không cần HP",data_survey!BX393)),
ISNUMBER(SEARCH("sư phạm",data_survey!BX393))
),3,4)))</f>
        <v>1</v>
      </c>
      <c r="R394" s="17">
        <f>data_survey!AN393</f>
        <v>0</v>
      </c>
      <c r="S394" s="17">
        <f>data_survey!AJ393</f>
        <v>1</v>
      </c>
      <c r="T394" s="17">
        <f>data_survey!AJ393</f>
        <v>1</v>
      </c>
      <c r="U394" s="17">
        <f>data_survey!CI393</f>
        <v>0</v>
      </c>
      <c r="V394" s="17">
        <f>data_survey!CG393</f>
        <v>1</v>
      </c>
      <c r="W394" s="17">
        <f>data_survey!CE393</f>
        <v>1</v>
      </c>
      <c r="X394" s="17">
        <f>data_survey!CC393</f>
        <v>1</v>
      </c>
      <c r="Y394" s="17">
        <f>data_survey!CA393</f>
        <v>1</v>
      </c>
      <c r="Z394" s="17">
        <f>data_survey!BN393</f>
        <v>1</v>
      </c>
      <c r="AA394" s="17">
        <f>data_survey!BP393</f>
        <v>0</v>
      </c>
      <c r="AB394" s="17">
        <f>data_survey!BQ393</f>
        <v>5</v>
      </c>
      <c r="AC394" s="17">
        <f>data_survey!BT393</f>
        <v>1</v>
      </c>
      <c r="AD394" s="17">
        <f>data_survey!CU393</f>
        <v>1</v>
      </c>
      <c r="AE394" s="17">
        <f>data_survey!CV393</f>
        <v>1</v>
      </c>
      <c r="AF394" s="17">
        <f>data_survey!CW393</f>
        <v>1</v>
      </c>
      <c r="AG394" s="17">
        <f>data_survey!CO393</f>
        <v>1</v>
      </c>
      <c r="AH394" s="17">
        <f>data_survey!DA393</f>
        <v>1</v>
      </c>
      <c r="AI394" s="17">
        <f>data_survey!DC393</f>
        <v>1</v>
      </c>
      <c r="AJ394" s="17">
        <f>data_survey!DQ393</f>
        <v>0</v>
      </c>
      <c r="AK394" s="17">
        <f>data_survey!DF393</f>
        <v>0</v>
      </c>
      <c r="AL394" s="17">
        <f>if(AK394=1, data_survey!DN393, 0)</f>
        <v>0</v>
      </c>
      <c r="AM394" s="17">
        <f>data_survey!CM393</f>
        <v>6</v>
      </c>
      <c r="AN394" s="17">
        <f>data_survey!DH393</f>
        <v>1</v>
      </c>
      <c r="AO394" s="17">
        <f>data_survey!DJ393</f>
        <v>1</v>
      </c>
      <c r="AP394" s="17">
        <f>data_survey!DL393</f>
        <v>1</v>
      </c>
      <c r="AQ394" s="17">
        <f>data_survey!BC393</f>
        <v>2</v>
      </c>
      <c r="AR394" s="17">
        <f>data_survey!BD393</f>
        <v>2</v>
      </c>
      <c r="AS394" s="17">
        <f>data_survey!BE393</f>
        <v>2</v>
      </c>
      <c r="AT394" s="17">
        <f>data_survey!BF393</f>
        <v>3</v>
      </c>
      <c r="AU394" s="17">
        <f>data_survey!BG393</f>
        <v>4</v>
      </c>
      <c r="AV394" s="17">
        <f>data_survey!BH393</f>
        <v>2</v>
      </c>
      <c r="AW394" s="17">
        <f>data_survey!BI393</f>
        <v>3</v>
      </c>
      <c r="AX394" s="17">
        <f>data_survey!AP393</f>
        <v>3</v>
      </c>
      <c r="AY394" s="17">
        <f>data_survey!AQ393</f>
        <v>2</v>
      </c>
      <c r="AZ394" s="17">
        <f>data_survey!AR393</f>
        <v>4</v>
      </c>
      <c r="BA394" s="17">
        <f>data_survey!AS393</f>
        <v>3</v>
      </c>
      <c r="BB394" s="17">
        <f>data_survey!AT393</f>
        <v>4</v>
      </c>
      <c r="BC394" s="17">
        <f>data_survey!AU393</f>
        <v>4</v>
      </c>
      <c r="BD394" s="17">
        <f>data_survey!AV393</f>
        <v>4</v>
      </c>
      <c r="BE394" s="17">
        <f>data_survey!AW393</f>
        <v>2</v>
      </c>
      <c r="BF394" s="17">
        <f>data_survey!AX393</f>
        <v>4</v>
      </c>
      <c r="BG394" s="17"/>
    </row>
    <row r="395">
      <c r="A395" s="17">
        <f>if(data_survey!C394="Nam", 0, 1)</f>
        <v>1</v>
      </c>
      <c r="B395" s="17">
        <f>IFERROR(__xludf.DUMMYFUNCTION("LET(
  t, LOWER(TRIM(data_survey!E394)),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395" s="17">
        <f>IFERROR(__xludf.DUMMYFUNCTION("LET(
  t, LOWER(TRIM(data_survey!G394)),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95" s="17">
        <f>IFERROR(__xludf.DUMMYFUNCTION("LET(
  text, LOWER(data_survey!I394),
  IFERROR(
    IFS(
      REGEXMATCH(text,""ở cùng gia đình|ở trọ cùng gia đình""), 0,
      REGEXMATCH(text,""thuê trọ""), 1,
      REGEXMATCH(text,""ở ktx""), 2,
      REGEXMATCH(text,""có nhà tại khu vực đang học|c"&amp;"ó nhà|ở riêng tại chung cư""), 3,
      REGEXMATCH(text,""ở nhà người quen""), 4
    ),
  -1)
)"),0.0)</f>
        <v>0</v>
      </c>
      <c r="E395" s="17">
        <f>IFERROR(__xludf.DUMMYFUNCTION("LET(
  t, LOWER(TRIM(data_survey!K394)),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95" s="17">
        <f>IFERROR(__xludf.DUMMYFUNCTION("LET(
  t, LOWER(TRIM(data_survey!M394)),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95" s="17">
        <f>if(data_survey!O394="Có", 1, 0)</f>
        <v>0</v>
      </c>
      <c r="H395" s="17">
        <f>if(data_survey!R394="", 0, data_survey!R394)</f>
        <v>0</v>
      </c>
      <c r="I395" s="17">
        <f>data_survey!W394</f>
        <v>0</v>
      </c>
      <c r="J395" s="17">
        <f>if(data_survey!AF394="Không áp lực", 0, if(data_survey!AF394="Có chút áp lực", 1, if(data_survey!AF394="Áp lực nhiều", 2, 3)))</f>
        <v>1</v>
      </c>
      <c r="K395" s="17">
        <f>SWITCH(data_survey!AG394,
 "Không ảnh hưởng",0,
 "Có chút ảnh hưởng",1,
 "Ảnh hưởng nhiều",2,
 "Ảnh hưởng rất nhiều",3)</f>
        <v>1</v>
      </c>
      <c r="L395" s="17">
        <f>SWITCH(data_survey!AD394,
 "Không",0,
 "Có một chút",1,
 "Rất lo lắng",2)</f>
        <v>2</v>
      </c>
      <c r="M395" s="17">
        <f>SWITCH(data_survey!AE394,
 "Không",0,
 "Có một chút",1,
 "Nhiều",2)</f>
        <v>0</v>
      </c>
      <c r="N395" s="17">
        <f>data_survey!BV394</f>
        <v>4</v>
      </c>
      <c r="O395" s="17">
        <f>SWITCH(data_survey!BY394,
 "Không",0,
 "Có",1,
 "Nhiều",2)</f>
        <v>0</v>
      </c>
      <c r="P395" s="17">
        <f>if(data_survey!BW394="Không", 0, 1)</f>
        <v>0</v>
      </c>
      <c r="Q395" s="17">
        <f>IF(OR(
ISNUMBER(SEARCH("cha",data_survey!BX394)),
ISNUMBER(SEARCH("mẹ",data_survey!BX394)),
ISNUMBER(SEARCH("ba mẹ",data_survey!BX394)),
ISNUMBER(SEARCH("bame",data_survey!BX394)),
ISNUMBER(SEARCH("gia đình",data_survey!BX394)),
ISNUMBER(SEARCH("chị",data_survey!BX394)),
ISNUMBER(SEARCH("anh",data_survey!BX394)),
ISNUMBER(SEARCH("ông bà",data_survey!BX394)),
ISNUMBER(SEARCH("giám hộ",data_survey!BX394))
),1,
IF(OR(
ISNUMBER(SEARCH("bản thân",data_survey!BX394)),
ISNUMBER(SEARCH("tự mình",data_survey!BX394)),
ISNUMBER(SEARCH("tự bản thân",data_survey!BX394)),
ISNUMBER(SEARCH("tiền đi làm",data_survey!BX394)),
ISNUMBER(SEARCH("nghiên cứu khoa học",data_survey!BX394)),
ISNUMBER(SEARCH("một nửa lo",data_survey!BX394))
),2,
IF(OR(
ISNUMBER(SEARCH("học bổng",data_survey!BX394)),
ISNUMBER(SEARCH("giảm học phí",data_survey!BX394)),
ISNUMBER(SEARCH("không cần HP",data_survey!BX394)),
ISNUMBER(SEARCH("sư phạm",data_survey!BX394))
),3,4)))</f>
        <v>4</v>
      </c>
      <c r="R395" s="17">
        <f>data_survey!AN394</f>
        <v>0</v>
      </c>
      <c r="S395" s="17">
        <f>data_survey!AJ394</f>
        <v>0</v>
      </c>
      <c r="T395" s="17">
        <f>data_survey!AJ394</f>
        <v>0</v>
      </c>
      <c r="U395" s="17">
        <f>data_survey!CI394</f>
        <v>0</v>
      </c>
      <c r="V395" s="17">
        <f>data_survey!CG394</f>
        <v>0</v>
      </c>
      <c r="W395" s="17">
        <f>data_survey!CE394</f>
        <v>0</v>
      </c>
      <c r="X395" s="17">
        <f>data_survey!CC394</f>
        <v>0</v>
      </c>
      <c r="Y395" s="17">
        <f>data_survey!CA394</f>
        <v>0</v>
      </c>
      <c r="Z395" s="17">
        <f>data_survey!BN394</f>
        <v>3</v>
      </c>
      <c r="AA395" s="17">
        <f>data_survey!BP394</f>
        <v>1</v>
      </c>
      <c r="AB395" s="17">
        <f>data_survey!BQ394</f>
        <v>1</v>
      </c>
      <c r="AC395" s="17">
        <f>data_survey!BT394</f>
        <v>0</v>
      </c>
      <c r="AD395" s="17">
        <f>data_survey!CU394</f>
        <v>0</v>
      </c>
      <c r="AE395" s="17">
        <f>data_survey!CV394</f>
        <v>0</v>
      </c>
      <c r="AF395" s="17">
        <f>data_survey!CW394</f>
        <v>0</v>
      </c>
      <c r="AG395" s="17">
        <f>data_survey!CO394</f>
        <v>0</v>
      </c>
      <c r="AH395" s="17">
        <f>data_survey!DA394</f>
        <v>0</v>
      </c>
      <c r="AI395" s="17">
        <f>data_survey!DC394</f>
        <v>0</v>
      </c>
      <c r="AJ395" s="17">
        <f>data_survey!DQ394</f>
        <v>0</v>
      </c>
      <c r="AK395" s="17">
        <f>data_survey!DF394</f>
        <v>0</v>
      </c>
      <c r="AL395" s="17">
        <f>if(AK395=1, data_survey!DN394, 0)</f>
        <v>0</v>
      </c>
      <c r="AM395" s="17">
        <f>data_survey!CM394</f>
        <v>1.5</v>
      </c>
      <c r="AN395" s="17">
        <f>data_survey!DH394</f>
        <v>0</v>
      </c>
      <c r="AO395" s="17">
        <f>data_survey!DJ394</f>
        <v>0</v>
      </c>
      <c r="AP395" s="17">
        <f>data_survey!DL394</f>
        <v>0</v>
      </c>
      <c r="AQ395" s="17">
        <f>data_survey!BC394</f>
        <v>1</v>
      </c>
      <c r="AR395" s="17">
        <f>data_survey!BD394</f>
        <v>1</v>
      </c>
      <c r="AS395" s="17">
        <f>data_survey!BE394</f>
        <v>1</v>
      </c>
      <c r="AT395" s="17">
        <f>data_survey!BF394</f>
        <v>1</v>
      </c>
      <c r="AU395" s="17">
        <f>data_survey!BG394</f>
        <v>1</v>
      </c>
      <c r="AV395" s="17">
        <f>data_survey!BH394</f>
        <v>1</v>
      </c>
      <c r="AW395" s="17">
        <f>data_survey!BI394</f>
        <v>1</v>
      </c>
      <c r="AX395" s="17">
        <f>data_survey!AP394</f>
        <v>1</v>
      </c>
      <c r="AY395" s="17">
        <f>data_survey!AQ394</f>
        <v>1</v>
      </c>
      <c r="AZ395" s="17">
        <f>data_survey!AR394</f>
        <v>1</v>
      </c>
      <c r="BA395" s="17">
        <f>data_survey!AS394</f>
        <v>1</v>
      </c>
      <c r="BB395" s="17">
        <f>data_survey!AT394</f>
        <v>1</v>
      </c>
      <c r="BC395" s="17">
        <f>data_survey!AU394</f>
        <v>1</v>
      </c>
      <c r="BD395" s="17">
        <f>data_survey!AV394</f>
        <v>1</v>
      </c>
      <c r="BE395" s="17">
        <f>data_survey!AW394</f>
        <v>1</v>
      </c>
      <c r="BF395" s="17">
        <f>data_survey!AX394</f>
        <v>1</v>
      </c>
      <c r="BG395" s="17"/>
    </row>
    <row r="396">
      <c r="A396" s="17">
        <f>if(data_survey!C395="Nam", 0, 1)</f>
        <v>1</v>
      </c>
      <c r="B396" s="17">
        <f>IFERROR(__xludf.DUMMYFUNCTION("LET(
  t, LOWER(TRIM(data_survey!E395)),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96" s="17">
        <f>IFERROR(__xludf.DUMMYFUNCTION("LET(
  t, LOWER(TRIM(data_survey!G395)),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96" s="17">
        <f>IFERROR(__xludf.DUMMYFUNCTION("LET(
  text, LOWER(data_survey!I395),
  IFERROR(
    IFS(
      REGEXMATCH(text,""ở cùng gia đình|ở trọ cùng gia đình""), 0,
      REGEXMATCH(text,""thuê trọ""), 1,
      REGEXMATCH(text,""ở ktx""), 2,
      REGEXMATCH(text,""có nhà tại khu vực đang học|c"&amp;"ó nhà|ở riêng tại chung cư""), 3,
      REGEXMATCH(text,""ở nhà người quen""), 4
    ),
  -1)
)"),0.0)</f>
        <v>0</v>
      </c>
      <c r="E396" s="17">
        <f>IFERROR(__xludf.DUMMYFUNCTION("LET(
  t, LOWER(TRIM(data_survey!K395)),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96" s="17">
        <f>IFERROR(__xludf.DUMMYFUNCTION("LET(
  t, LOWER(TRIM(data_survey!M395)),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96" s="17">
        <f>if(data_survey!O395="Có", 1, 0)</f>
        <v>0</v>
      </c>
      <c r="H396" s="17">
        <f>if(data_survey!R395="", 0, data_survey!R395)</f>
        <v>0</v>
      </c>
      <c r="I396" s="17">
        <f>data_survey!W395</f>
        <v>0</v>
      </c>
      <c r="J396" s="17">
        <f>if(data_survey!AF395="Không áp lực", 0, if(data_survey!AF395="Có chút áp lực", 1, if(data_survey!AF395="Áp lực nhiều", 2, 3)))</f>
        <v>1</v>
      </c>
      <c r="K396" s="17">
        <f>SWITCH(data_survey!AG395,
 "Không ảnh hưởng",0,
 "Có chút ảnh hưởng",1,
 "Ảnh hưởng nhiều",2,
 "Ảnh hưởng rất nhiều",3)</f>
        <v>1</v>
      </c>
      <c r="L396" s="17">
        <f>SWITCH(data_survey!AD395,
 "Không",0,
 "Có một chút",1,
 "Rất lo lắng",2)</f>
        <v>1</v>
      </c>
      <c r="M396" s="17">
        <f>SWITCH(data_survey!AE395,
 "Không",0,
 "Có một chút",1,
 "Nhiều",2)</f>
        <v>0</v>
      </c>
      <c r="N396" s="17">
        <f>data_survey!BV395</f>
        <v>4</v>
      </c>
      <c r="O396" s="17">
        <f>SWITCH(data_survey!BY395,
 "Không",0,
 "Có",1,
 "Nhiều",2)</f>
        <v>0</v>
      </c>
      <c r="P396" s="17">
        <f>if(data_survey!BW395="Không", 0, 1)</f>
        <v>0</v>
      </c>
      <c r="Q396" s="17">
        <f>IF(OR(
ISNUMBER(SEARCH("cha",data_survey!BX395)),
ISNUMBER(SEARCH("mẹ",data_survey!BX395)),
ISNUMBER(SEARCH("ba mẹ",data_survey!BX395)),
ISNUMBER(SEARCH("bame",data_survey!BX395)),
ISNUMBER(SEARCH("gia đình",data_survey!BX395)),
ISNUMBER(SEARCH("chị",data_survey!BX395)),
ISNUMBER(SEARCH("anh",data_survey!BX395)),
ISNUMBER(SEARCH("ông bà",data_survey!BX395)),
ISNUMBER(SEARCH("giám hộ",data_survey!BX395))
),1,
IF(OR(
ISNUMBER(SEARCH("bản thân",data_survey!BX395)),
ISNUMBER(SEARCH("tự mình",data_survey!BX395)),
ISNUMBER(SEARCH("tự bản thân",data_survey!BX395)),
ISNUMBER(SEARCH("tiền đi làm",data_survey!BX395)),
ISNUMBER(SEARCH("nghiên cứu khoa học",data_survey!BX395)),
ISNUMBER(SEARCH("một nửa lo",data_survey!BX395))
),2,
IF(OR(
ISNUMBER(SEARCH("học bổng",data_survey!BX395)),
ISNUMBER(SEARCH("giảm học phí",data_survey!BX395)),
ISNUMBER(SEARCH("không cần HP",data_survey!BX395)),
ISNUMBER(SEARCH("sư phạm",data_survey!BX395))
),3,4)))</f>
        <v>1</v>
      </c>
      <c r="R396" s="17">
        <f>data_survey!AN395</f>
        <v>1</v>
      </c>
      <c r="S396" s="17">
        <f>data_survey!AJ395</f>
        <v>1</v>
      </c>
      <c r="T396" s="17">
        <f>data_survey!AJ395</f>
        <v>1</v>
      </c>
      <c r="U396" s="17">
        <f>data_survey!CI395</f>
        <v>0</v>
      </c>
      <c r="V396" s="17">
        <f>data_survey!CG395</f>
        <v>0</v>
      </c>
      <c r="W396" s="17">
        <f>data_survey!CE395</f>
        <v>0</v>
      </c>
      <c r="X396" s="17">
        <f>data_survey!CC395</f>
        <v>1</v>
      </c>
      <c r="Y396" s="17">
        <f>data_survey!CA395</f>
        <v>1</v>
      </c>
      <c r="Z396" s="17">
        <f>data_survey!BN395</f>
        <v>4</v>
      </c>
      <c r="AA396" s="17">
        <f>data_survey!BP395</f>
        <v>0</v>
      </c>
      <c r="AB396" s="17">
        <f>data_survey!BQ395</f>
        <v>2</v>
      </c>
      <c r="AC396" s="17">
        <f>data_survey!BT395</f>
        <v>1</v>
      </c>
      <c r="AD396" s="17">
        <f>data_survey!CU395</f>
        <v>0</v>
      </c>
      <c r="AE396" s="17">
        <f>data_survey!CV395</f>
        <v>0</v>
      </c>
      <c r="AF396" s="17">
        <f>data_survey!CW395</f>
        <v>0</v>
      </c>
      <c r="AG396" s="17">
        <f>data_survey!CO395</f>
        <v>0</v>
      </c>
      <c r="AH396" s="17">
        <f>data_survey!DA395</f>
        <v>0</v>
      </c>
      <c r="AI396" s="17">
        <f>data_survey!DC395</f>
        <v>0</v>
      </c>
      <c r="AJ396" s="17">
        <f>data_survey!DQ395</f>
        <v>0</v>
      </c>
      <c r="AK396" s="17">
        <f>data_survey!DF395</f>
        <v>0</v>
      </c>
      <c r="AL396" s="17">
        <f>if(AK396=1, data_survey!DN395, 0)</f>
        <v>0</v>
      </c>
      <c r="AM396" s="17">
        <f>data_survey!CM395</f>
        <v>6</v>
      </c>
      <c r="AN396" s="17">
        <f>data_survey!DH395</f>
        <v>0</v>
      </c>
      <c r="AO396" s="17">
        <f>data_survey!DJ395</f>
        <v>0</v>
      </c>
      <c r="AP396" s="17">
        <f>data_survey!DL395</f>
        <v>0</v>
      </c>
      <c r="AQ396" s="17">
        <f>data_survey!BC395</f>
        <v>1</v>
      </c>
      <c r="AR396" s="17">
        <f>data_survey!BD395</f>
        <v>1</v>
      </c>
      <c r="AS396" s="17">
        <f>data_survey!BE395</f>
        <v>1</v>
      </c>
      <c r="AT396" s="17">
        <f>data_survey!BF395</f>
        <v>1</v>
      </c>
      <c r="AU396" s="17">
        <f>data_survey!BG395</f>
        <v>3</v>
      </c>
      <c r="AV396" s="17">
        <f>data_survey!BH395</f>
        <v>1</v>
      </c>
      <c r="AW396" s="17">
        <f>data_survey!BI395</f>
        <v>1</v>
      </c>
      <c r="AX396" s="17">
        <f>data_survey!AP395</f>
        <v>1</v>
      </c>
      <c r="AY396" s="17">
        <f>data_survey!AQ395</f>
        <v>1</v>
      </c>
      <c r="AZ396" s="17">
        <f>data_survey!AR395</f>
        <v>4</v>
      </c>
      <c r="BA396" s="17">
        <f>data_survey!AS395</f>
        <v>2</v>
      </c>
      <c r="BB396" s="17">
        <f>data_survey!AT395</f>
        <v>2</v>
      </c>
      <c r="BC396" s="17">
        <f>data_survey!AU395</f>
        <v>2</v>
      </c>
      <c r="BD396" s="17">
        <f>data_survey!AV395</f>
        <v>2</v>
      </c>
      <c r="BE396" s="17">
        <f>data_survey!AW395</f>
        <v>2</v>
      </c>
      <c r="BF396" s="17">
        <f>data_survey!AX395</f>
        <v>1</v>
      </c>
      <c r="BG396" s="17"/>
    </row>
    <row r="397">
      <c r="A397" s="17">
        <f>if(data_survey!C396="Nam", 0, 1)</f>
        <v>1</v>
      </c>
      <c r="B397" s="17">
        <f>IFERROR(__xludf.DUMMYFUNCTION("LET(
  t, LOWER(TRIM(data_survey!E396)),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97" s="17">
        <f>IFERROR(__xludf.DUMMYFUNCTION("LET(
  t, LOWER(TRIM(data_survey!G396)),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97" s="17">
        <f>IFERROR(__xludf.DUMMYFUNCTION("LET(
  text, LOWER(data_survey!I396),
  IFERROR(
    IFS(
      REGEXMATCH(text,""ở cùng gia đình|ở trọ cùng gia đình""), 0,
      REGEXMATCH(text,""thuê trọ""), 1,
      REGEXMATCH(text,""ở ktx""), 2,
      REGEXMATCH(text,""có nhà tại khu vực đang học|c"&amp;"ó nhà|ở riêng tại chung cư""), 3,
      REGEXMATCH(text,""ở nhà người quen""), 4
    ),
  -1)
)"),0.0)</f>
        <v>0</v>
      </c>
      <c r="E397" s="17">
        <f>IFERROR(__xludf.DUMMYFUNCTION("LET(
  t, LOWER(TRIM(data_survey!K396)),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97" s="17">
        <f>IFERROR(__xludf.DUMMYFUNCTION("LET(
  t, LOWER(TRIM(data_survey!M396)),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97" s="17">
        <f>if(data_survey!O396="Có", 1, 0)</f>
        <v>0</v>
      </c>
      <c r="H397" s="17">
        <f>if(data_survey!R396="", 0, data_survey!R396)</f>
        <v>0</v>
      </c>
      <c r="I397" s="17">
        <f>data_survey!W396</f>
        <v>0</v>
      </c>
      <c r="J397" s="17">
        <f>if(data_survey!AF396="Không áp lực", 0, if(data_survey!AF396="Có chút áp lực", 1, if(data_survey!AF396="Áp lực nhiều", 2, 3)))</f>
        <v>2</v>
      </c>
      <c r="K397" s="17">
        <f>SWITCH(data_survey!AG396,
 "Không ảnh hưởng",0,
 "Có chút ảnh hưởng",1,
 "Ảnh hưởng nhiều",2,
 "Ảnh hưởng rất nhiều",3)</f>
        <v>2</v>
      </c>
      <c r="L397" s="17">
        <f>SWITCH(data_survey!AD396,
 "Không",0,
 "Có một chút",1,
 "Rất lo lắng",2)</f>
        <v>2</v>
      </c>
      <c r="M397" s="17">
        <f>SWITCH(data_survey!AE396,
 "Không",0,
 "Có một chút",1,
 "Nhiều",2)</f>
        <v>1</v>
      </c>
      <c r="N397" s="17">
        <f>data_survey!BV396</f>
        <v>3</v>
      </c>
      <c r="O397" s="17">
        <f>SWITCH(data_survey!BY396,
 "Không",0,
 "Có",1,
 "Nhiều",2)</f>
        <v>0</v>
      </c>
      <c r="P397" s="17">
        <f>if(data_survey!BW396="Không", 0, 1)</f>
        <v>0</v>
      </c>
      <c r="Q397" s="17">
        <f>IF(OR(
ISNUMBER(SEARCH("cha",data_survey!BX396)),
ISNUMBER(SEARCH("mẹ",data_survey!BX396)),
ISNUMBER(SEARCH("ba mẹ",data_survey!BX396)),
ISNUMBER(SEARCH("bame",data_survey!BX396)),
ISNUMBER(SEARCH("gia đình",data_survey!BX396)),
ISNUMBER(SEARCH("chị",data_survey!BX396)),
ISNUMBER(SEARCH("anh",data_survey!BX396)),
ISNUMBER(SEARCH("ông bà",data_survey!BX396)),
ISNUMBER(SEARCH("giám hộ",data_survey!BX396))
),1,
IF(OR(
ISNUMBER(SEARCH("bản thân",data_survey!BX396)),
ISNUMBER(SEARCH("tự mình",data_survey!BX396)),
ISNUMBER(SEARCH("tự bản thân",data_survey!BX396)),
ISNUMBER(SEARCH("tiền đi làm",data_survey!BX396)),
ISNUMBER(SEARCH("nghiên cứu khoa học",data_survey!BX396)),
ISNUMBER(SEARCH("một nửa lo",data_survey!BX396))
),2,
IF(OR(
ISNUMBER(SEARCH("học bổng",data_survey!BX396)),
ISNUMBER(SEARCH("giảm học phí",data_survey!BX396)),
ISNUMBER(SEARCH("không cần HP",data_survey!BX396)),
ISNUMBER(SEARCH("sư phạm",data_survey!BX396))
),3,4)))</f>
        <v>1</v>
      </c>
      <c r="R397" s="17">
        <f>data_survey!AN396</f>
        <v>0</v>
      </c>
      <c r="S397" s="17">
        <f>data_survey!AJ396</f>
        <v>2</v>
      </c>
      <c r="T397" s="17">
        <f>data_survey!AJ396</f>
        <v>2</v>
      </c>
      <c r="U397" s="17">
        <f>data_survey!CI396</f>
        <v>1</v>
      </c>
      <c r="V397" s="17">
        <f>data_survey!CG396</f>
        <v>2</v>
      </c>
      <c r="W397" s="17">
        <f>data_survey!CE396</f>
        <v>2</v>
      </c>
      <c r="X397" s="17">
        <f>data_survey!CC396</f>
        <v>1</v>
      </c>
      <c r="Y397" s="17">
        <f>data_survey!CA396</f>
        <v>1</v>
      </c>
      <c r="Z397" s="17">
        <f>data_survey!BN396</f>
        <v>5</v>
      </c>
      <c r="AA397" s="17">
        <f>data_survey!BP396</f>
        <v>1</v>
      </c>
      <c r="AB397" s="17">
        <f>data_survey!BQ396</f>
        <v>3</v>
      </c>
      <c r="AC397" s="17">
        <f>data_survey!BT396</f>
        <v>0</v>
      </c>
      <c r="AD397" s="17">
        <f>data_survey!CU396</f>
        <v>0</v>
      </c>
      <c r="AE397" s="17">
        <f>data_survey!CV396</f>
        <v>0</v>
      </c>
      <c r="AF397" s="17">
        <f>data_survey!CW396</f>
        <v>0</v>
      </c>
      <c r="AG397" s="17">
        <f>data_survey!CO396</f>
        <v>0</v>
      </c>
      <c r="AH397" s="17">
        <f>data_survey!DA396</f>
        <v>1</v>
      </c>
      <c r="AI397" s="17">
        <f>data_survey!DC396</f>
        <v>1</v>
      </c>
      <c r="AJ397" s="17">
        <f>data_survey!DQ396</f>
        <v>0</v>
      </c>
      <c r="AK397" s="17">
        <f>data_survey!DF396</f>
        <v>0</v>
      </c>
      <c r="AL397" s="17">
        <f>if(AK397=1, data_survey!DN396, 0)</f>
        <v>0</v>
      </c>
      <c r="AM397" s="17">
        <f>data_survey!CM396</f>
        <v>6</v>
      </c>
      <c r="AN397" s="17">
        <f>data_survey!DH396</f>
        <v>0</v>
      </c>
      <c r="AO397" s="17">
        <f>data_survey!DJ396</f>
        <v>1</v>
      </c>
      <c r="AP397" s="17">
        <f>data_survey!DL396</f>
        <v>1</v>
      </c>
      <c r="AQ397" s="17">
        <f>data_survey!BC396</f>
        <v>2</v>
      </c>
      <c r="AR397" s="17">
        <f>data_survey!BD396</f>
        <v>1</v>
      </c>
      <c r="AS397" s="17">
        <f>data_survey!BE396</f>
        <v>3</v>
      </c>
      <c r="AT397" s="17">
        <f>data_survey!BF396</f>
        <v>2</v>
      </c>
      <c r="AU397" s="17">
        <f>data_survey!BG396</f>
        <v>4</v>
      </c>
      <c r="AV397" s="17">
        <f>data_survey!BH396</f>
        <v>1</v>
      </c>
      <c r="AW397" s="17">
        <f>data_survey!BI396</f>
        <v>3</v>
      </c>
      <c r="AX397" s="17">
        <f>data_survey!AP396</f>
        <v>3</v>
      </c>
      <c r="AY397" s="17">
        <f>data_survey!AQ396</f>
        <v>2</v>
      </c>
      <c r="AZ397" s="17">
        <f>data_survey!AR396</f>
        <v>4</v>
      </c>
      <c r="BA397" s="17">
        <f>data_survey!AS396</f>
        <v>2</v>
      </c>
      <c r="BB397" s="17">
        <f>data_survey!AT396</f>
        <v>4</v>
      </c>
      <c r="BC397" s="17">
        <f>data_survey!AU396</f>
        <v>3</v>
      </c>
      <c r="BD397" s="17">
        <f>data_survey!AV396</f>
        <v>3</v>
      </c>
      <c r="BE397" s="17">
        <f>data_survey!AW396</f>
        <v>1</v>
      </c>
      <c r="BF397" s="17">
        <f>data_survey!AX396</f>
        <v>2</v>
      </c>
      <c r="BG397" s="17"/>
    </row>
    <row r="398">
      <c r="A398" s="17">
        <f>if(data_survey!C397="Nam", 0, 1)</f>
        <v>1</v>
      </c>
      <c r="B398" s="17">
        <f>IFERROR(__xludf.DUMMYFUNCTION("LET(
  t, LOWER(TRIM(data_survey!E397)),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398" s="17">
        <f>IFERROR(__xludf.DUMMYFUNCTION("LET(
  t, LOWER(TRIM(data_survey!G397)),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98" s="17">
        <f>IFERROR(__xludf.DUMMYFUNCTION("LET(
  text, LOWER(data_survey!I397),
  IFERROR(
    IFS(
      REGEXMATCH(text,""ở cùng gia đình|ở trọ cùng gia đình""), 0,
      REGEXMATCH(text,""thuê trọ""), 1,
      REGEXMATCH(text,""ở ktx""), 2,
      REGEXMATCH(text,""có nhà tại khu vực đang học|c"&amp;"ó nhà|ở riêng tại chung cư""), 3,
      REGEXMATCH(text,""ở nhà người quen""), 4
    ),
  -1)
)"),1.0)</f>
        <v>1</v>
      </c>
      <c r="E398" s="17">
        <f>IFERROR(__xludf.DUMMYFUNCTION("LET(
  t, LOWER(TRIM(data_survey!K397)),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398" s="17">
        <f>IFERROR(__xludf.DUMMYFUNCTION("LET(
  t, LOWER(TRIM(data_survey!M397)),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398" s="17">
        <f>if(data_survey!O397="Có", 1, 0)</f>
        <v>0</v>
      </c>
      <c r="H398" s="17">
        <f>if(data_survey!R397="", 0, data_survey!R397)</f>
        <v>0</v>
      </c>
      <c r="I398" s="17">
        <f>data_survey!W397</f>
        <v>0</v>
      </c>
      <c r="J398" s="17">
        <f>if(data_survey!AF397="Không áp lực", 0, if(data_survey!AF397="Có chút áp lực", 1, if(data_survey!AF397="Áp lực nhiều", 2, 3)))</f>
        <v>3</v>
      </c>
      <c r="K398" s="17">
        <f>SWITCH(data_survey!AG397,
 "Không ảnh hưởng",0,
 "Có chút ảnh hưởng",1,
 "Ảnh hưởng nhiều",2,
 "Ảnh hưởng rất nhiều",3)</f>
        <v>2</v>
      </c>
      <c r="L398" s="17">
        <f>SWITCH(data_survey!AD397,
 "Không",0,
 "Có một chút",1,
 "Rất lo lắng",2)</f>
        <v>2</v>
      </c>
      <c r="M398" s="17">
        <f>SWITCH(data_survey!AE397,
 "Không",0,
 "Có một chút",1,
 "Nhiều",2)</f>
        <v>0</v>
      </c>
      <c r="N398" s="17">
        <f>data_survey!BV397</f>
        <v>2</v>
      </c>
      <c r="O398" s="17">
        <f>SWITCH(data_survey!BY397,
 "Không",0,
 "Có",1,
 "Nhiều",2)</f>
        <v>1</v>
      </c>
      <c r="P398" s="17">
        <f>if(data_survey!BW397="Không", 0, 1)</f>
        <v>1</v>
      </c>
      <c r="Q398" s="17">
        <f>IF(OR(
ISNUMBER(SEARCH("cha",data_survey!BX397)),
ISNUMBER(SEARCH("mẹ",data_survey!BX397)),
ISNUMBER(SEARCH("ba mẹ",data_survey!BX397)),
ISNUMBER(SEARCH("bame",data_survey!BX397)),
ISNUMBER(SEARCH("gia đình",data_survey!BX397)),
ISNUMBER(SEARCH("chị",data_survey!BX397)),
ISNUMBER(SEARCH("anh",data_survey!BX397)),
ISNUMBER(SEARCH("ông bà",data_survey!BX397)),
ISNUMBER(SEARCH("giám hộ",data_survey!BX397))
),1,
IF(OR(
ISNUMBER(SEARCH("bản thân",data_survey!BX397)),
ISNUMBER(SEARCH("tự mình",data_survey!BX397)),
ISNUMBER(SEARCH("tự bản thân",data_survey!BX397)),
ISNUMBER(SEARCH("tiền đi làm",data_survey!BX397)),
ISNUMBER(SEARCH("nghiên cứu khoa học",data_survey!BX397)),
ISNUMBER(SEARCH("một nửa lo",data_survey!BX397))
),2,
IF(OR(
ISNUMBER(SEARCH("học bổng",data_survey!BX397)),
ISNUMBER(SEARCH("giảm học phí",data_survey!BX397)),
ISNUMBER(SEARCH("không cần HP",data_survey!BX397)),
ISNUMBER(SEARCH("sư phạm",data_survey!BX397))
),3,4)))</f>
        <v>1</v>
      </c>
      <c r="R398" s="17">
        <f>data_survey!AN397</f>
        <v>0</v>
      </c>
      <c r="S398" s="17">
        <f>data_survey!AJ397</f>
        <v>0</v>
      </c>
      <c r="T398" s="17">
        <f>data_survey!AJ397</f>
        <v>0</v>
      </c>
      <c r="U398" s="17">
        <f>data_survey!CI397</f>
        <v>1</v>
      </c>
      <c r="V398" s="17">
        <f>data_survey!CG397</f>
        <v>1</v>
      </c>
      <c r="W398" s="17">
        <f>data_survey!CE397</f>
        <v>2</v>
      </c>
      <c r="X398" s="17">
        <f>data_survey!CC397</f>
        <v>1</v>
      </c>
      <c r="Y398" s="17">
        <f>data_survey!CA397</f>
        <v>1</v>
      </c>
      <c r="Z398" s="17">
        <f>data_survey!BN397</f>
        <v>3</v>
      </c>
      <c r="AA398" s="17">
        <f>data_survey!BP397</f>
        <v>0</v>
      </c>
      <c r="AB398" s="17">
        <f>data_survey!BQ397</f>
        <v>4</v>
      </c>
      <c r="AC398" s="17">
        <f>data_survey!BT397</f>
        <v>1</v>
      </c>
      <c r="AD398" s="17">
        <f>data_survey!CU397</f>
        <v>0</v>
      </c>
      <c r="AE398" s="17">
        <f>data_survey!CV397</f>
        <v>1</v>
      </c>
      <c r="AF398" s="17">
        <f>data_survey!CW397</f>
        <v>1</v>
      </c>
      <c r="AG398" s="17">
        <f>data_survey!CO397</f>
        <v>0</v>
      </c>
      <c r="AH398" s="17">
        <f>data_survey!DA397</f>
        <v>0</v>
      </c>
      <c r="AI398" s="17">
        <f>data_survey!DC397</f>
        <v>0</v>
      </c>
      <c r="AJ398" s="17">
        <f>data_survey!DQ397</f>
        <v>0</v>
      </c>
      <c r="AK398" s="17">
        <f>data_survey!DF397</f>
        <v>0</v>
      </c>
      <c r="AL398" s="17">
        <f>if(AK398=1, data_survey!DN397, 0)</f>
        <v>0</v>
      </c>
      <c r="AM398" s="17">
        <f>data_survey!CM397</f>
        <v>3.5</v>
      </c>
      <c r="AN398" s="17">
        <f>data_survey!DH397</f>
        <v>0</v>
      </c>
      <c r="AO398" s="17">
        <f>data_survey!DJ397</f>
        <v>0</v>
      </c>
      <c r="AP398" s="17">
        <f>data_survey!DL397</f>
        <v>3</v>
      </c>
      <c r="AQ398" s="17">
        <f>data_survey!BC397</f>
        <v>1</v>
      </c>
      <c r="AR398" s="17">
        <f>data_survey!BD397</f>
        <v>2</v>
      </c>
      <c r="AS398" s="17">
        <f>data_survey!BE397</f>
        <v>4</v>
      </c>
      <c r="AT398" s="17">
        <f>data_survey!BF397</f>
        <v>2</v>
      </c>
      <c r="AU398" s="17">
        <f>data_survey!BG397</f>
        <v>2</v>
      </c>
      <c r="AV398" s="17">
        <f>data_survey!BH397</f>
        <v>2</v>
      </c>
      <c r="AW398" s="17">
        <f>data_survey!BI397</f>
        <v>2</v>
      </c>
      <c r="AX398" s="17">
        <f>data_survey!AP397</f>
        <v>1</v>
      </c>
      <c r="AY398" s="17">
        <f>data_survey!AQ397</f>
        <v>1</v>
      </c>
      <c r="AZ398" s="17">
        <f>data_survey!AR397</f>
        <v>2</v>
      </c>
      <c r="BA398" s="17">
        <f>data_survey!AS397</f>
        <v>2</v>
      </c>
      <c r="BB398" s="17">
        <f>data_survey!AT397</f>
        <v>2</v>
      </c>
      <c r="BC398" s="17">
        <f>data_survey!AU397</f>
        <v>1</v>
      </c>
      <c r="BD398" s="17">
        <f>data_survey!AV397</f>
        <v>1</v>
      </c>
      <c r="BE398" s="17">
        <f>data_survey!AW397</f>
        <v>1</v>
      </c>
      <c r="BF398" s="17">
        <f>data_survey!AX397</f>
        <v>2</v>
      </c>
      <c r="BG398" s="17"/>
    </row>
    <row r="399">
      <c r="A399" s="17">
        <f>if(data_survey!C398="Nam", 0, 1)</f>
        <v>1</v>
      </c>
      <c r="B399" s="17">
        <f>IFERROR(__xludf.DUMMYFUNCTION("LET(
  t, LOWER(TRIM(data_survey!E398)),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399" s="17">
        <f>IFERROR(__xludf.DUMMYFUNCTION("LET(
  t, LOWER(TRIM(data_survey!G398)),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399" s="17">
        <f>IFERROR(__xludf.DUMMYFUNCTION("LET(
  text, LOWER(data_survey!I398),
  IFERROR(
    IFS(
      REGEXMATCH(text,""ở cùng gia đình|ở trọ cùng gia đình""), 0,
      REGEXMATCH(text,""thuê trọ""), 1,
      REGEXMATCH(text,""ở ktx""), 2,
      REGEXMATCH(text,""có nhà tại khu vực đang học|c"&amp;"ó nhà|ở riêng tại chung cư""), 3,
      REGEXMATCH(text,""ở nhà người quen""), 4
    ),
  -1)
)"),0.0)</f>
        <v>0</v>
      </c>
      <c r="E399" s="17">
        <f>IFERROR(__xludf.DUMMYFUNCTION("LET(
  t, LOWER(TRIM(data_survey!K398)),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399" s="17">
        <f>IFERROR(__xludf.DUMMYFUNCTION("LET(
  t, LOWER(TRIM(data_survey!M398)),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399" s="17">
        <f>if(data_survey!O398="Có", 1, 0)</f>
        <v>0</v>
      </c>
      <c r="H399" s="17">
        <f>if(data_survey!R398="", 0, data_survey!R398)</f>
        <v>0</v>
      </c>
      <c r="I399" s="17">
        <f>data_survey!W398</f>
        <v>0</v>
      </c>
      <c r="J399" s="17">
        <f>if(data_survey!AF398="Không áp lực", 0, if(data_survey!AF398="Có chút áp lực", 1, if(data_survey!AF398="Áp lực nhiều", 2, 3)))</f>
        <v>1</v>
      </c>
      <c r="K399" s="17">
        <f>SWITCH(data_survey!AG398,
 "Không ảnh hưởng",0,
 "Có chút ảnh hưởng",1,
 "Ảnh hưởng nhiều",2,
 "Ảnh hưởng rất nhiều",3)</f>
        <v>1</v>
      </c>
      <c r="L399" s="17">
        <f>SWITCH(data_survey!AD398,
 "Không",0,
 "Có một chút",1,
 "Rất lo lắng",2)</f>
        <v>1</v>
      </c>
      <c r="M399" s="17">
        <f>SWITCH(data_survey!AE398,
 "Không",0,
 "Có một chút",1,
 "Nhiều",2)</f>
        <v>0</v>
      </c>
      <c r="N399" s="17">
        <f>data_survey!BV398</f>
        <v>4</v>
      </c>
      <c r="O399" s="17">
        <f>SWITCH(data_survey!BY398,
 "Không",0,
 "Có",1,
 "Nhiều",2)</f>
        <v>1</v>
      </c>
      <c r="P399" s="17">
        <f>if(data_survey!BW398="Không", 0, 1)</f>
        <v>0</v>
      </c>
      <c r="Q399" s="17">
        <f>IF(OR(
ISNUMBER(SEARCH("cha",data_survey!BX398)),
ISNUMBER(SEARCH("mẹ",data_survey!BX398)),
ISNUMBER(SEARCH("ba mẹ",data_survey!BX398)),
ISNUMBER(SEARCH("bame",data_survey!BX398)),
ISNUMBER(SEARCH("gia đình",data_survey!BX398)),
ISNUMBER(SEARCH("chị",data_survey!BX398)),
ISNUMBER(SEARCH("anh",data_survey!BX398)),
ISNUMBER(SEARCH("ông bà",data_survey!BX398)),
ISNUMBER(SEARCH("giám hộ",data_survey!BX398))
),1,
IF(OR(
ISNUMBER(SEARCH("bản thân",data_survey!BX398)),
ISNUMBER(SEARCH("tự mình",data_survey!BX398)),
ISNUMBER(SEARCH("tự bản thân",data_survey!BX398)),
ISNUMBER(SEARCH("tiền đi làm",data_survey!BX398)),
ISNUMBER(SEARCH("nghiên cứu khoa học",data_survey!BX398)),
ISNUMBER(SEARCH("một nửa lo",data_survey!BX398))
),2,
IF(OR(
ISNUMBER(SEARCH("học bổng",data_survey!BX398)),
ISNUMBER(SEARCH("giảm học phí",data_survey!BX398)),
ISNUMBER(SEARCH("không cần HP",data_survey!BX398)),
ISNUMBER(SEARCH("sư phạm",data_survey!BX398))
),3,4)))</f>
        <v>1</v>
      </c>
      <c r="R399" s="17">
        <f>data_survey!AN398</f>
        <v>0</v>
      </c>
      <c r="S399" s="17">
        <f>data_survey!AJ398</f>
        <v>1</v>
      </c>
      <c r="T399" s="17">
        <f>data_survey!AJ398</f>
        <v>1</v>
      </c>
      <c r="U399" s="17">
        <f>data_survey!CI398</f>
        <v>0</v>
      </c>
      <c r="V399" s="17">
        <f>data_survey!CG398</f>
        <v>0</v>
      </c>
      <c r="W399" s="17">
        <f>data_survey!CE398</f>
        <v>0</v>
      </c>
      <c r="X399" s="17">
        <f>data_survey!CC398</f>
        <v>0</v>
      </c>
      <c r="Y399" s="17">
        <f>data_survey!CA398</f>
        <v>0</v>
      </c>
      <c r="Z399" s="17">
        <f>data_survey!BN398</f>
        <v>1</v>
      </c>
      <c r="AA399" s="17">
        <f>data_survey!BP398</f>
        <v>0</v>
      </c>
      <c r="AB399" s="17">
        <f>data_survey!BQ398</f>
        <v>2</v>
      </c>
      <c r="AC399" s="17">
        <f>data_survey!BT398</f>
        <v>1</v>
      </c>
      <c r="AD399" s="17">
        <f>data_survey!CU398</f>
        <v>0</v>
      </c>
      <c r="AE399" s="17">
        <f>data_survey!CV398</f>
        <v>1</v>
      </c>
      <c r="AF399" s="17">
        <f>data_survey!CW398</f>
        <v>0</v>
      </c>
      <c r="AG399" s="17">
        <f>data_survey!CO398</f>
        <v>1</v>
      </c>
      <c r="AH399" s="17">
        <f>data_survey!DA398</f>
        <v>0</v>
      </c>
      <c r="AI399" s="17">
        <f>data_survey!DC398</f>
        <v>0</v>
      </c>
      <c r="AJ399" s="17">
        <f>data_survey!DQ398</f>
        <v>0</v>
      </c>
      <c r="AK399" s="17">
        <f>data_survey!DF398</f>
        <v>1</v>
      </c>
      <c r="AL399" s="17">
        <f>if(AK399=1, data_survey!DN398, 0)</f>
        <v>1.5</v>
      </c>
      <c r="AM399" s="17">
        <f>data_survey!CM398</f>
        <v>3.5</v>
      </c>
      <c r="AN399" s="17">
        <f>data_survey!DH398</f>
        <v>0</v>
      </c>
      <c r="AO399" s="17">
        <f>data_survey!DJ398</f>
        <v>0</v>
      </c>
      <c r="AP399" s="17">
        <f>data_survey!DL398</f>
        <v>0</v>
      </c>
      <c r="AQ399" s="17">
        <f>data_survey!BC398</f>
        <v>1</v>
      </c>
      <c r="AR399" s="17">
        <f>data_survey!BD398</f>
        <v>1</v>
      </c>
      <c r="AS399" s="17">
        <f>data_survey!BE398</f>
        <v>1</v>
      </c>
      <c r="AT399" s="17">
        <f>data_survey!BF398</f>
        <v>2</v>
      </c>
      <c r="AU399" s="17">
        <f>data_survey!BG398</f>
        <v>2</v>
      </c>
      <c r="AV399" s="17">
        <f>data_survey!BH398</f>
        <v>2</v>
      </c>
      <c r="AW399" s="17">
        <f>data_survey!BI398</f>
        <v>1</v>
      </c>
      <c r="AX399" s="17">
        <f>data_survey!AP398</f>
        <v>2</v>
      </c>
      <c r="AY399" s="17">
        <f>data_survey!AQ398</f>
        <v>2</v>
      </c>
      <c r="AZ399" s="17">
        <f>data_survey!AR398</f>
        <v>3</v>
      </c>
      <c r="BA399" s="17">
        <f>data_survey!AS398</f>
        <v>3</v>
      </c>
      <c r="BB399" s="17">
        <f>data_survey!AT398</f>
        <v>2</v>
      </c>
      <c r="BC399" s="17">
        <f>data_survey!AU398</f>
        <v>1</v>
      </c>
      <c r="BD399" s="17">
        <f>data_survey!AV398</f>
        <v>1</v>
      </c>
      <c r="BE399" s="17">
        <f>data_survey!AW398</f>
        <v>1</v>
      </c>
      <c r="BF399" s="17">
        <f>data_survey!AX398</f>
        <v>1</v>
      </c>
      <c r="BG399" s="17"/>
    </row>
    <row r="400">
      <c r="A400" s="17">
        <f>if(data_survey!C399="Nam", 0, 1)</f>
        <v>1</v>
      </c>
      <c r="B400" s="17">
        <f>IFERROR(__xludf.DUMMYFUNCTION("LET(
  t, LOWER(TRIM(data_survey!E399)),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00" s="17">
        <f>IFERROR(__xludf.DUMMYFUNCTION("LET(
  t, LOWER(TRIM(data_survey!G399)),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00" s="17">
        <f>IFERROR(__xludf.DUMMYFUNCTION("LET(
  text, LOWER(data_survey!I399),
  IFERROR(
    IFS(
      REGEXMATCH(text,""ở cùng gia đình|ở trọ cùng gia đình""), 0,
      REGEXMATCH(text,""thuê trọ""), 1,
      REGEXMATCH(text,""ở ktx""), 2,
      REGEXMATCH(text,""có nhà tại khu vực đang học|c"&amp;"ó nhà|ở riêng tại chung cư""), 3,
      REGEXMATCH(text,""ở nhà người quen""), 4
    ),
  -1)
)"),0.0)</f>
        <v>0</v>
      </c>
      <c r="E400" s="17">
        <f>IFERROR(__xludf.DUMMYFUNCTION("LET(
  t, LOWER(TRIM(data_survey!K399)),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00" s="17">
        <f>IFERROR(__xludf.DUMMYFUNCTION("LET(
  t, LOWER(TRIM(data_survey!M399)),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00" s="17">
        <f>if(data_survey!O399="Có", 1, 0)</f>
        <v>0</v>
      </c>
      <c r="H400" s="17">
        <f>if(data_survey!R399="", 0, data_survey!R399)</f>
        <v>0</v>
      </c>
      <c r="I400" s="17">
        <f>data_survey!W399</f>
        <v>0</v>
      </c>
      <c r="J400" s="17">
        <f>if(data_survey!AF399="Không áp lực", 0, if(data_survey!AF399="Có chút áp lực", 1, if(data_survey!AF399="Áp lực nhiều", 2, 3)))</f>
        <v>1</v>
      </c>
      <c r="K400" s="17">
        <f>SWITCH(data_survey!AG399,
 "Không ảnh hưởng",0,
 "Có chút ảnh hưởng",1,
 "Ảnh hưởng nhiều",2,
 "Ảnh hưởng rất nhiều",3)</f>
        <v>0</v>
      </c>
      <c r="L400" s="17">
        <f>SWITCH(data_survey!AD399,
 "Không",0,
 "Có một chút",1,
 "Rất lo lắng",2)</f>
        <v>1</v>
      </c>
      <c r="M400" s="17">
        <f>SWITCH(data_survey!AE399,
 "Không",0,
 "Có một chút",1,
 "Nhiều",2)</f>
        <v>0</v>
      </c>
      <c r="N400" s="17">
        <f>data_survey!BV399</f>
        <v>1</v>
      </c>
      <c r="O400" s="17">
        <f>SWITCH(data_survey!BY399,
 "Không",0,
 "Có",1,
 "Nhiều",2)</f>
        <v>0</v>
      </c>
      <c r="P400" s="17">
        <f>if(data_survey!BW399="Không", 0, 1)</f>
        <v>0</v>
      </c>
      <c r="Q400" s="17">
        <f>IF(OR(
ISNUMBER(SEARCH("cha",data_survey!BX399)),
ISNUMBER(SEARCH("mẹ",data_survey!BX399)),
ISNUMBER(SEARCH("ba mẹ",data_survey!BX399)),
ISNUMBER(SEARCH("bame",data_survey!BX399)),
ISNUMBER(SEARCH("gia đình",data_survey!BX399)),
ISNUMBER(SEARCH("chị",data_survey!BX399)),
ISNUMBER(SEARCH("anh",data_survey!BX399)),
ISNUMBER(SEARCH("ông bà",data_survey!BX399)),
ISNUMBER(SEARCH("giám hộ",data_survey!BX399))
),1,
IF(OR(
ISNUMBER(SEARCH("bản thân",data_survey!BX399)),
ISNUMBER(SEARCH("tự mình",data_survey!BX399)),
ISNUMBER(SEARCH("tự bản thân",data_survey!BX399)),
ISNUMBER(SEARCH("tiền đi làm",data_survey!BX399)),
ISNUMBER(SEARCH("nghiên cứu khoa học",data_survey!BX399)),
ISNUMBER(SEARCH("một nửa lo",data_survey!BX399))
),2,
IF(OR(
ISNUMBER(SEARCH("học bổng",data_survey!BX399)),
ISNUMBER(SEARCH("giảm học phí",data_survey!BX399)),
ISNUMBER(SEARCH("không cần HP",data_survey!BX399)),
ISNUMBER(SEARCH("sư phạm",data_survey!BX399))
),3,4)))</f>
        <v>1</v>
      </c>
      <c r="R400" s="17">
        <f>data_survey!AN399</f>
        <v>0</v>
      </c>
      <c r="S400" s="17">
        <f>data_survey!AJ399</f>
        <v>0</v>
      </c>
      <c r="T400" s="17">
        <f>data_survey!AJ399</f>
        <v>0</v>
      </c>
      <c r="U400" s="17">
        <f>data_survey!CI399</f>
        <v>0</v>
      </c>
      <c r="V400" s="17">
        <f>data_survey!CG399</f>
        <v>2</v>
      </c>
      <c r="W400" s="17">
        <f>data_survey!CE399</f>
        <v>0</v>
      </c>
      <c r="X400" s="17">
        <f>data_survey!CC399</f>
        <v>1</v>
      </c>
      <c r="Y400" s="17">
        <f>data_survey!CA399</f>
        <v>2</v>
      </c>
      <c r="Z400" s="17">
        <f>data_survey!BN399</f>
        <v>5</v>
      </c>
      <c r="AA400" s="17">
        <f>data_survey!BP399</f>
        <v>1</v>
      </c>
      <c r="AB400" s="17">
        <f>data_survey!BQ399</f>
        <v>2</v>
      </c>
      <c r="AC400" s="17">
        <f>data_survey!BT399</f>
        <v>1</v>
      </c>
      <c r="AD400" s="17">
        <f>data_survey!CU399</f>
        <v>0</v>
      </c>
      <c r="AE400" s="17">
        <f>data_survey!CV399</f>
        <v>0</v>
      </c>
      <c r="AF400" s="17">
        <f>data_survey!CW399</f>
        <v>0</v>
      </c>
      <c r="AG400" s="17">
        <f>data_survey!CO399</f>
        <v>1</v>
      </c>
      <c r="AH400" s="17">
        <f>data_survey!DA399</f>
        <v>0</v>
      </c>
      <c r="AI400" s="17">
        <f>data_survey!DC399</f>
        <v>1</v>
      </c>
      <c r="AJ400" s="17">
        <f>data_survey!DQ399</f>
        <v>0</v>
      </c>
      <c r="AK400" s="17">
        <f>data_survey!DF399</f>
        <v>1</v>
      </c>
      <c r="AL400" s="17">
        <f>if(AK400=1, data_survey!DN399, 0)</f>
        <v>0.5</v>
      </c>
      <c r="AM400" s="17">
        <f>data_survey!CM399</f>
        <v>6</v>
      </c>
      <c r="AN400" s="17">
        <f>data_survey!DH399</f>
        <v>0</v>
      </c>
      <c r="AO400" s="17">
        <f>data_survey!DJ399</f>
        <v>0</v>
      </c>
      <c r="AP400" s="17">
        <f>data_survey!DL399</f>
        <v>0</v>
      </c>
      <c r="AQ400" s="17">
        <f>data_survey!BC399</f>
        <v>2</v>
      </c>
      <c r="AR400" s="17">
        <f>data_survey!BD399</f>
        <v>3</v>
      </c>
      <c r="AS400" s="17">
        <f>data_survey!BE399</f>
        <v>3</v>
      </c>
      <c r="AT400" s="17">
        <f>data_survey!BF399</f>
        <v>2</v>
      </c>
      <c r="AU400" s="17">
        <f>data_survey!BG399</f>
        <v>4</v>
      </c>
      <c r="AV400" s="17">
        <f>data_survey!BH399</f>
        <v>1</v>
      </c>
      <c r="AW400" s="17">
        <f>data_survey!BI399</f>
        <v>2</v>
      </c>
      <c r="AX400" s="17">
        <f>data_survey!AP399</f>
        <v>1</v>
      </c>
      <c r="AY400" s="17">
        <f>data_survey!AQ399</f>
        <v>2</v>
      </c>
      <c r="AZ400" s="17">
        <f>data_survey!AR399</f>
        <v>4</v>
      </c>
      <c r="BA400" s="17">
        <f>data_survey!AS399</f>
        <v>4</v>
      </c>
      <c r="BB400" s="17">
        <f>data_survey!AT399</f>
        <v>4</v>
      </c>
      <c r="BC400" s="17">
        <f>data_survey!AU399</f>
        <v>4</v>
      </c>
      <c r="BD400" s="17">
        <f>data_survey!AV399</f>
        <v>4</v>
      </c>
      <c r="BE400" s="17">
        <f>data_survey!AW399</f>
        <v>1</v>
      </c>
      <c r="BF400" s="17">
        <f>data_survey!AX399</f>
        <v>4</v>
      </c>
      <c r="BG400" s="17"/>
    </row>
    <row r="401">
      <c r="A401" s="17">
        <f>if(data_survey!C400="Nam", 0, 1)</f>
        <v>1</v>
      </c>
      <c r="B401" s="17">
        <f>IFERROR(__xludf.DUMMYFUNCTION("LET(
  t, LOWER(TRIM(data_survey!E400)),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01" s="17">
        <f>IFERROR(__xludf.DUMMYFUNCTION("LET(
  t, LOWER(TRIM(data_survey!G400)),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01" s="17">
        <f>IFERROR(__xludf.DUMMYFUNCTION("LET(
  text, LOWER(data_survey!I400),
  IFERROR(
    IFS(
      REGEXMATCH(text,""ở cùng gia đình|ở trọ cùng gia đình""), 0,
      REGEXMATCH(text,""thuê trọ""), 1,
      REGEXMATCH(text,""ở ktx""), 2,
      REGEXMATCH(text,""có nhà tại khu vực đang học|c"&amp;"ó nhà|ở riêng tại chung cư""), 3,
      REGEXMATCH(text,""ở nhà người quen""), 4
    ),
  -1)
)"),3.0)</f>
        <v>3</v>
      </c>
      <c r="E401" s="17">
        <f>IFERROR(__xludf.DUMMYFUNCTION("LET(
  t, LOWER(TRIM(data_survey!K400)),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01" s="17">
        <f>IFERROR(__xludf.DUMMYFUNCTION("LET(
  t, LOWER(TRIM(data_survey!M400)),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01" s="17">
        <f>if(data_survey!O400="Có", 1, 0)</f>
        <v>0</v>
      </c>
      <c r="H401" s="17">
        <f>if(data_survey!R400="", 0, data_survey!R400)</f>
        <v>0</v>
      </c>
      <c r="I401" s="17">
        <f>data_survey!W400</f>
        <v>0</v>
      </c>
      <c r="J401" s="17">
        <f>if(data_survey!AF400="Không áp lực", 0, if(data_survey!AF400="Có chút áp lực", 1, if(data_survey!AF400="Áp lực nhiều", 2, 3)))</f>
        <v>1</v>
      </c>
      <c r="K401" s="17">
        <f>SWITCH(data_survey!AG400,
 "Không ảnh hưởng",0,
 "Có chút ảnh hưởng",1,
 "Ảnh hưởng nhiều",2,
 "Ảnh hưởng rất nhiều",3)</f>
        <v>1</v>
      </c>
      <c r="L401" s="17">
        <f>SWITCH(data_survey!AD400,
 "Không",0,
 "Có một chút",1,
 "Rất lo lắng",2)</f>
        <v>1</v>
      </c>
      <c r="M401" s="17">
        <f>SWITCH(data_survey!AE400,
 "Không",0,
 "Có một chút",1,
 "Nhiều",2)</f>
        <v>1</v>
      </c>
      <c r="N401" s="17">
        <f>data_survey!BV400</f>
        <v>3</v>
      </c>
      <c r="O401" s="17">
        <f>SWITCH(data_survey!BY400,
 "Không",0,
 "Có",1,
 "Nhiều",2)</f>
        <v>0</v>
      </c>
      <c r="P401" s="17">
        <f>if(data_survey!BW400="Không", 0, 1)</f>
        <v>1</v>
      </c>
      <c r="Q401" s="17">
        <f>IF(OR(
ISNUMBER(SEARCH("cha",data_survey!BX400)),
ISNUMBER(SEARCH("mẹ",data_survey!BX400)),
ISNUMBER(SEARCH("ba mẹ",data_survey!BX400)),
ISNUMBER(SEARCH("bame",data_survey!BX400)),
ISNUMBER(SEARCH("gia đình",data_survey!BX400)),
ISNUMBER(SEARCH("chị",data_survey!BX400)),
ISNUMBER(SEARCH("anh",data_survey!BX400)),
ISNUMBER(SEARCH("ông bà",data_survey!BX400)),
ISNUMBER(SEARCH("giám hộ",data_survey!BX400))
),1,
IF(OR(
ISNUMBER(SEARCH("bản thân",data_survey!BX400)),
ISNUMBER(SEARCH("tự mình",data_survey!BX400)),
ISNUMBER(SEARCH("tự bản thân",data_survey!BX400)),
ISNUMBER(SEARCH("tiền đi làm",data_survey!BX400)),
ISNUMBER(SEARCH("nghiên cứu khoa học",data_survey!BX400)),
ISNUMBER(SEARCH("một nửa lo",data_survey!BX400))
),2,
IF(OR(
ISNUMBER(SEARCH("học bổng",data_survey!BX400)),
ISNUMBER(SEARCH("giảm học phí",data_survey!BX400)),
ISNUMBER(SEARCH("không cần HP",data_survey!BX400)),
ISNUMBER(SEARCH("sư phạm",data_survey!BX400))
),3,4)))</f>
        <v>1</v>
      </c>
      <c r="R401" s="17">
        <f>data_survey!AN400</f>
        <v>1</v>
      </c>
      <c r="S401" s="17">
        <f>data_survey!AJ400</f>
        <v>1</v>
      </c>
      <c r="T401" s="17">
        <f>data_survey!AJ400</f>
        <v>1</v>
      </c>
      <c r="U401" s="17">
        <f>data_survey!CI400</f>
        <v>1</v>
      </c>
      <c r="V401" s="17">
        <f>data_survey!CG400</f>
        <v>1</v>
      </c>
      <c r="W401" s="17">
        <f>data_survey!CE400</f>
        <v>0</v>
      </c>
      <c r="X401" s="17">
        <f>data_survey!CC400</f>
        <v>2</v>
      </c>
      <c r="Y401" s="17">
        <f>data_survey!CA400</f>
        <v>1</v>
      </c>
      <c r="Z401" s="17">
        <f>data_survey!BN400</f>
        <v>4</v>
      </c>
      <c r="AA401" s="17">
        <f>data_survey!BP400</f>
        <v>0</v>
      </c>
      <c r="AB401" s="17">
        <f>data_survey!BQ400</f>
        <v>4</v>
      </c>
      <c r="AC401" s="17">
        <f>data_survey!BT400</f>
        <v>1</v>
      </c>
      <c r="AD401" s="17">
        <f>data_survey!CU400</f>
        <v>0</v>
      </c>
      <c r="AE401" s="17">
        <f>data_survey!CV400</f>
        <v>0</v>
      </c>
      <c r="AF401" s="17">
        <f>data_survey!CW400</f>
        <v>0</v>
      </c>
      <c r="AG401" s="17">
        <f>data_survey!CO400</f>
        <v>0</v>
      </c>
      <c r="AH401" s="17">
        <f>data_survey!DA400</f>
        <v>0</v>
      </c>
      <c r="AI401" s="17">
        <f>data_survey!DC400</f>
        <v>0</v>
      </c>
      <c r="AJ401" s="17">
        <f>data_survey!DQ400</f>
        <v>0</v>
      </c>
      <c r="AK401" s="17">
        <f>data_survey!DF400</f>
        <v>1</v>
      </c>
      <c r="AL401" s="17">
        <f>if(AK401=1, data_survey!DN400, 0)</f>
        <v>1.5</v>
      </c>
      <c r="AM401" s="17">
        <f>data_survey!CM400</f>
        <v>3.5</v>
      </c>
      <c r="AN401" s="17">
        <f>data_survey!DH400</f>
        <v>0</v>
      </c>
      <c r="AO401" s="17">
        <f>data_survey!DJ400</f>
        <v>0</v>
      </c>
      <c r="AP401" s="17">
        <f>data_survey!DL400</f>
        <v>0</v>
      </c>
      <c r="AQ401" s="17">
        <f>data_survey!BC400</f>
        <v>1</v>
      </c>
      <c r="AR401" s="17">
        <f>data_survey!BD400</f>
        <v>1</v>
      </c>
      <c r="AS401" s="17">
        <f>data_survey!BE400</f>
        <v>2</v>
      </c>
      <c r="AT401" s="17">
        <f>data_survey!BF400</f>
        <v>1</v>
      </c>
      <c r="AU401" s="17">
        <f>data_survey!BG400</f>
        <v>2</v>
      </c>
      <c r="AV401" s="17">
        <f>data_survey!BH400</f>
        <v>1</v>
      </c>
      <c r="AW401" s="17">
        <f>data_survey!BI400</f>
        <v>1</v>
      </c>
      <c r="AX401" s="17">
        <f>data_survey!AP400</f>
        <v>1</v>
      </c>
      <c r="AY401" s="17">
        <f>data_survey!AQ400</f>
        <v>1</v>
      </c>
      <c r="AZ401" s="17">
        <f>data_survey!AR400</f>
        <v>2</v>
      </c>
      <c r="BA401" s="17">
        <f>data_survey!AS400</f>
        <v>2</v>
      </c>
      <c r="BB401" s="17">
        <f>data_survey!AT400</f>
        <v>1</v>
      </c>
      <c r="BC401" s="17">
        <f>data_survey!AU400</f>
        <v>3</v>
      </c>
      <c r="BD401" s="17">
        <f>data_survey!AV400</f>
        <v>4</v>
      </c>
      <c r="BE401" s="17">
        <f>data_survey!AW400</f>
        <v>1</v>
      </c>
      <c r="BF401" s="17">
        <f>data_survey!AX400</f>
        <v>1</v>
      </c>
      <c r="BG401" s="17"/>
    </row>
    <row r="402">
      <c r="A402" s="17">
        <f>if(data_survey!C401="Nam", 0, 1)</f>
        <v>0</v>
      </c>
      <c r="B402" s="17">
        <f>IFERROR(__xludf.DUMMYFUNCTION("LET(
  t, LOWER(TRIM(data_survey!E401)),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402" s="17">
        <f>IFERROR(__xludf.DUMMYFUNCTION("LET(
  t, LOWER(TRIM(data_survey!G401)),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02" s="17">
        <f>IFERROR(__xludf.DUMMYFUNCTION("LET(
  text, LOWER(data_survey!I401),
  IFERROR(
    IFS(
      REGEXMATCH(text,""ở cùng gia đình|ở trọ cùng gia đình""), 0,
      REGEXMATCH(text,""thuê trọ""), 1,
      REGEXMATCH(text,""ở ktx""), 2,
      REGEXMATCH(text,""có nhà tại khu vực đang học|c"&amp;"ó nhà|ở riêng tại chung cư""), 3,
      REGEXMATCH(text,""ở nhà người quen""), 4
    ),
  -1)
)"),0.0)</f>
        <v>0</v>
      </c>
      <c r="E402" s="17">
        <f>IFERROR(__xludf.DUMMYFUNCTION("LET(
  t, LOWER(TRIM(data_survey!K401)),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02" s="17">
        <f>IFERROR(__xludf.DUMMYFUNCTION("LET(
  t, LOWER(TRIM(data_survey!M401)),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02" s="17">
        <f>if(data_survey!O401="Có", 1, 0)</f>
        <v>1</v>
      </c>
      <c r="H402" s="17">
        <f>if(data_survey!R401="", 0, data_survey!R401)</f>
        <v>1</v>
      </c>
      <c r="I402" s="17">
        <f>data_survey!W401</f>
        <v>15</v>
      </c>
      <c r="J402" s="17">
        <f>if(data_survey!AF401="Không áp lực", 0, if(data_survey!AF401="Có chút áp lực", 1, if(data_survey!AF401="Áp lực nhiều", 2, 3)))</f>
        <v>3</v>
      </c>
      <c r="K402" s="17">
        <f>SWITCH(data_survey!AG401,
 "Không ảnh hưởng",0,
 "Có chút ảnh hưởng",1,
 "Ảnh hưởng nhiều",2,
 "Ảnh hưởng rất nhiều",3)</f>
        <v>1</v>
      </c>
      <c r="L402" s="17">
        <f>SWITCH(data_survey!AD401,
 "Không",0,
 "Có một chút",1,
 "Rất lo lắng",2)</f>
        <v>2</v>
      </c>
      <c r="M402" s="17">
        <f>SWITCH(data_survey!AE401,
 "Không",0,
 "Có một chút",1,
 "Nhiều",2)</f>
        <v>1</v>
      </c>
      <c r="N402" s="17">
        <f>data_survey!BV401</f>
        <v>1</v>
      </c>
      <c r="O402" s="17">
        <f>SWITCH(data_survey!BY401,
 "Không",0,
 "Có",1,
 "Nhiều",2)</f>
        <v>1</v>
      </c>
      <c r="P402" s="17">
        <f>if(data_survey!BW401="Không", 0, 1)</f>
        <v>1</v>
      </c>
      <c r="Q402" s="17">
        <f>IF(OR(
ISNUMBER(SEARCH("cha",data_survey!BX401)),
ISNUMBER(SEARCH("mẹ",data_survey!BX401)),
ISNUMBER(SEARCH("ba mẹ",data_survey!BX401)),
ISNUMBER(SEARCH("bame",data_survey!BX401)),
ISNUMBER(SEARCH("gia đình",data_survey!BX401)),
ISNUMBER(SEARCH("chị",data_survey!BX401)),
ISNUMBER(SEARCH("anh",data_survey!BX401)),
ISNUMBER(SEARCH("ông bà",data_survey!BX401)),
ISNUMBER(SEARCH("giám hộ",data_survey!BX401))
),1,
IF(OR(
ISNUMBER(SEARCH("bản thân",data_survey!BX401)),
ISNUMBER(SEARCH("tự mình",data_survey!BX401)),
ISNUMBER(SEARCH("tự bản thân",data_survey!BX401)),
ISNUMBER(SEARCH("tiền đi làm",data_survey!BX401)),
ISNUMBER(SEARCH("nghiên cứu khoa học",data_survey!BX401)),
ISNUMBER(SEARCH("một nửa lo",data_survey!BX401))
),2,
IF(OR(
ISNUMBER(SEARCH("học bổng",data_survey!BX401)),
ISNUMBER(SEARCH("giảm học phí",data_survey!BX401)),
ISNUMBER(SEARCH("không cần HP",data_survey!BX401)),
ISNUMBER(SEARCH("sư phạm",data_survey!BX401))
),3,4)))</f>
        <v>1</v>
      </c>
      <c r="R402" s="17">
        <f>data_survey!AN401</f>
        <v>0</v>
      </c>
      <c r="S402" s="17">
        <f>data_survey!AJ401</f>
        <v>2</v>
      </c>
      <c r="T402" s="17">
        <f>data_survey!AJ401</f>
        <v>2</v>
      </c>
      <c r="U402" s="17">
        <f>data_survey!CI401</f>
        <v>1</v>
      </c>
      <c r="V402" s="17">
        <f>data_survey!CG401</f>
        <v>0</v>
      </c>
      <c r="W402" s="17">
        <f>data_survey!CE401</f>
        <v>1</v>
      </c>
      <c r="X402" s="17">
        <f>data_survey!CC401</f>
        <v>2</v>
      </c>
      <c r="Y402" s="17">
        <f>data_survey!CA401</f>
        <v>0</v>
      </c>
      <c r="Z402" s="17">
        <f>data_survey!BN401</f>
        <v>1</v>
      </c>
      <c r="AA402" s="17">
        <f>data_survey!BP401</f>
        <v>0</v>
      </c>
      <c r="AB402" s="17">
        <f>data_survey!BQ401</f>
        <v>2</v>
      </c>
      <c r="AC402" s="17">
        <f>data_survey!BT401</f>
        <v>0</v>
      </c>
      <c r="AD402" s="17">
        <f>data_survey!CU401</f>
        <v>0</v>
      </c>
      <c r="AE402" s="17">
        <f>data_survey!CV401</f>
        <v>0</v>
      </c>
      <c r="AF402" s="17">
        <f>data_survey!CW401</f>
        <v>0</v>
      </c>
      <c r="AG402" s="17">
        <f>data_survey!CO401</f>
        <v>1</v>
      </c>
      <c r="AH402" s="17">
        <f>data_survey!DA401</f>
        <v>1</v>
      </c>
      <c r="AI402" s="17">
        <f>data_survey!DC401</f>
        <v>1</v>
      </c>
      <c r="AJ402" s="17">
        <f>data_survey!DQ401</f>
        <v>0</v>
      </c>
      <c r="AK402" s="17">
        <f>data_survey!DF401</f>
        <v>1</v>
      </c>
      <c r="AL402" s="17">
        <f>if(AK402=1, data_survey!DN401, 0)</f>
        <v>1.5</v>
      </c>
      <c r="AM402" s="17">
        <f>data_survey!CM401</f>
        <v>3.5</v>
      </c>
      <c r="AN402" s="17">
        <f>data_survey!DH401</f>
        <v>0</v>
      </c>
      <c r="AO402" s="17">
        <f>data_survey!DJ401</f>
        <v>0</v>
      </c>
      <c r="AP402" s="17">
        <f>data_survey!DL401</f>
        <v>0</v>
      </c>
      <c r="AQ402" s="17">
        <f>data_survey!BC401</f>
        <v>2</v>
      </c>
      <c r="AR402" s="17">
        <f>data_survey!BD401</f>
        <v>2</v>
      </c>
      <c r="AS402" s="17">
        <f>data_survey!BE401</f>
        <v>2</v>
      </c>
      <c r="AT402" s="17">
        <f>data_survey!BF401</f>
        <v>2</v>
      </c>
      <c r="AU402" s="17">
        <f>data_survey!BG401</f>
        <v>2</v>
      </c>
      <c r="AV402" s="17">
        <f>data_survey!BH401</f>
        <v>3</v>
      </c>
      <c r="AW402" s="17">
        <f>data_survey!BI401</f>
        <v>2</v>
      </c>
      <c r="AX402" s="17">
        <f>data_survey!AP401</f>
        <v>2</v>
      </c>
      <c r="AY402" s="17">
        <f>data_survey!AQ401</f>
        <v>2</v>
      </c>
      <c r="AZ402" s="17">
        <f>data_survey!AR401</f>
        <v>3</v>
      </c>
      <c r="BA402" s="17">
        <f>data_survey!AS401</f>
        <v>2</v>
      </c>
      <c r="BB402" s="17">
        <f>data_survey!AT401</f>
        <v>1</v>
      </c>
      <c r="BC402" s="17">
        <f>data_survey!AU401</f>
        <v>2</v>
      </c>
      <c r="BD402" s="17">
        <f>data_survey!AV401</f>
        <v>2</v>
      </c>
      <c r="BE402" s="17">
        <f>data_survey!AW401</f>
        <v>1</v>
      </c>
      <c r="BF402" s="17">
        <f>data_survey!AX401</f>
        <v>2</v>
      </c>
      <c r="BG402" s="17"/>
    </row>
    <row r="403">
      <c r="A403" s="17">
        <f>if(data_survey!C402="Nam", 0, 1)</f>
        <v>1</v>
      </c>
      <c r="B403" s="17">
        <f>IFERROR(__xludf.DUMMYFUNCTION("LET(
  t, LOWER(TRIM(data_survey!E402)),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03" s="17">
        <f>IFERROR(__xludf.DUMMYFUNCTION("LET(
  t, LOWER(TRIM(data_survey!G402)),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03" s="17">
        <f>IFERROR(__xludf.DUMMYFUNCTION("LET(
  text, LOWER(data_survey!I402),
  IFERROR(
    IFS(
      REGEXMATCH(text,""ở cùng gia đình|ở trọ cùng gia đình""), 0,
      REGEXMATCH(text,""thuê trọ""), 1,
      REGEXMATCH(text,""ở ktx""), 2,
      REGEXMATCH(text,""có nhà tại khu vực đang học|c"&amp;"ó nhà|ở riêng tại chung cư""), 3,
      REGEXMATCH(text,""ở nhà người quen""), 4
    ),
  -1)
)"),0.0)</f>
        <v>0</v>
      </c>
      <c r="E403" s="17">
        <f>IFERROR(__xludf.DUMMYFUNCTION("LET(
  t, LOWER(TRIM(data_survey!K402)),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03" s="17">
        <f>IFERROR(__xludf.DUMMYFUNCTION("LET(
  t, LOWER(TRIM(data_survey!M402)),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03" s="17">
        <f>if(data_survey!O402="Có", 1, 0)</f>
        <v>0</v>
      </c>
      <c r="H403" s="17">
        <f>if(data_survey!R402="", 0, data_survey!R402)</f>
        <v>0</v>
      </c>
      <c r="I403" s="17">
        <f>data_survey!W402</f>
        <v>0</v>
      </c>
      <c r="J403" s="17">
        <f>if(data_survey!AF402="Không áp lực", 0, if(data_survey!AF402="Có chút áp lực", 1, if(data_survey!AF402="Áp lực nhiều", 2, 3)))</f>
        <v>1</v>
      </c>
      <c r="K403" s="17">
        <f>SWITCH(data_survey!AG402,
 "Không ảnh hưởng",0,
 "Có chút ảnh hưởng",1,
 "Ảnh hưởng nhiều",2,
 "Ảnh hưởng rất nhiều",3)</f>
        <v>1</v>
      </c>
      <c r="L403" s="17">
        <f>SWITCH(data_survey!AD402,
 "Không",0,
 "Có một chút",1,
 "Rất lo lắng",2)</f>
        <v>1</v>
      </c>
      <c r="M403" s="17">
        <f>SWITCH(data_survey!AE402,
 "Không",0,
 "Có một chút",1,
 "Nhiều",2)</f>
        <v>0</v>
      </c>
      <c r="N403" s="17">
        <f>data_survey!BV402</f>
        <v>3</v>
      </c>
      <c r="O403" s="17">
        <f>SWITCH(data_survey!BY402,
 "Không",0,
 "Có",1,
 "Nhiều",2)</f>
        <v>1</v>
      </c>
      <c r="P403" s="17">
        <f>if(data_survey!BW402="Không", 0, 1)</f>
        <v>1</v>
      </c>
      <c r="Q403" s="17">
        <f>IF(OR(
ISNUMBER(SEARCH("cha",data_survey!BX402)),
ISNUMBER(SEARCH("mẹ",data_survey!BX402)),
ISNUMBER(SEARCH("ba mẹ",data_survey!BX402)),
ISNUMBER(SEARCH("bame",data_survey!BX402)),
ISNUMBER(SEARCH("gia đình",data_survey!BX402)),
ISNUMBER(SEARCH("chị",data_survey!BX402)),
ISNUMBER(SEARCH("anh",data_survey!BX402)),
ISNUMBER(SEARCH("ông bà",data_survey!BX402)),
ISNUMBER(SEARCH("giám hộ",data_survey!BX402))
),1,
IF(OR(
ISNUMBER(SEARCH("bản thân",data_survey!BX402)),
ISNUMBER(SEARCH("tự mình",data_survey!BX402)),
ISNUMBER(SEARCH("tự bản thân",data_survey!BX402)),
ISNUMBER(SEARCH("tiền đi làm",data_survey!BX402)),
ISNUMBER(SEARCH("nghiên cứu khoa học",data_survey!BX402)),
ISNUMBER(SEARCH("một nửa lo",data_survey!BX402))
),2,
IF(OR(
ISNUMBER(SEARCH("học bổng",data_survey!BX402)),
ISNUMBER(SEARCH("giảm học phí",data_survey!BX402)),
ISNUMBER(SEARCH("không cần HP",data_survey!BX402)),
ISNUMBER(SEARCH("sư phạm",data_survey!BX402))
),3,4)))</f>
        <v>1</v>
      </c>
      <c r="R403" s="17">
        <f>data_survey!AN402</f>
        <v>0</v>
      </c>
      <c r="S403" s="17">
        <f>data_survey!AJ402</f>
        <v>1</v>
      </c>
      <c r="T403" s="17">
        <f>data_survey!AJ402</f>
        <v>1</v>
      </c>
      <c r="U403" s="17">
        <f>data_survey!CI402</f>
        <v>0</v>
      </c>
      <c r="V403" s="17">
        <f>data_survey!CG402</f>
        <v>1</v>
      </c>
      <c r="W403" s="17">
        <f>data_survey!CE402</f>
        <v>1</v>
      </c>
      <c r="X403" s="17">
        <f>data_survey!CC402</f>
        <v>1</v>
      </c>
      <c r="Y403" s="17">
        <f>data_survey!CA402</f>
        <v>1</v>
      </c>
      <c r="Z403" s="17">
        <f>data_survey!BN402</f>
        <v>3</v>
      </c>
      <c r="AA403" s="17">
        <f>data_survey!BP402</f>
        <v>0</v>
      </c>
      <c r="AB403" s="17">
        <f>data_survey!BQ402</f>
        <v>1</v>
      </c>
      <c r="AC403" s="17">
        <f>data_survey!BT402</f>
        <v>1</v>
      </c>
      <c r="AD403" s="17">
        <f>data_survey!CU402</f>
        <v>0</v>
      </c>
      <c r="AE403" s="17">
        <f>data_survey!CV402</f>
        <v>0</v>
      </c>
      <c r="AF403" s="17">
        <f>data_survey!CW402</f>
        <v>0</v>
      </c>
      <c r="AG403" s="17">
        <f>data_survey!CO402</f>
        <v>0</v>
      </c>
      <c r="AH403" s="17">
        <f>data_survey!DA402</f>
        <v>0</v>
      </c>
      <c r="AI403" s="17">
        <f>data_survey!DC402</f>
        <v>0</v>
      </c>
      <c r="AJ403" s="17">
        <f>data_survey!DQ402</f>
        <v>0</v>
      </c>
      <c r="AK403" s="17">
        <f>data_survey!DF402</f>
        <v>1</v>
      </c>
      <c r="AL403" s="17">
        <f>if(AK403=1, data_survey!DN402, 0)</f>
        <v>5</v>
      </c>
      <c r="AM403" s="17">
        <f>data_survey!CM402</f>
        <v>3.5</v>
      </c>
      <c r="AN403" s="17">
        <f>data_survey!DH402</f>
        <v>0</v>
      </c>
      <c r="AO403" s="17">
        <f>data_survey!DJ402</f>
        <v>0</v>
      </c>
      <c r="AP403" s="17">
        <f>data_survey!DL402</f>
        <v>1</v>
      </c>
      <c r="AQ403" s="17">
        <f>data_survey!BC402</f>
        <v>1</v>
      </c>
      <c r="AR403" s="17">
        <f>data_survey!BD402</f>
        <v>1</v>
      </c>
      <c r="AS403" s="17">
        <f>data_survey!BE402</f>
        <v>1</v>
      </c>
      <c r="AT403" s="17">
        <f>data_survey!BF402</f>
        <v>1</v>
      </c>
      <c r="AU403" s="17">
        <f>data_survey!BG402</f>
        <v>1</v>
      </c>
      <c r="AV403" s="17">
        <f>data_survey!BH402</f>
        <v>1</v>
      </c>
      <c r="AW403" s="17">
        <f>data_survey!BI402</f>
        <v>1</v>
      </c>
      <c r="AX403" s="17">
        <f>data_survey!AP402</f>
        <v>2</v>
      </c>
      <c r="AY403" s="17">
        <f>data_survey!AQ402</f>
        <v>1</v>
      </c>
      <c r="AZ403" s="17">
        <f>data_survey!AR402</f>
        <v>1</v>
      </c>
      <c r="BA403" s="17">
        <f>data_survey!AS402</f>
        <v>2</v>
      </c>
      <c r="BB403" s="17">
        <f>data_survey!AT402</f>
        <v>1</v>
      </c>
      <c r="BC403" s="17">
        <f>data_survey!AU402</f>
        <v>2</v>
      </c>
      <c r="BD403" s="17">
        <f>data_survey!AV402</f>
        <v>1</v>
      </c>
      <c r="BE403" s="17">
        <f>data_survey!AW402</f>
        <v>1</v>
      </c>
      <c r="BF403" s="17">
        <f>data_survey!AX402</f>
        <v>1</v>
      </c>
      <c r="BG403" s="17"/>
    </row>
    <row r="404">
      <c r="A404" s="17">
        <f>if(data_survey!C403="Nam", 0, 1)</f>
        <v>0</v>
      </c>
      <c r="B404" s="17">
        <f>IFERROR(__xludf.DUMMYFUNCTION("LET(
  t, LOWER(TRIM(data_survey!E403)),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04" s="17">
        <f>IFERROR(__xludf.DUMMYFUNCTION("LET(
  t, LOWER(TRIM(data_survey!G403)),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04" s="17">
        <f>IFERROR(__xludf.DUMMYFUNCTION("LET(
  text, LOWER(data_survey!I403),
  IFERROR(
    IFS(
      REGEXMATCH(text,""ở cùng gia đình|ở trọ cùng gia đình""), 0,
      REGEXMATCH(text,""thuê trọ""), 1,
      REGEXMATCH(text,""ở ktx""), 2,
      REGEXMATCH(text,""có nhà tại khu vực đang học|c"&amp;"ó nhà|ở riêng tại chung cư""), 3,
      REGEXMATCH(text,""ở nhà người quen""), 4
    ),
  -1)
)"),2.0)</f>
        <v>2</v>
      </c>
      <c r="E404" s="17">
        <f>IFERROR(__xludf.DUMMYFUNCTION("LET(
  t, LOWER(TRIM(data_survey!K403)),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04" s="17">
        <f>IFERROR(__xludf.DUMMYFUNCTION("LET(
  t, LOWER(TRIM(data_survey!M403)),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04" s="17">
        <f>if(data_survey!O403="Có", 1, 0)</f>
        <v>0</v>
      </c>
      <c r="H404" s="17">
        <f>if(data_survey!R403="", 0, data_survey!R403)</f>
        <v>0</v>
      </c>
      <c r="I404" s="17">
        <f>data_survey!W403</f>
        <v>0</v>
      </c>
      <c r="J404" s="17">
        <f>if(data_survey!AF403="Không áp lực", 0, if(data_survey!AF403="Có chút áp lực", 1, if(data_survey!AF403="Áp lực nhiều", 2, 3)))</f>
        <v>1</v>
      </c>
      <c r="K404" s="17">
        <f>SWITCH(data_survey!AG403,
 "Không ảnh hưởng",0,
 "Có chút ảnh hưởng",1,
 "Ảnh hưởng nhiều",2,
 "Ảnh hưởng rất nhiều",3)</f>
        <v>1</v>
      </c>
      <c r="L404" s="17">
        <f>SWITCH(data_survey!AD403,
 "Không",0,
 "Có một chút",1,
 "Rất lo lắng",2)</f>
        <v>0</v>
      </c>
      <c r="M404" s="17">
        <f>SWITCH(data_survey!AE403,
 "Không",0,
 "Có một chút",1,
 "Nhiều",2)</f>
        <v>0</v>
      </c>
      <c r="N404" s="17">
        <f>data_survey!BV403</f>
        <v>4</v>
      </c>
      <c r="O404" s="17">
        <f>SWITCH(data_survey!BY403,
 "Không",0,
 "Có",1,
 "Nhiều",2)</f>
        <v>0</v>
      </c>
      <c r="P404" s="17">
        <f>if(data_survey!BW403="Không", 0, 1)</f>
        <v>0</v>
      </c>
      <c r="Q404" s="17">
        <f>IF(OR(
ISNUMBER(SEARCH("cha",data_survey!BX403)),
ISNUMBER(SEARCH("mẹ",data_survey!BX403)),
ISNUMBER(SEARCH("ba mẹ",data_survey!BX403)),
ISNUMBER(SEARCH("bame",data_survey!BX403)),
ISNUMBER(SEARCH("gia đình",data_survey!BX403)),
ISNUMBER(SEARCH("chị",data_survey!BX403)),
ISNUMBER(SEARCH("anh",data_survey!BX403)),
ISNUMBER(SEARCH("ông bà",data_survey!BX403)),
ISNUMBER(SEARCH("giám hộ",data_survey!BX403))
),1,
IF(OR(
ISNUMBER(SEARCH("bản thân",data_survey!BX403)),
ISNUMBER(SEARCH("tự mình",data_survey!BX403)),
ISNUMBER(SEARCH("tự bản thân",data_survey!BX403)),
ISNUMBER(SEARCH("tiền đi làm",data_survey!BX403)),
ISNUMBER(SEARCH("nghiên cứu khoa học",data_survey!BX403)),
ISNUMBER(SEARCH("một nửa lo",data_survey!BX403))
),2,
IF(OR(
ISNUMBER(SEARCH("học bổng",data_survey!BX403)),
ISNUMBER(SEARCH("giảm học phí",data_survey!BX403)),
ISNUMBER(SEARCH("không cần HP",data_survey!BX403)),
ISNUMBER(SEARCH("sư phạm",data_survey!BX403))
),3,4)))</f>
        <v>1</v>
      </c>
      <c r="R404" s="17">
        <f>data_survey!AN403</f>
        <v>0</v>
      </c>
      <c r="S404" s="17">
        <f>data_survey!AJ403</f>
        <v>0</v>
      </c>
      <c r="T404" s="17">
        <f>data_survey!AJ403</f>
        <v>0</v>
      </c>
      <c r="U404" s="17">
        <f>data_survey!CI403</f>
        <v>0</v>
      </c>
      <c r="V404" s="17">
        <f>data_survey!CG403</f>
        <v>0</v>
      </c>
      <c r="W404" s="17">
        <f>data_survey!CE403</f>
        <v>0</v>
      </c>
      <c r="X404" s="17">
        <f>data_survey!CC403</f>
        <v>1</v>
      </c>
      <c r="Y404" s="17">
        <f>data_survey!CA403</f>
        <v>1</v>
      </c>
      <c r="Z404" s="17">
        <f>data_survey!BN403</f>
        <v>5</v>
      </c>
      <c r="AA404" s="17">
        <f>data_survey!BP403</f>
        <v>1</v>
      </c>
      <c r="AB404" s="17">
        <f>data_survey!BQ403</f>
        <v>4</v>
      </c>
      <c r="AC404" s="17">
        <f>data_survey!BT403</f>
        <v>1</v>
      </c>
      <c r="AD404" s="17">
        <f>data_survey!CU403</f>
        <v>0</v>
      </c>
      <c r="AE404" s="17">
        <f>data_survey!CV403</f>
        <v>0</v>
      </c>
      <c r="AF404" s="17">
        <f>data_survey!CW403</f>
        <v>0</v>
      </c>
      <c r="AG404" s="17">
        <f>data_survey!CO403</f>
        <v>0</v>
      </c>
      <c r="AH404" s="17">
        <f>data_survey!DA403</f>
        <v>0</v>
      </c>
      <c r="AI404" s="17">
        <f>data_survey!DC403</f>
        <v>0</v>
      </c>
      <c r="AJ404" s="17">
        <f>data_survey!DQ403</f>
        <v>0</v>
      </c>
      <c r="AK404" s="17">
        <f>data_survey!DF403</f>
        <v>0</v>
      </c>
      <c r="AL404" s="17">
        <f>if(AK404=1, data_survey!DN403, 0)</f>
        <v>0</v>
      </c>
      <c r="AM404" s="17">
        <f>data_survey!CM403</f>
        <v>6</v>
      </c>
      <c r="AN404" s="17">
        <f>data_survey!DH403</f>
        <v>0</v>
      </c>
      <c r="AO404" s="17">
        <f>data_survey!DJ403</f>
        <v>0</v>
      </c>
      <c r="AP404" s="17">
        <f>data_survey!DL403</f>
        <v>0</v>
      </c>
      <c r="AQ404" s="17">
        <f>data_survey!BC403</f>
        <v>1</v>
      </c>
      <c r="AR404" s="17">
        <f>data_survey!BD403</f>
        <v>1</v>
      </c>
      <c r="AS404" s="17">
        <f>data_survey!BE403</f>
        <v>1</v>
      </c>
      <c r="AT404" s="17">
        <f>data_survey!BF403</f>
        <v>1</v>
      </c>
      <c r="AU404" s="17">
        <f>data_survey!BG403</f>
        <v>2</v>
      </c>
      <c r="AV404" s="17">
        <f>data_survey!BH403</f>
        <v>1</v>
      </c>
      <c r="AW404" s="17">
        <f>data_survey!BI403</f>
        <v>1</v>
      </c>
      <c r="AX404" s="17">
        <f>data_survey!AP403</f>
        <v>2</v>
      </c>
      <c r="AY404" s="17">
        <f>data_survey!AQ403</f>
        <v>1</v>
      </c>
      <c r="AZ404" s="17">
        <f>data_survey!AR403</f>
        <v>1</v>
      </c>
      <c r="BA404" s="17">
        <f>data_survey!AS403</f>
        <v>1</v>
      </c>
      <c r="BB404" s="17">
        <f>data_survey!AT403</f>
        <v>3</v>
      </c>
      <c r="BC404" s="17">
        <f>data_survey!AU403</f>
        <v>2</v>
      </c>
      <c r="BD404" s="17">
        <f>data_survey!AV403</f>
        <v>1</v>
      </c>
      <c r="BE404" s="17">
        <f>data_survey!AW403</f>
        <v>1</v>
      </c>
      <c r="BF404" s="17">
        <f>data_survey!AX403</f>
        <v>1</v>
      </c>
      <c r="BG404" s="17"/>
    </row>
    <row r="405">
      <c r="A405" s="17">
        <f>if(data_survey!C404="Nam", 0, 1)</f>
        <v>1</v>
      </c>
      <c r="B405" s="17">
        <f>IFERROR(__xludf.DUMMYFUNCTION("LET(
  t, LOWER(TRIM(data_survey!E404)),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05" s="17">
        <f>IFERROR(__xludf.DUMMYFUNCTION("LET(
  t, LOWER(TRIM(data_survey!G404)),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05" s="17">
        <f>IFERROR(__xludf.DUMMYFUNCTION("LET(
  text, LOWER(data_survey!I404),
  IFERROR(
    IFS(
      REGEXMATCH(text,""ở cùng gia đình|ở trọ cùng gia đình""), 0,
      REGEXMATCH(text,""thuê trọ""), 1,
      REGEXMATCH(text,""ở ktx""), 2,
      REGEXMATCH(text,""có nhà tại khu vực đang học|c"&amp;"ó nhà|ở riêng tại chung cư""), 3,
      REGEXMATCH(text,""ở nhà người quen""), 4
    ),
  -1)
)"),0.0)</f>
        <v>0</v>
      </c>
      <c r="E405" s="17">
        <f>IFERROR(__xludf.DUMMYFUNCTION("LET(
  t, LOWER(TRIM(data_survey!K404)),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05" s="17">
        <f>IFERROR(__xludf.DUMMYFUNCTION("LET(
  t, LOWER(TRIM(data_survey!M404)),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05" s="17">
        <f>if(data_survey!O404="Có", 1, 0)</f>
        <v>1</v>
      </c>
      <c r="H405" s="17">
        <f>if(data_survey!R404="", 0, data_survey!R404)</f>
        <v>1</v>
      </c>
      <c r="I405" s="17">
        <f>data_survey!W404</f>
        <v>15</v>
      </c>
      <c r="J405" s="17">
        <f>if(data_survey!AF404="Không áp lực", 0, if(data_survey!AF404="Có chút áp lực", 1, if(data_survey!AF404="Áp lực nhiều", 2, 3)))</f>
        <v>2</v>
      </c>
      <c r="K405" s="17">
        <f>SWITCH(data_survey!AG404,
 "Không ảnh hưởng",0,
 "Có chút ảnh hưởng",1,
 "Ảnh hưởng nhiều",2,
 "Ảnh hưởng rất nhiều",3)</f>
        <v>1</v>
      </c>
      <c r="L405" s="17">
        <f>SWITCH(data_survey!AD404,
 "Không",0,
 "Có một chút",1,
 "Rất lo lắng",2)</f>
        <v>2</v>
      </c>
      <c r="M405" s="17">
        <f>SWITCH(data_survey!AE404,
 "Không",0,
 "Có một chút",1,
 "Nhiều",2)</f>
        <v>0</v>
      </c>
      <c r="N405" s="17">
        <f>data_survey!BV404</f>
        <v>4</v>
      </c>
      <c r="O405" s="17">
        <f>SWITCH(data_survey!BY404,
 "Không",0,
 "Có",1,
 "Nhiều",2)</f>
        <v>0</v>
      </c>
      <c r="P405" s="17">
        <f>if(data_survey!BW404="Không", 0, 1)</f>
        <v>1</v>
      </c>
      <c r="Q405" s="17">
        <f>IF(OR(
ISNUMBER(SEARCH("cha",data_survey!BX404)),
ISNUMBER(SEARCH("mẹ",data_survey!BX404)),
ISNUMBER(SEARCH("ba mẹ",data_survey!BX404)),
ISNUMBER(SEARCH("bame",data_survey!BX404)),
ISNUMBER(SEARCH("gia đình",data_survey!BX404)),
ISNUMBER(SEARCH("chị",data_survey!BX404)),
ISNUMBER(SEARCH("anh",data_survey!BX404)),
ISNUMBER(SEARCH("ông bà",data_survey!BX404)),
ISNUMBER(SEARCH("giám hộ",data_survey!BX404))
),1,
IF(OR(
ISNUMBER(SEARCH("bản thân",data_survey!BX404)),
ISNUMBER(SEARCH("tự mình",data_survey!BX404)),
ISNUMBER(SEARCH("tự bản thân",data_survey!BX404)),
ISNUMBER(SEARCH("tiền đi làm",data_survey!BX404)),
ISNUMBER(SEARCH("nghiên cứu khoa học",data_survey!BX404)),
ISNUMBER(SEARCH("một nửa lo",data_survey!BX404))
),2,
IF(OR(
ISNUMBER(SEARCH("học bổng",data_survey!BX404)),
ISNUMBER(SEARCH("giảm học phí",data_survey!BX404)),
ISNUMBER(SEARCH("không cần HP",data_survey!BX404)),
ISNUMBER(SEARCH("sư phạm",data_survey!BX404))
),3,4)))</f>
        <v>2</v>
      </c>
      <c r="R405" s="17">
        <f>data_survey!AN404</f>
        <v>1</v>
      </c>
      <c r="S405" s="17">
        <f>data_survey!AJ404</f>
        <v>1</v>
      </c>
      <c r="T405" s="17">
        <f>data_survey!AJ404</f>
        <v>1</v>
      </c>
      <c r="U405" s="17">
        <f>data_survey!CI404</f>
        <v>0</v>
      </c>
      <c r="V405" s="17">
        <f>data_survey!CG404</f>
        <v>0</v>
      </c>
      <c r="W405" s="17">
        <f>data_survey!CE404</f>
        <v>0</v>
      </c>
      <c r="X405" s="17">
        <f>data_survey!CC404</f>
        <v>0</v>
      </c>
      <c r="Y405" s="17">
        <f>data_survey!CA404</f>
        <v>1</v>
      </c>
      <c r="Z405" s="17">
        <f>data_survey!BN404</f>
        <v>2</v>
      </c>
      <c r="AA405" s="17">
        <f>data_survey!BP404</f>
        <v>1</v>
      </c>
      <c r="AB405" s="17">
        <f>data_survey!BQ404</f>
        <v>1</v>
      </c>
      <c r="AC405" s="17">
        <f>data_survey!BT404</f>
        <v>0</v>
      </c>
      <c r="AD405" s="17">
        <f>data_survey!CU404</f>
        <v>0</v>
      </c>
      <c r="AE405" s="17">
        <f>data_survey!CV404</f>
        <v>0</v>
      </c>
      <c r="AF405" s="17">
        <f>data_survey!CW404</f>
        <v>0</v>
      </c>
      <c r="AG405" s="17">
        <f>data_survey!CO404</f>
        <v>0</v>
      </c>
      <c r="AH405" s="17">
        <f>data_survey!DA404</f>
        <v>0</v>
      </c>
      <c r="AI405" s="17">
        <f>data_survey!DC404</f>
        <v>0</v>
      </c>
      <c r="AJ405" s="17">
        <f>data_survey!DQ404</f>
        <v>0</v>
      </c>
      <c r="AK405" s="17">
        <f>data_survey!DF404</f>
        <v>1</v>
      </c>
      <c r="AL405" s="17">
        <f>if(AK405=1, data_survey!DN404, 0)</f>
        <v>1.5</v>
      </c>
      <c r="AM405" s="17">
        <f>data_survey!CM404</f>
        <v>3.5</v>
      </c>
      <c r="AN405" s="17">
        <f>data_survey!DH404</f>
        <v>0</v>
      </c>
      <c r="AO405" s="17">
        <f>data_survey!DJ404</f>
        <v>0</v>
      </c>
      <c r="AP405" s="17">
        <f>data_survey!DL404</f>
        <v>0</v>
      </c>
      <c r="AQ405" s="17">
        <f>data_survey!BC404</f>
        <v>2</v>
      </c>
      <c r="AR405" s="17">
        <f>data_survey!BD404</f>
        <v>1</v>
      </c>
      <c r="AS405" s="17">
        <f>data_survey!BE404</f>
        <v>1</v>
      </c>
      <c r="AT405" s="17">
        <f>data_survey!BF404</f>
        <v>2</v>
      </c>
      <c r="AU405" s="17">
        <f>data_survey!BG404</f>
        <v>2</v>
      </c>
      <c r="AV405" s="17">
        <f>data_survey!BH404</f>
        <v>1</v>
      </c>
      <c r="AW405" s="17">
        <f>data_survey!BI404</f>
        <v>1</v>
      </c>
      <c r="AX405" s="17">
        <f>data_survey!AP404</f>
        <v>1</v>
      </c>
      <c r="AY405" s="17">
        <f>data_survey!AQ404</f>
        <v>2</v>
      </c>
      <c r="AZ405" s="17">
        <f>data_survey!AR404</f>
        <v>2</v>
      </c>
      <c r="BA405" s="17">
        <f>data_survey!AS404</f>
        <v>2</v>
      </c>
      <c r="BB405" s="17">
        <f>data_survey!AT404</f>
        <v>2</v>
      </c>
      <c r="BC405" s="17">
        <f>data_survey!AU404</f>
        <v>1</v>
      </c>
      <c r="BD405" s="17">
        <f>data_survey!AV404</f>
        <v>1</v>
      </c>
      <c r="BE405" s="17">
        <f>data_survey!AW404</f>
        <v>1</v>
      </c>
      <c r="BF405" s="17">
        <f>data_survey!AX404</f>
        <v>1</v>
      </c>
      <c r="BG405" s="17"/>
    </row>
    <row r="406">
      <c r="A406" s="17">
        <f>if(data_survey!C405="Nam", 0, 1)</f>
        <v>1</v>
      </c>
      <c r="B406" s="17">
        <f>IFERROR(__xludf.DUMMYFUNCTION("LET(
  t, LOWER(TRIM(data_survey!E405)),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06" s="17">
        <f>IFERROR(__xludf.DUMMYFUNCTION("LET(
  t, LOWER(TRIM(data_survey!G405)),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06" s="17">
        <f>IFERROR(__xludf.DUMMYFUNCTION("LET(
  text, LOWER(data_survey!I405),
  IFERROR(
    IFS(
      REGEXMATCH(text,""ở cùng gia đình|ở trọ cùng gia đình""), 0,
      REGEXMATCH(text,""thuê trọ""), 1,
      REGEXMATCH(text,""ở ktx""), 2,
      REGEXMATCH(text,""có nhà tại khu vực đang học|c"&amp;"ó nhà|ở riêng tại chung cư""), 3,
      REGEXMATCH(text,""ở nhà người quen""), 4
    ),
  -1)
)"),4.0)</f>
        <v>4</v>
      </c>
      <c r="E406" s="17">
        <f>IFERROR(__xludf.DUMMYFUNCTION("LET(
  t, LOWER(TRIM(data_survey!K405)),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06" s="17">
        <f>IFERROR(__xludf.DUMMYFUNCTION("LET(
  t, LOWER(TRIM(data_survey!M405)),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06" s="17">
        <f>if(data_survey!O405="Có", 1, 0)</f>
        <v>1</v>
      </c>
      <c r="H406" s="17">
        <f>if(data_survey!R405="", 0, data_survey!R405)</f>
        <v>2</v>
      </c>
      <c r="I406" s="17">
        <f>data_survey!W405</f>
        <v>40</v>
      </c>
      <c r="J406" s="17">
        <f>if(data_survey!AF405="Không áp lực", 0, if(data_survey!AF405="Có chút áp lực", 1, if(data_survey!AF405="Áp lực nhiều", 2, 3)))</f>
        <v>3</v>
      </c>
      <c r="K406" s="17">
        <f>SWITCH(data_survey!AG405,
 "Không ảnh hưởng",0,
 "Có chút ảnh hưởng",1,
 "Ảnh hưởng nhiều",2,
 "Ảnh hưởng rất nhiều",3)</f>
        <v>3</v>
      </c>
      <c r="L406" s="17">
        <f>SWITCH(data_survey!AD405,
 "Không",0,
 "Có một chút",1,
 "Rất lo lắng",2)</f>
        <v>2</v>
      </c>
      <c r="M406" s="17">
        <f>SWITCH(data_survey!AE405,
 "Không",0,
 "Có một chút",1,
 "Nhiều",2)</f>
        <v>0</v>
      </c>
      <c r="N406" s="17">
        <f>data_survey!BV405</f>
        <v>3</v>
      </c>
      <c r="O406" s="17">
        <f>SWITCH(data_survey!BY405,
 "Không",0,
 "Có",1,
 "Nhiều",2)</f>
        <v>1</v>
      </c>
      <c r="P406" s="17">
        <f>if(data_survey!BW405="Không", 0, 1)</f>
        <v>1</v>
      </c>
      <c r="Q406" s="17">
        <f>IF(OR(
ISNUMBER(SEARCH("cha",data_survey!BX405)),
ISNUMBER(SEARCH("mẹ",data_survey!BX405)),
ISNUMBER(SEARCH("ba mẹ",data_survey!BX405)),
ISNUMBER(SEARCH("bame",data_survey!BX405)),
ISNUMBER(SEARCH("gia đình",data_survey!BX405)),
ISNUMBER(SEARCH("chị",data_survey!BX405)),
ISNUMBER(SEARCH("anh",data_survey!BX405)),
ISNUMBER(SEARCH("ông bà",data_survey!BX405)),
ISNUMBER(SEARCH("giám hộ",data_survey!BX405))
),1,
IF(OR(
ISNUMBER(SEARCH("bản thân",data_survey!BX405)),
ISNUMBER(SEARCH("tự mình",data_survey!BX405)),
ISNUMBER(SEARCH("tự bản thân",data_survey!BX405)),
ISNUMBER(SEARCH("tiền đi làm",data_survey!BX405)),
ISNUMBER(SEARCH("nghiên cứu khoa học",data_survey!BX405)),
ISNUMBER(SEARCH("một nửa lo",data_survey!BX405))
),2,
IF(OR(
ISNUMBER(SEARCH("học bổng",data_survey!BX405)),
ISNUMBER(SEARCH("giảm học phí",data_survey!BX405)),
ISNUMBER(SEARCH("không cần HP",data_survey!BX405)),
ISNUMBER(SEARCH("sư phạm",data_survey!BX405))
),3,4)))</f>
        <v>4</v>
      </c>
      <c r="R406" s="17">
        <f>data_survey!AN405</f>
        <v>0</v>
      </c>
      <c r="S406" s="17">
        <f>data_survey!AJ405</f>
        <v>1</v>
      </c>
      <c r="T406" s="17">
        <f>data_survey!AJ405</f>
        <v>1</v>
      </c>
      <c r="U406" s="17">
        <f>data_survey!CI405</f>
        <v>1</v>
      </c>
      <c r="V406" s="17">
        <f>data_survey!CG405</f>
        <v>0</v>
      </c>
      <c r="W406" s="17">
        <f>data_survey!CE405</f>
        <v>0</v>
      </c>
      <c r="X406" s="17">
        <f>data_survey!CC405</f>
        <v>0</v>
      </c>
      <c r="Y406" s="17">
        <f>data_survey!CA405</f>
        <v>1</v>
      </c>
      <c r="Z406" s="17">
        <f>data_survey!BN405</f>
        <v>1</v>
      </c>
      <c r="AA406" s="17">
        <f>data_survey!BP405</f>
        <v>0</v>
      </c>
      <c r="AB406" s="17">
        <f>data_survey!BQ405</f>
        <v>1</v>
      </c>
      <c r="AC406" s="17">
        <f>data_survey!BT405</f>
        <v>1</v>
      </c>
      <c r="AD406" s="17">
        <f>data_survey!CU405</f>
        <v>0</v>
      </c>
      <c r="AE406" s="17">
        <f>data_survey!CV405</f>
        <v>0</v>
      </c>
      <c r="AF406" s="17">
        <f>data_survey!CW405</f>
        <v>0</v>
      </c>
      <c r="AG406" s="17">
        <f>data_survey!CO405</f>
        <v>1</v>
      </c>
      <c r="AH406" s="17">
        <f>data_survey!DA405</f>
        <v>0</v>
      </c>
      <c r="AI406" s="17">
        <f>data_survey!DC405</f>
        <v>0</v>
      </c>
      <c r="AJ406" s="17">
        <f>data_survey!DQ405</f>
        <v>0</v>
      </c>
      <c r="AK406" s="17">
        <f>data_survey!DF405</f>
        <v>1</v>
      </c>
      <c r="AL406" s="17">
        <f>if(AK406=1, data_survey!DN405, 0)</f>
        <v>0.5</v>
      </c>
      <c r="AM406" s="17">
        <f>data_survey!CM405</f>
        <v>3.5</v>
      </c>
      <c r="AN406" s="17">
        <f>data_survey!DH405</f>
        <v>1</v>
      </c>
      <c r="AO406" s="17">
        <f>data_survey!DJ405</f>
        <v>1</v>
      </c>
      <c r="AP406" s="17">
        <f>data_survey!DL405</f>
        <v>1</v>
      </c>
      <c r="AQ406" s="17">
        <f>data_survey!BC405</f>
        <v>4</v>
      </c>
      <c r="AR406" s="17">
        <f>data_survey!BD405</f>
        <v>3</v>
      </c>
      <c r="AS406" s="17">
        <f>data_survey!BE405</f>
        <v>4</v>
      </c>
      <c r="AT406" s="17">
        <f>data_survey!BF405</f>
        <v>4</v>
      </c>
      <c r="AU406" s="17">
        <f>data_survey!BG405</f>
        <v>4</v>
      </c>
      <c r="AV406" s="17">
        <f>data_survey!BH405</f>
        <v>2</v>
      </c>
      <c r="AW406" s="17">
        <f>data_survey!BI405</f>
        <v>4</v>
      </c>
      <c r="AX406" s="17">
        <f>data_survey!AP405</f>
        <v>4</v>
      </c>
      <c r="AY406" s="17">
        <f>data_survey!AQ405</f>
        <v>4</v>
      </c>
      <c r="AZ406" s="17">
        <f>data_survey!AR405</f>
        <v>4</v>
      </c>
      <c r="BA406" s="17">
        <f>data_survey!AS405</f>
        <v>4</v>
      </c>
      <c r="BB406" s="17">
        <f>data_survey!AT405</f>
        <v>4</v>
      </c>
      <c r="BC406" s="17">
        <f>data_survey!AU405</f>
        <v>4</v>
      </c>
      <c r="BD406" s="17">
        <f>data_survey!AV405</f>
        <v>4</v>
      </c>
      <c r="BE406" s="17">
        <f>data_survey!AW405</f>
        <v>2</v>
      </c>
      <c r="BF406" s="17">
        <f>data_survey!AX405</f>
        <v>1</v>
      </c>
      <c r="BG406" s="17"/>
    </row>
    <row r="407">
      <c r="A407" s="17">
        <f>if(data_survey!C406="Nam", 0, 1)</f>
        <v>1</v>
      </c>
      <c r="B407" s="17">
        <f>IFERROR(__xludf.DUMMYFUNCTION("LET(
  t, LOWER(TRIM(data_survey!E406)),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07" s="17">
        <f>IFERROR(__xludf.DUMMYFUNCTION("LET(
  t, LOWER(TRIM(data_survey!G406)),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07" s="17">
        <f>IFERROR(__xludf.DUMMYFUNCTION("LET(
  text, LOWER(data_survey!I406),
  IFERROR(
    IFS(
      REGEXMATCH(text,""ở cùng gia đình|ở trọ cùng gia đình""), 0,
      REGEXMATCH(text,""thuê trọ""), 1,
      REGEXMATCH(text,""ở ktx""), 2,
      REGEXMATCH(text,""có nhà tại khu vực đang học|c"&amp;"ó nhà|ở riêng tại chung cư""), 3,
      REGEXMATCH(text,""ở nhà người quen""), 4
    ),
  -1)
)"),1.0)</f>
        <v>1</v>
      </c>
      <c r="E407" s="17">
        <f>IFERROR(__xludf.DUMMYFUNCTION("LET(
  t, LOWER(TRIM(data_survey!K406)),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07" s="17">
        <f>IFERROR(__xludf.DUMMYFUNCTION("LET(
  t, LOWER(TRIM(data_survey!M406)),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07" s="17">
        <f>if(data_survey!O406="Có", 1, 0)</f>
        <v>0</v>
      </c>
      <c r="H407" s="17">
        <f>if(data_survey!R406="", 0, data_survey!R406)</f>
        <v>0</v>
      </c>
      <c r="I407" s="17">
        <f>data_survey!W406</f>
        <v>0</v>
      </c>
      <c r="J407" s="17">
        <f>if(data_survey!AF406="Không áp lực", 0, if(data_survey!AF406="Có chút áp lực", 1, if(data_survey!AF406="Áp lực nhiều", 2, 3)))</f>
        <v>2</v>
      </c>
      <c r="K407" s="17">
        <f>SWITCH(data_survey!AG406,
 "Không ảnh hưởng",0,
 "Có chút ảnh hưởng",1,
 "Ảnh hưởng nhiều",2,
 "Ảnh hưởng rất nhiều",3)</f>
        <v>1</v>
      </c>
      <c r="L407" s="17">
        <f>SWITCH(data_survey!AD406,
 "Không",0,
 "Có một chút",1,
 "Rất lo lắng",2)</f>
        <v>1</v>
      </c>
      <c r="M407" s="17">
        <f>SWITCH(data_survey!AE406,
 "Không",0,
 "Có một chút",1,
 "Nhiều",2)</f>
        <v>2</v>
      </c>
      <c r="N407" s="17">
        <f>data_survey!BV406</f>
        <v>3</v>
      </c>
      <c r="O407" s="17">
        <f>SWITCH(data_survey!BY406,
 "Không",0,
 "Có",1,
 "Nhiều",2)</f>
        <v>0</v>
      </c>
      <c r="P407" s="17">
        <f>if(data_survey!BW406="Không", 0, 1)</f>
        <v>1</v>
      </c>
      <c r="Q407" s="17">
        <f>IF(OR(
ISNUMBER(SEARCH("cha",data_survey!BX406)),
ISNUMBER(SEARCH("mẹ",data_survey!BX406)),
ISNUMBER(SEARCH("ba mẹ",data_survey!BX406)),
ISNUMBER(SEARCH("bame",data_survey!BX406)),
ISNUMBER(SEARCH("gia đình",data_survey!BX406)),
ISNUMBER(SEARCH("chị",data_survey!BX406)),
ISNUMBER(SEARCH("anh",data_survey!BX406)),
ISNUMBER(SEARCH("ông bà",data_survey!BX406)),
ISNUMBER(SEARCH("giám hộ",data_survey!BX406))
),1,
IF(OR(
ISNUMBER(SEARCH("bản thân",data_survey!BX406)),
ISNUMBER(SEARCH("tự mình",data_survey!BX406)),
ISNUMBER(SEARCH("tự bản thân",data_survey!BX406)),
ISNUMBER(SEARCH("tiền đi làm",data_survey!BX406)),
ISNUMBER(SEARCH("nghiên cứu khoa học",data_survey!BX406)),
ISNUMBER(SEARCH("một nửa lo",data_survey!BX406))
),2,
IF(OR(
ISNUMBER(SEARCH("học bổng",data_survey!BX406)),
ISNUMBER(SEARCH("giảm học phí",data_survey!BX406)),
ISNUMBER(SEARCH("không cần HP",data_survey!BX406)),
ISNUMBER(SEARCH("sư phạm",data_survey!BX406))
),3,4)))</f>
        <v>1</v>
      </c>
      <c r="R407" s="17">
        <f>data_survey!AN406</f>
        <v>0</v>
      </c>
      <c r="S407" s="17">
        <f>data_survey!AJ406</f>
        <v>0</v>
      </c>
      <c r="T407" s="17">
        <f>data_survey!AJ406</f>
        <v>0</v>
      </c>
      <c r="U407" s="17">
        <f>data_survey!CI406</f>
        <v>2</v>
      </c>
      <c r="V407" s="17">
        <f>data_survey!CG406</f>
        <v>2</v>
      </c>
      <c r="W407" s="17">
        <f>data_survey!CE406</f>
        <v>2</v>
      </c>
      <c r="X407" s="17">
        <f>data_survey!CC406</f>
        <v>0</v>
      </c>
      <c r="Y407" s="17">
        <f>data_survey!CA406</f>
        <v>1</v>
      </c>
      <c r="Z407" s="17">
        <f>data_survey!BN406</f>
        <v>2</v>
      </c>
      <c r="AA407" s="17">
        <f>data_survey!BP406</f>
        <v>0</v>
      </c>
      <c r="AB407" s="17">
        <f>data_survey!BQ406</f>
        <v>1</v>
      </c>
      <c r="AC407" s="17">
        <f>data_survey!BT406</f>
        <v>0</v>
      </c>
      <c r="AD407" s="17">
        <f>data_survey!CU406</f>
        <v>0</v>
      </c>
      <c r="AE407" s="17">
        <f>data_survey!CV406</f>
        <v>0</v>
      </c>
      <c r="AF407" s="17">
        <f>data_survey!CW406</f>
        <v>0</v>
      </c>
      <c r="AG407" s="17">
        <f>data_survey!CO406</f>
        <v>0</v>
      </c>
      <c r="AH407" s="17">
        <f>data_survey!DA406</f>
        <v>0</v>
      </c>
      <c r="AI407" s="17">
        <f>data_survey!DC406</f>
        <v>1</v>
      </c>
      <c r="AJ407" s="17">
        <f>data_survey!DQ406</f>
        <v>1</v>
      </c>
      <c r="AK407" s="17">
        <f>data_survey!DF406</f>
        <v>1</v>
      </c>
      <c r="AL407" s="17">
        <f>if(AK407=1, data_survey!DN406, 0)</f>
        <v>3.5</v>
      </c>
      <c r="AM407" s="17">
        <f>data_survey!CM406</f>
        <v>6</v>
      </c>
      <c r="AN407" s="17">
        <f>data_survey!DH406</f>
        <v>0</v>
      </c>
      <c r="AO407" s="17">
        <f>data_survey!DJ406</f>
        <v>0</v>
      </c>
      <c r="AP407" s="17">
        <f>data_survey!DL406</f>
        <v>0</v>
      </c>
      <c r="AQ407" s="17">
        <f>data_survey!BC406</f>
        <v>2</v>
      </c>
      <c r="AR407" s="17">
        <f>data_survey!BD406</f>
        <v>2</v>
      </c>
      <c r="AS407" s="17">
        <f>data_survey!BE406</f>
        <v>3</v>
      </c>
      <c r="AT407" s="17">
        <f>data_survey!BF406</f>
        <v>2</v>
      </c>
      <c r="AU407" s="17">
        <f>data_survey!BG406</f>
        <v>1</v>
      </c>
      <c r="AV407" s="17">
        <f>data_survey!BH406</f>
        <v>1</v>
      </c>
      <c r="AW407" s="17">
        <f>data_survey!BI406</f>
        <v>1</v>
      </c>
      <c r="AX407" s="17">
        <f>data_survey!AP406</f>
        <v>2</v>
      </c>
      <c r="AY407" s="17">
        <f>data_survey!AQ406</f>
        <v>3</v>
      </c>
      <c r="AZ407" s="17">
        <f>data_survey!AR406</f>
        <v>2</v>
      </c>
      <c r="BA407" s="17">
        <f>data_survey!AS406</f>
        <v>2</v>
      </c>
      <c r="BB407" s="17">
        <f>data_survey!AT406</f>
        <v>2</v>
      </c>
      <c r="BC407" s="17">
        <f>data_survey!AU406</f>
        <v>3</v>
      </c>
      <c r="BD407" s="17">
        <f>data_survey!AV406</f>
        <v>2</v>
      </c>
      <c r="BE407" s="17">
        <f>data_survey!AW406</f>
        <v>1</v>
      </c>
      <c r="BF407" s="17">
        <f>data_survey!AX406</f>
        <v>2</v>
      </c>
      <c r="BG407" s="17"/>
    </row>
    <row r="408">
      <c r="A408" s="17">
        <f>if(data_survey!C407="Nam", 0, 1)</f>
        <v>1</v>
      </c>
      <c r="B408" s="17">
        <f>IFERROR(__xludf.DUMMYFUNCTION("LET(
  t, LOWER(TRIM(data_survey!E407)),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408" s="17">
        <f>IFERROR(__xludf.DUMMYFUNCTION("LET(
  t, LOWER(TRIM(data_survey!G407)),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08" s="17">
        <f>IFERROR(__xludf.DUMMYFUNCTION("LET(
  text, LOWER(data_survey!I407),
  IFERROR(
    IFS(
      REGEXMATCH(text,""ở cùng gia đình|ở trọ cùng gia đình""), 0,
      REGEXMATCH(text,""thuê trọ""), 1,
      REGEXMATCH(text,""ở ktx""), 2,
      REGEXMATCH(text,""có nhà tại khu vực đang học|c"&amp;"ó nhà|ở riêng tại chung cư""), 3,
      REGEXMATCH(text,""ở nhà người quen""), 4
    ),
  -1)
)"),0.0)</f>
        <v>0</v>
      </c>
      <c r="E408" s="17">
        <f>IFERROR(__xludf.DUMMYFUNCTION("LET(
  t, LOWER(TRIM(data_survey!K407)),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08" s="17">
        <f>IFERROR(__xludf.DUMMYFUNCTION("LET(
  t, LOWER(TRIM(data_survey!M407)),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08" s="17">
        <f>if(data_survey!O407="Có", 1, 0)</f>
        <v>1</v>
      </c>
      <c r="H408" s="17">
        <f>if(data_survey!R407="", 0, data_survey!R407)</f>
        <v>1</v>
      </c>
      <c r="I408" s="17">
        <f>data_survey!W407</f>
        <v>40</v>
      </c>
      <c r="J408" s="17">
        <f>if(data_survey!AF407="Không áp lực", 0, if(data_survey!AF407="Có chút áp lực", 1, if(data_survey!AF407="Áp lực nhiều", 2, 3)))</f>
        <v>3</v>
      </c>
      <c r="K408" s="17">
        <f>SWITCH(data_survey!AG407,
 "Không ảnh hưởng",0,
 "Có chút ảnh hưởng",1,
 "Ảnh hưởng nhiều",2,
 "Ảnh hưởng rất nhiều",3)</f>
        <v>1</v>
      </c>
      <c r="L408" s="17">
        <f>SWITCH(data_survey!AD407,
 "Không",0,
 "Có một chút",1,
 "Rất lo lắng",2)</f>
        <v>2</v>
      </c>
      <c r="M408" s="17">
        <f>SWITCH(data_survey!AE407,
 "Không",0,
 "Có một chút",1,
 "Nhiều",2)</f>
        <v>0</v>
      </c>
      <c r="N408" s="17">
        <f>data_survey!BV407</f>
        <v>3</v>
      </c>
      <c r="O408" s="17">
        <f>SWITCH(data_survey!BY407,
 "Không",0,
 "Có",1,
 "Nhiều",2)</f>
        <v>0</v>
      </c>
      <c r="P408" s="17">
        <f>if(data_survey!BW407="Không", 0, 1)</f>
        <v>0</v>
      </c>
      <c r="Q408" s="17">
        <f>IF(OR(
ISNUMBER(SEARCH("cha",data_survey!BX407)),
ISNUMBER(SEARCH("mẹ",data_survey!BX407)),
ISNUMBER(SEARCH("ba mẹ",data_survey!BX407)),
ISNUMBER(SEARCH("bame",data_survey!BX407)),
ISNUMBER(SEARCH("gia đình",data_survey!BX407)),
ISNUMBER(SEARCH("chị",data_survey!BX407)),
ISNUMBER(SEARCH("anh",data_survey!BX407)),
ISNUMBER(SEARCH("ông bà",data_survey!BX407)),
ISNUMBER(SEARCH("giám hộ",data_survey!BX407))
),1,
IF(OR(
ISNUMBER(SEARCH("bản thân",data_survey!BX407)),
ISNUMBER(SEARCH("tự mình",data_survey!BX407)),
ISNUMBER(SEARCH("tự bản thân",data_survey!BX407)),
ISNUMBER(SEARCH("tiền đi làm",data_survey!BX407)),
ISNUMBER(SEARCH("nghiên cứu khoa học",data_survey!BX407)),
ISNUMBER(SEARCH("một nửa lo",data_survey!BX407))
),2,
IF(OR(
ISNUMBER(SEARCH("học bổng",data_survey!BX407)),
ISNUMBER(SEARCH("giảm học phí",data_survey!BX407)),
ISNUMBER(SEARCH("không cần HP",data_survey!BX407)),
ISNUMBER(SEARCH("sư phạm",data_survey!BX407))
),3,4)))</f>
        <v>1</v>
      </c>
      <c r="R408" s="17">
        <f>data_survey!AN407</f>
        <v>1</v>
      </c>
      <c r="S408" s="17">
        <f>data_survey!AJ407</f>
        <v>1</v>
      </c>
      <c r="T408" s="17">
        <f>data_survey!AJ407</f>
        <v>1</v>
      </c>
      <c r="U408" s="17">
        <f>data_survey!CI407</f>
        <v>0</v>
      </c>
      <c r="V408" s="17">
        <f>data_survey!CG407</f>
        <v>1</v>
      </c>
      <c r="W408" s="17">
        <f>data_survey!CE407</f>
        <v>1</v>
      </c>
      <c r="X408" s="17">
        <f>data_survey!CC407</f>
        <v>0</v>
      </c>
      <c r="Y408" s="17">
        <f>data_survey!CA407</f>
        <v>0</v>
      </c>
      <c r="Z408" s="17">
        <f>data_survey!BN407</f>
        <v>1</v>
      </c>
      <c r="AA408" s="17">
        <f>data_survey!BP407</f>
        <v>0</v>
      </c>
      <c r="AB408" s="17">
        <f>data_survey!BQ407</f>
        <v>1</v>
      </c>
      <c r="AC408" s="17">
        <f>data_survey!BT407</f>
        <v>0</v>
      </c>
      <c r="AD408" s="17">
        <f>data_survey!CU407</f>
        <v>0</v>
      </c>
      <c r="AE408" s="17">
        <f>data_survey!CV407</f>
        <v>0</v>
      </c>
      <c r="AF408" s="17">
        <f>data_survey!CW407</f>
        <v>0</v>
      </c>
      <c r="AG408" s="17">
        <f>data_survey!CO407</f>
        <v>0</v>
      </c>
      <c r="AH408" s="17">
        <f>data_survey!DA407</f>
        <v>0</v>
      </c>
      <c r="AI408" s="17">
        <f>data_survey!DC407</f>
        <v>0</v>
      </c>
      <c r="AJ408" s="17">
        <f>data_survey!DQ407</f>
        <v>0</v>
      </c>
      <c r="AK408" s="17">
        <f>data_survey!DF407</f>
        <v>0</v>
      </c>
      <c r="AL408" s="17">
        <f>if(AK408=1, data_survey!DN407, 0)</f>
        <v>0</v>
      </c>
      <c r="AM408" s="17">
        <f>data_survey!CM407</f>
        <v>3.5</v>
      </c>
      <c r="AN408" s="17">
        <f>data_survey!DH407</f>
        <v>0</v>
      </c>
      <c r="AO408" s="17">
        <f>data_survey!DJ407</f>
        <v>0</v>
      </c>
      <c r="AP408" s="17">
        <f>data_survey!DL407</f>
        <v>0</v>
      </c>
      <c r="AQ408" s="17">
        <f>data_survey!BC407</f>
        <v>1</v>
      </c>
      <c r="AR408" s="17">
        <f>data_survey!BD407</f>
        <v>1</v>
      </c>
      <c r="AS408" s="17">
        <f>data_survey!BE407</f>
        <v>1</v>
      </c>
      <c r="AT408" s="17">
        <f>data_survey!BF407</f>
        <v>1</v>
      </c>
      <c r="AU408" s="17">
        <f>data_survey!BG407</f>
        <v>1</v>
      </c>
      <c r="AV408" s="17">
        <f>data_survey!BH407</f>
        <v>1</v>
      </c>
      <c r="AW408" s="17">
        <f>data_survey!BI407</f>
        <v>1</v>
      </c>
      <c r="AX408" s="17">
        <f>data_survey!AP407</f>
        <v>1</v>
      </c>
      <c r="AY408" s="17">
        <f>data_survey!AQ407</f>
        <v>2</v>
      </c>
      <c r="AZ408" s="17">
        <f>data_survey!AR407</f>
        <v>2</v>
      </c>
      <c r="BA408" s="17">
        <f>data_survey!AS407</f>
        <v>1</v>
      </c>
      <c r="BB408" s="17">
        <f>data_survey!AT407</f>
        <v>1</v>
      </c>
      <c r="BC408" s="17">
        <f>data_survey!AU407</f>
        <v>1</v>
      </c>
      <c r="BD408" s="17">
        <f>data_survey!AV407</f>
        <v>1</v>
      </c>
      <c r="BE408" s="17">
        <f>data_survey!AW407</f>
        <v>1</v>
      </c>
      <c r="BF408" s="17">
        <f>data_survey!AX407</f>
        <v>1</v>
      </c>
      <c r="BG408" s="17"/>
    </row>
    <row r="409">
      <c r="A409" s="17">
        <f>if(data_survey!C408="Nam", 0, 1)</f>
        <v>1</v>
      </c>
      <c r="B409" s="17">
        <f>IFERROR(__xludf.DUMMYFUNCTION("LET(
  t, LOWER(TRIM(data_survey!E408)),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409" s="17">
        <f>IFERROR(__xludf.DUMMYFUNCTION("LET(
  t, LOWER(TRIM(data_survey!G408)),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09" s="17">
        <f>IFERROR(__xludf.DUMMYFUNCTION("LET(
  text, LOWER(data_survey!I408),
  IFERROR(
    IFS(
      REGEXMATCH(text,""ở cùng gia đình|ở trọ cùng gia đình""), 0,
      REGEXMATCH(text,""thuê trọ""), 1,
      REGEXMATCH(text,""ở ktx""), 2,
      REGEXMATCH(text,""có nhà tại khu vực đang học|c"&amp;"ó nhà|ở riêng tại chung cư""), 3,
      REGEXMATCH(text,""ở nhà người quen""), 4
    ),
  -1)
)"),1.0)</f>
        <v>1</v>
      </c>
      <c r="E409" s="17">
        <f>IFERROR(__xludf.DUMMYFUNCTION("LET(
  t, LOWER(TRIM(data_survey!K408)),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09" s="17">
        <f>IFERROR(__xludf.DUMMYFUNCTION("LET(
  t, LOWER(TRIM(data_survey!M408)),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09" s="17">
        <f>if(data_survey!O408="Có", 1, 0)</f>
        <v>1</v>
      </c>
      <c r="H409" s="17">
        <f>if(data_survey!R408="", 0, data_survey!R408)</f>
        <v>1</v>
      </c>
      <c r="I409" s="17">
        <f>data_survey!W408</f>
        <v>25</v>
      </c>
      <c r="J409" s="17">
        <f>if(data_survey!AF408="Không áp lực", 0, if(data_survey!AF408="Có chút áp lực", 1, if(data_survey!AF408="Áp lực nhiều", 2, 3)))</f>
        <v>1</v>
      </c>
      <c r="K409" s="17">
        <f>SWITCH(data_survey!AG408,
 "Không ảnh hưởng",0,
 "Có chút ảnh hưởng",1,
 "Ảnh hưởng nhiều",2,
 "Ảnh hưởng rất nhiều",3)</f>
        <v>1</v>
      </c>
      <c r="L409" s="17">
        <f>SWITCH(data_survey!AD408,
 "Không",0,
 "Có một chút",1,
 "Rất lo lắng",2)</f>
        <v>1</v>
      </c>
      <c r="M409" s="17">
        <f>SWITCH(data_survey!AE408,
 "Không",0,
 "Có một chút",1,
 "Nhiều",2)</f>
        <v>0</v>
      </c>
      <c r="N409" s="17">
        <f>data_survey!BV408</f>
        <v>3</v>
      </c>
      <c r="O409" s="17">
        <f>SWITCH(data_survey!BY408,
 "Không",0,
 "Có",1,
 "Nhiều",2)</f>
        <v>0</v>
      </c>
      <c r="P409" s="17">
        <f>if(data_survey!BW408="Không", 0, 1)</f>
        <v>1</v>
      </c>
      <c r="Q409" s="17">
        <f>IF(OR(
ISNUMBER(SEARCH("cha",data_survey!BX408)),
ISNUMBER(SEARCH("mẹ",data_survey!BX408)),
ISNUMBER(SEARCH("ba mẹ",data_survey!BX408)),
ISNUMBER(SEARCH("bame",data_survey!BX408)),
ISNUMBER(SEARCH("gia đình",data_survey!BX408)),
ISNUMBER(SEARCH("chị",data_survey!BX408)),
ISNUMBER(SEARCH("anh",data_survey!BX408)),
ISNUMBER(SEARCH("ông bà",data_survey!BX408)),
ISNUMBER(SEARCH("giám hộ",data_survey!BX408))
),1,
IF(OR(
ISNUMBER(SEARCH("bản thân",data_survey!BX408)),
ISNUMBER(SEARCH("tự mình",data_survey!BX408)),
ISNUMBER(SEARCH("tự bản thân",data_survey!BX408)),
ISNUMBER(SEARCH("tiền đi làm",data_survey!BX408)),
ISNUMBER(SEARCH("nghiên cứu khoa học",data_survey!BX408)),
ISNUMBER(SEARCH("một nửa lo",data_survey!BX408))
),2,
IF(OR(
ISNUMBER(SEARCH("học bổng",data_survey!BX408)),
ISNUMBER(SEARCH("giảm học phí",data_survey!BX408)),
ISNUMBER(SEARCH("không cần HP",data_survey!BX408)),
ISNUMBER(SEARCH("sư phạm",data_survey!BX408))
),3,4)))</f>
        <v>1</v>
      </c>
      <c r="R409" s="17">
        <f>data_survey!AN408</f>
        <v>0</v>
      </c>
      <c r="S409" s="17">
        <f>data_survey!AJ408</f>
        <v>2</v>
      </c>
      <c r="T409" s="17">
        <f>data_survey!AJ408</f>
        <v>2</v>
      </c>
      <c r="U409" s="17">
        <f>data_survey!CI408</f>
        <v>0</v>
      </c>
      <c r="V409" s="17">
        <f>data_survey!CG408</f>
        <v>0</v>
      </c>
      <c r="W409" s="17">
        <f>data_survey!CE408</f>
        <v>1</v>
      </c>
      <c r="X409" s="17">
        <f>data_survey!CC408</f>
        <v>1</v>
      </c>
      <c r="Y409" s="17">
        <f>data_survey!CA408</f>
        <v>1</v>
      </c>
      <c r="Z409" s="17">
        <f>data_survey!BN408</f>
        <v>3</v>
      </c>
      <c r="AA409" s="17">
        <f>data_survey!BP408</f>
        <v>0</v>
      </c>
      <c r="AB409" s="17">
        <f>data_survey!BQ408</f>
        <v>2</v>
      </c>
      <c r="AC409" s="17">
        <f>data_survey!BT408</f>
        <v>0</v>
      </c>
      <c r="AD409" s="17">
        <f>data_survey!CU408</f>
        <v>0</v>
      </c>
      <c r="AE409" s="17">
        <f>data_survey!CV408</f>
        <v>0</v>
      </c>
      <c r="AF409" s="17">
        <f>data_survey!CW408</f>
        <v>0</v>
      </c>
      <c r="AG409" s="17">
        <f>data_survey!CO408</f>
        <v>0</v>
      </c>
      <c r="AH409" s="17">
        <f>data_survey!DA408</f>
        <v>0</v>
      </c>
      <c r="AI409" s="17">
        <f>data_survey!DC408</f>
        <v>0</v>
      </c>
      <c r="AJ409" s="17">
        <f>data_survey!DQ408</f>
        <v>0</v>
      </c>
      <c r="AK409" s="17">
        <f>data_survey!DF408</f>
        <v>1</v>
      </c>
      <c r="AL409" s="17">
        <f>if(AK409=1, data_survey!DN408, 0)</f>
        <v>0.5</v>
      </c>
      <c r="AM409" s="17">
        <f>data_survey!CM408</f>
        <v>3.5</v>
      </c>
      <c r="AN409" s="17">
        <f>data_survey!DH408</f>
        <v>0</v>
      </c>
      <c r="AO409" s="17">
        <f>data_survey!DJ408</f>
        <v>0</v>
      </c>
      <c r="AP409" s="17">
        <f>data_survey!DL408</f>
        <v>0</v>
      </c>
      <c r="AQ409" s="17">
        <f>data_survey!BC408</f>
        <v>2</v>
      </c>
      <c r="AR409" s="17">
        <f>data_survey!BD408</f>
        <v>1</v>
      </c>
      <c r="AS409" s="17">
        <f>data_survey!BE408</f>
        <v>2</v>
      </c>
      <c r="AT409" s="17">
        <f>data_survey!BF408</f>
        <v>1</v>
      </c>
      <c r="AU409" s="17">
        <f>data_survey!BG408</f>
        <v>1</v>
      </c>
      <c r="AV409" s="17">
        <f>data_survey!BH408</f>
        <v>1</v>
      </c>
      <c r="AW409" s="17">
        <f>data_survey!BI408</f>
        <v>1</v>
      </c>
      <c r="AX409" s="17">
        <f>data_survey!AP408</f>
        <v>2</v>
      </c>
      <c r="AY409" s="17">
        <f>data_survey!AQ408</f>
        <v>2</v>
      </c>
      <c r="AZ409" s="17">
        <f>data_survey!AR408</f>
        <v>2</v>
      </c>
      <c r="BA409" s="17">
        <f>data_survey!AS408</f>
        <v>2</v>
      </c>
      <c r="BB409" s="17">
        <f>data_survey!AT408</f>
        <v>2</v>
      </c>
      <c r="BC409" s="17">
        <f>data_survey!AU408</f>
        <v>1</v>
      </c>
      <c r="BD409" s="17">
        <f>data_survey!AV408</f>
        <v>2</v>
      </c>
      <c r="BE409" s="17">
        <f>data_survey!AW408</f>
        <v>2</v>
      </c>
      <c r="BF409" s="17">
        <f>data_survey!AX408</f>
        <v>1</v>
      </c>
      <c r="BG409" s="17"/>
    </row>
    <row r="410">
      <c r="A410" s="17">
        <f>if(data_survey!C409="Nam", 0, 1)</f>
        <v>1</v>
      </c>
      <c r="B410" s="17">
        <f>IFERROR(__xludf.DUMMYFUNCTION("LET(
  t, LOWER(TRIM(data_survey!E409)),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10" s="17">
        <f>IFERROR(__xludf.DUMMYFUNCTION("LET(
  t, LOWER(TRIM(data_survey!G409)),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10" s="17">
        <f>IFERROR(__xludf.DUMMYFUNCTION("LET(
  text, LOWER(data_survey!I409),
  IFERROR(
    IFS(
      REGEXMATCH(text,""ở cùng gia đình|ở trọ cùng gia đình""), 0,
      REGEXMATCH(text,""thuê trọ""), 1,
      REGEXMATCH(text,""ở ktx""), 2,
      REGEXMATCH(text,""có nhà tại khu vực đang học|c"&amp;"ó nhà|ở riêng tại chung cư""), 3,
      REGEXMATCH(text,""ở nhà người quen""), 4
    ),
  -1)
)"),1.0)</f>
        <v>1</v>
      </c>
      <c r="E410" s="17">
        <f>IFERROR(__xludf.DUMMYFUNCTION("LET(
  t, LOWER(TRIM(data_survey!K409)),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10" s="17">
        <f>IFERROR(__xludf.DUMMYFUNCTION("LET(
  t, LOWER(TRIM(data_survey!M409)),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10" s="17">
        <f>if(data_survey!O409="Có", 1, 0)</f>
        <v>0</v>
      </c>
      <c r="H410" s="17">
        <f>if(data_survey!R409="", 0, data_survey!R409)</f>
        <v>0</v>
      </c>
      <c r="I410" s="17">
        <f>data_survey!W409</f>
        <v>0</v>
      </c>
      <c r="J410" s="17">
        <f>if(data_survey!AF409="Không áp lực", 0, if(data_survey!AF409="Có chút áp lực", 1, if(data_survey!AF409="Áp lực nhiều", 2, 3)))</f>
        <v>2</v>
      </c>
      <c r="K410" s="17">
        <f>SWITCH(data_survey!AG409,
 "Không ảnh hưởng",0,
 "Có chút ảnh hưởng",1,
 "Ảnh hưởng nhiều",2,
 "Ảnh hưởng rất nhiều",3)</f>
        <v>2</v>
      </c>
      <c r="L410" s="17">
        <f>SWITCH(data_survey!AD409,
 "Không",0,
 "Có một chút",1,
 "Rất lo lắng",2)</f>
        <v>2</v>
      </c>
      <c r="M410" s="17">
        <f>SWITCH(data_survey!AE409,
 "Không",0,
 "Có một chút",1,
 "Nhiều",2)</f>
        <v>1</v>
      </c>
      <c r="N410" s="17">
        <f>data_survey!BV409</f>
        <v>4</v>
      </c>
      <c r="O410" s="17">
        <f>SWITCH(data_survey!BY409,
 "Không",0,
 "Có",1,
 "Nhiều",2)</f>
        <v>1</v>
      </c>
      <c r="P410" s="17">
        <f>if(data_survey!BW409="Không", 0, 1)</f>
        <v>1</v>
      </c>
      <c r="Q410" s="17">
        <f>IF(OR(
ISNUMBER(SEARCH("cha",data_survey!BX409)),
ISNUMBER(SEARCH("mẹ",data_survey!BX409)),
ISNUMBER(SEARCH("ba mẹ",data_survey!BX409)),
ISNUMBER(SEARCH("bame",data_survey!BX409)),
ISNUMBER(SEARCH("gia đình",data_survey!BX409)),
ISNUMBER(SEARCH("chị",data_survey!BX409)),
ISNUMBER(SEARCH("anh",data_survey!BX409)),
ISNUMBER(SEARCH("ông bà",data_survey!BX409)),
ISNUMBER(SEARCH("giám hộ",data_survey!BX409))
),1,
IF(OR(
ISNUMBER(SEARCH("bản thân",data_survey!BX409)),
ISNUMBER(SEARCH("tự mình",data_survey!BX409)),
ISNUMBER(SEARCH("tự bản thân",data_survey!BX409)),
ISNUMBER(SEARCH("tiền đi làm",data_survey!BX409)),
ISNUMBER(SEARCH("nghiên cứu khoa học",data_survey!BX409)),
ISNUMBER(SEARCH("một nửa lo",data_survey!BX409))
),2,
IF(OR(
ISNUMBER(SEARCH("học bổng",data_survey!BX409)),
ISNUMBER(SEARCH("giảm học phí",data_survey!BX409)),
ISNUMBER(SEARCH("không cần HP",data_survey!BX409)),
ISNUMBER(SEARCH("sư phạm",data_survey!BX409))
),3,4)))</f>
        <v>1</v>
      </c>
      <c r="R410" s="17">
        <f>data_survey!AN409</f>
        <v>0</v>
      </c>
      <c r="S410" s="17">
        <f>data_survey!AJ409</f>
        <v>2</v>
      </c>
      <c r="T410" s="17">
        <f>data_survey!AJ409</f>
        <v>2</v>
      </c>
      <c r="U410" s="17">
        <f>data_survey!CI409</f>
        <v>1</v>
      </c>
      <c r="V410" s="17">
        <f>data_survey!CG409</f>
        <v>1</v>
      </c>
      <c r="W410" s="17">
        <f>data_survey!CE409</f>
        <v>1</v>
      </c>
      <c r="X410" s="17">
        <f>data_survey!CC409</f>
        <v>1</v>
      </c>
      <c r="Y410" s="17">
        <f>data_survey!CA409</f>
        <v>1</v>
      </c>
      <c r="Z410" s="17">
        <f>data_survey!BN409</f>
        <v>4</v>
      </c>
      <c r="AA410" s="17">
        <f>data_survey!BP409</f>
        <v>1</v>
      </c>
      <c r="AB410" s="17">
        <f>data_survey!BQ409</f>
        <v>6</v>
      </c>
      <c r="AC410" s="17">
        <f>data_survey!BT409</f>
        <v>1</v>
      </c>
      <c r="AD410" s="17">
        <f>data_survey!CU409</f>
        <v>1</v>
      </c>
      <c r="AE410" s="17">
        <f>data_survey!CV409</f>
        <v>1</v>
      </c>
      <c r="AF410" s="17">
        <f>data_survey!CW409</f>
        <v>1</v>
      </c>
      <c r="AG410" s="17">
        <f>data_survey!CO409</f>
        <v>0</v>
      </c>
      <c r="AH410" s="17">
        <f>data_survey!DA409</f>
        <v>1</v>
      </c>
      <c r="AI410" s="17">
        <f>data_survey!DC409</f>
        <v>1</v>
      </c>
      <c r="AJ410" s="17">
        <f>data_survey!DQ409</f>
        <v>0</v>
      </c>
      <c r="AK410" s="17">
        <f>data_survey!DF409</f>
        <v>0</v>
      </c>
      <c r="AL410" s="17">
        <f>if(AK410=1, data_survey!DN409, 0)</f>
        <v>0</v>
      </c>
      <c r="AM410" s="17">
        <f>data_survey!CM409</f>
        <v>3.5</v>
      </c>
      <c r="AN410" s="17">
        <f>data_survey!DH409</f>
        <v>1</v>
      </c>
      <c r="AO410" s="17">
        <f>data_survey!DJ409</f>
        <v>1</v>
      </c>
      <c r="AP410" s="17">
        <f>data_survey!DL409</f>
        <v>1</v>
      </c>
      <c r="AQ410" s="17">
        <f>data_survey!BC409</f>
        <v>3</v>
      </c>
      <c r="AR410" s="17">
        <f>data_survey!BD409</f>
        <v>3</v>
      </c>
      <c r="AS410" s="17">
        <f>data_survey!BE409</f>
        <v>3</v>
      </c>
      <c r="AT410" s="17">
        <f>data_survey!BF409</f>
        <v>3</v>
      </c>
      <c r="AU410" s="17">
        <f>data_survey!BG409</f>
        <v>3</v>
      </c>
      <c r="AV410" s="17">
        <f>data_survey!BH409</f>
        <v>3</v>
      </c>
      <c r="AW410" s="17">
        <f>data_survey!BI409</f>
        <v>3</v>
      </c>
      <c r="AX410" s="17">
        <f>data_survey!AP409</f>
        <v>4</v>
      </c>
      <c r="AY410" s="17">
        <f>data_survey!AQ409</f>
        <v>3</v>
      </c>
      <c r="AZ410" s="17">
        <f>data_survey!AR409</f>
        <v>3</v>
      </c>
      <c r="BA410" s="17">
        <f>data_survey!AS409</f>
        <v>3</v>
      </c>
      <c r="BB410" s="17">
        <f>data_survey!AT409</f>
        <v>3</v>
      </c>
      <c r="BC410" s="17">
        <f>data_survey!AU409</f>
        <v>3</v>
      </c>
      <c r="BD410" s="17">
        <f>data_survey!AV409</f>
        <v>3</v>
      </c>
      <c r="BE410" s="17">
        <f>data_survey!AW409</f>
        <v>3</v>
      </c>
      <c r="BF410" s="17">
        <f>data_survey!AX409</f>
        <v>3</v>
      </c>
      <c r="BG410" s="17"/>
    </row>
    <row r="411">
      <c r="A411" s="17">
        <f>if(data_survey!C410="Nam", 0, 1)</f>
        <v>0</v>
      </c>
      <c r="B411" s="17">
        <f>IFERROR(__xludf.DUMMYFUNCTION("LET(
  t, LOWER(TRIM(data_survey!E410)),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411" s="17">
        <f>IFERROR(__xludf.DUMMYFUNCTION("LET(
  t, LOWER(TRIM(data_survey!G410)),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11" s="17">
        <f>IFERROR(__xludf.DUMMYFUNCTION("LET(
  text, LOWER(data_survey!I410),
  IFERROR(
    IFS(
      REGEXMATCH(text,""ở cùng gia đình|ở trọ cùng gia đình""), 0,
      REGEXMATCH(text,""thuê trọ""), 1,
      REGEXMATCH(text,""ở ktx""), 2,
      REGEXMATCH(text,""có nhà tại khu vực đang học|c"&amp;"ó nhà|ở riêng tại chung cư""), 3,
      REGEXMATCH(text,""ở nhà người quen""), 4
    ),
  -1)
)"),0.0)</f>
        <v>0</v>
      </c>
      <c r="E411" s="17">
        <f>IFERROR(__xludf.DUMMYFUNCTION("LET(
  t, LOWER(TRIM(data_survey!K410)),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11" s="17">
        <f>IFERROR(__xludf.DUMMYFUNCTION("LET(
  t, LOWER(TRIM(data_survey!M410)),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11" s="17">
        <f>if(data_survey!O410="Có", 1, 0)</f>
        <v>1</v>
      </c>
      <c r="H411" s="17">
        <f>if(data_survey!R410="", 0, data_survey!R410)</f>
        <v>2</v>
      </c>
      <c r="I411" s="17">
        <f>data_survey!W410</f>
        <v>20</v>
      </c>
      <c r="J411" s="17">
        <f>if(data_survey!AF410="Không áp lực", 0, if(data_survey!AF410="Có chút áp lực", 1, if(data_survey!AF410="Áp lực nhiều", 2, 3)))</f>
        <v>1</v>
      </c>
      <c r="K411" s="17">
        <f>SWITCH(data_survey!AG410,
 "Không ảnh hưởng",0,
 "Có chút ảnh hưởng",1,
 "Ảnh hưởng nhiều",2,
 "Ảnh hưởng rất nhiều",3)</f>
        <v>2</v>
      </c>
      <c r="L411" s="17">
        <f>SWITCH(data_survey!AD410,
 "Không",0,
 "Có một chút",1,
 "Rất lo lắng",2)</f>
        <v>2</v>
      </c>
      <c r="M411" s="17">
        <f>SWITCH(data_survey!AE410,
 "Không",0,
 "Có một chút",1,
 "Nhiều",2)</f>
        <v>1</v>
      </c>
      <c r="N411" s="17">
        <f>data_survey!BV410</f>
        <v>3</v>
      </c>
      <c r="O411" s="17">
        <f>SWITCH(data_survey!BY410,
 "Không",0,
 "Có",1,
 "Nhiều",2)</f>
        <v>1</v>
      </c>
      <c r="P411" s="17">
        <f>if(data_survey!BW410="Không", 0, 1)</f>
        <v>1</v>
      </c>
      <c r="Q411" s="17">
        <f>IF(OR(
ISNUMBER(SEARCH("cha",data_survey!BX410)),
ISNUMBER(SEARCH("mẹ",data_survey!BX410)),
ISNUMBER(SEARCH("ba mẹ",data_survey!BX410)),
ISNUMBER(SEARCH("bame",data_survey!BX410)),
ISNUMBER(SEARCH("gia đình",data_survey!BX410)),
ISNUMBER(SEARCH("chị",data_survey!BX410)),
ISNUMBER(SEARCH("anh",data_survey!BX410)),
ISNUMBER(SEARCH("ông bà",data_survey!BX410)),
ISNUMBER(SEARCH("giám hộ",data_survey!BX410))
),1,
IF(OR(
ISNUMBER(SEARCH("bản thân",data_survey!BX410)),
ISNUMBER(SEARCH("tự mình",data_survey!BX410)),
ISNUMBER(SEARCH("tự bản thân",data_survey!BX410)),
ISNUMBER(SEARCH("tiền đi làm",data_survey!BX410)),
ISNUMBER(SEARCH("nghiên cứu khoa học",data_survey!BX410)),
ISNUMBER(SEARCH("một nửa lo",data_survey!BX410))
),2,
IF(OR(
ISNUMBER(SEARCH("học bổng",data_survey!BX410)),
ISNUMBER(SEARCH("giảm học phí",data_survey!BX410)),
ISNUMBER(SEARCH("không cần HP",data_survey!BX410)),
ISNUMBER(SEARCH("sư phạm",data_survey!BX410))
),3,4)))</f>
        <v>1</v>
      </c>
      <c r="R411" s="17">
        <f>data_survey!AN410</f>
        <v>2</v>
      </c>
      <c r="S411" s="17">
        <f>data_survey!AJ410</f>
        <v>3</v>
      </c>
      <c r="T411" s="17">
        <f>data_survey!AJ410</f>
        <v>3</v>
      </c>
      <c r="U411" s="17">
        <f>data_survey!CI410</f>
        <v>1</v>
      </c>
      <c r="V411" s="17">
        <f>data_survey!CG410</f>
        <v>1</v>
      </c>
      <c r="W411" s="17">
        <f>data_survey!CE410</f>
        <v>1</v>
      </c>
      <c r="X411" s="17">
        <f>data_survey!CC410</f>
        <v>2</v>
      </c>
      <c r="Y411" s="17">
        <f>data_survey!CA410</f>
        <v>1</v>
      </c>
      <c r="Z411" s="17">
        <f>data_survey!BN410</f>
        <v>4</v>
      </c>
      <c r="AA411" s="17">
        <f>data_survey!BP410</f>
        <v>1</v>
      </c>
      <c r="AB411" s="17">
        <f>data_survey!BQ410</f>
        <v>4</v>
      </c>
      <c r="AC411" s="17">
        <f>data_survey!BT410</f>
        <v>1</v>
      </c>
      <c r="AD411" s="17">
        <f>data_survey!CU410</f>
        <v>0</v>
      </c>
      <c r="AE411" s="17">
        <f>data_survey!CV410</f>
        <v>1</v>
      </c>
      <c r="AF411" s="17">
        <f>data_survey!CW410</f>
        <v>0</v>
      </c>
      <c r="AG411" s="17">
        <f>data_survey!CO410</f>
        <v>0</v>
      </c>
      <c r="AH411" s="17">
        <f>data_survey!DA410</f>
        <v>0</v>
      </c>
      <c r="AI411" s="17">
        <f>data_survey!DC410</f>
        <v>0</v>
      </c>
      <c r="AJ411" s="17">
        <f>data_survey!DQ410</f>
        <v>0</v>
      </c>
      <c r="AK411" s="17">
        <f>data_survey!DF410</f>
        <v>1</v>
      </c>
      <c r="AL411" s="17">
        <f>if(AK411=1, data_survey!DN410, 0)</f>
        <v>1.5</v>
      </c>
      <c r="AM411" s="17">
        <f>data_survey!CM410</f>
        <v>1.5</v>
      </c>
      <c r="AN411" s="17">
        <f>data_survey!DH410</f>
        <v>1</v>
      </c>
      <c r="AO411" s="17">
        <f>data_survey!DJ410</f>
        <v>0</v>
      </c>
      <c r="AP411" s="17">
        <f>data_survey!DL410</f>
        <v>0</v>
      </c>
      <c r="AQ411" s="17">
        <f>data_survey!BC410</f>
        <v>3</v>
      </c>
      <c r="AR411" s="17">
        <f>data_survey!BD410</f>
        <v>2</v>
      </c>
      <c r="AS411" s="17">
        <f>data_survey!BE410</f>
        <v>3</v>
      </c>
      <c r="AT411" s="17">
        <f>data_survey!BF410</f>
        <v>1</v>
      </c>
      <c r="AU411" s="17">
        <f>data_survey!BG410</f>
        <v>3</v>
      </c>
      <c r="AV411" s="17">
        <f>data_survey!BH410</f>
        <v>1</v>
      </c>
      <c r="AW411" s="17">
        <f>data_survey!BI410</f>
        <v>3</v>
      </c>
      <c r="AX411" s="17">
        <f>data_survey!AP410</f>
        <v>2</v>
      </c>
      <c r="AY411" s="17">
        <f>data_survey!AQ410</f>
        <v>1</v>
      </c>
      <c r="AZ411" s="17">
        <f>data_survey!AR410</f>
        <v>1</v>
      </c>
      <c r="BA411" s="17">
        <f>data_survey!AS410</f>
        <v>1</v>
      </c>
      <c r="BB411" s="17">
        <f>data_survey!AT410</f>
        <v>2</v>
      </c>
      <c r="BC411" s="17">
        <f>data_survey!AU410</f>
        <v>1</v>
      </c>
      <c r="BD411" s="17">
        <f>data_survey!AV410</f>
        <v>1</v>
      </c>
      <c r="BE411" s="17">
        <f>data_survey!AW410</f>
        <v>1</v>
      </c>
      <c r="BF411" s="17">
        <f>data_survey!AX410</f>
        <v>1</v>
      </c>
      <c r="BG411" s="17"/>
    </row>
    <row r="412">
      <c r="A412" s="17">
        <f>if(data_survey!C411="Nam", 0, 1)</f>
        <v>0</v>
      </c>
      <c r="B412" s="17">
        <f>IFERROR(__xludf.DUMMYFUNCTION("LET(
  t, LOWER(TRIM(data_survey!E411)),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12" s="17">
        <f>IFERROR(__xludf.DUMMYFUNCTION("LET(
  t, LOWER(TRIM(data_survey!G411)),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12" s="17">
        <f>IFERROR(__xludf.DUMMYFUNCTION("LET(
  text, LOWER(data_survey!I411),
  IFERROR(
    IFS(
      REGEXMATCH(text,""ở cùng gia đình|ở trọ cùng gia đình""), 0,
      REGEXMATCH(text,""thuê trọ""), 1,
      REGEXMATCH(text,""ở ktx""), 2,
      REGEXMATCH(text,""có nhà tại khu vực đang học|c"&amp;"ó nhà|ở riêng tại chung cư""), 3,
      REGEXMATCH(text,""ở nhà người quen""), 4
    ),
  -1)
)"),0.0)</f>
        <v>0</v>
      </c>
      <c r="E412" s="17">
        <f>IFERROR(__xludf.DUMMYFUNCTION("LET(
  t, LOWER(TRIM(data_survey!K411)),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12" s="17">
        <f>IFERROR(__xludf.DUMMYFUNCTION("LET(
  t, LOWER(TRIM(data_survey!M411)),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12" s="17">
        <f>if(data_survey!O411="Có", 1, 0)</f>
        <v>0</v>
      </c>
      <c r="H412" s="17">
        <f>if(data_survey!R411="", 0, data_survey!R411)</f>
        <v>0</v>
      </c>
      <c r="I412" s="17">
        <f>data_survey!W411</f>
        <v>0</v>
      </c>
      <c r="J412" s="17">
        <f>if(data_survey!AF411="Không áp lực", 0, if(data_survey!AF411="Có chút áp lực", 1, if(data_survey!AF411="Áp lực nhiều", 2, 3)))</f>
        <v>2</v>
      </c>
      <c r="K412" s="17">
        <f>SWITCH(data_survey!AG411,
 "Không ảnh hưởng",0,
 "Có chút ảnh hưởng",1,
 "Ảnh hưởng nhiều",2,
 "Ảnh hưởng rất nhiều",3)</f>
        <v>1</v>
      </c>
      <c r="L412" s="17">
        <f>SWITCH(data_survey!AD411,
 "Không",0,
 "Có một chút",1,
 "Rất lo lắng",2)</f>
        <v>2</v>
      </c>
      <c r="M412" s="17">
        <f>SWITCH(data_survey!AE411,
 "Không",0,
 "Có một chút",1,
 "Nhiều",2)</f>
        <v>1</v>
      </c>
      <c r="N412" s="17">
        <f>data_survey!BV411</f>
        <v>4</v>
      </c>
      <c r="O412" s="17">
        <f>SWITCH(data_survey!BY411,
 "Không",0,
 "Có",1,
 "Nhiều",2)</f>
        <v>0</v>
      </c>
      <c r="P412" s="17">
        <f>if(data_survey!BW411="Không", 0, 1)</f>
        <v>0</v>
      </c>
      <c r="Q412" s="17">
        <f>IF(OR(
ISNUMBER(SEARCH("cha",data_survey!BX411)),
ISNUMBER(SEARCH("mẹ",data_survey!BX411)),
ISNUMBER(SEARCH("ba mẹ",data_survey!BX411)),
ISNUMBER(SEARCH("bame",data_survey!BX411)),
ISNUMBER(SEARCH("gia đình",data_survey!BX411)),
ISNUMBER(SEARCH("chị",data_survey!BX411)),
ISNUMBER(SEARCH("anh",data_survey!BX411)),
ISNUMBER(SEARCH("ông bà",data_survey!BX411)),
ISNUMBER(SEARCH("giám hộ",data_survey!BX411))
),1,
IF(OR(
ISNUMBER(SEARCH("bản thân",data_survey!BX411)),
ISNUMBER(SEARCH("tự mình",data_survey!BX411)),
ISNUMBER(SEARCH("tự bản thân",data_survey!BX411)),
ISNUMBER(SEARCH("tiền đi làm",data_survey!BX411)),
ISNUMBER(SEARCH("nghiên cứu khoa học",data_survey!BX411)),
ISNUMBER(SEARCH("một nửa lo",data_survey!BX411))
),2,
IF(OR(
ISNUMBER(SEARCH("học bổng",data_survey!BX411)),
ISNUMBER(SEARCH("giảm học phí",data_survey!BX411)),
ISNUMBER(SEARCH("không cần HP",data_survey!BX411)),
ISNUMBER(SEARCH("sư phạm",data_survey!BX411))
),3,4)))</f>
        <v>1</v>
      </c>
      <c r="R412" s="17">
        <f>data_survey!AN411</f>
        <v>2</v>
      </c>
      <c r="S412" s="17">
        <f>data_survey!AJ411</f>
        <v>2</v>
      </c>
      <c r="T412" s="17">
        <f>data_survey!AJ411</f>
        <v>2</v>
      </c>
      <c r="U412" s="17">
        <f>data_survey!CI411</f>
        <v>0</v>
      </c>
      <c r="V412" s="17">
        <f>data_survey!CG411</f>
        <v>0</v>
      </c>
      <c r="W412" s="17">
        <f>data_survey!CE411</f>
        <v>0</v>
      </c>
      <c r="X412" s="17">
        <f>data_survey!CC411</f>
        <v>1</v>
      </c>
      <c r="Y412" s="17">
        <f>data_survey!CA411</f>
        <v>0</v>
      </c>
      <c r="Z412" s="17">
        <f>data_survey!BN411</f>
        <v>1</v>
      </c>
      <c r="AA412" s="17">
        <f>data_survey!BP411</f>
        <v>0</v>
      </c>
      <c r="AB412" s="17">
        <f>data_survey!BQ411</f>
        <v>1</v>
      </c>
      <c r="AC412" s="17">
        <f>data_survey!BT411</f>
        <v>0</v>
      </c>
      <c r="AD412" s="17">
        <f>data_survey!CU411</f>
        <v>1</v>
      </c>
      <c r="AE412" s="17">
        <f>data_survey!CV411</f>
        <v>1</v>
      </c>
      <c r="AF412" s="17">
        <f>data_survey!CW411</f>
        <v>1</v>
      </c>
      <c r="AG412" s="17">
        <f>data_survey!CO411</f>
        <v>1</v>
      </c>
      <c r="AH412" s="17">
        <f>data_survey!DA411</f>
        <v>0</v>
      </c>
      <c r="AI412" s="17">
        <f>data_survey!DC411</f>
        <v>0</v>
      </c>
      <c r="AJ412" s="17">
        <f>data_survey!DQ411</f>
        <v>0</v>
      </c>
      <c r="AK412" s="17">
        <f>data_survey!DF411</f>
        <v>1</v>
      </c>
      <c r="AL412" s="17">
        <f>if(AK412=1, data_survey!DN411, 0)</f>
        <v>0.5</v>
      </c>
      <c r="AM412" s="17">
        <f>data_survey!CM411</f>
        <v>1.5</v>
      </c>
      <c r="AN412" s="17">
        <f>data_survey!DH411</f>
        <v>0</v>
      </c>
      <c r="AO412" s="17">
        <f>data_survey!DJ411</f>
        <v>0</v>
      </c>
      <c r="AP412" s="17">
        <f>data_survey!DL411</f>
        <v>1</v>
      </c>
      <c r="AQ412" s="17">
        <f>data_survey!BC411</f>
        <v>1</v>
      </c>
      <c r="AR412" s="17">
        <f>data_survey!BD411</f>
        <v>1</v>
      </c>
      <c r="AS412" s="17">
        <f>data_survey!BE411</f>
        <v>1</v>
      </c>
      <c r="AT412" s="17">
        <f>data_survey!BF411</f>
        <v>1</v>
      </c>
      <c r="AU412" s="17">
        <f>data_survey!BG411</f>
        <v>1</v>
      </c>
      <c r="AV412" s="17">
        <f>data_survey!BH411</f>
        <v>1</v>
      </c>
      <c r="AW412" s="17">
        <f>data_survey!BI411</f>
        <v>1</v>
      </c>
      <c r="AX412" s="17">
        <f>data_survey!AP411</f>
        <v>1</v>
      </c>
      <c r="AY412" s="17">
        <f>data_survey!AQ411</f>
        <v>1</v>
      </c>
      <c r="AZ412" s="17">
        <f>data_survey!AR411</f>
        <v>1</v>
      </c>
      <c r="BA412" s="17">
        <f>data_survey!AS411</f>
        <v>1</v>
      </c>
      <c r="BB412" s="17">
        <f>data_survey!AT411</f>
        <v>1</v>
      </c>
      <c r="BC412" s="17">
        <f>data_survey!AU411</f>
        <v>1</v>
      </c>
      <c r="BD412" s="17">
        <f>data_survey!AV411</f>
        <v>1</v>
      </c>
      <c r="BE412" s="17">
        <f>data_survey!AW411</f>
        <v>1</v>
      </c>
      <c r="BF412" s="17">
        <f>data_survey!AX411</f>
        <v>1</v>
      </c>
      <c r="BG412" s="17"/>
    </row>
    <row r="413">
      <c r="A413" s="17">
        <f>if(data_survey!C412="Nam", 0, 1)</f>
        <v>1</v>
      </c>
      <c r="B413" s="17">
        <f>IFERROR(__xludf.DUMMYFUNCTION("LET(
  t, LOWER(TRIM(data_survey!E412)),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13" s="17">
        <f>IFERROR(__xludf.DUMMYFUNCTION("LET(
  t, LOWER(TRIM(data_survey!G412)),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13" s="17">
        <f>IFERROR(__xludf.DUMMYFUNCTION("LET(
  text, LOWER(data_survey!I412),
  IFERROR(
    IFS(
      REGEXMATCH(text,""ở cùng gia đình|ở trọ cùng gia đình""), 0,
      REGEXMATCH(text,""thuê trọ""), 1,
      REGEXMATCH(text,""ở ktx""), 2,
      REGEXMATCH(text,""có nhà tại khu vực đang học|c"&amp;"ó nhà|ở riêng tại chung cư""), 3,
      REGEXMATCH(text,""ở nhà người quen""), 4
    ),
  -1)
)"),0.0)</f>
        <v>0</v>
      </c>
      <c r="E413" s="17">
        <f>IFERROR(__xludf.DUMMYFUNCTION("LET(
  t, LOWER(TRIM(data_survey!K412)),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13" s="17">
        <f>IFERROR(__xludf.DUMMYFUNCTION("LET(
  t, LOWER(TRIM(data_survey!M412)),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13" s="17">
        <f>if(data_survey!O412="Có", 1, 0)</f>
        <v>0</v>
      </c>
      <c r="H413" s="17">
        <f>if(data_survey!R412="", 0, data_survey!R412)</f>
        <v>0</v>
      </c>
      <c r="I413" s="17">
        <f>data_survey!W412</f>
        <v>0</v>
      </c>
      <c r="J413" s="17">
        <f>if(data_survey!AF412="Không áp lực", 0, if(data_survey!AF412="Có chút áp lực", 1, if(data_survey!AF412="Áp lực nhiều", 2, 3)))</f>
        <v>0</v>
      </c>
      <c r="K413" s="17">
        <f>SWITCH(data_survey!AG412,
 "Không ảnh hưởng",0,
 "Có chút ảnh hưởng",1,
 "Ảnh hưởng nhiều",2,
 "Ảnh hưởng rất nhiều",3)</f>
        <v>1</v>
      </c>
      <c r="L413" s="17">
        <f>SWITCH(data_survey!AD412,
 "Không",0,
 "Có một chút",1,
 "Rất lo lắng",2)</f>
        <v>0</v>
      </c>
      <c r="M413" s="17">
        <f>SWITCH(data_survey!AE412,
 "Không",0,
 "Có một chút",1,
 "Nhiều",2)</f>
        <v>0</v>
      </c>
      <c r="N413" s="17">
        <f>data_survey!BV412</f>
        <v>5</v>
      </c>
      <c r="O413" s="17">
        <f>SWITCH(data_survey!BY412,
 "Không",0,
 "Có",1,
 "Nhiều",2)</f>
        <v>1</v>
      </c>
      <c r="P413" s="17">
        <f>if(data_survey!BW412="Không", 0, 1)</f>
        <v>0</v>
      </c>
      <c r="Q413" s="17">
        <f>IF(OR(
ISNUMBER(SEARCH("cha",data_survey!BX412)),
ISNUMBER(SEARCH("mẹ",data_survey!BX412)),
ISNUMBER(SEARCH("ba mẹ",data_survey!BX412)),
ISNUMBER(SEARCH("bame",data_survey!BX412)),
ISNUMBER(SEARCH("gia đình",data_survey!BX412)),
ISNUMBER(SEARCH("chị",data_survey!BX412)),
ISNUMBER(SEARCH("anh",data_survey!BX412)),
ISNUMBER(SEARCH("ông bà",data_survey!BX412)),
ISNUMBER(SEARCH("giám hộ",data_survey!BX412))
),1,
IF(OR(
ISNUMBER(SEARCH("bản thân",data_survey!BX412)),
ISNUMBER(SEARCH("tự mình",data_survey!BX412)),
ISNUMBER(SEARCH("tự bản thân",data_survey!BX412)),
ISNUMBER(SEARCH("tiền đi làm",data_survey!BX412)),
ISNUMBER(SEARCH("nghiên cứu khoa học",data_survey!BX412)),
ISNUMBER(SEARCH("một nửa lo",data_survey!BX412))
),2,
IF(OR(
ISNUMBER(SEARCH("học bổng",data_survey!BX412)),
ISNUMBER(SEARCH("giảm học phí",data_survey!BX412)),
ISNUMBER(SEARCH("không cần HP",data_survey!BX412)),
ISNUMBER(SEARCH("sư phạm",data_survey!BX412))
),3,4)))</f>
        <v>1</v>
      </c>
      <c r="R413" s="17">
        <f>data_survey!AN412</f>
        <v>0</v>
      </c>
      <c r="S413" s="17">
        <f>data_survey!AJ412</f>
        <v>1</v>
      </c>
      <c r="T413" s="17">
        <f>data_survey!AJ412</f>
        <v>1</v>
      </c>
      <c r="U413" s="17">
        <f>data_survey!CI412</f>
        <v>0</v>
      </c>
      <c r="V413" s="17">
        <f>data_survey!CG412</f>
        <v>0</v>
      </c>
      <c r="W413" s="17">
        <f>data_survey!CE412</f>
        <v>0</v>
      </c>
      <c r="X413" s="17">
        <f>data_survey!CC412</f>
        <v>0</v>
      </c>
      <c r="Y413" s="17">
        <f>data_survey!CA412</f>
        <v>1</v>
      </c>
      <c r="Z413" s="17">
        <f>data_survey!BN412</f>
        <v>4</v>
      </c>
      <c r="AA413" s="17">
        <f>data_survey!BP412</f>
        <v>1</v>
      </c>
      <c r="AB413" s="17">
        <f>data_survey!BQ412</f>
        <v>5</v>
      </c>
      <c r="AC413" s="17">
        <f>data_survey!BT412</f>
        <v>1</v>
      </c>
      <c r="AD413" s="17">
        <f>data_survey!CU412</f>
        <v>1</v>
      </c>
      <c r="AE413" s="17">
        <f>data_survey!CV412</f>
        <v>1</v>
      </c>
      <c r="AF413" s="17">
        <f>data_survey!CW412</f>
        <v>0</v>
      </c>
      <c r="AG413" s="17">
        <f>data_survey!CO412</f>
        <v>1</v>
      </c>
      <c r="AH413" s="17">
        <f>data_survey!DA412</f>
        <v>1</v>
      </c>
      <c r="AI413" s="17">
        <f>data_survey!DC412</f>
        <v>0</v>
      </c>
      <c r="AJ413" s="17">
        <f>data_survey!DQ412</f>
        <v>0</v>
      </c>
      <c r="AK413" s="17">
        <f>data_survey!DF412</f>
        <v>1</v>
      </c>
      <c r="AL413" s="17">
        <f>if(AK413=1, data_survey!DN412, 0)</f>
        <v>1.5</v>
      </c>
      <c r="AM413" s="17">
        <f>data_survey!CM412</f>
        <v>6</v>
      </c>
      <c r="AN413" s="17">
        <f>data_survey!DH412</f>
        <v>0</v>
      </c>
      <c r="AO413" s="17">
        <f>data_survey!DJ412</f>
        <v>0</v>
      </c>
      <c r="AP413" s="17">
        <f>data_survey!DL412</f>
        <v>0</v>
      </c>
      <c r="AQ413" s="17">
        <f>data_survey!BC412</f>
        <v>1</v>
      </c>
      <c r="AR413" s="17">
        <f>data_survey!BD412</f>
        <v>1</v>
      </c>
      <c r="AS413" s="17">
        <f>data_survey!BE412</f>
        <v>1</v>
      </c>
      <c r="AT413" s="17">
        <f>data_survey!BF412</f>
        <v>1</v>
      </c>
      <c r="AU413" s="17">
        <f>data_survey!BG412</f>
        <v>1</v>
      </c>
      <c r="AV413" s="17">
        <f>data_survey!BH412</f>
        <v>1</v>
      </c>
      <c r="AW413" s="17">
        <f>data_survey!BI412</f>
        <v>1</v>
      </c>
      <c r="AX413" s="17">
        <f>data_survey!AP412</f>
        <v>1</v>
      </c>
      <c r="AY413" s="17">
        <f>data_survey!AQ412</f>
        <v>1</v>
      </c>
      <c r="AZ413" s="17">
        <f>data_survey!AR412</f>
        <v>1</v>
      </c>
      <c r="BA413" s="17">
        <f>data_survey!AS412</f>
        <v>1</v>
      </c>
      <c r="BB413" s="17">
        <f>data_survey!AT412</f>
        <v>3</v>
      </c>
      <c r="BC413" s="17">
        <f>data_survey!AU412</f>
        <v>1</v>
      </c>
      <c r="BD413" s="17">
        <f>data_survey!AV412</f>
        <v>2</v>
      </c>
      <c r="BE413" s="17">
        <f>data_survey!AW412</f>
        <v>1</v>
      </c>
      <c r="BF413" s="17">
        <f>data_survey!AX412</f>
        <v>1</v>
      </c>
      <c r="BG413" s="17"/>
    </row>
    <row r="414">
      <c r="A414" s="17">
        <f>if(data_survey!C413="Nam", 0, 1)</f>
        <v>1</v>
      </c>
      <c r="B414" s="17">
        <f>IFERROR(__xludf.DUMMYFUNCTION("LET(
  t, LOWER(TRIM(data_survey!E413)),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14" s="17">
        <f>IFERROR(__xludf.DUMMYFUNCTION("LET(
  t, LOWER(TRIM(data_survey!G413)),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14" s="17">
        <f>IFERROR(__xludf.DUMMYFUNCTION("LET(
  text, LOWER(data_survey!I413),
  IFERROR(
    IFS(
      REGEXMATCH(text,""ở cùng gia đình|ở trọ cùng gia đình""), 0,
      REGEXMATCH(text,""thuê trọ""), 1,
      REGEXMATCH(text,""ở ktx""), 2,
      REGEXMATCH(text,""có nhà tại khu vực đang học|c"&amp;"ó nhà|ở riêng tại chung cư""), 3,
      REGEXMATCH(text,""ở nhà người quen""), 4
    ),
  -1)
)"),0.0)</f>
        <v>0</v>
      </c>
      <c r="E414" s="17">
        <f>IFERROR(__xludf.DUMMYFUNCTION("LET(
  t, LOWER(TRIM(data_survey!K413)),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14" s="17">
        <f>IFERROR(__xludf.DUMMYFUNCTION("LET(
  t, LOWER(TRIM(data_survey!M413)),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14" s="17">
        <f>if(data_survey!O413="Có", 1, 0)</f>
        <v>1</v>
      </c>
      <c r="H414" s="17">
        <f>if(data_survey!R413="", 0, data_survey!R413)</f>
        <v>1</v>
      </c>
      <c r="I414" s="17">
        <f>data_survey!W413</f>
        <v>7</v>
      </c>
      <c r="J414" s="17">
        <f>if(data_survey!AF413="Không áp lực", 0, if(data_survey!AF413="Có chút áp lực", 1, if(data_survey!AF413="Áp lực nhiều", 2, 3)))</f>
        <v>3</v>
      </c>
      <c r="K414" s="17">
        <f>SWITCH(data_survey!AG413,
 "Không ảnh hưởng",0,
 "Có chút ảnh hưởng",1,
 "Ảnh hưởng nhiều",2,
 "Ảnh hưởng rất nhiều",3)</f>
        <v>1</v>
      </c>
      <c r="L414" s="17">
        <f>SWITCH(data_survey!AD413,
 "Không",0,
 "Có một chút",1,
 "Rất lo lắng",2)</f>
        <v>2</v>
      </c>
      <c r="M414" s="17">
        <f>SWITCH(data_survey!AE413,
 "Không",0,
 "Có một chút",1,
 "Nhiều",2)</f>
        <v>2</v>
      </c>
      <c r="N414" s="17">
        <f>data_survey!BV413</f>
        <v>3</v>
      </c>
      <c r="O414" s="17">
        <f>SWITCH(data_survey!BY413,
 "Không",0,
 "Có",1,
 "Nhiều",2)</f>
        <v>1</v>
      </c>
      <c r="P414" s="17">
        <f>if(data_survey!BW413="Không", 0, 1)</f>
        <v>1</v>
      </c>
      <c r="Q414" s="17">
        <f>IF(OR(
ISNUMBER(SEARCH("cha",data_survey!BX413)),
ISNUMBER(SEARCH("mẹ",data_survey!BX413)),
ISNUMBER(SEARCH("ba mẹ",data_survey!BX413)),
ISNUMBER(SEARCH("bame",data_survey!BX413)),
ISNUMBER(SEARCH("gia đình",data_survey!BX413)),
ISNUMBER(SEARCH("chị",data_survey!BX413)),
ISNUMBER(SEARCH("anh",data_survey!BX413)),
ISNUMBER(SEARCH("ông bà",data_survey!BX413)),
ISNUMBER(SEARCH("giám hộ",data_survey!BX413))
),1,
IF(OR(
ISNUMBER(SEARCH("bản thân",data_survey!BX413)),
ISNUMBER(SEARCH("tự mình",data_survey!BX413)),
ISNUMBER(SEARCH("tự bản thân",data_survey!BX413)),
ISNUMBER(SEARCH("tiền đi làm",data_survey!BX413)),
ISNUMBER(SEARCH("nghiên cứu khoa học",data_survey!BX413)),
ISNUMBER(SEARCH("một nửa lo",data_survey!BX413))
),2,
IF(OR(
ISNUMBER(SEARCH("học bổng",data_survey!BX413)),
ISNUMBER(SEARCH("giảm học phí",data_survey!BX413)),
ISNUMBER(SEARCH("không cần HP",data_survey!BX413)),
ISNUMBER(SEARCH("sư phạm",data_survey!BX413))
),3,4)))</f>
        <v>1</v>
      </c>
      <c r="R414" s="17">
        <f>data_survey!AN413</f>
        <v>0</v>
      </c>
      <c r="S414" s="17">
        <f>data_survey!AJ413</f>
        <v>0</v>
      </c>
      <c r="T414" s="17">
        <f>data_survey!AJ413</f>
        <v>0</v>
      </c>
      <c r="U414" s="17">
        <f>data_survey!CI413</f>
        <v>1</v>
      </c>
      <c r="V414" s="17">
        <f>data_survey!CG413</f>
        <v>1</v>
      </c>
      <c r="W414" s="17">
        <f>data_survey!CE413</f>
        <v>1</v>
      </c>
      <c r="X414" s="17">
        <f>data_survey!CC413</f>
        <v>1</v>
      </c>
      <c r="Y414" s="17">
        <f>data_survey!CA413</f>
        <v>1</v>
      </c>
      <c r="Z414" s="17">
        <f>data_survey!BN413</f>
        <v>3</v>
      </c>
      <c r="AA414" s="17">
        <f>data_survey!BP413</f>
        <v>0</v>
      </c>
      <c r="AB414" s="17">
        <f>data_survey!BQ413</f>
        <v>5</v>
      </c>
      <c r="AC414" s="17">
        <f>data_survey!BT413</f>
        <v>1</v>
      </c>
      <c r="AD414" s="17">
        <f>data_survey!CU413</f>
        <v>1</v>
      </c>
      <c r="AE414" s="17">
        <f>data_survey!CV413</f>
        <v>0</v>
      </c>
      <c r="AF414" s="17">
        <f>data_survey!CW413</f>
        <v>0</v>
      </c>
      <c r="AG414" s="17">
        <f>data_survey!CO413</f>
        <v>0</v>
      </c>
      <c r="AH414" s="17">
        <f>data_survey!DA413</f>
        <v>0</v>
      </c>
      <c r="AI414" s="17">
        <f>data_survey!DC413</f>
        <v>0</v>
      </c>
      <c r="AJ414" s="17">
        <f>data_survey!DQ413</f>
        <v>0</v>
      </c>
      <c r="AK414" s="17">
        <f>data_survey!DF413</f>
        <v>0</v>
      </c>
      <c r="AL414" s="17">
        <f>if(AK414=1, data_survey!DN413, 0)</f>
        <v>0</v>
      </c>
      <c r="AM414" s="17">
        <f>data_survey!CM413</f>
        <v>6</v>
      </c>
      <c r="AN414" s="17">
        <f>data_survey!DH413</f>
        <v>0</v>
      </c>
      <c r="AO414" s="17">
        <f>data_survey!DJ413</f>
        <v>0</v>
      </c>
      <c r="AP414" s="17">
        <f>data_survey!DL413</f>
        <v>0</v>
      </c>
      <c r="AQ414" s="17">
        <f>data_survey!BC413</f>
        <v>2</v>
      </c>
      <c r="AR414" s="17">
        <f>data_survey!BD413</f>
        <v>2</v>
      </c>
      <c r="AS414" s="17">
        <f>data_survey!BE413</f>
        <v>2</v>
      </c>
      <c r="AT414" s="17">
        <f>data_survey!BF413</f>
        <v>2</v>
      </c>
      <c r="AU414" s="17">
        <f>data_survey!BG413</f>
        <v>4</v>
      </c>
      <c r="AV414" s="17">
        <f>data_survey!BH413</f>
        <v>2</v>
      </c>
      <c r="AW414" s="17">
        <f>data_survey!BI413</f>
        <v>2</v>
      </c>
      <c r="AX414" s="17">
        <f>data_survey!AP413</f>
        <v>2</v>
      </c>
      <c r="AY414" s="17">
        <f>data_survey!AQ413</f>
        <v>2</v>
      </c>
      <c r="AZ414" s="17">
        <f>data_survey!AR413</f>
        <v>4</v>
      </c>
      <c r="BA414" s="17">
        <f>data_survey!AS413</f>
        <v>4</v>
      </c>
      <c r="BB414" s="17">
        <f>data_survey!AT413</f>
        <v>4</v>
      </c>
      <c r="BC414" s="17">
        <f>data_survey!AU413</f>
        <v>4</v>
      </c>
      <c r="BD414" s="17">
        <f>data_survey!AV413</f>
        <v>2</v>
      </c>
      <c r="BE414" s="17">
        <f>data_survey!AW413</f>
        <v>1</v>
      </c>
      <c r="BF414" s="17">
        <f>data_survey!AX413</f>
        <v>2</v>
      </c>
      <c r="BG414" s="17"/>
    </row>
    <row r="415">
      <c r="A415" s="17">
        <f>if(data_survey!C414="Nam", 0, 1)</f>
        <v>1</v>
      </c>
      <c r="B415" s="17">
        <f>IFERROR(__xludf.DUMMYFUNCTION("LET(
  t, LOWER(TRIM(data_survey!E414)),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415" s="17">
        <f>IFERROR(__xludf.DUMMYFUNCTION("LET(
  t, LOWER(TRIM(data_survey!G414)),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15" s="17">
        <f>IFERROR(__xludf.DUMMYFUNCTION("LET(
  text, LOWER(data_survey!I414),
  IFERROR(
    IFS(
      REGEXMATCH(text,""ở cùng gia đình|ở trọ cùng gia đình""), 0,
      REGEXMATCH(text,""thuê trọ""), 1,
      REGEXMATCH(text,""ở ktx""), 2,
      REGEXMATCH(text,""có nhà tại khu vực đang học|c"&amp;"ó nhà|ở riêng tại chung cư""), 3,
      REGEXMATCH(text,""ở nhà người quen""), 4
    ),
  -1)
)"),1.0)</f>
        <v>1</v>
      </c>
      <c r="E415" s="17">
        <f>IFERROR(__xludf.DUMMYFUNCTION("LET(
  t, LOWER(TRIM(data_survey!K414)),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15" s="17">
        <f>IFERROR(__xludf.DUMMYFUNCTION("LET(
  t, LOWER(TRIM(data_survey!M414)),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15" s="17">
        <f>if(data_survey!O414="Có", 1, 0)</f>
        <v>0</v>
      </c>
      <c r="H415" s="17">
        <f>if(data_survey!R414="", 0, data_survey!R414)</f>
        <v>0</v>
      </c>
      <c r="I415" s="17">
        <f>data_survey!W414</f>
        <v>0</v>
      </c>
      <c r="J415" s="17">
        <f>if(data_survey!AF414="Không áp lực", 0, if(data_survey!AF414="Có chút áp lực", 1, if(data_survey!AF414="Áp lực nhiều", 2, 3)))</f>
        <v>0</v>
      </c>
      <c r="K415" s="17">
        <f>SWITCH(data_survey!AG414,
 "Không ảnh hưởng",0,
 "Có chút ảnh hưởng",1,
 "Ảnh hưởng nhiều",2,
 "Ảnh hưởng rất nhiều",3)</f>
        <v>2</v>
      </c>
      <c r="L415" s="17">
        <f>SWITCH(data_survey!AD414,
 "Không",0,
 "Có một chút",1,
 "Rất lo lắng",2)</f>
        <v>2</v>
      </c>
      <c r="M415" s="17">
        <f>SWITCH(data_survey!AE414,
 "Không",0,
 "Có một chút",1,
 "Nhiều",2)</f>
        <v>0</v>
      </c>
      <c r="N415" s="17">
        <f>data_survey!BV414</f>
        <v>1</v>
      </c>
      <c r="O415" s="17">
        <f>SWITCH(data_survey!BY414,
 "Không",0,
 "Có",1,
 "Nhiều",2)</f>
        <v>1</v>
      </c>
      <c r="P415" s="17">
        <f>if(data_survey!BW414="Không", 0, 1)</f>
        <v>1</v>
      </c>
      <c r="Q415" s="17">
        <f>IF(OR(
ISNUMBER(SEARCH("cha",data_survey!BX414)),
ISNUMBER(SEARCH("mẹ",data_survey!BX414)),
ISNUMBER(SEARCH("ba mẹ",data_survey!BX414)),
ISNUMBER(SEARCH("bame",data_survey!BX414)),
ISNUMBER(SEARCH("gia đình",data_survey!BX414)),
ISNUMBER(SEARCH("chị",data_survey!BX414)),
ISNUMBER(SEARCH("anh",data_survey!BX414)),
ISNUMBER(SEARCH("ông bà",data_survey!BX414)),
ISNUMBER(SEARCH("giám hộ",data_survey!BX414))
),1,
IF(OR(
ISNUMBER(SEARCH("bản thân",data_survey!BX414)),
ISNUMBER(SEARCH("tự mình",data_survey!BX414)),
ISNUMBER(SEARCH("tự bản thân",data_survey!BX414)),
ISNUMBER(SEARCH("tiền đi làm",data_survey!BX414)),
ISNUMBER(SEARCH("nghiên cứu khoa học",data_survey!BX414)),
ISNUMBER(SEARCH("một nửa lo",data_survey!BX414))
),2,
IF(OR(
ISNUMBER(SEARCH("học bổng",data_survey!BX414)),
ISNUMBER(SEARCH("giảm học phí",data_survey!BX414)),
ISNUMBER(SEARCH("không cần HP",data_survey!BX414)),
ISNUMBER(SEARCH("sư phạm",data_survey!BX414))
),3,4)))</f>
        <v>1</v>
      </c>
      <c r="R415" s="17">
        <f>data_survey!AN414</f>
        <v>1</v>
      </c>
      <c r="S415" s="17">
        <f>data_survey!AJ414</f>
        <v>1</v>
      </c>
      <c r="T415" s="17">
        <f>data_survey!AJ414</f>
        <v>1</v>
      </c>
      <c r="U415" s="17">
        <f>data_survey!CI414</f>
        <v>2</v>
      </c>
      <c r="V415" s="17">
        <f>data_survey!CG414</f>
        <v>2</v>
      </c>
      <c r="W415" s="17">
        <f>data_survey!CE414</f>
        <v>2</v>
      </c>
      <c r="X415" s="17">
        <f>data_survey!CC414</f>
        <v>1</v>
      </c>
      <c r="Y415" s="17">
        <f>data_survey!CA414</f>
        <v>2</v>
      </c>
      <c r="Z415" s="17">
        <f>data_survey!BN414</f>
        <v>1</v>
      </c>
      <c r="AA415" s="17">
        <f>data_survey!BP414</f>
        <v>0</v>
      </c>
      <c r="AB415" s="17">
        <f>data_survey!BQ414</f>
        <v>1</v>
      </c>
      <c r="AC415" s="17">
        <f>data_survey!BT414</f>
        <v>0</v>
      </c>
      <c r="AD415" s="17">
        <f>data_survey!CU414</f>
        <v>0</v>
      </c>
      <c r="AE415" s="17">
        <f>data_survey!CV414</f>
        <v>1</v>
      </c>
      <c r="AF415" s="17">
        <f>data_survey!CW414</f>
        <v>0</v>
      </c>
      <c r="AG415" s="17">
        <f>data_survey!CO414</f>
        <v>0</v>
      </c>
      <c r="AH415" s="17">
        <f>data_survey!DA414</f>
        <v>1</v>
      </c>
      <c r="AI415" s="17">
        <f>data_survey!DC414</f>
        <v>1</v>
      </c>
      <c r="AJ415" s="17">
        <f>data_survey!DQ414</f>
        <v>0</v>
      </c>
      <c r="AK415" s="17">
        <f>data_survey!DF414</f>
        <v>0</v>
      </c>
      <c r="AL415" s="17">
        <f>if(AK415=1, data_survey!DN414, 0)</f>
        <v>0</v>
      </c>
      <c r="AM415" s="17">
        <f>data_survey!CM414</f>
        <v>3.5</v>
      </c>
      <c r="AN415" s="17">
        <f>data_survey!DH414</f>
        <v>0</v>
      </c>
      <c r="AO415" s="17">
        <f>data_survey!DJ414</f>
        <v>0</v>
      </c>
      <c r="AP415" s="17">
        <f>data_survey!DL414</f>
        <v>0</v>
      </c>
      <c r="AQ415" s="17">
        <f>data_survey!BC414</f>
        <v>4</v>
      </c>
      <c r="AR415" s="17">
        <f>data_survey!BD414</f>
        <v>4</v>
      </c>
      <c r="AS415" s="17">
        <f>data_survey!BE414</f>
        <v>4</v>
      </c>
      <c r="AT415" s="17">
        <f>data_survey!BF414</f>
        <v>4</v>
      </c>
      <c r="AU415" s="17">
        <f>data_survey!BG414</f>
        <v>4</v>
      </c>
      <c r="AV415" s="17">
        <f>data_survey!BH414</f>
        <v>4</v>
      </c>
      <c r="AW415" s="17">
        <f>data_survey!BI414</f>
        <v>4</v>
      </c>
      <c r="AX415" s="17">
        <f>data_survey!AP414</f>
        <v>4</v>
      </c>
      <c r="AY415" s="17">
        <f>data_survey!AQ414</f>
        <v>4</v>
      </c>
      <c r="AZ415" s="17">
        <f>data_survey!AR414</f>
        <v>4</v>
      </c>
      <c r="BA415" s="17">
        <f>data_survey!AS414</f>
        <v>4</v>
      </c>
      <c r="BB415" s="17">
        <f>data_survey!AT414</f>
        <v>4</v>
      </c>
      <c r="BC415" s="17">
        <f>data_survey!AU414</f>
        <v>4</v>
      </c>
      <c r="BD415" s="17">
        <f>data_survey!AV414</f>
        <v>3</v>
      </c>
      <c r="BE415" s="17">
        <f>data_survey!AW414</f>
        <v>2</v>
      </c>
      <c r="BF415" s="17">
        <f>data_survey!AX414</f>
        <v>3</v>
      </c>
      <c r="BG415" s="17"/>
    </row>
    <row r="416">
      <c r="A416" s="17">
        <f>if(data_survey!C415="Nam", 0, 1)</f>
        <v>1</v>
      </c>
      <c r="B416" s="17">
        <f>IFERROR(__xludf.DUMMYFUNCTION("LET(
  t, LOWER(TRIM(data_survey!E415)),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16" s="17">
        <f>IFERROR(__xludf.DUMMYFUNCTION("LET(
  t, LOWER(TRIM(data_survey!G415)),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16" s="17">
        <f>IFERROR(__xludf.DUMMYFUNCTION("LET(
  text, LOWER(data_survey!I415),
  IFERROR(
    IFS(
      REGEXMATCH(text,""ở cùng gia đình|ở trọ cùng gia đình""), 0,
      REGEXMATCH(text,""thuê trọ""), 1,
      REGEXMATCH(text,""ở ktx""), 2,
      REGEXMATCH(text,""có nhà tại khu vực đang học|c"&amp;"ó nhà|ở riêng tại chung cư""), 3,
      REGEXMATCH(text,""ở nhà người quen""), 4
    ),
  -1)
)"),1.0)</f>
        <v>1</v>
      </c>
      <c r="E416" s="17">
        <f>IFERROR(__xludf.DUMMYFUNCTION("LET(
  t, LOWER(TRIM(data_survey!K415)),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16" s="17">
        <f>IFERROR(__xludf.DUMMYFUNCTION("LET(
  t, LOWER(TRIM(data_survey!M415)),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16" s="17">
        <f>if(data_survey!O415="Có", 1, 0)</f>
        <v>0</v>
      </c>
      <c r="H416" s="17">
        <f>if(data_survey!R415="", 0, data_survey!R415)</f>
        <v>0</v>
      </c>
      <c r="I416" s="17">
        <f>data_survey!W415</f>
        <v>0</v>
      </c>
      <c r="J416" s="17">
        <f>if(data_survey!AF415="Không áp lực", 0, if(data_survey!AF415="Có chút áp lực", 1, if(data_survey!AF415="Áp lực nhiều", 2, 3)))</f>
        <v>0</v>
      </c>
      <c r="K416" s="17">
        <f>SWITCH(data_survey!AG415,
 "Không ảnh hưởng",0,
 "Có chút ảnh hưởng",1,
 "Ảnh hưởng nhiều",2,
 "Ảnh hưởng rất nhiều",3)</f>
        <v>0</v>
      </c>
      <c r="L416" s="17">
        <f>SWITCH(data_survey!AD415,
 "Không",0,
 "Có một chút",1,
 "Rất lo lắng",2)</f>
        <v>0</v>
      </c>
      <c r="M416" s="17">
        <f>SWITCH(data_survey!AE415,
 "Không",0,
 "Có một chút",1,
 "Nhiều",2)</f>
        <v>0</v>
      </c>
      <c r="N416" s="17">
        <f>data_survey!BV415</f>
        <v>3</v>
      </c>
      <c r="O416" s="17">
        <f>SWITCH(data_survey!BY415,
 "Không",0,
 "Có",1,
 "Nhiều",2)</f>
        <v>0</v>
      </c>
      <c r="P416" s="17">
        <f>if(data_survey!BW415="Không", 0, 1)</f>
        <v>0</v>
      </c>
      <c r="Q416" s="17">
        <f>IF(OR(
ISNUMBER(SEARCH("cha",data_survey!BX415)),
ISNUMBER(SEARCH("mẹ",data_survey!BX415)),
ISNUMBER(SEARCH("ba mẹ",data_survey!BX415)),
ISNUMBER(SEARCH("bame",data_survey!BX415)),
ISNUMBER(SEARCH("gia đình",data_survey!BX415)),
ISNUMBER(SEARCH("chị",data_survey!BX415)),
ISNUMBER(SEARCH("anh",data_survey!BX415)),
ISNUMBER(SEARCH("ông bà",data_survey!BX415)),
ISNUMBER(SEARCH("giám hộ",data_survey!BX415))
),1,
IF(OR(
ISNUMBER(SEARCH("bản thân",data_survey!BX415)),
ISNUMBER(SEARCH("tự mình",data_survey!BX415)),
ISNUMBER(SEARCH("tự bản thân",data_survey!BX415)),
ISNUMBER(SEARCH("tiền đi làm",data_survey!BX415)),
ISNUMBER(SEARCH("nghiên cứu khoa học",data_survey!BX415)),
ISNUMBER(SEARCH("một nửa lo",data_survey!BX415))
),2,
IF(OR(
ISNUMBER(SEARCH("học bổng",data_survey!BX415)),
ISNUMBER(SEARCH("giảm học phí",data_survey!BX415)),
ISNUMBER(SEARCH("không cần HP",data_survey!BX415)),
ISNUMBER(SEARCH("sư phạm",data_survey!BX415))
),3,4)))</f>
        <v>1</v>
      </c>
      <c r="R416" s="17">
        <f>data_survey!AN415</f>
        <v>0</v>
      </c>
      <c r="S416" s="17">
        <f>data_survey!AJ415</f>
        <v>0</v>
      </c>
      <c r="T416" s="17">
        <f>data_survey!AJ415</f>
        <v>0</v>
      </c>
      <c r="U416" s="17">
        <f>data_survey!CI415</f>
        <v>0</v>
      </c>
      <c r="V416" s="17">
        <f>data_survey!CG415</f>
        <v>1</v>
      </c>
      <c r="W416" s="17">
        <f>data_survey!CE415</f>
        <v>0</v>
      </c>
      <c r="X416" s="17">
        <f>data_survey!CC415</f>
        <v>0</v>
      </c>
      <c r="Y416" s="17">
        <f>data_survey!CA415</f>
        <v>0</v>
      </c>
      <c r="Z416" s="17">
        <f>data_survey!BN415</f>
        <v>4</v>
      </c>
      <c r="AA416" s="17">
        <f>data_survey!BP415</f>
        <v>1</v>
      </c>
      <c r="AB416" s="17">
        <f>data_survey!BQ415</f>
        <v>2</v>
      </c>
      <c r="AC416" s="17">
        <f>data_survey!BT415</f>
        <v>0</v>
      </c>
      <c r="AD416" s="17">
        <f>data_survey!CU415</f>
        <v>0</v>
      </c>
      <c r="AE416" s="17">
        <f>data_survey!CV415</f>
        <v>0</v>
      </c>
      <c r="AF416" s="17">
        <f>data_survey!CW415</f>
        <v>0</v>
      </c>
      <c r="AG416" s="17">
        <f>data_survey!CO415</f>
        <v>1</v>
      </c>
      <c r="AH416" s="17">
        <f>data_survey!DA415</f>
        <v>1</v>
      </c>
      <c r="AI416" s="17">
        <f>data_survey!DC415</f>
        <v>0</v>
      </c>
      <c r="AJ416" s="17">
        <f>data_survey!DQ415</f>
        <v>0</v>
      </c>
      <c r="AK416" s="17">
        <f>data_survey!DF415</f>
        <v>1</v>
      </c>
      <c r="AL416" s="17">
        <f>if(AK416=1, data_survey!DN415, 0)</f>
        <v>1.5</v>
      </c>
      <c r="AM416" s="17">
        <f>data_survey!CM415</f>
        <v>3.5</v>
      </c>
      <c r="AN416" s="17">
        <f>data_survey!DH415</f>
        <v>0</v>
      </c>
      <c r="AO416" s="17">
        <f>data_survey!DJ415</f>
        <v>0</v>
      </c>
      <c r="AP416" s="17">
        <f>data_survey!DL415</f>
        <v>0</v>
      </c>
      <c r="AQ416" s="17">
        <f>data_survey!BC415</f>
        <v>1</v>
      </c>
      <c r="AR416" s="17">
        <f>data_survey!BD415</f>
        <v>1</v>
      </c>
      <c r="AS416" s="17">
        <f>data_survey!BE415</f>
        <v>1</v>
      </c>
      <c r="AT416" s="17">
        <f>data_survey!BF415</f>
        <v>1</v>
      </c>
      <c r="AU416" s="17">
        <f>data_survey!BG415</f>
        <v>4</v>
      </c>
      <c r="AV416" s="17">
        <f>data_survey!BH415</f>
        <v>1</v>
      </c>
      <c r="AW416" s="17">
        <f>data_survey!BI415</f>
        <v>1</v>
      </c>
      <c r="AX416" s="17">
        <f>data_survey!AP415</f>
        <v>1</v>
      </c>
      <c r="AY416" s="17">
        <f>data_survey!AQ415</f>
        <v>1</v>
      </c>
      <c r="AZ416" s="17">
        <f>data_survey!AR415</f>
        <v>1</v>
      </c>
      <c r="BA416" s="17">
        <f>data_survey!AS415</f>
        <v>1</v>
      </c>
      <c r="BB416" s="17">
        <f>data_survey!AT415</f>
        <v>1</v>
      </c>
      <c r="BC416" s="17">
        <f>data_survey!AU415</f>
        <v>1</v>
      </c>
      <c r="BD416" s="17">
        <f>data_survey!AV415</f>
        <v>1</v>
      </c>
      <c r="BE416" s="17">
        <f>data_survey!AW415</f>
        <v>1</v>
      </c>
      <c r="BF416" s="17">
        <f>data_survey!AX415</f>
        <v>1</v>
      </c>
      <c r="BG416" s="17"/>
    </row>
    <row r="417">
      <c r="A417" s="17">
        <f>if(data_survey!C416="Nam", 0, 1)</f>
        <v>1</v>
      </c>
      <c r="B417" s="17">
        <f>IFERROR(__xludf.DUMMYFUNCTION("LET(
  t, LOWER(TRIM(data_survey!E416)),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17" s="17">
        <f>IFERROR(__xludf.DUMMYFUNCTION("LET(
  t, LOWER(TRIM(data_survey!G416)),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417" s="17">
        <f>IFERROR(__xludf.DUMMYFUNCTION("LET(
  text, LOWER(data_survey!I416),
  IFERROR(
    IFS(
      REGEXMATCH(text,""ở cùng gia đình|ở trọ cùng gia đình""), 0,
      REGEXMATCH(text,""thuê trọ""), 1,
      REGEXMATCH(text,""ở ktx""), 2,
      REGEXMATCH(text,""có nhà tại khu vực đang học|c"&amp;"ó nhà|ở riêng tại chung cư""), 3,
      REGEXMATCH(text,""ở nhà người quen""), 4
    ),
  -1)
)"),0.0)</f>
        <v>0</v>
      </c>
      <c r="E417" s="17">
        <f>IFERROR(__xludf.DUMMYFUNCTION("LET(
  t, LOWER(TRIM(data_survey!K416)),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17" s="17">
        <f>IFERROR(__xludf.DUMMYFUNCTION("LET(
  t, LOWER(TRIM(data_survey!M416)),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17" s="17">
        <f>if(data_survey!O416="Có", 1, 0)</f>
        <v>0</v>
      </c>
      <c r="H417" s="17">
        <f>if(data_survey!R416="", 0, data_survey!R416)</f>
        <v>0</v>
      </c>
      <c r="I417" s="17">
        <f>data_survey!W416</f>
        <v>0</v>
      </c>
      <c r="J417" s="17">
        <f>if(data_survey!AF416="Không áp lực", 0, if(data_survey!AF416="Có chút áp lực", 1, if(data_survey!AF416="Áp lực nhiều", 2, 3)))</f>
        <v>1</v>
      </c>
      <c r="K417" s="17">
        <f>SWITCH(data_survey!AG416,
 "Không ảnh hưởng",0,
 "Có chút ảnh hưởng",1,
 "Ảnh hưởng nhiều",2,
 "Ảnh hưởng rất nhiều",3)</f>
        <v>1</v>
      </c>
      <c r="L417" s="17">
        <f>SWITCH(data_survey!AD416,
 "Không",0,
 "Có một chút",1,
 "Rất lo lắng",2)</f>
        <v>2</v>
      </c>
      <c r="M417" s="17">
        <f>SWITCH(data_survey!AE416,
 "Không",0,
 "Có một chút",1,
 "Nhiều",2)</f>
        <v>1</v>
      </c>
      <c r="N417" s="17">
        <f>data_survey!BV416</f>
        <v>3</v>
      </c>
      <c r="O417" s="17">
        <f>SWITCH(data_survey!BY416,
 "Không",0,
 "Có",1,
 "Nhiều",2)</f>
        <v>0</v>
      </c>
      <c r="P417" s="17">
        <f>if(data_survey!BW416="Không", 0, 1)</f>
        <v>0</v>
      </c>
      <c r="Q417" s="17">
        <f>IF(OR(
ISNUMBER(SEARCH("cha",data_survey!BX416)),
ISNUMBER(SEARCH("mẹ",data_survey!BX416)),
ISNUMBER(SEARCH("ba mẹ",data_survey!BX416)),
ISNUMBER(SEARCH("bame",data_survey!BX416)),
ISNUMBER(SEARCH("gia đình",data_survey!BX416)),
ISNUMBER(SEARCH("chị",data_survey!BX416)),
ISNUMBER(SEARCH("anh",data_survey!BX416)),
ISNUMBER(SEARCH("ông bà",data_survey!BX416)),
ISNUMBER(SEARCH("giám hộ",data_survey!BX416))
),1,
IF(OR(
ISNUMBER(SEARCH("bản thân",data_survey!BX416)),
ISNUMBER(SEARCH("tự mình",data_survey!BX416)),
ISNUMBER(SEARCH("tự bản thân",data_survey!BX416)),
ISNUMBER(SEARCH("tiền đi làm",data_survey!BX416)),
ISNUMBER(SEARCH("nghiên cứu khoa học",data_survey!BX416)),
ISNUMBER(SEARCH("một nửa lo",data_survey!BX416))
),2,
IF(OR(
ISNUMBER(SEARCH("học bổng",data_survey!BX416)),
ISNUMBER(SEARCH("giảm học phí",data_survey!BX416)),
ISNUMBER(SEARCH("không cần HP",data_survey!BX416)),
ISNUMBER(SEARCH("sư phạm",data_survey!BX416))
),3,4)))</f>
        <v>1</v>
      </c>
      <c r="R417" s="17">
        <f>data_survey!AN416</f>
        <v>1</v>
      </c>
      <c r="S417" s="17">
        <f>data_survey!AJ416</f>
        <v>2</v>
      </c>
      <c r="T417" s="17">
        <f>data_survey!AJ416</f>
        <v>2</v>
      </c>
      <c r="U417" s="17">
        <f>data_survey!CI416</f>
        <v>0</v>
      </c>
      <c r="V417" s="17">
        <f>data_survey!CG416</f>
        <v>0</v>
      </c>
      <c r="W417" s="17">
        <f>data_survey!CE416</f>
        <v>0</v>
      </c>
      <c r="X417" s="17">
        <f>data_survey!CC416</f>
        <v>0</v>
      </c>
      <c r="Y417" s="17">
        <f>data_survey!CA416</f>
        <v>1</v>
      </c>
      <c r="Z417" s="17">
        <f>data_survey!BN416</f>
        <v>4</v>
      </c>
      <c r="AA417" s="17">
        <f>data_survey!BP416</f>
        <v>0</v>
      </c>
      <c r="AB417" s="17">
        <f>data_survey!BQ416</f>
        <v>3</v>
      </c>
      <c r="AC417" s="17">
        <f>data_survey!BT416</f>
        <v>0</v>
      </c>
      <c r="AD417" s="17">
        <f>data_survey!CU416</f>
        <v>0</v>
      </c>
      <c r="AE417" s="17">
        <f>data_survey!CV416</f>
        <v>1</v>
      </c>
      <c r="AF417" s="17">
        <f>data_survey!CW416</f>
        <v>0</v>
      </c>
      <c r="AG417" s="17">
        <f>data_survey!CO416</f>
        <v>0</v>
      </c>
      <c r="AH417" s="17">
        <f>data_survey!DA416</f>
        <v>0</v>
      </c>
      <c r="AI417" s="17">
        <f>data_survey!DC416</f>
        <v>0</v>
      </c>
      <c r="AJ417" s="17">
        <f>data_survey!DQ416</f>
        <v>0</v>
      </c>
      <c r="AK417" s="17">
        <f>data_survey!DF416</f>
        <v>0</v>
      </c>
      <c r="AL417" s="17">
        <f>if(AK417=1, data_survey!DN416, 0)</f>
        <v>0</v>
      </c>
      <c r="AM417" s="17">
        <f>data_survey!CM416</f>
        <v>3.5</v>
      </c>
      <c r="AN417" s="17">
        <f>data_survey!DH416</f>
        <v>0</v>
      </c>
      <c r="AO417" s="17">
        <f>data_survey!DJ416</f>
        <v>0</v>
      </c>
      <c r="AP417" s="17">
        <f>data_survey!DL416</f>
        <v>0</v>
      </c>
      <c r="AQ417" s="17">
        <f>data_survey!BC416</f>
        <v>2</v>
      </c>
      <c r="AR417" s="17">
        <f>data_survey!BD416</f>
        <v>1</v>
      </c>
      <c r="AS417" s="17">
        <f>data_survey!BE416</f>
        <v>2</v>
      </c>
      <c r="AT417" s="17">
        <f>data_survey!BF416</f>
        <v>1</v>
      </c>
      <c r="AU417" s="17">
        <f>data_survey!BG416</f>
        <v>4</v>
      </c>
      <c r="AV417" s="17">
        <f>data_survey!BH416</f>
        <v>1</v>
      </c>
      <c r="AW417" s="17">
        <f>data_survey!BI416</f>
        <v>2</v>
      </c>
      <c r="AX417" s="17">
        <f>data_survey!AP416</f>
        <v>1</v>
      </c>
      <c r="AY417" s="17">
        <f>data_survey!AQ416</f>
        <v>2</v>
      </c>
      <c r="AZ417" s="17">
        <f>data_survey!AR416</f>
        <v>2</v>
      </c>
      <c r="BA417" s="17">
        <f>data_survey!AS416</f>
        <v>2</v>
      </c>
      <c r="BB417" s="17">
        <f>data_survey!AT416</f>
        <v>1</v>
      </c>
      <c r="BC417" s="17">
        <f>data_survey!AU416</f>
        <v>1</v>
      </c>
      <c r="BD417" s="17">
        <f>data_survey!AV416</f>
        <v>1</v>
      </c>
      <c r="BE417" s="17">
        <f>data_survey!AW416</f>
        <v>2</v>
      </c>
      <c r="BF417" s="17">
        <f>data_survey!AX416</f>
        <v>1</v>
      </c>
      <c r="BG417" s="17"/>
    </row>
    <row r="418">
      <c r="A418" s="17">
        <f>if(data_survey!C417="Nam", 0, 1)</f>
        <v>1</v>
      </c>
      <c r="B418" s="17">
        <f>IFERROR(__xludf.DUMMYFUNCTION("LET(
  t, LOWER(TRIM(data_survey!E417)),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18" s="17">
        <f>IFERROR(__xludf.DUMMYFUNCTION("LET(
  t, LOWER(TRIM(data_survey!G417)),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18" s="17">
        <f>IFERROR(__xludf.DUMMYFUNCTION("LET(
  text, LOWER(data_survey!I417),
  IFERROR(
    IFS(
      REGEXMATCH(text,""ở cùng gia đình|ở trọ cùng gia đình""), 0,
      REGEXMATCH(text,""thuê trọ""), 1,
      REGEXMATCH(text,""ở ktx""), 2,
      REGEXMATCH(text,""có nhà tại khu vực đang học|c"&amp;"ó nhà|ở riêng tại chung cư""), 3,
      REGEXMATCH(text,""ở nhà người quen""), 4
    ),
  -1)
)"),1.0)</f>
        <v>1</v>
      </c>
      <c r="E418" s="17">
        <f>IFERROR(__xludf.DUMMYFUNCTION("LET(
  t, LOWER(TRIM(data_survey!K417)),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18" s="17">
        <f>IFERROR(__xludf.DUMMYFUNCTION("LET(
  t, LOWER(TRIM(data_survey!M417)),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18" s="17">
        <f>if(data_survey!O417="Có", 1, 0)</f>
        <v>1</v>
      </c>
      <c r="H418" s="17">
        <f>if(data_survey!R417="", 0, data_survey!R417)</f>
        <v>2</v>
      </c>
      <c r="I418" s="17">
        <f>data_survey!W417</f>
        <v>20</v>
      </c>
      <c r="J418" s="17">
        <f>if(data_survey!AF417="Không áp lực", 0, if(data_survey!AF417="Có chút áp lực", 1, if(data_survey!AF417="Áp lực nhiều", 2, 3)))</f>
        <v>2</v>
      </c>
      <c r="K418" s="17">
        <f>SWITCH(data_survey!AG417,
 "Không ảnh hưởng",0,
 "Có chút ảnh hưởng",1,
 "Ảnh hưởng nhiều",2,
 "Ảnh hưởng rất nhiều",3)</f>
        <v>2</v>
      </c>
      <c r="L418" s="17">
        <f>SWITCH(data_survey!AD417,
 "Không",0,
 "Có một chút",1,
 "Rất lo lắng",2)</f>
        <v>2</v>
      </c>
      <c r="M418" s="17">
        <f>SWITCH(data_survey!AE417,
 "Không",0,
 "Có một chút",1,
 "Nhiều",2)</f>
        <v>1</v>
      </c>
      <c r="N418" s="17">
        <f>data_survey!BV417</f>
        <v>3</v>
      </c>
      <c r="O418" s="17">
        <f>SWITCH(data_survey!BY417,
 "Không",0,
 "Có",1,
 "Nhiều",2)</f>
        <v>1</v>
      </c>
      <c r="P418" s="17">
        <f>if(data_survey!BW417="Không", 0, 1)</f>
        <v>1</v>
      </c>
      <c r="Q418" s="17">
        <f>IF(OR(
ISNUMBER(SEARCH("cha",data_survey!BX417)),
ISNUMBER(SEARCH("mẹ",data_survey!BX417)),
ISNUMBER(SEARCH("ba mẹ",data_survey!BX417)),
ISNUMBER(SEARCH("bame",data_survey!BX417)),
ISNUMBER(SEARCH("gia đình",data_survey!BX417)),
ISNUMBER(SEARCH("chị",data_survey!BX417)),
ISNUMBER(SEARCH("anh",data_survey!BX417)),
ISNUMBER(SEARCH("ông bà",data_survey!BX417)),
ISNUMBER(SEARCH("giám hộ",data_survey!BX417))
),1,
IF(OR(
ISNUMBER(SEARCH("bản thân",data_survey!BX417)),
ISNUMBER(SEARCH("tự mình",data_survey!BX417)),
ISNUMBER(SEARCH("tự bản thân",data_survey!BX417)),
ISNUMBER(SEARCH("tiền đi làm",data_survey!BX417)),
ISNUMBER(SEARCH("nghiên cứu khoa học",data_survey!BX417)),
ISNUMBER(SEARCH("một nửa lo",data_survey!BX417))
),2,
IF(OR(
ISNUMBER(SEARCH("học bổng",data_survey!BX417)),
ISNUMBER(SEARCH("giảm học phí",data_survey!BX417)),
ISNUMBER(SEARCH("không cần HP",data_survey!BX417)),
ISNUMBER(SEARCH("sư phạm",data_survey!BX417))
),3,4)))</f>
        <v>1</v>
      </c>
      <c r="R418" s="17">
        <f>data_survey!AN417</f>
        <v>0</v>
      </c>
      <c r="S418" s="17">
        <f>data_survey!AJ417</f>
        <v>0</v>
      </c>
      <c r="T418" s="17">
        <f>data_survey!AJ417</f>
        <v>0</v>
      </c>
      <c r="U418" s="17">
        <f>data_survey!CI417</f>
        <v>1</v>
      </c>
      <c r="V418" s="17">
        <f>data_survey!CG417</f>
        <v>1</v>
      </c>
      <c r="W418" s="17">
        <f>data_survey!CE417</f>
        <v>1</v>
      </c>
      <c r="X418" s="17">
        <f>data_survey!CC417</f>
        <v>2</v>
      </c>
      <c r="Y418" s="17">
        <f>data_survey!CA417</f>
        <v>2</v>
      </c>
      <c r="Z418" s="17">
        <f>data_survey!BN417</f>
        <v>4</v>
      </c>
      <c r="AA418" s="17">
        <f>data_survey!BP417</f>
        <v>0</v>
      </c>
      <c r="AB418" s="17">
        <f>data_survey!BQ417</f>
        <v>4</v>
      </c>
      <c r="AC418" s="17">
        <f>data_survey!BT417</f>
        <v>0</v>
      </c>
      <c r="AD418" s="17">
        <f>data_survey!CU417</f>
        <v>0</v>
      </c>
      <c r="AE418" s="17">
        <f>data_survey!CV417</f>
        <v>1</v>
      </c>
      <c r="AF418" s="17">
        <f>data_survey!CW417</f>
        <v>0</v>
      </c>
      <c r="AG418" s="17">
        <f>data_survey!CO417</f>
        <v>0</v>
      </c>
      <c r="AH418" s="17">
        <f>data_survey!DA417</f>
        <v>1</v>
      </c>
      <c r="AI418" s="17">
        <f>data_survey!DC417</f>
        <v>0</v>
      </c>
      <c r="AJ418" s="17">
        <f>data_survey!DQ417</f>
        <v>0</v>
      </c>
      <c r="AK418" s="17">
        <f>data_survey!DF417</f>
        <v>1</v>
      </c>
      <c r="AL418" s="17">
        <f>if(AK418=1, data_survey!DN417, 0)</f>
        <v>3.5</v>
      </c>
      <c r="AM418" s="17">
        <f>data_survey!CM417</f>
        <v>6</v>
      </c>
      <c r="AN418" s="17">
        <f>data_survey!DH417</f>
        <v>1</v>
      </c>
      <c r="AO418" s="17">
        <f>data_survey!DJ417</f>
        <v>1</v>
      </c>
      <c r="AP418" s="17">
        <f>data_survey!DL417</f>
        <v>0</v>
      </c>
      <c r="AQ418" s="17">
        <f>data_survey!BC417</f>
        <v>2</v>
      </c>
      <c r="AR418" s="17">
        <f>data_survey!BD417</f>
        <v>2</v>
      </c>
      <c r="AS418" s="17">
        <f>data_survey!BE417</f>
        <v>2</v>
      </c>
      <c r="AT418" s="17">
        <f>data_survey!BF417</f>
        <v>2</v>
      </c>
      <c r="AU418" s="17">
        <f>data_survey!BG417</f>
        <v>3</v>
      </c>
      <c r="AV418" s="17">
        <f>data_survey!BH417</f>
        <v>2</v>
      </c>
      <c r="AW418" s="17">
        <f>data_survey!BI417</f>
        <v>2</v>
      </c>
      <c r="AX418" s="17">
        <f>data_survey!AP417</f>
        <v>2</v>
      </c>
      <c r="AY418" s="17">
        <f>data_survey!AQ417</f>
        <v>2</v>
      </c>
      <c r="AZ418" s="17">
        <f>data_survey!AR417</f>
        <v>3</v>
      </c>
      <c r="BA418" s="17">
        <f>data_survey!AS417</f>
        <v>2</v>
      </c>
      <c r="BB418" s="17">
        <f>data_survey!AT417</f>
        <v>3</v>
      </c>
      <c r="BC418" s="17">
        <f>data_survey!AU417</f>
        <v>3</v>
      </c>
      <c r="BD418" s="17">
        <f>data_survey!AV417</f>
        <v>3</v>
      </c>
      <c r="BE418" s="17">
        <f>data_survey!AW417</f>
        <v>2</v>
      </c>
      <c r="BF418" s="17">
        <f>data_survey!AX417</f>
        <v>1</v>
      </c>
      <c r="BG418" s="17"/>
    </row>
    <row r="419">
      <c r="A419" s="17">
        <f>if(data_survey!C418="Nam", 0, 1)</f>
        <v>1</v>
      </c>
      <c r="B419" s="17">
        <f>IFERROR(__xludf.DUMMYFUNCTION("LET(
  t, LOWER(TRIM(data_survey!E418)),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19" s="17">
        <f>IFERROR(__xludf.DUMMYFUNCTION("LET(
  t, LOWER(TRIM(data_survey!G418)),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19" s="17">
        <f>IFERROR(__xludf.DUMMYFUNCTION("LET(
  text, LOWER(data_survey!I418),
  IFERROR(
    IFS(
      REGEXMATCH(text,""ở cùng gia đình|ở trọ cùng gia đình""), 0,
      REGEXMATCH(text,""thuê trọ""), 1,
      REGEXMATCH(text,""ở ktx""), 2,
      REGEXMATCH(text,""có nhà tại khu vực đang học|c"&amp;"ó nhà|ở riêng tại chung cư""), 3,
      REGEXMATCH(text,""ở nhà người quen""), 4
    ),
  -1)
)"),0.0)</f>
        <v>0</v>
      </c>
      <c r="E419" s="17">
        <f>IFERROR(__xludf.DUMMYFUNCTION("LET(
  t, LOWER(TRIM(data_survey!K418)),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19" s="17">
        <f>IFERROR(__xludf.DUMMYFUNCTION("LET(
  t, LOWER(TRIM(data_survey!M418)),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19" s="17">
        <f>if(data_survey!O418="Có", 1, 0)</f>
        <v>1</v>
      </c>
      <c r="H419" s="17">
        <f>if(data_survey!R418="", 0, data_survey!R418)</f>
        <v>1</v>
      </c>
      <c r="I419" s="17">
        <f>data_survey!W418</f>
        <v>40</v>
      </c>
      <c r="J419" s="17">
        <f>if(data_survey!AF418="Không áp lực", 0, if(data_survey!AF418="Có chút áp lực", 1, if(data_survey!AF418="Áp lực nhiều", 2, 3)))</f>
        <v>2</v>
      </c>
      <c r="K419" s="17">
        <f>SWITCH(data_survey!AG418,
 "Không ảnh hưởng",0,
 "Có chút ảnh hưởng",1,
 "Ảnh hưởng nhiều",2,
 "Ảnh hưởng rất nhiều",3)</f>
        <v>0</v>
      </c>
      <c r="L419" s="17">
        <f>SWITCH(data_survey!AD418,
 "Không",0,
 "Có một chút",1,
 "Rất lo lắng",2)</f>
        <v>2</v>
      </c>
      <c r="M419" s="17">
        <f>SWITCH(data_survey!AE418,
 "Không",0,
 "Có một chút",1,
 "Nhiều",2)</f>
        <v>0</v>
      </c>
      <c r="N419" s="17">
        <f>data_survey!BV418</f>
        <v>3</v>
      </c>
      <c r="O419" s="17">
        <f>SWITCH(data_survey!BY418,
 "Không",0,
 "Có",1,
 "Nhiều",2)</f>
        <v>0</v>
      </c>
      <c r="P419" s="17">
        <f>if(data_survey!BW418="Không", 0, 1)</f>
        <v>1</v>
      </c>
      <c r="Q419" s="17">
        <f>IF(OR(
ISNUMBER(SEARCH("cha",data_survey!BX418)),
ISNUMBER(SEARCH("mẹ",data_survey!BX418)),
ISNUMBER(SEARCH("ba mẹ",data_survey!BX418)),
ISNUMBER(SEARCH("bame",data_survey!BX418)),
ISNUMBER(SEARCH("gia đình",data_survey!BX418)),
ISNUMBER(SEARCH("chị",data_survey!BX418)),
ISNUMBER(SEARCH("anh",data_survey!BX418)),
ISNUMBER(SEARCH("ông bà",data_survey!BX418)),
ISNUMBER(SEARCH("giám hộ",data_survey!BX418))
),1,
IF(OR(
ISNUMBER(SEARCH("bản thân",data_survey!BX418)),
ISNUMBER(SEARCH("tự mình",data_survey!BX418)),
ISNUMBER(SEARCH("tự bản thân",data_survey!BX418)),
ISNUMBER(SEARCH("tiền đi làm",data_survey!BX418)),
ISNUMBER(SEARCH("nghiên cứu khoa học",data_survey!BX418)),
ISNUMBER(SEARCH("một nửa lo",data_survey!BX418))
),2,
IF(OR(
ISNUMBER(SEARCH("học bổng",data_survey!BX418)),
ISNUMBER(SEARCH("giảm học phí",data_survey!BX418)),
ISNUMBER(SEARCH("không cần HP",data_survey!BX418)),
ISNUMBER(SEARCH("sư phạm",data_survey!BX418))
),3,4)))</f>
        <v>1</v>
      </c>
      <c r="R419" s="17">
        <f>data_survey!AN418</f>
        <v>0</v>
      </c>
      <c r="S419" s="17">
        <f>data_survey!AJ418</f>
        <v>3</v>
      </c>
      <c r="T419" s="17">
        <f>data_survey!AJ418</f>
        <v>3</v>
      </c>
      <c r="U419" s="17">
        <f>data_survey!CI418</f>
        <v>1</v>
      </c>
      <c r="V419" s="17">
        <f>data_survey!CG418</f>
        <v>2</v>
      </c>
      <c r="W419" s="17">
        <f>data_survey!CE418</f>
        <v>2</v>
      </c>
      <c r="X419" s="17">
        <f>data_survey!CC418</f>
        <v>1</v>
      </c>
      <c r="Y419" s="17">
        <f>data_survey!CA418</f>
        <v>1</v>
      </c>
      <c r="Z419" s="17">
        <f>data_survey!BN418</f>
        <v>3</v>
      </c>
      <c r="AA419" s="17">
        <f>data_survey!BP418</f>
        <v>0</v>
      </c>
      <c r="AB419" s="17">
        <f>data_survey!BQ418</f>
        <v>1</v>
      </c>
      <c r="AC419" s="17">
        <f>data_survey!BT418</f>
        <v>0</v>
      </c>
      <c r="AD419" s="17">
        <f>data_survey!CU418</f>
        <v>1</v>
      </c>
      <c r="AE419" s="17">
        <f>data_survey!CV418</f>
        <v>1</v>
      </c>
      <c r="AF419" s="17">
        <f>data_survey!CW418</f>
        <v>0</v>
      </c>
      <c r="AG419" s="17">
        <f>data_survey!CO418</f>
        <v>0</v>
      </c>
      <c r="AH419" s="17">
        <f>data_survey!DA418</f>
        <v>0</v>
      </c>
      <c r="AI419" s="17">
        <f>data_survey!DC418</f>
        <v>1</v>
      </c>
      <c r="AJ419" s="17">
        <f>data_survey!DQ418</f>
        <v>0</v>
      </c>
      <c r="AK419" s="17">
        <f>data_survey!DF418</f>
        <v>0</v>
      </c>
      <c r="AL419" s="17">
        <f>if(AK419=1, data_survey!DN418, 0)</f>
        <v>0</v>
      </c>
      <c r="AM419" s="17">
        <f>data_survey!CM418</f>
        <v>3.5</v>
      </c>
      <c r="AN419" s="17">
        <f>data_survey!DH418</f>
        <v>1</v>
      </c>
      <c r="AO419" s="17">
        <f>data_survey!DJ418</f>
        <v>0</v>
      </c>
      <c r="AP419" s="17">
        <f>data_survey!DL418</f>
        <v>0</v>
      </c>
      <c r="AQ419" s="17">
        <f>data_survey!BC418</f>
        <v>3</v>
      </c>
      <c r="AR419" s="17">
        <f>data_survey!BD418</f>
        <v>3</v>
      </c>
      <c r="AS419" s="17">
        <f>data_survey!BE418</f>
        <v>3</v>
      </c>
      <c r="AT419" s="17">
        <f>data_survey!BF418</f>
        <v>1</v>
      </c>
      <c r="AU419" s="17">
        <f>data_survey!BG418</f>
        <v>3</v>
      </c>
      <c r="AV419" s="17">
        <f>data_survey!BH418</f>
        <v>1</v>
      </c>
      <c r="AW419" s="17">
        <f>data_survey!BI418</f>
        <v>2</v>
      </c>
      <c r="AX419" s="17">
        <f>data_survey!AP418</f>
        <v>2</v>
      </c>
      <c r="AY419" s="17">
        <f>data_survey!AQ418</f>
        <v>3</v>
      </c>
      <c r="AZ419" s="17">
        <f>data_survey!AR418</f>
        <v>1</v>
      </c>
      <c r="BA419" s="17">
        <f>data_survey!AS418</f>
        <v>2</v>
      </c>
      <c r="BB419" s="17">
        <f>data_survey!AT418</f>
        <v>1</v>
      </c>
      <c r="BC419" s="17">
        <f>data_survey!AU418</f>
        <v>3</v>
      </c>
      <c r="BD419" s="17">
        <f>data_survey!AV418</f>
        <v>1</v>
      </c>
      <c r="BE419" s="17">
        <f>data_survey!AW418</f>
        <v>1</v>
      </c>
      <c r="BF419" s="17">
        <f>data_survey!AX418</f>
        <v>1</v>
      </c>
      <c r="BG419" s="17"/>
    </row>
    <row r="420">
      <c r="A420" s="17">
        <f>if(data_survey!C419="Nam", 0, 1)</f>
        <v>1</v>
      </c>
      <c r="B420" s="17">
        <f>IFERROR(__xludf.DUMMYFUNCTION("LET(
  t, LOWER(TRIM(data_survey!E419)),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20" s="17">
        <f>IFERROR(__xludf.DUMMYFUNCTION("LET(
  t, LOWER(TRIM(data_survey!G419)),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20" s="17">
        <f>IFERROR(__xludf.DUMMYFUNCTION("LET(
  text, LOWER(data_survey!I419),
  IFERROR(
    IFS(
      REGEXMATCH(text,""ở cùng gia đình|ở trọ cùng gia đình""), 0,
      REGEXMATCH(text,""thuê trọ""), 1,
      REGEXMATCH(text,""ở ktx""), 2,
      REGEXMATCH(text,""có nhà tại khu vực đang học|c"&amp;"ó nhà|ở riêng tại chung cư""), 3,
      REGEXMATCH(text,""ở nhà người quen""), 4
    ),
  -1)
)"),4.0)</f>
        <v>4</v>
      </c>
      <c r="E420" s="17">
        <f>IFERROR(__xludf.DUMMYFUNCTION("LET(
  t, LOWER(TRIM(data_survey!K419)),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20" s="17">
        <f>IFERROR(__xludf.DUMMYFUNCTION("LET(
  t, LOWER(TRIM(data_survey!M419)),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20" s="17">
        <f>if(data_survey!O419="Có", 1, 0)</f>
        <v>1</v>
      </c>
      <c r="H420" s="17">
        <f>if(data_survey!R419="", 0, data_survey!R419)</f>
        <v>1</v>
      </c>
      <c r="I420" s="17">
        <f>data_survey!W419</f>
        <v>15</v>
      </c>
      <c r="J420" s="17">
        <f>if(data_survey!AF419="Không áp lực", 0, if(data_survey!AF419="Có chút áp lực", 1, if(data_survey!AF419="Áp lực nhiều", 2, 3)))</f>
        <v>1</v>
      </c>
      <c r="K420" s="17">
        <f>SWITCH(data_survey!AG419,
 "Không ảnh hưởng",0,
 "Có chút ảnh hưởng",1,
 "Ảnh hưởng nhiều",2,
 "Ảnh hưởng rất nhiều",3)</f>
        <v>1</v>
      </c>
      <c r="L420" s="17">
        <f>SWITCH(data_survey!AD419,
 "Không",0,
 "Có một chút",1,
 "Rất lo lắng",2)</f>
        <v>2</v>
      </c>
      <c r="M420" s="17">
        <f>SWITCH(data_survey!AE419,
 "Không",0,
 "Có một chút",1,
 "Nhiều",2)</f>
        <v>1</v>
      </c>
      <c r="N420" s="17">
        <f>data_survey!BV419</f>
        <v>1</v>
      </c>
      <c r="O420" s="17">
        <f>SWITCH(data_survey!BY419,
 "Không",0,
 "Có",1,
 "Nhiều",2)</f>
        <v>1</v>
      </c>
      <c r="P420" s="17">
        <f>if(data_survey!BW419="Không", 0, 1)</f>
        <v>1</v>
      </c>
      <c r="Q420" s="17">
        <f>IF(OR(
ISNUMBER(SEARCH("cha",data_survey!BX419)),
ISNUMBER(SEARCH("mẹ",data_survey!BX419)),
ISNUMBER(SEARCH("ba mẹ",data_survey!BX419)),
ISNUMBER(SEARCH("bame",data_survey!BX419)),
ISNUMBER(SEARCH("gia đình",data_survey!BX419)),
ISNUMBER(SEARCH("chị",data_survey!BX419)),
ISNUMBER(SEARCH("anh",data_survey!BX419)),
ISNUMBER(SEARCH("ông bà",data_survey!BX419)),
ISNUMBER(SEARCH("giám hộ",data_survey!BX419))
),1,
IF(OR(
ISNUMBER(SEARCH("bản thân",data_survey!BX419)),
ISNUMBER(SEARCH("tự mình",data_survey!BX419)),
ISNUMBER(SEARCH("tự bản thân",data_survey!BX419)),
ISNUMBER(SEARCH("tiền đi làm",data_survey!BX419)),
ISNUMBER(SEARCH("nghiên cứu khoa học",data_survey!BX419)),
ISNUMBER(SEARCH("một nửa lo",data_survey!BX419))
),2,
IF(OR(
ISNUMBER(SEARCH("học bổng",data_survey!BX419)),
ISNUMBER(SEARCH("giảm học phí",data_survey!BX419)),
ISNUMBER(SEARCH("không cần HP",data_survey!BX419)),
ISNUMBER(SEARCH("sư phạm",data_survey!BX419))
),3,4)))</f>
        <v>1</v>
      </c>
      <c r="R420" s="17">
        <f>data_survey!AN419</f>
        <v>0</v>
      </c>
      <c r="S420" s="17">
        <f>data_survey!AJ419</f>
        <v>2</v>
      </c>
      <c r="T420" s="17">
        <f>data_survey!AJ419</f>
        <v>2</v>
      </c>
      <c r="U420" s="17">
        <f>data_survey!CI419</f>
        <v>1</v>
      </c>
      <c r="V420" s="17">
        <f>data_survey!CG419</f>
        <v>2</v>
      </c>
      <c r="W420" s="17">
        <f>data_survey!CE419</f>
        <v>2</v>
      </c>
      <c r="X420" s="17">
        <f>data_survey!CC419</f>
        <v>2</v>
      </c>
      <c r="Y420" s="17">
        <f>data_survey!CA419</f>
        <v>2</v>
      </c>
      <c r="Z420" s="17">
        <f>data_survey!BN419</f>
        <v>1</v>
      </c>
      <c r="AA420" s="17">
        <f>data_survey!BP419</f>
        <v>0</v>
      </c>
      <c r="AB420" s="17">
        <f>data_survey!BQ419</f>
        <v>3</v>
      </c>
      <c r="AC420" s="17">
        <f>data_survey!BT419</f>
        <v>1</v>
      </c>
      <c r="AD420" s="17">
        <f>data_survey!CU419</f>
        <v>0</v>
      </c>
      <c r="AE420" s="17">
        <f>data_survey!CV419</f>
        <v>1</v>
      </c>
      <c r="AF420" s="17">
        <f>data_survey!CW419</f>
        <v>0</v>
      </c>
      <c r="AG420" s="17">
        <f>data_survey!CO419</f>
        <v>0</v>
      </c>
      <c r="AH420" s="17">
        <f>data_survey!DA419</f>
        <v>0</v>
      </c>
      <c r="AI420" s="17">
        <f>data_survey!DC419</f>
        <v>0</v>
      </c>
      <c r="AJ420" s="17">
        <f>data_survey!DQ419</f>
        <v>0</v>
      </c>
      <c r="AK420" s="17">
        <f>data_survey!DF419</f>
        <v>0</v>
      </c>
      <c r="AL420" s="17">
        <f>if(AK420=1, data_survey!DN419, 0)</f>
        <v>0</v>
      </c>
      <c r="AM420" s="17">
        <f>data_survey!CM419</f>
        <v>1.5</v>
      </c>
      <c r="AN420" s="17">
        <f>data_survey!DH419</f>
        <v>0</v>
      </c>
      <c r="AO420" s="17">
        <f>data_survey!DJ419</f>
        <v>0</v>
      </c>
      <c r="AP420" s="17">
        <f>data_survey!DL419</f>
        <v>0</v>
      </c>
      <c r="AQ420" s="17">
        <f>data_survey!BC419</f>
        <v>2</v>
      </c>
      <c r="AR420" s="17">
        <f>data_survey!BD419</f>
        <v>2</v>
      </c>
      <c r="AS420" s="17">
        <f>data_survey!BE419</f>
        <v>3</v>
      </c>
      <c r="AT420" s="17">
        <f>data_survey!BF419</f>
        <v>2</v>
      </c>
      <c r="AU420" s="17">
        <f>data_survey!BG419</f>
        <v>2</v>
      </c>
      <c r="AV420" s="17">
        <f>data_survey!BH419</f>
        <v>2</v>
      </c>
      <c r="AW420" s="17">
        <f>data_survey!BI419</f>
        <v>3</v>
      </c>
      <c r="AX420" s="17">
        <f>data_survey!AP419</f>
        <v>2</v>
      </c>
      <c r="AY420" s="17">
        <f>data_survey!AQ419</f>
        <v>2</v>
      </c>
      <c r="AZ420" s="17">
        <f>data_survey!AR419</f>
        <v>2</v>
      </c>
      <c r="BA420" s="17">
        <f>data_survey!AS419</f>
        <v>2</v>
      </c>
      <c r="BB420" s="17">
        <f>data_survey!AT419</f>
        <v>2</v>
      </c>
      <c r="BC420" s="17">
        <f>data_survey!AU419</f>
        <v>4</v>
      </c>
      <c r="BD420" s="17">
        <f>data_survey!AV419</f>
        <v>4</v>
      </c>
      <c r="BE420" s="17">
        <f>data_survey!AW419</f>
        <v>1</v>
      </c>
      <c r="BF420" s="17">
        <f>data_survey!AX419</f>
        <v>1</v>
      </c>
      <c r="BG420" s="17"/>
    </row>
    <row r="421">
      <c r="A421" s="17">
        <f>if(data_survey!C420="Nam", 0, 1)</f>
        <v>1</v>
      </c>
      <c r="B421" s="17">
        <f>IFERROR(__xludf.DUMMYFUNCTION("LET(
  t, LOWER(TRIM(data_survey!E420)),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21" s="17">
        <f>IFERROR(__xludf.DUMMYFUNCTION("LET(
  t, LOWER(TRIM(data_survey!G420)),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21" s="17">
        <f>IFERROR(__xludf.DUMMYFUNCTION("LET(
  text, LOWER(data_survey!I420),
  IFERROR(
    IFS(
      REGEXMATCH(text,""ở cùng gia đình|ở trọ cùng gia đình""), 0,
      REGEXMATCH(text,""thuê trọ""), 1,
      REGEXMATCH(text,""ở ktx""), 2,
      REGEXMATCH(text,""có nhà tại khu vực đang học|c"&amp;"ó nhà|ở riêng tại chung cư""), 3,
      REGEXMATCH(text,""ở nhà người quen""), 4
    ),
  -1)
)"),0.0)</f>
        <v>0</v>
      </c>
      <c r="E421" s="17">
        <f>IFERROR(__xludf.DUMMYFUNCTION("LET(
  t, LOWER(TRIM(data_survey!K420)),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21" s="17">
        <f>IFERROR(__xludf.DUMMYFUNCTION("LET(
  t, LOWER(TRIM(data_survey!M420)),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21" s="17">
        <f>if(data_survey!O420="Có", 1, 0)</f>
        <v>1</v>
      </c>
      <c r="H421" s="17">
        <f>if(data_survey!R420="", 0, data_survey!R420)</f>
        <v>1</v>
      </c>
      <c r="I421" s="17">
        <f>data_survey!W420</f>
        <v>20</v>
      </c>
      <c r="J421" s="17">
        <f>if(data_survey!AF420="Không áp lực", 0, if(data_survey!AF420="Có chút áp lực", 1, if(data_survey!AF420="Áp lực nhiều", 2, 3)))</f>
        <v>2</v>
      </c>
      <c r="K421" s="17">
        <f>SWITCH(data_survey!AG420,
 "Không ảnh hưởng",0,
 "Có chút ảnh hưởng",1,
 "Ảnh hưởng nhiều",2,
 "Ảnh hưởng rất nhiều",3)</f>
        <v>2</v>
      </c>
      <c r="L421" s="17">
        <f>SWITCH(data_survey!AD420,
 "Không",0,
 "Có một chút",1,
 "Rất lo lắng",2)</f>
        <v>2</v>
      </c>
      <c r="M421" s="17">
        <f>SWITCH(data_survey!AE420,
 "Không",0,
 "Có một chút",1,
 "Nhiều",2)</f>
        <v>0</v>
      </c>
      <c r="N421" s="17">
        <f>data_survey!BV420</f>
        <v>2</v>
      </c>
      <c r="O421" s="17">
        <f>SWITCH(data_survey!BY420,
 "Không",0,
 "Có",1,
 "Nhiều",2)</f>
        <v>1</v>
      </c>
      <c r="P421" s="17">
        <f>if(data_survey!BW420="Không", 0, 1)</f>
        <v>1</v>
      </c>
      <c r="Q421" s="17">
        <f>IF(OR(
ISNUMBER(SEARCH("cha",data_survey!BX420)),
ISNUMBER(SEARCH("mẹ",data_survey!BX420)),
ISNUMBER(SEARCH("ba mẹ",data_survey!BX420)),
ISNUMBER(SEARCH("bame",data_survey!BX420)),
ISNUMBER(SEARCH("gia đình",data_survey!BX420)),
ISNUMBER(SEARCH("chị",data_survey!BX420)),
ISNUMBER(SEARCH("anh",data_survey!BX420)),
ISNUMBER(SEARCH("ông bà",data_survey!BX420)),
ISNUMBER(SEARCH("giám hộ",data_survey!BX420))
),1,
IF(OR(
ISNUMBER(SEARCH("bản thân",data_survey!BX420)),
ISNUMBER(SEARCH("tự mình",data_survey!BX420)),
ISNUMBER(SEARCH("tự bản thân",data_survey!BX420)),
ISNUMBER(SEARCH("tiền đi làm",data_survey!BX420)),
ISNUMBER(SEARCH("nghiên cứu khoa học",data_survey!BX420)),
ISNUMBER(SEARCH("một nửa lo",data_survey!BX420))
),2,
IF(OR(
ISNUMBER(SEARCH("học bổng",data_survey!BX420)),
ISNUMBER(SEARCH("giảm học phí",data_survey!BX420)),
ISNUMBER(SEARCH("không cần HP",data_survey!BX420)),
ISNUMBER(SEARCH("sư phạm",data_survey!BX420))
),3,4)))</f>
        <v>1</v>
      </c>
      <c r="R421" s="17">
        <f>data_survey!AN420</f>
        <v>0</v>
      </c>
      <c r="S421" s="17">
        <f>data_survey!AJ420</f>
        <v>1</v>
      </c>
      <c r="T421" s="17">
        <f>data_survey!AJ420</f>
        <v>1</v>
      </c>
      <c r="U421" s="17">
        <f>data_survey!CI420</f>
        <v>1</v>
      </c>
      <c r="V421" s="17">
        <f>data_survey!CG420</f>
        <v>1</v>
      </c>
      <c r="W421" s="17">
        <f>data_survey!CE420</f>
        <v>1</v>
      </c>
      <c r="X421" s="17">
        <f>data_survey!CC420</f>
        <v>1</v>
      </c>
      <c r="Y421" s="17">
        <f>data_survey!CA420</f>
        <v>1</v>
      </c>
      <c r="Z421" s="17">
        <f>data_survey!BN420</f>
        <v>4</v>
      </c>
      <c r="AA421" s="17">
        <f>data_survey!BP420</f>
        <v>1</v>
      </c>
      <c r="AB421" s="17">
        <f>data_survey!BQ420</f>
        <v>2</v>
      </c>
      <c r="AC421" s="17">
        <f>data_survey!BT420</f>
        <v>1</v>
      </c>
      <c r="AD421" s="17">
        <f>data_survey!CU420</f>
        <v>0</v>
      </c>
      <c r="AE421" s="17">
        <f>data_survey!CV420</f>
        <v>0</v>
      </c>
      <c r="AF421" s="17">
        <f>data_survey!CW420</f>
        <v>0</v>
      </c>
      <c r="AG421" s="17">
        <f>data_survey!CO420</f>
        <v>1</v>
      </c>
      <c r="AH421" s="17">
        <f>data_survey!DA420</f>
        <v>0</v>
      </c>
      <c r="AI421" s="17">
        <f>data_survey!DC420</f>
        <v>0</v>
      </c>
      <c r="AJ421" s="17">
        <f>data_survey!DQ420</f>
        <v>0</v>
      </c>
      <c r="AK421" s="17">
        <f>data_survey!DF420</f>
        <v>0</v>
      </c>
      <c r="AL421" s="17">
        <f>if(AK421=1, data_survey!DN420, 0)</f>
        <v>0</v>
      </c>
      <c r="AM421" s="17">
        <f>data_survey!CM420</f>
        <v>3.5</v>
      </c>
      <c r="AN421" s="17">
        <f>data_survey!DH420</f>
        <v>1</v>
      </c>
      <c r="AO421" s="17">
        <f>data_survey!DJ420</f>
        <v>0</v>
      </c>
      <c r="AP421" s="17">
        <f>data_survey!DL420</f>
        <v>0</v>
      </c>
      <c r="AQ421" s="17">
        <f>data_survey!BC420</f>
        <v>2</v>
      </c>
      <c r="AR421" s="17">
        <f>data_survey!BD420</f>
        <v>2</v>
      </c>
      <c r="AS421" s="17">
        <f>data_survey!BE420</f>
        <v>2</v>
      </c>
      <c r="AT421" s="17">
        <f>data_survey!BF420</f>
        <v>2</v>
      </c>
      <c r="AU421" s="17">
        <f>data_survey!BG420</f>
        <v>2</v>
      </c>
      <c r="AV421" s="17">
        <f>data_survey!BH420</f>
        <v>2</v>
      </c>
      <c r="AW421" s="17">
        <f>data_survey!BI420</f>
        <v>2</v>
      </c>
      <c r="AX421" s="17">
        <f>data_survey!AP420</f>
        <v>2</v>
      </c>
      <c r="AY421" s="17">
        <f>data_survey!AQ420</f>
        <v>2</v>
      </c>
      <c r="AZ421" s="17">
        <f>data_survey!AR420</f>
        <v>2</v>
      </c>
      <c r="BA421" s="17">
        <f>data_survey!AS420</f>
        <v>3</v>
      </c>
      <c r="BB421" s="17">
        <f>data_survey!AT420</f>
        <v>3</v>
      </c>
      <c r="BC421" s="17">
        <f>data_survey!AU420</f>
        <v>3</v>
      </c>
      <c r="BD421" s="17">
        <f>data_survey!AV420</f>
        <v>3</v>
      </c>
      <c r="BE421" s="17">
        <f>data_survey!AW420</f>
        <v>2</v>
      </c>
      <c r="BF421" s="17">
        <f>data_survey!AX420</f>
        <v>2</v>
      </c>
      <c r="BG421" s="17"/>
    </row>
    <row r="422">
      <c r="A422" s="17">
        <f>if(data_survey!C421="Nam", 0, 1)</f>
        <v>1</v>
      </c>
      <c r="B422" s="17">
        <f>IFERROR(__xludf.DUMMYFUNCTION("LET(
  t, LOWER(TRIM(data_survey!E421)),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22" s="17">
        <f>IFERROR(__xludf.DUMMYFUNCTION("LET(
  t, LOWER(TRIM(data_survey!G421)),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22" s="17">
        <f>IFERROR(__xludf.DUMMYFUNCTION("LET(
  text, LOWER(data_survey!I421),
  IFERROR(
    IFS(
      REGEXMATCH(text,""ở cùng gia đình|ở trọ cùng gia đình""), 0,
      REGEXMATCH(text,""thuê trọ""), 1,
      REGEXMATCH(text,""ở ktx""), 2,
      REGEXMATCH(text,""có nhà tại khu vực đang học|c"&amp;"ó nhà|ở riêng tại chung cư""), 3,
      REGEXMATCH(text,""ở nhà người quen""), 4
    ),
  -1)
)"),1.0)</f>
        <v>1</v>
      </c>
      <c r="E422" s="17">
        <f>IFERROR(__xludf.DUMMYFUNCTION("LET(
  t, LOWER(TRIM(data_survey!K421)),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22" s="17">
        <f>IFERROR(__xludf.DUMMYFUNCTION("LET(
  t, LOWER(TRIM(data_survey!M421)),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22" s="17">
        <f>if(data_survey!O421="Có", 1, 0)</f>
        <v>0</v>
      </c>
      <c r="H422" s="17">
        <f>if(data_survey!R421="", 0, data_survey!R421)</f>
        <v>0</v>
      </c>
      <c r="I422" s="17">
        <f>data_survey!W421</f>
        <v>0</v>
      </c>
      <c r="J422" s="17">
        <f>if(data_survey!AF421="Không áp lực", 0, if(data_survey!AF421="Có chút áp lực", 1, if(data_survey!AF421="Áp lực nhiều", 2, 3)))</f>
        <v>2</v>
      </c>
      <c r="K422" s="17">
        <f>SWITCH(data_survey!AG421,
 "Không ảnh hưởng",0,
 "Có chút ảnh hưởng",1,
 "Ảnh hưởng nhiều",2,
 "Ảnh hưởng rất nhiều",3)</f>
        <v>2</v>
      </c>
      <c r="L422" s="17">
        <f>SWITCH(data_survey!AD421,
 "Không",0,
 "Có một chút",1,
 "Rất lo lắng",2)</f>
        <v>2</v>
      </c>
      <c r="M422" s="17">
        <f>SWITCH(data_survey!AE421,
 "Không",0,
 "Có một chút",1,
 "Nhiều",2)</f>
        <v>0</v>
      </c>
      <c r="N422" s="17">
        <f>data_survey!BV421</f>
        <v>2</v>
      </c>
      <c r="O422" s="17">
        <f>SWITCH(data_survey!BY421,
 "Không",0,
 "Có",1,
 "Nhiều",2)</f>
        <v>1</v>
      </c>
      <c r="P422" s="17">
        <f>if(data_survey!BW421="Không", 0, 1)</f>
        <v>1</v>
      </c>
      <c r="Q422" s="17">
        <f>IF(OR(
ISNUMBER(SEARCH("cha",data_survey!BX421)),
ISNUMBER(SEARCH("mẹ",data_survey!BX421)),
ISNUMBER(SEARCH("ba mẹ",data_survey!BX421)),
ISNUMBER(SEARCH("bame",data_survey!BX421)),
ISNUMBER(SEARCH("gia đình",data_survey!BX421)),
ISNUMBER(SEARCH("chị",data_survey!BX421)),
ISNUMBER(SEARCH("anh",data_survey!BX421)),
ISNUMBER(SEARCH("ông bà",data_survey!BX421)),
ISNUMBER(SEARCH("giám hộ",data_survey!BX421))
),1,
IF(OR(
ISNUMBER(SEARCH("bản thân",data_survey!BX421)),
ISNUMBER(SEARCH("tự mình",data_survey!BX421)),
ISNUMBER(SEARCH("tự bản thân",data_survey!BX421)),
ISNUMBER(SEARCH("tiền đi làm",data_survey!BX421)),
ISNUMBER(SEARCH("nghiên cứu khoa học",data_survey!BX421)),
ISNUMBER(SEARCH("một nửa lo",data_survey!BX421))
),2,
IF(OR(
ISNUMBER(SEARCH("học bổng",data_survey!BX421)),
ISNUMBER(SEARCH("giảm học phí",data_survey!BX421)),
ISNUMBER(SEARCH("không cần HP",data_survey!BX421)),
ISNUMBER(SEARCH("sư phạm",data_survey!BX421))
),3,4)))</f>
        <v>1</v>
      </c>
      <c r="R422" s="17">
        <f>data_survey!AN421</f>
        <v>0</v>
      </c>
      <c r="S422" s="17">
        <f>data_survey!AJ421</f>
        <v>0</v>
      </c>
      <c r="T422" s="17">
        <f>data_survey!AJ421</f>
        <v>0</v>
      </c>
      <c r="U422" s="17">
        <f>data_survey!CI421</f>
        <v>1</v>
      </c>
      <c r="V422" s="17">
        <f>data_survey!CG421</f>
        <v>1</v>
      </c>
      <c r="W422" s="17">
        <f>data_survey!CE421</f>
        <v>1</v>
      </c>
      <c r="X422" s="17">
        <f>data_survey!CC421</f>
        <v>1</v>
      </c>
      <c r="Y422" s="17">
        <f>data_survey!CA421</f>
        <v>1</v>
      </c>
      <c r="Z422" s="17">
        <f>data_survey!BN421</f>
        <v>4</v>
      </c>
      <c r="AA422" s="17">
        <f>data_survey!BP421</f>
        <v>1</v>
      </c>
      <c r="AB422" s="17">
        <f>data_survey!BQ421</f>
        <v>2</v>
      </c>
      <c r="AC422" s="17">
        <f>data_survey!BT421</f>
        <v>1</v>
      </c>
      <c r="AD422" s="17">
        <f>data_survey!CU421</f>
        <v>1</v>
      </c>
      <c r="AE422" s="17">
        <f>data_survey!CV421</f>
        <v>1</v>
      </c>
      <c r="AF422" s="17">
        <f>data_survey!CW421</f>
        <v>0</v>
      </c>
      <c r="AG422" s="17">
        <f>data_survey!CO421</f>
        <v>0</v>
      </c>
      <c r="AH422" s="17">
        <f>data_survey!DA421</f>
        <v>0</v>
      </c>
      <c r="AI422" s="17">
        <f>data_survey!DC421</f>
        <v>0</v>
      </c>
      <c r="AJ422" s="17">
        <f>data_survey!DQ421</f>
        <v>0</v>
      </c>
      <c r="AK422" s="17">
        <f>data_survey!DF421</f>
        <v>1</v>
      </c>
      <c r="AL422" s="17">
        <f>if(AK422=1, data_survey!DN421, 0)</f>
        <v>2.5</v>
      </c>
      <c r="AM422" s="17">
        <f>data_survey!CM421</f>
        <v>3.5</v>
      </c>
      <c r="AN422" s="17">
        <f>data_survey!DH421</f>
        <v>0</v>
      </c>
      <c r="AO422" s="17">
        <f>data_survey!DJ421</f>
        <v>0</v>
      </c>
      <c r="AP422" s="17">
        <f>data_survey!DL421</f>
        <v>0</v>
      </c>
      <c r="AQ422" s="17">
        <f>data_survey!BC421</f>
        <v>2</v>
      </c>
      <c r="AR422" s="17">
        <f>data_survey!BD421</f>
        <v>2</v>
      </c>
      <c r="AS422" s="17">
        <f>data_survey!BE421</f>
        <v>3</v>
      </c>
      <c r="AT422" s="17">
        <f>data_survey!BF421</f>
        <v>3</v>
      </c>
      <c r="AU422" s="17">
        <f>data_survey!BG421</f>
        <v>3</v>
      </c>
      <c r="AV422" s="17">
        <f>data_survey!BH421</f>
        <v>3</v>
      </c>
      <c r="AW422" s="17">
        <f>data_survey!BI421</f>
        <v>3</v>
      </c>
      <c r="AX422" s="17">
        <f>data_survey!AP421</f>
        <v>2</v>
      </c>
      <c r="AY422" s="17">
        <f>data_survey!AQ421</f>
        <v>2</v>
      </c>
      <c r="AZ422" s="17">
        <f>data_survey!AR421</f>
        <v>2</v>
      </c>
      <c r="BA422" s="17">
        <f>data_survey!AS421</f>
        <v>2</v>
      </c>
      <c r="BB422" s="17">
        <f>data_survey!AT421</f>
        <v>2</v>
      </c>
      <c r="BC422" s="17">
        <f>data_survey!AU421</f>
        <v>2</v>
      </c>
      <c r="BD422" s="17">
        <f>data_survey!AV421</f>
        <v>2</v>
      </c>
      <c r="BE422" s="17">
        <f>data_survey!AW421</f>
        <v>1</v>
      </c>
      <c r="BF422" s="17">
        <f>data_survey!AX421</f>
        <v>1</v>
      </c>
      <c r="BG422" s="17"/>
    </row>
    <row r="423">
      <c r="A423" s="17">
        <f>if(data_survey!C422="Nam", 0, 1)</f>
        <v>1</v>
      </c>
      <c r="B423" s="17">
        <f>IFERROR(__xludf.DUMMYFUNCTION("LET(
  t, LOWER(TRIM(data_survey!E422)),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23" s="17">
        <f>IFERROR(__xludf.DUMMYFUNCTION("LET(
  t, LOWER(TRIM(data_survey!G422)),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23" s="17">
        <f>IFERROR(__xludf.DUMMYFUNCTION("LET(
  text, LOWER(data_survey!I422),
  IFERROR(
    IFS(
      REGEXMATCH(text,""ở cùng gia đình|ở trọ cùng gia đình""), 0,
      REGEXMATCH(text,""thuê trọ""), 1,
      REGEXMATCH(text,""ở ktx""), 2,
      REGEXMATCH(text,""có nhà tại khu vực đang học|c"&amp;"ó nhà|ở riêng tại chung cư""), 3,
      REGEXMATCH(text,""ở nhà người quen""), 4
    ),
  -1)
)"),1.0)</f>
        <v>1</v>
      </c>
      <c r="E423" s="17">
        <f>IFERROR(__xludf.DUMMYFUNCTION("LET(
  t, LOWER(TRIM(data_survey!K422)),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23" s="17">
        <f>IFERROR(__xludf.DUMMYFUNCTION("LET(
  t, LOWER(TRIM(data_survey!M422)),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23" s="17">
        <f>if(data_survey!O422="Có", 1, 0)</f>
        <v>0</v>
      </c>
      <c r="H423" s="17">
        <f>if(data_survey!R422="", 0, data_survey!R422)</f>
        <v>0</v>
      </c>
      <c r="I423" s="17">
        <f>data_survey!W422</f>
        <v>0</v>
      </c>
      <c r="J423" s="17">
        <f>if(data_survey!AF422="Không áp lực", 0, if(data_survey!AF422="Có chút áp lực", 1, if(data_survey!AF422="Áp lực nhiều", 2, 3)))</f>
        <v>1</v>
      </c>
      <c r="K423" s="17">
        <f>SWITCH(data_survey!AG422,
 "Không ảnh hưởng",0,
 "Có chút ảnh hưởng",1,
 "Ảnh hưởng nhiều",2,
 "Ảnh hưởng rất nhiều",3)</f>
        <v>1</v>
      </c>
      <c r="L423" s="17">
        <f>SWITCH(data_survey!AD422,
 "Không",0,
 "Có một chút",1,
 "Rất lo lắng",2)</f>
        <v>2</v>
      </c>
      <c r="M423" s="17">
        <f>SWITCH(data_survey!AE422,
 "Không",0,
 "Có một chút",1,
 "Nhiều",2)</f>
        <v>1</v>
      </c>
      <c r="N423" s="17">
        <f>data_survey!BV422</f>
        <v>2</v>
      </c>
      <c r="O423" s="17">
        <f>SWITCH(data_survey!BY422,
 "Không",0,
 "Có",1,
 "Nhiều",2)</f>
        <v>1</v>
      </c>
      <c r="P423" s="17">
        <f>if(data_survey!BW422="Không", 0, 1)</f>
        <v>1</v>
      </c>
      <c r="Q423" s="17">
        <f>IF(OR(
ISNUMBER(SEARCH("cha",data_survey!BX422)),
ISNUMBER(SEARCH("mẹ",data_survey!BX422)),
ISNUMBER(SEARCH("ba mẹ",data_survey!BX422)),
ISNUMBER(SEARCH("bame",data_survey!BX422)),
ISNUMBER(SEARCH("gia đình",data_survey!BX422)),
ISNUMBER(SEARCH("chị",data_survey!BX422)),
ISNUMBER(SEARCH("anh",data_survey!BX422)),
ISNUMBER(SEARCH("ông bà",data_survey!BX422)),
ISNUMBER(SEARCH("giám hộ",data_survey!BX422))
),1,
IF(OR(
ISNUMBER(SEARCH("bản thân",data_survey!BX422)),
ISNUMBER(SEARCH("tự mình",data_survey!BX422)),
ISNUMBER(SEARCH("tự bản thân",data_survey!BX422)),
ISNUMBER(SEARCH("tiền đi làm",data_survey!BX422)),
ISNUMBER(SEARCH("nghiên cứu khoa học",data_survey!BX422)),
ISNUMBER(SEARCH("một nửa lo",data_survey!BX422))
),2,
IF(OR(
ISNUMBER(SEARCH("học bổng",data_survey!BX422)),
ISNUMBER(SEARCH("giảm học phí",data_survey!BX422)),
ISNUMBER(SEARCH("không cần HP",data_survey!BX422)),
ISNUMBER(SEARCH("sư phạm",data_survey!BX422))
),3,4)))</f>
        <v>1</v>
      </c>
      <c r="R423" s="17">
        <f>data_survey!AN422</f>
        <v>0</v>
      </c>
      <c r="S423" s="17">
        <f>data_survey!AJ422</f>
        <v>0</v>
      </c>
      <c r="T423" s="17">
        <f>data_survey!AJ422</f>
        <v>0</v>
      </c>
      <c r="U423" s="17">
        <f>data_survey!CI422</f>
        <v>0</v>
      </c>
      <c r="V423" s="17">
        <f>data_survey!CG422</f>
        <v>1</v>
      </c>
      <c r="W423" s="17">
        <f>data_survey!CE422</f>
        <v>0</v>
      </c>
      <c r="X423" s="17">
        <f>data_survey!CC422</f>
        <v>1</v>
      </c>
      <c r="Y423" s="17">
        <f>data_survey!CA422</f>
        <v>1</v>
      </c>
      <c r="Z423" s="17">
        <f>data_survey!BN422</f>
        <v>3</v>
      </c>
      <c r="AA423" s="17">
        <f>data_survey!BP422</f>
        <v>1</v>
      </c>
      <c r="AB423" s="17">
        <f>data_survey!BQ422</f>
        <v>3</v>
      </c>
      <c r="AC423" s="17">
        <f>data_survey!BT422</f>
        <v>0</v>
      </c>
      <c r="AD423" s="17">
        <f>data_survey!CU422</f>
        <v>0</v>
      </c>
      <c r="AE423" s="17">
        <f>data_survey!CV422</f>
        <v>0</v>
      </c>
      <c r="AF423" s="17">
        <f>data_survey!CW422</f>
        <v>0</v>
      </c>
      <c r="AG423" s="17">
        <f>data_survey!CO422</f>
        <v>0</v>
      </c>
      <c r="AH423" s="17">
        <f>data_survey!DA422</f>
        <v>0</v>
      </c>
      <c r="AI423" s="17">
        <f>data_survey!DC422</f>
        <v>0</v>
      </c>
      <c r="AJ423" s="17">
        <f>data_survey!DQ422</f>
        <v>0</v>
      </c>
      <c r="AK423" s="17">
        <f>data_survey!DF422</f>
        <v>0</v>
      </c>
      <c r="AL423" s="17">
        <f>if(AK423=1, data_survey!DN422, 0)</f>
        <v>0</v>
      </c>
      <c r="AM423" s="17">
        <f>data_survey!CM422</f>
        <v>6</v>
      </c>
      <c r="AN423" s="17">
        <f>data_survey!DH422</f>
        <v>0</v>
      </c>
      <c r="AO423" s="17">
        <f>data_survey!DJ422</f>
        <v>0</v>
      </c>
      <c r="AP423" s="17">
        <f>data_survey!DL422</f>
        <v>1</v>
      </c>
      <c r="AQ423" s="17">
        <f>data_survey!BC422</f>
        <v>2</v>
      </c>
      <c r="AR423" s="17">
        <f>data_survey!BD422</f>
        <v>1</v>
      </c>
      <c r="AS423" s="17">
        <f>data_survey!BE422</f>
        <v>2</v>
      </c>
      <c r="AT423" s="17">
        <f>data_survey!BF422</f>
        <v>2</v>
      </c>
      <c r="AU423" s="17">
        <f>data_survey!BG422</f>
        <v>1</v>
      </c>
      <c r="AV423" s="17">
        <f>data_survey!BH422</f>
        <v>2</v>
      </c>
      <c r="AW423" s="17">
        <f>data_survey!BI422</f>
        <v>2</v>
      </c>
      <c r="AX423" s="17">
        <f>data_survey!AP422</f>
        <v>2</v>
      </c>
      <c r="AY423" s="17">
        <f>data_survey!AQ422</f>
        <v>2</v>
      </c>
      <c r="AZ423" s="17">
        <f>data_survey!AR422</f>
        <v>2</v>
      </c>
      <c r="BA423" s="17">
        <f>data_survey!AS422</f>
        <v>2</v>
      </c>
      <c r="BB423" s="17">
        <f>data_survey!AT422</f>
        <v>2</v>
      </c>
      <c r="BC423" s="17">
        <f>data_survey!AU422</f>
        <v>2</v>
      </c>
      <c r="BD423" s="17">
        <f>data_survey!AV422</f>
        <v>3</v>
      </c>
      <c r="BE423" s="17">
        <f>data_survey!AW422</f>
        <v>2</v>
      </c>
      <c r="BF423" s="17">
        <f>data_survey!AX422</f>
        <v>1</v>
      </c>
      <c r="BG423" s="17"/>
    </row>
    <row r="424">
      <c r="A424" s="17">
        <f>if(data_survey!C423="Nam", 0, 1)</f>
        <v>1</v>
      </c>
      <c r="B424" s="17">
        <f>IFERROR(__xludf.DUMMYFUNCTION("LET(
  t, LOWER(TRIM(data_survey!E423)),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424" s="17">
        <f>IFERROR(__xludf.DUMMYFUNCTION("LET(
  t, LOWER(TRIM(data_survey!G423)),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24" s="17">
        <f>IFERROR(__xludf.DUMMYFUNCTION("LET(
  text, LOWER(data_survey!I423),
  IFERROR(
    IFS(
      REGEXMATCH(text,""ở cùng gia đình|ở trọ cùng gia đình""), 0,
      REGEXMATCH(text,""thuê trọ""), 1,
      REGEXMATCH(text,""ở ktx""), 2,
      REGEXMATCH(text,""có nhà tại khu vực đang học|c"&amp;"ó nhà|ở riêng tại chung cư""), 3,
      REGEXMATCH(text,""ở nhà người quen""), 4
    ),
  -1)
)"),1.0)</f>
        <v>1</v>
      </c>
      <c r="E424" s="17">
        <f>IFERROR(__xludf.DUMMYFUNCTION("LET(
  t, LOWER(TRIM(data_survey!K423)),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24" s="17">
        <f>IFERROR(__xludf.DUMMYFUNCTION("LET(
  t, LOWER(TRIM(data_survey!M423)),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24" s="17">
        <f>if(data_survey!O423="Có", 1, 0)</f>
        <v>0</v>
      </c>
      <c r="H424" s="17">
        <f>if(data_survey!R423="", 0, data_survey!R423)</f>
        <v>0</v>
      </c>
      <c r="I424" s="17">
        <f>data_survey!W423</f>
        <v>0</v>
      </c>
      <c r="J424" s="17">
        <f>if(data_survey!AF423="Không áp lực", 0, if(data_survey!AF423="Có chút áp lực", 1, if(data_survey!AF423="Áp lực nhiều", 2, 3)))</f>
        <v>1</v>
      </c>
      <c r="K424" s="17">
        <f>SWITCH(data_survey!AG423,
 "Không ảnh hưởng",0,
 "Có chút ảnh hưởng",1,
 "Ảnh hưởng nhiều",2,
 "Ảnh hưởng rất nhiều",3)</f>
        <v>1</v>
      </c>
      <c r="L424" s="17">
        <f>SWITCH(data_survey!AD423,
 "Không",0,
 "Có một chút",1,
 "Rất lo lắng",2)</f>
        <v>2</v>
      </c>
      <c r="M424" s="17">
        <f>SWITCH(data_survey!AE423,
 "Không",0,
 "Có một chút",1,
 "Nhiều",2)</f>
        <v>1</v>
      </c>
      <c r="N424" s="17">
        <f>data_survey!BV423</f>
        <v>4</v>
      </c>
      <c r="O424" s="17">
        <f>SWITCH(data_survey!BY423,
 "Không",0,
 "Có",1,
 "Nhiều",2)</f>
        <v>1</v>
      </c>
      <c r="P424" s="17">
        <f>if(data_survey!BW423="Không", 0, 1)</f>
        <v>1</v>
      </c>
      <c r="Q424" s="17">
        <f>IF(OR(
ISNUMBER(SEARCH("cha",data_survey!BX423)),
ISNUMBER(SEARCH("mẹ",data_survey!BX423)),
ISNUMBER(SEARCH("ba mẹ",data_survey!BX423)),
ISNUMBER(SEARCH("bame",data_survey!BX423)),
ISNUMBER(SEARCH("gia đình",data_survey!BX423)),
ISNUMBER(SEARCH("chị",data_survey!BX423)),
ISNUMBER(SEARCH("anh",data_survey!BX423)),
ISNUMBER(SEARCH("ông bà",data_survey!BX423)),
ISNUMBER(SEARCH("giám hộ",data_survey!BX423))
),1,
IF(OR(
ISNUMBER(SEARCH("bản thân",data_survey!BX423)),
ISNUMBER(SEARCH("tự mình",data_survey!BX423)),
ISNUMBER(SEARCH("tự bản thân",data_survey!BX423)),
ISNUMBER(SEARCH("tiền đi làm",data_survey!BX423)),
ISNUMBER(SEARCH("nghiên cứu khoa học",data_survey!BX423)),
ISNUMBER(SEARCH("một nửa lo",data_survey!BX423))
),2,
IF(OR(
ISNUMBER(SEARCH("học bổng",data_survey!BX423)),
ISNUMBER(SEARCH("giảm học phí",data_survey!BX423)),
ISNUMBER(SEARCH("không cần HP",data_survey!BX423)),
ISNUMBER(SEARCH("sư phạm",data_survey!BX423))
),3,4)))</f>
        <v>1</v>
      </c>
      <c r="R424" s="17">
        <f>data_survey!AN423</f>
        <v>2</v>
      </c>
      <c r="S424" s="17">
        <f>data_survey!AJ423</f>
        <v>1</v>
      </c>
      <c r="T424" s="17">
        <f>data_survey!AJ423</f>
        <v>1</v>
      </c>
      <c r="U424" s="17">
        <f>data_survey!CI423</f>
        <v>1</v>
      </c>
      <c r="V424" s="17">
        <f>data_survey!CG423</f>
        <v>1</v>
      </c>
      <c r="W424" s="17">
        <f>data_survey!CE423</f>
        <v>0</v>
      </c>
      <c r="X424" s="17">
        <f>data_survey!CC423</f>
        <v>1</v>
      </c>
      <c r="Y424" s="17">
        <f>data_survey!CA423</f>
        <v>1</v>
      </c>
      <c r="Z424" s="17">
        <f>data_survey!BN423</f>
        <v>2</v>
      </c>
      <c r="AA424" s="17">
        <f>data_survey!BP423</f>
        <v>0</v>
      </c>
      <c r="AB424" s="17">
        <f>data_survey!BQ423</f>
        <v>2</v>
      </c>
      <c r="AC424" s="17">
        <f>data_survey!BT423</f>
        <v>1</v>
      </c>
      <c r="AD424" s="17">
        <f>data_survey!CU423</f>
        <v>0</v>
      </c>
      <c r="AE424" s="17">
        <f>data_survey!CV423</f>
        <v>0</v>
      </c>
      <c r="AF424" s="17">
        <f>data_survey!CW423</f>
        <v>0</v>
      </c>
      <c r="AG424" s="17">
        <f>data_survey!CO423</f>
        <v>1</v>
      </c>
      <c r="AH424" s="17">
        <f>data_survey!DA423</f>
        <v>0</v>
      </c>
      <c r="AI424" s="17">
        <f>data_survey!DC423</f>
        <v>0</v>
      </c>
      <c r="AJ424" s="17">
        <f>data_survey!DQ423</f>
        <v>0</v>
      </c>
      <c r="AK424" s="17">
        <f>data_survey!DF423</f>
        <v>0</v>
      </c>
      <c r="AL424" s="17">
        <f>if(AK424=1, data_survey!DN423, 0)</f>
        <v>0</v>
      </c>
      <c r="AM424" s="17">
        <f>data_survey!CM423</f>
        <v>6</v>
      </c>
      <c r="AN424" s="17">
        <f>data_survey!DH423</f>
        <v>0</v>
      </c>
      <c r="AO424" s="17">
        <f>data_survey!DJ423</f>
        <v>0</v>
      </c>
      <c r="AP424" s="17">
        <f>data_survey!DL423</f>
        <v>0</v>
      </c>
      <c r="AQ424" s="17">
        <f>data_survey!BC423</f>
        <v>2</v>
      </c>
      <c r="AR424" s="17">
        <f>data_survey!BD423</f>
        <v>2</v>
      </c>
      <c r="AS424" s="17">
        <f>data_survey!BE423</f>
        <v>2</v>
      </c>
      <c r="AT424" s="17">
        <f>data_survey!BF423</f>
        <v>1</v>
      </c>
      <c r="AU424" s="17">
        <f>data_survey!BG423</f>
        <v>2</v>
      </c>
      <c r="AV424" s="17">
        <f>data_survey!BH423</f>
        <v>1</v>
      </c>
      <c r="AW424" s="17">
        <f>data_survey!BI423</f>
        <v>1</v>
      </c>
      <c r="AX424" s="17">
        <f>data_survey!AP423</f>
        <v>1</v>
      </c>
      <c r="AY424" s="17">
        <f>data_survey!AQ423</f>
        <v>2</v>
      </c>
      <c r="AZ424" s="17">
        <f>data_survey!AR423</f>
        <v>1</v>
      </c>
      <c r="BA424" s="17">
        <f>data_survey!AS423</f>
        <v>1</v>
      </c>
      <c r="BB424" s="17">
        <f>data_survey!AT423</f>
        <v>1</v>
      </c>
      <c r="BC424" s="17">
        <f>data_survey!AU423</f>
        <v>3</v>
      </c>
      <c r="BD424" s="17">
        <f>data_survey!AV423</f>
        <v>3</v>
      </c>
      <c r="BE424" s="17">
        <f>data_survey!AW423</f>
        <v>1</v>
      </c>
      <c r="BF424" s="17">
        <f>data_survey!AX423</f>
        <v>1</v>
      </c>
      <c r="BG424" s="17"/>
    </row>
    <row r="425">
      <c r="A425" s="17">
        <f>if(data_survey!C424="Nam", 0, 1)</f>
        <v>1</v>
      </c>
      <c r="B425" s="17">
        <f>IFERROR(__xludf.DUMMYFUNCTION("LET(
  t, LOWER(TRIM(data_survey!E424)),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425" s="17">
        <f>IFERROR(__xludf.DUMMYFUNCTION("LET(
  t, LOWER(TRIM(data_survey!G424)),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25" s="17">
        <f>IFERROR(__xludf.DUMMYFUNCTION("LET(
  text, LOWER(data_survey!I424),
  IFERROR(
    IFS(
      REGEXMATCH(text,""ở cùng gia đình|ở trọ cùng gia đình""), 0,
      REGEXMATCH(text,""thuê trọ""), 1,
      REGEXMATCH(text,""ở ktx""), 2,
      REGEXMATCH(text,""có nhà tại khu vực đang học|c"&amp;"ó nhà|ở riêng tại chung cư""), 3,
      REGEXMATCH(text,""ở nhà người quen""), 4
    ),
  -1)
)"),0.0)</f>
        <v>0</v>
      </c>
      <c r="E425" s="17">
        <f>IFERROR(__xludf.DUMMYFUNCTION("LET(
  t, LOWER(TRIM(data_survey!K424)),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25" s="17">
        <f>IFERROR(__xludf.DUMMYFUNCTION("LET(
  t, LOWER(TRIM(data_survey!M424)),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25" s="17">
        <f>if(data_survey!O424="Có", 1, 0)</f>
        <v>0</v>
      </c>
      <c r="H425" s="17">
        <f>if(data_survey!R424="", 0, data_survey!R424)</f>
        <v>0</v>
      </c>
      <c r="I425" s="17">
        <f>data_survey!W424</f>
        <v>0</v>
      </c>
      <c r="J425" s="17">
        <f>if(data_survey!AF424="Không áp lực", 0, if(data_survey!AF424="Có chút áp lực", 1, if(data_survey!AF424="Áp lực nhiều", 2, 3)))</f>
        <v>1</v>
      </c>
      <c r="K425" s="17">
        <f>SWITCH(data_survey!AG424,
 "Không ảnh hưởng",0,
 "Có chút ảnh hưởng",1,
 "Ảnh hưởng nhiều",2,
 "Ảnh hưởng rất nhiều",3)</f>
        <v>1</v>
      </c>
      <c r="L425" s="17">
        <f>SWITCH(data_survey!AD424,
 "Không",0,
 "Có một chút",1,
 "Rất lo lắng",2)</f>
        <v>1</v>
      </c>
      <c r="M425" s="17">
        <f>SWITCH(data_survey!AE424,
 "Không",0,
 "Có một chút",1,
 "Nhiều",2)</f>
        <v>0</v>
      </c>
      <c r="N425" s="17">
        <f>data_survey!BV424</f>
        <v>3</v>
      </c>
      <c r="O425" s="17">
        <f>SWITCH(data_survey!BY424,
 "Không",0,
 "Có",1,
 "Nhiều",2)</f>
        <v>0</v>
      </c>
      <c r="P425" s="17">
        <f>if(data_survey!BW424="Không", 0, 1)</f>
        <v>1</v>
      </c>
      <c r="Q425" s="17">
        <f>IF(OR(
ISNUMBER(SEARCH("cha",data_survey!BX424)),
ISNUMBER(SEARCH("mẹ",data_survey!BX424)),
ISNUMBER(SEARCH("ba mẹ",data_survey!BX424)),
ISNUMBER(SEARCH("bame",data_survey!BX424)),
ISNUMBER(SEARCH("gia đình",data_survey!BX424)),
ISNUMBER(SEARCH("chị",data_survey!BX424)),
ISNUMBER(SEARCH("anh",data_survey!BX424)),
ISNUMBER(SEARCH("ông bà",data_survey!BX424)),
ISNUMBER(SEARCH("giám hộ",data_survey!BX424))
),1,
IF(OR(
ISNUMBER(SEARCH("bản thân",data_survey!BX424)),
ISNUMBER(SEARCH("tự mình",data_survey!BX424)),
ISNUMBER(SEARCH("tự bản thân",data_survey!BX424)),
ISNUMBER(SEARCH("tiền đi làm",data_survey!BX424)),
ISNUMBER(SEARCH("nghiên cứu khoa học",data_survey!BX424)),
ISNUMBER(SEARCH("một nửa lo",data_survey!BX424))
),2,
IF(OR(
ISNUMBER(SEARCH("học bổng",data_survey!BX424)),
ISNUMBER(SEARCH("giảm học phí",data_survey!BX424)),
ISNUMBER(SEARCH("không cần HP",data_survey!BX424)),
ISNUMBER(SEARCH("sư phạm",data_survey!BX424))
),3,4)))</f>
        <v>1</v>
      </c>
      <c r="R425" s="17">
        <f>data_survey!AN424</f>
        <v>0</v>
      </c>
      <c r="S425" s="17">
        <f>data_survey!AJ424</f>
        <v>0</v>
      </c>
      <c r="T425" s="17">
        <f>data_survey!AJ424</f>
        <v>0</v>
      </c>
      <c r="U425" s="17">
        <f>data_survey!CI424</f>
        <v>0</v>
      </c>
      <c r="V425" s="17">
        <f>data_survey!CG424</f>
        <v>0</v>
      </c>
      <c r="W425" s="17">
        <f>data_survey!CE424</f>
        <v>1</v>
      </c>
      <c r="X425" s="17">
        <f>data_survey!CC424</f>
        <v>1</v>
      </c>
      <c r="Y425" s="17">
        <f>data_survey!CA424</f>
        <v>1</v>
      </c>
      <c r="Z425" s="17">
        <f>data_survey!BN424</f>
        <v>3</v>
      </c>
      <c r="AA425" s="17">
        <f>data_survey!BP424</f>
        <v>0</v>
      </c>
      <c r="AB425" s="17">
        <f>data_survey!BQ424</f>
        <v>1</v>
      </c>
      <c r="AC425" s="17">
        <f>data_survey!BT424</f>
        <v>0</v>
      </c>
      <c r="AD425" s="17">
        <f>data_survey!CU424</f>
        <v>0</v>
      </c>
      <c r="AE425" s="17">
        <f>data_survey!CV424</f>
        <v>0</v>
      </c>
      <c r="AF425" s="17">
        <f>data_survey!CW424</f>
        <v>0</v>
      </c>
      <c r="AG425" s="17">
        <f>data_survey!CO424</f>
        <v>0</v>
      </c>
      <c r="AH425" s="17">
        <f>data_survey!DA424</f>
        <v>0</v>
      </c>
      <c r="AI425" s="17">
        <f>data_survey!DC424</f>
        <v>0</v>
      </c>
      <c r="AJ425" s="17">
        <f>data_survey!DQ424</f>
        <v>0</v>
      </c>
      <c r="AK425" s="17">
        <f>data_survey!DF424</f>
        <v>1</v>
      </c>
      <c r="AL425" s="17">
        <f>if(AK425=1, data_survey!DN424, 0)</f>
        <v>2.5</v>
      </c>
      <c r="AM425" s="17">
        <f>data_survey!CM424</f>
        <v>3.5</v>
      </c>
      <c r="AN425" s="17">
        <f>data_survey!DH424</f>
        <v>0</v>
      </c>
      <c r="AO425" s="17">
        <f>data_survey!DJ424</f>
        <v>0</v>
      </c>
      <c r="AP425" s="17">
        <f>data_survey!DL424</f>
        <v>0</v>
      </c>
      <c r="AQ425" s="17">
        <f>data_survey!BC424</f>
        <v>2</v>
      </c>
      <c r="AR425" s="17">
        <f>data_survey!BD424</f>
        <v>1</v>
      </c>
      <c r="AS425" s="17">
        <f>data_survey!BE424</f>
        <v>2</v>
      </c>
      <c r="AT425" s="17">
        <f>data_survey!BF424</f>
        <v>1</v>
      </c>
      <c r="AU425" s="17">
        <f>data_survey!BG424</f>
        <v>1</v>
      </c>
      <c r="AV425" s="17">
        <f>data_survey!BH424</f>
        <v>1</v>
      </c>
      <c r="AW425" s="17">
        <f>data_survey!BI424</f>
        <v>1</v>
      </c>
      <c r="AX425" s="17">
        <f>data_survey!AP424</f>
        <v>1</v>
      </c>
      <c r="AY425" s="17">
        <f>data_survey!AQ424</f>
        <v>1</v>
      </c>
      <c r="AZ425" s="17">
        <f>data_survey!AR424</f>
        <v>3</v>
      </c>
      <c r="BA425" s="17">
        <f>data_survey!AS424</f>
        <v>2</v>
      </c>
      <c r="BB425" s="17">
        <f>data_survey!AT424</f>
        <v>1</v>
      </c>
      <c r="BC425" s="17">
        <f>data_survey!AU424</f>
        <v>3</v>
      </c>
      <c r="BD425" s="17">
        <f>data_survey!AV424</f>
        <v>3</v>
      </c>
      <c r="BE425" s="17">
        <f>data_survey!AW424</f>
        <v>1</v>
      </c>
      <c r="BF425" s="17">
        <f>data_survey!AX424</f>
        <v>1</v>
      </c>
      <c r="BG425" s="17"/>
    </row>
    <row r="426">
      <c r="A426" s="17">
        <f>if(data_survey!C425="Nam", 0, 1)</f>
        <v>1</v>
      </c>
      <c r="B426" s="17">
        <f>IFERROR(__xludf.DUMMYFUNCTION("LET(
  t, LOWER(TRIM(data_survey!E425)),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26" s="17">
        <f>IFERROR(__xludf.DUMMYFUNCTION("LET(
  t, LOWER(TRIM(data_survey!G425)),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26" s="17">
        <f>IFERROR(__xludf.DUMMYFUNCTION("LET(
  text, LOWER(data_survey!I425),
  IFERROR(
    IFS(
      REGEXMATCH(text,""ở cùng gia đình|ở trọ cùng gia đình""), 0,
      REGEXMATCH(text,""thuê trọ""), 1,
      REGEXMATCH(text,""ở ktx""), 2,
      REGEXMATCH(text,""có nhà tại khu vực đang học|c"&amp;"ó nhà|ở riêng tại chung cư""), 3,
      REGEXMATCH(text,""ở nhà người quen""), 4
    ),
  -1)
)"),1.0)</f>
        <v>1</v>
      </c>
      <c r="E426" s="17">
        <f>IFERROR(__xludf.DUMMYFUNCTION("LET(
  t, LOWER(TRIM(data_survey!K425)),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26" s="17">
        <f>IFERROR(__xludf.DUMMYFUNCTION("LET(
  t, LOWER(TRIM(data_survey!M425)),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26" s="17">
        <f>if(data_survey!O425="Có", 1, 0)</f>
        <v>0</v>
      </c>
      <c r="H426" s="17">
        <f>if(data_survey!R425="", 0, data_survey!R425)</f>
        <v>0</v>
      </c>
      <c r="I426" s="17">
        <f>data_survey!W425</f>
        <v>0</v>
      </c>
      <c r="J426" s="17">
        <f>if(data_survey!AF425="Không áp lực", 0, if(data_survey!AF425="Có chút áp lực", 1, if(data_survey!AF425="Áp lực nhiều", 2, 3)))</f>
        <v>1</v>
      </c>
      <c r="K426" s="17">
        <f>SWITCH(data_survey!AG425,
 "Không ảnh hưởng",0,
 "Có chút ảnh hưởng",1,
 "Ảnh hưởng nhiều",2,
 "Ảnh hưởng rất nhiều",3)</f>
        <v>2</v>
      </c>
      <c r="L426" s="17">
        <f>SWITCH(data_survey!AD425,
 "Không",0,
 "Có một chút",1,
 "Rất lo lắng",2)</f>
        <v>2</v>
      </c>
      <c r="M426" s="17">
        <f>SWITCH(data_survey!AE425,
 "Không",0,
 "Có một chút",1,
 "Nhiều",2)</f>
        <v>0</v>
      </c>
      <c r="N426" s="17">
        <f>data_survey!BV425</f>
        <v>2</v>
      </c>
      <c r="O426" s="17">
        <f>SWITCH(data_survey!BY425,
 "Không",0,
 "Có",1,
 "Nhiều",2)</f>
        <v>1</v>
      </c>
      <c r="P426" s="17">
        <f>if(data_survey!BW425="Không", 0, 1)</f>
        <v>1</v>
      </c>
      <c r="Q426" s="17">
        <f>IF(OR(
ISNUMBER(SEARCH("cha",data_survey!BX425)),
ISNUMBER(SEARCH("mẹ",data_survey!BX425)),
ISNUMBER(SEARCH("ba mẹ",data_survey!BX425)),
ISNUMBER(SEARCH("bame",data_survey!BX425)),
ISNUMBER(SEARCH("gia đình",data_survey!BX425)),
ISNUMBER(SEARCH("chị",data_survey!BX425)),
ISNUMBER(SEARCH("anh",data_survey!BX425)),
ISNUMBER(SEARCH("ông bà",data_survey!BX425)),
ISNUMBER(SEARCH("giám hộ",data_survey!BX425))
),1,
IF(OR(
ISNUMBER(SEARCH("bản thân",data_survey!BX425)),
ISNUMBER(SEARCH("tự mình",data_survey!BX425)),
ISNUMBER(SEARCH("tự bản thân",data_survey!BX425)),
ISNUMBER(SEARCH("tiền đi làm",data_survey!BX425)),
ISNUMBER(SEARCH("nghiên cứu khoa học",data_survey!BX425)),
ISNUMBER(SEARCH("một nửa lo",data_survey!BX425))
),2,
IF(OR(
ISNUMBER(SEARCH("học bổng",data_survey!BX425)),
ISNUMBER(SEARCH("giảm học phí",data_survey!BX425)),
ISNUMBER(SEARCH("không cần HP",data_survey!BX425)),
ISNUMBER(SEARCH("sư phạm",data_survey!BX425))
),3,4)))</f>
        <v>1</v>
      </c>
      <c r="R426" s="17">
        <f>data_survey!AN425</f>
        <v>1</v>
      </c>
      <c r="S426" s="17">
        <f>data_survey!AJ425</f>
        <v>1</v>
      </c>
      <c r="T426" s="17">
        <f>data_survey!AJ425</f>
        <v>1</v>
      </c>
      <c r="U426" s="17">
        <f>data_survey!CI425</f>
        <v>1</v>
      </c>
      <c r="V426" s="17">
        <f>data_survey!CG425</f>
        <v>0</v>
      </c>
      <c r="W426" s="17">
        <f>data_survey!CE425</f>
        <v>0</v>
      </c>
      <c r="X426" s="17">
        <f>data_survey!CC425</f>
        <v>0</v>
      </c>
      <c r="Y426" s="17">
        <f>data_survey!CA425</f>
        <v>2</v>
      </c>
      <c r="Z426" s="17">
        <f>data_survey!BN425</f>
        <v>1</v>
      </c>
      <c r="AA426" s="17">
        <f>data_survey!BP425</f>
        <v>0</v>
      </c>
      <c r="AB426" s="17">
        <f>data_survey!BQ425</f>
        <v>2</v>
      </c>
      <c r="AC426" s="17">
        <f>data_survey!BT425</f>
        <v>0</v>
      </c>
      <c r="AD426" s="17">
        <f>data_survey!CU425</f>
        <v>1</v>
      </c>
      <c r="AE426" s="17">
        <f>data_survey!CV425</f>
        <v>0</v>
      </c>
      <c r="AF426" s="17">
        <f>data_survey!CW425</f>
        <v>0</v>
      </c>
      <c r="AG426" s="17">
        <f>data_survey!CO425</f>
        <v>1</v>
      </c>
      <c r="AH426" s="17">
        <f>data_survey!DA425</f>
        <v>0</v>
      </c>
      <c r="AI426" s="17">
        <f>data_survey!DC425</f>
        <v>0</v>
      </c>
      <c r="AJ426" s="17">
        <f>data_survey!DQ425</f>
        <v>0</v>
      </c>
      <c r="AK426" s="17">
        <f>data_survey!DF425</f>
        <v>0</v>
      </c>
      <c r="AL426" s="17">
        <f>if(AK426=1, data_survey!DN425, 0)</f>
        <v>0</v>
      </c>
      <c r="AM426" s="17">
        <f>data_survey!CM425</f>
        <v>0</v>
      </c>
      <c r="AN426" s="17">
        <f>data_survey!DH425</f>
        <v>1</v>
      </c>
      <c r="AO426" s="17">
        <f>data_survey!DJ425</f>
        <v>0</v>
      </c>
      <c r="AP426" s="17">
        <f>data_survey!DL425</f>
        <v>0</v>
      </c>
      <c r="AQ426" s="17">
        <f>data_survey!BC425</f>
        <v>2</v>
      </c>
      <c r="AR426" s="17">
        <f>data_survey!BD425</f>
        <v>2</v>
      </c>
      <c r="AS426" s="17">
        <f>data_survey!BE425</f>
        <v>1</v>
      </c>
      <c r="AT426" s="17">
        <f>data_survey!BF425</f>
        <v>3</v>
      </c>
      <c r="AU426" s="17">
        <f>data_survey!BG425</f>
        <v>2</v>
      </c>
      <c r="AV426" s="17">
        <f>data_survey!BH425</f>
        <v>3</v>
      </c>
      <c r="AW426" s="17">
        <f>data_survey!BI425</f>
        <v>3</v>
      </c>
      <c r="AX426" s="17">
        <f>data_survey!AP425</f>
        <v>1</v>
      </c>
      <c r="AY426" s="17">
        <f>data_survey!AQ425</f>
        <v>1</v>
      </c>
      <c r="AZ426" s="17">
        <f>data_survey!AR425</f>
        <v>2</v>
      </c>
      <c r="BA426" s="17">
        <f>data_survey!AS425</f>
        <v>3</v>
      </c>
      <c r="BB426" s="17">
        <f>data_survey!AT425</f>
        <v>1</v>
      </c>
      <c r="BC426" s="17">
        <f>data_survey!AU425</f>
        <v>2</v>
      </c>
      <c r="BD426" s="17">
        <f>data_survey!AV425</f>
        <v>3</v>
      </c>
      <c r="BE426" s="17">
        <f>data_survey!AW425</f>
        <v>2</v>
      </c>
      <c r="BF426" s="17">
        <f>data_survey!AX425</f>
        <v>4</v>
      </c>
      <c r="BG426" s="17"/>
    </row>
    <row r="427">
      <c r="A427" s="17">
        <f>if(data_survey!C426="Nam", 0, 1)</f>
        <v>1</v>
      </c>
      <c r="B427" s="17">
        <f>IFERROR(__xludf.DUMMYFUNCTION("LET(
  t, LOWER(TRIM(data_survey!E426)),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27" s="17">
        <f>IFERROR(__xludf.DUMMYFUNCTION("LET(
  t, LOWER(TRIM(data_survey!G426)),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27" s="17">
        <f>IFERROR(__xludf.DUMMYFUNCTION("LET(
  text, LOWER(data_survey!I426),
  IFERROR(
    IFS(
      REGEXMATCH(text,""ở cùng gia đình|ở trọ cùng gia đình""), 0,
      REGEXMATCH(text,""thuê trọ""), 1,
      REGEXMATCH(text,""ở ktx""), 2,
      REGEXMATCH(text,""có nhà tại khu vực đang học|c"&amp;"ó nhà|ở riêng tại chung cư""), 3,
      REGEXMATCH(text,""ở nhà người quen""), 4
    ),
  -1)
)"),0.0)</f>
        <v>0</v>
      </c>
      <c r="E427" s="17">
        <f>IFERROR(__xludf.DUMMYFUNCTION("LET(
  t, LOWER(TRIM(data_survey!K426)),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27" s="17">
        <f>IFERROR(__xludf.DUMMYFUNCTION("LET(
  t, LOWER(TRIM(data_survey!M426)),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27" s="17">
        <f>if(data_survey!O426="Có", 1, 0)</f>
        <v>0</v>
      </c>
      <c r="H427" s="17">
        <f>if(data_survey!R426="", 0, data_survey!R426)</f>
        <v>0</v>
      </c>
      <c r="I427" s="17">
        <f>data_survey!W426</f>
        <v>0</v>
      </c>
      <c r="J427" s="17">
        <f>if(data_survey!AF426="Không áp lực", 0, if(data_survey!AF426="Có chút áp lực", 1, if(data_survey!AF426="Áp lực nhiều", 2, 3)))</f>
        <v>0</v>
      </c>
      <c r="K427" s="17">
        <f>SWITCH(data_survey!AG426,
 "Không ảnh hưởng",0,
 "Có chút ảnh hưởng",1,
 "Ảnh hưởng nhiều",2,
 "Ảnh hưởng rất nhiều",3)</f>
        <v>0</v>
      </c>
      <c r="L427" s="17">
        <f>SWITCH(data_survey!AD426,
 "Không",0,
 "Có một chút",1,
 "Rất lo lắng",2)</f>
        <v>1</v>
      </c>
      <c r="M427" s="17">
        <f>SWITCH(data_survey!AE426,
 "Không",0,
 "Có một chút",1,
 "Nhiều",2)</f>
        <v>0</v>
      </c>
      <c r="N427" s="17">
        <f>data_survey!BV426</f>
        <v>5</v>
      </c>
      <c r="O427" s="17">
        <f>SWITCH(data_survey!BY426,
 "Không",0,
 "Có",1,
 "Nhiều",2)</f>
        <v>0</v>
      </c>
      <c r="P427" s="17">
        <f>if(data_survey!BW426="Không", 0, 1)</f>
        <v>0</v>
      </c>
      <c r="Q427" s="17">
        <f>IF(OR(
ISNUMBER(SEARCH("cha",data_survey!BX426)),
ISNUMBER(SEARCH("mẹ",data_survey!BX426)),
ISNUMBER(SEARCH("ba mẹ",data_survey!BX426)),
ISNUMBER(SEARCH("bame",data_survey!BX426)),
ISNUMBER(SEARCH("gia đình",data_survey!BX426)),
ISNUMBER(SEARCH("chị",data_survey!BX426)),
ISNUMBER(SEARCH("anh",data_survey!BX426)),
ISNUMBER(SEARCH("ông bà",data_survey!BX426)),
ISNUMBER(SEARCH("giám hộ",data_survey!BX426))
),1,
IF(OR(
ISNUMBER(SEARCH("bản thân",data_survey!BX426)),
ISNUMBER(SEARCH("tự mình",data_survey!BX426)),
ISNUMBER(SEARCH("tự bản thân",data_survey!BX426)),
ISNUMBER(SEARCH("tiền đi làm",data_survey!BX426)),
ISNUMBER(SEARCH("nghiên cứu khoa học",data_survey!BX426)),
ISNUMBER(SEARCH("một nửa lo",data_survey!BX426))
),2,
IF(OR(
ISNUMBER(SEARCH("học bổng",data_survey!BX426)),
ISNUMBER(SEARCH("giảm học phí",data_survey!BX426)),
ISNUMBER(SEARCH("không cần HP",data_survey!BX426)),
ISNUMBER(SEARCH("sư phạm",data_survey!BX426))
),3,4)))</f>
        <v>1</v>
      </c>
      <c r="R427" s="17">
        <f>data_survey!AN426</f>
        <v>0</v>
      </c>
      <c r="S427" s="17">
        <f>data_survey!AJ426</f>
        <v>1</v>
      </c>
      <c r="T427" s="17">
        <f>data_survey!AJ426</f>
        <v>1</v>
      </c>
      <c r="U427" s="17">
        <f>data_survey!CI426</f>
        <v>0</v>
      </c>
      <c r="V427" s="17">
        <f>data_survey!CG426</f>
        <v>0</v>
      </c>
      <c r="W427" s="17">
        <f>data_survey!CE426</f>
        <v>0</v>
      </c>
      <c r="X427" s="17">
        <f>data_survey!CC426</f>
        <v>0</v>
      </c>
      <c r="Y427" s="17">
        <f>data_survey!CA426</f>
        <v>0</v>
      </c>
      <c r="Z427" s="17">
        <f>data_survey!BN426</f>
        <v>4</v>
      </c>
      <c r="AA427" s="17">
        <f>data_survey!BP426</f>
        <v>1</v>
      </c>
      <c r="AB427" s="17">
        <f>data_survey!BQ426</f>
        <v>2</v>
      </c>
      <c r="AC427" s="17">
        <f>data_survey!BT426</f>
        <v>0</v>
      </c>
      <c r="AD427" s="17">
        <f>data_survey!CU426</f>
        <v>0</v>
      </c>
      <c r="AE427" s="17">
        <f>data_survey!CV426</f>
        <v>0</v>
      </c>
      <c r="AF427" s="17">
        <f>data_survey!CW426</f>
        <v>0</v>
      </c>
      <c r="AG427" s="17">
        <f>data_survey!CO426</f>
        <v>0</v>
      </c>
      <c r="AH427" s="17">
        <f>data_survey!DA426</f>
        <v>0</v>
      </c>
      <c r="AI427" s="17">
        <f>data_survey!DC426</f>
        <v>0</v>
      </c>
      <c r="AJ427" s="17">
        <f>data_survey!DQ426</f>
        <v>0</v>
      </c>
      <c r="AK427" s="17">
        <f>data_survey!DF426</f>
        <v>1</v>
      </c>
      <c r="AL427" s="17">
        <f>if(AK427=1, data_survey!DN426, 0)</f>
        <v>3.5</v>
      </c>
      <c r="AM427" s="17" t="str">
        <f>data_survey!CM426</f>
        <v>#N/A</v>
      </c>
      <c r="AN427" s="17">
        <f>data_survey!DH426</f>
        <v>1</v>
      </c>
      <c r="AO427" s="17">
        <f>data_survey!DJ426</f>
        <v>0</v>
      </c>
      <c r="AP427" s="17">
        <f>data_survey!DL426</f>
        <v>0</v>
      </c>
      <c r="AQ427" s="17">
        <f>data_survey!BC426</f>
        <v>1</v>
      </c>
      <c r="AR427" s="17">
        <f>data_survey!BD426</f>
        <v>1</v>
      </c>
      <c r="AS427" s="17">
        <f>data_survey!BE426</f>
        <v>2</v>
      </c>
      <c r="AT427" s="17">
        <f>data_survey!BF426</f>
        <v>1</v>
      </c>
      <c r="AU427" s="17">
        <f>data_survey!BG426</f>
        <v>4</v>
      </c>
      <c r="AV427" s="17">
        <f>data_survey!BH426</f>
        <v>2</v>
      </c>
      <c r="AW427" s="17">
        <f>data_survey!BI426</f>
        <v>2</v>
      </c>
      <c r="AX427" s="17">
        <f>data_survey!AP426</f>
        <v>2</v>
      </c>
      <c r="AY427" s="17">
        <f>data_survey!AQ426</f>
        <v>1</v>
      </c>
      <c r="AZ427" s="17">
        <f>data_survey!AR426</f>
        <v>1</v>
      </c>
      <c r="BA427" s="17">
        <f>data_survey!AS426</f>
        <v>1</v>
      </c>
      <c r="BB427" s="17">
        <f>data_survey!AT426</f>
        <v>2</v>
      </c>
      <c r="BC427" s="17">
        <f>data_survey!AU426</f>
        <v>2</v>
      </c>
      <c r="BD427" s="17">
        <f>data_survey!AV426</f>
        <v>2</v>
      </c>
      <c r="BE427" s="17">
        <f>data_survey!AW426</f>
        <v>1</v>
      </c>
      <c r="BF427" s="17">
        <f>data_survey!AX426</f>
        <v>2</v>
      </c>
      <c r="BG427" s="17"/>
    </row>
    <row r="428">
      <c r="A428" s="17">
        <f>if(data_survey!C427="Nam", 0, 1)</f>
        <v>1</v>
      </c>
      <c r="B428" s="17">
        <f>IFERROR(__xludf.DUMMYFUNCTION("LET(
  t, LOWER(TRIM(data_survey!E427)),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428" s="17">
        <f>IFERROR(__xludf.DUMMYFUNCTION("LET(
  t, LOWER(TRIM(data_survey!G427)),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28" s="17">
        <f>IFERROR(__xludf.DUMMYFUNCTION("LET(
  text, LOWER(data_survey!I427),
  IFERROR(
    IFS(
      REGEXMATCH(text,""ở cùng gia đình|ở trọ cùng gia đình""), 0,
      REGEXMATCH(text,""thuê trọ""), 1,
      REGEXMATCH(text,""ở ktx""), 2,
      REGEXMATCH(text,""có nhà tại khu vực đang học|c"&amp;"ó nhà|ở riêng tại chung cư""), 3,
      REGEXMATCH(text,""ở nhà người quen""), 4
    ),
  -1)
)"),0.0)</f>
        <v>0</v>
      </c>
      <c r="E428" s="17">
        <f>IFERROR(__xludf.DUMMYFUNCTION("LET(
  t, LOWER(TRIM(data_survey!K427)),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28" s="17">
        <f>IFERROR(__xludf.DUMMYFUNCTION("LET(
  t, LOWER(TRIM(data_survey!M427)),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28" s="17">
        <f>if(data_survey!O427="Có", 1, 0)</f>
        <v>1</v>
      </c>
      <c r="H428" s="17">
        <f>if(data_survey!R427="", 0, data_survey!R427)</f>
        <v>1</v>
      </c>
      <c r="I428" s="17">
        <f>data_survey!W427</f>
        <v>25</v>
      </c>
      <c r="J428" s="17">
        <f>if(data_survey!AF427="Không áp lực", 0, if(data_survey!AF427="Có chút áp lực", 1, if(data_survey!AF427="Áp lực nhiều", 2, 3)))</f>
        <v>1</v>
      </c>
      <c r="K428" s="17">
        <f>SWITCH(data_survey!AG427,
 "Không ảnh hưởng",0,
 "Có chút ảnh hưởng",1,
 "Ảnh hưởng nhiều",2,
 "Ảnh hưởng rất nhiều",3)</f>
        <v>3</v>
      </c>
      <c r="L428" s="17">
        <f>SWITCH(data_survey!AD427,
 "Không",0,
 "Có một chút",1,
 "Rất lo lắng",2)</f>
        <v>2</v>
      </c>
      <c r="M428" s="17">
        <f>SWITCH(data_survey!AE427,
 "Không",0,
 "Có một chút",1,
 "Nhiều",2)</f>
        <v>0</v>
      </c>
      <c r="N428" s="17">
        <f>data_survey!BV427</f>
        <v>3</v>
      </c>
      <c r="O428" s="17">
        <f>SWITCH(data_survey!BY427,
 "Không",0,
 "Có",1,
 "Nhiều",2)</f>
        <v>1</v>
      </c>
      <c r="P428" s="17">
        <f>if(data_survey!BW427="Không", 0, 1)</f>
        <v>0</v>
      </c>
      <c r="Q428" s="17">
        <f>IF(OR(
ISNUMBER(SEARCH("cha",data_survey!BX427)),
ISNUMBER(SEARCH("mẹ",data_survey!BX427)),
ISNUMBER(SEARCH("ba mẹ",data_survey!BX427)),
ISNUMBER(SEARCH("bame",data_survey!BX427)),
ISNUMBER(SEARCH("gia đình",data_survey!BX427)),
ISNUMBER(SEARCH("chị",data_survey!BX427)),
ISNUMBER(SEARCH("anh",data_survey!BX427)),
ISNUMBER(SEARCH("ông bà",data_survey!BX427)),
ISNUMBER(SEARCH("giám hộ",data_survey!BX427))
),1,
IF(OR(
ISNUMBER(SEARCH("bản thân",data_survey!BX427)),
ISNUMBER(SEARCH("tự mình",data_survey!BX427)),
ISNUMBER(SEARCH("tự bản thân",data_survey!BX427)),
ISNUMBER(SEARCH("tiền đi làm",data_survey!BX427)),
ISNUMBER(SEARCH("nghiên cứu khoa học",data_survey!BX427)),
ISNUMBER(SEARCH("một nửa lo",data_survey!BX427))
),2,
IF(OR(
ISNUMBER(SEARCH("học bổng",data_survey!BX427)),
ISNUMBER(SEARCH("giảm học phí",data_survey!BX427)),
ISNUMBER(SEARCH("không cần HP",data_survey!BX427)),
ISNUMBER(SEARCH("sư phạm",data_survey!BX427))
),3,4)))</f>
        <v>1</v>
      </c>
      <c r="R428" s="17">
        <f>data_survey!AN427</f>
        <v>0</v>
      </c>
      <c r="S428" s="17">
        <f>data_survey!AJ427</f>
        <v>0</v>
      </c>
      <c r="T428" s="17">
        <f>data_survey!AJ427</f>
        <v>0</v>
      </c>
      <c r="U428" s="17">
        <f>data_survey!CI427</f>
        <v>1</v>
      </c>
      <c r="V428" s="17">
        <f>data_survey!CG427</f>
        <v>1</v>
      </c>
      <c r="W428" s="17">
        <f>data_survey!CE427</f>
        <v>2</v>
      </c>
      <c r="X428" s="17">
        <f>data_survey!CC427</f>
        <v>2</v>
      </c>
      <c r="Y428" s="17">
        <f>data_survey!CA427</f>
        <v>2</v>
      </c>
      <c r="Z428" s="17">
        <f>data_survey!BN427</f>
        <v>3</v>
      </c>
      <c r="AA428" s="17">
        <f>data_survey!BP427</f>
        <v>0</v>
      </c>
      <c r="AB428" s="17">
        <f>data_survey!BQ427</f>
        <v>1</v>
      </c>
      <c r="AC428" s="17">
        <f>data_survey!BT427</f>
        <v>0</v>
      </c>
      <c r="AD428" s="17">
        <f>data_survey!CU427</f>
        <v>1</v>
      </c>
      <c r="AE428" s="17">
        <f>data_survey!CV427</f>
        <v>1</v>
      </c>
      <c r="AF428" s="17">
        <f>data_survey!CW427</f>
        <v>0</v>
      </c>
      <c r="AG428" s="17">
        <f>data_survey!CO427</f>
        <v>0</v>
      </c>
      <c r="AH428" s="17">
        <f>data_survey!DA427</f>
        <v>0</v>
      </c>
      <c r="AI428" s="17">
        <f>data_survey!DC427</f>
        <v>0</v>
      </c>
      <c r="AJ428" s="17">
        <f>data_survey!DQ427</f>
        <v>0</v>
      </c>
      <c r="AK428" s="17">
        <f>data_survey!DF427</f>
        <v>0</v>
      </c>
      <c r="AL428" s="17">
        <f>if(AK428=1, data_survey!DN427, 0)</f>
        <v>0</v>
      </c>
      <c r="AM428" s="17">
        <f>data_survey!CM427</f>
        <v>6</v>
      </c>
      <c r="AN428" s="17">
        <f>data_survey!DH427</f>
        <v>0</v>
      </c>
      <c r="AO428" s="17">
        <f>data_survey!DJ427</f>
        <v>0</v>
      </c>
      <c r="AP428" s="17">
        <f>data_survey!DL427</f>
        <v>0</v>
      </c>
      <c r="AQ428" s="17">
        <f>data_survey!BC427</f>
        <v>3</v>
      </c>
      <c r="AR428" s="17">
        <f>data_survey!BD427</f>
        <v>2</v>
      </c>
      <c r="AS428" s="17">
        <f>data_survey!BE427</f>
        <v>3</v>
      </c>
      <c r="AT428" s="17">
        <f>data_survey!BF427</f>
        <v>1</v>
      </c>
      <c r="AU428" s="17">
        <f>data_survey!BG427</f>
        <v>2</v>
      </c>
      <c r="AV428" s="17">
        <f>data_survey!BH427</f>
        <v>1</v>
      </c>
      <c r="AW428" s="17">
        <f>data_survey!BI427</f>
        <v>2</v>
      </c>
      <c r="AX428" s="17">
        <f>data_survey!AP427</f>
        <v>4</v>
      </c>
      <c r="AY428" s="17">
        <f>data_survey!AQ427</f>
        <v>2</v>
      </c>
      <c r="AZ428" s="17">
        <f>data_survey!AR427</f>
        <v>3</v>
      </c>
      <c r="BA428" s="17">
        <f>data_survey!AS427</f>
        <v>3</v>
      </c>
      <c r="BB428" s="17">
        <f>data_survey!AT427</f>
        <v>2</v>
      </c>
      <c r="BC428" s="17">
        <f>data_survey!AU427</f>
        <v>3</v>
      </c>
      <c r="BD428" s="17">
        <f>data_survey!AV427</f>
        <v>3</v>
      </c>
      <c r="BE428" s="17">
        <f>data_survey!AW427</f>
        <v>3</v>
      </c>
      <c r="BF428" s="17">
        <f>data_survey!AX427</f>
        <v>1</v>
      </c>
      <c r="BG428" s="17"/>
    </row>
    <row r="429">
      <c r="A429" s="17">
        <f>if(data_survey!C428="Nam", 0, 1)</f>
        <v>1</v>
      </c>
      <c r="B429" s="17">
        <f>IFERROR(__xludf.DUMMYFUNCTION("LET(
  t, LOWER(TRIM(data_survey!E428)),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29" s="17">
        <f>IFERROR(__xludf.DUMMYFUNCTION("LET(
  t, LOWER(TRIM(data_survey!G428)),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29" s="17">
        <f>IFERROR(__xludf.DUMMYFUNCTION("LET(
  text, LOWER(data_survey!I428),
  IFERROR(
    IFS(
      REGEXMATCH(text,""ở cùng gia đình|ở trọ cùng gia đình""), 0,
      REGEXMATCH(text,""thuê trọ""), 1,
      REGEXMATCH(text,""ở ktx""), 2,
      REGEXMATCH(text,""có nhà tại khu vực đang học|c"&amp;"ó nhà|ở riêng tại chung cư""), 3,
      REGEXMATCH(text,""ở nhà người quen""), 4
    ),
  -1)
)"),2.0)</f>
        <v>2</v>
      </c>
      <c r="E429" s="17">
        <f>IFERROR(__xludf.DUMMYFUNCTION("LET(
  t, LOWER(TRIM(data_survey!K428)),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29" s="17">
        <f>IFERROR(__xludf.DUMMYFUNCTION("LET(
  t, LOWER(TRIM(data_survey!M428)),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29" s="17">
        <f>if(data_survey!O428="Có", 1, 0)</f>
        <v>0</v>
      </c>
      <c r="H429" s="17">
        <f>if(data_survey!R428="", 0, data_survey!R428)</f>
        <v>0</v>
      </c>
      <c r="I429" s="17">
        <f>data_survey!W428</f>
        <v>0</v>
      </c>
      <c r="J429" s="17">
        <f>if(data_survey!AF428="Không áp lực", 0, if(data_survey!AF428="Có chút áp lực", 1, if(data_survey!AF428="Áp lực nhiều", 2, 3)))</f>
        <v>2</v>
      </c>
      <c r="K429" s="17">
        <f>SWITCH(data_survey!AG428,
 "Không ảnh hưởng",0,
 "Có chút ảnh hưởng",1,
 "Ảnh hưởng nhiều",2,
 "Ảnh hưởng rất nhiều",3)</f>
        <v>1</v>
      </c>
      <c r="L429" s="17">
        <f>SWITCH(data_survey!AD428,
 "Không",0,
 "Có một chút",1,
 "Rất lo lắng",2)</f>
        <v>2</v>
      </c>
      <c r="M429" s="17">
        <f>SWITCH(data_survey!AE428,
 "Không",0,
 "Có một chút",1,
 "Nhiều",2)</f>
        <v>1</v>
      </c>
      <c r="N429" s="17">
        <f>data_survey!BV428</f>
        <v>2</v>
      </c>
      <c r="O429" s="17">
        <f>SWITCH(data_survey!BY428,
 "Không",0,
 "Có",1,
 "Nhiều",2)</f>
        <v>1</v>
      </c>
      <c r="P429" s="17">
        <f>if(data_survey!BW428="Không", 0, 1)</f>
        <v>1</v>
      </c>
      <c r="Q429" s="17">
        <f>IF(OR(
ISNUMBER(SEARCH("cha",data_survey!BX428)),
ISNUMBER(SEARCH("mẹ",data_survey!BX428)),
ISNUMBER(SEARCH("ba mẹ",data_survey!BX428)),
ISNUMBER(SEARCH("bame",data_survey!BX428)),
ISNUMBER(SEARCH("gia đình",data_survey!BX428)),
ISNUMBER(SEARCH("chị",data_survey!BX428)),
ISNUMBER(SEARCH("anh",data_survey!BX428)),
ISNUMBER(SEARCH("ông bà",data_survey!BX428)),
ISNUMBER(SEARCH("giám hộ",data_survey!BX428))
),1,
IF(OR(
ISNUMBER(SEARCH("bản thân",data_survey!BX428)),
ISNUMBER(SEARCH("tự mình",data_survey!BX428)),
ISNUMBER(SEARCH("tự bản thân",data_survey!BX428)),
ISNUMBER(SEARCH("tiền đi làm",data_survey!BX428)),
ISNUMBER(SEARCH("nghiên cứu khoa học",data_survey!BX428)),
ISNUMBER(SEARCH("một nửa lo",data_survey!BX428))
),2,
IF(OR(
ISNUMBER(SEARCH("học bổng",data_survey!BX428)),
ISNUMBER(SEARCH("giảm học phí",data_survey!BX428)),
ISNUMBER(SEARCH("không cần HP",data_survey!BX428)),
ISNUMBER(SEARCH("sư phạm",data_survey!BX428))
),3,4)))</f>
        <v>1</v>
      </c>
      <c r="R429" s="17">
        <f>data_survey!AN428</f>
        <v>0</v>
      </c>
      <c r="S429" s="17">
        <f>data_survey!AJ428</f>
        <v>1</v>
      </c>
      <c r="T429" s="17">
        <f>data_survey!AJ428</f>
        <v>1</v>
      </c>
      <c r="U429" s="17">
        <f>data_survey!CI428</f>
        <v>2</v>
      </c>
      <c r="V429" s="17">
        <f>data_survey!CG428</f>
        <v>1</v>
      </c>
      <c r="W429" s="17">
        <f>data_survey!CE428</f>
        <v>2</v>
      </c>
      <c r="X429" s="17">
        <f>data_survey!CC428</f>
        <v>1</v>
      </c>
      <c r="Y429" s="17">
        <f>data_survey!CA428</f>
        <v>0</v>
      </c>
      <c r="Z429" s="17">
        <f>data_survey!BN428</f>
        <v>3</v>
      </c>
      <c r="AA429" s="17">
        <f>data_survey!BP428</f>
        <v>0</v>
      </c>
      <c r="AB429" s="17">
        <f>data_survey!BQ428</f>
        <v>1</v>
      </c>
      <c r="AC429" s="17">
        <f>data_survey!BT428</f>
        <v>1</v>
      </c>
      <c r="AD429" s="17">
        <f>data_survey!CU428</f>
        <v>0</v>
      </c>
      <c r="AE429" s="17">
        <f>data_survey!CV428</f>
        <v>0</v>
      </c>
      <c r="AF429" s="17">
        <f>data_survey!CW428</f>
        <v>0</v>
      </c>
      <c r="AG429" s="17">
        <f>data_survey!CO428</f>
        <v>1</v>
      </c>
      <c r="AH429" s="17">
        <f>data_survey!DA428</f>
        <v>1</v>
      </c>
      <c r="AI429" s="17">
        <f>data_survey!DC428</f>
        <v>0</v>
      </c>
      <c r="AJ429" s="17">
        <f>data_survey!DQ428</f>
        <v>0</v>
      </c>
      <c r="AK429" s="17">
        <f>data_survey!DF428</f>
        <v>0</v>
      </c>
      <c r="AL429" s="17">
        <f>if(AK429=1, data_survey!DN428, 0)</f>
        <v>0</v>
      </c>
      <c r="AM429" s="17">
        <f>data_survey!CM428</f>
        <v>0.75</v>
      </c>
      <c r="AN429" s="17">
        <f>data_survey!DH428</f>
        <v>0</v>
      </c>
      <c r="AO429" s="17">
        <f>data_survey!DJ428</f>
        <v>0</v>
      </c>
      <c r="AP429" s="17">
        <f>data_survey!DL428</f>
        <v>0</v>
      </c>
      <c r="AQ429" s="17">
        <f>data_survey!BC428</f>
        <v>2</v>
      </c>
      <c r="AR429" s="17">
        <f>data_survey!BD428</f>
        <v>1</v>
      </c>
      <c r="AS429" s="17">
        <f>data_survey!BE428</f>
        <v>2</v>
      </c>
      <c r="AT429" s="17">
        <f>data_survey!BF428</f>
        <v>2</v>
      </c>
      <c r="AU429" s="17">
        <f>data_survey!BG428</f>
        <v>3</v>
      </c>
      <c r="AV429" s="17">
        <f>data_survey!BH428</f>
        <v>1</v>
      </c>
      <c r="AW429" s="17">
        <f>data_survey!BI428</f>
        <v>1</v>
      </c>
      <c r="AX429" s="17">
        <f>data_survey!AP428</f>
        <v>3</v>
      </c>
      <c r="AY429" s="17">
        <f>data_survey!AQ428</f>
        <v>2</v>
      </c>
      <c r="AZ429" s="17">
        <f>data_survey!AR428</f>
        <v>4</v>
      </c>
      <c r="BA429" s="17">
        <f>data_survey!AS428</f>
        <v>4</v>
      </c>
      <c r="BB429" s="17">
        <f>data_survey!AT428</f>
        <v>4</v>
      </c>
      <c r="BC429" s="17">
        <f>data_survey!AU428</f>
        <v>1</v>
      </c>
      <c r="BD429" s="17">
        <f>data_survey!AV428</f>
        <v>2</v>
      </c>
      <c r="BE429" s="17">
        <f>data_survey!AW428</f>
        <v>1</v>
      </c>
      <c r="BF429" s="17">
        <f>data_survey!AX428</f>
        <v>2</v>
      </c>
      <c r="BG429" s="17"/>
    </row>
    <row r="430">
      <c r="A430" s="17">
        <f>if(data_survey!C429="Nam", 0, 1)</f>
        <v>1</v>
      </c>
      <c r="B430" s="17">
        <f>IFERROR(__xludf.DUMMYFUNCTION("LET(
  t, LOWER(TRIM(data_survey!E429)),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430" s="17">
        <f>IFERROR(__xludf.DUMMYFUNCTION("LET(
  t, LOWER(TRIM(data_survey!G429)),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30" s="17">
        <f>IFERROR(__xludf.DUMMYFUNCTION("LET(
  text, LOWER(data_survey!I429),
  IFERROR(
    IFS(
      REGEXMATCH(text,""ở cùng gia đình|ở trọ cùng gia đình""), 0,
      REGEXMATCH(text,""thuê trọ""), 1,
      REGEXMATCH(text,""ở ktx""), 2,
      REGEXMATCH(text,""có nhà tại khu vực đang học|c"&amp;"ó nhà|ở riêng tại chung cư""), 3,
      REGEXMATCH(text,""ở nhà người quen""), 4
    ),
  -1)
)"),0.0)</f>
        <v>0</v>
      </c>
      <c r="E430" s="17">
        <f>IFERROR(__xludf.DUMMYFUNCTION("LET(
  t, LOWER(TRIM(data_survey!K429)),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30" s="17">
        <f>IFERROR(__xludf.DUMMYFUNCTION("LET(
  t, LOWER(TRIM(data_survey!M429)),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30" s="17">
        <f>if(data_survey!O429="Có", 1, 0)</f>
        <v>0</v>
      </c>
      <c r="H430" s="17">
        <f>if(data_survey!R429="", 0, data_survey!R429)</f>
        <v>0</v>
      </c>
      <c r="I430" s="17">
        <f>data_survey!W429</f>
        <v>0</v>
      </c>
      <c r="J430" s="17">
        <f>if(data_survey!AF429="Không áp lực", 0, if(data_survey!AF429="Có chút áp lực", 1, if(data_survey!AF429="Áp lực nhiều", 2, 3)))</f>
        <v>1</v>
      </c>
      <c r="K430" s="17">
        <f>SWITCH(data_survey!AG429,
 "Không ảnh hưởng",0,
 "Có chút ảnh hưởng",1,
 "Ảnh hưởng nhiều",2,
 "Ảnh hưởng rất nhiều",3)</f>
        <v>1</v>
      </c>
      <c r="L430" s="17">
        <f>SWITCH(data_survey!AD429,
 "Không",0,
 "Có một chút",1,
 "Rất lo lắng",2)</f>
        <v>1</v>
      </c>
      <c r="M430" s="17">
        <f>SWITCH(data_survey!AE429,
 "Không",0,
 "Có một chút",1,
 "Nhiều",2)</f>
        <v>0</v>
      </c>
      <c r="N430" s="17">
        <f>data_survey!BV429</f>
        <v>3</v>
      </c>
      <c r="O430" s="17">
        <f>SWITCH(data_survey!BY429,
 "Không",0,
 "Có",1,
 "Nhiều",2)</f>
        <v>0</v>
      </c>
      <c r="P430" s="17">
        <f>if(data_survey!BW429="Không", 0, 1)</f>
        <v>0</v>
      </c>
      <c r="Q430" s="17">
        <f>IF(OR(
ISNUMBER(SEARCH("cha",data_survey!BX429)),
ISNUMBER(SEARCH("mẹ",data_survey!BX429)),
ISNUMBER(SEARCH("ba mẹ",data_survey!BX429)),
ISNUMBER(SEARCH("bame",data_survey!BX429)),
ISNUMBER(SEARCH("gia đình",data_survey!BX429)),
ISNUMBER(SEARCH("chị",data_survey!BX429)),
ISNUMBER(SEARCH("anh",data_survey!BX429)),
ISNUMBER(SEARCH("ông bà",data_survey!BX429)),
ISNUMBER(SEARCH("giám hộ",data_survey!BX429))
),1,
IF(OR(
ISNUMBER(SEARCH("bản thân",data_survey!BX429)),
ISNUMBER(SEARCH("tự mình",data_survey!BX429)),
ISNUMBER(SEARCH("tự bản thân",data_survey!BX429)),
ISNUMBER(SEARCH("tiền đi làm",data_survey!BX429)),
ISNUMBER(SEARCH("nghiên cứu khoa học",data_survey!BX429)),
ISNUMBER(SEARCH("một nửa lo",data_survey!BX429))
),2,
IF(OR(
ISNUMBER(SEARCH("học bổng",data_survey!BX429)),
ISNUMBER(SEARCH("giảm học phí",data_survey!BX429)),
ISNUMBER(SEARCH("không cần HP",data_survey!BX429)),
ISNUMBER(SEARCH("sư phạm",data_survey!BX429))
),3,4)))</f>
        <v>1</v>
      </c>
      <c r="R430" s="17">
        <f>data_survey!AN429</f>
        <v>0</v>
      </c>
      <c r="S430" s="17">
        <f>data_survey!AJ429</f>
        <v>0</v>
      </c>
      <c r="T430" s="17">
        <f>data_survey!AJ429</f>
        <v>0</v>
      </c>
      <c r="U430" s="17">
        <f>data_survey!CI429</f>
        <v>1</v>
      </c>
      <c r="V430" s="17">
        <f>data_survey!CG429</f>
        <v>1</v>
      </c>
      <c r="W430" s="17">
        <f>data_survey!CE429</f>
        <v>0</v>
      </c>
      <c r="X430" s="17">
        <f>data_survey!CC429</f>
        <v>0</v>
      </c>
      <c r="Y430" s="17">
        <f>data_survey!CA429</f>
        <v>0</v>
      </c>
      <c r="Z430" s="17">
        <f>data_survey!BN429</f>
        <v>1</v>
      </c>
      <c r="AA430" s="17">
        <f>data_survey!BP429</f>
        <v>0</v>
      </c>
      <c r="AB430" s="17">
        <f>data_survey!BQ429</f>
        <v>2</v>
      </c>
      <c r="AC430" s="17">
        <f>data_survey!BT429</f>
        <v>0</v>
      </c>
      <c r="AD430" s="17">
        <f>data_survey!CU429</f>
        <v>0</v>
      </c>
      <c r="AE430" s="17">
        <f>data_survey!CV429</f>
        <v>0</v>
      </c>
      <c r="AF430" s="17">
        <f>data_survey!CW429</f>
        <v>0</v>
      </c>
      <c r="AG430" s="17">
        <f>data_survey!CO429</f>
        <v>0</v>
      </c>
      <c r="AH430" s="17">
        <f>data_survey!DA429</f>
        <v>0</v>
      </c>
      <c r="AI430" s="17">
        <f>data_survey!DC429</f>
        <v>0</v>
      </c>
      <c r="AJ430" s="17">
        <f>data_survey!DQ429</f>
        <v>0</v>
      </c>
      <c r="AK430" s="17">
        <f>data_survey!DF429</f>
        <v>0</v>
      </c>
      <c r="AL430" s="17">
        <f>if(AK430=1, data_survey!DN429, 0)</f>
        <v>0</v>
      </c>
      <c r="AM430" s="17">
        <f>data_survey!CM429</f>
        <v>6</v>
      </c>
      <c r="AN430" s="17">
        <f>data_survey!DH429</f>
        <v>0</v>
      </c>
      <c r="AO430" s="17">
        <f>data_survey!DJ429</f>
        <v>0</v>
      </c>
      <c r="AP430" s="17">
        <f>data_survey!DL429</f>
        <v>0</v>
      </c>
      <c r="AQ430" s="17">
        <f>data_survey!BC429</f>
        <v>3</v>
      </c>
      <c r="AR430" s="17">
        <f>data_survey!BD429</f>
        <v>4</v>
      </c>
      <c r="AS430" s="17">
        <f>data_survey!BE429</f>
        <v>3</v>
      </c>
      <c r="AT430" s="17">
        <f>data_survey!BF429</f>
        <v>3</v>
      </c>
      <c r="AU430" s="17">
        <f>data_survey!BG429</f>
        <v>3</v>
      </c>
      <c r="AV430" s="17">
        <f>data_survey!BH429</f>
        <v>4</v>
      </c>
      <c r="AW430" s="17">
        <f>data_survey!BI429</f>
        <v>4</v>
      </c>
      <c r="AX430" s="17">
        <f>data_survey!AP429</f>
        <v>3</v>
      </c>
      <c r="AY430" s="17">
        <f>data_survey!AQ429</f>
        <v>3</v>
      </c>
      <c r="AZ430" s="17">
        <f>data_survey!AR429</f>
        <v>4</v>
      </c>
      <c r="BA430" s="17">
        <f>data_survey!AS429</f>
        <v>3</v>
      </c>
      <c r="BB430" s="17">
        <f>data_survey!AT429</f>
        <v>4</v>
      </c>
      <c r="BC430" s="17">
        <f>data_survey!AU429</f>
        <v>2</v>
      </c>
      <c r="BD430" s="17">
        <f>data_survey!AV429</f>
        <v>4</v>
      </c>
      <c r="BE430" s="17">
        <f>data_survey!AW429</f>
        <v>4</v>
      </c>
      <c r="BF430" s="17">
        <f>data_survey!AX429</f>
        <v>2</v>
      </c>
      <c r="BG430" s="17"/>
    </row>
    <row r="431">
      <c r="A431" s="17">
        <f>if(data_survey!C430="Nam", 0, 1)</f>
        <v>1</v>
      </c>
      <c r="B431" s="17">
        <f>IFERROR(__xludf.DUMMYFUNCTION("LET(
  t, LOWER(TRIM(data_survey!E430)),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31" s="17">
        <f>IFERROR(__xludf.DUMMYFUNCTION("LET(
  t, LOWER(TRIM(data_survey!G430)),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431" s="17">
        <f>IFERROR(__xludf.DUMMYFUNCTION("LET(
  text, LOWER(data_survey!I430),
  IFERROR(
    IFS(
      REGEXMATCH(text,""ở cùng gia đình|ở trọ cùng gia đình""), 0,
      REGEXMATCH(text,""thuê trọ""), 1,
      REGEXMATCH(text,""ở ktx""), 2,
      REGEXMATCH(text,""có nhà tại khu vực đang học|c"&amp;"ó nhà|ở riêng tại chung cư""), 3,
      REGEXMATCH(text,""ở nhà người quen""), 4
    ),
  -1)
)"),4.0)</f>
        <v>4</v>
      </c>
      <c r="E431" s="17">
        <f>IFERROR(__xludf.DUMMYFUNCTION("LET(
  t, LOWER(TRIM(data_survey!K430)),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31" s="17">
        <f>IFERROR(__xludf.DUMMYFUNCTION("LET(
  t, LOWER(TRIM(data_survey!M430)),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31" s="17">
        <f>if(data_survey!O430="Có", 1, 0)</f>
        <v>0</v>
      </c>
      <c r="H431" s="17">
        <f>if(data_survey!R430="", 0, data_survey!R430)</f>
        <v>0</v>
      </c>
      <c r="I431" s="17">
        <f>data_survey!W430</f>
        <v>0</v>
      </c>
      <c r="J431" s="17">
        <f>if(data_survey!AF430="Không áp lực", 0, if(data_survey!AF430="Có chút áp lực", 1, if(data_survey!AF430="Áp lực nhiều", 2, 3)))</f>
        <v>2</v>
      </c>
      <c r="K431" s="17">
        <f>SWITCH(data_survey!AG430,
 "Không ảnh hưởng",0,
 "Có chút ảnh hưởng",1,
 "Ảnh hưởng nhiều",2,
 "Ảnh hưởng rất nhiều",3)</f>
        <v>2</v>
      </c>
      <c r="L431" s="17">
        <f>SWITCH(data_survey!AD430,
 "Không",0,
 "Có một chút",1,
 "Rất lo lắng",2)</f>
        <v>2</v>
      </c>
      <c r="M431" s="17">
        <f>SWITCH(data_survey!AE430,
 "Không",0,
 "Có một chút",1,
 "Nhiều",2)</f>
        <v>1</v>
      </c>
      <c r="N431" s="17">
        <f>data_survey!BV430</f>
        <v>2</v>
      </c>
      <c r="O431" s="17">
        <f>SWITCH(data_survey!BY430,
 "Không",0,
 "Có",1,
 "Nhiều",2)</f>
        <v>1</v>
      </c>
      <c r="P431" s="17">
        <f>if(data_survey!BW430="Không", 0, 1)</f>
        <v>1</v>
      </c>
      <c r="Q431" s="17">
        <f>IF(OR(
ISNUMBER(SEARCH("cha",data_survey!BX430)),
ISNUMBER(SEARCH("mẹ",data_survey!BX430)),
ISNUMBER(SEARCH("ba mẹ",data_survey!BX430)),
ISNUMBER(SEARCH("bame",data_survey!BX430)),
ISNUMBER(SEARCH("gia đình",data_survey!BX430)),
ISNUMBER(SEARCH("chị",data_survey!BX430)),
ISNUMBER(SEARCH("anh",data_survey!BX430)),
ISNUMBER(SEARCH("ông bà",data_survey!BX430)),
ISNUMBER(SEARCH("giám hộ",data_survey!BX430))
),1,
IF(OR(
ISNUMBER(SEARCH("bản thân",data_survey!BX430)),
ISNUMBER(SEARCH("tự mình",data_survey!BX430)),
ISNUMBER(SEARCH("tự bản thân",data_survey!BX430)),
ISNUMBER(SEARCH("tiền đi làm",data_survey!BX430)),
ISNUMBER(SEARCH("nghiên cứu khoa học",data_survey!BX430)),
ISNUMBER(SEARCH("một nửa lo",data_survey!BX430))
),2,
IF(OR(
ISNUMBER(SEARCH("học bổng",data_survey!BX430)),
ISNUMBER(SEARCH("giảm học phí",data_survey!BX430)),
ISNUMBER(SEARCH("không cần HP",data_survey!BX430)),
ISNUMBER(SEARCH("sư phạm",data_survey!BX430))
),3,4)))</f>
        <v>1</v>
      </c>
      <c r="R431" s="17">
        <f>data_survey!AN430</f>
        <v>0</v>
      </c>
      <c r="S431" s="17">
        <f>data_survey!AJ430</f>
        <v>0</v>
      </c>
      <c r="T431" s="17">
        <f>data_survey!AJ430</f>
        <v>0</v>
      </c>
      <c r="U431" s="17">
        <f>data_survey!CI430</f>
        <v>1</v>
      </c>
      <c r="V431" s="17">
        <f>data_survey!CG430</f>
        <v>1</v>
      </c>
      <c r="W431" s="17">
        <f>data_survey!CE430</f>
        <v>2</v>
      </c>
      <c r="X431" s="17">
        <f>data_survey!CC430</f>
        <v>2</v>
      </c>
      <c r="Y431" s="17">
        <f>data_survey!CA430</f>
        <v>1</v>
      </c>
      <c r="Z431" s="17">
        <f>data_survey!BN430</f>
        <v>4</v>
      </c>
      <c r="AA431" s="17">
        <f>data_survey!BP430</f>
        <v>1</v>
      </c>
      <c r="AB431" s="17">
        <f>data_survey!BQ430</f>
        <v>4</v>
      </c>
      <c r="AC431" s="17">
        <f>data_survey!BT430</f>
        <v>1</v>
      </c>
      <c r="AD431" s="17">
        <f>data_survey!CU430</f>
        <v>0</v>
      </c>
      <c r="AE431" s="17">
        <f>data_survey!CV430</f>
        <v>0</v>
      </c>
      <c r="AF431" s="17">
        <f>data_survey!CW430</f>
        <v>0</v>
      </c>
      <c r="AG431" s="17">
        <f>data_survey!CO430</f>
        <v>0</v>
      </c>
      <c r="AH431" s="17">
        <f>data_survey!DA430</f>
        <v>1</v>
      </c>
      <c r="AI431" s="17">
        <f>data_survey!DC430</f>
        <v>0</v>
      </c>
      <c r="AJ431" s="17">
        <f>data_survey!DQ430</f>
        <v>0</v>
      </c>
      <c r="AK431" s="17">
        <f>data_survey!DF430</f>
        <v>0</v>
      </c>
      <c r="AL431" s="17">
        <f>if(AK431=1, data_survey!DN430, 0)</f>
        <v>0</v>
      </c>
      <c r="AM431" s="17">
        <f>data_survey!CM430</f>
        <v>3.5</v>
      </c>
      <c r="AN431" s="17">
        <f>data_survey!DH430</f>
        <v>0</v>
      </c>
      <c r="AO431" s="17">
        <f>data_survey!DJ430</f>
        <v>0</v>
      </c>
      <c r="AP431" s="17">
        <f>data_survey!DL430</f>
        <v>0</v>
      </c>
      <c r="AQ431" s="17">
        <f>data_survey!BC430</f>
        <v>2</v>
      </c>
      <c r="AR431" s="17">
        <f>data_survey!BD430</f>
        <v>3</v>
      </c>
      <c r="AS431" s="17">
        <f>data_survey!BE430</f>
        <v>3</v>
      </c>
      <c r="AT431" s="17">
        <f>data_survey!BF430</f>
        <v>2</v>
      </c>
      <c r="AU431" s="17">
        <f>data_survey!BG430</f>
        <v>2</v>
      </c>
      <c r="AV431" s="17">
        <f>data_survey!BH430</f>
        <v>2</v>
      </c>
      <c r="AW431" s="17">
        <f>data_survey!BI430</f>
        <v>2</v>
      </c>
      <c r="AX431" s="17">
        <f>data_survey!AP430</f>
        <v>2</v>
      </c>
      <c r="AY431" s="17">
        <f>data_survey!AQ430</f>
        <v>2</v>
      </c>
      <c r="AZ431" s="17">
        <f>data_survey!AR430</f>
        <v>2</v>
      </c>
      <c r="BA431" s="17">
        <f>data_survey!AS430</f>
        <v>2</v>
      </c>
      <c r="BB431" s="17">
        <f>data_survey!AT430</f>
        <v>2</v>
      </c>
      <c r="BC431" s="17">
        <f>data_survey!AU430</f>
        <v>4</v>
      </c>
      <c r="BD431" s="17">
        <f>data_survey!AV430</f>
        <v>4</v>
      </c>
      <c r="BE431" s="17">
        <f>data_survey!AW430</f>
        <v>2</v>
      </c>
      <c r="BF431" s="17">
        <f>data_survey!AX430</f>
        <v>3</v>
      </c>
      <c r="BG431" s="17"/>
    </row>
    <row r="432">
      <c r="A432" s="17">
        <f>if(data_survey!C431="Nam", 0, 1)</f>
        <v>1</v>
      </c>
      <c r="B432" s="17">
        <f>IFERROR(__xludf.DUMMYFUNCTION("LET(
  t, LOWER(TRIM(data_survey!E431)),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32" s="17">
        <f>IFERROR(__xludf.DUMMYFUNCTION("LET(
  t, LOWER(TRIM(data_survey!G431)),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432" s="17">
        <f>IFERROR(__xludf.DUMMYFUNCTION("LET(
  text, LOWER(data_survey!I431),
  IFERROR(
    IFS(
      REGEXMATCH(text,""ở cùng gia đình|ở trọ cùng gia đình""), 0,
      REGEXMATCH(text,""thuê trọ""), 1,
      REGEXMATCH(text,""ở ktx""), 2,
      REGEXMATCH(text,""có nhà tại khu vực đang học|c"&amp;"ó nhà|ở riêng tại chung cư""), 3,
      REGEXMATCH(text,""ở nhà người quen""), 4
    ),
  -1)
)"),4.0)</f>
        <v>4</v>
      </c>
      <c r="E432" s="17">
        <f>IFERROR(__xludf.DUMMYFUNCTION("LET(
  t, LOWER(TRIM(data_survey!K431)),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32" s="17">
        <f>IFERROR(__xludf.DUMMYFUNCTION("LET(
  t, LOWER(TRIM(data_survey!M431)),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32" s="17">
        <f>if(data_survey!O431="Có", 1, 0)</f>
        <v>0</v>
      </c>
      <c r="H432" s="17">
        <f>if(data_survey!R431="", 0, data_survey!R431)</f>
        <v>0</v>
      </c>
      <c r="I432" s="17">
        <f>data_survey!W431</f>
        <v>0</v>
      </c>
      <c r="J432" s="17">
        <f>if(data_survey!AF431="Không áp lực", 0, if(data_survey!AF431="Có chút áp lực", 1, if(data_survey!AF431="Áp lực nhiều", 2, 3)))</f>
        <v>2</v>
      </c>
      <c r="K432" s="17">
        <f>SWITCH(data_survey!AG431,
 "Không ảnh hưởng",0,
 "Có chút ảnh hưởng",1,
 "Ảnh hưởng nhiều",2,
 "Ảnh hưởng rất nhiều",3)</f>
        <v>2</v>
      </c>
      <c r="L432" s="17">
        <f>SWITCH(data_survey!AD431,
 "Không",0,
 "Có một chút",1,
 "Rất lo lắng",2)</f>
        <v>2</v>
      </c>
      <c r="M432" s="17">
        <f>SWITCH(data_survey!AE431,
 "Không",0,
 "Có một chút",1,
 "Nhiều",2)</f>
        <v>1</v>
      </c>
      <c r="N432" s="17">
        <f>data_survey!BV431</f>
        <v>2</v>
      </c>
      <c r="O432" s="17">
        <f>SWITCH(data_survey!BY431,
 "Không",0,
 "Có",1,
 "Nhiều",2)</f>
        <v>1</v>
      </c>
      <c r="P432" s="17">
        <f>if(data_survey!BW431="Không", 0, 1)</f>
        <v>1</v>
      </c>
      <c r="Q432" s="17">
        <f>IF(OR(
ISNUMBER(SEARCH("cha",data_survey!BX431)),
ISNUMBER(SEARCH("mẹ",data_survey!BX431)),
ISNUMBER(SEARCH("ba mẹ",data_survey!BX431)),
ISNUMBER(SEARCH("bame",data_survey!BX431)),
ISNUMBER(SEARCH("gia đình",data_survey!BX431)),
ISNUMBER(SEARCH("chị",data_survey!BX431)),
ISNUMBER(SEARCH("anh",data_survey!BX431)),
ISNUMBER(SEARCH("ông bà",data_survey!BX431)),
ISNUMBER(SEARCH("giám hộ",data_survey!BX431))
),1,
IF(OR(
ISNUMBER(SEARCH("bản thân",data_survey!BX431)),
ISNUMBER(SEARCH("tự mình",data_survey!BX431)),
ISNUMBER(SEARCH("tự bản thân",data_survey!BX431)),
ISNUMBER(SEARCH("tiền đi làm",data_survey!BX431)),
ISNUMBER(SEARCH("nghiên cứu khoa học",data_survey!BX431)),
ISNUMBER(SEARCH("một nửa lo",data_survey!BX431))
),2,
IF(OR(
ISNUMBER(SEARCH("học bổng",data_survey!BX431)),
ISNUMBER(SEARCH("giảm học phí",data_survey!BX431)),
ISNUMBER(SEARCH("không cần HP",data_survey!BX431)),
ISNUMBER(SEARCH("sư phạm",data_survey!BX431))
),3,4)))</f>
        <v>1</v>
      </c>
      <c r="R432" s="17">
        <f>data_survey!AN431</f>
        <v>0</v>
      </c>
      <c r="S432" s="17">
        <f>data_survey!AJ431</f>
        <v>0</v>
      </c>
      <c r="T432" s="17">
        <f>data_survey!AJ431</f>
        <v>0</v>
      </c>
      <c r="U432" s="17">
        <f>data_survey!CI431</f>
        <v>1</v>
      </c>
      <c r="V432" s="17">
        <f>data_survey!CG431</f>
        <v>1</v>
      </c>
      <c r="W432" s="17">
        <f>data_survey!CE431</f>
        <v>1</v>
      </c>
      <c r="X432" s="17">
        <f>data_survey!CC431</f>
        <v>1</v>
      </c>
      <c r="Y432" s="17">
        <f>data_survey!CA431</f>
        <v>1</v>
      </c>
      <c r="Z432" s="17">
        <f>data_survey!BN431</f>
        <v>4</v>
      </c>
      <c r="AA432" s="17">
        <f>data_survey!BP431</f>
        <v>1</v>
      </c>
      <c r="AB432" s="17">
        <f>data_survey!BQ431</f>
        <v>4</v>
      </c>
      <c r="AC432" s="17">
        <f>data_survey!BT431</f>
        <v>0</v>
      </c>
      <c r="AD432" s="17">
        <f>data_survey!CU431</f>
        <v>0</v>
      </c>
      <c r="AE432" s="17">
        <f>data_survey!CV431</f>
        <v>0</v>
      </c>
      <c r="AF432" s="17">
        <f>data_survey!CW431</f>
        <v>0</v>
      </c>
      <c r="AG432" s="17">
        <f>data_survey!CO431</f>
        <v>0</v>
      </c>
      <c r="AH432" s="17">
        <f>data_survey!DA431</f>
        <v>1</v>
      </c>
      <c r="AI432" s="17">
        <f>data_survey!DC431</f>
        <v>0</v>
      </c>
      <c r="AJ432" s="17">
        <f>data_survey!DQ431</f>
        <v>0</v>
      </c>
      <c r="AK432" s="17">
        <f>data_survey!DF431</f>
        <v>0</v>
      </c>
      <c r="AL432" s="17">
        <f>if(AK432=1, data_survey!DN431, 0)</f>
        <v>0</v>
      </c>
      <c r="AM432" s="17">
        <f>data_survey!CM431</f>
        <v>3.5</v>
      </c>
      <c r="AN432" s="17">
        <f>data_survey!DH431</f>
        <v>0</v>
      </c>
      <c r="AO432" s="17">
        <f>data_survey!DJ431</f>
        <v>0</v>
      </c>
      <c r="AP432" s="17">
        <f>data_survey!DL431</f>
        <v>0</v>
      </c>
      <c r="AQ432" s="17">
        <f>data_survey!BC431</f>
        <v>2</v>
      </c>
      <c r="AR432" s="17">
        <f>data_survey!BD431</f>
        <v>2</v>
      </c>
      <c r="AS432" s="17">
        <f>data_survey!BE431</f>
        <v>2</v>
      </c>
      <c r="AT432" s="17">
        <f>data_survey!BF431</f>
        <v>2</v>
      </c>
      <c r="AU432" s="17">
        <f>data_survey!BG431</f>
        <v>2</v>
      </c>
      <c r="AV432" s="17">
        <f>data_survey!BH431</f>
        <v>2</v>
      </c>
      <c r="AW432" s="17">
        <f>data_survey!BI431</f>
        <v>2</v>
      </c>
      <c r="AX432" s="17">
        <f>data_survey!AP431</f>
        <v>2</v>
      </c>
      <c r="AY432" s="17">
        <f>data_survey!AQ431</f>
        <v>2</v>
      </c>
      <c r="AZ432" s="17">
        <f>data_survey!AR431</f>
        <v>2</v>
      </c>
      <c r="BA432" s="17">
        <f>data_survey!AS431</f>
        <v>2</v>
      </c>
      <c r="BB432" s="17">
        <f>data_survey!AT431</f>
        <v>2</v>
      </c>
      <c r="BC432" s="17">
        <f>data_survey!AU431</f>
        <v>4</v>
      </c>
      <c r="BD432" s="17">
        <f>data_survey!AV431</f>
        <v>3</v>
      </c>
      <c r="BE432" s="17">
        <f>data_survey!AW431</f>
        <v>2</v>
      </c>
      <c r="BF432" s="17">
        <f>data_survey!AX431</f>
        <v>4</v>
      </c>
      <c r="BG432" s="17"/>
    </row>
    <row r="433">
      <c r="A433" s="17">
        <f>if(data_survey!C432="Nam", 0, 1)</f>
        <v>1</v>
      </c>
      <c r="B433" s="17">
        <f>IFERROR(__xludf.DUMMYFUNCTION("LET(
  t, LOWER(TRIM(data_survey!E432)),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33" s="17">
        <f>IFERROR(__xludf.DUMMYFUNCTION("LET(
  t, LOWER(TRIM(data_survey!G432)),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33" s="17">
        <f>IFERROR(__xludf.DUMMYFUNCTION("LET(
  text, LOWER(data_survey!I432),
  IFERROR(
    IFS(
      REGEXMATCH(text,""ở cùng gia đình|ở trọ cùng gia đình""), 0,
      REGEXMATCH(text,""thuê trọ""), 1,
      REGEXMATCH(text,""ở ktx""), 2,
      REGEXMATCH(text,""có nhà tại khu vực đang học|c"&amp;"ó nhà|ở riêng tại chung cư""), 3,
      REGEXMATCH(text,""ở nhà người quen""), 4
    ),
  -1)
)"),0.0)</f>
        <v>0</v>
      </c>
      <c r="E433" s="17">
        <f>IFERROR(__xludf.DUMMYFUNCTION("LET(
  t, LOWER(TRIM(data_survey!K432)),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33" s="17">
        <f>IFERROR(__xludf.DUMMYFUNCTION("LET(
  t, LOWER(TRIM(data_survey!M432)),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33" s="17">
        <f>if(data_survey!O432="Có", 1, 0)</f>
        <v>1</v>
      </c>
      <c r="H433" s="17">
        <f>if(data_survey!R432="", 0, data_survey!R432)</f>
        <v>1</v>
      </c>
      <c r="I433" s="17">
        <f>data_survey!W432</f>
        <v>15</v>
      </c>
      <c r="J433" s="17">
        <f>if(data_survey!AF432="Không áp lực", 0, if(data_survey!AF432="Có chút áp lực", 1, if(data_survey!AF432="Áp lực nhiều", 2, 3)))</f>
        <v>2</v>
      </c>
      <c r="K433" s="17">
        <f>SWITCH(data_survey!AG432,
 "Không ảnh hưởng",0,
 "Có chút ảnh hưởng",1,
 "Ảnh hưởng nhiều",2,
 "Ảnh hưởng rất nhiều",3)</f>
        <v>2</v>
      </c>
      <c r="L433" s="17">
        <f>SWITCH(data_survey!AD432,
 "Không",0,
 "Có một chút",1,
 "Rất lo lắng",2)</f>
        <v>2</v>
      </c>
      <c r="M433" s="17">
        <f>SWITCH(data_survey!AE432,
 "Không",0,
 "Có một chút",1,
 "Nhiều",2)</f>
        <v>0</v>
      </c>
      <c r="N433" s="17">
        <f>data_survey!BV432</f>
        <v>3</v>
      </c>
      <c r="O433" s="17">
        <f>SWITCH(data_survey!BY432,
 "Không",0,
 "Có",1,
 "Nhiều",2)</f>
        <v>1</v>
      </c>
      <c r="P433" s="17">
        <f>if(data_survey!BW432="Không", 0, 1)</f>
        <v>1</v>
      </c>
      <c r="Q433" s="17">
        <f>IF(OR(
ISNUMBER(SEARCH("cha",data_survey!BX432)),
ISNUMBER(SEARCH("mẹ",data_survey!BX432)),
ISNUMBER(SEARCH("ba mẹ",data_survey!BX432)),
ISNUMBER(SEARCH("bame",data_survey!BX432)),
ISNUMBER(SEARCH("gia đình",data_survey!BX432)),
ISNUMBER(SEARCH("chị",data_survey!BX432)),
ISNUMBER(SEARCH("anh",data_survey!BX432)),
ISNUMBER(SEARCH("ông bà",data_survey!BX432)),
ISNUMBER(SEARCH("giám hộ",data_survey!BX432))
),1,
IF(OR(
ISNUMBER(SEARCH("bản thân",data_survey!BX432)),
ISNUMBER(SEARCH("tự mình",data_survey!BX432)),
ISNUMBER(SEARCH("tự bản thân",data_survey!BX432)),
ISNUMBER(SEARCH("tiền đi làm",data_survey!BX432)),
ISNUMBER(SEARCH("nghiên cứu khoa học",data_survey!BX432)),
ISNUMBER(SEARCH("một nửa lo",data_survey!BX432))
),2,
IF(OR(
ISNUMBER(SEARCH("học bổng",data_survey!BX432)),
ISNUMBER(SEARCH("giảm học phí",data_survey!BX432)),
ISNUMBER(SEARCH("không cần HP",data_survey!BX432)),
ISNUMBER(SEARCH("sư phạm",data_survey!BX432))
),3,4)))</f>
        <v>1</v>
      </c>
      <c r="R433" s="17">
        <f>data_survey!AN432</f>
        <v>0</v>
      </c>
      <c r="S433" s="17">
        <f>data_survey!AJ432</f>
        <v>1</v>
      </c>
      <c r="T433" s="17">
        <f>data_survey!AJ432</f>
        <v>1</v>
      </c>
      <c r="U433" s="17">
        <f>data_survey!CI432</f>
        <v>1</v>
      </c>
      <c r="V433" s="17">
        <f>data_survey!CG432</f>
        <v>1</v>
      </c>
      <c r="W433" s="17">
        <f>data_survey!CE432</f>
        <v>1</v>
      </c>
      <c r="X433" s="17">
        <f>data_survey!CC432</f>
        <v>1</v>
      </c>
      <c r="Y433" s="17">
        <f>data_survey!CA432</f>
        <v>1</v>
      </c>
      <c r="Z433" s="17">
        <f>data_survey!BN432</f>
        <v>3</v>
      </c>
      <c r="AA433" s="17">
        <f>data_survey!BP432</f>
        <v>1</v>
      </c>
      <c r="AB433" s="17">
        <f>data_survey!BQ432</f>
        <v>4</v>
      </c>
      <c r="AC433" s="17">
        <f>data_survey!BT432</f>
        <v>1</v>
      </c>
      <c r="AD433" s="17">
        <f>data_survey!CU432</f>
        <v>0</v>
      </c>
      <c r="AE433" s="17">
        <f>data_survey!CV432</f>
        <v>0</v>
      </c>
      <c r="AF433" s="17">
        <f>data_survey!CW432</f>
        <v>1</v>
      </c>
      <c r="AG433" s="17">
        <f>data_survey!CO432</f>
        <v>1</v>
      </c>
      <c r="AH433" s="17">
        <f>data_survey!DA432</f>
        <v>1</v>
      </c>
      <c r="AI433" s="17">
        <f>data_survey!DC432</f>
        <v>1</v>
      </c>
      <c r="AJ433" s="17">
        <f>data_survey!DQ432</f>
        <v>0</v>
      </c>
      <c r="AK433" s="17">
        <f>data_survey!DF432</f>
        <v>1</v>
      </c>
      <c r="AL433" s="17">
        <f>if(AK433=1, data_survey!DN432, 0)</f>
        <v>2.5</v>
      </c>
      <c r="AM433" s="17">
        <f>data_survey!CM432</f>
        <v>1.5</v>
      </c>
      <c r="AN433" s="17">
        <f>data_survey!DH432</f>
        <v>1</v>
      </c>
      <c r="AO433" s="17">
        <f>data_survey!DJ432</f>
        <v>1</v>
      </c>
      <c r="AP433" s="17">
        <f>data_survey!DL432</f>
        <v>3</v>
      </c>
      <c r="AQ433" s="17">
        <f>data_survey!BC432</f>
        <v>2</v>
      </c>
      <c r="AR433" s="17">
        <f>data_survey!BD432</f>
        <v>2</v>
      </c>
      <c r="AS433" s="17">
        <f>data_survey!BE432</f>
        <v>2</v>
      </c>
      <c r="AT433" s="17">
        <f>data_survey!BF432</f>
        <v>2</v>
      </c>
      <c r="AU433" s="17">
        <f>data_survey!BG432</f>
        <v>2</v>
      </c>
      <c r="AV433" s="17">
        <f>data_survey!BH432</f>
        <v>2</v>
      </c>
      <c r="AW433" s="17">
        <f>data_survey!BI432</f>
        <v>2</v>
      </c>
      <c r="AX433" s="17">
        <f>data_survey!AP432</f>
        <v>3</v>
      </c>
      <c r="AY433" s="17">
        <f>data_survey!AQ432</f>
        <v>2</v>
      </c>
      <c r="AZ433" s="17">
        <f>data_survey!AR432</f>
        <v>1</v>
      </c>
      <c r="BA433" s="17">
        <f>data_survey!AS432</f>
        <v>2</v>
      </c>
      <c r="BB433" s="17">
        <f>data_survey!AT432</f>
        <v>2</v>
      </c>
      <c r="BC433" s="17">
        <f>data_survey!AU432</f>
        <v>2</v>
      </c>
      <c r="BD433" s="17">
        <f>data_survey!AV432</f>
        <v>3</v>
      </c>
      <c r="BE433" s="17">
        <f>data_survey!AW432</f>
        <v>3</v>
      </c>
      <c r="BF433" s="17">
        <f>data_survey!AX432</f>
        <v>2</v>
      </c>
      <c r="BG433" s="17"/>
    </row>
    <row r="434">
      <c r="A434" s="17">
        <f>if(data_survey!C433="Nam", 0, 1)</f>
        <v>1</v>
      </c>
      <c r="B434" s="17">
        <f>IFERROR(__xludf.DUMMYFUNCTION("LET(
  t, LOWER(TRIM(data_survey!E433)),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34" s="17">
        <f>IFERROR(__xludf.DUMMYFUNCTION("LET(
  t, LOWER(TRIM(data_survey!G433)),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34" s="17">
        <f>IFERROR(__xludf.DUMMYFUNCTION("LET(
  text, LOWER(data_survey!I433),
  IFERROR(
    IFS(
      REGEXMATCH(text,""ở cùng gia đình|ở trọ cùng gia đình""), 0,
      REGEXMATCH(text,""thuê trọ""), 1,
      REGEXMATCH(text,""ở ktx""), 2,
      REGEXMATCH(text,""có nhà tại khu vực đang học|c"&amp;"ó nhà|ở riêng tại chung cư""), 3,
      REGEXMATCH(text,""ở nhà người quen""), 4
    ),
  -1)
)"),1.0)</f>
        <v>1</v>
      </c>
      <c r="E434" s="17">
        <f>IFERROR(__xludf.DUMMYFUNCTION("LET(
  t, LOWER(TRIM(data_survey!K433)),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34" s="17">
        <f>IFERROR(__xludf.DUMMYFUNCTION("LET(
  t, LOWER(TRIM(data_survey!M433)),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34" s="17">
        <f>if(data_survey!O433="Có", 1, 0)</f>
        <v>1</v>
      </c>
      <c r="H434" s="17">
        <f>if(data_survey!R433="", 0, data_survey!R433)</f>
        <v>1</v>
      </c>
      <c r="I434" s="17">
        <f>data_survey!W433</f>
        <v>25</v>
      </c>
      <c r="J434" s="17">
        <f>if(data_survey!AF433="Không áp lực", 0, if(data_survey!AF433="Có chút áp lực", 1, if(data_survey!AF433="Áp lực nhiều", 2, 3)))</f>
        <v>3</v>
      </c>
      <c r="K434" s="17">
        <f>SWITCH(data_survey!AG433,
 "Không ảnh hưởng",0,
 "Có chút ảnh hưởng",1,
 "Ảnh hưởng nhiều",2,
 "Ảnh hưởng rất nhiều",3)</f>
        <v>2</v>
      </c>
      <c r="L434" s="17">
        <f>SWITCH(data_survey!AD433,
 "Không",0,
 "Có một chút",1,
 "Rất lo lắng",2)</f>
        <v>2</v>
      </c>
      <c r="M434" s="17">
        <f>SWITCH(data_survey!AE433,
 "Không",0,
 "Có một chút",1,
 "Nhiều",2)</f>
        <v>0</v>
      </c>
      <c r="N434" s="17">
        <f>data_survey!BV433</f>
        <v>3</v>
      </c>
      <c r="O434" s="17">
        <f>SWITCH(data_survey!BY433,
 "Không",0,
 "Có",1,
 "Nhiều",2)</f>
        <v>1</v>
      </c>
      <c r="P434" s="17">
        <f>if(data_survey!BW433="Không", 0, 1)</f>
        <v>0</v>
      </c>
      <c r="Q434" s="17">
        <f>IF(OR(
ISNUMBER(SEARCH("cha",data_survey!BX433)),
ISNUMBER(SEARCH("mẹ",data_survey!BX433)),
ISNUMBER(SEARCH("ba mẹ",data_survey!BX433)),
ISNUMBER(SEARCH("bame",data_survey!BX433)),
ISNUMBER(SEARCH("gia đình",data_survey!BX433)),
ISNUMBER(SEARCH("chị",data_survey!BX433)),
ISNUMBER(SEARCH("anh",data_survey!BX433)),
ISNUMBER(SEARCH("ông bà",data_survey!BX433)),
ISNUMBER(SEARCH("giám hộ",data_survey!BX433))
),1,
IF(OR(
ISNUMBER(SEARCH("bản thân",data_survey!BX433)),
ISNUMBER(SEARCH("tự mình",data_survey!BX433)),
ISNUMBER(SEARCH("tự bản thân",data_survey!BX433)),
ISNUMBER(SEARCH("tiền đi làm",data_survey!BX433)),
ISNUMBER(SEARCH("nghiên cứu khoa học",data_survey!BX433)),
ISNUMBER(SEARCH("một nửa lo",data_survey!BX433))
),2,
IF(OR(
ISNUMBER(SEARCH("học bổng",data_survey!BX433)),
ISNUMBER(SEARCH("giảm học phí",data_survey!BX433)),
ISNUMBER(SEARCH("không cần HP",data_survey!BX433)),
ISNUMBER(SEARCH("sư phạm",data_survey!BX433))
),3,4)))</f>
        <v>1</v>
      </c>
      <c r="R434" s="17">
        <f>data_survey!AN433</f>
        <v>2</v>
      </c>
      <c r="S434" s="17">
        <f>data_survey!AJ433</f>
        <v>2</v>
      </c>
      <c r="T434" s="17">
        <f>data_survey!AJ433</f>
        <v>2</v>
      </c>
      <c r="U434" s="17">
        <f>data_survey!CI433</f>
        <v>1</v>
      </c>
      <c r="V434" s="17">
        <f>data_survey!CG433</f>
        <v>2</v>
      </c>
      <c r="W434" s="17">
        <f>data_survey!CE433</f>
        <v>1</v>
      </c>
      <c r="X434" s="17">
        <f>data_survey!CC433</f>
        <v>2</v>
      </c>
      <c r="Y434" s="17">
        <f>data_survey!CA433</f>
        <v>1</v>
      </c>
      <c r="Z434" s="17">
        <f>data_survey!BN433</f>
        <v>1</v>
      </c>
      <c r="AA434" s="17">
        <f>data_survey!BP433</f>
        <v>1</v>
      </c>
      <c r="AB434" s="17">
        <f>data_survey!BQ433</f>
        <v>6</v>
      </c>
      <c r="AC434" s="17">
        <f>data_survey!BT433</f>
        <v>1</v>
      </c>
      <c r="AD434" s="17">
        <f>data_survey!CU433</f>
        <v>1</v>
      </c>
      <c r="AE434" s="17">
        <f>data_survey!CV433</f>
        <v>0</v>
      </c>
      <c r="AF434" s="17">
        <f>data_survey!CW433</f>
        <v>0</v>
      </c>
      <c r="AG434" s="17">
        <f>data_survey!CO433</f>
        <v>0</v>
      </c>
      <c r="AH434" s="17">
        <f>data_survey!DA433</f>
        <v>0</v>
      </c>
      <c r="AI434" s="17">
        <f>data_survey!DC433</f>
        <v>0</v>
      </c>
      <c r="AJ434" s="17">
        <f>data_survey!DQ433</f>
        <v>0</v>
      </c>
      <c r="AK434" s="17">
        <f>data_survey!DF433</f>
        <v>1</v>
      </c>
      <c r="AL434" s="17">
        <f>if(AK434=1, data_survey!DN433, 0)</f>
        <v>2.5</v>
      </c>
      <c r="AM434" s="17">
        <f>data_survey!CM433</f>
        <v>3.5</v>
      </c>
      <c r="AN434" s="17">
        <f>data_survey!DH433</f>
        <v>0</v>
      </c>
      <c r="AO434" s="17">
        <f>data_survey!DJ433</f>
        <v>1</v>
      </c>
      <c r="AP434" s="17">
        <f>data_survey!DL433</f>
        <v>1</v>
      </c>
      <c r="AQ434" s="17">
        <f>data_survey!BC433</f>
        <v>3</v>
      </c>
      <c r="AR434" s="17">
        <f>data_survey!BD433</f>
        <v>3</v>
      </c>
      <c r="AS434" s="17">
        <f>data_survey!BE433</f>
        <v>3</v>
      </c>
      <c r="AT434" s="17">
        <f>data_survey!BF433</f>
        <v>4</v>
      </c>
      <c r="AU434" s="17">
        <f>data_survey!BG433</f>
        <v>3</v>
      </c>
      <c r="AV434" s="17">
        <f>data_survey!BH433</f>
        <v>3</v>
      </c>
      <c r="AW434" s="17">
        <f>data_survey!BI433</f>
        <v>3</v>
      </c>
      <c r="AX434" s="17">
        <f>data_survey!AP433</f>
        <v>3</v>
      </c>
      <c r="AY434" s="17">
        <f>data_survey!AQ433</f>
        <v>4</v>
      </c>
      <c r="AZ434" s="17">
        <f>data_survey!AR433</f>
        <v>4</v>
      </c>
      <c r="BA434" s="17">
        <f>data_survey!AS433</f>
        <v>3</v>
      </c>
      <c r="BB434" s="17">
        <f>data_survey!AT433</f>
        <v>3</v>
      </c>
      <c r="BC434" s="17">
        <f>data_survey!AU433</f>
        <v>4</v>
      </c>
      <c r="BD434" s="17">
        <f>data_survey!AV433</f>
        <v>3</v>
      </c>
      <c r="BE434" s="17">
        <f>data_survey!AW433</f>
        <v>1</v>
      </c>
      <c r="BF434" s="17">
        <f>data_survey!AX433</f>
        <v>3</v>
      </c>
      <c r="BG434" s="17"/>
    </row>
    <row r="435">
      <c r="A435" s="17">
        <f>if(data_survey!C434="Nam", 0, 1)</f>
        <v>1</v>
      </c>
      <c r="B435" s="17">
        <f>IFERROR(__xludf.DUMMYFUNCTION("LET(
  t, LOWER(TRIM(data_survey!E434)),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435" s="17">
        <f>IFERROR(__xludf.DUMMYFUNCTION("LET(
  t, LOWER(TRIM(data_survey!G434)),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35" s="17">
        <f>IFERROR(__xludf.DUMMYFUNCTION("LET(
  text, LOWER(data_survey!I434),
  IFERROR(
    IFS(
      REGEXMATCH(text,""ở cùng gia đình|ở trọ cùng gia đình""), 0,
      REGEXMATCH(text,""thuê trọ""), 1,
      REGEXMATCH(text,""ở ktx""), 2,
      REGEXMATCH(text,""có nhà tại khu vực đang học|c"&amp;"ó nhà|ở riêng tại chung cư""), 3,
      REGEXMATCH(text,""ở nhà người quen""), 4
    ),
  -1)
)"),1.0)</f>
        <v>1</v>
      </c>
      <c r="E435" s="17">
        <f>IFERROR(__xludf.DUMMYFUNCTION("LET(
  t, LOWER(TRIM(data_survey!K434)),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35" s="17">
        <f>IFERROR(__xludf.DUMMYFUNCTION("LET(
  t, LOWER(TRIM(data_survey!M434)),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35" s="17">
        <f>if(data_survey!O434="Có", 1, 0)</f>
        <v>1</v>
      </c>
      <c r="H435" s="17">
        <f>if(data_survey!R434="", 0, data_survey!R434)</f>
        <v>1</v>
      </c>
      <c r="I435" s="17">
        <f>data_survey!W434</f>
        <v>25</v>
      </c>
      <c r="J435" s="17">
        <f>if(data_survey!AF434="Không áp lực", 0, if(data_survey!AF434="Có chút áp lực", 1, if(data_survey!AF434="Áp lực nhiều", 2, 3)))</f>
        <v>2</v>
      </c>
      <c r="K435" s="17">
        <f>SWITCH(data_survey!AG434,
 "Không ảnh hưởng",0,
 "Có chút ảnh hưởng",1,
 "Ảnh hưởng nhiều",2,
 "Ảnh hưởng rất nhiều",3)</f>
        <v>1</v>
      </c>
      <c r="L435" s="17">
        <f>SWITCH(data_survey!AD434,
 "Không",0,
 "Có một chút",1,
 "Rất lo lắng",2)</f>
        <v>1</v>
      </c>
      <c r="M435" s="17">
        <f>SWITCH(data_survey!AE434,
 "Không",0,
 "Có một chút",1,
 "Nhiều",2)</f>
        <v>1</v>
      </c>
      <c r="N435" s="17">
        <f>data_survey!BV434</f>
        <v>3</v>
      </c>
      <c r="O435" s="17">
        <f>SWITCH(data_survey!BY434,
 "Không",0,
 "Có",1,
 "Nhiều",2)</f>
        <v>1</v>
      </c>
      <c r="P435" s="17">
        <f>if(data_survey!BW434="Không", 0, 1)</f>
        <v>0</v>
      </c>
      <c r="Q435" s="17">
        <f>IF(OR(
ISNUMBER(SEARCH("cha",data_survey!BX434)),
ISNUMBER(SEARCH("mẹ",data_survey!BX434)),
ISNUMBER(SEARCH("ba mẹ",data_survey!BX434)),
ISNUMBER(SEARCH("bame",data_survey!BX434)),
ISNUMBER(SEARCH("gia đình",data_survey!BX434)),
ISNUMBER(SEARCH("chị",data_survey!BX434)),
ISNUMBER(SEARCH("anh",data_survey!BX434)),
ISNUMBER(SEARCH("ông bà",data_survey!BX434)),
ISNUMBER(SEARCH("giám hộ",data_survey!BX434))
),1,
IF(OR(
ISNUMBER(SEARCH("bản thân",data_survey!BX434)),
ISNUMBER(SEARCH("tự mình",data_survey!BX434)),
ISNUMBER(SEARCH("tự bản thân",data_survey!BX434)),
ISNUMBER(SEARCH("tiền đi làm",data_survey!BX434)),
ISNUMBER(SEARCH("nghiên cứu khoa học",data_survey!BX434)),
ISNUMBER(SEARCH("một nửa lo",data_survey!BX434))
),2,
IF(OR(
ISNUMBER(SEARCH("học bổng",data_survey!BX434)),
ISNUMBER(SEARCH("giảm học phí",data_survey!BX434)),
ISNUMBER(SEARCH("không cần HP",data_survey!BX434)),
ISNUMBER(SEARCH("sư phạm",data_survey!BX434))
),3,4)))</f>
        <v>1</v>
      </c>
      <c r="R435" s="17">
        <f>data_survey!AN434</f>
        <v>0</v>
      </c>
      <c r="S435" s="17">
        <f>data_survey!AJ434</f>
        <v>1</v>
      </c>
      <c r="T435" s="17">
        <f>data_survey!AJ434</f>
        <v>1</v>
      </c>
      <c r="U435" s="17">
        <f>data_survey!CI434</f>
        <v>1</v>
      </c>
      <c r="V435" s="17">
        <f>data_survey!CG434</f>
        <v>1</v>
      </c>
      <c r="W435" s="17">
        <f>data_survey!CE434</f>
        <v>0</v>
      </c>
      <c r="X435" s="17">
        <f>data_survey!CC434</f>
        <v>1</v>
      </c>
      <c r="Y435" s="17">
        <f>data_survey!CA434</f>
        <v>1</v>
      </c>
      <c r="Z435" s="17">
        <f>data_survey!BN434</f>
        <v>1</v>
      </c>
      <c r="AA435" s="17">
        <f>data_survey!BP434</f>
        <v>0</v>
      </c>
      <c r="AB435" s="17">
        <f>data_survey!BQ434</f>
        <v>3</v>
      </c>
      <c r="AC435" s="17">
        <f>data_survey!BT434</f>
        <v>1</v>
      </c>
      <c r="AD435" s="17">
        <f>data_survey!CU434</f>
        <v>1</v>
      </c>
      <c r="AE435" s="17">
        <f>data_survey!CV434</f>
        <v>1</v>
      </c>
      <c r="AF435" s="17">
        <f>data_survey!CW434</f>
        <v>0</v>
      </c>
      <c r="AG435" s="17">
        <f>data_survey!CO434</f>
        <v>1</v>
      </c>
      <c r="AH435" s="17">
        <f>data_survey!DA434</f>
        <v>1</v>
      </c>
      <c r="AI435" s="17">
        <f>data_survey!DC434</f>
        <v>1</v>
      </c>
      <c r="AJ435" s="17">
        <f>data_survey!DQ434</f>
        <v>1</v>
      </c>
      <c r="AK435" s="17">
        <f>data_survey!DF434</f>
        <v>0</v>
      </c>
      <c r="AL435" s="17">
        <f>if(AK435=1, data_survey!DN434, 0)</f>
        <v>0</v>
      </c>
      <c r="AM435" s="17">
        <f>data_survey!CM434</f>
        <v>6</v>
      </c>
      <c r="AN435" s="17">
        <f>data_survey!DH434</f>
        <v>0</v>
      </c>
      <c r="AO435" s="17">
        <f>data_survey!DJ434</f>
        <v>0</v>
      </c>
      <c r="AP435" s="17">
        <f>data_survey!DL434</f>
        <v>0</v>
      </c>
      <c r="AQ435" s="17">
        <f>data_survey!BC434</f>
        <v>2</v>
      </c>
      <c r="AR435" s="17">
        <f>data_survey!BD434</f>
        <v>2</v>
      </c>
      <c r="AS435" s="17">
        <f>data_survey!BE434</f>
        <v>3</v>
      </c>
      <c r="AT435" s="17">
        <f>data_survey!BF434</f>
        <v>2</v>
      </c>
      <c r="AU435" s="17">
        <f>data_survey!BG434</f>
        <v>1</v>
      </c>
      <c r="AV435" s="17">
        <f>data_survey!BH434</f>
        <v>2</v>
      </c>
      <c r="AW435" s="17">
        <f>data_survey!BI434</f>
        <v>3</v>
      </c>
      <c r="AX435" s="17">
        <f>data_survey!AP434</f>
        <v>3</v>
      </c>
      <c r="AY435" s="17">
        <f>data_survey!AQ434</f>
        <v>2</v>
      </c>
      <c r="AZ435" s="17">
        <f>data_survey!AR434</f>
        <v>4</v>
      </c>
      <c r="BA435" s="17">
        <f>data_survey!AS434</f>
        <v>3</v>
      </c>
      <c r="BB435" s="17">
        <f>data_survey!AT434</f>
        <v>2</v>
      </c>
      <c r="BC435" s="17">
        <f>data_survey!AU434</f>
        <v>3</v>
      </c>
      <c r="BD435" s="17">
        <f>data_survey!AV434</f>
        <v>4</v>
      </c>
      <c r="BE435" s="17">
        <f>data_survey!AW434</f>
        <v>4</v>
      </c>
      <c r="BF435" s="17">
        <f>data_survey!AX434</f>
        <v>2</v>
      </c>
      <c r="BG435" s="17"/>
    </row>
    <row r="436">
      <c r="A436" s="17">
        <f>if(data_survey!C435="Nam", 0, 1)</f>
        <v>1</v>
      </c>
      <c r="B436" s="17">
        <f>IFERROR(__xludf.DUMMYFUNCTION("LET(
  t, LOWER(TRIM(data_survey!E435)),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36" s="17">
        <f>IFERROR(__xludf.DUMMYFUNCTION("LET(
  t, LOWER(TRIM(data_survey!G435)),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36" s="17">
        <f>IFERROR(__xludf.DUMMYFUNCTION("LET(
  text, LOWER(data_survey!I435),
  IFERROR(
    IFS(
      REGEXMATCH(text,""ở cùng gia đình|ở trọ cùng gia đình""), 0,
      REGEXMATCH(text,""thuê trọ""), 1,
      REGEXMATCH(text,""ở ktx""), 2,
      REGEXMATCH(text,""có nhà tại khu vực đang học|c"&amp;"ó nhà|ở riêng tại chung cư""), 3,
      REGEXMATCH(text,""ở nhà người quen""), 4
    ),
  -1)
)"),3.0)</f>
        <v>3</v>
      </c>
      <c r="E436" s="17">
        <f>IFERROR(__xludf.DUMMYFUNCTION("LET(
  t, LOWER(TRIM(data_survey!K435)),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36" s="17">
        <f>IFERROR(__xludf.DUMMYFUNCTION("LET(
  t, LOWER(TRIM(data_survey!M435)),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36" s="17">
        <f>if(data_survey!O435="Có", 1, 0)</f>
        <v>0</v>
      </c>
      <c r="H436" s="17">
        <f>if(data_survey!R435="", 0, data_survey!R435)</f>
        <v>0</v>
      </c>
      <c r="I436" s="17">
        <f>data_survey!W435</f>
        <v>0</v>
      </c>
      <c r="J436" s="17">
        <f>if(data_survey!AF435="Không áp lực", 0, if(data_survey!AF435="Có chút áp lực", 1, if(data_survey!AF435="Áp lực nhiều", 2, 3)))</f>
        <v>2</v>
      </c>
      <c r="K436" s="17">
        <f>SWITCH(data_survey!AG435,
 "Không ảnh hưởng",0,
 "Có chút ảnh hưởng",1,
 "Ảnh hưởng nhiều",2,
 "Ảnh hưởng rất nhiều",3)</f>
        <v>1</v>
      </c>
      <c r="L436" s="17">
        <f>SWITCH(data_survey!AD435,
 "Không",0,
 "Có một chút",1,
 "Rất lo lắng",2)</f>
        <v>1</v>
      </c>
      <c r="M436" s="17">
        <f>SWITCH(data_survey!AE435,
 "Không",0,
 "Có một chút",1,
 "Nhiều",2)</f>
        <v>1</v>
      </c>
      <c r="N436" s="17">
        <f>data_survey!BV435</f>
        <v>5</v>
      </c>
      <c r="O436" s="17">
        <f>SWITCH(data_survey!BY435,
 "Không",0,
 "Có",1,
 "Nhiều",2)</f>
        <v>0</v>
      </c>
      <c r="P436" s="17">
        <f>if(data_survey!BW435="Không", 0, 1)</f>
        <v>0</v>
      </c>
      <c r="Q436" s="17">
        <f>IF(OR(
ISNUMBER(SEARCH("cha",data_survey!BX435)),
ISNUMBER(SEARCH("mẹ",data_survey!BX435)),
ISNUMBER(SEARCH("ba mẹ",data_survey!BX435)),
ISNUMBER(SEARCH("bame",data_survey!BX435)),
ISNUMBER(SEARCH("gia đình",data_survey!BX435)),
ISNUMBER(SEARCH("chị",data_survey!BX435)),
ISNUMBER(SEARCH("anh",data_survey!BX435)),
ISNUMBER(SEARCH("ông bà",data_survey!BX435)),
ISNUMBER(SEARCH("giám hộ",data_survey!BX435))
),1,
IF(OR(
ISNUMBER(SEARCH("bản thân",data_survey!BX435)),
ISNUMBER(SEARCH("tự mình",data_survey!BX435)),
ISNUMBER(SEARCH("tự bản thân",data_survey!BX435)),
ISNUMBER(SEARCH("tiền đi làm",data_survey!BX435)),
ISNUMBER(SEARCH("nghiên cứu khoa học",data_survey!BX435)),
ISNUMBER(SEARCH("một nửa lo",data_survey!BX435))
),2,
IF(OR(
ISNUMBER(SEARCH("học bổng",data_survey!BX435)),
ISNUMBER(SEARCH("giảm học phí",data_survey!BX435)),
ISNUMBER(SEARCH("không cần HP",data_survey!BX435)),
ISNUMBER(SEARCH("sư phạm",data_survey!BX435))
),3,4)))</f>
        <v>1</v>
      </c>
      <c r="R436" s="17">
        <f>data_survey!AN435</f>
        <v>0</v>
      </c>
      <c r="S436" s="17">
        <f>data_survey!AJ435</f>
        <v>0</v>
      </c>
      <c r="T436" s="17">
        <f>data_survey!AJ435</f>
        <v>0</v>
      </c>
      <c r="U436" s="17">
        <f>data_survey!CI435</f>
        <v>0</v>
      </c>
      <c r="V436" s="17">
        <f>data_survey!CG435</f>
        <v>0</v>
      </c>
      <c r="W436" s="17">
        <f>data_survey!CE435</f>
        <v>0</v>
      </c>
      <c r="X436" s="17">
        <f>data_survey!CC435</f>
        <v>1</v>
      </c>
      <c r="Y436" s="17">
        <f>data_survey!CA435</f>
        <v>0</v>
      </c>
      <c r="Z436" s="17">
        <f>data_survey!BN435</f>
        <v>1</v>
      </c>
      <c r="AA436" s="17">
        <f>data_survey!BP435</f>
        <v>1</v>
      </c>
      <c r="AB436" s="17">
        <f>data_survey!BQ435</f>
        <v>1</v>
      </c>
      <c r="AC436" s="17">
        <f>data_survey!BT435</f>
        <v>0</v>
      </c>
      <c r="AD436" s="17">
        <f>data_survey!CU435</f>
        <v>0</v>
      </c>
      <c r="AE436" s="17">
        <f>data_survey!CV435</f>
        <v>0</v>
      </c>
      <c r="AF436" s="17">
        <f>data_survey!CW435</f>
        <v>0</v>
      </c>
      <c r="AG436" s="17">
        <f>data_survey!CO435</f>
        <v>0</v>
      </c>
      <c r="AH436" s="17">
        <f>data_survey!DA435</f>
        <v>0</v>
      </c>
      <c r="AI436" s="17">
        <f>data_survey!DC435</f>
        <v>0</v>
      </c>
      <c r="AJ436" s="17">
        <f>data_survey!DQ435</f>
        <v>0</v>
      </c>
      <c r="AK436" s="17">
        <f>data_survey!DF435</f>
        <v>1</v>
      </c>
      <c r="AL436" s="17">
        <f>if(AK436=1, data_survey!DN435, 0)</f>
        <v>1.5</v>
      </c>
      <c r="AM436" s="17">
        <f>data_survey!CM435</f>
        <v>0.33</v>
      </c>
      <c r="AN436" s="17">
        <f>data_survey!DH435</f>
        <v>0</v>
      </c>
      <c r="AO436" s="17">
        <f>data_survey!DJ435</f>
        <v>0</v>
      </c>
      <c r="AP436" s="17">
        <f>data_survey!DL435</f>
        <v>0</v>
      </c>
      <c r="AQ436" s="17">
        <f>data_survey!BC435</f>
        <v>1</v>
      </c>
      <c r="AR436" s="17">
        <f>data_survey!BD435</f>
        <v>1</v>
      </c>
      <c r="AS436" s="17">
        <f>data_survey!BE435</f>
        <v>1</v>
      </c>
      <c r="AT436" s="17">
        <f>data_survey!BF435</f>
        <v>1</v>
      </c>
      <c r="AU436" s="17">
        <f>data_survey!BG435</f>
        <v>1</v>
      </c>
      <c r="AV436" s="17">
        <f>data_survey!BH435</f>
        <v>1</v>
      </c>
      <c r="AW436" s="17">
        <f>data_survey!BI435</f>
        <v>1</v>
      </c>
      <c r="AX436" s="17">
        <f>data_survey!AP435</f>
        <v>1</v>
      </c>
      <c r="AY436" s="17">
        <f>data_survey!AQ435</f>
        <v>1</v>
      </c>
      <c r="AZ436" s="17">
        <f>data_survey!AR435</f>
        <v>1</v>
      </c>
      <c r="BA436" s="17">
        <f>data_survey!AS435</f>
        <v>1</v>
      </c>
      <c r="BB436" s="17">
        <f>data_survey!AT435</f>
        <v>1</v>
      </c>
      <c r="BC436" s="17">
        <f>data_survey!AU435</f>
        <v>1</v>
      </c>
      <c r="BD436" s="17">
        <f>data_survey!AV435</f>
        <v>1</v>
      </c>
      <c r="BE436" s="17">
        <f>data_survey!AW435</f>
        <v>1</v>
      </c>
      <c r="BF436" s="17">
        <f>data_survey!AX435</f>
        <v>1</v>
      </c>
      <c r="BG436" s="17"/>
    </row>
    <row r="437">
      <c r="A437" s="17">
        <f>if(data_survey!C436="Nam", 0, 1)</f>
        <v>1</v>
      </c>
      <c r="B437" s="17">
        <f>IFERROR(__xludf.DUMMYFUNCTION("LET(
  t, LOWER(TRIM(data_survey!E436)),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37" s="17">
        <f>IFERROR(__xludf.DUMMYFUNCTION("LET(
  t, LOWER(TRIM(data_survey!G436)),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37" s="17">
        <f>IFERROR(__xludf.DUMMYFUNCTION("LET(
  text, LOWER(data_survey!I436),
  IFERROR(
    IFS(
      REGEXMATCH(text,""ở cùng gia đình|ở trọ cùng gia đình""), 0,
      REGEXMATCH(text,""thuê trọ""), 1,
      REGEXMATCH(text,""ở ktx""), 2,
      REGEXMATCH(text,""có nhà tại khu vực đang học|c"&amp;"ó nhà|ở riêng tại chung cư""), 3,
      REGEXMATCH(text,""ở nhà người quen""), 4
    ),
  -1)
)"),0.0)</f>
        <v>0</v>
      </c>
      <c r="E437" s="17">
        <f>IFERROR(__xludf.DUMMYFUNCTION("LET(
  t, LOWER(TRIM(data_survey!K436)),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37" s="17">
        <f>IFERROR(__xludf.DUMMYFUNCTION("LET(
  t, LOWER(TRIM(data_survey!M436)),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37" s="17">
        <f>if(data_survey!O436="Có", 1, 0)</f>
        <v>1</v>
      </c>
      <c r="H437" s="17">
        <f>if(data_survey!R436="", 0, data_survey!R436)</f>
        <v>1</v>
      </c>
      <c r="I437" s="17">
        <f>data_survey!W436</f>
        <v>25</v>
      </c>
      <c r="J437" s="17">
        <f>if(data_survey!AF436="Không áp lực", 0, if(data_survey!AF436="Có chút áp lực", 1, if(data_survey!AF436="Áp lực nhiều", 2, 3)))</f>
        <v>2</v>
      </c>
      <c r="K437" s="17">
        <f>SWITCH(data_survey!AG436,
 "Không ảnh hưởng",0,
 "Có chút ảnh hưởng",1,
 "Ảnh hưởng nhiều",2,
 "Ảnh hưởng rất nhiều",3)</f>
        <v>2</v>
      </c>
      <c r="L437" s="17">
        <f>SWITCH(data_survey!AD436,
 "Không",0,
 "Có một chút",1,
 "Rất lo lắng",2)</f>
        <v>2</v>
      </c>
      <c r="M437" s="17">
        <f>SWITCH(data_survey!AE436,
 "Không",0,
 "Có một chút",1,
 "Nhiều",2)</f>
        <v>0</v>
      </c>
      <c r="N437" s="17">
        <f>data_survey!BV436</f>
        <v>3</v>
      </c>
      <c r="O437" s="17">
        <f>SWITCH(data_survey!BY436,
 "Không",0,
 "Có",1,
 "Nhiều",2)</f>
        <v>0</v>
      </c>
      <c r="P437" s="17">
        <f>if(data_survey!BW436="Không", 0, 1)</f>
        <v>0</v>
      </c>
      <c r="Q437" s="17">
        <f>IF(OR(
ISNUMBER(SEARCH("cha",data_survey!BX436)),
ISNUMBER(SEARCH("mẹ",data_survey!BX436)),
ISNUMBER(SEARCH("ba mẹ",data_survey!BX436)),
ISNUMBER(SEARCH("bame",data_survey!BX436)),
ISNUMBER(SEARCH("gia đình",data_survey!BX436)),
ISNUMBER(SEARCH("chị",data_survey!BX436)),
ISNUMBER(SEARCH("anh",data_survey!BX436)),
ISNUMBER(SEARCH("ông bà",data_survey!BX436)),
ISNUMBER(SEARCH("giám hộ",data_survey!BX436))
),1,
IF(OR(
ISNUMBER(SEARCH("bản thân",data_survey!BX436)),
ISNUMBER(SEARCH("tự mình",data_survey!BX436)),
ISNUMBER(SEARCH("tự bản thân",data_survey!BX436)),
ISNUMBER(SEARCH("tiền đi làm",data_survey!BX436)),
ISNUMBER(SEARCH("nghiên cứu khoa học",data_survey!BX436)),
ISNUMBER(SEARCH("một nửa lo",data_survey!BX436))
),2,
IF(OR(
ISNUMBER(SEARCH("học bổng",data_survey!BX436)),
ISNUMBER(SEARCH("giảm học phí",data_survey!BX436)),
ISNUMBER(SEARCH("không cần HP",data_survey!BX436)),
ISNUMBER(SEARCH("sư phạm",data_survey!BX436))
),3,4)))</f>
        <v>1</v>
      </c>
      <c r="R437" s="17">
        <f>data_survey!AN436</f>
        <v>0</v>
      </c>
      <c r="S437" s="17">
        <f>data_survey!AJ436</f>
        <v>0</v>
      </c>
      <c r="T437" s="17">
        <f>data_survey!AJ436</f>
        <v>0</v>
      </c>
      <c r="U437" s="17">
        <f>data_survey!CI436</f>
        <v>0</v>
      </c>
      <c r="V437" s="17">
        <f>data_survey!CG436</f>
        <v>1</v>
      </c>
      <c r="W437" s="17">
        <f>data_survey!CE436</f>
        <v>2</v>
      </c>
      <c r="X437" s="17">
        <f>data_survey!CC436</f>
        <v>2</v>
      </c>
      <c r="Y437" s="17">
        <f>data_survey!CA436</f>
        <v>1</v>
      </c>
      <c r="Z437" s="17">
        <f>data_survey!BN436</f>
        <v>1</v>
      </c>
      <c r="AA437" s="17">
        <f>data_survey!BP436</f>
        <v>1</v>
      </c>
      <c r="AB437" s="17">
        <f>data_survey!BQ436</f>
        <v>4</v>
      </c>
      <c r="AC437" s="17">
        <f>data_survey!BT436</f>
        <v>0</v>
      </c>
      <c r="AD437" s="17">
        <f>data_survey!CU436</f>
        <v>0</v>
      </c>
      <c r="AE437" s="17">
        <f>data_survey!CV436</f>
        <v>0</v>
      </c>
      <c r="AF437" s="17">
        <f>data_survey!CW436</f>
        <v>0</v>
      </c>
      <c r="AG437" s="17">
        <f>data_survey!CO436</f>
        <v>0</v>
      </c>
      <c r="AH437" s="17">
        <f>data_survey!DA436</f>
        <v>0</v>
      </c>
      <c r="AI437" s="17">
        <f>data_survey!DC436</f>
        <v>0</v>
      </c>
      <c r="AJ437" s="17">
        <f>data_survey!DQ436</f>
        <v>0</v>
      </c>
      <c r="AK437" s="17">
        <f>data_survey!DF436</f>
        <v>0</v>
      </c>
      <c r="AL437" s="17">
        <f>if(AK437=1, data_survey!DN436, 0)</f>
        <v>0</v>
      </c>
      <c r="AM437" s="17">
        <f>data_survey!CM436</f>
        <v>1.5</v>
      </c>
      <c r="AN437" s="17">
        <f>data_survey!DH436</f>
        <v>0</v>
      </c>
      <c r="AO437" s="17">
        <f>data_survey!DJ436</f>
        <v>0</v>
      </c>
      <c r="AP437" s="17">
        <f>data_survey!DL436</f>
        <v>0</v>
      </c>
      <c r="AQ437" s="17">
        <f>data_survey!BC436</f>
        <v>4</v>
      </c>
      <c r="AR437" s="17">
        <f>data_survey!BD436</f>
        <v>3</v>
      </c>
      <c r="AS437" s="17">
        <f>data_survey!BE436</f>
        <v>3</v>
      </c>
      <c r="AT437" s="17">
        <f>data_survey!BF436</f>
        <v>4</v>
      </c>
      <c r="AU437" s="17">
        <f>data_survey!BG436</f>
        <v>4</v>
      </c>
      <c r="AV437" s="17">
        <f>data_survey!BH436</f>
        <v>3</v>
      </c>
      <c r="AW437" s="17">
        <f>data_survey!BI436</f>
        <v>2</v>
      </c>
      <c r="AX437" s="17">
        <f>data_survey!AP436</f>
        <v>2</v>
      </c>
      <c r="AY437" s="17">
        <f>data_survey!AQ436</f>
        <v>2</v>
      </c>
      <c r="AZ437" s="17">
        <f>data_survey!AR436</f>
        <v>3</v>
      </c>
      <c r="BA437" s="17">
        <f>data_survey!AS436</f>
        <v>3</v>
      </c>
      <c r="BB437" s="17">
        <f>data_survey!AT436</f>
        <v>3</v>
      </c>
      <c r="BC437" s="17">
        <f>data_survey!AU436</f>
        <v>3</v>
      </c>
      <c r="BD437" s="17">
        <f>data_survey!AV436</f>
        <v>3</v>
      </c>
      <c r="BE437" s="17">
        <f>data_survey!AW436</f>
        <v>1</v>
      </c>
      <c r="BF437" s="17">
        <f>data_survey!AX436</f>
        <v>1</v>
      </c>
      <c r="BG437" s="17"/>
    </row>
    <row r="438">
      <c r="A438" s="17">
        <f>if(data_survey!C437="Nam", 0, 1)</f>
        <v>1</v>
      </c>
      <c r="B438" s="17">
        <f>IFERROR(__xludf.DUMMYFUNCTION("LET(
  t, LOWER(TRIM(data_survey!E437)),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38" s="17">
        <f>IFERROR(__xludf.DUMMYFUNCTION("LET(
  t, LOWER(TRIM(data_survey!G437)),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38" s="17">
        <f>IFERROR(__xludf.DUMMYFUNCTION("LET(
  text, LOWER(data_survey!I437),
  IFERROR(
    IFS(
      REGEXMATCH(text,""ở cùng gia đình|ở trọ cùng gia đình""), 0,
      REGEXMATCH(text,""thuê trọ""), 1,
      REGEXMATCH(text,""ở ktx""), 2,
      REGEXMATCH(text,""có nhà tại khu vực đang học|c"&amp;"ó nhà|ở riêng tại chung cư""), 3,
      REGEXMATCH(text,""ở nhà người quen""), 4
    ),
  -1)
)"),0.0)</f>
        <v>0</v>
      </c>
      <c r="E438" s="17">
        <f>IFERROR(__xludf.DUMMYFUNCTION("LET(
  t, LOWER(TRIM(data_survey!K437)),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38" s="17">
        <f>IFERROR(__xludf.DUMMYFUNCTION("LET(
  t, LOWER(TRIM(data_survey!M437)),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)"),1.0)</f>
        <v>1</v>
      </c>
      <c r="G438" s="17">
        <f>if(data_survey!O437="Có", 1, 0)</f>
        <v>0</v>
      </c>
      <c r="H438" s="17">
        <f>if(data_survey!R437="", 0, data_survey!R437)</f>
        <v>0</v>
      </c>
      <c r="I438" s="17">
        <f>data_survey!W437</f>
        <v>0</v>
      </c>
      <c r="J438" s="17">
        <f>if(data_survey!AF437="Không áp lực", 0, if(data_survey!AF437="Có chút áp lực", 1, if(data_survey!AF437="Áp lực nhiều", 2, 3)))</f>
        <v>1</v>
      </c>
      <c r="K438" s="17">
        <f>SWITCH(data_survey!AG437,
 "Không ảnh hưởng",0,
 "Có chút ảnh hưởng",1,
 "Ảnh hưởng nhiều",2,
 "Ảnh hưởng rất nhiều",3)</f>
        <v>1</v>
      </c>
      <c r="L438" s="17">
        <f>SWITCH(data_survey!AD437,
 "Không",0,
 "Có một chút",1,
 "Rất lo lắng",2)</f>
        <v>2</v>
      </c>
      <c r="M438" s="17">
        <f>SWITCH(data_survey!AE437,
 "Không",0,
 "Có một chút",1,
 "Nhiều",2)</f>
        <v>1</v>
      </c>
      <c r="N438" s="17">
        <f>data_survey!BV437</f>
        <v>3</v>
      </c>
      <c r="O438" s="17">
        <f>SWITCH(data_survey!BY437,
 "Không",0,
 "Có",1,
 "Nhiều",2)</f>
        <v>0</v>
      </c>
      <c r="P438" s="17">
        <f>if(data_survey!BW437="Không", 0, 1)</f>
        <v>0</v>
      </c>
      <c r="Q438" s="17">
        <f>IF(OR(
ISNUMBER(SEARCH("cha",data_survey!BX437)),
ISNUMBER(SEARCH("mẹ",data_survey!BX437)),
ISNUMBER(SEARCH("ba mẹ",data_survey!BX437)),
ISNUMBER(SEARCH("bame",data_survey!BX437)),
ISNUMBER(SEARCH("gia đình",data_survey!BX437)),
ISNUMBER(SEARCH("chị",data_survey!BX437)),
ISNUMBER(SEARCH("anh",data_survey!BX437)),
ISNUMBER(SEARCH("ông bà",data_survey!BX437)),
ISNUMBER(SEARCH("giám hộ",data_survey!BX437))
),1,
IF(OR(
ISNUMBER(SEARCH("bản thân",data_survey!BX437)),
ISNUMBER(SEARCH("tự mình",data_survey!BX437)),
ISNUMBER(SEARCH("tự bản thân",data_survey!BX437)),
ISNUMBER(SEARCH("tiền đi làm",data_survey!BX437)),
ISNUMBER(SEARCH("nghiên cứu khoa học",data_survey!BX437)),
ISNUMBER(SEARCH("một nửa lo",data_survey!BX437))
),2,
IF(OR(
ISNUMBER(SEARCH("học bổng",data_survey!BX437)),
ISNUMBER(SEARCH("giảm học phí",data_survey!BX437)),
ISNUMBER(SEARCH("không cần HP",data_survey!BX437)),
ISNUMBER(SEARCH("sư phạm",data_survey!BX437))
),3,4)))</f>
        <v>1</v>
      </c>
      <c r="R438" s="17">
        <f>data_survey!AN437</f>
        <v>0</v>
      </c>
      <c r="S438" s="17">
        <f>data_survey!AJ437</f>
        <v>0</v>
      </c>
      <c r="T438" s="17">
        <f>data_survey!AJ437</f>
        <v>0</v>
      </c>
      <c r="U438" s="17">
        <f>data_survey!CI437</f>
        <v>0</v>
      </c>
      <c r="V438" s="17">
        <f>data_survey!CG437</f>
        <v>1</v>
      </c>
      <c r="W438" s="17">
        <f>data_survey!CE437</f>
        <v>1</v>
      </c>
      <c r="X438" s="17">
        <f>data_survey!CC437</f>
        <v>1</v>
      </c>
      <c r="Y438" s="17">
        <f>data_survey!CA437</f>
        <v>1</v>
      </c>
      <c r="Z438" s="17">
        <f>data_survey!BN437</f>
        <v>5</v>
      </c>
      <c r="AA438" s="17">
        <f>data_survey!BP437</f>
        <v>1</v>
      </c>
      <c r="AB438" s="17">
        <f>data_survey!BQ437</f>
        <v>2</v>
      </c>
      <c r="AC438" s="17">
        <f>data_survey!BT437</f>
        <v>0</v>
      </c>
      <c r="AD438" s="17">
        <f>data_survey!CU437</f>
        <v>0</v>
      </c>
      <c r="AE438" s="17">
        <f>data_survey!CV437</f>
        <v>0</v>
      </c>
      <c r="AF438" s="17">
        <f>data_survey!CW437</f>
        <v>0</v>
      </c>
      <c r="AG438" s="17">
        <f>data_survey!CO437</f>
        <v>0</v>
      </c>
      <c r="AH438" s="17">
        <f>data_survey!DA437</f>
        <v>0</v>
      </c>
      <c r="AI438" s="17">
        <f>data_survey!DC437</f>
        <v>0</v>
      </c>
      <c r="AJ438" s="17">
        <f>data_survey!DQ437</f>
        <v>0</v>
      </c>
      <c r="AK438" s="17">
        <f>data_survey!DF437</f>
        <v>1</v>
      </c>
      <c r="AL438" s="17">
        <f>if(AK438=1, data_survey!DN437, 0)</f>
        <v>3.5</v>
      </c>
      <c r="AM438" s="17">
        <f>data_survey!CM437</f>
        <v>3.5</v>
      </c>
      <c r="AN438" s="17">
        <f>data_survey!DH437</f>
        <v>1</v>
      </c>
      <c r="AO438" s="17">
        <f>data_survey!DJ437</f>
        <v>1</v>
      </c>
      <c r="AP438" s="17">
        <f>data_survey!DL437</f>
        <v>0</v>
      </c>
      <c r="AQ438" s="17">
        <f>data_survey!BC437</f>
        <v>4</v>
      </c>
      <c r="AR438" s="17">
        <f>data_survey!BD437</f>
        <v>2</v>
      </c>
      <c r="AS438" s="17">
        <f>data_survey!BE437</f>
        <v>4</v>
      </c>
      <c r="AT438" s="17">
        <f>data_survey!BF437</f>
        <v>4</v>
      </c>
      <c r="AU438" s="17">
        <f>data_survey!BG437</f>
        <v>4</v>
      </c>
      <c r="AV438" s="17">
        <f>data_survey!BH437</f>
        <v>2</v>
      </c>
      <c r="AW438" s="17">
        <f>data_survey!BI437</f>
        <v>1</v>
      </c>
      <c r="AX438" s="17">
        <f>data_survey!AP437</f>
        <v>3</v>
      </c>
      <c r="AY438" s="17">
        <f>data_survey!AQ437</f>
        <v>4</v>
      </c>
      <c r="AZ438" s="17">
        <f>data_survey!AR437</f>
        <v>3</v>
      </c>
      <c r="BA438" s="17">
        <f>data_survey!AS437</f>
        <v>3</v>
      </c>
      <c r="BB438" s="17">
        <f>data_survey!AT437</f>
        <v>3</v>
      </c>
      <c r="BC438" s="17">
        <f>data_survey!AU437</f>
        <v>2</v>
      </c>
      <c r="BD438" s="17">
        <f>data_survey!AV437</f>
        <v>4</v>
      </c>
      <c r="BE438" s="17">
        <f>data_survey!AW437</f>
        <v>2</v>
      </c>
      <c r="BF438" s="17">
        <f>data_survey!AX437</f>
        <v>1</v>
      </c>
      <c r="BG438" s="17"/>
    </row>
    <row r="439">
      <c r="A439" s="17">
        <f>if(data_survey!C438="Nam", 0, 1)</f>
        <v>1</v>
      </c>
      <c r="B439" s="17">
        <f>IFERROR(__xludf.DUMMYFUNCTION("LET(
  t, LOWER(TRIM(data_survey!E438)),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39" s="17">
        <f>IFERROR(__xludf.DUMMYFUNCTION("LET(
  t, LOWER(TRIM(data_survey!G438)),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439" s="17">
        <f>IFERROR(__xludf.DUMMYFUNCTION("LET(
  text, LOWER(data_survey!I438),
  IFERROR(
    IFS(
      REGEXMATCH(text,""ở cùng gia đình|ở trọ cùng gia đình""), 0,
      REGEXMATCH(text,""thuê trọ""), 1,
      REGEXMATCH(text,""ở ktx""), 2,
      REGEXMATCH(text,""có nhà tại khu vực đang học|c"&amp;"ó nhà|ở riêng tại chung cư""), 3,
      REGEXMATCH(text,""ở nhà người quen""), 4
    ),
  -1)
)"),1.0)</f>
        <v>1</v>
      </c>
      <c r="E439" s="17">
        <f>IFERROR(__xludf.DUMMYFUNCTION("LET(
  t, LOWER(TRIM(data_survey!K438)),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39" s="17">
        <f>IFERROR(__xludf.DUMMYFUNCTION("LET(
  t, LOWER(TRIM(data_survey!M438)),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39" s="17">
        <f>if(data_survey!O438="Có", 1, 0)</f>
        <v>0</v>
      </c>
      <c r="H439" s="17">
        <f>if(data_survey!R438="", 0, data_survey!R438)</f>
        <v>0</v>
      </c>
      <c r="I439" s="17">
        <f>data_survey!W438</f>
        <v>0</v>
      </c>
      <c r="J439" s="17">
        <f>if(data_survey!AF438="Không áp lực", 0, if(data_survey!AF438="Có chút áp lực", 1, if(data_survey!AF438="Áp lực nhiều", 2, 3)))</f>
        <v>2</v>
      </c>
      <c r="K439" s="17">
        <f>SWITCH(data_survey!AG438,
 "Không ảnh hưởng",0,
 "Có chút ảnh hưởng",1,
 "Ảnh hưởng nhiều",2,
 "Ảnh hưởng rất nhiều",3)</f>
        <v>1</v>
      </c>
      <c r="L439" s="17">
        <f>SWITCH(data_survey!AD438,
 "Không",0,
 "Có một chút",1,
 "Rất lo lắng",2)</f>
        <v>2</v>
      </c>
      <c r="M439" s="17">
        <f>SWITCH(data_survey!AE438,
 "Không",0,
 "Có một chút",1,
 "Nhiều",2)</f>
        <v>1</v>
      </c>
      <c r="N439" s="17">
        <f>data_survey!BV438</f>
        <v>3</v>
      </c>
      <c r="O439" s="17">
        <f>SWITCH(data_survey!BY438,
 "Không",0,
 "Có",1,
 "Nhiều",2)</f>
        <v>1</v>
      </c>
      <c r="P439" s="17">
        <f>if(data_survey!BW438="Không", 0, 1)</f>
        <v>1</v>
      </c>
      <c r="Q439" s="17">
        <f>IF(OR(
ISNUMBER(SEARCH("cha",data_survey!BX438)),
ISNUMBER(SEARCH("mẹ",data_survey!BX438)),
ISNUMBER(SEARCH("ba mẹ",data_survey!BX438)),
ISNUMBER(SEARCH("bame",data_survey!BX438)),
ISNUMBER(SEARCH("gia đình",data_survey!BX438)),
ISNUMBER(SEARCH("chị",data_survey!BX438)),
ISNUMBER(SEARCH("anh",data_survey!BX438)),
ISNUMBER(SEARCH("ông bà",data_survey!BX438)),
ISNUMBER(SEARCH("giám hộ",data_survey!BX438))
),1,
IF(OR(
ISNUMBER(SEARCH("bản thân",data_survey!BX438)),
ISNUMBER(SEARCH("tự mình",data_survey!BX438)),
ISNUMBER(SEARCH("tự bản thân",data_survey!BX438)),
ISNUMBER(SEARCH("tiền đi làm",data_survey!BX438)),
ISNUMBER(SEARCH("nghiên cứu khoa học",data_survey!BX438)),
ISNUMBER(SEARCH("một nửa lo",data_survey!BX438))
),2,
IF(OR(
ISNUMBER(SEARCH("học bổng",data_survey!BX438)),
ISNUMBER(SEARCH("giảm học phí",data_survey!BX438)),
ISNUMBER(SEARCH("không cần HP",data_survey!BX438)),
ISNUMBER(SEARCH("sư phạm",data_survey!BX438))
),3,4)))</f>
        <v>4</v>
      </c>
      <c r="R439" s="17">
        <f>data_survey!AN438</f>
        <v>0</v>
      </c>
      <c r="S439" s="17">
        <f>data_survey!AJ438</f>
        <v>0</v>
      </c>
      <c r="T439" s="17">
        <f>data_survey!AJ438</f>
        <v>0</v>
      </c>
      <c r="U439" s="17">
        <f>data_survey!CI438</f>
        <v>0</v>
      </c>
      <c r="V439" s="17">
        <f>data_survey!CG438</f>
        <v>1</v>
      </c>
      <c r="W439" s="17">
        <f>data_survey!CE438</f>
        <v>1</v>
      </c>
      <c r="X439" s="17">
        <f>data_survey!CC438</f>
        <v>1</v>
      </c>
      <c r="Y439" s="17">
        <f>data_survey!CA438</f>
        <v>1</v>
      </c>
      <c r="Z439" s="17">
        <f>data_survey!BN438</f>
        <v>2</v>
      </c>
      <c r="AA439" s="17">
        <f>data_survey!BP438</f>
        <v>0</v>
      </c>
      <c r="AB439" s="17">
        <f>data_survey!BQ438</f>
        <v>1</v>
      </c>
      <c r="AC439" s="17">
        <f>data_survey!BT438</f>
        <v>0</v>
      </c>
      <c r="AD439" s="17">
        <f>data_survey!CU438</f>
        <v>0</v>
      </c>
      <c r="AE439" s="17">
        <f>data_survey!CV438</f>
        <v>1</v>
      </c>
      <c r="AF439" s="17">
        <f>data_survey!CW438</f>
        <v>0</v>
      </c>
      <c r="AG439" s="17">
        <f>data_survey!CO438</f>
        <v>0</v>
      </c>
      <c r="AH439" s="17">
        <f>data_survey!DA438</f>
        <v>0</v>
      </c>
      <c r="AI439" s="17">
        <f>data_survey!DC438</f>
        <v>0</v>
      </c>
      <c r="AJ439" s="17">
        <f>data_survey!DQ438</f>
        <v>0</v>
      </c>
      <c r="AK439" s="17">
        <f>data_survey!DF438</f>
        <v>0</v>
      </c>
      <c r="AL439" s="17">
        <f>if(AK439=1, data_survey!DN438, 0)</f>
        <v>0</v>
      </c>
      <c r="AM439" s="17">
        <f>data_survey!CM438</f>
        <v>3.5</v>
      </c>
      <c r="AN439" s="17">
        <f>data_survey!DH438</f>
        <v>0</v>
      </c>
      <c r="AO439" s="17">
        <f>data_survey!DJ438</f>
        <v>0</v>
      </c>
      <c r="AP439" s="17">
        <f>data_survey!DL438</f>
        <v>0</v>
      </c>
      <c r="AQ439" s="17">
        <f>data_survey!BC438</f>
        <v>2</v>
      </c>
      <c r="AR439" s="17">
        <f>data_survey!BD438</f>
        <v>2</v>
      </c>
      <c r="AS439" s="17">
        <f>data_survey!BE438</f>
        <v>2</v>
      </c>
      <c r="AT439" s="17">
        <f>data_survey!BF438</f>
        <v>1</v>
      </c>
      <c r="AU439" s="17">
        <f>data_survey!BG438</f>
        <v>2</v>
      </c>
      <c r="AV439" s="17">
        <f>data_survey!BH438</f>
        <v>2</v>
      </c>
      <c r="AW439" s="17">
        <f>data_survey!BI438</f>
        <v>4</v>
      </c>
      <c r="AX439" s="17">
        <f>data_survey!AP438</f>
        <v>2</v>
      </c>
      <c r="AY439" s="17">
        <f>data_survey!AQ438</f>
        <v>2</v>
      </c>
      <c r="AZ439" s="17">
        <f>data_survey!AR438</f>
        <v>1</v>
      </c>
      <c r="BA439" s="17">
        <f>data_survey!AS438</f>
        <v>2</v>
      </c>
      <c r="BB439" s="17">
        <f>data_survey!AT438</f>
        <v>1</v>
      </c>
      <c r="BC439" s="17">
        <f>data_survey!AU438</f>
        <v>2</v>
      </c>
      <c r="BD439" s="17">
        <f>data_survey!AV438</f>
        <v>3</v>
      </c>
      <c r="BE439" s="17">
        <f>data_survey!AW438</f>
        <v>3</v>
      </c>
      <c r="BF439" s="17">
        <f>data_survey!AX438</f>
        <v>1</v>
      </c>
      <c r="BG439" s="17"/>
    </row>
    <row r="440">
      <c r="A440" s="17">
        <f>if(data_survey!C439="Nam", 0, 1)</f>
        <v>0</v>
      </c>
      <c r="B440" s="17">
        <f>IFERROR(__xludf.DUMMYFUNCTION("LET(
  t, LOWER(TRIM(data_survey!E439)),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440" s="17">
        <f>IFERROR(__xludf.DUMMYFUNCTION("LET(
  t, LOWER(TRIM(data_survey!G439)),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40" s="17">
        <f>IFERROR(__xludf.DUMMYFUNCTION("LET(
  text, LOWER(data_survey!I439),
  IFERROR(
    IFS(
      REGEXMATCH(text,""ở cùng gia đình|ở trọ cùng gia đình""), 0,
      REGEXMATCH(text,""thuê trọ""), 1,
      REGEXMATCH(text,""ở ktx""), 2,
      REGEXMATCH(text,""có nhà tại khu vực đang học|c"&amp;"ó nhà|ở riêng tại chung cư""), 3,
      REGEXMATCH(text,""ở nhà người quen""), 4
    ),
  -1)
)"),4.0)</f>
        <v>4</v>
      </c>
      <c r="E440" s="17">
        <f>IFERROR(__xludf.DUMMYFUNCTION("LET(
  t, LOWER(TRIM(data_survey!K439)),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40" s="17">
        <f>IFERROR(__xludf.DUMMYFUNCTION("LET(
  t, LOWER(TRIM(data_survey!M439)),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40" s="17">
        <f>if(data_survey!O439="Có", 1, 0)</f>
        <v>0</v>
      </c>
      <c r="H440" s="17">
        <f>if(data_survey!R439="", 0, data_survey!R439)</f>
        <v>0</v>
      </c>
      <c r="I440" s="17">
        <f>data_survey!W439</f>
        <v>0</v>
      </c>
      <c r="J440" s="17">
        <f>if(data_survey!AF439="Không áp lực", 0, if(data_survey!AF439="Có chút áp lực", 1, if(data_survey!AF439="Áp lực nhiều", 2, 3)))</f>
        <v>0</v>
      </c>
      <c r="K440" s="17">
        <f>SWITCH(data_survey!AG439,
 "Không ảnh hưởng",0,
 "Có chút ảnh hưởng",1,
 "Ảnh hưởng nhiều",2,
 "Ảnh hưởng rất nhiều",3)</f>
        <v>3</v>
      </c>
      <c r="L440" s="17">
        <f>SWITCH(data_survey!AD439,
 "Không",0,
 "Có một chút",1,
 "Rất lo lắng",2)</f>
        <v>1</v>
      </c>
      <c r="M440" s="17">
        <f>SWITCH(data_survey!AE439,
 "Không",0,
 "Có một chút",1,
 "Nhiều",2)</f>
        <v>1</v>
      </c>
      <c r="N440" s="17">
        <f>data_survey!BV439</f>
        <v>1</v>
      </c>
      <c r="O440" s="17">
        <f>SWITCH(data_survey!BY439,
 "Không",0,
 "Có",1,
 "Nhiều",2)</f>
        <v>1</v>
      </c>
      <c r="P440" s="17">
        <f>if(data_survey!BW439="Không", 0, 1)</f>
        <v>1</v>
      </c>
      <c r="Q440" s="17">
        <f>IF(OR(
ISNUMBER(SEARCH("cha",data_survey!BX439)),
ISNUMBER(SEARCH("mẹ",data_survey!BX439)),
ISNUMBER(SEARCH("ba mẹ",data_survey!BX439)),
ISNUMBER(SEARCH("bame",data_survey!BX439)),
ISNUMBER(SEARCH("gia đình",data_survey!BX439)),
ISNUMBER(SEARCH("chị",data_survey!BX439)),
ISNUMBER(SEARCH("anh",data_survey!BX439)),
ISNUMBER(SEARCH("ông bà",data_survey!BX439)),
ISNUMBER(SEARCH("giám hộ",data_survey!BX439))
),1,
IF(OR(
ISNUMBER(SEARCH("bản thân",data_survey!BX439)),
ISNUMBER(SEARCH("tự mình",data_survey!BX439)),
ISNUMBER(SEARCH("tự bản thân",data_survey!BX439)),
ISNUMBER(SEARCH("tiền đi làm",data_survey!BX439)),
ISNUMBER(SEARCH("nghiên cứu khoa học",data_survey!BX439)),
ISNUMBER(SEARCH("một nửa lo",data_survey!BX439))
),2,
IF(OR(
ISNUMBER(SEARCH("học bổng",data_survey!BX439)),
ISNUMBER(SEARCH("giảm học phí",data_survey!BX439)),
ISNUMBER(SEARCH("không cần HP",data_survey!BX439)),
ISNUMBER(SEARCH("sư phạm",data_survey!BX439))
),3,4)))</f>
        <v>1</v>
      </c>
      <c r="R440" s="17">
        <f>data_survey!AN439</f>
        <v>2</v>
      </c>
      <c r="S440" s="17">
        <f>data_survey!AJ439</f>
        <v>1</v>
      </c>
      <c r="T440" s="17">
        <f>data_survey!AJ439</f>
        <v>1</v>
      </c>
      <c r="U440" s="17">
        <f>data_survey!CI439</f>
        <v>2</v>
      </c>
      <c r="V440" s="17">
        <f>data_survey!CG439</f>
        <v>0</v>
      </c>
      <c r="W440" s="17">
        <f>data_survey!CE439</f>
        <v>0</v>
      </c>
      <c r="X440" s="17">
        <f>data_survey!CC439</f>
        <v>1</v>
      </c>
      <c r="Y440" s="17">
        <f>data_survey!CA439</f>
        <v>2</v>
      </c>
      <c r="Z440" s="17">
        <f>data_survey!BN439</f>
        <v>2</v>
      </c>
      <c r="AA440" s="17">
        <f>data_survey!BP439</f>
        <v>0</v>
      </c>
      <c r="AB440" s="17">
        <f>data_survey!BQ439</f>
        <v>2</v>
      </c>
      <c r="AC440" s="17">
        <f>data_survey!BT439</f>
        <v>1</v>
      </c>
      <c r="AD440" s="17">
        <f>data_survey!CU439</f>
        <v>0</v>
      </c>
      <c r="AE440" s="17">
        <f>data_survey!CV439</f>
        <v>0</v>
      </c>
      <c r="AF440" s="17">
        <f>data_survey!CW439</f>
        <v>0</v>
      </c>
      <c r="AG440" s="17">
        <f>data_survey!CO439</f>
        <v>0</v>
      </c>
      <c r="AH440" s="17">
        <f>data_survey!DA439</f>
        <v>0</v>
      </c>
      <c r="AI440" s="17">
        <f>data_survey!DC439</f>
        <v>0</v>
      </c>
      <c r="AJ440" s="17">
        <f>data_survey!DQ439</f>
        <v>0</v>
      </c>
      <c r="AK440" s="17">
        <f>data_survey!DF439</f>
        <v>0</v>
      </c>
      <c r="AL440" s="17">
        <f>if(AK440=1, data_survey!DN439, 0)</f>
        <v>0</v>
      </c>
      <c r="AM440" s="17">
        <f>data_survey!CM439</f>
        <v>0</v>
      </c>
      <c r="AN440" s="17">
        <f>data_survey!DH439</f>
        <v>0</v>
      </c>
      <c r="AO440" s="17">
        <f>data_survey!DJ439</f>
        <v>1</v>
      </c>
      <c r="AP440" s="17">
        <f>data_survey!DL439</f>
        <v>0</v>
      </c>
      <c r="AQ440" s="17">
        <f>data_survey!BC439</f>
        <v>4</v>
      </c>
      <c r="AR440" s="17">
        <f>data_survey!BD439</f>
        <v>1</v>
      </c>
      <c r="AS440" s="17">
        <f>data_survey!BE439</f>
        <v>4</v>
      </c>
      <c r="AT440" s="17">
        <f>data_survey!BF439</f>
        <v>1</v>
      </c>
      <c r="AU440" s="17">
        <f>data_survey!BG439</f>
        <v>2</v>
      </c>
      <c r="AV440" s="17">
        <f>data_survey!BH439</f>
        <v>2</v>
      </c>
      <c r="AW440" s="17">
        <f>data_survey!BI439</f>
        <v>4</v>
      </c>
      <c r="AX440" s="17">
        <f>data_survey!AP439</f>
        <v>4</v>
      </c>
      <c r="AY440" s="17">
        <f>data_survey!AQ439</f>
        <v>1</v>
      </c>
      <c r="AZ440" s="17">
        <f>data_survey!AR439</f>
        <v>1</v>
      </c>
      <c r="BA440" s="17">
        <f>data_survey!AS439</f>
        <v>1</v>
      </c>
      <c r="BB440" s="17">
        <f>data_survey!AT439</f>
        <v>1</v>
      </c>
      <c r="BC440" s="17">
        <f>data_survey!AU439</f>
        <v>2</v>
      </c>
      <c r="BD440" s="17">
        <f>data_survey!AV439</f>
        <v>3</v>
      </c>
      <c r="BE440" s="17">
        <f>data_survey!AW439</f>
        <v>1</v>
      </c>
      <c r="BF440" s="17">
        <f>data_survey!AX439</f>
        <v>4</v>
      </c>
      <c r="BG440" s="17"/>
    </row>
    <row r="441">
      <c r="A441" s="17">
        <f>if(data_survey!C440="Nam", 0, 1)</f>
        <v>1</v>
      </c>
      <c r="B441" s="17">
        <f>IFERROR(__xludf.DUMMYFUNCTION("LET(
  t, LOWER(TRIM(data_survey!E440)),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441" s="17">
        <f>IFERROR(__xludf.DUMMYFUNCTION("LET(
  t, LOWER(TRIM(data_survey!G440)),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41" s="17">
        <f>IFERROR(__xludf.DUMMYFUNCTION("LET(
  text, LOWER(data_survey!I440),
  IFERROR(
    IFS(
      REGEXMATCH(text,""ở cùng gia đình|ở trọ cùng gia đình""), 0,
      REGEXMATCH(text,""thuê trọ""), 1,
      REGEXMATCH(text,""ở ktx""), 2,
      REGEXMATCH(text,""có nhà tại khu vực đang học|c"&amp;"ó nhà|ở riêng tại chung cư""), 3,
      REGEXMATCH(text,""ở nhà người quen""), 4
    ),
  -1)
)"),1.0)</f>
        <v>1</v>
      </c>
      <c r="E441" s="17">
        <f>IFERROR(__xludf.DUMMYFUNCTION("LET(
  t, LOWER(TRIM(data_survey!K440)),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41" s="17">
        <f>IFERROR(__xludf.DUMMYFUNCTION("LET(
  t, LOWER(TRIM(data_survey!M440)),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41" s="17">
        <f>if(data_survey!O440="Có", 1, 0)</f>
        <v>0</v>
      </c>
      <c r="H441" s="17">
        <f>if(data_survey!R440="", 0, data_survey!R440)</f>
        <v>0</v>
      </c>
      <c r="I441" s="17">
        <f>data_survey!W440</f>
        <v>0</v>
      </c>
      <c r="J441" s="17">
        <f>if(data_survey!AF440="Không áp lực", 0, if(data_survey!AF440="Có chút áp lực", 1, if(data_survey!AF440="Áp lực nhiều", 2, 3)))</f>
        <v>2</v>
      </c>
      <c r="K441" s="17">
        <f>SWITCH(data_survey!AG440,
 "Không ảnh hưởng",0,
 "Có chút ảnh hưởng",1,
 "Ảnh hưởng nhiều",2,
 "Ảnh hưởng rất nhiều",3)</f>
        <v>1</v>
      </c>
      <c r="L441" s="17">
        <f>SWITCH(data_survey!AD440,
 "Không",0,
 "Có một chút",1,
 "Rất lo lắng",2)</f>
        <v>2</v>
      </c>
      <c r="M441" s="17">
        <f>SWITCH(data_survey!AE440,
 "Không",0,
 "Có một chút",1,
 "Nhiều",2)</f>
        <v>0</v>
      </c>
      <c r="N441" s="17">
        <f>data_survey!BV440</f>
        <v>3</v>
      </c>
      <c r="O441" s="17">
        <f>SWITCH(data_survey!BY440,
 "Không",0,
 "Có",1,
 "Nhiều",2)</f>
        <v>0</v>
      </c>
      <c r="P441" s="17">
        <f>if(data_survey!BW440="Không", 0, 1)</f>
        <v>0</v>
      </c>
      <c r="Q441" s="17">
        <f>IF(OR(
ISNUMBER(SEARCH("cha",data_survey!BX440)),
ISNUMBER(SEARCH("mẹ",data_survey!BX440)),
ISNUMBER(SEARCH("ba mẹ",data_survey!BX440)),
ISNUMBER(SEARCH("bame",data_survey!BX440)),
ISNUMBER(SEARCH("gia đình",data_survey!BX440)),
ISNUMBER(SEARCH("chị",data_survey!BX440)),
ISNUMBER(SEARCH("anh",data_survey!BX440)),
ISNUMBER(SEARCH("ông bà",data_survey!BX440)),
ISNUMBER(SEARCH("giám hộ",data_survey!BX440))
),1,
IF(OR(
ISNUMBER(SEARCH("bản thân",data_survey!BX440)),
ISNUMBER(SEARCH("tự mình",data_survey!BX440)),
ISNUMBER(SEARCH("tự bản thân",data_survey!BX440)),
ISNUMBER(SEARCH("tiền đi làm",data_survey!BX440)),
ISNUMBER(SEARCH("nghiên cứu khoa học",data_survey!BX440)),
ISNUMBER(SEARCH("một nửa lo",data_survey!BX440))
),2,
IF(OR(
ISNUMBER(SEARCH("học bổng",data_survey!BX440)),
ISNUMBER(SEARCH("giảm học phí",data_survey!BX440)),
ISNUMBER(SEARCH("không cần HP",data_survey!BX440)),
ISNUMBER(SEARCH("sư phạm",data_survey!BX440))
),3,4)))</f>
        <v>1</v>
      </c>
      <c r="R441" s="17">
        <f>data_survey!AN440</f>
        <v>0</v>
      </c>
      <c r="S441" s="17">
        <f>data_survey!AJ440</f>
        <v>2</v>
      </c>
      <c r="T441" s="17">
        <f>data_survey!AJ440</f>
        <v>2</v>
      </c>
      <c r="U441" s="17">
        <f>data_survey!CI440</f>
        <v>0</v>
      </c>
      <c r="V441" s="17">
        <f>data_survey!CG440</f>
        <v>1</v>
      </c>
      <c r="W441" s="17">
        <f>data_survey!CE440</f>
        <v>0</v>
      </c>
      <c r="X441" s="17">
        <f>data_survey!CC440</f>
        <v>1</v>
      </c>
      <c r="Y441" s="17">
        <f>data_survey!CA440</f>
        <v>1</v>
      </c>
      <c r="Z441" s="17">
        <f>data_survey!BN440</f>
        <v>4</v>
      </c>
      <c r="AA441" s="17">
        <f>data_survey!BP440</f>
        <v>0</v>
      </c>
      <c r="AB441" s="17">
        <f>data_survey!BQ440</f>
        <v>2</v>
      </c>
      <c r="AC441" s="17">
        <f>data_survey!BT440</f>
        <v>1</v>
      </c>
      <c r="AD441" s="17">
        <f>data_survey!CU440</f>
        <v>0</v>
      </c>
      <c r="AE441" s="17">
        <f>data_survey!CV440</f>
        <v>1</v>
      </c>
      <c r="AF441" s="17">
        <f>data_survey!CW440</f>
        <v>0</v>
      </c>
      <c r="AG441" s="17">
        <f>data_survey!CO440</f>
        <v>1</v>
      </c>
      <c r="AH441" s="17">
        <f>data_survey!DA440</f>
        <v>0</v>
      </c>
      <c r="AI441" s="17">
        <f>data_survey!DC440</f>
        <v>0</v>
      </c>
      <c r="AJ441" s="17">
        <f>data_survey!DQ440</f>
        <v>1</v>
      </c>
      <c r="AK441" s="17">
        <f>data_survey!DF440</f>
        <v>0</v>
      </c>
      <c r="AL441" s="17">
        <f>if(AK441=1, data_survey!DN440, 0)</f>
        <v>0</v>
      </c>
      <c r="AM441" s="17">
        <f>data_survey!CM440</f>
        <v>6</v>
      </c>
      <c r="AN441" s="17">
        <f>data_survey!DH440</f>
        <v>0</v>
      </c>
      <c r="AO441" s="17">
        <f>data_survey!DJ440</f>
        <v>0</v>
      </c>
      <c r="AP441" s="17">
        <f>data_survey!DL440</f>
        <v>0</v>
      </c>
      <c r="AQ441" s="17">
        <f>data_survey!BC440</f>
        <v>1</v>
      </c>
      <c r="AR441" s="17">
        <f>data_survey!BD440</f>
        <v>1</v>
      </c>
      <c r="AS441" s="17">
        <f>data_survey!BE440</f>
        <v>1</v>
      </c>
      <c r="AT441" s="17">
        <f>data_survey!BF440</f>
        <v>1</v>
      </c>
      <c r="AU441" s="17">
        <f>data_survey!BG440</f>
        <v>3</v>
      </c>
      <c r="AV441" s="17">
        <f>data_survey!BH440</f>
        <v>1</v>
      </c>
      <c r="AW441" s="17">
        <f>data_survey!BI440</f>
        <v>1</v>
      </c>
      <c r="AX441" s="17">
        <f>data_survey!AP440</f>
        <v>2</v>
      </c>
      <c r="AY441" s="17">
        <f>data_survey!AQ440</f>
        <v>1</v>
      </c>
      <c r="AZ441" s="17">
        <f>data_survey!AR440</f>
        <v>3</v>
      </c>
      <c r="BA441" s="17">
        <f>data_survey!AS440</f>
        <v>2</v>
      </c>
      <c r="BB441" s="17">
        <f>data_survey!AT440</f>
        <v>2</v>
      </c>
      <c r="BC441" s="17">
        <f>data_survey!AU440</f>
        <v>2</v>
      </c>
      <c r="BD441" s="17">
        <f>data_survey!AV440</f>
        <v>4</v>
      </c>
      <c r="BE441" s="17">
        <f>data_survey!AW440</f>
        <v>1</v>
      </c>
      <c r="BF441" s="17">
        <f>data_survey!AX440</f>
        <v>1</v>
      </c>
      <c r="BG441" s="17"/>
    </row>
    <row r="442">
      <c r="A442" s="17">
        <f>if(data_survey!C441="Nam", 0, 1)</f>
        <v>1</v>
      </c>
      <c r="B442" s="17">
        <f>IFERROR(__xludf.DUMMYFUNCTION("LET(
  t, LOWER(TRIM(data_survey!E441)),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42" s="17">
        <f>IFERROR(__xludf.DUMMYFUNCTION("LET(
  t, LOWER(TRIM(data_survey!G441)),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42" s="17">
        <f>IFERROR(__xludf.DUMMYFUNCTION("LET(
  text, LOWER(data_survey!I441),
  IFERROR(
    IFS(
      REGEXMATCH(text,""ở cùng gia đình|ở trọ cùng gia đình""), 0,
      REGEXMATCH(text,""thuê trọ""), 1,
      REGEXMATCH(text,""ở ktx""), 2,
      REGEXMATCH(text,""có nhà tại khu vực đang học|c"&amp;"ó nhà|ở riêng tại chung cư""), 3,
      REGEXMATCH(text,""ở nhà người quen""), 4
    ),
  -1)
)"),1.0)</f>
        <v>1</v>
      </c>
      <c r="E442" s="17">
        <f>IFERROR(__xludf.DUMMYFUNCTION("LET(
  t, LOWER(TRIM(data_survey!K441)),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42" s="17">
        <f>IFERROR(__xludf.DUMMYFUNCTION("LET(
  t, LOWER(TRIM(data_survey!M441)),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42" s="17">
        <f>if(data_survey!O441="Có", 1, 0)</f>
        <v>0</v>
      </c>
      <c r="H442" s="17">
        <f>if(data_survey!R441="", 0, data_survey!R441)</f>
        <v>0</v>
      </c>
      <c r="I442" s="17">
        <f>data_survey!W441</f>
        <v>0</v>
      </c>
      <c r="J442" s="17">
        <f>if(data_survey!AF441="Không áp lực", 0, if(data_survey!AF441="Có chút áp lực", 1, if(data_survey!AF441="Áp lực nhiều", 2, 3)))</f>
        <v>2</v>
      </c>
      <c r="K442" s="17">
        <f>SWITCH(data_survey!AG441,
 "Không ảnh hưởng",0,
 "Có chút ảnh hưởng",1,
 "Ảnh hưởng nhiều",2,
 "Ảnh hưởng rất nhiều",3)</f>
        <v>1</v>
      </c>
      <c r="L442" s="17">
        <f>SWITCH(data_survey!AD441,
 "Không",0,
 "Có một chút",1,
 "Rất lo lắng",2)</f>
        <v>2</v>
      </c>
      <c r="M442" s="17">
        <f>SWITCH(data_survey!AE441,
 "Không",0,
 "Có một chút",1,
 "Nhiều",2)</f>
        <v>0</v>
      </c>
      <c r="N442" s="17">
        <f>data_survey!BV441</f>
        <v>2</v>
      </c>
      <c r="O442" s="17">
        <f>SWITCH(data_survey!BY441,
 "Không",0,
 "Có",1,
 "Nhiều",2)</f>
        <v>0</v>
      </c>
      <c r="P442" s="17">
        <f>if(data_survey!BW441="Không", 0, 1)</f>
        <v>0</v>
      </c>
      <c r="Q442" s="17">
        <f>IF(OR(
ISNUMBER(SEARCH("cha",data_survey!BX441)),
ISNUMBER(SEARCH("mẹ",data_survey!BX441)),
ISNUMBER(SEARCH("ba mẹ",data_survey!BX441)),
ISNUMBER(SEARCH("bame",data_survey!BX441)),
ISNUMBER(SEARCH("gia đình",data_survey!BX441)),
ISNUMBER(SEARCH("chị",data_survey!BX441)),
ISNUMBER(SEARCH("anh",data_survey!BX441)),
ISNUMBER(SEARCH("ông bà",data_survey!BX441)),
ISNUMBER(SEARCH("giám hộ",data_survey!BX441))
),1,
IF(OR(
ISNUMBER(SEARCH("bản thân",data_survey!BX441)),
ISNUMBER(SEARCH("tự mình",data_survey!BX441)),
ISNUMBER(SEARCH("tự bản thân",data_survey!BX441)),
ISNUMBER(SEARCH("tiền đi làm",data_survey!BX441)),
ISNUMBER(SEARCH("nghiên cứu khoa học",data_survey!BX441)),
ISNUMBER(SEARCH("một nửa lo",data_survey!BX441))
),2,
IF(OR(
ISNUMBER(SEARCH("học bổng",data_survey!BX441)),
ISNUMBER(SEARCH("giảm học phí",data_survey!BX441)),
ISNUMBER(SEARCH("không cần HP",data_survey!BX441)),
ISNUMBER(SEARCH("sư phạm",data_survey!BX441))
),3,4)))</f>
        <v>1</v>
      </c>
      <c r="R442" s="17">
        <f>data_survey!AN441</f>
        <v>0</v>
      </c>
      <c r="S442" s="17">
        <f>data_survey!AJ441</f>
        <v>0</v>
      </c>
      <c r="T442" s="17">
        <f>data_survey!AJ441</f>
        <v>0</v>
      </c>
      <c r="U442" s="17">
        <f>data_survey!CI441</f>
        <v>0</v>
      </c>
      <c r="V442" s="17">
        <f>data_survey!CG441</f>
        <v>0</v>
      </c>
      <c r="W442" s="17">
        <f>data_survey!CE441</f>
        <v>0</v>
      </c>
      <c r="X442" s="17">
        <f>data_survey!CC441</f>
        <v>1</v>
      </c>
      <c r="Y442" s="17">
        <f>data_survey!CA441</f>
        <v>0</v>
      </c>
      <c r="Z442" s="17">
        <f>data_survey!BN441</f>
        <v>4</v>
      </c>
      <c r="AA442" s="17">
        <f>data_survey!BP441</f>
        <v>0</v>
      </c>
      <c r="AB442" s="17">
        <f>data_survey!BQ441</f>
        <v>1</v>
      </c>
      <c r="AC442" s="17">
        <f>data_survey!BT441</f>
        <v>0</v>
      </c>
      <c r="AD442" s="17">
        <f>data_survey!CU441</f>
        <v>0</v>
      </c>
      <c r="AE442" s="17">
        <f>data_survey!CV441</f>
        <v>0</v>
      </c>
      <c r="AF442" s="17">
        <f>data_survey!CW441</f>
        <v>0</v>
      </c>
      <c r="AG442" s="17">
        <f>data_survey!CO441</f>
        <v>0</v>
      </c>
      <c r="AH442" s="17">
        <f>data_survey!DA441</f>
        <v>0</v>
      </c>
      <c r="AI442" s="17">
        <f>data_survey!DC441</f>
        <v>0</v>
      </c>
      <c r="AJ442" s="17">
        <f>data_survey!DQ441</f>
        <v>0</v>
      </c>
      <c r="AK442" s="17">
        <f>data_survey!DF441</f>
        <v>1</v>
      </c>
      <c r="AL442" s="17">
        <f>if(AK442=1, data_survey!DN441, 0)</f>
        <v>0.5</v>
      </c>
      <c r="AM442" s="17">
        <f>data_survey!CM441</f>
        <v>1.5</v>
      </c>
      <c r="AN442" s="17">
        <f>data_survey!DH441</f>
        <v>0</v>
      </c>
      <c r="AO442" s="17">
        <f>data_survey!DJ441</f>
        <v>0</v>
      </c>
      <c r="AP442" s="17">
        <f>data_survey!DL441</f>
        <v>0</v>
      </c>
      <c r="AQ442" s="17">
        <f>data_survey!BC441</f>
        <v>2</v>
      </c>
      <c r="AR442" s="17">
        <f>data_survey!BD441</f>
        <v>2</v>
      </c>
      <c r="AS442" s="17">
        <f>data_survey!BE441</f>
        <v>3</v>
      </c>
      <c r="AT442" s="17">
        <f>data_survey!BF441</f>
        <v>1</v>
      </c>
      <c r="AU442" s="17">
        <f>data_survey!BG441</f>
        <v>3</v>
      </c>
      <c r="AV442" s="17">
        <f>data_survey!BH441</f>
        <v>1</v>
      </c>
      <c r="AW442" s="17">
        <f>data_survey!BI441</f>
        <v>2</v>
      </c>
      <c r="AX442" s="17">
        <f>data_survey!AP441</f>
        <v>2</v>
      </c>
      <c r="AY442" s="17">
        <f>data_survey!AQ441</f>
        <v>2</v>
      </c>
      <c r="AZ442" s="17">
        <f>data_survey!AR441</f>
        <v>2</v>
      </c>
      <c r="BA442" s="17">
        <f>data_survey!AS441</f>
        <v>2</v>
      </c>
      <c r="BB442" s="17">
        <f>data_survey!AT441</f>
        <v>1</v>
      </c>
      <c r="BC442" s="17">
        <f>data_survey!AU441</f>
        <v>3</v>
      </c>
      <c r="BD442" s="17">
        <f>data_survey!AV441</f>
        <v>1</v>
      </c>
      <c r="BE442" s="17">
        <f>data_survey!AW441</f>
        <v>1</v>
      </c>
      <c r="BF442" s="17">
        <f>data_survey!AX441</f>
        <v>1</v>
      </c>
      <c r="BG442" s="17"/>
    </row>
    <row r="443">
      <c r="A443" s="17">
        <f>if(data_survey!C442="Nam", 0, 1)</f>
        <v>0</v>
      </c>
      <c r="B443" s="17">
        <f>IFERROR(__xludf.DUMMYFUNCTION("LET(
  t, LOWER(TRIM(data_survey!E442)),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443" s="17">
        <f>IFERROR(__xludf.DUMMYFUNCTION("LET(
  t, LOWER(TRIM(data_survey!G442)),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43" s="17">
        <f>IFERROR(__xludf.DUMMYFUNCTION("LET(
  text, LOWER(data_survey!I442),
  IFERROR(
    IFS(
      REGEXMATCH(text,""ở cùng gia đình|ở trọ cùng gia đình""), 0,
      REGEXMATCH(text,""thuê trọ""), 1,
      REGEXMATCH(text,""ở ktx""), 2,
      REGEXMATCH(text,""có nhà tại khu vực đang học|c"&amp;"ó nhà|ở riêng tại chung cư""), 3,
      REGEXMATCH(text,""ở nhà người quen""), 4
    ),
  -1)
)"),0.0)</f>
        <v>0</v>
      </c>
      <c r="E443" s="17">
        <f>IFERROR(__xludf.DUMMYFUNCTION("LET(
  t, LOWER(TRIM(data_survey!K442)),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43" s="17">
        <f>IFERROR(__xludf.DUMMYFUNCTION("LET(
  t, LOWER(TRIM(data_survey!M442)),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43" s="17">
        <f>if(data_survey!O442="Có", 1, 0)</f>
        <v>0</v>
      </c>
      <c r="H443" s="17">
        <f>if(data_survey!R442="", 0, data_survey!R442)</f>
        <v>0</v>
      </c>
      <c r="I443" s="17">
        <f>data_survey!W442</f>
        <v>0</v>
      </c>
      <c r="J443" s="17">
        <f>if(data_survey!AF442="Không áp lực", 0, if(data_survey!AF442="Có chút áp lực", 1, if(data_survey!AF442="Áp lực nhiều", 2, 3)))</f>
        <v>0</v>
      </c>
      <c r="K443" s="17">
        <f>SWITCH(data_survey!AG442,
 "Không ảnh hưởng",0,
 "Có chút ảnh hưởng",1,
 "Ảnh hưởng nhiều",2,
 "Ảnh hưởng rất nhiều",3)</f>
        <v>1</v>
      </c>
      <c r="L443" s="17">
        <f>SWITCH(data_survey!AD442,
 "Không",0,
 "Có một chút",1,
 "Rất lo lắng",2)</f>
        <v>1</v>
      </c>
      <c r="M443" s="17">
        <f>SWITCH(data_survey!AE442,
 "Không",0,
 "Có một chút",1,
 "Nhiều",2)</f>
        <v>0</v>
      </c>
      <c r="N443" s="17">
        <f>data_survey!BV442</f>
        <v>4</v>
      </c>
      <c r="O443" s="17">
        <f>SWITCH(data_survey!BY442,
 "Không",0,
 "Có",1,
 "Nhiều",2)</f>
        <v>0</v>
      </c>
      <c r="P443" s="17">
        <f>if(data_survey!BW442="Không", 0, 1)</f>
        <v>1</v>
      </c>
      <c r="Q443" s="17">
        <f>IF(OR(
ISNUMBER(SEARCH("cha",data_survey!BX442)),
ISNUMBER(SEARCH("mẹ",data_survey!BX442)),
ISNUMBER(SEARCH("ba mẹ",data_survey!BX442)),
ISNUMBER(SEARCH("bame",data_survey!BX442)),
ISNUMBER(SEARCH("gia đình",data_survey!BX442)),
ISNUMBER(SEARCH("chị",data_survey!BX442)),
ISNUMBER(SEARCH("anh",data_survey!BX442)),
ISNUMBER(SEARCH("ông bà",data_survey!BX442)),
ISNUMBER(SEARCH("giám hộ",data_survey!BX442))
),1,
IF(OR(
ISNUMBER(SEARCH("bản thân",data_survey!BX442)),
ISNUMBER(SEARCH("tự mình",data_survey!BX442)),
ISNUMBER(SEARCH("tự bản thân",data_survey!BX442)),
ISNUMBER(SEARCH("tiền đi làm",data_survey!BX442)),
ISNUMBER(SEARCH("nghiên cứu khoa học",data_survey!BX442)),
ISNUMBER(SEARCH("một nửa lo",data_survey!BX442))
),2,
IF(OR(
ISNUMBER(SEARCH("học bổng",data_survey!BX442)),
ISNUMBER(SEARCH("giảm học phí",data_survey!BX442)),
ISNUMBER(SEARCH("không cần HP",data_survey!BX442)),
ISNUMBER(SEARCH("sư phạm",data_survey!BX442))
),3,4)))</f>
        <v>1</v>
      </c>
      <c r="R443" s="17">
        <f>data_survey!AN442</f>
        <v>0</v>
      </c>
      <c r="S443" s="17">
        <f>data_survey!AJ442</f>
        <v>2</v>
      </c>
      <c r="T443" s="17">
        <f>data_survey!AJ442</f>
        <v>2</v>
      </c>
      <c r="U443" s="17">
        <f>data_survey!CI442</f>
        <v>1</v>
      </c>
      <c r="V443" s="17">
        <f>data_survey!CG442</f>
        <v>2</v>
      </c>
      <c r="W443" s="17">
        <f>data_survey!CE442</f>
        <v>0</v>
      </c>
      <c r="X443" s="17">
        <f>data_survey!CC442</f>
        <v>1</v>
      </c>
      <c r="Y443" s="17">
        <f>data_survey!CA442</f>
        <v>1</v>
      </c>
      <c r="Z443" s="17">
        <f>data_survey!BN442</f>
        <v>1</v>
      </c>
      <c r="AA443" s="17">
        <f>data_survey!BP442</f>
        <v>0</v>
      </c>
      <c r="AB443" s="17">
        <f>data_survey!BQ442</f>
        <v>1</v>
      </c>
      <c r="AC443" s="17">
        <f>data_survey!BT442</f>
        <v>0</v>
      </c>
      <c r="AD443" s="17">
        <f>data_survey!CU442</f>
        <v>0</v>
      </c>
      <c r="AE443" s="17">
        <f>data_survey!CV442</f>
        <v>0</v>
      </c>
      <c r="AF443" s="17">
        <f>data_survey!CW442</f>
        <v>0</v>
      </c>
      <c r="AG443" s="17">
        <f>data_survey!CO442</f>
        <v>1</v>
      </c>
      <c r="AH443" s="17">
        <f>data_survey!DA442</f>
        <v>0</v>
      </c>
      <c r="AI443" s="17">
        <f>data_survey!DC442</f>
        <v>0</v>
      </c>
      <c r="AJ443" s="17">
        <f>data_survey!DQ442</f>
        <v>0</v>
      </c>
      <c r="AK443" s="17">
        <f>data_survey!DF442</f>
        <v>1</v>
      </c>
      <c r="AL443" s="17">
        <f>if(AK443=1, data_survey!DN442, 0)</f>
        <v>1.5</v>
      </c>
      <c r="AM443" s="17">
        <f>data_survey!CM442</f>
        <v>0.75</v>
      </c>
      <c r="AN443" s="17">
        <f>data_survey!DH442</f>
        <v>0</v>
      </c>
      <c r="AO443" s="17">
        <f>data_survey!DJ442</f>
        <v>0</v>
      </c>
      <c r="AP443" s="17">
        <f>data_survey!DL442</f>
        <v>0</v>
      </c>
      <c r="AQ443" s="17">
        <f>data_survey!BC442</f>
        <v>2</v>
      </c>
      <c r="AR443" s="17">
        <f>data_survey!BD442</f>
        <v>1</v>
      </c>
      <c r="AS443" s="17">
        <f>data_survey!BE442</f>
        <v>2</v>
      </c>
      <c r="AT443" s="17">
        <f>data_survey!BF442</f>
        <v>1</v>
      </c>
      <c r="AU443" s="17">
        <f>data_survey!BG442</f>
        <v>2</v>
      </c>
      <c r="AV443" s="17">
        <f>data_survey!BH442</f>
        <v>1</v>
      </c>
      <c r="AW443" s="17">
        <f>data_survey!BI442</f>
        <v>1</v>
      </c>
      <c r="AX443" s="17">
        <f>data_survey!AP442</f>
        <v>1</v>
      </c>
      <c r="AY443" s="17">
        <f>data_survey!AQ442</f>
        <v>2</v>
      </c>
      <c r="AZ443" s="17">
        <f>data_survey!AR442</f>
        <v>2</v>
      </c>
      <c r="BA443" s="17">
        <f>data_survey!AS442</f>
        <v>1</v>
      </c>
      <c r="BB443" s="17">
        <f>data_survey!AT442</f>
        <v>1</v>
      </c>
      <c r="BC443" s="17">
        <f>data_survey!AU442</f>
        <v>2</v>
      </c>
      <c r="BD443" s="17">
        <f>data_survey!AV442</f>
        <v>1</v>
      </c>
      <c r="BE443" s="17">
        <f>data_survey!AW442</f>
        <v>1</v>
      </c>
      <c r="BF443" s="17">
        <f>data_survey!AX442</f>
        <v>1</v>
      </c>
      <c r="BG443" s="17"/>
    </row>
    <row r="444">
      <c r="A444" s="17">
        <f>if(data_survey!C443="Nam", 0, 1)</f>
        <v>0</v>
      </c>
      <c r="B444" s="17">
        <f>IFERROR(__xludf.DUMMYFUNCTION("LET(
  t, LOWER(TRIM(data_survey!E443)),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44" s="17">
        <f>IFERROR(__xludf.DUMMYFUNCTION("LET(
  t, LOWER(TRIM(data_survey!G443)),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44" s="17">
        <f>IFERROR(__xludf.DUMMYFUNCTION("LET(
  text, LOWER(data_survey!I443),
  IFERROR(
    IFS(
      REGEXMATCH(text,""ở cùng gia đình|ở trọ cùng gia đình""), 0,
      REGEXMATCH(text,""thuê trọ""), 1,
      REGEXMATCH(text,""ở ktx""), 2,
      REGEXMATCH(text,""có nhà tại khu vực đang học|c"&amp;"ó nhà|ở riêng tại chung cư""), 3,
      REGEXMATCH(text,""ở nhà người quen""), 4
    ),
  -1)
)"),0.0)</f>
        <v>0</v>
      </c>
      <c r="E444" s="17">
        <f>IFERROR(__xludf.DUMMYFUNCTION("LET(
  t, LOWER(TRIM(data_survey!K443)),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44" s="17">
        <f>IFERROR(__xludf.DUMMYFUNCTION("LET(
  t, LOWER(TRIM(data_survey!M443)),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44" s="17">
        <f>if(data_survey!O443="Có", 1, 0)</f>
        <v>0</v>
      </c>
      <c r="H444" s="17">
        <f>if(data_survey!R443="", 0, data_survey!R443)</f>
        <v>0</v>
      </c>
      <c r="I444" s="17">
        <f>data_survey!W443</f>
        <v>0</v>
      </c>
      <c r="J444" s="17">
        <f>if(data_survey!AF443="Không áp lực", 0, if(data_survey!AF443="Có chút áp lực", 1, if(data_survey!AF443="Áp lực nhiều", 2, 3)))</f>
        <v>1</v>
      </c>
      <c r="K444" s="17">
        <f>SWITCH(data_survey!AG443,
 "Không ảnh hưởng",0,
 "Có chút ảnh hưởng",1,
 "Ảnh hưởng nhiều",2,
 "Ảnh hưởng rất nhiều",3)</f>
        <v>2</v>
      </c>
      <c r="L444" s="17">
        <f>SWITCH(data_survey!AD443,
 "Không",0,
 "Có một chút",1,
 "Rất lo lắng",2)</f>
        <v>2</v>
      </c>
      <c r="M444" s="17">
        <f>SWITCH(data_survey!AE443,
 "Không",0,
 "Có một chút",1,
 "Nhiều",2)</f>
        <v>1</v>
      </c>
      <c r="N444" s="17">
        <f>data_survey!BV443</f>
        <v>2</v>
      </c>
      <c r="O444" s="17">
        <f>SWITCH(data_survey!BY443,
 "Không",0,
 "Có",1,
 "Nhiều",2)</f>
        <v>0</v>
      </c>
      <c r="P444" s="17">
        <f>if(data_survey!BW443="Không", 0, 1)</f>
        <v>1</v>
      </c>
      <c r="Q444" s="17">
        <f>IF(OR(
ISNUMBER(SEARCH("cha",data_survey!BX443)),
ISNUMBER(SEARCH("mẹ",data_survey!BX443)),
ISNUMBER(SEARCH("ba mẹ",data_survey!BX443)),
ISNUMBER(SEARCH("bame",data_survey!BX443)),
ISNUMBER(SEARCH("gia đình",data_survey!BX443)),
ISNUMBER(SEARCH("chị",data_survey!BX443)),
ISNUMBER(SEARCH("anh",data_survey!BX443)),
ISNUMBER(SEARCH("ông bà",data_survey!BX443)),
ISNUMBER(SEARCH("giám hộ",data_survey!BX443))
),1,
IF(OR(
ISNUMBER(SEARCH("bản thân",data_survey!BX443)),
ISNUMBER(SEARCH("tự mình",data_survey!BX443)),
ISNUMBER(SEARCH("tự bản thân",data_survey!BX443)),
ISNUMBER(SEARCH("tiền đi làm",data_survey!BX443)),
ISNUMBER(SEARCH("nghiên cứu khoa học",data_survey!BX443)),
ISNUMBER(SEARCH("một nửa lo",data_survey!BX443))
),2,
IF(OR(
ISNUMBER(SEARCH("học bổng",data_survey!BX443)),
ISNUMBER(SEARCH("giảm học phí",data_survey!BX443)),
ISNUMBER(SEARCH("không cần HP",data_survey!BX443)),
ISNUMBER(SEARCH("sư phạm",data_survey!BX443))
),3,4)))</f>
        <v>1</v>
      </c>
      <c r="R444" s="17">
        <f>data_survey!AN443</f>
        <v>1</v>
      </c>
      <c r="S444" s="17">
        <f>data_survey!AJ443</f>
        <v>3</v>
      </c>
      <c r="T444" s="17">
        <f>data_survey!AJ443</f>
        <v>3</v>
      </c>
      <c r="U444" s="17">
        <f>data_survey!CI443</f>
        <v>1</v>
      </c>
      <c r="V444" s="17">
        <f>data_survey!CG443</f>
        <v>2</v>
      </c>
      <c r="W444" s="17">
        <f>data_survey!CE443</f>
        <v>2</v>
      </c>
      <c r="X444" s="17">
        <f>data_survey!CC443</f>
        <v>2</v>
      </c>
      <c r="Y444" s="17">
        <f>data_survey!CA443</f>
        <v>1</v>
      </c>
      <c r="Z444" s="17">
        <f>data_survey!BN443</f>
        <v>1</v>
      </c>
      <c r="AA444" s="17">
        <f>data_survey!BP443</f>
        <v>0</v>
      </c>
      <c r="AB444" s="17">
        <f>data_survey!BQ443</f>
        <v>3</v>
      </c>
      <c r="AC444" s="17">
        <f>data_survey!BT443</f>
        <v>1</v>
      </c>
      <c r="AD444" s="17">
        <f>data_survey!CU443</f>
        <v>0</v>
      </c>
      <c r="AE444" s="17">
        <f>data_survey!CV443</f>
        <v>0</v>
      </c>
      <c r="AF444" s="17">
        <f>data_survey!CW443</f>
        <v>0</v>
      </c>
      <c r="AG444" s="17">
        <f>data_survey!CO443</f>
        <v>0</v>
      </c>
      <c r="AH444" s="17">
        <f>data_survey!DA443</f>
        <v>0</v>
      </c>
      <c r="AI444" s="17">
        <f>data_survey!DC443</f>
        <v>0</v>
      </c>
      <c r="AJ444" s="17">
        <f>data_survey!DQ443</f>
        <v>0</v>
      </c>
      <c r="AK444" s="17">
        <f>data_survey!DF443</f>
        <v>0</v>
      </c>
      <c r="AL444" s="17">
        <f>if(AK444=1, data_survey!DN443, 0)</f>
        <v>0</v>
      </c>
      <c r="AM444" s="17">
        <f>data_survey!CM443</f>
        <v>3.5</v>
      </c>
      <c r="AN444" s="17">
        <f>data_survey!DH443</f>
        <v>0</v>
      </c>
      <c r="AO444" s="17">
        <f>data_survey!DJ443</f>
        <v>1</v>
      </c>
      <c r="AP444" s="17">
        <f>data_survey!DL443</f>
        <v>0</v>
      </c>
      <c r="AQ444" s="17">
        <f>data_survey!BC443</f>
        <v>4</v>
      </c>
      <c r="AR444" s="17">
        <f>data_survey!BD443</f>
        <v>4</v>
      </c>
      <c r="AS444" s="17">
        <f>data_survey!BE443</f>
        <v>4</v>
      </c>
      <c r="AT444" s="17">
        <f>data_survey!BF443</f>
        <v>3</v>
      </c>
      <c r="AU444" s="17">
        <f>data_survey!BG443</f>
        <v>2</v>
      </c>
      <c r="AV444" s="17">
        <f>data_survey!BH443</f>
        <v>4</v>
      </c>
      <c r="AW444" s="17">
        <f>data_survey!BI443</f>
        <v>4</v>
      </c>
      <c r="AX444" s="17">
        <f>data_survey!AP443</f>
        <v>4</v>
      </c>
      <c r="AY444" s="17">
        <f>data_survey!AQ443</f>
        <v>4</v>
      </c>
      <c r="AZ444" s="17">
        <f>data_survey!AR443</f>
        <v>4</v>
      </c>
      <c r="BA444" s="17">
        <f>data_survey!AS443</f>
        <v>4</v>
      </c>
      <c r="BB444" s="17">
        <f>data_survey!AT443</f>
        <v>2</v>
      </c>
      <c r="BC444" s="17">
        <f>data_survey!AU443</f>
        <v>4</v>
      </c>
      <c r="BD444" s="17">
        <f>data_survey!AV443</f>
        <v>4</v>
      </c>
      <c r="BE444" s="17">
        <f>data_survey!AW443</f>
        <v>4</v>
      </c>
      <c r="BF444" s="17">
        <f>data_survey!AX443</f>
        <v>3</v>
      </c>
      <c r="BG444" s="17"/>
    </row>
    <row r="445">
      <c r="A445" s="17">
        <f>if(data_survey!C444="Nam", 0, 1)</f>
        <v>1</v>
      </c>
      <c r="B445" s="17">
        <f>IFERROR(__xludf.DUMMYFUNCTION("LET(
  t, LOWER(TRIM(data_survey!E444)),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45" s="17">
        <f>IFERROR(__xludf.DUMMYFUNCTION("LET(
  t, LOWER(TRIM(data_survey!G444)),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45" s="17">
        <f>IFERROR(__xludf.DUMMYFUNCTION("LET(
  text, LOWER(data_survey!I444),
  IFERROR(
    IFS(
      REGEXMATCH(text,""ở cùng gia đình|ở trọ cùng gia đình""), 0,
      REGEXMATCH(text,""thuê trọ""), 1,
      REGEXMATCH(text,""ở ktx""), 2,
      REGEXMATCH(text,""có nhà tại khu vực đang học|c"&amp;"ó nhà|ở riêng tại chung cư""), 3,
      REGEXMATCH(text,""ở nhà người quen""), 4
    ),
  -1)
)"),0.0)</f>
        <v>0</v>
      </c>
      <c r="E445" s="17">
        <f>IFERROR(__xludf.DUMMYFUNCTION("LET(
  t, LOWER(TRIM(data_survey!K444)),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45" s="17">
        <f>IFERROR(__xludf.DUMMYFUNCTION("LET(
  t, LOWER(TRIM(data_survey!M444)),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45" s="17">
        <f>if(data_survey!O444="Có", 1, 0)</f>
        <v>1</v>
      </c>
      <c r="H445" s="17">
        <f>if(data_survey!R444="", 0, data_survey!R444)</f>
        <v>1</v>
      </c>
      <c r="I445" s="17">
        <f>data_survey!W444</f>
        <v>15</v>
      </c>
      <c r="J445" s="17">
        <f>if(data_survey!AF444="Không áp lực", 0, if(data_survey!AF444="Có chút áp lực", 1, if(data_survey!AF444="Áp lực nhiều", 2, 3)))</f>
        <v>1</v>
      </c>
      <c r="K445" s="17">
        <f>SWITCH(data_survey!AG444,
 "Không ảnh hưởng",0,
 "Có chút ảnh hưởng",1,
 "Ảnh hưởng nhiều",2,
 "Ảnh hưởng rất nhiều",3)</f>
        <v>0</v>
      </c>
      <c r="L445" s="17">
        <f>SWITCH(data_survey!AD444,
 "Không",0,
 "Có một chút",1,
 "Rất lo lắng",2)</f>
        <v>2</v>
      </c>
      <c r="M445" s="17">
        <f>SWITCH(data_survey!AE444,
 "Không",0,
 "Có một chút",1,
 "Nhiều",2)</f>
        <v>0</v>
      </c>
      <c r="N445" s="17">
        <f>data_survey!BV444</f>
        <v>3</v>
      </c>
      <c r="O445" s="17">
        <f>SWITCH(data_survey!BY444,
 "Không",0,
 "Có",1,
 "Nhiều",2)</f>
        <v>1</v>
      </c>
      <c r="P445" s="17">
        <f>if(data_survey!BW444="Không", 0, 1)</f>
        <v>1</v>
      </c>
      <c r="Q445" s="17">
        <f>IF(OR(
ISNUMBER(SEARCH("cha",data_survey!BX444)),
ISNUMBER(SEARCH("mẹ",data_survey!BX444)),
ISNUMBER(SEARCH("ba mẹ",data_survey!BX444)),
ISNUMBER(SEARCH("bame",data_survey!BX444)),
ISNUMBER(SEARCH("gia đình",data_survey!BX444)),
ISNUMBER(SEARCH("chị",data_survey!BX444)),
ISNUMBER(SEARCH("anh",data_survey!BX444)),
ISNUMBER(SEARCH("ông bà",data_survey!BX444)),
ISNUMBER(SEARCH("giám hộ",data_survey!BX444))
),1,
IF(OR(
ISNUMBER(SEARCH("bản thân",data_survey!BX444)),
ISNUMBER(SEARCH("tự mình",data_survey!BX444)),
ISNUMBER(SEARCH("tự bản thân",data_survey!BX444)),
ISNUMBER(SEARCH("tiền đi làm",data_survey!BX444)),
ISNUMBER(SEARCH("nghiên cứu khoa học",data_survey!BX444)),
ISNUMBER(SEARCH("một nửa lo",data_survey!BX444))
),2,
IF(OR(
ISNUMBER(SEARCH("học bổng",data_survey!BX444)),
ISNUMBER(SEARCH("giảm học phí",data_survey!BX444)),
ISNUMBER(SEARCH("không cần HP",data_survey!BX444)),
ISNUMBER(SEARCH("sư phạm",data_survey!BX444))
),3,4)))</f>
        <v>1</v>
      </c>
      <c r="R445" s="17">
        <f>data_survey!AN444</f>
        <v>0</v>
      </c>
      <c r="S445" s="17">
        <f>data_survey!AJ444</f>
        <v>0</v>
      </c>
      <c r="T445" s="17">
        <f>data_survey!AJ444</f>
        <v>0</v>
      </c>
      <c r="U445" s="17">
        <f>data_survey!CI444</f>
        <v>0</v>
      </c>
      <c r="V445" s="17">
        <f>data_survey!CG444</f>
        <v>0</v>
      </c>
      <c r="W445" s="17">
        <f>data_survey!CE444</f>
        <v>0</v>
      </c>
      <c r="X445" s="17">
        <f>data_survey!CC444</f>
        <v>1</v>
      </c>
      <c r="Y445" s="17">
        <f>data_survey!CA444</f>
        <v>1</v>
      </c>
      <c r="Z445" s="17">
        <f>data_survey!BN444</f>
        <v>5</v>
      </c>
      <c r="AA445" s="17">
        <f>data_survey!BP444</f>
        <v>1</v>
      </c>
      <c r="AB445" s="17">
        <f>data_survey!BQ444</f>
        <v>2</v>
      </c>
      <c r="AC445" s="17">
        <f>data_survey!BT444</f>
        <v>0</v>
      </c>
      <c r="AD445" s="17">
        <f>data_survey!CU444</f>
        <v>0</v>
      </c>
      <c r="AE445" s="17">
        <f>data_survey!CV444</f>
        <v>0</v>
      </c>
      <c r="AF445" s="17">
        <f>data_survey!CW444</f>
        <v>0</v>
      </c>
      <c r="AG445" s="17">
        <f>data_survey!CO444</f>
        <v>1</v>
      </c>
      <c r="AH445" s="17">
        <f>data_survey!DA444</f>
        <v>0</v>
      </c>
      <c r="AI445" s="17">
        <f>data_survey!DC444</f>
        <v>0</v>
      </c>
      <c r="AJ445" s="17">
        <f>data_survey!DQ444</f>
        <v>0</v>
      </c>
      <c r="AK445" s="17">
        <f>data_survey!DF444</f>
        <v>1</v>
      </c>
      <c r="AL445" s="17">
        <f>if(AK445=1, data_survey!DN444, 0)</f>
        <v>2.5</v>
      </c>
      <c r="AM445" s="17">
        <f>data_survey!CM444</f>
        <v>6</v>
      </c>
      <c r="AN445" s="17">
        <f>data_survey!DH444</f>
        <v>0</v>
      </c>
      <c r="AO445" s="17">
        <f>data_survey!DJ444</f>
        <v>0</v>
      </c>
      <c r="AP445" s="17">
        <f>data_survey!DL444</f>
        <v>0</v>
      </c>
      <c r="AQ445" s="17">
        <f>data_survey!BC444</f>
        <v>1</v>
      </c>
      <c r="AR445" s="17">
        <f>data_survey!BD444</f>
        <v>1</v>
      </c>
      <c r="AS445" s="17">
        <f>data_survey!BE444</f>
        <v>1</v>
      </c>
      <c r="AT445" s="17">
        <f>data_survey!BF444</f>
        <v>1</v>
      </c>
      <c r="AU445" s="17">
        <f>data_survey!BG444</f>
        <v>1</v>
      </c>
      <c r="AV445" s="17">
        <f>data_survey!BH444</f>
        <v>1</v>
      </c>
      <c r="AW445" s="17">
        <f>data_survey!BI444</f>
        <v>1</v>
      </c>
      <c r="AX445" s="17">
        <f>data_survey!AP444</f>
        <v>1</v>
      </c>
      <c r="AY445" s="17">
        <f>data_survey!AQ444</f>
        <v>1</v>
      </c>
      <c r="AZ445" s="17">
        <f>data_survey!AR444</f>
        <v>1</v>
      </c>
      <c r="BA445" s="17">
        <f>data_survey!AS444</f>
        <v>2</v>
      </c>
      <c r="BB445" s="17">
        <f>data_survey!AT444</f>
        <v>2</v>
      </c>
      <c r="BC445" s="17">
        <f>data_survey!AU444</f>
        <v>2</v>
      </c>
      <c r="BD445" s="17">
        <f>data_survey!AV444</f>
        <v>1</v>
      </c>
      <c r="BE445" s="17">
        <f>data_survey!AW444</f>
        <v>1</v>
      </c>
      <c r="BF445" s="17">
        <f>data_survey!AX444</f>
        <v>1</v>
      </c>
      <c r="BG445" s="17"/>
    </row>
    <row r="446">
      <c r="A446" s="17">
        <f>if(data_survey!C445="Nam", 0, 1)</f>
        <v>1</v>
      </c>
      <c r="B446" s="17">
        <f>IFERROR(__xludf.DUMMYFUNCTION("LET(
  t, LOWER(TRIM(data_survey!E445)),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46" s="17">
        <f>IFERROR(__xludf.DUMMYFUNCTION("LET(
  t, LOWER(TRIM(data_survey!G445)),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46" s="17">
        <f>IFERROR(__xludf.DUMMYFUNCTION("LET(
  text, LOWER(data_survey!I445),
  IFERROR(
    IFS(
      REGEXMATCH(text,""ở cùng gia đình|ở trọ cùng gia đình""), 0,
      REGEXMATCH(text,""thuê trọ""), 1,
      REGEXMATCH(text,""ở ktx""), 2,
      REGEXMATCH(text,""có nhà tại khu vực đang học|c"&amp;"ó nhà|ở riêng tại chung cư""), 3,
      REGEXMATCH(text,""ở nhà người quen""), 4
    ),
  -1)
)"),0.0)</f>
        <v>0</v>
      </c>
      <c r="E446" s="17">
        <f>IFERROR(__xludf.DUMMYFUNCTION("LET(
  t, LOWER(TRIM(data_survey!K445)),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46" s="17">
        <f>IFERROR(__xludf.DUMMYFUNCTION("LET(
  t, LOWER(TRIM(data_survey!M445)),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46" s="17">
        <f>if(data_survey!O445="Có", 1, 0)</f>
        <v>0</v>
      </c>
      <c r="H446" s="17">
        <f>if(data_survey!R445="", 0, data_survey!R445)</f>
        <v>0</v>
      </c>
      <c r="I446" s="17">
        <f>data_survey!W445</f>
        <v>0</v>
      </c>
      <c r="J446" s="17">
        <f>if(data_survey!AF445="Không áp lực", 0, if(data_survey!AF445="Có chút áp lực", 1, if(data_survey!AF445="Áp lực nhiều", 2, 3)))</f>
        <v>1</v>
      </c>
      <c r="K446" s="17">
        <f>SWITCH(data_survey!AG445,
 "Không ảnh hưởng",0,
 "Có chút ảnh hưởng",1,
 "Ảnh hưởng nhiều",2,
 "Ảnh hưởng rất nhiều",3)</f>
        <v>2</v>
      </c>
      <c r="L446" s="17">
        <f>SWITCH(data_survey!AD445,
 "Không",0,
 "Có một chút",1,
 "Rất lo lắng",2)</f>
        <v>2</v>
      </c>
      <c r="M446" s="17">
        <f>SWITCH(data_survey!AE445,
 "Không",0,
 "Có một chút",1,
 "Nhiều",2)</f>
        <v>1</v>
      </c>
      <c r="N446" s="17">
        <f>data_survey!BV445</f>
        <v>2</v>
      </c>
      <c r="O446" s="17">
        <f>SWITCH(data_survey!BY445,
 "Không",0,
 "Có",1,
 "Nhiều",2)</f>
        <v>0</v>
      </c>
      <c r="P446" s="17">
        <f>if(data_survey!BW445="Không", 0, 1)</f>
        <v>0</v>
      </c>
      <c r="Q446" s="17">
        <f>IF(OR(
ISNUMBER(SEARCH("cha",data_survey!BX445)),
ISNUMBER(SEARCH("mẹ",data_survey!BX445)),
ISNUMBER(SEARCH("ba mẹ",data_survey!BX445)),
ISNUMBER(SEARCH("bame",data_survey!BX445)),
ISNUMBER(SEARCH("gia đình",data_survey!BX445)),
ISNUMBER(SEARCH("chị",data_survey!BX445)),
ISNUMBER(SEARCH("anh",data_survey!BX445)),
ISNUMBER(SEARCH("ông bà",data_survey!BX445)),
ISNUMBER(SEARCH("giám hộ",data_survey!BX445))
),1,
IF(OR(
ISNUMBER(SEARCH("bản thân",data_survey!BX445)),
ISNUMBER(SEARCH("tự mình",data_survey!BX445)),
ISNUMBER(SEARCH("tự bản thân",data_survey!BX445)),
ISNUMBER(SEARCH("tiền đi làm",data_survey!BX445)),
ISNUMBER(SEARCH("nghiên cứu khoa học",data_survey!BX445)),
ISNUMBER(SEARCH("một nửa lo",data_survey!BX445))
),2,
IF(OR(
ISNUMBER(SEARCH("học bổng",data_survey!BX445)),
ISNUMBER(SEARCH("giảm học phí",data_survey!BX445)),
ISNUMBER(SEARCH("không cần HP",data_survey!BX445)),
ISNUMBER(SEARCH("sư phạm",data_survey!BX445))
),3,4)))</f>
        <v>1</v>
      </c>
      <c r="R446" s="17">
        <f>data_survey!AN445</f>
        <v>0</v>
      </c>
      <c r="S446" s="17">
        <f>data_survey!AJ445</f>
        <v>2</v>
      </c>
      <c r="T446" s="17">
        <f>data_survey!AJ445</f>
        <v>2</v>
      </c>
      <c r="U446" s="17">
        <f>data_survey!CI445</f>
        <v>0</v>
      </c>
      <c r="V446" s="17">
        <f>data_survey!CG445</f>
        <v>1</v>
      </c>
      <c r="W446" s="17">
        <f>data_survey!CE445</f>
        <v>1</v>
      </c>
      <c r="X446" s="17">
        <f>data_survey!CC445</f>
        <v>1</v>
      </c>
      <c r="Y446" s="17">
        <f>data_survey!CA445</f>
        <v>1</v>
      </c>
      <c r="Z446" s="17">
        <f>data_survey!BN445</f>
        <v>4</v>
      </c>
      <c r="AA446" s="17">
        <f>data_survey!BP445</f>
        <v>1</v>
      </c>
      <c r="AB446" s="17">
        <f>data_survey!BQ445</f>
        <v>3</v>
      </c>
      <c r="AC446" s="17">
        <f>data_survey!BT445</f>
        <v>0</v>
      </c>
      <c r="AD446" s="17">
        <f>data_survey!CU445</f>
        <v>0</v>
      </c>
      <c r="AE446" s="17">
        <f>data_survey!CV445</f>
        <v>0</v>
      </c>
      <c r="AF446" s="17">
        <f>data_survey!CW445</f>
        <v>0</v>
      </c>
      <c r="AG446" s="17">
        <f>data_survey!CO445</f>
        <v>1</v>
      </c>
      <c r="AH446" s="17">
        <f>data_survey!DA445</f>
        <v>0</v>
      </c>
      <c r="AI446" s="17">
        <f>data_survey!DC445</f>
        <v>0</v>
      </c>
      <c r="AJ446" s="17">
        <f>data_survey!DQ445</f>
        <v>0</v>
      </c>
      <c r="AK446" s="17">
        <f>data_survey!DF445</f>
        <v>1</v>
      </c>
      <c r="AL446" s="17">
        <f>if(AK446=1, data_survey!DN445, 0)</f>
        <v>0.5</v>
      </c>
      <c r="AM446" s="17">
        <f>data_survey!CM445</f>
        <v>3.5</v>
      </c>
      <c r="AN446" s="17">
        <f>data_survey!DH445</f>
        <v>1</v>
      </c>
      <c r="AO446" s="17">
        <f>data_survey!DJ445</f>
        <v>0</v>
      </c>
      <c r="AP446" s="17">
        <f>data_survey!DL445</f>
        <v>0</v>
      </c>
      <c r="AQ446" s="17">
        <f>data_survey!BC445</f>
        <v>1</v>
      </c>
      <c r="AR446" s="17">
        <f>data_survey!BD445</f>
        <v>1</v>
      </c>
      <c r="AS446" s="17">
        <f>data_survey!BE445</f>
        <v>1</v>
      </c>
      <c r="AT446" s="17">
        <f>data_survey!BF445</f>
        <v>2</v>
      </c>
      <c r="AU446" s="17">
        <f>data_survey!BG445</f>
        <v>1</v>
      </c>
      <c r="AV446" s="17">
        <f>data_survey!BH445</f>
        <v>1</v>
      </c>
      <c r="AW446" s="17">
        <f>data_survey!BI445</f>
        <v>1</v>
      </c>
      <c r="AX446" s="17">
        <f>data_survey!AP445</f>
        <v>2</v>
      </c>
      <c r="AY446" s="17">
        <f>data_survey!AQ445</f>
        <v>2</v>
      </c>
      <c r="AZ446" s="17">
        <f>data_survey!AR445</f>
        <v>1</v>
      </c>
      <c r="BA446" s="17">
        <f>data_survey!AS445</f>
        <v>2</v>
      </c>
      <c r="BB446" s="17">
        <f>data_survey!AT445</f>
        <v>2</v>
      </c>
      <c r="BC446" s="17">
        <f>data_survey!AU445</f>
        <v>2</v>
      </c>
      <c r="BD446" s="17">
        <f>data_survey!AV445</f>
        <v>3</v>
      </c>
      <c r="BE446" s="17">
        <f>data_survey!AW445</f>
        <v>1</v>
      </c>
      <c r="BF446" s="17">
        <f>data_survey!AX445</f>
        <v>1</v>
      </c>
      <c r="BG446" s="17"/>
    </row>
    <row r="447">
      <c r="A447" s="17">
        <f>if(data_survey!C446="Nam", 0, 1)</f>
        <v>1</v>
      </c>
      <c r="B447" s="17">
        <f>IFERROR(__xludf.DUMMYFUNCTION("LET(
  t, LOWER(TRIM(data_survey!E446)),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47" s="17">
        <f>IFERROR(__xludf.DUMMYFUNCTION("LET(
  t, LOWER(TRIM(data_survey!G446)),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47" s="17">
        <f>IFERROR(__xludf.DUMMYFUNCTION("LET(
  text, LOWER(data_survey!I446),
  IFERROR(
    IFS(
      REGEXMATCH(text,""ở cùng gia đình|ở trọ cùng gia đình""), 0,
      REGEXMATCH(text,""thuê trọ""), 1,
      REGEXMATCH(text,""ở ktx""), 2,
      REGEXMATCH(text,""có nhà tại khu vực đang học|c"&amp;"ó nhà|ở riêng tại chung cư""), 3,
      REGEXMATCH(text,""ở nhà người quen""), 4
    ),
  -1)
)"),1.0)</f>
        <v>1</v>
      </c>
      <c r="E447" s="17">
        <f>IFERROR(__xludf.DUMMYFUNCTION("LET(
  t, LOWER(TRIM(data_survey!K446)),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47" s="17">
        <f>IFERROR(__xludf.DUMMYFUNCTION("LET(
  t, LOWER(TRIM(data_survey!M446)),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47" s="17">
        <f>if(data_survey!O446="Có", 1, 0)</f>
        <v>0</v>
      </c>
      <c r="H447" s="17">
        <f>if(data_survey!R446="", 0, data_survey!R446)</f>
        <v>0</v>
      </c>
      <c r="I447" s="17">
        <f>data_survey!W446</f>
        <v>0</v>
      </c>
      <c r="J447" s="17">
        <f>if(data_survey!AF446="Không áp lực", 0, if(data_survey!AF446="Có chút áp lực", 1, if(data_survey!AF446="Áp lực nhiều", 2, 3)))</f>
        <v>3</v>
      </c>
      <c r="K447" s="17">
        <f>SWITCH(data_survey!AG446,
 "Không ảnh hưởng",0,
 "Có chút ảnh hưởng",1,
 "Ảnh hưởng nhiều",2,
 "Ảnh hưởng rất nhiều",3)</f>
        <v>2</v>
      </c>
      <c r="L447" s="17">
        <f>SWITCH(data_survey!AD446,
 "Không",0,
 "Có một chút",1,
 "Rất lo lắng",2)</f>
        <v>2</v>
      </c>
      <c r="M447" s="17">
        <f>SWITCH(data_survey!AE446,
 "Không",0,
 "Có một chút",1,
 "Nhiều",2)</f>
        <v>0</v>
      </c>
      <c r="N447" s="17">
        <f>data_survey!BV446</f>
        <v>3</v>
      </c>
      <c r="O447" s="17">
        <f>SWITCH(data_survey!BY446,
 "Không",0,
 "Có",1,
 "Nhiều",2)</f>
        <v>0</v>
      </c>
      <c r="P447" s="17">
        <f>if(data_survey!BW446="Không", 0, 1)</f>
        <v>1</v>
      </c>
      <c r="Q447" s="17">
        <f>IF(OR(
ISNUMBER(SEARCH("cha",data_survey!BX446)),
ISNUMBER(SEARCH("mẹ",data_survey!BX446)),
ISNUMBER(SEARCH("ba mẹ",data_survey!BX446)),
ISNUMBER(SEARCH("bame",data_survey!BX446)),
ISNUMBER(SEARCH("gia đình",data_survey!BX446)),
ISNUMBER(SEARCH("chị",data_survey!BX446)),
ISNUMBER(SEARCH("anh",data_survey!BX446)),
ISNUMBER(SEARCH("ông bà",data_survey!BX446)),
ISNUMBER(SEARCH("giám hộ",data_survey!BX446))
),1,
IF(OR(
ISNUMBER(SEARCH("bản thân",data_survey!BX446)),
ISNUMBER(SEARCH("tự mình",data_survey!BX446)),
ISNUMBER(SEARCH("tự bản thân",data_survey!BX446)),
ISNUMBER(SEARCH("tiền đi làm",data_survey!BX446)),
ISNUMBER(SEARCH("nghiên cứu khoa học",data_survey!BX446)),
ISNUMBER(SEARCH("một nửa lo",data_survey!BX446))
),2,
IF(OR(
ISNUMBER(SEARCH("học bổng",data_survey!BX446)),
ISNUMBER(SEARCH("giảm học phí",data_survey!BX446)),
ISNUMBER(SEARCH("không cần HP",data_survey!BX446)),
ISNUMBER(SEARCH("sư phạm",data_survey!BX446))
),3,4)))</f>
        <v>1</v>
      </c>
      <c r="R447" s="17">
        <f>data_survey!AN446</f>
        <v>0</v>
      </c>
      <c r="S447" s="17">
        <f>data_survey!AJ446</f>
        <v>0</v>
      </c>
      <c r="T447" s="17">
        <f>data_survey!AJ446</f>
        <v>0</v>
      </c>
      <c r="U447" s="17">
        <f>data_survey!CI446</f>
        <v>0</v>
      </c>
      <c r="V447" s="17">
        <f>data_survey!CG446</f>
        <v>0</v>
      </c>
      <c r="W447" s="17">
        <f>data_survey!CE446</f>
        <v>1</v>
      </c>
      <c r="X447" s="17">
        <f>data_survey!CC446</f>
        <v>1</v>
      </c>
      <c r="Y447" s="17">
        <f>data_survey!CA446</f>
        <v>1</v>
      </c>
      <c r="Z447" s="17">
        <f>data_survey!BN446</f>
        <v>5</v>
      </c>
      <c r="AA447" s="17">
        <f>data_survey!BP446</f>
        <v>1</v>
      </c>
      <c r="AB447" s="17">
        <f>data_survey!BQ446</f>
        <v>4</v>
      </c>
      <c r="AC447" s="17">
        <f>data_survey!BT446</f>
        <v>1</v>
      </c>
      <c r="AD447" s="17">
        <f>data_survey!CU446</f>
        <v>0</v>
      </c>
      <c r="AE447" s="17">
        <f>data_survey!CV446</f>
        <v>0</v>
      </c>
      <c r="AF447" s="17">
        <f>data_survey!CW446</f>
        <v>0</v>
      </c>
      <c r="AG447" s="17">
        <f>data_survey!CO446</f>
        <v>0</v>
      </c>
      <c r="AH447" s="17">
        <f>data_survey!DA446</f>
        <v>0</v>
      </c>
      <c r="AI447" s="17">
        <f>data_survey!DC446</f>
        <v>0</v>
      </c>
      <c r="AJ447" s="17">
        <f>data_survey!DQ446</f>
        <v>0</v>
      </c>
      <c r="AK447" s="17">
        <f>data_survey!DF446</f>
        <v>0</v>
      </c>
      <c r="AL447" s="17">
        <f>if(AK447=1, data_survey!DN446, 0)</f>
        <v>0</v>
      </c>
      <c r="AM447" s="17">
        <f>data_survey!CM446</f>
        <v>6</v>
      </c>
      <c r="AN447" s="17">
        <f>data_survey!DH446</f>
        <v>1</v>
      </c>
      <c r="AO447" s="17">
        <f>data_survey!DJ446</f>
        <v>0</v>
      </c>
      <c r="AP447" s="17">
        <f>data_survey!DL446</f>
        <v>0</v>
      </c>
      <c r="AQ447" s="17">
        <f>data_survey!BC446</f>
        <v>3</v>
      </c>
      <c r="AR447" s="17">
        <f>data_survey!BD446</f>
        <v>3</v>
      </c>
      <c r="AS447" s="17">
        <f>data_survey!BE446</f>
        <v>3</v>
      </c>
      <c r="AT447" s="17">
        <f>data_survey!BF446</f>
        <v>3</v>
      </c>
      <c r="AU447" s="17">
        <f>data_survey!BG446</f>
        <v>3</v>
      </c>
      <c r="AV447" s="17">
        <f>data_survey!BH446</f>
        <v>3</v>
      </c>
      <c r="AW447" s="17">
        <f>data_survey!BI446</f>
        <v>3</v>
      </c>
      <c r="AX447" s="17">
        <f>data_survey!AP446</f>
        <v>4</v>
      </c>
      <c r="AY447" s="17">
        <f>data_survey!AQ446</f>
        <v>3</v>
      </c>
      <c r="AZ447" s="17">
        <f>data_survey!AR446</f>
        <v>2</v>
      </c>
      <c r="BA447" s="17">
        <f>data_survey!AS446</f>
        <v>3</v>
      </c>
      <c r="BB447" s="17">
        <f>data_survey!AT446</f>
        <v>3</v>
      </c>
      <c r="BC447" s="17">
        <f>data_survey!AU446</f>
        <v>3</v>
      </c>
      <c r="BD447" s="17">
        <f>data_survey!AV446</f>
        <v>3</v>
      </c>
      <c r="BE447" s="17">
        <f>data_survey!AW446</f>
        <v>4</v>
      </c>
      <c r="BF447" s="17">
        <f>data_survey!AX446</f>
        <v>1</v>
      </c>
      <c r="BG447" s="17"/>
    </row>
    <row r="448">
      <c r="A448" s="17">
        <f>if(data_survey!C447="Nam", 0, 1)</f>
        <v>0</v>
      </c>
      <c r="B448" s="17">
        <f>IFERROR(__xludf.DUMMYFUNCTION("LET(
  t, LOWER(TRIM(data_survey!E447)),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448" s="17">
        <f>IFERROR(__xludf.DUMMYFUNCTION("LET(
  t, LOWER(TRIM(data_survey!G447)),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48" s="17">
        <f>IFERROR(__xludf.DUMMYFUNCTION("LET(
  text, LOWER(data_survey!I447),
  IFERROR(
    IFS(
      REGEXMATCH(text,""ở cùng gia đình|ở trọ cùng gia đình""), 0,
      REGEXMATCH(text,""thuê trọ""), 1,
      REGEXMATCH(text,""ở ktx""), 2,
      REGEXMATCH(text,""có nhà tại khu vực đang học|c"&amp;"ó nhà|ở riêng tại chung cư""), 3,
      REGEXMATCH(text,""ở nhà người quen""), 4
    ),
  -1)
)"),0.0)</f>
        <v>0</v>
      </c>
      <c r="E448" s="17">
        <f>IFERROR(__xludf.DUMMYFUNCTION("LET(
  t, LOWER(TRIM(data_survey!K447)),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48" s="17">
        <f>IFERROR(__xludf.DUMMYFUNCTION("LET(
  t, LOWER(TRIM(data_survey!M447)),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48" s="17">
        <f>if(data_survey!O447="Có", 1, 0)</f>
        <v>1</v>
      </c>
      <c r="H448" s="17">
        <f>if(data_survey!R447="", 0, data_survey!R447)</f>
        <v>2</v>
      </c>
      <c r="I448" s="17">
        <f>data_survey!W447</f>
        <v>15</v>
      </c>
      <c r="J448" s="17">
        <f>if(data_survey!AF447="Không áp lực", 0, if(data_survey!AF447="Có chút áp lực", 1, if(data_survey!AF447="Áp lực nhiều", 2, 3)))</f>
        <v>1</v>
      </c>
      <c r="K448" s="17">
        <f>SWITCH(data_survey!AG447,
 "Không ảnh hưởng",0,
 "Có chút ảnh hưởng",1,
 "Ảnh hưởng nhiều",2,
 "Ảnh hưởng rất nhiều",3)</f>
        <v>1</v>
      </c>
      <c r="L448" s="17">
        <f>SWITCH(data_survey!AD447,
 "Không",0,
 "Có một chút",1,
 "Rất lo lắng",2)</f>
        <v>2</v>
      </c>
      <c r="M448" s="17">
        <f>SWITCH(data_survey!AE447,
 "Không",0,
 "Có một chút",1,
 "Nhiều",2)</f>
        <v>0</v>
      </c>
      <c r="N448" s="17">
        <f>data_survey!BV447</f>
        <v>3</v>
      </c>
      <c r="O448" s="17">
        <f>SWITCH(data_survey!BY447,
 "Không",0,
 "Có",1,
 "Nhiều",2)</f>
        <v>0</v>
      </c>
      <c r="P448" s="17">
        <f>if(data_survey!BW447="Không", 0, 1)</f>
        <v>1</v>
      </c>
      <c r="Q448" s="17">
        <f>IF(OR(
ISNUMBER(SEARCH("cha",data_survey!BX447)),
ISNUMBER(SEARCH("mẹ",data_survey!BX447)),
ISNUMBER(SEARCH("ba mẹ",data_survey!BX447)),
ISNUMBER(SEARCH("bame",data_survey!BX447)),
ISNUMBER(SEARCH("gia đình",data_survey!BX447)),
ISNUMBER(SEARCH("chị",data_survey!BX447)),
ISNUMBER(SEARCH("anh",data_survey!BX447)),
ISNUMBER(SEARCH("ông bà",data_survey!BX447)),
ISNUMBER(SEARCH("giám hộ",data_survey!BX447))
),1,
IF(OR(
ISNUMBER(SEARCH("bản thân",data_survey!BX447)),
ISNUMBER(SEARCH("tự mình",data_survey!BX447)),
ISNUMBER(SEARCH("tự bản thân",data_survey!BX447)),
ISNUMBER(SEARCH("tiền đi làm",data_survey!BX447)),
ISNUMBER(SEARCH("nghiên cứu khoa học",data_survey!BX447)),
ISNUMBER(SEARCH("một nửa lo",data_survey!BX447))
),2,
IF(OR(
ISNUMBER(SEARCH("học bổng",data_survey!BX447)),
ISNUMBER(SEARCH("giảm học phí",data_survey!BX447)),
ISNUMBER(SEARCH("không cần HP",data_survey!BX447)),
ISNUMBER(SEARCH("sư phạm",data_survey!BX447))
),3,4)))</f>
        <v>1</v>
      </c>
      <c r="R448" s="17">
        <f>data_survey!AN447</f>
        <v>0</v>
      </c>
      <c r="S448" s="17">
        <f>data_survey!AJ447</f>
        <v>0</v>
      </c>
      <c r="T448" s="17">
        <f>data_survey!AJ447</f>
        <v>0</v>
      </c>
      <c r="U448" s="17">
        <f>data_survey!CI447</f>
        <v>1</v>
      </c>
      <c r="V448" s="17">
        <f>data_survey!CG447</f>
        <v>0</v>
      </c>
      <c r="W448" s="17">
        <f>data_survey!CE447</f>
        <v>0</v>
      </c>
      <c r="X448" s="17">
        <f>data_survey!CC447</f>
        <v>0</v>
      </c>
      <c r="Y448" s="17">
        <f>data_survey!CA447</f>
        <v>1</v>
      </c>
      <c r="Z448" s="17">
        <f>data_survey!BN447</f>
        <v>3</v>
      </c>
      <c r="AA448" s="17">
        <f>data_survey!BP447</f>
        <v>0</v>
      </c>
      <c r="AB448" s="17">
        <f>data_survey!BQ447</f>
        <v>1</v>
      </c>
      <c r="AC448" s="17">
        <f>data_survey!BT447</f>
        <v>0</v>
      </c>
      <c r="AD448" s="17">
        <f>data_survey!CU447</f>
        <v>0</v>
      </c>
      <c r="AE448" s="17">
        <f>data_survey!CV447</f>
        <v>0</v>
      </c>
      <c r="AF448" s="17">
        <f>data_survey!CW447</f>
        <v>1</v>
      </c>
      <c r="AG448" s="17">
        <f>data_survey!CO447</f>
        <v>0</v>
      </c>
      <c r="AH448" s="17">
        <f>data_survey!DA447</f>
        <v>0</v>
      </c>
      <c r="AI448" s="17">
        <f>data_survey!DC447</f>
        <v>0</v>
      </c>
      <c r="AJ448" s="17">
        <f>data_survey!DQ447</f>
        <v>0</v>
      </c>
      <c r="AK448" s="17">
        <f>data_survey!DF447</f>
        <v>1</v>
      </c>
      <c r="AL448" s="17">
        <f>if(AK448=1, data_survey!DN447, 0)</f>
        <v>2.5</v>
      </c>
      <c r="AM448" s="17">
        <f>data_survey!CM447</f>
        <v>3.5</v>
      </c>
      <c r="AN448" s="17">
        <f>data_survey!DH447</f>
        <v>0</v>
      </c>
      <c r="AO448" s="17">
        <f>data_survey!DJ447</f>
        <v>0</v>
      </c>
      <c r="AP448" s="17">
        <f>data_survey!DL447</f>
        <v>0</v>
      </c>
      <c r="AQ448" s="17">
        <f>data_survey!BC447</f>
        <v>2</v>
      </c>
      <c r="AR448" s="17">
        <f>data_survey!BD447</f>
        <v>2</v>
      </c>
      <c r="AS448" s="17">
        <f>data_survey!BE447</f>
        <v>2</v>
      </c>
      <c r="AT448" s="17">
        <f>data_survey!BF447</f>
        <v>3</v>
      </c>
      <c r="AU448" s="17">
        <f>data_survey!BG447</f>
        <v>2</v>
      </c>
      <c r="AV448" s="17">
        <f>data_survey!BH447</f>
        <v>1</v>
      </c>
      <c r="AW448" s="17">
        <f>data_survey!BI447</f>
        <v>3</v>
      </c>
      <c r="AX448" s="17">
        <f>data_survey!AP447</f>
        <v>3</v>
      </c>
      <c r="AY448" s="17">
        <f>data_survey!AQ447</f>
        <v>2</v>
      </c>
      <c r="AZ448" s="17">
        <f>data_survey!AR447</f>
        <v>3</v>
      </c>
      <c r="BA448" s="17">
        <f>data_survey!AS447</f>
        <v>3</v>
      </c>
      <c r="BB448" s="17">
        <f>data_survey!AT447</f>
        <v>3</v>
      </c>
      <c r="BC448" s="17">
        <f>data_survey!AU447</f>
        <v>4</v>
      </c>
      <c r="BD448" s="17">
        <f>data_survey!AV447</f>
        <v>2</v>
      </c>
      <c r="BE448" s="17">
        <f>data_survey!AW447</f>
        <v>3</v>
      </c>
      <c r="BF448" s="17">
        <f>data_survey!AX447</f>
        <v>1</v>
      </c>
      <c r="BG448" s="17"/>
    </row>
    <row r="449">
      <c r="A449" s="17">
        <f>if(data_survey!C448="Nam", 0, 1)</f>
        <v>1</v>
      </c>
      <c r="B449" s="17">
        <f>IFERROR(__xludf.DUMMYFUNCTION("LET(
  t, LOWER(TRIM(data_survey!E448)),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49" s="17">
        <f>IFERROR(__xludf.DUMMYFUNCTION("LET(
  t, LOWER(TRIM(data_survey!G448)),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49" s="17">
        <f>IFERROR(__xludf.DUMMYFUNCTION("LET(
  text, LOWER(data_survey!I448),
  IFERROR(
    IFS(
      REGEXMATCH(text,""ở cùng gia đình|ở trọ cùng gia đình""), 0,
      REGEXMATCH(text,""thuê trọ""), 1,
      REGEXMATCH(text,""ở ktx""), 2,
      REGEXMATCH(text,""có nhà tại khu vực đang học|c"&amp;"ó nhà|ở riêng tại chung cư""), 3,
      REGEXMATCH(text,""ở nhà người quen""), 4
    ),
  -1)
)"),0.0)</f>
        <v>0</v>
      </c>
      <c r="E449" s="17">
        <f>IFERROR(__xludf.DUMMYFUNCTION("LET(
  t, LOWER(TRIM(data_survey!K448)),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49" s="17">
        <f>IFERROR(__xludf.DUMMYFUNCTION("LET(
  t, LOWER(TRIM(data_survey!M448)),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49" s="17">
        <f>if(data_survey!O448="Có", 1, 0)</f>
        <v>1</v>
      </c>
      <c r="H449" s="17">
        <f>if(data_survey!R448="", 0, data_survey!R448)</f>
        <v>1</v>
      </c>
      <c r="I449" s="17">
        <f>data_survey!W448</f>
        <v>25</v>
      </c>
      <c r="J449" s="17">
        <f>if(data_survey!AF448="Không áp lực", 0, if(data_survey!AF448="Có chút áp lực", 1, if(data_survey!AF448="Áp lực nhiều", 2, 3)))</f>
        <v>1</v>
      </c>
      <c r="K449" s="17">
        <f>SWITCH(data_survey!AG448,
 "Không ảnh hưởng",0,
 "Có chút ảnh hưởng",1,
 "Ảnh hưởng nhiều",2,
 "Ảnh hưởng rất nhiều",3)</f>
        <v>0</v>
      </c>
      <c r="L449" s="17">
        <f>SWITCH(data_survey!AD448,
 "Không",0,
 "Có một chút",1,
 "Rất lo lắng",2)</f>
        <v>1</v>
      </c>
      <c r="M449" s="17">
        <f>SWITCH(data_survey!AE448,
 "Không",0,
 "Có một chút",1,
 "Nhiều",2)</f>
        <v>1</v>
      </c>
      <c r="N449" s="17">
        <f>data_survey!BV448</f>
        <v>4</v>
      </c>
      <c r="O449" s="17">
        <f>SWITCH(data_survey!BY448,
 "Không",0,
 "Có",1,
 "Nhiều",2)</f>
        <v>0</v>
      </c>
      <c r="P449" s="17">
        <f>if(data_survey!BW448="Không", 0, 1)</f>
        <v>0</v>
      </c>
      <c r="Q449" s="17">
        <f>IF(OR(
ISNUMBER(SEARCH("cha",data_survey!BX448)),
ISNUMBER(SEARCH("mẹ",data_survey!BX448)),
ISNUMBER(SEARCH("ba mẹ",data_survey!BX448)),
ISNUMBER(SEARCH("bame",data_survey!BX448)),
ISNUMBER(SEARCH("gia đình",data_survey!BX448)),
ISNUMBER(SEARCH("chị",data_survey!BX448)),
ISNUMBER(SEARCH("anh",data_survey!BX448)),
ISNUMBER(SEARCH("ông bà",data_survey!BX448)),
ISNUMBER(SEARCH("giám hộ",data_survey!BX448))
),1,
IF(OR(
ISNUMBER(SEARCH("bản thân",data_survey!BX448)),
ISNUMBER(SEARCH("tự mình",data_survey!BX448)),
ISNUMBER(SEARCH("tự bản thân",data_survey!BX448)),
ISNUMBER(SEARCH("tiền đi làm",data_survey!BX448)),
ISNUMBER(SEARCH("nghiên cứu khoa học",data_survey!BX448)),
ISNUMBER(SEARCH("một nửa lo",data_survey!BX448))
),2,
IF(OR(
ISNUMBER(SEARCH("học bổng",data_survey!BX448)),
ISNUMBER(SEARCH("giảm học phí",data_survey!BX448)),
ISNUMBER(SEARCH("không cần HP",data_survey!BX448)),
ISNUMBER(SEARCH("sư phạm",data_survey!BX448))
),3,4)))</f>
        <v>1</v>
      </c>
      <c r="R449" s="17">
        <f>data_survey!AN448</f>
        <v>0</v>
      </c>
      <c r="S449" s="17">
        <f>data_survey!AJ448</f>
        <v>0</v>
      </c>
      <c r="T449" s="17">
        <f>data_survey!AJ448</f>
        <v>0</v>
      </c>
      <c r="U449" s="17">
        <f>data_survey!CI448</f>
        <v>0</v>
      </c>
      <c r="V449" s="17">
        <f>data_survey!CG448</f>
        <v>0</v>
      </c>
      <c r="W449" s="17">
        <f>data_survey!CE448</f>
        <v>0</v>
      </c>
      <c r="X449" s="17">
        <f>data_survey!CC448</f>
        <v>1</v>
      </c>
      <c r="Y449" s="17">
        <f>data_survey!CA448</f>
        <v>1</v>
      </c>
      <c r="Z449" s="17">
        <f>data_survey!BN448</f>
        <v>1</v>
      </c>
      <c r="AA449" s="17">
        <f>data_survey!BP448</f>
        <v>0</v>
      </c>
      <c r="AB449" s="17">
        <f>data_survey!BQ448</f>
        <v>1</v>
      </c>
      <c r="AC449" s="17">
        <f>data_survey!BT448</f>
        <v>1</v>
      </c>
      <c r="AD449" s="17">
        <f>data_survey!CU448</f>
        <v>1</v>
      </c>
      <c r="AE449" s="17">
        <f>data_survey!CV448</f>
        <v>0</v>
      </c>
      <c r="AF449" s="17">
        <f>data_survey!CW448</f>
        <v>0</v>
      </c>
      <c r="AG449" s="17">
        <f>data_survey!CO448</f>
        <v>0</v>
      </c>
      <c r="AH449" s="17">
        <f>data_survey!DA448</f>
        <v>0</v>
      </c>
      <c r="AI449" s="17">
        <f>data_survey!DC448</f>
        <v>0</v>
      </c>
      <c r="AJ449" s="17">
        <f>data_survey!DQ448</f>
        <v>0</v>
      </c>
      <c r="AK449" s="17">
        <f>data_survey!DF448</f>
        <v>1</v>
      </c>
      <c r="AL449" s="17">
        <f>if(AK449=1, data_survey!DN448, 0)</f>
        <v>0.5</v>
      </c>
      <c r="AM449" s="17">
        <f>data_survey!CM448</f>
        <v>0.75</v>
      </c>
      <c r="AN449" s="17">
        <f>data_survey!DH448</f>
        <v>0</v>
      </c>
      <c r="AO449" s="17">
        <f>data_survey!DJ448</f>
        <v>0</v>
      </c>
      <c r="AP449" s="17">
        <f>data_survey!DL448</f>
        <v>0</v>
      </c>
      <c r="AQ449" s="17">
        <f>data_survey!BC448</f>
        <v>1</v>
      </c>
      <c r="AR449" s="17">
        <f>data_survey!BD448</f>
        <v>1</v>
      </c>
      <c r="AS449" s="17">
        <f>data_survey!BE448</f>
        <v>1</v>
      </c>
      <c r="AT449" s="17">
        <f>data_survey!BF448</f>
        <v>1</v>
      </c>
      <c r="AU449" s="17">
        <f>data_survey!BG448</f>
        <v>2</v>
      </c>
      <c r="AV449" s="17">
        <f>data_survey!BH448</f>
        <v>1</v>
      </c>
      <c r="AW449" s="17">
        <f>data_survey!BI448</f>
        <v>1</v>
      </c>
      <c r="AX449" s="17">
        <f>data_survey!AP448</f>
        <v>1</v>
      </c>
      <c r="AY449" s="17">
        <f>data_survey!AQ448</f>
        <v>1</v>
      </c>
      <c r="AZ449" s="17">
        <f>data_survey!AR448</f>
        <v>2</v>
      </c>
      <c r="BA449" s="17">
        <f>data_survey!AS448</f>
        <v>1</v>
      </c>
      <c r="BB449" s="17">
        <f>data_survey!AT448</f>
        <v>1</v>
      </c>
      <c r="BC449" s="17">
        <f>data_survey!AU448</f>
        <v>1</v>
      </c>
      <c r="BD449" s="17">
        <f>data_survey!AV448</f>
        <v>1</v>
      </c>
      <c r="BE449" s="17">
        <f>data_survey!AW448</f>
        <v>1</v>
      </c>
      <c r="BF449" s="17">
        <f>data_survey!AX448</f>
        <v>1</v>
      </c>
      <c r="BG449" s="17"/>
    </row>
    <row r="450">
      <c r="A450" s="17">
        <f>if(data_survey!C449="Nam", 0, 1)</f>
        <v>1</v>
      </c>
      <c r="B450" s="17">
        <f>IFERROR(__xludf.DUMMYFUNCTION("LET(
  t, LOWER(TRIM(data_survey!E449)),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50" s="17">
        <f>IFERROR(__xludf.DUMMYFUNCTION("LET(
  t, LOWER(TRIM(data_survey!G449)),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50" s="17">
        <f>IFERROR(__xludf.DUMMYFUNCTION("LET(
  text, LOWER(data_survey!I449),
  IFERROR(
    IFS(
      REGEXMATCH(text,""ở cùng gia đình|ở trọ cùng gia đình""), 0,
      REGEXMATCH(text,""thuê trọ""), 1,
      REGEXMATCH(text,""ở ktx""), 2,
      REGEXMATCH(text,""có nhà tại khu vực đang học|c"&amp;"ó nhà|ở riêng tại chung cư""), 3,
      REGEXMATCH(text,""ở nhà người quen""), 4
    ),
  -1)
)"),0.0)</f>
        <v>0</v>
      </c>
      <c r="E450" s="17">
        <f>IFERROR(__xludf.DUMMYFUNCTION("LET(
  t, LOWER(TRIM(data_survey!K449)),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50" s="17">
        <f>IFERROR(__xludf.DUMMYFUNCTION("LET(
  t, LOWER(TRIM(data_survey!M449)),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50" s="17">
        <f>if(data_survey!O449="Có", 1, 0)</f>
        <v>0</v>
      </c>
      <c r="H450" s="17">
        <f>if(data_survey!R449="", 0, data_survey!R449)</f>
        <v>0</v>
      </c>
      <c r="I450" s="17">
        <f>data_survey!W449</f>
        <v>0</v>
      </c>
      <c r="J450" s="17">
        <f>if(data_survey!AF449="Không áp lực", 0, if(data_survey!AF449="Có chút áp lực", 1, if(data_survey!AF449="Áp lực nhiều", 2, 3)))</f>
        <v>2</v>
      </c>
      <c r="K450" s="17">
        <f>SWITCH(data_survey!AG449,
 "Không ảnh hưởng",0,
 "Có chút ảnh hưởng",1,
 "Ảnh hưởng nhiều",2,
 "Ảnh hưởng rất nhiều",3)</f>
        <v>1</v>
      </c>
      <c r="L450" s="17">
        <f>SWITCH(data_survey!AD449,
 "Không",0,
 "Có một chút",1,
 "Rất lo lắng",2)</f>
        <v>2</v>
      </c>
      <c r="M450" s="17">
        <f>SWITCH(data_survey!AE449,
 "Không",0,
 "Có một chút",1,
 "Nhiều",2)</f>
        <v>0</v>
      </c>
      <c r="N450" s="17">
        <f>data_survey!BV449</f>
        <v>3</v>
      </c>
      <c r="O450" s="17">
        <f>SWITCH(data_survey!BY449,
 "Không",0,
 "Có",1,
 "Nhiều",2)</f>
        <v>0</v>
      </c>
      <c r="P450" s="17">
        <f>if(data_survey!BW449="Không", 0, 1)</f>
        <v>0</v>
      </c>
      <c r="Q450" s="17">
        <f>IF(OR(
ISNUMBER(SEARCH("cha",data_survey!BX449)),
ISNUMBER(SEARCH("mẹ",data_survey!BX449)),
ISNUMBER(SEARCH("ba mẹ",data_survey!BX449)),
ISNUMBER(SEARCH("bame",data_survey!BX449)),
ISNUMBER(SEARCH("gia đình",data_survey!BX449)),
ISNUMBER(SEARCH("chị",data_survey!BX449)),
ISNUMBER(SEARCH("anh",data_survey!BX449)),
ISNUMBER(SEARCH("ông bà",data_survey!BX449)),
ISNUMBER(SEARCH("giám hộ",data_survey!BX449))
),1,
IF(OR(
ISNUMBER(SEARCH("bản thân",data_survey!BX449)),
ISNUMBER(SEARCH("tự mình",data_survey!BX449)),
ISNUMBER(SEARCH("tự bản thân",data_survey!BX449)),
ISNUMBER(SEARCH("tiền đi làm",data_survey!BX449)),
ISNUMBER(SEARCH("nghiên cứu khoa học",data_survey!BX449)),
ISNUMBER(SEARCH("một nửa lo",data_survey!BX449))
),2,
IF(OR(
ISNUMBER(SEARCH("học bổng",data_survey!BX449)),
ISNUMBER(SEARCH("giảm học phí",data_survey!BX449)),
ISNUMBER(SEARCH("không cần HP",data_survey!BX449)),
ISNUMBER(SEARCH("sư phạm",data_survey!BX449))
),3,4)))</f>
        <v>1</v>
      </c>
      <c r="R450" s="17">
        <f>data_survey!AN449</f>
        <v>0</v>
      </c>
      <c r="S450" s="17">
        <f>data_survey!AJ449</f>
        <v>0</v>
      </c>
      <c r="T450" s="17">
        <f>data_survey!AJ449</f>
        <v>0</v>
      </c>
      <c r="U450" s="17">
        <f>data_survey!CI449</f>
        <v>0</v>
      </c>
      <c r="V450" s="17">
        <f>data_survey!CG449</f>
        <v>1</v>
      </c>
      <c r="W450" s="17">
        <f>data_survey!CE449</f>
        <v>1</v>
      </c>
      <c r="X450" s="17">
        <f>data_survey!CC449</f>
        <v>1</v>
      </c>
      <c r="Y450" s="17">
        <f>data_survey!CA449</f>
        <v>1</v>
      </c>
      <c r="Z450" s="17">
        <f>data_survey!BN449</f>
        <v>5</v>
      </c>
      <c r="AA450" s="17">
        <f>data_survey!BP449</f>
        <v>1</v>
      </c>
      <c r="AB450" s="17">
        <f>data_survey!BQ449</f>
        <v>4</v>
      </c>
      <c r="AC450" s="17">
        <f>data_survey!BT449</f>
        <v>1</v>
      </c>
      <c r="AD450" s="17">
        <f>data_survey!CU449</f>
        <v>0</v>
      </c>
      <c r="AE450" s="17">
        <f>data_survey!CV449</f>
        <v>0</v>
      </c>
      <c r="AF450" s="17">
        <f>data_survey!CW449</f>
        <v>0</v>
      </c>
      <c r="AG450" s="17">
        <f>data_survey!CO449</f>
        <v>0</v>
      </c>
      <c r="AH450" s="17">
        <f>data_survey!DA449</f>
        <v>0</v>
      </c>
      <c r="AI450" s="17">
        <f>data_survey!DC449</f>
        <v>0</v>
      </c>
      <c r="AJ450" s="17">
        <f>data_survey!DQ449</f>
        <v>0</v>
      </c>
      <c r="AK450" s="17">
        <f>data_survey!DF449</f>
        <v>0</v>
      </c>
      <c r="AL450" s="17">
        <f>if(AK450=1, data_survey!DN449, 0)</f>
        <v>0</v>
      </c>
      <c r="AM450" s="17">
        <f>data_survey!CM449</f>
        <v>3.5</v>
      </c>
      <c r="AN450" s="17">
        <f>data_survey!DH449</f>
        <v>0</v>
      </c>
      <c r="AO450" s="17">
        <f>data_survey!DJ449</f>
        <v>1</v>
      </c>
      <c r="AP450" s="17">
        <f>data_survey!DL449</f>
        <v>0</v>
      </c>
      <c r="AQ450" s="17">
        <f>data_survey!BC449</f>
        <v>1</v>
      </c>
      <c r="AR450" s="17">
        <f>data_survey!BD449</f>
        <v>1</v>
      </c>
      <c r="AS450" s="17">
        <f>data_survey!BE449</f>
        <v>2</v>
      </c>
      <c r="AT450" s="17">
        <f>data_survey!BF449</f>
        <v>2</v>
      </c>
      <c r="AU450" s="17">
        <f>data_survey!BG449</f>
        <v>2</v>
      </c>
      <c r="AV450" s="17">
        <f>data_survey!BH449</f>
        <v>1</v>
      </c>
      <c r="AW450" s="17">
        <f>data_survey!BI449</f>
        <v>1</v>
      </c>
      <c r="AX450" s="17">
        <f>data_survey!AP449</f>
        <v>2</v>
      </c>
      <c r="AY450" s="17">
        <f>data_survey!AQ449</f>
        <v>2</v>
      </c>
      <c r="AZ450" s="17">
        <f>data_survey!AR449</f>
        <v>3</v>
      </c>
      <c r="BA450" s="17">
        <f>data_survey!AS449</f>
        <v>1</v>
      </c>
      <c r="BB450" s="17">
        <f>data_survey!AT449</f>
        <v>2</v>
      </c>
      <c r="BC450" s="17">
        <f>data_survey!AU449</f>
        <v>1</v>
      </c>
      <c r="BD450" s="17">
        <f>data_survey!AV449</f>
        <v>2</v>
      </c>
      <c r="BE450" s="17">
        <f>data_survey!AW449</f>
        <v>1</v>
      </c>
      <c r="BF450" s="17">
        <f>data_survey!AX449</f>
        <v>2</v>
      </c>
      <c r="BG450" s="17"/>
    </row>
    <row r="451">
      <c r="A451" s="17">
        <f>if(data_survey!C450="Nam", 0, 1)</f>
        <v>0</v>
      </c>
      <c r="B451" s="17">
        <f>IFERROR(__xludf.DUMMYFUNCTION("LET(
  t, LOWER(TRIM(data_survey!E450)),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51" s="17">
        <f>IFERROR(__xludf.DUMMYFUNCTION("LET(
  t, LOWER(TRIM(data_survey!G450)),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51" s="17">
        <f>IFERROR(__xludf.DUMMYFUNCTION("LET(
  text, LOWER(data_survey!I450),
  IFERROR(
    IFS(
      REGEXMATCH(text,""ở cùng gia đình|ở trọ cùng gia đình""), 0,
      REGEXMATCH(text,""thuê trọ""), 1,
      REGEXMATCH(text,""ở ktx""), 2,
      REGEXMATCH(text,""có nhà tại khu vực đang học|c"&amp;"ó nhà|ở riêng tại chung cư""), 3,
      REGEXMATCH(text,""ở nhà người quen""), 4
    ),
  -1)
)"),0.0)</f>
        <v>0</v>
      </c>
      <c r="E451" s="17">
        <f>IFERROR(__xludf.DUMMYFUNCTION("LET(
  t, LOWER(TRIM(data_survey!K450)),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51" s="17">
        <f>IFERROR(__xludf.DUMMYFUNCTION("LET(
  t, LOWER(TRIM(data_survey!M450)),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51" s="17">
        <f>if(data_survey!O450="Có", 1, 0)</f>
        <v>0</v>
      </c>
      <c r="H451" s="17">
        <f>if(data_survey!R450="", 0, data_survey!R450)</f>
        <v>0</v>
      </c>
      <c r="I451" s="17">
        <f>data_survey!W450</f>
        <v>0</v>
      </c>
      <c r="J451" s="17">
        <f>if(data_survey!AF450="Không áp lực", 0, if(data_survey!AF450="Có chút áp lực", 1, if(data_survey!AF450="Áp lực nhiều", 2, 3)))</f>
        <v>3</v>
      </c>
      <c r="K451" s="17">
        <f>SWITCH(data_survey!AG450,
 "Không ảnh hưởng",0,
 "Có chút ảnh hưởng",1,
 "Ảnh hưởng nhiều",2,
 "Ảnh hưởng rất nhiều",3)</f>
        <v>3</v>
      </c>
      <c r="L451" s="17">
        <f>SWITCH(data_survey!AD450,
 "Không",0,
 "Có một chút",1,
 "Rất lo lắng",2)</f>
        <v>2</v>
      </c>
      <c r="M451" s="17">
        <f>SWITCH(data_survey!AE450,
 "Không",0,
 "Có một chút",1,
 "Nhiều",2)</f>
        <v>0</v>
      </c>
      <c r="N451" s="17">
        <f>data_survey!BV450</f>
        <v>1</v>
      </c>
      <c r="O451" s="17">
        <f>SWITCH(data_survey!BY450,
 "Không",0,
 "Có",1,
 "Nhiều",2)</f>
        <v>1</v>
      </c>
      <c r="P451" s="17">
        <f>if(data_survey!BW450="Không", 0, 1)</f>
        <v>1</v>
      </c>
      <c r="Q451" s="17">
        <f>IF(OR(
ISNUMBER(SEARCH("cha",data_survey!BX450)),
ISNUMBER(SEARCH("mẹ",data_survey!BX450)),
ISNUMBER(SEARCH("ba mẹ",data_survey!BX450)),
ISNUMBER(SEARCH("bame",data_survey!BX450)),
ISNUMBER(SEARCH("gia đình",data_survey!BX450)),
ISNUMBER(SEARCH("chị",data_survey!BX450)),
ISNUMBER(SEARCH("anh",data_survey!BX450)),
ISNUMBER(SEARCH("ông bà",data_survey!BX450)),
ISNUMBER(SEARCH("giám hộ",data_survey!BX450))
),1,
IF(OR(
ISNUMBER(SEARCH("bản thân",data_survey!BX450)),
ISNUMBER(SEARCH("tự mình",data_survey!BX450)),
ISNUMBER(SEARCH("tự bản thân",data_survey!BX450)),
ISNUMBER(SEARCH("tiền đi làm",data_survey!BX450)),
ISNUMBER(SEARCH("nghiên cứu khoa học",data_survey!BX450)),
ISNUMBER(SEARCH("một nửa lo",data_survey!BX450))
),2,
IF(OR(
ISNUMBER(SEARCH("học bổng",data_survey!BX450)),
ISNUMBER(SEARCH("giảm học phí",data_survey!BX450)),
ISNUMBER(SEARCH("không cần HP",data_survey!BX450)),
ISNUMBER(SEARCH("sư phạm",data_survey!BX450))
),3,4)))</f>
        <v>1</v>
      </c>
      <c r="R451" s="17">
        <f>data_survey!AN450</f>
        <v>1</v>
      </c>
      <c r="S451" s="17">
        <f>data_survey!AJ450</f>
        <v>4</v>
      </c>
      <c r="T451" s="17">
        <f>data_survey!AJ450</f>
        <v>4</v>
      </c>
      <c r="U451" s="17">
        <f>data_survey!CI450</f>
        <v>0</v>
      </c>
      <c r="V451" s="17">
        <f>data_survey!CG450</f>
        <v>1</v>
      </c>
      <c r="W451" s="17">
        <f>data_survey!CE450</f>
        <v>1</v>
      </c>
      <c r="X451" s="17">
        <f>data_survey!CC450</f>
        <v>1</v>
      </c>
      <c r="Y451" s="17">
        <f>data_survey!CA450</f>
        <v>1</v>
      </c>
      <c r="Z451" s="17">
        <f>data_survey!BN450</f>
        <v>2</v>
      </c>
      <c r="AA451" s="17">
        <f>data_survey!BP450</f>
        <v>0</v>
      </c>
      <c r="AB451" s="17">
        <f>data_survey!BQ450</f>
        <v>1</v>
      </c>
      <c r="AC451" s="17">
        <f>data_survey!BT450</f>
        <v>0</v>
      </c>
      <c r="AD451" s="17">
        <f>data_survey!CU450</f>
        <v>0</v>
      </c>
      <c r="AE451" s="17">
        <f>data_survey!CV450</f>
        <v>0</v>
      </c>
      <c r="AF451" s="17">
        <f>data_survey!CW450</f>
        <v>0</v>
      </c>
      <c r="AG451" s="17">
        <f>data_survey!CO450</f>
        <v>0</v>
      </c>
      <c r="AH451" s="17">
        <f>data_survey!DA450</f>
        <v>0</v>
      </c>
      <c r="AI451" s="17">
        <f>data_survey!DC450</f>
        <v>0</v>
      </c>
      <c r="AJ451" s="17">
        <f>data_survey!DQ450</f>
        <v>0</v>
      </c>
      <c r="AK451" s="17">
        <f>data_survey!DF450</f>
        <v>0</v>
      </c>
      <c r="AL451" s="17">
        <f>if(AK451=1, data_survey!DN450, 0)</f>
        <v>0</v>
      </c>
      <c r="AM451" s="17">
        <f>data_survey!CM450</f>
        <v>6</v>
      </c>
      <c r="AN451" s="17">
        <f>data_survey!DH450</f>
        <v>0</v>
      </c>
      <c r="AO451" s="17">
        <f>data_survey!DJ450</f>
        <v>0</v>
      </c>
      <c r="AP451" s="17">
        <f>data_survey!DL450</f>
        <v>1</v>
      </c>
      <c r="AQ451" s="17">
        <f>data_survey!BC450</f>
        <v>3</v>
      </c>
      <c r="AR451" s="17">
        <f>data_survey!BD450</f>
        <v>3</v>
      </c>
      <c r="AS451" s="17">
        <f>data_survey!BE450</f>
        <v>4</v>
      </c>
      <c r="AT451" s="17">
        <f>data_survey!BF450</f>
        <v>4</v>
      </c>
      <c r="AU451" s="17">
        <f>data_survey!BG450</f>
        <v>4</v>
      </c>
      <c r="AV451" s="17">
        <f>data_survey!BH450</f>
        <v>3</v>
      </c>
      <c r="AW451" s="17">
        <f>data_survey!BI450</f>
        <v>4</v>
      </c>
      <c r="AX451" s="17">
        <f>data_survey!AP450</f>
        <v>2</v>
      </c>
      <c r="AY451" s="17">
        <f>data_survey!AQ450</f>
        <v>4</v>
      </c>
      <c r="AZ451" s="17">
        <f>data_survey!AR450</f>
        <v>3</v>
      </c>
      <c r="BA451" s="17">
        <f>data_survey!AS450</f>
        <v>3</v>
      </c>
      <c r="BB451" s="17">
        <f>data_survey!AT450</f>
        <v>2</v>
      </c>
      <c r="BC451" s="17">
        <f>data_survey!AU450</f>
        <v>2</v>
      </c>
      <c r="BD451" s="17">
        <f>data_survey!AV450</f>
        <v>3</v>
      </c>
      <c r="BE451" s="17">
        <f>data_survey!AW450</f>
        <v>3</v>
      </c>
      <c r="BF451" s="17">
        <f>data_survey!AX450</f>
        <v>3</v>
      </c>
      <c r="BG451" s="17"/>
    </row>
    <row r="452">
      <c r="A452" s="17">
        <f>if(data_survey!C451="Nam", 0, 1)</f>
        <v>1</v>
      </c>
      <c r="B452" s="17">
        <f>IFERROR(__xludf.DUMMYFUNCTION("LET(
  t, LOWER(TRIM(data_survey!E451)),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52" s="17">
        <f>IFERROR(__xludf.DUMMYFUNCTION("LET(
  t, LOWER(TRIM(data_survey!G451)),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52" s="17">
        <f>IFERROR(__xludf.DUMMYFUNCTION("LET(
  text, LOWER(data_survey!I451),
  IFERROR(
    IFS(
      REGEXMATCH(text,""ở cùng gia đình|ở trọ cùng gia đình""), 0,
      REGEXMATCH(text,""thuê trọ""), 1,
      REGEXMATCH(text,""ở ktx""), 2,
      REGEXMATCH(text,""có nhà tại khu vực đang học|c"&amp;"ó nhà|ở riêng tại chung cư""), 3,
      REGEXMATCH(text,""ở nhà người quen""), 4
    ),
  -1)
)"),1.0)</f>
        <v>1</v>
      </c>
      <c r="E452" s="17">
        <f>IFERROR(__xludf.DUMMYFUNCTION("LET(
  t, LOWER(TRIM(data_survey!K451)),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52" s="17">
        <f>IFERROR(__xludf.DUMMYFUNCTION("LET(
  t, LOWER(TRIM(data_survey!M451)),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52" s="17">
        <f>if(data_survey!O451="Có", 1, 0)</f>
        <v>1</v>
      </c>
      <c r="H452" s="17">
        <f>if(data_survey!R451="", 0, data_survey!R451)</f>
        <v>1</v>
      </c>
      <c r="I452" s="17">
        <f>data_survey!W451</f>
        <v>40</v>
      </c>
      <c r="J452" s="17">
        <f>if(data_survey!AF451="Không áp lực", 0, if(data_survey!AF451="Có chút áp lực", 1, if(data_survey!AF451="Áp lực nhiều", 2, 3)))</f>
        <v>2</v>
      </c>
      <c r="K452" s="17">
        <f>SWITCH(data_survey!AG451,
 "Không ảnh hưởng",0,
 "Có chút ảnh hưởng",1,
 "Ảnh hưởng nhiều",2,
 "Ảnh hưởng rất nhiều",3)</f>
        <v>1</v>
      </c>
      <c r="L452" s="17">
        <f>SWITCH(data_survey!AD451,
 "Không",0,
 "Có một chút",1,
 "Rất lo lắng",2)</f>
        <v>2</v>
      </c>
      <c r="M452" s="17">
        <f>SWITCH(data_survey!AE451,
 "Không",0,
 "Có một chút",1,
 "Nhiều",2)</f>
        <v>1</v>
      </c>
      <c r="N452" s="17">
        <f>data_survey!BV451</f>
        <v>3</v>
      </c>
      <c r="O452" s="17">
        <f>SWITCH(data_survey!BY451,
 "Không",0,
 "Có",1,
 "Nhiều",2)</f>
        <v>0</v>
      </c>
      <c r="P452" s="17">
        <f>if(data_survey!BW451="Không", 0, 1)</f>
        <v>1</v>
      </c>
      <c r="Q452" s="17">
        <f>IF(OR(
ISNUMBER(SEARCH("cha",data_survey!BX451)),
ISNUMBER(SEARCH("mẹ",data_survey!BX451)),
ISNUMBER(SEARCH("ba mẹ",data_survey!BX451)),
ISNUMBER(SEARCH("bame",data_survey!BX451)),
ISNUMBER(SEARCH("gia đình",data_survey!BX451)),
ISNUMBER(SEARCH("chị",data_survey!BX451)),
ISNUMBER(SEARCH("anh",data_survey!BX451)),
ISNUMBER(SEARCH("ông bà",data_survey!BX451)),
ISNUMBER(SEARCH("giám hộ",data_survey!BX451))
),1,
IF(OR(
ISNUMBER(SEARCH("bản thân",data_survey!BX451)),
ISNUMBER(SEARCH("tự mình",data_survey!BX451)),
ISNUMBER(SEARCH("tự bản thân",data_survey!BX451)),
ISNUMBER(SEARCH("tiền đi làm",data_survey!BX451)),
ISNUMBER(SEARCH("nghiên cứu khoa học",data_survey!BX451)),
ISNUMBER(SEARCH("một nửa lo",data_survey!BX451))
),2,
IF(OR(
ISNUMBER(SEARCH("học bổng",data_survey!BX451)),
ISNUMBER(SEARCH("giảm học phí",data_survey!BX451)),
ISNUMBER(SEARCH("không cần HP",data_survey!BX451)),
ISNUMBER(SEARCH("sư phạm",data_survey!BX451))
),3,4)))</f>
        <v>4</v>
      </c>
      <c r="R452" s="17">
        <f>data_survey!AN451</f>
        <v>2</v>
      </c>
      <c r="S452" s="17">
        <f>data_survey!AJ451</f>
        <v>3</v>
      </c>
      <c r="T452" s="17">
        <f>data_survey!AJ451</f>
        <v>3</v>
      </c>
      <c r="U452" s="17">
        <f>data_survey!CI451</f>
        <v>0</v>
      </c>
      <c r="V452" s="17">
        <f>data_survey!CG451</f>
        <v>1</v>
      </c>
      <c r="W452" s="17">
        <f>data_survey!CE451</f>
        <v>0</v>
      </c>
      <c r="X452" s="17">
        <f>data_survey!CC451</f>
        <v>1</v>
      </c>
      <c r="Y452" s="17">
        <f>data_survey!CA451</f>
        <v>1</v>
      </c>
      <c r="Z452" s="17">
        <f>data_survey!BN451</f>
        <v>5</v>
      </c>
      <c r="AA452" s="17">
        <f>data_survey!BP451</f>
        <v>0</v>
      </c>
      <c r="AB452" s="17">
        <f>data_survey!BQ451</f>
        <v>5</v>
      </c>
      <c r="AC452" s="17">
        <f>data_survey!BT451</f>
        <v>1</v>
      </c>
      <c r="AD452" s="17">
        <f>data_survey!CU451</f>
        <v>0</v>
      </c>
      <c r="AE452" s="17">
        <f>data_survey!CV451</f>
        <v>1</v>
      </c>
      <c r="AF452" s="17">
        <f>data_survey!CW451</f>
        <v>0</v>
      </c>
      <c r="AG452" s="17">
        <f>data_survey!CO451</f>
        <v>1</v>
      </c>
      <c r="AH452" s="17">
        <f>data_survey!DA451</f>
        <v>1</v>
      </c>
      <c r="AI452" s="17">
        <f>data_survey!DC451</f>
        <v>1</v>
      </c>
      <c r="AJ452" s="17">
        <f>data_survey!DQ451</f>
        <v>0</v>
      </c>
      <c r="AK452" s="17">
        <f>data_survey!DF451</f>
        <v>0</v>
      </c>
      <c r="AL452" s="17">
        <f>if(AK452=1, data_survey!DN451, 0)</f>
        <v>0</v>
      </c>
      <c r="AM452" s="17">
        <f>data_survey!CM451</f>
        <v>6</v>
      </c>
      <c r="AN452" s="17">
        <f>data_survey!DH451</f>
        <v>0</v>
      </c>
      <c r="AO452" s="17">
        <f>data_survey!DJ451</f>
        <v>0</v>
      </c>
      <c r="AP452" s="17">
        <f>data_survey!DL451</f>
        <v>0</v>
      </c>
      <c r="AQ452" s="17">
        <f>data_survey!BC451</f>
        <v>3</v>
      </c>
      <c r="AR452" s="17">
        <f>data_survey!BD451</f>
        <v>3</v>
      </c>
      <c r="AS452" s="17">
        <f>data_survey!BE451</f>
        <v>3</v>
      </c>
      <c r="AT452" s="17">
        <f>data_survey!BF451</f>
        <v>3</v>
      </c>
      <c r="AU452" s="17">
        <f>data_survey!BG451</f>
        <v>2</v>
      </c>
      <c r="AV452" s="17">
        <f>data_survey!BH451</f>
        <v>2</v>
      </c>
      <c r="AW452" s="17">
        <f>data_survey!BI451</f>
        <v>2</v>
      </c>
      <c r="AX452" s="17">
        <f>data_survey!AP451</f>
        <v>3</v>
      </c>
      <c r="AY452" s="17">
        <f>data_survey!AQ451</f>
        <v>3</v>
      </c>
      <c r="AZ452" s="17">
        <f>data_survey!AR451</f>
        <v>3</v>
      </c>
      <c r="BA452" s="17">
        <f>data_survey!AS451</f>
        <v>2</v>
      </c>
      <c r="BB452" s="17">
        <f>data_survey!AT451</f>
        <v>4</v>
      </c>
      <c r="BC452" s="17">
        <f>data_survey!AU451</f>
        <v>4</v>
      </c>
      <c r="BD452" s="17">
        <f>data_survey!AV451</f>
        <v>4</v>
      </c>
      <c r="BE452" s="17">
        <f>data_survey!AW451</f>
        <v>1</v>
      </c>
      <c r="BF452" s="17">
        <f>data_survey!AX451</f>
        <v>2</v>
      </c>
      <c r="BG452" s="17"/>
    </row>
    <row r="453">
      <c r="A453" s="17">
        <f>if(data_survey!C452="Nam", 0, 1)</f>
        <v>1</v>
      </c>
      <c r="B453" s="17">
        <f>IFERROR(__xludf.DUMMYFUNCTION("LET(
  t, LOWER(TRIM(data_survey!E452)),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453" s="17">
        <f>IFERROR(__xludf.DUMMYFUNCTION("LET(
  t, LOWER(TRIM(data_survey!G452)),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53" s="17">
        <f>IFERROR(__xludf.DUMMYFUNCTION("LET(
  text, LOWER(data_survey!I452),
  IFERROR(
    IFS(
      REGEXMATCH(text,""ở cùng gia đình|ở trọ cùng gia đình""), 0,
      REGEXMATCH(text,""thuê trọ""), 1,
      REGEXMATCH(text,""ở ktx""), 2,
      REGEXMATCH(text,""có nhà tại khu vực đang học|c"&amp;"ó nhà|ở riêng tại chung cư""), 3,
      REGEXMATCH(text,""ở nhà người quen""), 4
    ),
  -1)
)"),1.0)</f>
        <v>1</v>
      </c>
      <c r="E453" s="17">
        <f>IFERROR(__xludf.DUMMYFUNCTION("LET(
  t, LOWER(TRIM(data_survey!K452)),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53" s="17">
        <f>IFERROR(__xludf.DUMMYFUNCTION("LET(
  t, LOWER(TRIM(data_survey!M452)),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53" s="17">
        <f>if(data_survey!O452="Có", 1, 0)</f>
        <v>0</v>
      </c>
      <c r="H453" s="17">
        <f>if(data_survey!R452="", 0, data_survey!R452)</f>
        <v>0</v>
      </c>
      <c r="I453" s="17">
        <f>data_survey!W452</f>
        <v>0</v>
      </c>
      <c r="J453" s="17">
        <f>if(data_survey!AF452="Không áp lực", 0, if(data_survey!AF452="Có chút áp lực", 1, if(data_survey!AF452="Áp lực nhiều", 2, 3)))</f>
        <v>2</v>
      </c>
      <c r="K453" s="17">
        <f>SWITCH(data_survey!AG452,
 "Không ảnh hưởng",0,
 "Có chút ảnh hưởng",1,
 "Ảnh hưởng nhiều",2,
 "Ảnh hưởng rất nhiều",3)</f>
        <v>1</v>
      </c>
      <c r="L453" s="17">
        <f>SWITCH(data_survey!AD452,
 "Không",0,
 "Có một chút",1,
 "Rất lo lắng",2)</f>
        <v>2</v>
      </c>
      <c r="M453" s="17">
        <f>SWITCH(data_survey!AE452,
 "Không",0,
 "Có một chút",1,
 "Nhiều",2)</f>
        <v>0</v>
      </c>
      <c r="N453" s="17">
        <f>data_survey!BV452</f>
        <v>4</v>
      </c>
      <c r="O453" s="17">
        <f>SWITCH(data_survey!BY452,
 "Không",0,
 "Có",1,
 "Nhiều",2)</f>
        <v>0</v>
      </c>
      <c r="P453" s="17">
        <f>if(data_survey!BW452="Không", 0, 1)</f>
        <v>0</v>
      </c>
      <c r="Q453" s="17">
        <f>IF(OR(
ISNUMBER(SEARCH("cha",data_survey!BX452)),
ISNUMBER(SEARCH("mẹ",data_survey!BX452)),
ISNUMBER(SEARCH("ba mẹ",data_survey!BX452)),
ISNUMBER(SEARCH("bame",data_survey!BX452)),
ISNUMBER(SEARCH("gia đình",data_survey!BX452)),
ISNUMBER(SEARCH("chị",data_survey!BX452)),
ISNUMBER(SEARCH("anh",data_survey!BX452)),
ISNUMBER(SEARCH("ông bà",data_survey!BX452)),
ISNUMBER(SEARCH("giám hộ",data_survey!BX452))
),1,
IF(OR(
ISNUMBER(SEARCH("bản thân",data_survey!BX452)),
ISNUMBER(SEARCH("tự mình",data_survey!BX452)),
ISNUMBER(SEARCH("tự bản thân",data_survey!BX452)),
ISNUMBER(SEARCH("tiền đi làm",data_survey!BX452)),
ISNUMBER(SEARCH("nghiên cứu khoa học",data_survey!BX452)),
ISNUMBER(SEARCH("một nửa lo",data_survey!BX452))
),2,
IF(OR(
ISNUMBER(SEARCH("học bổng",data_survey!BX452)),
ISNUMBER(SEARCH("giảm học phí",data_survey!BX452)),
ISNUMBER(SEARCH("không cần HP",data_survey!BX452)),
ISNUMBER(SEARCH("sư phạm",data_survey!BX452))
),3,4)))</f>
        <v>1</v>
      </c>
      <c r="R453" s="17">
        <f>data_survey!AN452</f>
        <v>0</v>
      </c>
      <c r="S453" s="17">
        <f>data_survey!AJ452</f>
        <v>0</v>
      </c>
      <c r="T453" s="17">
        <f>data_survey!AJ452</f>
        <v>0</v>
      </c>
      <c r="U453" s="17">
        <f>data_survey!CI452</f>
        <v>0</v>
      </c>
      <c r="V453" s="17">
        <f>data_survey!CG452</f>
        <v>0</v>
      </c>
      <c r="W453" s="17">
        <f>data_survey!CE452</f>
        <v>0</v>
      </c>
      <c r="X453" s="17">
        <f>data_survey!CC452</f>
        <v>1</v>
      </c>
      <c r="Y453" s="17">
        <f>data_survey!CA452</f>
        <v>0</v>
      </c>
      <c r="Z453" s="17">
        <f>data_survey!BN452</f>
        <v>2</v>
      </c>
      <c r="AA453" s="17">
        <f>data_survey!BP452</f>
        <v>1</v>
      </c>
      <c r="AB453" s="17">
        <f>data_survey!BQ452</f>
        <v>2</v>
      </c>
      <c r="AC453" s="17">
        <f>data_survey!BT452</f>
        <v>1</v>
      </c>
      <c r="AD453" s="17">
        <f>data_survey!CU452</f>
        <v>0</v>
      </c>
      <c r="AE453" s="17">
        <f>data_survey!CV452</f>
        <v>0</v>
      </c>
      <c r="AF453" s="17">
        <f>data_survey!CW452</f>
        <v>0</v>
      </c>
      <c r="AG453" s="17">
        <f>data_survey!CO452</f>
        <v>0</v>
      </c>
      <c r="AH453" s="17">
        <f>data_survey!DA452</f>
        <v>0</v>
      </c>
      <c r="AI453" s="17">
        <f>data_survey!DC452</f>
        <v>0</v>
      </c>
      <c r="AJ453" s="17">
        <f>data_survey!DQ452</f>
        <v>0</v>
      </c>
      <c r="AK453" s="17">
        <f>data_survey!DF452</f>
        <v>1</v>
      </c>
      <c r="AL453" s="17">
        <f>if(AK453=1, data_survey!DN452, 0)</f>
        <v>0.5</v>
      </c>
      <c r="AM453" s="17">
        <f>data_survey!CM452</f>
        <v>6</v>
      </c>
      <c r="AN453" s="17">
        <f>data_survey!DH452</f>
        <v>0</v>
      </c>
      <c r="AO453" s="17">
        <f>data_survey!DJ452</f>
        <v>1</v>
      </c>
      <c r="AP453" s="17">
        <f>data_survey!DL452</f>
        <v>0</v>
      </c>
      <c r="AQ453" s="17">
        <f>data_survey!BC452</f>
        <v>2</v>
      </c>
      <c r="AR453" s="17">
        <f>data_survey!BD452</f>
        <v>1</v>
      </c>
      <c r="AS453" s="17">
        <f>data_survey!BE452</f>
        <v>2</v>
      </c>
      <c r="AT453" s="17">
        <f>data_survey!BF452</f>
        <v>2</v>
      </c>
      <c r="AU453" s="17">
        <f>data_survey!BG452</f>
        <v>2</v>
      </c>
      <c r="AV453" s="17">
        <f>data_survey!BH452</f>
        <v>1</v>
      </c>
      <c r="AW453" s="17">
        <f>data_survey!BI452</f>
        <v>1</v>
      </c>
      <c r="AX453" s="17">
        <f>data_survey!AP452</f>
        <v>2</v>
      </c>
      <c r="AY453" s="17">
        <f>data_survey!AQ452</f>
        <v>1</v>
      </c>
      <c r="AZ453" s="17">
        <f>data_survey!AR452</f>
        <v>1</v>
      </c>
      <c r="BA453" s="17">
        <f>data_survey!AS452</f>
        <v>2</v>
      </c>
      <c r="BB453" s="17">
        <f>data_survey!AT452</f>
        <v>1</v>
      </c>
      <c r="BC453" s="17">
        <f>data_survey!AU452</f>
        <v>1</v>
      </c>
      <c r="BD453" s="17">
        <f>data_survey!AV452</f>
        <v>3</v>
      </c>
      <c r="BE453" s="17">
        <f>data_survey!AW452</f>
        <v>1</v>
      </c>
      <c r="BF453" s="17">
        <f>data_survey!AX452</f>
        <v>1</v>
      </c>
      <c r="BG453" s="17"/>
    </row>
    <row r="454">
      <c r="A454" s="17">
        <f>if(data_survey!C453="Nam", 0, 1)</f>
        <v>1</v>
      </c>
      <c r="B454" s="17">
        <f>IFERROR(__xludf.DUMMYFUNCTION("LET(
  t, LOWER(TRIM(data_survey!E453)),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454" s="17">
        <f>IFERROR(__xludf.DUMMYFUNCTION("LET(
  t, LOWER(TRIM(data_survey!G453)),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454" s="17">
        <f>IFERROR(__xludf.DUMMYFUNCTION("LET(
  text, LOWER(data_survey!I453),
  IFERROR(
    IFS(
      REGEXMATCH(text,""ở cùng gia đình|ở trọ cùng gia đình""), 0,
      REGEXMATCH(text,""thuê trọ""), 1,
      REGEXMATCH(text,""ở ktx""), 2,
      REGEXMATCH(text,""có nhà tại khu vực đang học|c"&amp;"ó nhà|ở riêng tại chung cư""), 3,
      REGEXMATCH(text,""ở nhà người quen""), 4
    ),
  -1)
)"),1.0)</f>
        <v>1</v>
      </c>
      <c r="E454" s="17">
        <f>IFERROR(__xludf.DUMMYFUNCTION("LET(
  t, LOWER(TRIM(data_survey!K453)),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54" s="17">
        <f>IFERROR(__xludf.DUMMYFUNCTION("LET(
  t, LOWER(TRIM(data_survey!M453)),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54" s="17">
        <f>if(data_survey!O453="Có", 1, 0)</f>
        <v>1</v>
      </c>
      <c r="H454" s="17">
        <f>if(data_survey!R453="", 0, data_survey!R453)</f>
        <v>1</v>
      </c>
      <c r="I454" s="17">
        <f>data_survey!W453</f>
        <v>15</v>
      </c>
      <c r="J454" s="17">
        <f>if(data_survey!AF453="Không áp lực", 0, if(data_survey!AF453="Có chút áp lực", 1, if(data_survey!AF453="Áp lực nhiều", 2, 3)))</f>
        <v>1</v>
      </c>
      <c r="K454" s="17">
        <f>SWITCH(data_survey!AG453,
 "Không ảnh hưởng",0,
 "Có chút ảnh hưởng",1,
 "Ảnh hưởng nhiều",2,
 "Ảnh hưởng rất nhiều",3)</f>
        <v>1</v>
      </c>
      <c r="L454" s="17">
        <f>SWITCH(data_survey!AD453,
 "Không",0,
 "Có một chút",1,
 "Rất lo lắng",2)</f>
        <v>1</v>
      </c>
      <c r="M454" s="17">
        <f>SWITCH(data_survey!AE453,
 "Không",0,
 "Có một chút",1,
 "Nhiều",2)</f>
        <v>0</v>
      </c>
      <c r="N454" s="17">
        <f>data_survey!BV453</f>
        <v>3</v>
      </c>
      <c r="O454" s="17">
        <f>SWITCH(data_survey!BY453,
 "Không",0,
 "Có",1,
 "Nhiều",2)</f>
        <v>0</v>
      </c>
      <c r="P454" s="17">
        <f>if(data_survey!BW453="Không", 0, 1)</f>
        <v>1</v>
      </c>
      <c r="Q454" s="17">
        <f>IF(OR(
ISNUMBER(SEARCH("cha",data_survey!BX453)),
ISNUMBER(SEARCH("mẹ",data_survey!BX453)),
ISNUMBER(SEARCH("ba mẹ",data_survey!BX453)),
ISNUMBER(SEARCH("bame",data_survey!BX453)),
ISNUMBER(SEARCH("gia đình",data_survey!BX453)),
ISNUMBER(SEARCH("chị",data_survey!BX453)),
ISNUMBER(SEARCH("anh",data_survey!BX453)),
ISNUMBER(SEARCH("ông bà",data_survey!BX453)),
ISNUMBER(SEARCH("giám hộ",data_survey!BX453))
),1,
IF(OR(
ISNUMBER(SEARCH("bản thân",data_survey!BX453)),
ISNUMBER(SEARCH("tự mình",data_survey!BX453)),
ISNUMBER(SEARCH("tự bản thân",data_survey!BX453)),
ISNUMBER(SEARCH("tiền đi làm",data_survey!BX453)),
ISNUMBER(SEARCH("nghiên cứu khoa học",data_survey!BX453)),
ISNUMBER(SEARCH("một nửa lo",data_survey!BX453))
),2,
IF(OR(
ISNUMBER(SEARCH("học bổng",data_survey!BX453)),
ISNUMBER(SEARCH("giảm học phí",data_survey!BX453)),
ISNUMBER(SEARCH("không cần HP",data_survey!BX453)),
ISNUMBER(SEARCH("sư phạm",data_survey!BX453))
),3,4)))</f>
        <v>1</v>
      </c>
      <c r="R454" s="17">
        <f>data_survey!AN453</f>
        <v>0</v>
      </c>
      <c r="S454" s="17">
        <f>data_survey!AJ453</f>
        <v>0</v>
      </c>
      <c r="T454" s="17">
        <f>data_survey!AJ453</f>
        <v>0</v>
      </c>
      <c r="U454" s="17">
        <f>data_survey!CI453</f>
        <v>1</v>
      </c>
      <c r="V454" s="17">
        <f>data_survey!CG453</f>
        <v>0</v>
      </c>
      <c r="W454" s="17">
        <f>data_survey!CE453</f>
        <v>0</v>
      </c>
      <c r="X454" s="17">
        <f>data_survey!CC453</f>
        <v>0</v>
      </c>
      <c r="Y454" s="17">
        <f>data_survey!CA453</f>
        <v>0</v>
      </c>
      <c r="Z454" s="17">
        <f>data_survey!BN453</f>
        <v>3</v>
      </c>
      <c r="AA454" s="17">
        <f>data_survey!BP453</f>
        <v>1</v>
      </c>
      <c r="AB454" s="17">
        <f>data_survey!BQ453</f>
        <v>2</v>
      </c>
      <c r="AC454" s="17">
        <f>data_survey!BT453</f>
        <v>1</v>
      </c>
      <c r="AD454" s="17">
        <f>data_survey!CU453</f>
        <v>0</v>
      </c>
      <c r="AE454" s="17">
        <f>data_survey!CV453</f>
        <v>1</v>
      </c>
      <c r="AF454" s="17">
        <f>data_survey!CW453</f>
        <v>0</v>
      </c>
      <c r="AG454" s="17">
        <f>data_survey!CO453</f>
        <v>0</v>
      </c>
      <c r="AH454" s="17">
        <f>data_survey!DA453</f>
        <v>1</v>
      </c>
      <c r="AI454" s="17">
        <f>data_survey!DC453</f>
        <v>1</v>
      </c>
      <c r="AJ454" s="17">
        <f>data_survey!DQ453</f>
        <v>0</v>
      </c>
      <c r="AK454" s="17">
        <f>data_survey!DF453</f>
        <v>1</v>
      </c>
      <c r="AL454" s="17">
        <f>if(AK454=1, data_survey!DN453, 0)</f>
        <v>0.5</v>
      </c>
      <c r="AM454" s="17">
        <f>data_survey!CM453</f>
        <v>6</v>
      </c>
      <c r="AN454" s="17">
        <f>data_survey!DH453</f>
        <v>0</v>
      </c>
      <c r="AO454" s="17">
        <f>data_survey!DJ453</f>
        <v>1</v>
      </c>
      <c r="AP454" s="17">
        <f>data_survey!DL453</f>
        <v>0</v>
      </c>
      <c r="AQ454" s="17">
        <f>data_survey!BC453</f>
        <v>1</v>
      </c>
      <c r="AR454" s="17">
        <f>data_survey!BD453</f>
        <v>1</v>
      </c>
      <c r="AS454" s="17">
        <f>data_survey!BE453</f>
        <v>2</v>
      </c>
      <c r="AT454" s="17">
        <f>data_survey!BF453</f>
        <v>1</v>
      </c>
      <c r="AU454" s="17">
        <f>data_survey!BG453</f>
        <v>2</v>
      </c>
      <c r="AV454" s="17">
        <f>data_survey!BH453</f>
        <v>1</v>
      </c>
      <c r="AW454" s="17">
        <f>data_survey!BI453</f>
        <v>1</v>
      </c>
      <c r="AX454" s="17">
        <f>data_survey!AP453</f>
        <v>4</v>
      </c>
      <c r="AY454" s="17">
        <f>data_survey!AQ453</f>
        <v>2</v>
      </c>
      <c r="AZ454" s="17">
        <f>data_survey!AR453</f>
        <v>3</v>
      </c>
      <c r="BA454" s="17">
        <f>data_survey!AS453</f>
        <v>3</v>
      </c>
      <c r="BB454" s="17">
        <f>data_survey!AT453</f>
        <v>2</v>
      </c>
      <c r="BC454" s="17">
        <f>data_survey!AU453</f>
        <v>1</v>
      </c>
      <c r="BD454" s="17">
        <f>data_survey!AV453</f>
        <v>3</v>
      </c>
      <c r="BE454" s="17">
        <f>data_survey!AW453</f>
        <v>2</v>
      </c>
      <c r="BF454" s="17">
        <f>data_survey!AX453</f>
        <v>1</v>
      </c>
      <c r="BG454" s="17"/>
    </row>
    <row r="455">
      <c r="A455" s="17">
        <f>if(data_survey!C454="Nam", 0, 1)</f>
        <v>1</v>
      </c>
      <c r="B455" s="17">
        <f>IFERROR(__xludf.DUMMYFUNCTION("LET(
  t, LOWER(TRIM(data_survey!E454)),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455" s="17">
        <f>IFERROR(__xludf.DUMMYFUNCTION("LET(
  t, LOWER(TRIM(data_survey!G454)),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55" s="17">
        <f>IFERROR(__xludf.DUMMYFUNCTION("LET(
  text, LOWER(data_survey!I454),
  IFERROR(
    IFS(
      REGEXMATCH(text,""ở cùng gia đình|ở trọ cùng gia đình""), 0,
      REGEXMATCH(text,""thuê trọ""), 1,
      REGEXMATCH(text,""ở ktx""), 2,
      REGEXMATCH(text,""có nhà tại khu vực đang học|c"&amp;"ó nhà|ở riêng tại chung cư""), 3,
      REGEXMATCH(text,""ở nhà người quen""), 4
    ),
  -1)
)"),0.0)</f>
        <v>0</v>
      </c>
      <c r="E455" s="17">
        <f>IFERROR(__xludf.DUMMYFUNCTION("LET(
  t, LOWER(TRIM(data_survey!K454)),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55" s="17">
        <f>IFERROR(__xludf.DUMMYFUNCTION("LET(
  t, LOWER(TRIM(data_survey!M454)),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55" s="17">
        <f>if(data_survey!O454="Có", 1, 0)</f>
        <v>1</v>
      </c>
      <c r="H455" s="17">
        <f>if(data_survey!R454="", 0, data_survey!R454)</f>
        <v>2</v>
      </c>
      <c r="I455" s="17">
        <f>data_survey!W454</f>
        <v>40</v>
      </c>
      <c r="J455" s="17">
        <f>if(data_survey!AF454="Không áp lực", 0, if(data_survey!AF454="Có chút áp lực", 1, if(data_survey!AF454="Áp lực nhiều", 2, 3)))</f>
        <v>1</v>
      </c>
      <c r="K455" s="17">
        <f>SWITCH(data_survey!AG454,
 "Không ảnh hưởng",0,
 "Có chút ảnh hưởng",1,
 "Ảnh hưởng nhiều",2,
 "Ảnh hưởng rất nhiều",3)</f>
        <v>1</v>
      </c>
      <c r="L455" s="17">
        <f>SWITCH(data_survey!AD454,
 "Không",0,
 "Có một chút",1,
 "Rất lo lắng",2)</f>
        <v>2</v>
      </c>
      <c r="M455" s="17">
        <f>SWITCH(data_survey!AE454,
 "Không",0,
 "Có một chút",1,
 "Nhiều",2)</f>
        <v>0</v>
      </c>
      <c r="N455" s="17">
        <f>data_survey!BV454</f>
        <v>1</v>
      </c>
      <c r="O455" s="17">
        <f>SWITCH(data_survey!BY454,
 "Không",0,
 "Có",1,
 "Nhiều",2)</f>
        <v>1</v>
      </c>
      <c r="P455" s="17">
        <f>if(data_survey!BW454="Không", 0, 1)</f>
        <v>0</v>
      </c>
      <c r="Q455" s="17">
        <f>IF(OR(
ISNUMBER(SEARCH("cha",data_survey!BX454)),
ISNUMBER(SEARCH("mẹ",data_survey!BX454)),
ISNUMBER(SEARCH("ba mẹ",data_survey!BX454)),
ISNUMBER(SEARCH("bame",data_survey!BX454)),
ISNUMBER(SEARCH("gia đình",data_survey!BX454)),
ISNUMBER(SEARCH("chị",data_survey!BX454)),
ISNUMBER(SEARCH("anh",data_survey!BX454)),
ISNUMBER(SEARCH("ông bà",data_survey!BX454)),
ISNUMBER(SEARCH("giám hộ",data_survey!BX454))
),1,
IF(OR(
ISNUMBER(SEARCH("bản thân",data_survey!BX454)),
ISNUMBER(SEARCH("tự mình",data_survey!BX454)),
ISNUMBER(SEARCH("tự bản thân",data_survey!BX454)),
ISNUMBER(SEARCH("tiền đi làm",data_survey!BX454)),
ISNUMBER(SEARCH("nghiên cứu khoa học",data_survey!BX454)),
ISNUMBER(SEARCH("một nửa lo",data_survey!BX454))
),2,
IF(OR(
ISNUMBER(SEARCH("học bổng",data_survey!BX454)),
ISNUMBER(SEARCH("giảm học phí",data_survey!BX454)),
ISNUMBER(SEARCH("không cần HP",data_survey!BX454)),
ISNUMBER(SEARCH("sư phạm",data_survey!BX454))
),3,4)))</f>
        <v>1</v>
      </c>
      <c r="R455" s="17">
        <f>data_survey!AN454</f>
        <v>1</v>
      </c>
      <c r="S455" s="17">
        <f>data_survey!AJ454</f>
        <v>2</v>
      </c>
      <c r="T455" s="17">
        <f>data_survey!AJ454</f>
        <v>2</v>
      </c>
      <c r="U455" s="17">
        <f>data_survey!CI454</f>
        <v>0</v>
      </c>
      <c r="V455" s="17">
        <f>data_survey!CG454</f>
        <v>0</v>
      </c>
      <c r="W455" s="17">
        <f>data_survey!CE454</f>
        <v>0</v>
      </c>
      <c r="X455" s="17">
        <f>data_survey!CC454</f>
        <v>1</v>
      </c>
      <c r="Y455" s="17">
        <f>data_survey!CA454</f>
        <v>0</v>
      </c>
      <c r="Z455" s="17">
        <f>data_survey!BN454</f>
        <v>4</v>
      </c>
      <c r="AA455" s="17">
        <f>data_survey!BP454</f>
        <v>1</v>
      </c>
      <c r="AB455" s="17">
        <f>data_survey!BQ454</f>
        <v>1</v>
      </c>
      <c r="AC455" s="17">
        <f>data_survey!BT454</f>
        <v>1</v>
      </c>
      <c r="AD455" s="17">
        <f>data_survey!CU454</f>
        <v>0</v>
      </c>
      <c r="AE455" s="17">
        <f>data_survey!CV454</f>
        <v>0</v>
      </c>
      <c r="AF455" s="17">
        <f>data_survey!CW454</f>
        <v>0</v>
      </c>
      <c r="AG455" s="17">
        <f>data_survey!CO454</f>
        <v>2</v>
      </c>
      <c r="AH455" s="17">
        <f>data_survey!DA454</f>
        <v>0</v>
      </c>
      <c r="AI455" s="17">
        <f>data_survey!DC454</f>
        <v>0</v>
      </c>
      <c r="AJ455" s="17">
        <f>data_survey!DQ454</f>
        <v>0</v>
      </c>
      <c r="AK455" s="17">
        <f>data_survey!DF454</f>
        <v>0</v>
      </c>
      <c r="AL455" s="17">
        <f>if(AK455=1, data_survey!DN454, 0)</f>
        <v>0</v>
      </c>
      <c r="AM455" s="17">
        <f>data_survey!CM454</f>
        <v>6</v>
      </c>
      <c r="AN455" s="17">
        <f>data_survey!DH454</f>
        <v>0</v>
      </c>
      <c r="AO455" s="17">
        <f>data_survey!DJ454</f>
        <v>0</v>
      </c>
      <c r="AP455" s="17">
        <f>data_survey!DL454</f>
        <v>0</v>
      </c>
      <c r="AQ455" s="17">
        <f>data_survey!BC454</f>
        <v>1</v>
      </c>
      <c r="AR455" s="17">
        <f>data_survey!BD454</f>
        <v>1</v>
      </c>
      <c r="AS455" s="17">
        <f>data_survey!BE454</f>
        <v>1</v>
      </c>
      <c r="AT455" s="17">
        <f>data_survey!BF454</f>
        <v>1</v>
      </c>
      <c r="AU455" s="17">
        <f>data_survey!BG454</f>
        <v>3</v>
      </c>
      <c r="AV455" s="17">
        <f>data_survey!BH454</f>
        <v>1</v>
      </c>
      <c r="AW455" s="17">
        <f>data_survey!BI454</f>
        <v>1</v>
      </c>
      <c r="AX455" s="17">
        <f>data_survey!AP454</f>
        <v>1</v>
      </c>
      <c r="AY455" s="17">
        <f>data_survey!AQ454</f>
        <v>1</v>
      </c>
      <c r="AZ455" s="17">
        <f>data_survey!AR454</f>
        <v>1</v>
      </c>
      <c r="BA455" s="17">
        <f>data_survey!AS454</f>
        <v>1</v>
      </c>
      <c r="BB455" s="17">
        <f>data_survey!AT454</f>
        <v>2</v>
      </c>
      <c r="BC455" s="17">
        <f>data_survey!AU454</f>
        <v>1</v>
      </c>
      <c r="BD455" s="17">
        <f>data_survey!AV454</f>
        <v>1</v>
      </c>
      <c r="BE455" s="17">
        <f>data_survey!AW454</f>
        <v>1</v>
      </c>
      <c r="BF455" s="17">
        <f>data_survey!AX454</f>
        <v>2</v>
      </c>
      <c r="BG455" s="17"/>
    </row>
    <row r="456">
      <c r="A456" s="17">
        <f>if(data_survey!C455="Nam", 0, 1)</f>
        <v>0</v>
      </c>
      <c r="B456" s="17">
        <f>IFERROR(__xludf.DUMMYFUNCTION("LET(
  t, LOWER(TRIM(data_survey!E455)),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56" s="17">
        <f>IFERROR(__xludf.DUMMYFUNCTION("LET(
  t, LOWER(TRIM(data_survey!G455)),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56" s="17">
        <f>IFERROR(__xludf.DUMMYFUNCTION("LET(
  text, LOWER(data_survey!I455),
  IFERROR(
    IFS(
      REGEXMATCH(text,""ở cùng gia đình|ở trọ cùng gia đình""), 0,
      REGEXMATCH(text,""thuê trọ""), 1,
      REGEXMATCH(text,""ở ktx""), 2,
      REGEXMATCH(text,""có nhà tại khu vực đang học|c"&amp;"ó nhà|ở riêng tại chung cư""), 3,
      REGEXMATCH(text,""ở nhà người quen""), 4
    ),
  -1)
)"),0.0)</f>
        <v>0</v>
      </c>
      <c r="E456" s="17">
        <f>IFERROR(__xludf.DUMMYFUNCTION("LET(
  t, LOWER(TRIM(data_survey!K455)),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56" s="17">
        <f>IFERROR(__xludf.DUMMYFUNCTION("LET(
  t, LOWER(TRIM(data_survey!M455)),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56" s="17">
        <f>if(data_survey!O455="Có", 1, 0)</f>
        <v>0</v>
      </c>
      <c r="H456" s="17">
        <f>if(data_survey!R455="", 0, data_survey!R455)</f>
        <v>0</v>
      </c>
      <c r="I456" s="17">
        <f>data_survey!W455</f>
        <v>0</v>
      </c>
      <c r="J456" s="17">
        <f>if(data_survey!AF455="Không áp lực", 0, if(data_survey!AF455="Có chút áp lực", 1, if(data_survey!AF455="Áp lực nhiều", 2, 3)))</f>
        <v>0</v>
      </c>
      <c r="K456" s="17">
        <f>SWITCH(data_survey!AG455,
 "Không ảnh hưởng",0,
 "Có chút ảnh hưởng",1,
 "Ảnh hưởng nhiều",2,
 "Ảnh hưởng rất nhiều",3)</f>
        <v>0</v>
      </c>
      <c r="L456" s="17">
        <f>SWITCH(data_survey!AD455,
 "Không",0,
 "Có một chút",1,
 "Rất lo lắng",2)</f>
        <v>1</v>
      </c>
      <c r="M456" s="17">
        <f>SWITCH(data_survey!AE455,
 "Không",0,
 "Có một chút",1,
 "Nhiều",2)</f>
        <v>0</v>
      </c>
      <c r="N456" s="17">
        <f>data_survey!BV455</f>
        <v>2</v>
      </c>
      <c r="O456" s="17">
        <f>SWITCH(data_survey!BY455,
 "Không",0,
 "Có",1,
 "Nhiều",2)</f>
        <v>1</v>
      </c>
      <c r="P456" s="17">
        <f>if(data_survey!BW455="Không", 0, 1)</f>
        <v>0</v>
      </c>
      <c r="Q456" s="17">
        <f>IF(OR(
ISNUMBER(SEARCH("cha",data_survey!BX455)),
ISNUMBER(SEARCH("mẹ",data_survey!BX455)),
ISNUMBER(SEARCH("ba mẹ",data_survey!BX455)),
ISNUMBER(SEARCH("bame",data_survey!BX455)),
ISNUMBER(SEARCH("gia đình",data_survey!BX455)),
ISNUMBER(SEARCH("chị",data_survey!BX455)),
ISNUMBER(SEARCH("anh",data_survey!BX455)),
ISNUMBER(SEARCH("ông bà",data_survey!BX455)),
ISNUMBER(SEARCH("giám hộ",data_survey!BX455))
),1,
IF(OR(
ISNUMBER(SEARCH("bản thân",data_survey!BX455)),
ISNUMBER(SEARCH("tự mình",data_survey!BX455)),
ISNUMBER(SEARCH("tự bản thân",data_survey!BX455)),
ISNUMBER(SEARCH("tiền đi làm",data_survey!BX455)),
ISNUMBER(SEARCH("nghiên cứu khoa học",data_survey!BX455)),
ISNUMBER(SEARCH("một nửa lo",data_survey!BX455))
),2,
IF(OR(
ISNUMBER(SEARCH("học bổng",data_survey!BX455)),
ISNUMBER(SEARCH("giảm học phí",data_survey!BX455)),
ISNUMBER(SEARCH("không cần HP",data_survey!BX455)),
ISNUMBER(SEARCH("sư phạm",data_survey!BX455))
),3,4)))</f>
        <v>1</v>
      </c>
      <c r="R456" s="17">
        <f>data_survey!AN455</f>
        <v>0</v>
      </c>
      <c r="S456" s="17">
        <f>data_survey!AJ455</f>
        <v>0</v>
      </c>
      <c r="T456" s="17">
        <f>data_survey!AJ455</f>
        <v>0</v>
      </c>
      <c r="U456" s="17">
        <f>data_survey!CI455</f>
        <v>0</v>
      </c>
      <c r="V456" s="17">
        <f>data_survey!CG455</f>
        <v>0</v>
      </c>
      <c r="W456" s="17">
        <f>data_survey!CE455</f>
        <v>0</v>
      </c>
      <c r="X456" s="17">
        <f>data_survey!CC455</f>
        <v>0</v>
      </c>
      <c r="Y456" s="17">
        <f>data_survey!CA455</f>
        <v>0</v>
      </c>
      <c r="Z456" s="17">
        <f>data_survey!BN455</f>
        <v>1</v>
      </c>
      <c r="AA456" s="17">
        <f>data_survey!BP455</f>
        <v>0</v>
      </c>
      <c r="AB456" s="17">
        <f>data_survey!BQ455</f>
        <v>1</v>
      </c>
      <c r="AC456" s="17">
        <f>data_survey!BT455</f>
        <v>0</v>
      </c>
      <c r="AD456" s="17">
        <f>data_survey!CU455</f>
        <v>0</v>
      </c>
      <c r="AE456" s="17">
        <f>data_survey!CV455</f>
        <v>0</v>
      </c>
      <c r="AF456" s="17">
        <f>data_survey!CW455</f>
        <v>0</v>
      </c>
      <c r="AG456" s="17">
        <f>data_survey!CO455</f>
        <v>0</v>
      </c>
      <c r="AH456" s="17">
        <f>data_survey!DA455</f>
        <v>0</v>
      </c>
      <c r="AI456" s="17">
        <f>data_survey!DC455</f>
        <v>0</v>
      </c>
      <c r="AJ456" s="17">
        <f>data_survey!DQ455</f>
        <v>0</v>
      </c>
      <c r="AK456" s="17">
        <f>data_survey!DF455</f>
        <v>1</v>
      </c>
      <c r="AL456" s="17">
        <f>if(AK456=1, data_survey!DN455, 0)</f>
        <v>0.5</v>
      </c>
      <c r="AM456" s="17">
        <f>data_survey!CM455</f>
        <v>0.75</v>
      </c>
      <c r="AN456" s="17">
        <f>data_survey!DH455</f>
        <v>0</v>
      </c>
      <c r="AO456" s="17">
        <f>data_survey!DJ455</f>
        <v>0</v>
      </c>
      <c r="AP456" s="17">
        <f>data_survey!DL455</f>
        <v>0</v>
      </c>
      <c r="AQ456" s="17">
        <f>data_survey!BC455</f>
        <v>1</v>
      </c>
      <c r="AR456" s="17">
        <f>data_survey!BD455</f>
        <v>1</v>
      </c>
      <c r="AS456" s="17">
        <f>data_survey!BE455</f>
        <v>1</v>
      </c>
      <c r="AT456" s="17">
        <f>data_survey!BF455</f>
        <v>1</v>
      </c>
      <c r="AU456" s="17">
        <f>data_survey!BG455</f>
        <v>1</v>
      </c>
      <c r="AV456" s="17">
        <f>data_survey!BH455</f>
        <v>1</v>
      </c>
      <c r="AW456" s="17">
        <f>data_survey!BI455</f>
        <v>1</v>
      </c>
      <c r="AX456" s="17">
        <f>data_survey!AP455</f>
        <v>2</v>
      </c>
      <c r="AY456" s="17">
        <f>data_survey!AQ455</f>
        <v>1</v>
      </c>
      <c r="AZ456" s="17">
        <f>data_survey!AR455</f>
        <v>1</v>
      </c>
      <c r="BA456" s="17">
        <f>data_survey!AS455</f>
        <v>1</v>
      </c>
      <c r="BB456" s="17">
        <f>data_survey!AT455</f>
        <v>1</v>
      </c>
      <c r="BC456" s="17">
        <f>data_survey!AU455</f>
        <v>1</v>
      </c>
      <c r="BD456" s="17">
        <f>data_survey!AV455</f>
        <v>2</v>
      </c>
      <c r="BE456" s="17">
        <f>data_survey!AW455</f>
        <v>1</v>
      </c>
      <c r="BF456" s="17">
        <f>data_survey!AX455</f>
        <v>1</v>
      </c>
      <c r="BG456" s="17"/>
    </row>
    <row r="457">
      <c r="A457" s="17">
        <f>if(data_survey!C456="Nam", 0, 1)</f>
        <v>1</v>
      </c>
      <c r="B457" s="17">
        <f>IFERROR(__xludf.DUMMYFUNCTION("LET(
  t, LOWER(TRIM(data_survey!E456)),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57" s="17">
        <f>IFERROR(__xludf.DUMMYFUNCTION("LET(
  t, LOWER(TRIM(data_survey!G456)),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57" s="17">
        <f>IFERROR(__xludf.DUMMYFUNCTION("LET(
  text, LOWER(data_survey!I456),
  IFERROR(
    IFS(
      REGEXMATCH(text,""ở cùng gia đình|ở trọ cùng gia đình""), 0,
      REGEXMATCH(text,""thuê trọ""), 1,
      REGEXMATCH(text,""ở ktx""), 2,
      REGEXMATCH(text,""có nhà tại khu vực đang học|c"&amp;"ó nhà|ở riêng tại chung cư""), 3,
      REGEXMATCH(text,""ở nhà người quen""), 4
    ),
  -1)
)"),0.0)</f>
        <v>0</v>
      </c>
      <c r="E457" s="17">
        <f>IFERROR(__xludf.DUMMYFUNCTION("LET(
  t, LOWER(TRIM(data_survey!K456)),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57" s="17">
        <f>IFERROR(__xludf.DUMMYFUNCTION("LET(
  t, LOWER(TRIM(data_survey!M456)),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57" s="17">
        <f>if(data_survey!O456="Có", 1, 0)</f>
        <v>0</v>
      </c>
      <c r="H457" s="17">
        <f>if(data_survey!R456="", 0, data_survey!R456)</f>
        <v>0</v>
      </c>
      <c r="I457" s="17">
        <f>data_survey!W456</f>
        <v>0</v>
      </c>
      <c r="J457" s="17">
        <f>if(data_survey!AF456="Không áp lực", 0, if(data_survey!AF456="Có chút áp lực", 1, if(data_survey!AF456="Áp lực nhiều", 2, 3)))</f>
        <v>1</v>
      </c>
      <c r="K457" s="17">
        <f>SWITCH(data_survey!AG456,
 "Không ảnh hưởng",0,
 "Có chút ảnh hưởng",1,
 "Ảnh hưởng nhiều",2,
 "Ảnh hưởng rất nhiều",3)</f>
        <v>2</v>
      </c>
      <c r="L457" s="17">
        <f>SWITCH(data_survey!AD456,
 "Không",0,
 "Có một chút",1,
 "Rất lo lắng",2)</f>
        <v>1</v>
      </c>
      <c r="M457" s="17">
        <f>SWITCH(data_survey!AE456,
 "Không",0,
 "Có một chút",1,
 "Nhiều",2)</f>
        <v>1</v>
      </c>
      <c r="N457" s="17">
        <f>data_survey!BV456</f>
        <v>2</v>
      </c>
      <c r="O457" s="17">
        <f>SWITCH(data_survey!BY456,
 "Không",0,
 "Có",1,
 "Nhiều",2)</f>
        <v>1</v>
      </c>
      <c r="P457" s="17">
        <f>if(data_survey!BW456="Không", 0, 1)</f>
        <v>1</v>
      </c>
      <c r="Q457" s="17">
        <f>IF(OR(
ISNUMBER(SEARCH("cha",data_survey!BX456)),
ISNUMBER(SEARCH("mẹ",data_survey!BX456)),
ISNUMBER(SEARCH("ba mẹ",data_survey!BX456)),
ISNUMBER(SEARCH("bame",data_survey!BX456)),
ISNUMBER(SEARCH("gia đình",data_survey!BX456)),
ISNUMBER(SEARCH("chị",data_survey!BX456)),
ISNUMBER(SEARCH("anh",data_survey!BX456)),
ISNUMBER(SEARCH("ông bà",data_survey!BX456)),
ISNUMBER(SEARCH("giám hộ",data_survey!BX456))
),1,
IF(OR(
ISNUMBER(SEARCH("bản thân",data_survey!BX456)),
ISNUMBER(SEARCH("tự mình",data_survey!BX456)),
ISNUMBER(SEARCH("tự bản thân",data_survey!BX456)),
ISNUMBER(SEARCH("tiền đi làm",data_survey!BX456)),
ISNUMBER(SEARCH("nghiên cứu khoa học",data_survey!BX456)),
ISNUMBER(SEARCH("một nửa lo",data_survey!BX456))
),2,
IF(OR(
ISNUMBER(SEARCH("học bổng",data_survey!BX456)),
ISNUMBER(SEARCH("giảm học phí",data_survey!BX456)),
ISNUMBER(SEARCH("không cần HP",data_survey!BX456)),
ISNUMBER(SEARCH("sư phạm",data_survey!BX456))
),3,4)))</f>
        <v>1</v>
      </c>
      <c r="R457" s="17">
        <f>data_survey!AN456</f>
        <v>0</v>
      </c>
      <c r="S457" s="17">
        <f>data_survey!AJ456</f>
        <v>0</v>
      </c>
      <c r="T457" s="17">
        <f>data_survey!AJ456</f>
        <v>0</v>
      </c>
      <c r="U457" s="17">
        <f>data_survey!CI456</f>
        <v>0</v>
      </c>
      <c r="V457" s="17">
        <f>data_survey!CG456</f>
        <v>0</v>
      </c>
      <c r="W457" s="17">
        <f>data_survey!CE456</f>
        <v>0</v>
      </c>
      <c r="X457" s="17">
        <f>data_survey!CC456</f>
        <v>0</v>
      </c>
      <c r="Y457" s="17">
        <f>data_survey!CA456</f>
        <v>1</v>
      </c>
      <c r="Z457" s="17">
        <f>data_survey!BN456</f>
        <v>2</v>
      </c>
      <c r="AA457" s="17">
        <f>data_survey!BP456</f>
        <v>0</v>
      </c>
      <c r="AB457" s="17">
        <f>data_survey!BQ456</f>
        <v>1</v>
      </c>
      <c r="AC457" s="17">
        <f>data_survey!BT456</f>
        <v>0</v>
      </c>
      <c r="AD457" s="17">
        <f>data_survey!CU456</f>
        <v>0</v>
      </c>
      <c r="AE457" s="17">
        <f>data_survey!CV456</f>
        <v>1</v>
      </c>
      <c r="AF457" s="17">
        <f>data_survey!CW456</f>
        <v>0</v>
      </c>
      <c r="AG457" s="17">
        <f>data_survey!CO456</f>
        <v>1</v>
      </c>
      <c r="AH457" s="17">
        <f>data_survey!DA456</f>
        <v>1</v>
      </c>
      <c r="AI457" s="17">
        <f>data_survey!DC456</f>
        <v>1</v>
      </c>
      <c r="AJ457" s="17">
        <f>data_survey!DQ456</f>
        <v>0</v>
      </c>
      <c r="AK457" s="17">
        <f>data_survey!DF456</f>
        <v>0</v>
      </c>
      <c r="AL457" s="17">
        <f>if(AK457=1, data_survey!DN456, 0)</f>
        <v>0</v>
      </c>
      <c r="AM457" s="17">
        <f>data_survey!CM456</f>
        <v>6</v>
      </c>
      <c r="AN457" s="17">
        <f>data_survey!DH456</f>
        <v>0</v>
      </c>
      <c r="AO457" s="17">
        <f>data_survey!DJ456</f>
        <v>0</v>
      </c>
      <c r="AP457" s="17">
        <f>data_survey!DL456</f>
        <v>0</v>
      </c>
      <c r="AQ457" s="17">
        <f>data_survey!BC456</f>
        <v>3</v>
      </c>
      <c r="AR457" s="17">
        <f>data_survey!BD456</f>
        <v>1</v>
      </c>
      <c r="AS457" s="17">
        <f>data_survey!BE456</f>
        <v>2</v>
      </c>
      <c r="AT457" s="17">
        <f>data_survey!BF456</f>
        <v>2</v>
      </c>
      <c r="AU457" s="17">
        <f>data_survey!BG456</f>
        <v>4</v>
      </c>
      <c r="AV457" s="17">
        <f>data_survey!BH456</f>
        <v>1</v>
      </c>
      <c r="AW457" s="17">
        <f>data_survey!BI456</f>
        <v>2</v>
      </c>
      <c r="AX457" s="17">
        <f>data_survey!AP456</f>
        <v>3</v>
      </c>
      <c r="AY457" s="17">
        <f>data_survey!AQ456</f>
        <v>2</v>
      </c>
      <c r="AZ457" s="17">
        <f>data_survey!AR456</f>
        <v>3</v>
      </c>
      <c r="BA457" s="17">
        <f>data_survey!AS456</f>
        <v>2</v>
      </c>
      <c r="BB457" s="17">
        <f>data_survey!AT456</f>
        <v>1</v>
      </c>
      <c r="BC457" s="17">
        <f>data_survey!AU456</f>
        <v>2</v>
      </c>
      <c r="BD457" s="17">
        <f>data_survey!AV456</f>
        <v>2</v>
      </c>
      <c r="BE457" s="17">
        <f>data_survey!AW456</f>
        <v>1</v>
      </c>
      <c r="BF457" s="17">
        <f>data_survey!AX456</f>
        <v>1</v>
      </c>
      <c r="BG457" s="17"/>
    </row>
    <row r="458">
      <c r="A458" s="17">
        <f>if(data_survey!C457="Nam", 0, 1)</f>
        <v>0</v>
      </c>
      <c r="B458" s="17">
        <f>IFERROR(__xludf.DUMMYFUNCTION("LET(
  t, LOWER(TRIM(data_survey!E457)),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58" s="17">
        <f>IFERROR(__xludf.DUMMYFUNCTION("LET(
  t, LOWER(TRIM(data_survey!G457)),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58" s="17">
        <f>IFERROR(__xludf.DUMMYFUNCTION("LET(
  text, LOWER(data_survey!I457),
  IFERROR(
    IFS(
      REGEXMATCH(text,""ở cùng gia đình|ở trọ cùng gia đình""), 0,
      REGEXMATCH(text,""thuê trọ""), 1,
      REGEXMATCH(text,""ở ktx""), 2,
      REGEXMATCH(text,""có nhà tại khu vực đang học|c"&amp;"ó nhà|ở riêng tại chung cư""), 3,
      REGEXMATCH(text,""ở nhà người quen""), 4
    ),
  -1)
)"),1.0)</f>
        <v>1</v>
      </c>
      <c r="E458" s="17">
        <f>IFERROR(__xludf.DUMMYFUNCTION("LET(
  t, LOWER(TRIM(data_survey!K457)),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58" s="17">
        <f>IFERROR(__xludf.DUMMYFUNCTION("LET(
  t, LOWER(TRIM(data_survey!M457)),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58" s="17">
        <f>if(data_survey!O457="Có", 1, 0)</f>
        <v>0</v>
      </c>
      <c r="H458" s="17">
        <f>if(data_survey!R457="", 0, data_survey!R457)</f>
        <v>0</v>
      </c>
      <c r="I458" s="17">
        <f>data_survey!W457</f>
        <v>0</v>
      </c>
      <c r="J458" s="17">
        <f>if(data_survey!AF457="Không áp lực", 0, if(data_survey!AF457="Có chút áp lực", 1, if(data_survey!AF457="Áp lực nhiều", 2, 3)))</f>
        <v>1</v>
      </c>
      <c r="K458" s="17">
        <f>SWITCH(data_survey!AG457,
 "Không ảnh hưởng",0,
 "Có chút ảnh hưởng",1,
 "Ảnh hưởng nhiều",2,
 "Ảnh hưởng rất nhiều",3)</f>
        <v>0</v>
      </c>
      <c r="L458" s="17">
        <f>SWITCH(data_survey!AD457,
 "Không",0,
 "Có một chút",1,
 "Rất lo lắng",2)</f>
        <v>2</v>
      </c>
      <c r="M458" s="17">
        <f>SWITCH(data_survey!AE457,
 "Không",0,
 "Có một chút",1,
 "Nhiều",2)</f>
        <v>1</v>
      </c>
      <c r="N458" s="17">
        <f>data_survey!BV457</f>
        <v>5</v>
      </c>
      <c r="O458" s="17">
        <f>SWITCH(data_survey!BY457,
 "Không",0,
 "Có",1,
 "Nhiều",2)</f>
        <v>0</v>
      </c>
      <c r="P458" s="17">
        <f>if(data_survey!BW457="Không", 0, 1)</f>
        <v>0</v>
      </c>
      <c r="Q458" s="17">
        <f>IF(OR(
ISNUMBER(SEARCH("cha",data_survey!BX457)),
ISNUMBER(SEARCH("mẹ",data_survey!BX457)),
ISNUMBER(SEARCH("ba mẹ",data_survey!BX457)),
ISNUMBER(SEARCH("bame",data_survey!BX457)),
ISNUMBER(SEARCH("gia đình",data_survey!BX457)),
ISNUMBER(SEARCH("chị",data_survey!BX457)),
ISNUMBER(SEARCH("anh",data_survey!BX457)),
ISNUMBER(SEARCH("ông bà",data_survey!BX457)),
ISNUMBER(SEARCH("giám hộ",data_survey!BX457))
),1,
IF(OR(
ISNUMBER(SEARCH("bản thân",data_survey!BX457)),
ISNUMBER(SEARCH("tự mình",data_survey!BX457)),
ISNUMBER(SEARCH("tự bản thân",data_survey!BX457)),
ISNUMBER(SEARCH("tiền đi làm",data_survey!BX457)),
ISNUMBER(SEARCH("nghiên cứu khoa học",data_survey!BX457)),
ISNUMBER(SEARCH("một nửa lo",data_survey!BX457))
),2,
IF(OR(
ISNUMBER(SEARCH("học bổng",data_survey!BX457)),
ISNUMBER(SEARCH("giảm học phí",data_survey!BX457)),
ISNUMBER(SEARCH("không cần HP",data_survey!BX457)),
ISNUMBER(SEARCH("sư phạm",data_survey!BX457))
),3,4)))</f>
        <v>1</v>
      </c>
      <c r="R458" s="17">
        <f>data_survey!AN457</f>
        <v>0</v>
      </c>
      <c r="S458" s="17">
        <f>data_survey!AJ457</f>
        <v>0</v>
      </c>
      <c r="T458" s="17">
        <f>data_survey!AJ457</f>
        <v>0</v>
      </c>
      <c r="U458" s="17">
        <f>data_survey!CI457</f>
        <v>0</v>
      </c>
      <c r="V458" s="17">
        <f>data_survey!CG457</f>
        <v>0</v>
      </c>
      <c r="W458" s="17">
        <f>data_survey!CE457</f>
        <v>0</v>
      </c>
      <c r="X458" s="17">
        <f>data_survey!CC457</f>
        <v>0</v>
      </c>
      <c r="Y458" s="17">
        <f>data_survey!CA457</f>
        <v>0</v>
      </c>
      <c r="Z458" s="17">
        <f>data_survey!BN457</f>
        <v>3</v>
      </c>
      <c r="AA458" s="17">
        <f>data_survey!BP457</f>
        <v>0</v>
      </c>
      <c r="AB458" s="17">
        <f>data_survey!BQ457</f>
        <v>1</v>
      </c>
      <c r="AC458" s="17">
        <f>data_survey!BT457</f>
        <v>1</v>
      </c>
      <c r="AD458" s="17">
        <f>data_survey!CU457</f>
        <v>0</v>
      </c>
      <c r="AE458" s="17">
        <f>data_survey!CV457</f>
        <v>0</v>
      </c>
      <c r="AF458" s="17">
        <f>data_survey!CW457</f>
        <v>0</v>
      </c>
      <c r="AG458" s="17">
        <f>data_survey!CO457</f>
        <v>0</v>
      </c>
      <c r="AH458" s="17">
        <f>data_survey!DA457</f>
        <v>0</v>
      </c>
      <c r="AI458" s="17">
        <f>data_survey!DC457</f>
        <v>0</v>
      </c>
      <c r="AJ458" s="17">
        <f>data_survey!DQ457</f>
        <v>0</v>
      </c>
      <c r="AK458" s="17">
        <f>data_survey!DF457</f>
        <v>1</v>
      </c>
      <c r="AL458" s="17">
        <f>if(AK458=1, data_survey!DN457, 0)</f>
        <v>0.5</v>
      </c>
      <c r="AM458" s="17">
        <f>data_survey!CM457</f>
        <v>3.5</v>
      </c>
      <c r="AN458" s="17">
        <f>data_survey!DH457</f>
        <v>0</v>
      </c>
      <c r="AO458" s="17">
        <f>data_survey!DJ457</f>
        <v>0</v>
      </c>
      <c r="AP458" s="17">
        <f>data_survey!DL457</f>
        <v>0</v>
      </c>
      <c r="AQ458" s="17">
        <f>data_survey!BC457</f>
        <v>3</v>
      </c>
      <c r="AR458" s="17">
        <f>data_survey!BD457</f>
        <v>4</v>
      </c>
      <c r="AS458" s="17">
        <f>data_survey!BE457</f>
        <v>1</v>
      </c>
      <c r="AT458" s="17">
        <f>data_survey!BF457</f>
        <v>1</v>
      </c>
      <c r="AU458" s="17">
        <f>data_survey!BG457</f>
        <v>1</v>
      </c>
      <c r="AV458" s="17">
        <f>data_survey!BH457</f>
        <v>1</v>
      </c>
      <c r="AW458" s="17">
        <f>data_survey!BI457</f>
        <v>2</v>
      </c>
      <c r="AX458" s="17">
        <f>data_survey!AP457</f>
        <v>1</v>
      </c>
      <c r="AY458" s="17">
        <f>data_survey!AQ457</f>
        <v>4</v>
      </c>
      <c r="AZ458" s="17">
        <f>data_survey!AR457</f>
        <v>4</v>
      </c>
      <c r="BA458" s="17">
        <f>data_survey!AS457</f>
        <v>4</v>
      </c>
      <c r="BB458" s="17">
        <f>data_survey!AT457</f>
        <v>4</v>
      </c>
      <c r="BC458" s="17">
        <f>data_survey!AU457</f>
        <v>1</v>
      </c>
      <c r="BD458" s="17">
        <f>data_survey!AV457</f>
        <v>2</v>
      </c>
      <c r="BE458" s="17">
        <f>data_survey!AW457</f>
        <v>3</v>
      </c>
      <c r="BF458" s="17">
        <f>data_survey!AX457</f>
        <v>1</v>
      </c>
      <c r="BG458" s="17"/>
    </row>
    <row r="459">
      <c r="A459" s="17">
        <f>if(data_survey!C458="Nam", 0, 1)</f>
        <v>0</v>
      </c>
      <c r="B459" s="17">
        <f>IFERROR(__xludf.DUMMYFUNCTION("LET(
  t, LOWER(TRIM(data_survey!E458)),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459" s="17">
        <f>IFERROR(__xludf.DUMMYFUNCTION("LET(
  t, LOWER(TRIM(data_survey!G458)),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59" s="17">
        <f>IFERROR(__xludf.DUMMYFUNCTION("LET(
  text, LOWER(data_survey!I458),
  IFERROR(
    IFS(
      REGEXMATCH(text,""ở cùng gia đình|ở trọ cùng gia đình""), 0,
      REGEXMATCH(text,""thuê trọ""), 1,
      REGEXMATCH(text,""ở ktx""), 2,
      REGEXMATCH(text,""có nhà tại khu vực đang học|c"&amp;"ó nhà|ở riêng tại chung cư""), 3,
      REGEXMATCH(text,""ở nhà người quen""), 4
    ),
  -1)
)"),1.0)</f>
        <v>1</v>
      </c>
      <c r="E459" s="17">
        <f>IFERROR(__xludf.DUMMYFUNCTION("LET(
  t, LOWER(TRIM(data_survey!K458)),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59" s="17">
        <f>IFERROR(__xludf.DUMMYFUNCTION("LET(
  t, LOWER(TRIM(data_survey!M458)),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59" s="17">
        <f>if(data_survey!O458="Có", 1, 0)</f>
        <v>1</v>
      </c>
      <c r="H459" s="17">
        <f>if(data_survey!R458="", 0, data_survey!R458)</f>
        <v>1</v>
      </c>
      <c r="I459" s="17">
        <f>data_survey!W458</f>
        <v>25</v>
      </c>
      <c r="J459" s="17">
        <f>if(data_survey!AF458="Không áp lực", 0, if(data_survey!AF458="Có chút áp lực", 1, if(data_survey!AF458="Áp lực nhiều", 2, 3)))</f>
        <v>3</v>
      </c>
      <c r="K459" s="17">
        <f>SWITCH(data_survey!AG458,
 "Không ảnh hưởng",0,
 "Có chút ảnh hưởng",1,
 "Ảnh hưởng nhiều",2,
 "Ảnh hưởng rất nhiều",3)</f>
        <v>3</v>
      </c>
      <c r="L459" s="17">
        <f>SWITCH(data_survey!AD458,
 "Không",0,
 "Có một chút",1,
 "Rất lo lắng",2)</f>
        <v>2</v>
      </c>
      <c r="M459" s="17">
        <f>SWITCH(data_survey!AE458,
 "Không",0,
 "Có một chút",1,
 "Nhiều",2)</f>
        <v>2</v>
      </c>
      <c r="N459" s="17">
        <f>data_survey!BV458</f>
        <v>5</v>
      </c>
      <c r="O459" s="17">
        <f>SWITCH(data_survey!BY458,
 "Không",0,
 "Có",1,
 "Nhiều",2)</f>
        <v>1</v>
      </c>
      <c r="P459" s="17">
        <f>if(data_survey!BW458="Không", 0, 1)</f>
        <v>1</v>
      </c>
      <c r="Q459" s="17">
        <f>IF(OR(
ISNUMBER(SEARCH("cha",data_survey!BX458)),
ISNUMBER(SEARCH("mẹ",data_survey!BX458)),
ISNUMBER(SEARCH("ba mẹ",data_survey!BX458)),
ISNUMBER(SEARCH("bame",data_survey!BX458)),
ISNUMBER(SEARCH("gia đình",data_survey!BX458)),
ISNUMBER(SEARCH("chị",data_survey!BX458)),
ISNUMBER(SEARCH("anh",data_survey!BX458)),
ISNUMBER(SEARCH("ông bà",data_survey!BX458)),
ISNUMBER(SEARCH("giám hộ",data_survey!BX458))
),1,
IF(OR(
ISNUMBER(SEARCH("bản thân",data_survey!BX458)),
ISNUMBER(SEARCH("tự mình",data_survey!BX458)),
ISNUMBER(SEARCH("tự bản thân",data_survey!BX458)),
ISNUMBER(SEARCH("tiền đi làm",data_survey!BX458)),
ISNUMBER(SEARCH("nghiên cứu khoa học",data_survey!BX458)),
ISNUMBER(SEARCH("một nửa lo",data_survey!BX458))
),2,
IF(OR(
ISNUMBER(SEARCH("học bổng",data_survey!BX458)),
ISNUMBER(SEARCH("giảm học phí",data_survey!BX458)),
ISNUMBER(SEARCH("không cần HP",data_survey!BX458)),
ISNUMBER(SEARCH("sư phạm",data_survey!BX458))
),3,4)))</f>
        <v>2</v>
      </c>
      <c r="R459" s="17">
        <f>data_survey!AN458</f>
        <v>0</v>
      </c>
      <c r="S459" s="17">
        <f>data_survey!AJ458</f>
        <v>4</v>
      </c>
      <c r="T459" s="17">
        <f>data_survey!AJ458</f>
        <v>4</v>
      </c>
      <c r="U459" s="17">
        <f>data_survey!CI458</f>
        <v>2</v>
      </c>
      <c r="V459" s="17">
        <f>data_survey!CG458</f>
        <v>2</v>
      </c>
      <c r="W459" s="17">
        <f>data_survey!CE458</f>
        <v>2</v>
      </c>
      <c r="X459" s="17">
        <f>data_survey!CC458</f>
        <v>2</v>
      </c>
      <c r="Y459" s="17">
        <f>data_survey!CA458</f>
        <v>2</v>
      </c>
      <c r="Z459" s="17">
        <f>data_survey!BN458</f>
        <v>2</v>
      </c>
      <c r="AA459" s="17">
        <f>data_survey!BP458</f>
        <v>0</v>
      </c>
      <c r="AB459" s="17">
        <f>data_survey!BQ458</f>
        <v>5</v>
      </c>
      <c r="AC459" s="17">
        <f>data_survey!BT458</f>
        <v>1</v>
      </c>
      <c r="AD459" s="17">
        <f>data_survey!CU458</f>
        <v>1</v>
      </c>
      <c r="AE459" s="17">
        <f>data_survey!CV458</f>
        <v>0</v>
      </c>
      <c r="AF459" s="17">
        <f>data_survey!CW458</f>
        <v>1</v>
      </c>
      <c r="AG459" s="17">
        <f>data_survey!CO458</f>
        <v>1</v>
      </c>
      <c r="AH459" s="17">
        <f>data_survey!DA458</f>
        <v>1</v>
      </c>
      <c r="AI459" s="17">
        <f>data_survey!DC458</f>
        <v>1</v>
      </c>
      <c r="AJ459" s="17">
        <f>data_survey!DQ458</f>
        <v>1</v>
      </c>
      <c r="AK459" s="17">
        <f>data_survey!DF458</f>
        <v>0</v>
      </c>
      <c r="AL459" s="17">
        <f>if(AK459=1, data_survey!DN458, 0)</f>
        <v>0</v>
      </c>
      <c r="AM459" s="17">
        <f>data_survey!CM458</f>
        <v>1.5</v>
      </c>
      <c r="AN459" s="17">
        <f>data_survey!DH458</f>
        <v>1</v>
      </c>
      <c r="AO459" s="17">
        <f>data_survey!DJ458</f>
        <v>1</v>
      </c>
      <c r="AP459" s="17">
        <f>data_survey!DL458</f>
        <v>1</v>
      </c>
      <c r="AQ459" s="17">
        <f>data_survey!BC458</f>
        <v>2</v>
      </c>
      <c r="AR459" s="17">
        <f>data_survey!BD458</f>
        <v>2</v>
      </c>
      <c r="AS459" s="17">
        <f>data_survey!BE458</f>
        <v>2</v>
      </c>
      <c r="AT459" s="17">
        <f>data_survey!BF458</f>
        <v>2</v>
      </c>
      <c r="AU459" s="17">
        <f>data_survey!BG458</f>
        <v>2</v>
      </c>
      <c r="AV459" s="17">
        <f>data_survey!BH458</f>
        <v>2</v>
      </c>
      <c r="AW459" s="17">
        <f>data_survey!BI458</f>
        <v>2</v>
      </c>
      <c r="AX459" s="17">
        <f>data_survey!AP458</f>
        <v>2</v>
      </c>
      <c r="AY459" s="17">
        <f>data_survey!AQ458</f>
        <v>2</v>
      </c>
      <c r="AZ459" s="17">
        <f>data_survey!AR458</f>
        <v>2</v>
      </c>
      <c r="BA459" s="17">
        <f>data_survey!AS458</f>
        <v>2</v>
      </c>
      <c r="BB459" s="17">
        <f>data_survey!AT458</f>
        <v>2</v>
      </c>
      <c r="BC459" s="17">
        <f>data_survey!AU458</f>
        <v>2</v>
      </c>
      <c r="BD459" s="17">
        <f>data_survey!AV458</f>
        <v>2</v>
      </c>
      <c r="BE459" s="17">
        <f>data_survey!AW458</f>
        <v>2</v>
      </c>
      <c r="BF459" s="17">
        <f>data_survey!AX458</f>
        <v>2</v>
      </c>
      <c r="BG459" s="17"/>
    </row>
    <row r="460">
      <c r="A460" s="17">
        <f>if(data_survey!C459="Nam", 0, 1)</f>
        <v>1</v>
      </c>
      <c r="B460" s="17">
        <f>IFERROR(__xludf.DUMMYFUNCTION("LET(
  t, LOWER(TRIM(data_survey!E459)),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60" s="17">
        <f>IFERROR(__xludf.DUMMYFUNCTION("LET(
  t, LOWER(TRIM(data_survey!G459)),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460" s="17">
        <f>IFERROR(__xludf.DUMMYFUNCTION("LET(
  text, LOWER(data_survey!I459),
  IFERROR(
    IFS(
      REGEXMATCH(text,""ở cùng gia đình|ở trọ cùng gia đình""), 0,
      REGEXMATCH(text,""thuê trọ""), 1,
      REGEXMATCH(text,""ở ktx""), 2,
      REGEXMATCH(text,""có nhà tại khu vực đang học|c"&amp;"ó nhà|ở riêng tại chung cư""), 3,
      REGEXMATCH(text,""ở nhà người quen""), 4
    ),
  -1)
)"),0.0)</f>
        <v>0</v>
      </c>
      <c r="E460" s="17">
        <f>IFERROR(__xludf.DUMMYFUNCTION("LET(
  t, LOWER(TRIM(data_survey!K459)),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60" s="17">
        <f>IFERROR(__xludf.DUMMYFUNCTION("LET(
  t, LOWER(TRIM(data_survey!M459)),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60" s="17">
        <f>if(data_survey!O459="Có", 1, 0)</f>
        <v>1</v>
      </c>
      <c r="H460" s="17">
        <f>if(data_survey!R459="", 0, data_survey!R459)</f>
        <v>2</v>
      </c>
      <c r="I460" s="17">
        <f>data_survey!W459</f>
        <v>15</v>
      </c>
      <c r="J460" s="17">
        <f>if(data_survey!AF459="Không áp lực", 0, if(data_survey!AF459="Có chút áp lực", 1, if(data_survey!AF459="Áp lực nhiều", 2, 3)))</f>
        <v>1</v>
      </c>
      <c r="K460" s="17">
        <f>SWITCH(data_survey!AG459,
 "Không ảnh hưởng",0,
 "Có chút ảnh hưởng",1,
 "Ảnh hưởng nhiều",2,
 "Ảnh hưởng rất nhiều",3)</f>
        <v>1</v>
      </c>
      <c r="L460" s="17">
        <f>SWITCH(data_survey!AD459,
 "Không",0,
 "Có một chút",1,
 "Rất lo lắng",2)</f>
        <v>1</v>
      </c>
      <c r="M460" s="17">
        <f>SWITCH(data_survey!AE459,
 "Không",0,
 "Có một chút",1,
 "Nhiều",2)</f>
        <v>0</v>
      </c>
      <c r="N460" s="17">
        <f>data_survey!BV459</f>
        <v>4</v>
      </c>
      <c r="O460" s="17">
        <f>SWITCH(data_survey!BY459,
 "Không",0,
 "Có",1,
 "Nhiều",2)</f>
        <v>0</v>
      </c>
      <c r="P460" s="17">
        <f>if(data_survey!BW459="Không", 0, 1)</f>
        <v>0</v>
      </c>
      <c r="Q460" s="17">
        <f>IF(OR(
ISNUMBER(SEARCH("cha",data_survey!BX459)),
ISNUMBER(SEARCH("mẹ",data_survey!BX459)),
ISNUMBER(SEARCH("ba mẹ",data_survey!BX459)),
ISNUMBER(SEARCH("bame",data_survey!BX459)),
ISNUMBER(SEARCH("gia đình",data_survey!BX459)),
ISNUMBER(SEARCH("chị",data_survey!BX459)),
ISNUMBER(SEARCH("anh",data_survey!BX459)),
ISNUMBER(SEARCH("ông bà",data_survey!BX459)),
ISNUMBER(SEARCH("giám hộ",data_survey!BX459))
),1,
IF(OR(
ISNUMBER(SEARCH("bản thân",data_survey!BX459)),
ISNUMBER(SEARCH("tự mình",data_survey!BX459)),
ISNUMBER(SEARCH("tự bản thân",data_survey!BX459)),
ISNUMBER(SEARCH("tiền đi làm",data_survey!BX459)),
ISNUMBER(SEARCH("nghiên cứu khoa học",data_survey!BX459)),
ISNUMBER(SEARCH("một nửa lo",data_survey!BX459))
),2,
IF(OR(
ISNUMBER(SEARCH("học bổng",data_survey!BX459)),
ISNUMBER(SEARCH("giảm học phí",data_survey!BX459)),
ISNUMBER(SEARCH("không cần HP",data_survey!BX459)),
ISNUMBER(SEARCH("sư phạm",data_survey!BX459))
),3,4)))</f>
        <v>1</v>
      </c>
      <c r="R460" s="17">
        <f>data_survey!AN459</f>
        <v>1</v>
      </c>
      <c r="S460" s="17">
        <f>data_survey!AJ459</f>
        <v>2</v>
      </c>
      <c r="T460" s="17">
        <f>data_survey!AJ459</f>
        <v>2</v>
      </c>
      <c r="U460" s="17">
        <f>data_survey!CI459</f>
        <v>1</v>
      </c>
      <c r="V460" s="17">
        <f>data_survey!CG459</f>
        <v>1</v>
      </c>
      <c r="W460" s="17">
        <f>data_survey!CE459</f>
        <v>0</v>
      </c>
      <c r="X460" s="17">
        <f>data_survey!CC459</f>
        <v>1</v>
      </c>
      <c r="Y460" s="17">
        <f>data_survey!CA459</f>
        <v>1</v>
      </c>
      <c r="Z460" s="17">
        <f>data_survey!BN459</f>
        <v>4</v>
      </c>
      <c r="AA460" s="17">
        <f>data_survey!BP459</f>
        <v>0</v>
      </c>
      <c r="AB460" s="17">
        <f>data_survey!BQ459</f>
        <v>2</v>
      </c>
      <c r="AC460" s="17">
        <f>data_survey!BT459</f>
        <v>1</v>
      </c>
      <c r="AD460" s="17">
        <f>data_survey!CU459</f>
        <v>0</v>
      </c>
      <c r="AE460" s="17">
        <f>data_survey!CV459</f>
        <v>0</v>
      </c>
      <c r="AF460" s="17">
        <f>data_survey!CW459</f>
        <v>0</v>
      </c>
      <c r="AG460" s="17">
        <f>data_survey!CO459</f>
        <v>0</v>
      </c>
      <c r="AH460" s="17">
        <f>data_survey!DA459</f>
        <v>1</v>
      </c>
      <c r="AI460" s="17">
        <f>data_survey!DC459</f>
        <v>1</v>
      </c>
      <c r="AJ460" s="17">
        <f>data_survey!DQ459</f>
        <v>0</v>
      </c>
      <c r="AK460" s="17">
        <f>data_survey!DF459</f>
        <v>1</v>
      </c>
      <c r="AL460" s="17">
        <f>if(AK460=1, data_survey!DN459, 0)</f>
        <v>1.5</v>
      </c>
      <c r="AM460" s="17">
        <f>data_survey!CM459</f>
        <v>6</v>
      </c>
      <c r="AN460" s="17">
        <f>data_survey!DH459</f>
        <v>1</v>
      </c>
      <c r="AO460" s="17">
        <f>data_survey!DJ459</f>
        <v>0</v>
      </c>
      <c r="AP460" s="17">
        <f>data_survey!DL459</f>
        <v>0</v>
      </c>
      <c r="AQ460" s="17">
        <f>data_survey!BC459</f>
        <v>1</v>
      </c>
      <c r="AR460" s="17">
        <f>data_survey!BD459</f>
        <v>1</v>
      </c>
      <c r="AS460" s="17">
        <f>data_survey!BE459</f>
        <v>2</v>
      </c>
      <c r="AT460" s="17">
        <f>data_survey!BF459</f>
        <v>1</v>
      </c>
      <c r="AU460" s="17">
        <f>data_survey!BG459</f>
        <v>2</v>
      </c>
      <c r="AV460" s="17">
        <f>data_survey!BH459</f>
        <v>1</v>
      </c>
      <c r="AW460" s="17">
        <f>data_survey!BI459</f>
        <v>1</v>
      </c>
      <c r="AX460" s="17">
        <f>data_survey!AP459</f>
        <v>1</v>
      </c>
      <c r="AY460" s="17">
        <f>data_survey!AQ459</f>
        <v>1</v>
      </c>
      <c r="AZ460" s="17">
        <f>data_survey!AR459</f>
        <v>3</v>
      </c>
      <c r="BA460" s="17">
        <f>data_survey!AS459</f>
        <v>2</v>
      </c>
      <c r="BB460" s="17">
        <f>data_survey!AT459</f>
        <v>2</v>
      </c>
      <c r="BC460" s="17">
        <f>data_survey!AU459</f>
        <v>3</v>
      </c>
      <c r="BD460" s="17">
        <f>data_survey!AV459</f>
        <v>1</v>
      </c>
      <c r="BE460" s="17">
        <f>data_survey!AW459</f>
        <v>1</v>
      </c>
      <c r="BF460" s="17">
        <f>data_survey!AX459</f>
        <v>1</v>
      </c>
      <c r="BG460" s="17"/>
    </row>
    <row r="461">
      <c r="A461" s="17">
        <f>if(data_survey!C460="Nam", 0, 1)</f>
        <v>1</v>
      </c>
      <c r="B461" s="17">
        <f>IFERROR(__xludf.DUMMYFUNCTION("LET(
  t, LOWER(TRIM(data_survey!E460)),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461" s="17">
        <f>IFERROR(__xludf.DUMMYFUNCTION("LET(
  t, LOWER(TRIM(data_survey!G460)),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61" s="17">
        <f>IFERROR(__xludf.DUMMYFUNCTION("LET(
  text, LOWER(data_survey!I460),
  IFERROR(
    IFS(
      REGEXMATCH(text,""ở cùng gia đình|ở trọ cùng gia đình""), 0,
      REGEXMATCH(text,""thuê trọ""), 1,
      REGEXMATCH(text,""ở ktx""), 2,
      REGEXMATCH(text,""có nhà tại khu vực đang học|c"&amp;"ó nhà|ở riêng tại chung cư""), 3,
      REGEXMATCH(text,""ở nhà người quen""), 4
    ),
  -1)
)"),1.0)</f>
        <v>1</v>
      </c>
      <c r="E461" s="17">
        <f>IFERROR(__xludf.DUMMYFUNCTION("LET(
  t, LOWER(TRIM(data_survey!K460)),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61" s="17">
        <f>IFERROR(__xludf.DUMMYFUNCTION("LET(
  t, LOWER(TRIM(data_survey!M460)),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61" s="17">
        <f>if(data_survey!O460="Có", 1, 0)</f>
        <v>0</v>
      </c>
      <c r="H461" s="17">
        <f>if(data_survey!R460="", 0, data_survey!R460)</f>
        <v>0</v>
      </c>
      <c r="I461" s="17">
        <f>data_survey!W460</f>
        <v>0</v>
      </c>
      <c r="J461" s="17">
        <f>if(data_survey!AF460="Không áp lực", 0, if(data_survey!AF460="Có chút áp lực", 1, if(data_survey!AF460="Áp lực nhiều", 2, 3)))</f>
        <v>1</v>
      </c>
      <c r="K461" s="17">
        <f>SWITCH(data_survey!AG460,
 "Không ảnh hưởng",0,
 "Có chút ảnh hưởng",1,
 "Ảnh hưởng nhiều",2,
 "Ảnh hưởng rất nhiều",3)</f>
        <v>1</v>
      </c>
      <c r="L461" s="17">
        <f>SWITCH(data_survey!AD460,
 "Không",0,
 "Có một chút",1,
 "Rất lo lắng",2)</f>
        <v>2</v>
      </c>
      <c r="M461" s="17">
        <f>SWITCH(data_survey!AE460,
 "Không",0,
 "Có một chút",1,
 "Nhiều",2)</f>
        <v>1</v>
      </c>
      <c r="N461" s="17">
        <f>data_survey!BV460</f>
        <v>3</v>
      </c>
      <c r="O461" s="17">
        <f>SWITCH(data_survey!BY460,
 "Không",0,
 "Có",1,
 "Nhiều",2)</f>
        <v>0</v>
      </c>
      <c r="P461" s="17">
        <f>if(data_survey!BW460="Không", 0, 1)</f>
        <v>1</v>
      </c>
      <c r="Q461" s="17">
        <f>IF(OR(
ISNUMBER(SEARCH("cha",data_survey!BX460)),
ISNUMBER(SEARCH("mẹ",data_survey!BX460)),
ISNUMBER(SEARCH("ba mẹ",data_survey!BX460)),
ISNUMBER(SEARCH("bame",data_survey!BX460)),
ISNUMBER(SEARCH("gia đình",data_survey!BX460)),
ISNUMBER(SEARCH("chị",data_survey!BX460)),
ISNUMBER(SEARCH("anh",data_survey!BX460)),
ISNUMBER(SEARCH("ông bà",data_survey!BX460)),
ISNUMBER(SEARCH("giám hộ",data_survey!BX460))
),1,
IF(OR(
ISNUMBER(SEARCH("bản thân",data_survey!BX460)),
ISNUMBER(SEARCH("tự mình",data_survey!BX460)),
ISNUMBER(SEARCH("tự bản thân",data_survey!BX460)),
ISNUMBER(SEARCH("tiền đi làm",data_survey!BX460)),
ISNUMBER(SEARCH("nghiên cứu khoa học",data_survey!BX460)),
ISNUMBER(SEARCH("một nửa lo",data_survey!BX460))
),2,
IF(OR(
ISNUMBER(SEARCH("học bổng",data_survey!BX460)),
ISNUMBER(SEARCH("giảm học phí",data_survey!BX460)),
ISNUMBER(SEARCH("không cần HP",data_survey!BX460)),
ISNUMBER(SEARCH("sư phạm",data_survey!BX460))
),3,4)))</f>
        <v>1</v>
      </c>
      <c r="R461" s="17">
        <f>data_survey!AN460</f>
        <v>0</v>
      </c>
      <c r="S461" s="17">
        <f>data_survey!AJ460</f>
        <v>1</v>
      </c>
      <c r="T461" s="17">
        <f>data_survey!AJ460</f>
        <v>1</v>
      </c>
      <c r="U461" s="17">
        <f>data_survey!CI460</f>
        <v>1</v>
      </c>
      <c r="V461" s="17">
        <f>data_survey!CG460</f>
        <v>2</v>
      </c>
      <c r="W461" s="17">
        <f>data_survey!CE460</f>
        <v>2</v>
      </c>
      <c r="X461" s="17">
        <f>data_survey!CC460</f>
        <v>1</v>
      </c>
      <c r="Y461" s="17">
        <f>data_survey!CA460</f>
        <v>1</v>
      </c>
      <c r="Z461" s="17">
        <f>data_survey!BN460</f>
        <v>2</v>
      </c>
      <c r="AA461" s="17">
        <f>data_survey!BP460</f>
        <v>1</v>
      </c>
      <c r="AB461" s="17">
        <f>data_survey!BQ460</f>
        <v>2</v>
      </c>
      <c r="AC461" s="17">
        <f>data_survey!BT460</f>
        <v>1</v>
      </c>
      <c r="AD461" s="17">
        <f>data_survey!CU460</f>
        <v>0</v>
      </c>
      <c r="AE461" s="17">
        <f>data_survey!CV460</f>
        <v>0</v>
      </c>
      <c r="AF461" s="17">
        <f>data_survey!CW460</f>
        <v>0</v>
      </c>
      <c r="AG461" s="17">
        <f>data_survey!CO460</f>
        <v>1</v>
      </c>
      <c r="AH461" s="17">
        <f>data_survey!DA460</f>
        <v>0</v>
      </c>
      <c r="AI461" s="17">
        <f>data_survey!DC460</f>
        <v>0</v>
      </c>
      <c r="AJ461" s="17">
        <f>data_survey!DQ460</f>
        <v>0</v>
      </c>
      <c r="AK461" s="17">
        <f>data_survey!DF460</f>
        <v>1</v>
      </c>
      <c r="AL461" s="17">
        <f>if(AK461=1, data_survey!DN460, 0)</f>
        <v>0.5</v>
      </c>
      <c r="AM461" s="17">
        <f>data_survey!CM460</f>
        <v>3.5</v>
      </c>
      <c r="AN461" s="17">
        <f>data_survey!DH460</f>
        <v>1</v>
      </c>
      <c r="AO461" s="17">
        <f>data_survey!DJ460</f>
        <v>1</v>
      </c>
      <c r="AP461" s="17">
        <f>data_survey!DL460</f>
        <v>0</v>
      </c>
      <c r="AQ461" s="17">
        <f>data_survey!BC460</f>
        <v>3</v>
      </c>
      <c r="AR461" s="17">
        <f>data_survey!BD460</f>
        <v>3</v>
      </c>
      <c r="AS461" s="17">
        <f>data_survey!BE460</f>
        <v>4</v>
      </c>
      <c r="AT461" s="17">
        <f>data_survey!BF460</f>
        <v>4</v>
      </c>
      <c r="AU461" s="17">
        <f>data_survey!BG460</f>
        <v>4</v>
      </c>
      <c r="AV461" s="17">
        <f>data_survey!BH460</f>
        <v>2</v>
      </c>
      <c r="AW461" s="17">
        <f>data_survey!BI460</f>
        <v>1</v>
      </c>
      <c r="AX461" s="17">
        <f>data_survey!AP460</f>
        <v>3</v>
      </c>
      <c r="AY461" s="17">
        <f>data_survey!AQ460</f>
        <v>3</v>
      </c>
      <c r="AZ461" s="17">
        <f>data_survey!AR460</f>
        <v>4</v>
      </c>
      <c r="BA461" s="17">
        <f>data_survey!AS460</f>
        <v>4</v>
      </c>
      <c r="BB461" s="17">
        <f>data_survey!AT460</f>
        <v>2</v>
      </c>
      <c r="BC461" s="17">
        <f>data_survey!AU460</f>
        <v>4</v>
      </c>
      <c r="BD461" s="17">
        <f>data_survey!AV460</f>
        <v>2</v>
      </c>
      <c r="BE461" s="17">
        <f>data_survey!AW460</f>
        <v>2</v>
      </c>
      <c r="BF461" s="17">
        <f>data_survey!AX460</f>
        <v>2</v>
      </c>
      <c r="BG461" s="17"/>
    </row>
    <row r="462">
      <c r="A462" s="17">
        <f>if(data_survey!C461="Nam", 0, 1)</f>
        <v>1</v>
      </c>
      <c r="B462" s="17">
        <f>IFERROR(__xludf.DUMMYFUNCTION("LET(
  t, LOWER(TRIM(data_survey!E461)),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462" s="17">
        <f>IFERROR(__xludf.DUMMYFUNCTION("LET(
  t, LOWER(TRIM(data_survey!G461)),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62" s="17">
        <f>IFERROR(__xludf.DUMMYFUNCTION("LET(
  text, LOWER(data_survey!I461),
  IFERROR(
    IFS(
      REGEXMATCH(text,""ở cùng gia đình|ở trọ cùng gia đình""), 0,
      REGEXMATCH(text,""thuê trọ""), 1,
      REGEXMATCH(text,""ở ktx""), 2,
      REGEXMATCH(text,""có nhà tại khu vực đang học|c"&amp;"ó nhà|ở riêng tại chung cư""), 3,
      REGEXMATCH(text,""ở nhà người quen""), 4
    ),
  -1)
)"),0.0)</f>
        <v>0</v>
      </c>
      <c r="E462" s="17">
        <f>IFERROR(__xludf.DUMMYFUNCTION("LET(
  t, LOWER(TRIM(data_survey!K461)),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62" s="17">
        <f>IFERROR(__xludf.DUMMYFUNCTION("LET(
  t, LOWER(TRIM(data_survey!M461)),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62" s="17">
        <f>if(data_survey!O461="Có", 1, 0)</f>
        <v>0</v>
      </c>
      <c r="H462" s="17">
        <f>if(data_survey!R461="", 0, data_survey!R461)</f>
        <v>0</v>
      </c>
      <c r="I462" s="17">
        <f>data_survey!W461</f>
        <v>0</v>
      </c>
      <c r="J462" s="17">
        <f>if(data_survey!AF461="Không áp lực", 0, if(data_survey!AF461="Có chút áp lực", 1, if(data_survey!AF461="Áp lực nhiều", 2, 3)))</f>
        <v>2</v>
      </c>
      <c r="K462" s="17">
        <f>SWITCH(data_survey!AG461,
 "Không ảnh hưởng",0,
 "Có chút ảnh hưởng",1,
 "Ảnh hưởng nhiều",2,
 "Ảnh hưởng rất nhiều",3)</f>
        <v>1</v>
      </c>
      <c r="L462" s="17">
        <f>SWITCH(data_survey!AD461,
 "Không",0,
 "Có một chút",1,
 "Rất lo lắng",2)</f>
        <v>2</v>
      </c>
      <c r="M462" s="17">
        <f>SWITCH(data_survey!AE461,
 "Không",0,
 "Có một chút",1,
 "Nhiều",2)</f>
        <v>1</v>
      </c>
      <c r="N462" s="17">
        <f>data_survey!BV461</f>
        <v>3</v>
      </c>
      <c r="O462" s="17">
        <f>SWITCH(data_survey!BY461,
 "Không",0,
 "Có",1,
 "Nhiều",2)</f>
        <v>1</v>
      </c>
      <c r="P462" s="17">
        <f>if(data_survey!BW461="Không", 0, 1)</f>
        <v>1</v>
      </c>
      <c r="Q462" s="17">
        <f>IF(OR(
ISNUMBER(SEARCH("cha",data_survey!BX461)),
ISNUMBER(SEARCH("mẹ",data_survey!BX461)),
ISNUMBER(SEARCH("ba mẹ",data_survey!BX461)),
ISNUMBER(SEARCH("bame",data_survey!BX461)),
ISNUMBER(SEARCH("gia đình",data_survey!BX461)),
ISNUMBER(SEARCH("chị",data_survey!BX461)),
ISNUMBER(SEARCH("anh",data_survey!BX461)),
ISNUMBER(SEARCH("ông bà",data_survey!BX461)),
ISNUMBER(SEARCH("giám hộ",data_survey!BX461))
),1,
IF(OR(
ISNUMBER(SEARCH("bản thân",data_survey!BX461)),
ISNUMBER(SEARCH("tự mình",data_survey!BX461)),
ISNUMBER(SEARCH("tự bản thân",data_survey!BX461)),
ISNUMBER(SEARCH("tiền đi làm",data_survey!BX461)),
ISNUMBER(SEARCH("nghiên cứu khoa học",data_survey!BX461)),
ISNUMBER(SEARCH("một nửa lo",data_survey!BX461))
),2,
IF(OR(
ISNUMBER(SEARCH("học bổng",data_survey!BX461)),
ISNUMBER(SEARCH("giảm học phí",data_survey!BX461)),
ISNUMBER(SEARCH("không cần HP",data_survey!BX461)),
ISNUMBER(SEARCH("sư phạm",data_survey!BX461))
),3,4)))</f>
        <v>1</v>
      </c>
      <c r="R462" s="17">
        <f>data_survey!AN461</f>
        <v>0</v>
      </c>
      <c r="S462" s="17">
        <f>data_survey!AJ461</f>
        <v>2</v>
      </c>
      <c r="T462" s="17">
        <f>data_survey!AJ461</f>
        <v>2</v>
      </c>
      <c r="U462" s="17">
        <f>data_survey!CI461</f>
        <v>0</v>
      </c>
      <c r="V462" s="17">
        <f>data_survey!CG461</f>
        <v>1</v>
      </c>
      <c r="W462" s="17">
        <f>data_survey!CE461</f>
        <v>2</v>
      </c>
      <c r="X462" s="17">
        <f>data_survey!CC461</f>
        <v>1</v>
      </c>
      <c r="Y462" s="17">
        <f>data_survey!CA461</f>
        <v>2</v>
      </c>
      <c r="Z462" s="17">
        <f>data_survey!BN461</f>
        <v>3</v>
      </c>
      <c r="AA462" s="17">
        <f>data_survey!BP461</f>
        <v>0</v>
      </c>
      <c r="AB462" s="17">
        <f>data_survey!BQ461</f>
        <v>3</v>
      </c>
      <c r="AC462" s="17">
        <f>data_survey!BT461</f>
        <v>0</v>
      </c>
      <c r="AD462" s="17">
        <f>data_survey!CU461</f>
        <v>0</v>
      </c>
      <c r="AE462" s="17">
        <f>data_survey!CV461</f>
        <v>0</v>
      </c>
      <c r="AF462" s="17">
        <f>data_survey!CW461</f>
        <v>0</v>
      </c>
      <c r="AG462" s="17">
        <f>data_survey!CO461</f>
        <v>0</v>
      </c>
      <c r="AH462" s="17">
        <f>data_survey!DA461</f>
        <v>0</v>
      </c>
      <c r="AI462" s="17">
        <f>data_survey!DC461</f>
        <v>0</v>
      </c>
      <c r="AJ462" s="17">
        <f>data_survey!DQ461</f>
        <v>0</v>
      </c>
      <c r="AK462" s="17">
        <f>data_survey!DF461</f>
        <v>1</v>
      </c>
      <c r="AL462" s="17">
        <f>if(AK462=1, data_survey!DN461, 0)</f>
        <v>0.5</v>
      </c>
      <c r="AM462" s="17">
        <f>data_survey!CM461</f>
        <v>3.5</v>
      </c>
      <c r="AN462" s="17">
        <f>data_survey!DH461</f>
        <v>0</v>
      </c>
      <c r="AO462" s="17">
        <f>data_survey!DJ461</f>
        <v>0</v>
      </c>
      <c r="AP462" s="17">
        <f>data_survey!DL461</f>
        <v>0</v>
      </c>
      <c r="AQ462" s="17">
        <f>data_survey!BC461</f>
        <v>2</v>
      </c>
      <c r="AR462" s="17">
        <f>data_survey!BD461</f>
        <v>2</v>
      </c>
      <c r="AS462" s="17">
        <f>data_survey!BE461</f>
        <v>3</v>
      </c>
      <c r="AT462" s="17">
        <f>data_survey!BF461</f>
        <v>3</v>
      </c>
      <c r="AU462" s="17">
        <f>data_survey!BG461</f>
        <v>4</v>
      </c>
      <c r="AV462" s="17">
        <f>data_survey!BH461</f>
        <v>2</v>
      </c>
      <c r="AW462" s="17">
        <f>data_survey!BI461</f>
        <v>2</v>
      </c>
      <c r="AX462" s="17">
        <f>data_survey!AP461</f>
        <v>2</v>
      </c>
      <c r="AY462" s="17">
        <f>data_survey!AQ461</f>
        <v>3</v>
      </c>
      <c r="AZ462" s="17">
        <f>data_survey!AR461</f>
        <v>4</v>
      </c>
      <c r="BA462" s="17">
        <f>data_survey!AS461</f>
        <v>3</v>
      </c>
      <c r="BB462" s="17">
        <f>data_survey!AT461</f>
        <v>3</v>
      </c>
      <c r="BC462" s="17">
        <f>data_survey!AU461</f>
        <v>3</v>
      </c>
      <c r="BD462" s="17">
        <f>data_survey!AV461</f>
        <v>4</v>
      </c>
      <c r="BE462" s="17">
        <f>data_survey!AW461</f>
        <v>3</v>
      </c>
      <c r="BF462" s="17">
        <f>data_survey!AX461</f>
        <v>1</v>
      </c>
      <c r="BG462" s="17"/>
    </row>
    <row r="463">
      <c r="A463" s="17">
        <f>if(data_survey!C462="Nam", 0, 1)</f>
        <v>0</v>
      </c>
      <c r="B463" s="17">
        <f>IFERROR(__xludf.DUMMYFUNCTION("LET(
  t, LOWER(TRIM(data_survey!E462)),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463" s="17">
        <f>IFERROR(__xludf.DUMMYFUNCTION("LET(
  t, LOWER(TRIM(data_survey!G462)),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63" s="17">
        <f>IFERROR(__xludf.DUMMYFUNCTION("LET(
  text, LOWER(data_survey!I462),
  IFERROR(
    IFS(
      REGEXMATCH(text,""ở cùng gia đình|ở trọ cùng gia đình""), 0,
      REGEXMATCH(text,""thuê trọ""), 1,
      REGEXMATCH(text,""ở ktx""), 2,
      REGEXMATCH(text,""có nhà tại khu vực đang học|c"&amp;"ó nhà|ở riêng tại chung cư""), 3,
      REGEXMATCH(text,""ở nhà người quen""), 4
    ),
  -1)
)"),1.0)</f>
        <v>1</v>
      </c>
      <c r="E463" s="17">
        <f>IFERROR(__xludf.DUMMYFUNCTION("LET(
  t, LOWER(TRIM(data_survey!K462)),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63" s="17">
        <f>IFERROR(__xludf.DUMMYFUNCTION("LET(
  t, LOWER(TRIM(data_survey!M462)),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63" s="17">
        <f>if(data_survey!O462="Có", 1, 0)</f>
        <v>1</v>
      </c>
      <c r="H463" s="17">
        <f>if(data_survey!R462="", 0, data_survey!R462)</f>
        <v>1</v>
      </c>
      <c r="I463" s="17">
        <f>data_survey!W462</f>
        <v>40</v>
      </c>
      <c r="J463" s="17">
        <f>if(data_survey!AF462="Không áp lực", 0, if(data_survey!AF462="Có chút áp lực", 1, if(data_survey!AF462="Áp lực nhiều", 2, 3)))</f>
        <v>1</v>
      </c>
      <c r="K463" s="17">
        <f>SWITCH(data_survey!AG462,
 "Không ảnh hưởng",0,
 "Có chút ảnh hưởng",1,
 "Ảnh hưởng nhiều",2,
 "Ảnh hưởng rất nhiều",3)</f>
        <v>1</v>
      </c>
      <c r="L463" s="17">
        <f>SWITCH(data_survey!AD462,
 "Không",0,
 "Có một chút",1,
 "Rất lo lắng",2)</f>
        <v>1</v>
      </c>
      <c r="M463" s="17">
        <f>SWITCH(data_survey!AE462,
 "Không",0,
 "Có một chút",1,
 "Nhiều",2)</f>
        <v>0</v>
      </c>
      <c r="N463" s="17">
        <f>data_survey!BV462</f>
        <v>3</v>
      </c>
      <c r="O463" s="17">
        <f>SWITCH(data_survey!BY462,
 "Không",0,
 "Có",1,
 "Nhiều",2)</f>
        <v>0</v>
      </c>
      <c r="P463" s="17">
        <f>if(data_survey!BW462="Không", 0, 1)</f>
        <v>1</v>
      </c>
      <c r="Q463" s="17">
        <f>IF(OR(
ISNUMBER(SEARCH("cha",data_survey!BX462)),
ISNUMBER(SEARCH("mẹ",data_survey!BX462)),
ISNUMBER(SEARCH("ba mẹ",data_survey!BX462)),
ISNUMBER(SEARCH("bame",data_survey!BX462)),
ISNUMBER(SEARCH("gia đình",data_survey!BX462)),
ISNUMBER(SEARCH("chị",data_survey!BX462)),
ISNUMBER(SEARCH("anh",data_survey!BX462)),
ISNUMBER(SEARCH("ông bà",data_survey!BX462)),
ISNUMBER(SEARCH("giám hộ",data_survey!BX462))
),1,
IF(OR(
ISNUMBER(SEARCH("bản thân",data_survey!BX462)),
ISNUMBER(SEARCH("tự mình",data_survey!BX462)),
ISNUMBER(SEARCH("tự bản thân",data_survey!BX462)),
ISNUMBER(SEARCH("tiền đi làm",data_survey!BX462)),
ISNUMBER(SEARCH("nghiên cứu khoa học",data_survey!BX462)),
ISNUMBER(SEARCH("một nửa lo",data_survey!BX462))
),2,
IF(OR(
ISNUMBER(SEARCH("học bổng",data_survey!BX462)),
ISNUMBER(SEARCH("giảm học phí",data_survey!BX462)),
ISNUMBER(SEARCH("không cần HP",data_survey!BX462)),
ISNUMBER(SEARCH("sư phạm",data_survey!BX462))
),3,4)))</f>
        <v>1</v>
      </c>
      <c r="R463" s="17">
        <f>data_survey!AN462</f>
        <v>0</v>
      </c>
      <c r="S463" s="17">
        <f>data_survey!AJ462</f>
        <v>2</v>
      </c>
      <c r="T463" s="17">
        <f>data_survey!AJ462</f>
        <v>2</v>
      </c>
      <c r="U463" s="17">
        <f>data_survey!CI462</f>
        <v>0</v>
      </c>
      <c r="V463" s="17">
        <f>data_survey!CG462</f>
        <v>2</v>
      </c>
      <c r="W463" s="17">
        <f>data_survey!CE462</f>
        <v>1</v>
      </c>
      <c r="X463" s="17">
        <f>data_survey!CC462</f>
        <v>0</v>
      </c>
      <c r="Y463" s="17">
        <f>data_survey!CA462</f>
        <v>1</v>
      </c>
      <c r="Z463" s="17">
        <f>data_survey!BN462</f>
        <v>2</v>
      </c>
      <c r="AA463" s="17">
        <f>data_survey!BP462</f>
        <v>0</v>
      </c>
      <c r="AB463" s="17">
        <f>data_survey!BQ462</f>
        <v>2</v>
      </c>
      <c r="AC463" s="17">
        <f>data_survey!BT462</f>
        <v>0</v>
      </c>
      <c r="AD463" s="17">
        <f>data_survey!CU462</f>
        <v>0</v>
      </c>
      <c r="AE463" s="17">
        <f>data_survey!CV462</f>
        <v>0</v>
      </c>
      <c r="AF463" s="17">
        <f>data_survey!CW462</f>
        <v>0</v>
      </c>
      <c r="AG463" s="17">
        <f>data_survey!CO462</f>
        <v>0</v>
      </c>
      <c r="AH463" s="17">
        <f>data_survey!DA462</f>
        <v>0</v>
      </c>
      <c r="AI463" s="17">
        <f>data_survey!DC462</f>
        <v>0</v>
      </c>
      <c r="AJ463" s="17">
        <f>data_survey!DQ462</f>
        <v>0</v>
      </c>
      <c r="AK463" s="17">
        <f>data_survey!DF462</f>
        <v>1</v>
      </c>
      <c r="AL463" s="17">
        <f>if(AK463=1, data_survey!DN462, 0)</f>
        <v>1.5</v>
      </c>
      <c r="AM463" s="17">
        <f>data_survey!CM462</f>
        <v>0.33</v>
      </c>
      <c r="AN463" s="17">
        <f>data_survey!DH462</f>
        <v>0</v>
      </c>
      <c r="AO463" s="17">
        <f>data_survey!DJ462</f>
        <v>0</v>
      </c>
      <c r="AP463" s="17">
        <f>data_survey!DL462</f>
        <v>1</v>
      </c>
      <c r="AQ463" s="17">
        <f>data_survey!BC462</f>
        <v>2</v>
      </c>
      <c r="AR463" s="17">
        <f>data_survey!BD462</f>
        <v>2</v>
      </c>
      <c r="AS463" s="17">
        <f>data_survey!BE462</f>
        <v>2</v>
      </c>
      <c r="AT463" s="17">
        <f>data_survey!BF462</f>
        <v>2</v>
      </c>
      <c r="AU463" s="17">
        <f>data_survey!BG462</f>
        <v>2</v>
      </c>
      <c r="AV463" s="17">
        <f>data_survey!BH462</f>
        <v>2</v>
      </c>
      <c r="AW463" s="17">
        <f>data_survey!BI462</f>
        <v>2</v>
      </c>
      <c r="AX463" s="17">
        <f>data_survey!AP462</f>
        <v>2</v>
      </c>
      <c r="AY463" s="17">
        <f>data_survey!AQ462</f>
        <v>2</v>
      </c>
      <c r="AZ463" s="17">
        <f>data_survey!AR462</f>
        <v>4</v>
      </c>
      <c r="BA463" s="17">
        <f>data_survey!AS462</f>
        <v>1</v>
      </c>
      <c r="BB463" s="17">
        <f>data_survey!AT462</f>
        <v>2</v>
      </c>
      <c r="BC463" s="17">
        <f>data_survey!AU462</f>
        <v>2</v>
      </c>
      <c r="BD463" s="17">
        <f>data_survey!AV462</f>
        <v>2</v>
      </c>
      <c r="BE463" s="17">
        <f>data_survey!AW462</f>
        <v>2</v>
      </c>
      <c r="BF463" s="17">
        <f>data_survey!AX462</f>
        <v>2</v>
      </c>
      <c r="BG463" s="17"/>
    </row>
    <row r="464">
      <c r="A464" s="17">
        <f>if(data_survey!C463="Nam", 0, 1)</f>
        <v>1</v>
      </c>
      <c r="B464" s="17">
        <f>IFERROR(__xludf.DUMMYFUNCTION("LET(
  t, LOWER(TRIM(data_survey!E463)),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464" s="17">
        <f>IFERROR(__xludf.DUMMYFUNCTION("LET(
  t, LOWER(TRIM(data_survey!G463)),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64" s="17">
        <f>IFERROR(__xludf.DUMMYFUNCTION("LET(
  text, LOWER(data_survey!I463),
  IFERROR(
    IFS(
      REGEXMATCH(text,""ở cùng gia đình|ở trọ cùng gia đình""), 0,
      REGEXMATCH(text,""thuê trọ""), 1,
      REGEXMATCH(text,""ở ktx""), 2,
      REGEXMATCH(text,""có nhà tại khu vực đang học|c"&amp;"ó nhà|ở riêng tại chung cư""), 3,
      REGEXMATCH(text,""ở nhà người quen""), 4
    ),
  -1)
)"),3.0)</f>
        <v>3</v>
      </c>
      <c r="E464" s="17">
        <f>IFERROR(__xludf.DUMMYFUNCTION("LET(
  t, LOWER(TRIM(data_survey!K463)),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64" s="17">
        <f>IFERROR(__xludf.DUMMYFUNCTION("LET(
  t, LOWER(TRIM(data_survey!M463)),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64" s="17">
        <f>if(data_survey!O463="Có", 1, 0)</f>
        <v>1</v>
      </c>
      <c r="H464" s="17">
        <f>if(data_survey!R463="", 0, data_survey!R463)</f>
        <v>2</v>
      </c>
      <c r="I464" s="17">
        <f>data_survey!W463</f>
        <v>0</v>
      </c>
      <c r="J464" s="17">
        <f>if(data_survey!AF463="Không áp lực", 0, if(data_survey!AF463="Có chút áp lực", 1, if(data_survey!AF463="Áp lực nhiều", 2, 3)))</f>
        <v>1</v>
      </c>
      <c r="K464" s="17">
        <f>SWITCH(data_survey!AG463,
 "Không ảnh hưởng",0,
 "Có chút ảnh hưởng",1,
 "Ảnh hưởng nhiều",2,
 "Ảnh hưởng rất nhiều",3)</f>
        <v>1</v>
      </c>
      <c r="L464" s="17">
        <f>SWITCH(data_survey!AD463,
 "Không",0,
 "Có một chút",1,
 "Rất lo lắng",2)</f>
        <v>1</v>
      </c>
      <c r="M464" s="17">
        <f>SWITCH(data_survey!AE463,
 "Không",0,
 "Có một chút",1,
 "Nhiều",2)</f>
        <v>1</v>
      </c>
      <c r="N464" s="17">
        <f>data_survey!BV463</f>
        <v>3</v>
      </c>
      <c r="O464" s="17">
        <f>SWITCH(data_survey!BY463,
 "Không",0,
 "Có",1,
 "Nhiều",2)</f>
        <v>1</v>
      </c>
      <c r="P464" s="17">
        <f>if(data_survey!BW463="Không", 0, 1)</f>
        <v>1</v>
      </c>
      <c r="Q464" s="17">
        <f>IF(OR(
ISNUMBER(SEARCH("cha",data_survey!BX463)),
ISNUMBER(SEARCH("mẹ",data_survey!BX463)),
ISNUMBER(SEARCH("ba mẹ",data_survey!BX463)),
ISNUMBER(SEARCH("bame",data_survey!BX463)),
ISNUMBER(SEARCH("gia đình",data_survey!BX463)),
ISNUMBER(SEARCH("chị",data_survey!BX463)),
ISNUMBER(SEARCH("anh",data_survey!BX463)),
ISNUMBER(SEARCH("ông bà",data_survey!BX463)),
ISNUMBER(SEARCH("giám hộ",data_survey!BX463))
),1,
IF(OR(
ISNUMBER(SEARCH("bản thân",data_survey!BX463)),
ISNUMBER(SEARCH("tự mình",data_survey!BX463)),
ISNUMBER(SEARCH("tự bản thân",data_survey!BX463)),
ISNUMBER(SEARCH("tiền đi làm",data_survey!BX463)),
ISNUMBER(SEARCH("nghiên cứu khoa học",data_survey!BX463)),
ISNUMBER(SEARCH("một nửa lo",data_survey!BX463))
),2,
IF(OR(
ISNUMBER(SEARCH("học bổng",data_survey!BX463)),
ISNUMBER(SEARCH("giảm học phí",data_survey!BX463)),
ISNUMBER(SEARCH("không cần HP",data_survey!BX463)),
ISNUMBER(SEARCH("sư phạm",data_survey!BX463))
),3,4)))</f>
        <v>2</v>
      </c>
      <c r="R464" s="17">
        <f>data_survey!AN463</f>
        <v>2</v>
      </c>
      <c r="S464" s="17">
        <f>data_survey!AJ463</f>
        <v>1</v>
      </c>
      <c r="T464" s="17">
        <f>data_survey!AJ463</f>
        <v>1</v>
      </c>
      <c r="U464" s="17">
        <f>data_survey!CI463</f>
        <v>1</v>
      </c>
      <c r="V464" s="17">
        <f>data_survey!CG463</f>
        <v>1</v>
      </c>
      <c r="W464" s="17">
        <f>data_survey!CE463</f>
        <v>1</v>
      </c>
      <c r="X464" s="17">
        <f>data_survey!CC463</f>
        <v>2</v>
      </c>
      <c r="Y464" s="17">
        <f>data_survey!CA463</f>
        <v>1</v>
      </c>
      <c r="Z464" s="17">
        <f>data_survey!BN463</f>
        <v>3</v>
      </c>
      <c r="AA464" s="17">
        <f>data_survey!BP463</f>
        <v>1</v>
      </c>
      <c r="AB464" s="17">
        <f>data_survey!BQ463</f>
        <v>4</v>
      </c>
      <c r="AC464" s="17">
        <f>data_survey!BT463</f>
        <v>1</v>
      </c>
      <c r="AD464" s="17">
        <f>data_survey!CU463</f>
        <v>0</v>
      </c>
      <c r="AE464" s="17">
        <f>data_survey!CV463</f>
        <v>0</v>
      </c>
      <c r="AF464" s="17">
        <f>data_survey!CW463</f>
        <v>0</v>
      </c>
      <c r="AG464" s="17">
        <f>data_survey!CO463</f>
        <v>1</v>
      </c>
      <c r="AH464" s="17">
        <f>data_survey!DA463</f>
        <v>0</v>
      </c>
      <c r="AI464" s="17">
        <f>data_survey!DC463</f>
        <v>0</v>
      </c>
      <c r="AJ464" s="17">
        <f>data_survey!DQ463</f>
        <v>0</v>
      </c>
      <c r="AK464" s="17">
        <f>data_survey!DF463</f>
        <v>1</v>
      </c>
      <c r="AL464" s="17">
        <f>if(AK464=1, data_survey!DN463, 0)</f>
        <v>5</v>
      </c>
      <c r="AM464" s="17">
        <f>data_survey!CM463</f>
        <v>0.33</v>
      </c>
      <c r="AN464" s="17">
        <f>data_survey!DH463</f>
        <v>0</v>
      </c>
      <c r="AO464" s="17">
        <f>data_survey!DJ463</f>
        <v>1</v>
      </c>
      <c r="AP464" s="17">
        <f>data_survey!DL463</f>
        <v>1</v>
      </c>
      <c r="AQ464" s="17">
        <f>data_survey!BC463</f>
        <v>4</v>
      </c>
      <c r="AR464" s="17">
        <f>data_survey!BD463</f>
        <v>2</v>
      </c>
      <c r="AS464" s="17">
        <f>data_survey!BE463</f>
        <v>2</v>
      </c>
      <c r="AT464" s="17">
        <f>data_survey!BF463</f>
        <v>3</v>
      </c>
      <c r="AU464" s="17">
        <f>data_survey!BG463</f>
        <v>2</v>
      </c>
      <c r="AV464" s="17">
        <f>data_survey!BH463</f>
        <v>2</v>
      </c>
      <c r="AW464" s="17">
        <f>data_survey!BI463</f>
        <v>2</v>
      </c>
      <c r="AX464" s="17">
        <f>data_survey!AP463</f>
        <v>2</v>
      </c>
      <c r="AY464" s="17">
        <f>data_survey!AQ463</f>
        <v>1</v>
      </c>
      <c r="AZ464" s="17">
        <f>data_survey!AR463</f>
        <v>1</v>
      </c>
      <c r="BA464" s="17">
        <f>data_survey!AS463</f>
        <v>3</v>
      </c>
      <c r="BB464" s="17">
        <f>data_survey!AT463</f>
        <v>3</v>
      </c>
      <c r="BC464" s="17">
        <f>data_survey!AU463</f>
        <v>2</v>
      </c>
      <c r="BD464" s="17">
        <f>data_survey!AV463</f>
        <v>2</v>
      </c>
      <c r="BE464" s="17">
        <f>data_survey!AW463</f>
        <v>2</v>
      </c>
      <c r="BF464" s="17">
        <f>data_survey!AX463</f>
        <v>4</v>
      </c>
      <c r="BG464" s="17"/>
    </row>
    <row r="465">
      <c r="A465" s="17">
        <f>if(data_survey!C464="Nam", 0, 1)</f>
        <v>1</v>
      </c>
      <c r="B465" s="17">
        <f>IFERROR(__xludf.DUMMYFUNCTION("LET(
  t, LOWER(TRIM(data_survey!E464)),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465" s="17">
        <f>IFERROR(__xludf.DUMMYFUNCTION("LET(
  t, LOWER(TRIM(data_survey!G464)),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65" s="17">
        <f>IFERROR(__xludf.DUMMYFUNCTION("LET(
  text, LOWER(data_survey!I464),
  IFERROR(
    IFS(
      REGEXMATCH(text,""ở cùng gia đình|ở trọ cùng gia đình""), 0,
      REGEXMATCH(text,""thuê trọ""), 1,
      REGEXMATCH(text,""ở ktx""), 2,
      REGEXMATCH(text,""có nhà tại khu vực đang học|c"&amp;"ó nhà|ở riêng tại chung cư""), 3,
      REGEXMATCH(text,""ở nhà người quen""), 4
    ),
  -1)
)"),1.0)</f>
        <v>1</v>
      </c>
      <c r="E465" s="17">
        <f>IFERROR(__xludf.DUMMYFUNCTION("LET(
  t, LOWER(TRIM(data_survey!K464)),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65" s="17">
        <f>IFERROR(__xludf.DUMMYFUNCTION("LET(
  t, LOWER(TRIM(data_survey!M464)),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65" s="17">
        <f>if(data_survey!O464="Có", 1, 0)</f>
        <v>1</v>
      </c>
      <c r="H465" s="17">
        <f>if(data_survey!R464="", 0, data_survey!R464)</f>
        <v>1</v>
      </c>
      <c r="I465" s="17">
        <f>data_survey!W464</f>
        <v>40</v>
      </c>
      <c r="J465" s="17">
        <f>if(data_survey!AF464="Không áp lực", 0, if(data_survey!AF464="Có chút áp lực", 1, if(data_survey!AF464="Áp lực nhiều", 2, 3)))</f>
        <v>1</v>
      </c>
      <c r="K465" s="17">
        <f>SWITCH(data_survey!AG464,
 "Không ảnh hưởng",0,
 "Có chút ảnh hưởng",1,
 "Ảnh hưởng nhiều",2,
 "Ảnh hưởng rất nhiều",3)</f>
        <v>1</v>
      </c>
      <c r="L465" s="17">
        <f>SWITCH(data_survey!AD464,
 "Không",0,
 "Có một chút",1,
 "Rất lo lắng",2)</f>
        <v>1</v>
      </c>
      <c r="M465" s="17">
        <f>SWITCH(data_survey!AE464,
 "Không",0,
 "Có một chút",1,
 "Nhiều",2)</f>
        <v>0</v>
      </c>
      <c r="N465" s="17">
        <f>data_survey!BV464</f>
        <v>4</v>
      </c>
      <c r="O465" s="17">
        <f>SWITCH(data_survey!BY464,
 "Không",0,
 "Có",1,
 "Nhiều",2)</f>
        <v>0</v>
      </c>
      <c r="P465" s="17">
        <f>if(data_survey!BW464="Không", 0, 1)</f>
        <v>1</v>
      </c>
      <c r="Q465" s="17">
        <f>IF(OR(
ISNUMBER(SEARCH("cha",data_survey!BX464)),
ISNUMBER(SEARCH("mẹ",data_survey!BX464)),
ISNUMBER(SEARCH("ba mẹ",data_survey!BX464)),
ISNUMBER(SEARCH("bame",data_survey!BX464)),
ISNUMBER(SEARCH("gia đình",data_survey!BX464)),
ISNUMBER(SEARCH("chị",data_survey!BX464)),
ISNUMBER(SEARCH("anh",data_survey!BX464)),
ISNUMBER(SEARCH("ông bà",data_survey!BX464)),
ISNUMBER(SEARCH("giám hộ",data_survey!BX464))
),1,
IF(OR(
ISNUMBER(SEARCH("bản thân",data_survey!BX464)),
ISNUMBER(SEARCH("tự mình",data_survey!BX464)),
ISNUMBER(SEARCH("tự bản thân",data_survey!BX464)),
ISNUMBER(SEARCH("tiền đi làm",data_survey!BX464)),
ISNUMBER(SEARCH("nghiên cứu khoa học",data_survey!BX464)),
ISNUMBER(SEARCH("một nửa lo",data_survey!BX464))
),2,
IF(OR(
ISNUMBER(SEARCH("học bổng",data_survey!BX464)),
ISNUMBER(SEARCH("giảm học phí",data_survey!BX464)),
ISNUMBER(SEARCH("không cần HP",data_survey!BX464)),
ISNUMBER(SEARCH("sư phạm",data_survey!BX464))
),3,4)))</f>
        <v>1</v>
      </c>
      <c r="R465" s="17">
        <f>data_survey!AN464</f>
        <v>0</v>
      </c>
      <c r="S465" s="17">
        <f>data_survey!AJ464</f>
        <v>1</v>
      </c>
      <c r="T465" s="17">
        <f>data_survey!AJ464</f>
        <v>1</v>
      </c>
      <c r="U465" s="17">
        <f>data_survey!CI464</f>
        <v>0</v>
      </c>
      <c r="V465" s="17">
        <f>data_survey!CG464</f>
        <v>0</v>
      </c>
      <c r="W465" s="17">
        <f>data_survey!CE464</f>
        <v>0</v>
      </c>
      <c r="X465" s="17">
        <f>data_survey!CC464</f>
        <v>1</v>
      </c>
      <c r="Y465" s="17">
        <f>data_survey!CA464</f>
        <v>1</v>
      </c>
      <c r="Z465" s="17">
        <f>data_survey!BN464</f>
        <v>4</v>
      </c>
      <c r="AA465" s="17">
        <f>data_survey!BP464</f>
        <v>0</v>
      </c>
      <c r="AB465" s="17">
        <f>data_survey!BQ464</f>
        <v>3</v>
      </c>
      <c r="AC465" s="17">
        <f>data_survey!BT464</f>
        <v>0</v>
      </c>
      <c r="AD465" s="17">
        <f>data_survey!CU464</f>
        <v>0</v>
      </c>
      <c r="AE465" s="17">
        <f>data_survey!CV464</f>
        <v>0</v>
      </c>
      <c r="AF465" s="17">
        <f>data_survey!CW464</f>
        <v>0</v>
      </c>
      <c r="AG465" s="17">
        <f>data_survey!CO464</f>
        <v>0</v>
      </c>
      <c r="AH465" s="17">
        <f>data_survey!DA464</f>
        <v>0</v>
      </c>
      <c r="AI465" s="17">
        <f>data_survey!DC464</f>
        <v>0</v>
      </c>
      <c r="AJ465" s="17">
        <f>data_survey!DQ464</f>
        <v>0</v>
      </c>
      <c r="AK465" s="17">
        <f>data_survey!DF464</f>
        <v>1</v>
      </c>
      <c r="AL465" s="17">
        <f>if(AK465=1, data_survey!DN464, 0)</f>
        <v>1.5</v>
      </c>
      <c r="AM465" s="17">
        <f>data_survey!CM464</f>
        <v>3.5</v>
      </c>
      <c r="AN465" s="17">
        <f>data_survey!DH464</f>
        <v>0</v>
      </c>
      <c r="AO465" s="17">
        <f>data_survey!DJ464</f>
        <v>0</v>
      </c>
      <c r="AP465" s="17">
        <f>data_survey!DL464</f>
        <v>0</v>
      </c>
      <c r="AQ465" s="17">
        <f>data_survey!BC464</f>
        <v>2</v>
      </c>
      <c r="AR465" s="17">
        <f>data_survey!BD464</f>
        <v>1</v>
      </c>
      <c r="AS465" s="17">
        <f>data_survey!BE464</f>
        <v>2</v>
      </c>
      <c r="AT465" s="17">
        <f>data_survey!BF464</f>
        <v>1</v>
      </c>
      <c r="AU465" s="17">
        <f>data_survey!BG464</f>
        <v>1</v>
      </c>
      <c r="AV465" s="17">
        <f>data_survey!BH464</f>
        <v>1</v>
      </c>
      <c r="AW465" s="17">
        <f>data_survey!BI464</f>
        <v>1</v>
      </c>
      <c r="AX465" s="17">
        <f>data_survey!AP464</f>
        <v>1</v>
      </c>
      <c r="AY465" s="17">
        <f>data_survey!AQ464</f>
        <v>2</v>
      </c>
      <c r="AZ465" s="17">
        <f>data_survey!AR464</f>
        <v>3</v>
      </c>
      <c r="BA465" s="17">
        <f>data_survey!AS464</f>
        <v>2</v>
      </c>
      <c r="BB465" s="17">
        <f>data_survey!AT464</f>
        <v>1</v>
      </c>
      <c r="BC465" s="17">
        <f>data_survey!AU464</f>
        <v>2</v>
      </c>
      <c r="BD465" s="17">
        <f>data_survey!AV464</f>
        <v>1</v>
      </c>
      <c r="BE465" s="17">
        <f>data_survey!AW464</f>
        <v>1</v>
      </c>
      <c r="BF465" s="17">
        <f>data_survey!AX464</f>
        <v>1</v>
      </c>
      <c r="BG465" s="17"/>
    </row>
    <row r="466">
      <c r="A466" s="17">
        <f>if(data_survey!C465="Nam", 0, 1)</f>
        <v>1</v>
      </c>
      <c r="B466" s="17">
        <f>IFERROR(__xludf.DUMMYFUNCTION("LET(
  t, LOWER(TRIM(data_survey!E465)),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66" s="17">
        <f>IFERROR(__xludf.DUMMYFUNCTION("LET(
  t, LOWER(TRIM(data_survey!G465)),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466" s="17">
        <f>IFERROR(__xludf.DUMMYFUNCTION("LET(
  text, LOWER(data_survey!I465),
  IFERROR(
    IFS(
      REGEXMATCH(text,""ở cùng gia đình|ở trọ cùng gia đình""), 0,
      REGEXMATCH(text,""thuê trọ""), 1,
      REGEXMATCH(text,""ở ktx""), 2,
      REGEXMATCH(text,""có nhà tại khu vực đang học|c"&amp;"ó nhà|ở riêng tại chung cư""), 3,
      REGEXMATCH(text,""ở nhà người quen""), 4
    ),
  -1)
)"),0.0)</f>
        <v>0</v>
      </c>
      <c r="E466" s="17">
        <f>IFERROR(__xludf.DUMMYFUNCTION("LET(
  t, LOWER(TRIM(data_survey!K465)),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66" s="17">
        <f>IFERROR(__xludf.DUMMYFUNCTION("LET(
  t, LOWER(TRIM(data_survey!M465)),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66" s="17">
        <f>if(data_survey!O465="Có", 1, 0)</f>
        <v>0</v>
      </c>
      <c r="H466" s="17">
        <f>if(data_survey!R465="", 0, data_survey!R465)</f>
        <v>0</v>
      </c>
      <c r="I466" s="17">
        <f>data_survey!W465</f>
        <v>0</v>
      </c>
      <c r="J466" s="17">
        <f>if(data_survey!AF465="Không áp lực", 0, if(data_survey!AF465="Có chút áp lực", 1, if(data_survey!AF465="Áp lực nhiều", 2, 3)))</f>
        <v>1</v>
      </c>
      <c r="K466" s="17">
        <f>SWITCH(data_survey!AG465,
 "Không ảnh hưởng",0,
 "Có chút ảnh hưởng",1,
 "Ảnh hưởng nhiều",2,
 "Ảnh hưởng rất nhiều",3)</f>
        <v>1</v>
      </c>
      <c r="L466" s="17">
        <f>SWITCH(data_survey!AD465,
 "Không",0,
 "Có một chút",1,
 "Rất lo lắng",2)</f>
        <v>2</v>
      </c>
      <c r="M466" s="17">
        <f>SWITCH(data_survey!AE465,
 "Không",0,
 "Có một chút",1,
 "Nhiều",2)</f>
        <v>1</v>
      </c>
      <c r="N466" s="17">
        <f>data_survey!BV465</f>
        <v>4</v>
      </c>
      <c r="O466" s="17">
        <f>SWITCH(data_survey!BY465,
 "Không",0,
 "Có",1,
 "Nhiều",2)</f>
        <v>1</v>
      </c>
      <c r="P466" s="17">
        <f>if(data_survey!BW465="Không", 0, 1)</f>
        <v>0</v>
      </c>
      <c r="Q466" s="17">
        <f>IF(OR(
ISNUMBER(SEARCH("cha",data_survey!BX465)),
ISNUMBER(SEARCH("mẹ",data_survey!BX465)),
ISNUMBER(SEARCH("ba mẹ",data_survey!BX465)),
ISNUMBER(SEARCH("bame",data_survey!BX465)),
ISNUMBER(SEARCH("gia đình",data_survey!BX465)),
ISNUMBER(SEARCH("chị",data_survey!BX465)),
ISNUMBER(SEARCH("anh",data_survey!BX465)),
ISNUMBER(SEARCH("ông bà",data_survey!BX465)),
ISNUMBER(SEARCH("giám hộ",data_survey!BX465))
),1,
IF(OR(
ISNUMBER(SEARCH("bản thân",data_survey!BX465)),
ISNUMBER(SEARCH("tự mình",data_survey!BX465)),
ISNUMBER(SEARCH("tự bản thân",data_survey!BX465)),
ISNUMBER(SEARCH("tiền đi làm",data_survey!BX465)),
ISNUMBER(SEARCH("nghiên cứu khoa học",data_survey!BX465)),
ISNUMBER(SEARCH("một nửa lo",data_survey!BX465))
),2,
IF(OR(
ISNUMBER(SEARCH("học bổng",data_survey!BX465)),
ISNUMBER(SEARCH("giảm học phí",data_survey!BX465)),
ISNUMBER(SEARCH("không cần HP",data_survey!BX465)),
ISNUMBER(SEARCH("sư phạm",data_survey!BX465))
),3,4)))</f>
        <v>1</v>
      </c>
      <c r="R466" s="17">
        <f>data_survey!AN465</f>
        <v>0</v>
      </c>
      <c r="S466" s="17">
        <f>data_survey!AJ465</f>
        <v>1</v>
      </c>
      <c r="T466" s="17">
        <f>data_survey!AJ465</f>
        <v>1</v>
      </c>
      <c r="U466" s="17">
        <f>data_survey!CI465</f>
        <v>0</v>
      </c>
      <c r="V466" s="17">
        <f>data_survey!CG465</f>
        <v>1</v>
      </c>
      <c r="W466" s="17">
        <f>data_survey!CE465</f>
        <v>1</v>
      </c>
      <c r="X466" s="17">
        <f>data_survey!CC465</f>
        <v>0</v>
      </c>
      <c r="Y466" s="17">
        <f>data_survey!CA465</f>
        <v>1</v>
      </c>
      <c r="Z466" s="17">
        <f>data_survey!BN465</f>
        <v>3</v>
      </c>
      <c r="AA466" s="17">
        <f>data_survey!BP465</f>
        <v>1</v>
      </c>
      <c r="AB466" s="17">
        <f>data_survey!BQ465</f>
        <v>2</v>
      </c>
      <c r="AC466" s="17">
        <f>data_survey!BT465</f>
        <v>0</v>
      </c>
      <c r="AD466" s="17">
        <f>data_survey!CU465</f>
        <v>0</v>
      </c>
      <c r="AE466" s="17">
        <f>data_survey!CV465</f>
        <v>0</v>
      </c>
      <c r="AF466" s="17">
        <f>data_survey!CW465</f>
        <v>0</v>
      </c>
      <c r="AG466" s="17">
        <f>data_survey!CO465</f>
        <v>0</v>
      </c>
      <c r="AH466" s="17">
        <f>data_survey!DA465</f>
        <v>0</v>
      </c>
      <c r="AI466" s="17">
        <f>data_survey!DC465</f>
        <v>0</v>
      </c>
      <c r="AJ466" s="17">
        <f>data_survey!DQ465</f>
        <v>0</v>
      </c>
      <c r="AK466" s="17">
        <f>data_survey!DF465</f>
        <v>0</v>
      </c>
      <c r="AL466" s="17">
        <f>if(AK466=1, data_survey!DN465, 0)</f>
        <v>0</v>
      </c>
      <c r="AM466" s="17">
        <f>data_survey!CM465</f>
        <v>6</v>
      </c>
      <c r="AN466" s="17">
        <f>data_survey!DH465</f>
        <v>0</v>
      </c>
      <c r="AO466" s="17">
        <f>data_survey!DJ465</f>
        <v>1</v>
      </c>
      <c r="AP466" s="17">
        <f>data_survey!DL465</f>
        <v>0</v>
      </c>
      <c r="AQ466" s="17">
        <f>data_survey!BC465</f>
        <v>2</v>
      </c>
      <c r="AR466" s="17">
        <f>data_survey!BD465</f>
        <v>1</v>
      </c>
      <c r="AS466" s="17">
        <f>data_survey!BE465</f>
        <v>2</v>
      </c>
      <c r="AT466" s="17">
        <f>data_survey!BF465</f>
        <v>1</v>
      </c>
      <c r="AU466" s="17">
        <f>data_survey!BG465</f>
        <v>2</v>
      </c>
      <c r="AV466" s="17">
        <f>data_survey!BH465</f>
        <v>1</v>
      </c>
      <c r="AW466" s="17">
        <f>data_survey!BI465</f>
        <v>1</v>
      </c>
      <c r="AX466" s="17">
        <f>data_survey!AP465</f>
        <v>2</v>
      </c>
      <c r="AY466" s="17">
        <f>data_survey!AQ465</f>
        <v>1</v>
      </c>
      <c r="AZ466" s="17">
        <f>data_survey!AR465</f>
        <v>2</v>
      </c>
      <c r="BA466" s="17">
        <f>data_survey!AS465</f>
        <v>2</v>
      </c>
      <c r="BB466" s="17">
        <f>data_survey!AT465</f>
        <v>2</v>
      </c>
      <c r="BC466" s="17">
        <f>data_survey!AU465</f>
        <v>1</v>
      </c>
      <c r="BD466" s="17">
        <f>data_survey!AV465</f>
        <v>1</v>
      </c>
      <c r="BE466" s="17">
        <f>data_survey!AW465</f>
        <v>1</v>
      </c>
      <c r="BF466" s="17">
        <f>data_survey!AX465</f>
        <v>1</v>
      </c>
      <c r="BG466" s="17"/>
    </row>
    <row r="467">
      <c r="A467" s="17">
        <f>if(data_survey!C466="Nam", 0, 1)</f>
        <v>1</v>
      </c>
      <c r="B467" s="17">
        <f>IFERROR(__xludf.DUMMYFUNCTION("LET(
  t, LOWER(TRIM(data_survey!E466)),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67" s="17">
        <f>IFERROR(__xludf.DUMMYFUNCTION("LET(
  t, LOWER(TRIM(data_survey!G466)),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67" s="17">
        <f>IFERROR(__xludf.DUMMYFUNCTION("LET(
  text, LOWER(data_survey!I466),
  IFERROR(
    IFS(
      REGEXMATCH(text,""ở cùng gia đình|ở trọ cùng gia đình""), 0,
      REGEXMATCH(text,""thuê trọ""), 1,
      REGEXMATCH(text,""ở ktx""), 2,
      REGEXMATCH(text,""có nhà tại khu vực đang học|c"&amp;"ó nhà|ở riêng tại chung cư""), 3,
      REGEXMATCH(text,""ở nhà người quen""), 4
    ),
  -1)
)"),1.0)</f>
        <v>1</v>
      </c>
      <c r="E467" s="17">
        <f>IFERROR(__xludf.DUMMYFUNCTION("LET(
  t, LOWER(TRIM(data_survey!K466)),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67" s="17">
        <f>IFERROR(__xludf.DUMMYFUNCTION("LET(
  t, LOWER(TRIM(data_survey!M466)),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67" s="17">
        <f>if(data_survey!O466="Có", 1, 0)</f>
        <v>0</v>
      </c>
      <c r="H467" s="17">
        <f>if(data_survey!R466="", 0, data_survey!R466)</f>
        <v>0</v>
      </c>
      <c r="I467" s="17">
        <f>data_survey!W466</f>
        <v>0</v>
      </c>
      <c r="J467" s="17">
        <f>if(data_survey!AF466="Không áp lực", 0, if(data_survey!AF466="Có chút áp lực", 1, if(data_survey!AF466="Áp lực nhiều", 2, 3)))</f>
        <v>2</v>
      </c>
      <c r="K467" s="17">
        <f>SWITCH(data_survey!AG466,
 "Không ảnh hưởng",0,
 "Có chút ảnh hưởng",1,
 "Ảnh hưởng nhiều",2,
 "Ảnh hưởng rất nhiều",3)</f>
        <v>1</v>
      </c>
      <c r="L467" s="17">
        <f>SWITCH(data_survey!AD466,
 "Không",0,
 "Có một chút",1,
 "Rất lo lắng",2)</f>
        <v>2</v>
      </c>
      <c r="M467" s="17">
        <f>SWITCH(data_survey!AE466,
 "Không",0,
 "Có một chút",1,
 "Nhiều",2)</f>
        <v>0</v>
      </c>
      <c r="N467" s="17">
        <f>data_survey!BV466</f>
        <v>2</v>
      </c>
      <c r="O467" s="17">
        <f>SWITCH(data_survey!BY466,
 "Không",0,
 "Có",1,
 "Nhiều",2)</f>
        <v>1</v>
      </c>
      <c r="P467" s="17">
        <f>if(data_survey!BW466="Không", 0, 1)</f>
        <v>1</v>
      </c>
      <c r="Q467" s="17">
        <f>IF(OR(
ISNUMBER(SEARCH("cha",data_survey!BX466)),
ISNUMBER(SEARCH("mẹ",data_survey!BX466)),
ISNUMBER(SEARCH("ba mẹ",data_survey!BX466)),
ISNUMBER(SEARCH("bame",data_survey!BX466)),
ISNUMBER(SEARCH("gia đình",data_survey!BX466)),
ISNUMBER(SEARCH("chị",data_survey!BX466)),
ISNUMBER(SEARCH("anh",data_survey!BX466)),
ISNUMBER(SEARCH("ông bà",data_survey!BX466)),
ISNUMBER(SEARCH("giám hộ",data_survey!BX466))
),1,
IF(OR(
ISNUMBER(SEARCH("bản thân",data_survey!BX466)),
ISNUMBER(SEARCH("tự mình",data_survey!BX466)),
ISNUMBER(SEARCH("tự bản thân",data_survey!BX466)),
ISNUMBER(SEARCH("tiền đi làm",data_survey!BX466)),
ISNUMBER(SEARCH("nghiên cứu khoa học",data_survey!BX466)),
ISNUMBER(SEARCH("một nửa lo",data_survey!BX466))
),2,
IF(OR(
ISNUMBER(SEARCH("học bổng",data_survey!BX466)),
ISNUMBER(SEARCH("giảm học phí",data_survey!BX466)),
ISNUMBER(SEARCH("không cần HP",data_survey!BX466)),
ISNUMBER(SEARCH("sư phạm",data_survey!BX466))
),3,4)))</f>
        <v>1</v>
      </c>
      <c r="R467" s="17">
        <f>data_survey!AN466</f>
        <v>0</v>
      </c>
      <c r="S467" s="17">
        <f>data_survey!AJ466</f>
        <v>1</v>
      </c>
      <c r="T467" s="17">
        <f>data_survey!AJ466</f>
        <v>1</v>
      </c>
      <c r="U467" s="17">
        <f>data_survey!CI466</f>
        <v>0</v>
      </c>
      <c r="V467" s="17">
        <f>data_survey!CG466</f>
        <v>0</v>
      </c>
      <c r="W467" s="17">
        <f>data_survey!CE466</f>
        <v>0</v>
      </c>
      <c r="X467" s="17">
        <f>data_survey!CC466</f>
        <v>2</v>
      </c>
      <c r="Y467" s="17">
        <f>data_survey!CA466</f>
        <v>1</v>
      </c>
      <c r="Z467" s="17">
        <f>data_survey!BN466</f>
        <v>1</v>
      </c>
      <c r="AA467" s="17">
        <f>data_survey!BP466</f>
        <v>0</v>
      </c>
      <c r="AB467" s="17">
        <f>data_survey!BQ466</f>
        <v>1</v>
      </c>
      <c r="AC467" s="17">
        <f>data_survey!BT466</f>
        <v>0</v>
      </c>
      <c r="AD467" s="17">
        <f>data_survey!CU466</f>
        <v>1</v>
      </c>
      <c r="AE467" s="17">
        <f>data_survey!CV466</f>
        <v>1</v>
      </c>
      <c r="AF467" s="17">
        <f>data_survey!CW466</f>
        <v>1</v>
      </c>
      <c r="AG467" s="17">
        <f>data_survey!CO466</f>
        <v>0</v>
      </c>
      <c r="AH467" s="17">
        <f>data_survey!DA466</f>
        <v>0</v>
      </c>
      <c r="AI467" s="17">
        <f>data_survey!DC466</f>
        <v>0</v>
      </c>
      <c r="AJ467" s="17">
        <f>data_survey!DQ466</f>
        <v>0</v>
      </c>
      <c r="AK467" s="17">
        <f>data_survey!DF466</f>
        <v>0</v>
      </c>
      <c r="AL467" s="17">
        <f>if(AK467=1, data_survey!DN466, 0)</f>
        <v>0</v>
      </c>
      <c r="AM467" s="17">
        <f>data_survey!CM466</f>
        <v>3.5</v>
      </c>
      <c r="AN467" s="17">
        <f>data_survey!DH466</f>
        <v>1</v>
      </c>
      <c r="AO467" s="17">
        <f>data_survey!DJ466</f>
        <v>0</v>
      </c>
      <c r="AP467" s="17">
        <f>data_survey!DL466</f>
        <v>0</v>
      </c>
      <c r="AQ467" s="17">
        <f>data_survey!BC466</f>
        <v>2</v>
      </c>
      <c r="AR467" s="17">
        <f>data_survey!BD466</f>
        <v>1</v>
      </c>
      <c r="AS467" s="17">
        <f>data_survey!BE466</f>
        <v>3</v>
      </c>
      <c r="AT467" s="17">
        <f>data_survey!BF466</f>
        <v>1</v>
      </c>
      <c r="AU467" s="17">
        <f>data_survey!BG466</f>
        <v>2</v>
      </c>
      <c r="AV467" s="17">
        <f>data_survey!BH466</f>
        <v>1</v>
      </c>
      <c r="AW467" s="17">
        <f>data_survey!BI466</f>
        <v>2</v>
      </c>
      <c r="AX467" s="17">
        <f>data_survey!AP466</f>
        <v>1</v>
      </c>
      <c r="AY467" s="17">
        <f>data_survey!AQ466</f>
        <v>2</v>
      </c>
      <c r="AZ467" s="17">
        <f>data_survey!AR466</f>
        <v>1</v>
      </c>
      <c r="BA467" s="17">
        <f>data_survey!AS466</f>
        <v>3</v>
      </c>
      <c r="BB467" s="17">
        <f>data_survey!AT466</f>
        <v>1</v>
      </c>
      <c r="BC467" s="17">
        <f>data_survey!AU466</f>
        <v>3</v>
      </c>
      <c r="BD467" s="17">
        <f>data_survey!AV466</f>
        <v>2</v>
      </c>
      <c r="BE467" s="17">
        <f>data_survey!AW466</f>
        <v>1</v>
      </c>
      <c r="BF467" s="17">
        <f>data_survey!AX466</f>
        <v>1</v>
      </c>
      <c r="BG467" s="17"/>
    </row>
    <row r="468">
      <c r="A468" s="17">
        <f>if(data_survey!C467="Nam", 0, 1)</f>
        <v>1</v>
      </c>
      <c r="B468" s="17">
        <f>IFERROR(__xludf.DUMMYFUNCTION("LET(
  t, LOWER(TRIM(data_survey!E467)),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68" s="17">
        <f>IFERROR(__xludf.DUMMYFUNCTION("LET(
  t, LOWER(TRIM(data_survey!G467)),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68" s="17">
        <f>IFERROR(__xludf.DUMMYFUNCTION("LET(
  text, LOWER(data_survey!I467),
  IFERROR(
    IFS(
      REGEXMATCH(text,""ở cùng gia đình|ở trọ cùng gia đình""), 0,
      REGEXMATCH(text,""thuê trọ""), 1,
      REGEXMATCH(text,""ở ktx""), 2,
      REGEXMATCH(text,""có nhà tại khu vực đang học|c"&amp;"ó nhà|ở riêng tại chung cư""), 3,
      REGEXMATCH(text,""ở nhà người quen""), 4
    ),
  -1)
)"),1.0)</f>
        <v>1</v>
      </c>
      <c r="E468" s="17">
        <f>IFERROR(__xludf.DUMMYFUNCTION("LET(
  t, LOWER(TRIM(data_survey!K467)),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68" s="17">
        <f>IFERROR(__xludf.DUMMYFUNCTION("LET(
  t, LOWER(TRIM(data_survey!M467)),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68" s="17">
        <f>if(data_survey!O467="Có", 1, 0)</f>
        <v>0</v>
      </c>
      <c r="H468" s="17">
        <f>if(data_survey!R467="", 0, data_survey!R467)</f>
        <v>0</v>
      </c>
      <c r="I468" s="17">
        <f>data_survey!W467</f>
        <v>0</v>
      </c>
      <c r="J468" s="17">
        <f>if(data_survey!AF467="Không áp lực", 0, if(data_survey!AF467="Có chút áp lực", 1, if(data_survey!AF467="Áp lực nhiều", 2, 3)))</f>
        <v>3</v>
      </c>
      <c r="K468" s="17">
        <f>SWITCH(data_survey!AG467,
 "Không ảnh hưởng",0,
 "Có chút ảnh hưởng",1,
 "Ảnh hưởng nhiều",2,
 "Ảnh hưởng rất nhiều",3)</f>
        <v>2</v>
      </c>
      <c r="L468" s="17">
        <f>SWITCH(data_survey!AD467,
 "Không",0,
 "Có một chút",1,
 "Rất lo lắng",2)</f>
        <v>2</v>
      </c>
      <c r="M468" s="17">
        <f>SWITCH(data_survey!AE467,
 "Không",0,
 "Có một chút",1,
 "Nhiều",2)</f>
        <v>1</v>
      </c>
      <c r="N468" s="17">
        <f>data_survey!BV467</f>
        <v>3</v>
      </c>
      <c r="O468" s="17">
        <f>SWITCH(data_survey!BY467,
 "Không",0,
 "Có",1,
 "Nhiều",2)</f>
        <v>0</v>
      </c>
      <c r="P468" s="17">
        <f>if(data_survey!BW467="Không", 0, 1)</f>
        <v>0</v>
      </c>
      <c r="Q468" s="17">
        <f>IF(OR(
ISNUMBER(SEARCH("cha",data_survey!BX467)),
ISNUMBER(SEARCH("mẹ",data_survey!BX467)),
ISNUMBER(SEARCH("ba mẹ",data_survey!BX467)),
ISNUMBER(SEARCH("bame",data_survey!BX467)),
ISNUMBER(SEARCH("gia đình",data_survey!BX467)),
ISNUMBER(SEARCH("chị",data_survey!BX467)),
ISNUMBER(SEARCH("anh",data_survey!BX467)),
ISNUMBER(SEARCH("ông bà",data_survey!BX467)),
ISNUMBER(SEARCH("giám hộ",data_survey!BX467))
),1,
IF(OR(
ISNUMBER(SEARCH("bản thân",data_survey!BX467)),
ISNUMBER(SEARCH("tự mình",data_survey!BX467)),
ISNUMBER(SEARCH("tự bản thân",data_survey!BX467)),
ISNUMBER(SEARCH("tiền đi làm",data_survey!BX467)),
ISNUMBER(SEARCH("nghiên cứu khoa học",data_survey!BX467)),
ISNUMBER(SEARCH("một nửa lo",data_survey!BX467))
),2,
IF(OR(
ISNUMBER(SEARCH("học bổng",data_survey!BX467)),
ISNUMBER(SEARCH("giảm học phí",data_survey!BX467)),
ISNUMBER(SEARCH("không cần HP",data_survey!BX467)),
ISNUMBER(SEARCH("sư phạm",data_survey!BX467))
),3,4)))</f>
        <v>1</v>
      </c>
      <c r="R468" s="17">
        <f>data_survey!AN467</f>
        <v>0</v>
      </c>
      <c r="S468" s="17">
        <f>data_survey!AJ467</f>
        <v>1</v>
      </c>
      <c r="T468" s="17">
        <f>data_survey!AJ467</f>
        <v>1</v>
      </c>
      <c r="U468" s="17">
        <f>data_survey!CI467</f>
        <v>1</v>
      </c>
      <c r="V468" s="17">
        <f>data_survey!CG467</f>
        <v>1</v>
      </c>
      <c r="W468" s="17">
        <f>data_survey!CE467</f>
        <v>1</v>
      </c>
      <c r="X468" s="17">
        <f>data_survey!CC467</f>
        <v>2</v>
      </c>
      <c r="Y468" s="17">
        <f>data_survey!CA467</f>
        <v>2</v>
      </c>
      <c r="Z468" s="17">
        <f>data_survey!BN467</f>
        <v>3</v>
      </c>
      <c r="AA468" s="17">
        <f>data_survey!BP467</f>
        <v>0</v>
      </c>
      <c r="AB468" s="17">
        <f>data_survey!BQ467</f>
        <v>4</v>
      </c>
      <c r="AC468" s="17">
        <f>data_survey!BT467</f>
        <v>0</v>
      </c>
      <c r="AD468" s="17">
        <f>data_survey!CU467</f>
        <v>0</v>
      </c>
      <c r="AE468" s="17">
        <f>data_survey!CV467</f>
        <v>0</v>
      </c>
      <c r="AF468" s="17">
        <f>data_survey!CW467</f>
        <v>0</v>
      </c>
      <c r="AG468" s="17">
        <f>data_survey!CO467</f>
        <v>0</v>
      </c>
      <c r="AH468" s="17">
        <f>data_survey!DA467</f>
        <v>0</v>
      </c>
      <c r="AI468" s="17">
        <f>data_survey!DC467</f>
        <v>0</v>
      </c>
      <c r="AJ468" s="17">
        <f>data_survey!DQ467</f>
        <v>0</v>
      </c>
      <c r="AK468" s="17">
        <f>data_survey!DF467</f>
        <v>0</v>
      </c>
      <c r="AL468" s="17">
        <f>if(AK468=1, data_survey!DN467, 0)</f>
        <v>0</v>
      </c>
      <c r="AM468" s="17">
        <f>data_survey!CM467</f>
        <v>0.75</v>
      </c>
      <c r="AN468" s="17">
        <f>data_survey!DH467</f>
        <v>0</v>
      </c>
      <c r="AO468" s="17">
        <f>data_survey!DJ467</f>
        <v>0</v>
      </c>
      <c r="AP468" s="17">
        <f>data_survey!DL467</f>
        <v>0</v>
      </c>
      <c r="AQ468" s="17">
        <f>data_survey!BC467</f>
        <v>2</v>
      </c>
      <c r="AR468" s="17">
        <f>data_survey!BD467</f>
        <v>4</v>
      </c>
      <c r="AS468" s="17">
        <f>data_survey!BE467</f>
        <v>4</v>
      </c>
      <c r="AT468" s="17">
        <f>data_survey!BF467</f>
        <v>2</v>
      </c>
      <c r="AU468" s="17">
        <f>data_survey!BG467</f>
        <v>2</v>
      </c>
      <c r="AV468" s="17">
        <f>data_survey!BH467</f>
        <v>2</v>
      </c>
      <c r="AW468" s="17">
        <f>data_survey!BI467</f>
        <v>2</v>
      </c>
      <c r="AX468" s="17">
        <f>data_survey!AP467</f>
        <v>4</v>
      </c>
      <c r="AY468" s="17">
        <f>data_survey!AQ467</f>
        <v>4</v>
      </c>
      <c r="AZ468" s="17">
        <f>data_survey!AR467</f>
        <v>4</v>
      </c>
      <c r="BA468" s="17">
        <f>data_survey!AS467</f>
        <v>2</v>
      </c>
      <c r="BB468" s="17">
        <f>data_survey!AT467</f>
        <v>2</v>
      </c>
      <c r="BC468" s="17">
        <f>data_survey!AU467</f>
        <v>3</v>
      </c>
      <c r="BD468" s="17">
        <f>data_survey!AV467</f>
        <v>2</v>
      </c>
      <c r="BE468" s="17">
        <f>data_survey!AW467</f>
        <v>1</v>
      </c>
      <c r="BF468" s="17">
        <f>data_survey!AX467</f>
        <v>1</v>
      </c>
      <c r="BG468" s="17"/>
    </row>
    <row r="469">
      <c r="A469" s="17">
        <f>if(data_survey!C468="Nam", 0, 1)</f>
        <v>0</v>
      </c>
      <c r="B469" s="17">
        <f>IFERROR(__xludf.DUMMYFUNCTION("LET(
  t, LOWER(TRIM(data_survey!E468)),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469" s="17">
        <f>IFERROR(__xludf.DUMMYFUNCTION("LET(
  t, LOWER(TRIM(data_survey!G468)),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69" s="17">
        <f>IFERROR(__xludf.DUMMYFUNCTION("LET(
  text, LOWER(data_survey!I468),
  IFERROR(
    IFS(
      REGEXMATCH(text,""ở cùng gia đình|ở trọ cùng gia đình""), 0,
      REGEXMATCH(text,""thuê trọ""), 1,
      REGEXMATCH(text,""ở ktx""), 2,
      REGEXMATCH(text,""có nhà tại khu vực đang học|c"&amp;"ó nhà|ở riêng tại chung cư""), 3,
      REGEXMATCH(text,""ở nhà người quen""), 4
    ),
  -1)
)"),1.0)</f>
        <v>1</v>
      </c>
      <c r="E469" s="17">
        <f>IFERROR(__xludf.DUMMYFUNCTION("LET(
  t, LOWER(TRIM(data_survey!K468)),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69" s="17">
        <f>IFERROR(__xludf.DUMMYFUNCTION("LET(
  t, LOWER(TRIM(data_survey!M468)),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69" s="17">
        <f>if(data_survey!O468="Có", 1, 0)</f>
        <v>1</v>
      </c>
      <c r="H469" s="17">
        <f>if(data_survey!R468="", 0, data_survey!R468)</f>
        <v>1</v>
      </c>
      <c r="I469" s="17">
        <f>data_survey!W468</f>
        <v>25</v>
      </c>
      <c r="J469" s="17">
        <f>if(data_survey!AF468="Không áp lực", 0, if(data_survey!AF468="Có chút áp lực", 1, if(data_survey!AF468="Áp lực nhiều", 2, 3)))</f>
        <v>1</v>
      </c>
      <c r="K469" s="17">
        <f>SWITCH(data_survey!AG468,
 "Không ảnh hưởng",0,
 "Có chút ảnh hưởng",1,
 "Ảnh hưởng nhiều",2,
 "Ảnh hưởng rất nhiều",3)</f>
        <v>1</v>
      </c>
      <c r="L469" s="17">
        <f>SWITCH(data_survey!AD468,
 "Không",0,
 "Có một chút",1,
 "Rất lo lắng",2)</f>
        <v>2</v>
      </c>
      <c r="M469" s="17">
        <f>SWITCH(data_survey!AE468,
 "Không",0,
 "Có một chút",1,
 "Nhiều",2)</f>
        <v>0</v>
      </c>
      <c r="N469" s="17">
        <f>data_survey!BV468</f>
        <v>3</v>
      </c>
      <c r="O469" s="17">
        <f>SWITCH(data_survey!BY468,
 "Không",0,
 "Có",1,
 "Nhiều",2)</f>
        <v>0</v>
      </c>
      <c r="P469" s="17">
        <f>if(data_survey!BW468="Không", 0, 1)</f>
        <v>1</v>
      </c>
      <c r="Q469" s="17">
        <f>IF(OR(
ISNUMBER(SEARCH("cha",data_survey!BX468)),
ISNUMBER(SEARCH("mẹ",data_survey!BX468)),
ISNUMBER(SEARCH("ba mẹ",data_survey!BX468)),
ISNUMBER(SEARCH("bame",data_survey!BX468)),
ISNUMBER(SEARCH("gia đình",data_survey!BX468)),
ISNUMBER(SEARCH("chị",data_survey!BX468)),
ISNUMBER(SEARCH("anh",data_survey!BX468)),
ISNUMBER(SEARCH("ông bà",data_survey!BX468)),
ISNUMBER(SEARCH("giám hộ",data_survey!BX468))
),1,
IF(OR(
ISNUMBER(SEARCH("bản thân",data_survey!BX468)),
ISNUMBER(SEARCH("tự mình",data_survey!BX468)),
ISNUMBER(SEARCH("tự bản thân",data_survey!BX468)),
ISNUMBER(SEARCH("tiền đi làm",data_survey!BX468)),
ISNUMBER(SEARCH("nghiên cứu khoa học",data_survey!BX468)),
ISNUMBER(SEARCH("một nửa lo",data_survey!BX468))
),2,
IF(OR(
ISNUMBER(SEARCH("học bổng",data_survey!BX468)),
ISNUMBER(SEARCH("giảm học phí",data_survey!BX468)),
ISNUMBER(SEARCH("không cần HP",data_survey!BX468)),
ISNUMBER(SEARCH("sư phạm",data_survey!BX468))
),3,4)))</f>
        <v>1</v>
      </c>
      <c r="R469" s="17">
        <f>data_survey!AN468</f>
        <v>0</v>
      </c>
      <c r="S469" s="17">
        <f>data_survey!AJ468</f>
        <v>0</v>
      </c>
      <c r="T469" s="17">
        <f>data_survey!AJ468</f>
        <v>0</v>
      </c>
      <c r="U469" s="17">
        <f>data_survey!CI468</f>
        <v>0</v>
      </c>
      <c r="V469" s="17">
        <f>data_survey!CG468</f>
        <v>0</v>
      </c>
      <c r="W469" s="17">
        <f>data_survey!CE468</f>
        <v>1</v>
      </c>
      <c r="X469" s="17">
        <f>data_survey!CC468</f>
        <v>0</v>
      </c>
      <c r="Y469" s="17">
        <f>data_survey!CA468</f>
        <v>0</v>
      </c>
      <c r="Z469" s="17">
        <f>data_survey!BN468</f>
        <v>2</v>
      </c>
      <c r="AA469" s="17">
        <f>data_survey!BP468</f>
        <v>1</v>
      </c>
      <c r="AB469" s="17">
        <f>data_survey!BQ468</f>
        <v>1</v>
      </c>
      <c r="AC469" s="17">
        <f>data_survey!BT468</f>
        <v>0</v>
      </c>
      <c r="AD469" s="17">
        <f>data_survey!CU468</f>
        <v>1</v>
      </c>
      <c r="AE469" s="17">
        <f>data_survey!CV468</f>
        <v>1</v>
      </c>
      <c r="AF469" s="17">
        <f>data_survey!CW468</f>
        <v>1</v>
      </c>
      <c r="AG469" s="17">
        <f>data_survey!CO468</f>
        <v>1</v>
      </c>
      <c r="AH469" s="17">
        <f>data_survey!DA468</f>
        <v>0</v>
      </c>
      <c r="AI469" s="17">
        <f>data_survey!DC468</f>
        <v>0</v>
      </c>
      <c r="AJ469" s="17">
        <f>data_survey!DQ468</f>
        <v>0</v>
      </c>
      <c r="AK469" s="17">
        <f>data_survey!DF468</f>
        <v>0</v>
      </c>
      <c r="AL469" s="17">
        <f>if(AK469=1, data_survey!DN468, 0)</f>
        <v>0</v>
      </c>
      <c r="AM469" s="17">
        <f>data_survey!CM468</f>
        <v>3.5</v>
      </c>
      <c r="AN469" s="17">
        <f>data_survey!DH468</f>
        <v>0</v>
      </c>
      <c r="AO469" s="17">
        <f>data_survey!DJ468</f>
        <v>0</v>
      </c>
      <c r="AP469" s="17">
        <f>data_survey!DL468</f>
        <v>0</v>
      </c>
      <c r="AQ469" s="17">
        <f>data_survey!BC468</f>
        <v>1</v>
      </c>
      <c r="AR469" s="17">
        <f>data_survey!BD468</f>
        <v>1</v>
      </c>
      <c r="AS469" s="17">
        <f>data_survey!BE468</f>
        <v>3</v>
      </c>
      <c r="AT469" s="17">
        <f>data_survey!BF468</f>
        <v>1</v>
      </c>
      <c r="AU469" s="17">
        <f>data_survey!BG468</f>
        <v>1</v>
      </c>
      <c r="AV469" s="17">
        <f>data_survey!BH468</f>
        <v>1</v>
      </c>
      <c r="AW469" s="17">
        <f>data_survey!BI468</f>
        <v>1</v>
      </c>
      <c r="AX469" s="17">
        <f>data_survey!AP468</f>
        <v>2</v>
      </c>
      <c r="AY469" s="17">
        <f>data_survey!AQ468</f>
        <v>3</v>
      </c>
      <c r="AZ469" s="17">
        <f>data_survey!AR468</f>
        <v>1</v>
      </c>
      <c r="BA469" s="17">
        <f>data_survey!AS468</f>
        <v>2</v>
      </c>
      <c r="BB469" s="17">
        <f>data_survey!AT468</f>
        <v>1</v>
      </c>
      <c r="BC469" s="17">
        <f>data_survey!AU468</f>
        <v>3</v>
      </c>
      <c r="BD469" s="17">
        <f>data_survey!AV468</f>
        <v>1</v>
      </c>
      <c r="BE469" s="17">
        <f>data_survey!AW468</f>
        <v>1</v>
      </c>
      <c r="BF469" s="17">
        <f>data_survey!AX468</f>
        <v>1</v>
      </c>
      <c r="BG469" s="17"/>
    </row>
    <row r="470">
      <c r="A470" s="17">
        <f>if(data_survey!C469="Nam", 0, 1)</f>
        <v>1</v>
      </c>
      <c r="B470" s="17">
        <f>IFERROR(__xludf.DUMMYFUNCTION("LET(
  t, LOWER(TRIM(data_survey!E469)),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70" s="17">
        <f>IFERROR(__xludf.DUMMYFUNCTION("LET(
  t, LOWER(TRIM(data_survey!G469)),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70" s="17">
        <f>IFERROR(__xludf.DUMMYFUNCTION("LET(
  text, LOWER(data_survey!I469),
  IFERROR(
    IFS(
      REGEXMATCH(text,""ở cùng gia đình|ở trọ cùng gia đình""), 0,
      REGEXMATCH(text,""thuê trọ""), 1,
      REGEXMATCH(text,""ở ktx""), 2,
      REGEXMATCH(text,""có nhà tại khu vực đang học|c"&amp;"ó nhà|ở riêng tại chung cư""), 3,
      REGEXMATCH(text,""ở nhà người quen""), 4
    ),
  -1)
)"),1.0)</f>
        <v>1</v>
      </c>
      <c r="E470" s="17">
        <f>IFERROR(__xludf.DUMMYFUNCTION("LET(
  t, LOWER(TRIM(data_survey!K469)),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70" s="17">
        <f>IFERROR(__xludf.DUMMYFUNCTION("LET(
  t, LOWER(TRIM(data_survey!M469)),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70" s="17">
        <f>if(data_survey!O469="Có", 1, 0)</f>
        <v>0</v>
      </c>
      <c r="H470" s="17">
        <f>if(data_survey!R469="", 0, data_survey!R469)</f>
        <v>0</v>
      </c>
      <c r="I470" s="17">
        <f>data_survey!W469</f>
        <v>0</v>
      </c>
      <c r="J470" s="17">
        <f>if(data_survey!AF469="Không áp lực", 0, if(data_survey!AF469="Có chút áp lực", 1, if(data_survey!AF469="Áp lực nhiều", 2, 3)))</f>
        <v>2</v>
      </c>
      <c r="K470" s="17">
        <f>SWITCH(data_survey!AG469,
 "Không ảnh hưởng",0,
 "Có chút ảnh hưởng",1,
 "Ảnh hưởng nhiều",2,
 "Ảnh hưởng rất nhiều",3)</f>
        <v>2</v>
      </c>
      <c r="L470" s="17">
        <f>SWITCH(data_survey!AD469,
 "Không",0,
 "Có một chút",1,
 "Rất lo lắng",2)</f>
        <v>1</v>
      </c>
      <c r="M470" s="17">
        <f>SWITCH(data_survey!AE469,
 "Không",0,
 "Có một chút",1,
 "Nhiều",2)</f>
        <v>1</v>
      </c>
      <c r="N470" s="17">
        <f>data_survey!BV469</f>
        <v>4</v>
      </c>
      <c r="O470" s="17">
        <f>SWITCH(data_survey!BY469,
 "Không",0,
 "Có",1,
 "Nhiều",2)</f>
        <v>1</v>
      </c>
      <c r="P470" s="17">
        <f>if(data_survey!BW469="Không", 0, 1)</f>
        <v>1</v>
      </c>
      <c r="Q470" s="17">
        <f>IF(OR(
ISNUMBER(SEARCH("cha",data_survey!BX469)),
ISNUMBER(SEARCH("mẹ",data_survey!BX469)),
ISNUMBER(SEARCH("ba mẹ",data_survey!BX469)),
ISNUMBER(SEARCH("bame",data_survey!BX469)),
ISNUMBER(SEARCH("gia đình",data_survey!BX469)),
ISNUMBER(SEARCH("chị",data_survey!BX469)),
ISNUMBER(SEARCH("anh",data_survey!BX469)),
ISNUMBER(SEARCH("ông bà",data_survey!BX469)),
ISNUMBER(SEARCH("giám hộ",data_survey!BX469))
),1,
IF(OR(
ISNUMBER(SEARCH("bản thân",data_survey!BX469)),
ISNUMBER(SEARCH("tự mình",data_survey!BX469)),
ISNUMBER(SEARCH("tự bản thân",data_survey!BX469)),
ISNUMBER(SEARCH("tiền đi làm",data_survey!BX469)),
ISNUMBER(SEARCH("nghiên cứu khoa học",data_survey!BX469)),
ISNUMBER(SEARCH("một nửa lo",data_survey!BX469))
),2,
IF(OR(
ISNUMBER(SEARCH("học bổng",data_survey!BX469)),
ISNUMBER(SEARCH("giảm học phí",data_survey!BX469)),
ISNUMBER(SEARCH("không cần HP",data_survey!BX469)),
ISNUMBER(SEARCH("sư phạm",data_survey!BX469))
),3,4)))</f>
        <v>1</v>
      </c>
      <c r="R470" s="17">
        <f>data_survey!AN469</f>
        <v>0</v>
      </c>
      <c r="S470" s="17">
        <f>data_survey!AJ469</f>
        <v>0</v>
      </c>
      <c r="T470" s="17">
        <f>data_survey!AJ469</f>
        <v>0</v>
      </c>
      <c r="U470" s="17">
        <f>data_survey!CI469</f>
        <v>1</v>
      </c>
      <c r="V470" s="17">
        <f>data_survey!CG469</f>
        <v>1</v>
      </c>
      <c r="W470" s="17">
        <f>data_survey!CE469</f>
        <v>2</v>
      </c>
      <c r="X470" s="17">
        <f>data_survey!CC469</f>
        <v>1</v>
      </c>
      <c r="Y470" s="17">
        <f>data_survey!CA469</f>
        <v>1</v>
      </c>
      <c r="Z470" s="17">
        <f>data_survey!BN469</f>
        <v>1</v>
      </c>
      <c r="AA470" s="17">
        <f>data_survey!BP469</f>
        <v>0</v>
      </c>
      <c r="AB470" s="17">
        <f>data_survey!BQ469</f>
        <v>2</v>
      </c>
      <c r="AC470" s="17">
        <f>data_survey!BT469</f>
        <v>1</v>
      </c>
      <c r="AD470" s="17">
        <f>data_survey!CU469</f>
        <v>0</v>
      </c>
      <c r="AE470" s="17">
        <f>data_survey!CV469</f>
        <v>0</v>
      </c>
      <c r="AF470" s="17">
        <f>data_survey!CW469</f>
        <v>0</v>
      </c>
      <c r="AG470" s="17">
        <f>data_survey!CO469</f>
        <v>1</v>
      </c>
      <c r="AH470" s="17">
        <f>data_survey!DA469</f>
        <v>0</v>
      </c>
      <c r="AI470" s="17">
        <f>data_survey!DC469</f>
        <v>0</v>
      </c>
      <c r="AJ470" s="17">
        <f>data_survey!DQ469</f>
        <v>0</v>
      </c>
      <c r="AK470" s="17">
        <f>data_survey!DF469</f>
        <v>1</v>
      </c>
      <c r="AL470" s="17">
        <f>if(AK470=1, data_survey!DN469, 0)</f>
        <v>1.5</v>
      </c>
      <c r="AM470" s="17">
        <f>data_survey!CM469</f>
        <v>6</v>
      </c>
      <c r="AN470" s="17">
        <f>data_survey!DH469</f>
        <v>1</v>
      </c>
      <c r="AO470" s="17">
        <f>data_survey!DJ469</f>
        <v>1</v>
      </c>
      <c r="AP470" s="17">
        <f>data_survey!DL469</f>
        <v>0</v>
      </c>
      <c r="AQ470" s="17">
        <f>data_survey!BC469</f>
        <v>2</v>
      </c>
      <c r="AR470" s="17">
        <f>data_survey!BD469</f>
        <v>2</v>
      </c>
      <c r="AS470" s="17">
        <f>data_survey!BE469</f>
        <v>2</v>
      </c>
      <c r="AT470" s="17">
        <f>data_survey!BF469</f>
        <v>2</v>
      </c>
      <c r="AU470" s="17">
        <f>data_survey!BG469</f>
        <v>3</v>
      </c>
      <c r="AV470" s="17">
        <f>data_survey!BH469</f>
        <v>1</v>
      </c>
      <c r="AW470" s="17">
        <f>data_survey!BI469</f>
        <v>1</v>
      </c>
      <c r="AX470" s="17">
        <f>data_survey!AP469</f>
        <v>1</v>
      </c>
      <c r="AY470" s="17">
        <f>data_survey!AQ469</f>
        <v>3</v>
      </c>
      <c r="AZ470" s="17">
        <f>data_survey!AR469</f>
        <v>3</v>
      </c>
      <c r="BA470" s="17">
        <f>data_survey!AS469</f>
        <v>3</v>
      </c>
      <c r="BB470" s="17">
        <f>data_survey!AT469</f>
        <v>3</v>
      </c>
      <c r="BC470" s="17">
        <f>data_survey!AU469</f>
        <v>1</v>
      </c>
      <c r="BD470" s="17">
        <f>data_survey!AV469</f>
        <v>3</v>
      </c>
      <c r="BE470" s="17">
        <f>data_survey!AW469</f>
        <v>1</v>
      </c>
      <c r="BF470" s="17">
        <f>data_survey!AX469</f>
        <v>1</v>
      </c>
      <c r="BG470" s="17"/>
    </row>
    <row r="471">
      <c r="A471" s="17">
        <f>if(data_survey!C470="Nam", 0, 1)</f>
        <v>0</v>
      </c>
      <c r="B471" s="17">
        <f>IFERROR(__xludf.DUMMYFUNCTION("LET(
  t, LOWER(TRIM(data_survey!E470)),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471" s="17">
        <f>IFERROR(__xludf.DUMMYFUNCTION("LET(
  t, LOWER(TRIM(data_survey!G470)),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71" s="17">
        <f>IFERROR(__xludf.DUMMYFUNCTION("LET(
  text, LOWER(data_survey!I470),
  IFERROR(
    IFS(
      REGEXMATCH(text,""ở cùng gia đình|ở trọ cùng gia đình""), 0,
      REGEXMATCH(text,""thuê trọ""), 1,
      REGEXMATCH(text,""ở ktx""), 2,
      REGEXMATCH(text,""có nhà tại khu vực đang học|c"&amp;"ó nhà|ở riêng tại chung cư""), 3,
      REGEXMATCH(text,""ở nhà người quen""), 4
    ),
  -1)
)"),3.0)</f>
        <v>3</v>
      </c>
      <c r="E471" s="17">
        <f>IFERROR(__xludf.DUMMYFUNCTION("LET(
  t, LOWER(TRIM(data_survey!K470)),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71" s="17">
        <f>IFERROR(__xludf.DUMMYFUNCTION("LET(
  t, LOWER(TRIM(data_survey!M470)),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71" s="17">
        <f>if(data_survey!O470="Có", 1, 0)</f>
        <v>1</v>
      </c>
      <c r="H471" s="17">
        <f>if(data_survey!R470="", 0, data_survey!R470)</f>
        <v>2</v>
      </c>
      <c r="I471" s="17">
        <f>data_survey!W470</f>
        <v>60</v>
      </c>
      <c r="J471" s="17">
        <f>if(data_survey!AF470="Không áp lực", 0, if(data_survey!AF470="Có chút áp lực", 1, if(data_survey!AF470="Áp lực nhiều", 2, 3)))</f>
        <v>0</v>
      </c>
      <c r="K471" s="17">
        <f>SWITCH(data_survey!AG470,
 "Không ảnh hưởng",0,
 "Có chút ảnh hưởng",1,
 "Ảnh hưởng nhiều",2,
 "Ảnh hưởng rất nhiều",3)</f>
        <v>0</v>
      </c>
      <c r="L471" s="17">
        <f>SWITCH(data_survey!AD470,
 "Không",0,
 "Có một chút",1,
 "Rất lo lắng",2)</f>
        <v>0</v>
      </c>
      <c r="M471" s="17">
        <f>SWITCH(data_survey!AE470,
 "Không",0,
 "Có một chút",1,
 "Nhiều",2)</f>
        <v>0</v>
      </c>
      <c r="N471" s="17">
        <f>data_survey!BV470</f>
        <v>5</v>
      </c>
      <c r="O471" s="17">
        <f>SWITCH(data_survey!BY470,
 "Không",0,
 "Có",1,
 "Nhiều",2)</f>
        <v>0</v>
      </c>
      <c r="P471" s="17">
        <f>if(data_survey!BW470="Không", 0, 1)</f>
        <v>0</v>
      </c>
      <c r="Q471" s="17">
        <f>IF(OR(
ISNUMBER(SEARCH("cha",data_survey!BX470)),
ISNUMBER(SEARCH("mẹ",data_survey!BX470)),
ISNUMBER(SEARCH("ba mẹ",data_survey!BX470)),
ISNUMBER(SEARCH("bame",data_survey!BX470)),
ISNUMBER(SEARCH("gia đình",data_survey!BX470)),
ISNUMBER(SEARCH("chị",data_survey!BX470)),
ISNUMBER(SEARCH("anh",data_survey!BX470)),
ISNUMBER(SEARCH("ông bà",data_survey!BX470)),
ISNUMBER(SEARCH("giám hộ",data_survey!BX470))
),1,
IF(OR(
ISNUMBER(SEARCH("bản thân",data_survey!BX470)),
ISNUMBER(SEARCH("tự mình",data_survey!BX470)),
ISNUMBER(SEARCH("tự bản thân",data_survey!BX470)),
ISNUMBER(SEARCH("tiền đi làm",data_survey!BX470)),
ISNUMBER(SEARCH("nghiên cứu khoa học",data_survey!BX470)),
ISNUMBER(SEARCH("một nửa lo",data_survey!BX470))
),2,
IF(OR(
ISNUMBER(SEARCH("học bổng",data_survey!BX470)),
ISNUMBER(SEARCH("giảm học phí",data_survey!BX470)),
ISNUMBER(SEARCH("không cần HP",data_survey!BX470)),
ISNUMBER(SEARCH("sư phạm",data_survey!BX470))
),3,4)))</f>
        <v>2</v>
      </c>
      <c r="R471" s="17">
        <f>data_survey!AN470</f>
        <v>1</v>
      </c>
      <c r="S471" s="17">
        <f>data_survey!AJ470</f>
        <v>1</v>
      </c>
      <c r="T471" s="17">
        <f>data_survey!AJ470</f>
        <v>1</v>
      </c>
      <c r="U471" s="17">
        <f>data_survey!CI470</f>
        <v>0</v>
      </c>
      <c r="V471" s="17">
        <f>data_survey!CG470</f>
        <v>0</v>
      </c>
      <c r="W471" s="17">
        <f>data_survey!CE470</f>
        <v>0</v>
      </c>
      <c r="X471" s="17">
        <f>data_survey!CC470</f>
        <v>0</v>
      </c>
      <c r="Y471" s="17">
        <f>data_survey!CA470</f>
        <v>0</v>
      </c>
      <c r="Z471" s="17">
        <f>data_survey!BN470</f>
        <v>5</v>
      </c>
      <c r="AA471" s="17">
        <f>data_survey!BP470</f>
        <v>0</v>
      </c>
      <c r="AB471" s="17">
        <f>data_survey!BQ470</f>
        <v>5</v>
      </c>
      <c r="AC471" s="17">
        <f>data_survey!BT470</f>
        <v>0</v>
      </c>
      <c r="AD471" s="17">
        <f>data_survey!CU470</f>
        <v>0</v>
      </c>
      <c r="AE471" s="17">
        <f>data_survey!CV470</f>
        <v>0</v>
      </c>
      <c r="AF471" s="17">
        <f>data_survey!CW470</f>
        <v>0</v>
      </c>
      <c r="AG471" s="17">
        <f>data_survey!CO470</f>
        <v>0</v>
      </c>
      <c r="AH471" s="17">
        <f>data_survey!DA470</f>
        <v>0</v>
      </c>
      <c r="AI471" s="17">
        <f>data_survey!DC470</f>
        <v>0</v>
      </c>
      <c r="AJ471" s="17">
        <f>data_survey!DQ470</f>
        <v>0</v>
      </c>
      <c r="AK471" s="17">
        <f>data_survey!DF470</f>
        <v>1</v>
      </c>
      <c r="AL471" s="17">
        <f>if(AK471=1, data_survey!DN470, 0)</f>
        <v>5</v>
      </c>
      <c r="AM471" s="17">
        <f>data_survey!CM470</f>
        <v>0.33</v>
      </c>
      <c r="AN471" s="17">
        <f>data_survey!DH470</f>
        <v>0</v>
      </c>
      <c r="AO471" s="17">
        <f>data_survey!DJ470</f>
        <v>0</v>
      </c>
      <c r="AP471" s="17">
        <f>data_survey!DL470</f>
        <v>0</v>
      </c>
      <c r="AQ471" s="17">
        <f>data_survey!BC470</f>
        <v>1</v>
      </c>
      <c r="AR471" s="17">
        <f>data_survey!BD470</f>
        <v>1</v>
      </c>
      <c r="AS471" s="17">
        <f>data_survey!BE470</f>
        <v>1</v>
      </c>
      <c r="AT471" s="17">
        <f>data_survey!BF470</f>
        <v>1</v>
      </c>
      <c r="AU471" s="17">
        <f>data_survey!BG470</f>
        <v>1</v>
      </c>
      <c r="AV471" s="17">
        <f>data_survey!BH470</f>
        <v>1</v>
      </c>
      <c r="AW471" s="17">
        <f>data_survey!BI470</f>
        <v>1</v>
      </c>
      <c r="AX471" s="17">
        <f>data_survey!AP470</f>
        <v>1</v>
      </c>
      <c r="AY471" s="17">
        <f>data_survey!AQ470</f>
        <v>1</v>
      </c>
      <c r="AZ471" s="17">
        <f>data_survey!AR470</f>
        <v>1</v>
      </c>
      <c r="BA471" s="17">
        <f>data_survey!AS470</f>
        <v>1</v>
      </c>
      <c r="BB471" s="17">
        <f>data_survey!AT470</f>
        <v>1</v>
      </c>
      <c r="BC471" s="17">
        <f>data_survey!AU470</f>
        <v>1</v>
      </c>
      <c r="BD471" s="17">
        <f>data_survey!AV470</f>
        <v>1</v>
      </c>
      <c r="BE471" s="17">
        <f>data_survey!AW470</f>
        <v>1</v>
      </c>
      <c r="BF471" s="17">
        <f>data_survey!AX470</f>
        <v>1</v>
      </c>
      <c r="BG471" s="17"/>
    </row>
    <row r="472">
      <c r="A472" s="17">
        <f>if(data_survey!C471="Nam", 0, 1)</f>
        <v>1</v>
      </c>
      <c r="B472" s="17">
        <f>IFERROR(__xludf.DUMMYFUNCTION("LET(
  t, LOWER(TRIM(data_survey!E471)),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72" s="17">
        <f>IFERROR(__xludf.DUMMYFUNCTION("LET(
  t, LOWER(TRIM(data_survey!G471)),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72" s="17">
        <f>IFERROR(__xludf.DUMMYFUNCTION("LET(
  text, LOWER(data_survey!I471),
  IFERROR(
    IFS(
      REGEXMATCH(text,""ở cùng gia đình|ở trọ cùng gia đình""), 0,
      REGEXMATCH(text,""thuê trọ""), 1,
      REGEXMATCH(text,""ở ktx""), 2,
      REGEXMATCH(text,""có nhà tại khu vực đang học|c"&amp;"ó nhà|ở riêng tại chung cư""), 3,
      REGEXMATCH(text,""ở nhà người quen""), 4
    ),
  -1)
)"),1.0)</f>
        <v>1</v>
      </c>
      <c r="E472" s="17">
        <f>IFERROR(__xludf.DUMMYFUNCTION("LET(
  t, LOWER(TRIM(data_survey!K471)),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72" s="17">
        <f>IFERROR(__xludf.DUMMYFUNCTION("LET(
  t, LOWER(TRIM(data_survey!M471)),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72" s="17">
        <f>if(data_survey!O471="Có", 1, 0)</f>
        <v>0</v>
      </c>
      <c r="H472" s="17">
        <f>if(data_survey!R471="", 0, data_survey!R471)</f>
        <v>0</v>
      </c>
      <c r="I472" s="17">
        <f>data_survey!W471</f>
        <v>0</v>
      </c>
      <c r="J472" s="17">
        <f>if(data_survey!AF471="Không áp lực", 0, if(data_survey!AF471="Có chút áp lực", 1, if(data_survey!AF471="Áp lực nhiều", 2, 3)))</f>
        <v>3</v>
      </c>
      <c r="K472" s="17">
        <f>SWITCH(data_survey!AG471,
 "Không ảnh hưởng",0,
 "Có chút ảnh hưởng",1,
 "Ảnh hưởng nhiều",2,
 "Ảnh hưởng rất nhiều",3)</f>
        <v>2</v>
      </c>
      <c r="L472" s="17">
        <f>SWITCH(data_survey!AD471,
 "Không",0,
 "Có một chút",1,
 "Rất lo lắng",2)</f>
        <v>2</v>
      </c>
      <c r="M472" s="17">
        <f>SWITCH(data_survey!AE471,
 "Không",0,
 "Có một chút",1,
 "Nhiều",2)</f>
        <v>1</v>
      </c>
      <c r="N472" s="17">
        <f>data_survey!BV471</f>
        <v>1</v>
      </c>
      <c r="O472" s="17">
        <f>SWITCH(data_survey!BY471,
 "Không",0,
 "Có",1,
 "Nhiều",2)</f>
        <v>1</v>
      </c>
      <c r="P472" s="17">
        <f>if(data_survey!BW471="Không", 0, 1)</f>
        <v>1</v>
      </c>
      <c r="Q472" s="17">
        <f>IF(OR(
ISNUMBER(SEARCH("cha",data_survey!BX471)),
ISNUMBER(SEARCH("mẹ",data_survey!BX471)),
ISNUMBER(SEARCH("ba mẹ",data_survey!BX471)),
ISNUMBER(SEARCH("bame",data_survey!BX471)),
ISNUMBER(SEARCH("gia đình",data_survey!BX471)),
ISNUMBER(SEARCH("chị",data_survey!BX471)),
ISNUMBER(SEARCH("anh",data_survey!BX471)),
ISNUMBER(SEARCH("ông bà",data_survey!BX471)),
ISNUMBER(SEARCH("giám hộ",data_survey!BX471))
),1,
IF(OR(
ISNUMBER(SEARCH("bản thân",data_survey!BX471)),
ISNUMBER(SEARCH("tự mình",data_survey!BX471)),
ISNUMBER(SEARCH("tự bản thân",data_survey!BX471)),
ISNUMBER(SEARCH("tiền đi làm",data_survey!BX471)),
ISNUMBER(SEARCH("nghiên cứu khoa học",data_survey!BX471)),
ISNUMBER(SEARCH("một nửa lo",data_survey!BX471))
),2,
IF(OR(
ISNUMBER(SEARCH("học bổng",data_survey!BX471)),
ISNUMBER(SEARCH("giảm học phí",data_survey!BX471)),
ISNUMBER(SEARCH("không cần HP",data_survey!BX471)),
ISNUMBER(SEARCH("sư phạm",data_survey!BX471))
),3,4)))</f>
        <v>1</v>
      </c>
      <c r="R472" s="17">
        <f>data_survey!AN471</f>
        <v>0</v>
      </c>
      <c r="S472" s="17">
        <f>data_survey!AJ471</f>
        <v>0</v>
      </c>
      <c r="T472" s="17">
        <f>data_survey!AJ471</f>
        <v>0</v>
      </c>
      <c r="U472" s="17">
        <f>data_survey!CI471</f>
        <v>2</v>
      </c>
      <c r="V472" s="17">
        <f>data_survey!CG471</f>
        <v>0</v>
      </c>
      <c r="W472" s="17">
        <f>data_survey!CE471</f>
        <v>0</v>
      </c>
      <c r="X472" s="17">
        <f>data_survey!CC471</f>
        <v>0</v>
      </c>
      <c r="Y472" s="17">
        <f>data_survey!CA471</f>
        <v>0</v>
      </c>
      <c r="Z472" s="17">
        <f>data_survey!BN471</f>
        <v>5</v>
      </c>
      <c r="AA472" s="17">
        <f>data_survey!BP471</f>
        <v>1</v>
      </c>
      <c r="AB472" s="17">
        <f>data_survey!BQ471</f>
        <v>4</v>
      </c>
      <c r="AC472" s="17">
        <f>data_survey!BT471</f>
        <v>1</v>
      </c>
      <c r="AD472" s="17">
        <f>data_survey!CU471</f>
        <v>0</v>
      </c>
      <c r="AE472" s="17">
        <f>data_survey!CV471</f>
        <v>0</v>
      </c>
      <c r="AF472" s="17">
        <f>data_survey!CW471</f>
        <v>0</v>
      </c>
      <c r="AG472" s="17">
        <f>data_survey!CO471</f>
        <v>0</v>
      </c>
      <c r="AH472" s="17">
        <f>data_survey!DA471</f>
        <v>0</v>
      </c>
      <c r="AI472" s="17">
        <f>data_survey!DC471</f>
        <v>0</v>
      </c>
      <c r="AJ472" s="17">
        <f>data_survey!DQ471</f>
        <v>0</v>
      </c>
      <c r="AK472" s="17">
        <f>data_survey!DF471</f>
        <v>0</v>
      </c>
      <c r="AL472" s="17">
        <f>if(AK472=1, data_survey!DN471, 0)</f>
        <v>0</v>
      </c>
      <c r="AM472" s="17">
        <f>data_survey!CM471</f>
        <v>6</v>
      </c>
      <c r="AN472" s="17">
        <f>data_survey!DH471</f>
        <v>0</v>
      </c>
      <c r="AO472" s="17">
        <f>data_survey!DJ471</f>
        <v>0</v>
      </c>
      <c r="AP472" s="17">
        <f>data_survey!DL471</f>
        <v>0</v>
      </c>
      <c r="AQ472" s="17">
        <f>data_survey!BC471</f>
        <v>2</v>
      </c>
      <c r="AR472" s="17">
        <f>data_survey!BD471</f>
        <v>2</v>
      </c>
      <c r="AS472" s="17">
        <f>data_survey!BE471</f>
        <v>4</v>
      </c>
      <c r="AT472" s="17">
        <f>data_survey!BF471</f>
        <v>2</v>
      </c>
      <c r="AU472" s="17">
        <f>data_survey!BG471</f>
        <v>2</v>
      </c>
      <c r="AV472" s="17">
        <f>data_survey!BH471</f>
        <v>1</v>
      </c>
      <c r="AW472" s="17">
        <f>data_survey!BI471</f>
        <v>1</v>
      </c>
      <c r="AX472" s="17">
        <f>data_survey!AP471</f>
        <v>2</v>
      </c>
      <c r="AY472" s="17">
        <f>data_survey!AQ471</f>
        <v>1</v>
      </c>
      <c r="AZ472" s="17">
        <f>data_survey!AR471</f>
        <v>2</v>
      </c>
      <c r="BA472" s="17">
        <f>data_survey!AS471</f>
        <v>3</v>
      </c>
      <c r="BB472" s="17">
        <f>data_survey!AT471</f>
        <v>4</v>
      </c>
      <c r="BC472" s="17">
        <f>data_survey!AU471</f>
        <v>1</v>
      </c>
      <c r="BD472" s="17">
        <f>data_survey!AV471</f>
        <v>4</v>
      </c>
      <c r="BE472" s="17">
        <f>data_survey!AW471</f>
        <v>4</v>
      </c>
      <c r="BF472" s="17">
        <f>data_survey!AX471</f>
        <v>1</v>
      </c>
      <c r="BG472" s="17"/>
    </row>
    <row r="473">
      <c r="A473" s="17">
        <f>if(data_survey!C472="Nam", 0, 1)</f>
        <v>1</v>
      </c>
      <c r="B473" s="17">
        <f>IFERROR(__xludf.DUMMYFUNCTION("LET(
  t, LOWER(TRIM(data_survey!E472)),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)"),4.0)</f>
        <v>4</v>
      </c>
      <c r="C473" s="17">
        <f>IFERROR(__xludf.DUMMYFUNCTION("LET(
  t, LOWER(TRIM(data_survey!G472)),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73" s="17">
        <f>IFERROR(__xludf.DUMMYFUNCTION("LET(
  text, LOWER(data_survey!I472),
  IFERROR(
    IFS(
      REGEXMATCH(text,""ở cùng gia đình|ở trọ cùng gia đình""), 0,
      REGEXMATCH(text,""thuê trọ""), 1,
      REGEXMATCH(text,""ở ktx""), 2,
      REGEXMATCH(text,""có nhà tại khu vực đang học|c"&amp;"ó nhà|ở riêng tại chung cư""), 3,
      REGEXMATCH(text,""ở nhà người quen""), 4
    ),
  -1)
)"),0.0)</f>
        <v>0</v>
      </c>
      <c r="E473" s="17">
        <f>IFERROR(__xludf.DUMMYFUNCTION("LET(
  t, LOWER(TRIM(data_survey!K472)),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73" s="17">
        <f>IFERROR(__xludf.DUMMYFUNCTION("LET(
  t, LOWER(TRIM(data_survey!M472)),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73" s="17">
        <f>if(data_survey!O472="Có", 1, 0)</f>
        <v>0</v>
      </c>
      <c r="H473" s="17">
        <f>if(data_survey!R472="", 0, data_survey!R472)</f>
        <v>0</v>
      </c>
      <c r="I473" s="17">
        <f>data_survey!W472</f>
        <v>0</v>
      </c>
      <c r="J473" s="17">
        <f>if(data_survey!AF472="Không áp lực", 0, if(data_survey!AF472="Có chút áp lực", 1, if(data_survey!AF472="Áp lực nhiều", 2, 3)))</f>
        <v>1</v>
      </c>
      <c r="K473" s="17">
        <f>SWITCH(data_survey!AG472,
 "Không ảnh hưởng",0,
 "Có chút ảnh hưởng",1,
 "Ảnh hưởng nhiều",2,
 "Ảnh hưởng rất nhiều",3)</f>
        <v>0</v>
      </c>
      <c r="L473" s="17">
        <f>SWITCH(data_survey!AD472,
 "Không",0,
 "Có một chút",1,
 "Rất lo lắng",2)</f>
        <v>1</v>
      </c>
      <c r="M473" s="17">
        <f>SWITCH(data_survey!AE472,
 "Không",0,
 "Có một chút",1,
 "Nhiều",2)</f>
        <v>0</v>
      </c>
      <c r="N473" s="17">
        <f>data_survey!BV472</f>
        <v>2</v>
      </c>
      <c r="O473" s="17">
        <f>SWITCH(data_survey!BY472,
 "Không",0,
 "Có",1,
 "Nhiều",2)</f>
        <v>0</v>
      </c>
      <c r="P473" s="17">
        <f>if(data_survey!BW472="Không", 0, 1)</f>
        <v>0</v>
      </c>
      <c r="Q473" s="17">
        <f>IF(OR(
ISNUMBER(SEARCH("cha",data_survey!BX472)),
ISNUMBER(SEARCH("mẹ",data_survey!BX472)),
ISNUMBER(SEARCH("ba mẹ",data_survey!BX472)),
ISNUMBER(SEARCH("bame",data_survey!BX472)),
ISNUMBER(SEARCH("gia đình",data_survey!BX472)),
ISNUMBER(SEARCH("chị",data_survey!BX472)),
ISNUMBER(SEARCH("anh",data_survey!BX472)),
ISNUMBER(SEARCH("ông bà",data_survey!BX472)),
ISNUMBER(SEARCH("giám hộ",data_survey!BX472))
),1,
IF(OR(
ISNUMBER(SEARCH("bản thân",data_survey!BX472)),
ISNUMBER(SEARCH("tự mình",data_survey!BX472)),
ISNUMBER(SEARCH("tự bản thân",data_survey!BX472)),
ISNUMBER(SEARCH("tiền đi làm",data_survey!BX472)),
ISNUMBER(SEARCH("nghiên cứu khoa học",data_survey!BX472)),
ISNUMBER(SEARCH("một nửa lo",data_survey!BX472))
),2,
IF(OR(
ISNUMBER(SEARCH("học bổng",data_survey!BX472)),
ISNUMBER(SEARCH("giảm học phí",data_survey!BX472)),
ISNUMBER(SEARCH("không cần HP",data_survey!BX472)),
ISNUMBER(SEARCH("sư phạm",data_survey!BX472))
),3,4)))</f>
        <v>1</v>
      </c>
      <c r="R473" s="17">
        <f>data_survey!AN472</f>
        <v>0</v>
      </c>
      <c r="S473" s="17">
        <f>data_survey!AJ472</f>
        <v>0</v>
      </c>
      <c r="T473" s="17">
        <f>data_survey!AJ472</f>
        <v>0</v>
      </c>
      <c r="U473" s="17">
        <f>data_survey!CI472</f>
        <v>0</v>
      </c>
      <c r="V473" s="17">
        <f>data_survey!CG472</f>
        <v>0</v>
      </c>
      <c r="W473" s="17">
        <f>data_survey!CE472</f>
        <v>0</v>
      </c>
      <c r="X473" s="17">
        <f>data_survey!CC472</f>
        <v>0</v>
      </c>
      <c r="Y473" s="17">
        <f>data_survey!CA472</f>
        <v>0</v>
      </c>
      <c r="Z473" s="17">
        <f>data_survey!BN472</f>
        <v>1</v>
      </c>
      <c r="AA473" s="17">
        <f>data_survey!BP472</f>
        <v>0</v>
      </c>
      <c r="AB473" s="17">
        <f>data_survey!BQ472</f>
        <v>1</v>
      </c>
      <c r="AC473" s="17">
        <f>data_survey!BT472</f>
        <v>0</v>
      </c>
      <c r="AD473" s="17">
        <f>data_survey!CU472</f>
        <v>0</v>
      </c>
      <c r="AE473" s="17">
        <f>data_survey!CV472</f>
        <v>0</v>
      </c>
      <c r="AF473" s="17">
        <f>data_survey!CW472</f>
        <v>0</v>
      </c>
      <c r="AG473" s="17">
        <f>data_survey!CO472</f>
        <v>0</v>
      </c>
      <c r="AH473" s="17">
        <f>data_survey!DA472</f>
        <v>0</v>
      </c>
      <c r="AI473" s="17">
        <f>data_survey!DC472</f>
        <v>0</v>
      </c>
      <c r="AJ473" s="17">
        <f>data_survey!DQ472</f>
        <v>0</v>
      </c>
      <c r="AK473" s="17">
        <f>data_survey!DF472</f>
        <v>1</v>
      </c>
      <c r="AL473" s="17">
        <f>if(AK473=1, data_survey!DN472, 0)</f>
        <v>1.5</v>
      </c>
      <c r="AM473" s="17">
        <f>data_survey!CM472</f>
        <v>1.5</v>
      </c>
      <c r="AN473" s="17">
        <f>data_survey!DH472</f>
        <v>0</v>
      </c>
      <c r="AO473" s="17">
        <f>data_survey!DJ472</f>
        <v>0</v>
      </c>
      <c r="AP473" s="17">
        <f>data_survey!DL472</f>
        <v>0</v>
      </c>
      <c r="AQ473" s="17">
        <f>data_survey!BC472</f>
        <v>1</v>
      </c>
      <c r="AR473" s="17">
        <f>data_survey!BD472</f>
        <v>1</v>
      </c>
      <c r="AS473" s="17">
        <f>data_survey!BE472</f>
        <v>1</v>
      </c>
      <c r="AT473" s="17">
        <f>data_survey!BF472</f>
        <v>1</v>
      </c>
      <c r="AU473" s="17">
        <f>data_survey!BG472</f>
        <v>1</v>
      </c>
      <c r="AV473" s="17">
        <f>data_survey!BH472</f>
        <v>1</v>
      </c>
      <c r="AW473" s="17">
        <f>data_survey!BI472</f>
        <v>1</v>
      </c>
      <c r="AX473" s="17">
        <f>data_survey!AP472</f>
        <v>2</v>
      </c>
      <c r="AY473" s="17">
        <f>data_survey!AQ472</f>
        <v>1</v>
      </c>
      <c r="AZ473" s="17">
        <f>data_survey!AR472</f>
        <v>1</v>
      </c>
      <c r="BA473" s="17">
        <f>data_survey!AS472</f>
        <v>2</v>
      </c>
      <c r="BB473" s="17">
        <f>data_survey!AT472</f>
        <v>1</v>
      </c>
      <c r="BC473" s="17">
        <f>data_survey!AU472</f>
        <v>1</v>
      </c>
      <c r="BD473" s="17">
        <f>data_survey!AV472</f>
        <v>2</v>
      </c>
      <c r="BE473" s="17">
        <f>data_survey!AW472</f>
        <v>2</v>
      </c>
      <c r="BF473" s="17">
        <f>data_survey!AX472</f>
        <v>1</v>
      </c>
      <c r="BG473" s="17"/>
    </row>
    <row r="474">
      <c r="A474" s="17">
        <f>if(data_survey!C473="Nam", 0, 1)</f>
        <v>1</v>
      </c>
      <c r="B474" s="17">
        <f>IFERROR(__xludf.DUMMYFUNCTION("LET(
  t, LOWER(TRIM(data_survey!E473)),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474" s="17">
        <f>IFERROR(__xludf.DUMMYFUNCTION("LET(
  t, LOWER(TRIM(data_survey!G473)),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74" s="17">
        <f>IFERROR(__xludf.DUMMYFUNCTION("LET(
  text, LOWER(data_survey!I473),
  IFERROR(
    IFS(
      REGEXMATCH(text,""ở cùng gia đình|ở trọ cùng gia đình""), 0,
      REGEXMATCH(text,""thuê trọ""), 1,
      REGEXMATCH(text,""ở ktx""), 2,
      REGEXMATCH(text,""có nhà tại khu vực đang học|c"&amp;"ó nhà|ở riêng tại chung cư""), 3,
      REGEXMATCH(text,""ở nhà người quen""), 4
    ),
  -1)
)"),4.0)</f>
        <v>4</v>
      </c>
      <c r="E474" s="17">
        <f>IFERROR(__xludf.DUMMYFUNCTION("LET(
  t, LOWER(TRIM(data_survey!K473)),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74" s="17">
        <f>IFERROR(__xludf.DUMMYFUNCTION("LET(
  t, LOWER(TRIM(data_survey!M473)),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74" s="17">
        <f>if(data_survey!O473="Có", 1, 0)</f>
        <v>0</v>
      </c>
      <c r="H474" s="17">
        <f>if(data_survey!R473="", 0, data_survey!R473)</f>
        <v>0</v>
      </c>
      <c r="I474" s="17">
        <f>data_survey!W473</f>
        <v>0</v>
      </c>
      <c r="J474" s="17">
        <f>if(data_survey!AF473="Không áp lực", 0, if(data_survey!AF473="Có chút áp lực", 1, if(data_survey!AF473="Áp lực nhiều", 2, 3)))</f>
        <v>1</v>
      </c>
      <c r="K474" s="17">
        <f>SWITCH(data_survey!AG473,
 "Không ảnh hưởng",0,
 "Có chút ảnh hưởng",1,
 "Ảnh hưởng nhiều",2,
 "Ảnh hưởng rất nhiều",3)</f>
        <v>1</v>
      </c>
      <c r="L474" s="17">
        <f>SWITCH(data_survey!AD473,
 "Không",0,
 "Có một chút",1,
 "Rất lo lắng",2)</f>
        <v>2</v>
      </c>
      <c r="M474" s="17">
        <f>SWITCH(data_survey!AE473,
 "Không",0,
 "Có một chút",1,
 "Nhiều",2)</f>
        <v>1</v>
      </c>
      <c r="N474" s="17">
        <f>data_survey!BV473</f>
        <v>2</v>
      </c>
      <c r="O474" s="17">
        <f>SWITCH(data_survey!BY473,
 "Không",0,
 "Có",1,
 "Nhiều",2)</f>
        <v>1</v>
      </c>
      <c r="P474" s="17">
        <f>if(data_survey!BW473="Không", 0, 1)</f>
        <v>1</v>
      </c>
      <c r="Q474" s="17">
        <f>IF(OR(
ISNUMBER(SEARCH("cha",data_survey!BX473)),
ISNUMBER(SEARCH("mẹ",data_survey!BX473)),
ISNUMBER(SEARCH("ba mẹ",data_survey!BX473)),
ISNUMBER(SEARCH("bame",data_survey!BX473)),
ISNUMBER(SEARCH("gia đình",data_survey!BX473)),
ISNUMBER(SEARCH("chị",data_survey!BX473)),
ISNUMBER(SEARCH("anh",data_survey!BX473)),
ISNUMBER(SEARCH("ông bà",data_survey!BX473)),
ISNUMBER(SEARCH("giám hộ",data_survey!BX473))
),1,
IF(OR(
ISNUMBER(SEARCH("bản thân",data_survey!BX473)),
ISNUMBER(SEARCH("tự mình",data_survey!BX473)),
ISNUMBER(SEARCH("tự bản thân",data_survey!BX473)),
ISNUMBER(SEARCH("tiền đi làm",data_survey!BX473)),
ISNUMBER(SEARCH("nghiên cứu khoa học",data_survey!BX473)),
ISNUMBER(SEARCH("một nửa lo",data_survey!BX473))
),2,
IF(OR(
ISNUMBER(SEARCH("học bổng",data_survey!BX473)),
ISNUMBER(SEARCH("giảm học phí",data_survey!BX473)),
ISNUMBER(SEARCH("không cần HP",data_survey!BX473)),
ISNUMBER(SEARCH("sư phạm",data_survey!BX473))
),3,4)))</f>
        <v>1</v>
      </c>
      <c r="R474" s="17">
        <f>data_survey!AN473</f>
        <v>1</v>
      </c>
      <c r="S474" s="17">
        <f>data_survey!AJ473</f>
        <v>1</v>
      </c>
      <c r="T474" s="17">
        <f>data_survey!AJ473</f>
        <v>1</v>
      </c>
      <c r="U474" s="17">
        <f>data_survey!CI473</f>
        <v>1</v>
      </c>
      <c r="V474" s="17">
        <f>data_survey!CG473</f>
        <v>1</v>
      </c>
      <c r="W474" s="17">
        <f>data_survey!CE473</f>
        <v>0</v>
      </c>
      <c r="X474" s="17">
        <f>data_survey!CC473</f>
        <v>1</v>
      </c>
      <c r="Y474" s="17">
        <f>data_survey!CA473</f>
        <v>2</v>
      </c>
      <c r="Z474" s="17">
        <f>data_survey!BN473</f>
        <v>2</v>
      </c>
      <c r="AA474" s="17">
        <f>data_survey!BP473</f>
        <v>0</v>
      </c>
      <c r="AB474" s="17">
        <f>data_survey!BQ473</f>
        <v>1</v>
      </c>
      <c r="AC474" s="17">
        <f>data_survey!BT473</f>
        <v>1</v>
      </c>
      <c r="AD474" s="17">
        <f>data_survey!CU473</f>
        <v>0</v>
      </c>
      <c r="AE474" s="17">
        <f>data_survey!CV473</f>
        <v>0</v>
      </c>
      <c r="AF474" s="17">
        <f>data_survey!CW473</f>
        <v>0</v>
      </c>
      <c r="AG474" s="17">
        <f>data_survey!CO473</f>
        <v>1</v>
      </c>
      <c r="AH474" s="17">
        <f>data_survey!DA473</f>
        <v>1</v>
      </c>
      <c r="AI474" s="17">
        <f>data_survey!DC473</f>
        <v>1</v>
      </c>
      <c r="AJ474" s="17">
        <f>data_survey!DQ473</f>
        <v>1</v>
      </c>
      <c r="AK474" s="17">
        <f>data_survey!DF473</f>
        <v>0</v>
      </c>
      <c r="AL474" s="17">
        <f>if(AK474=1, data_survey!DN473, 0)</f>
        <v>0</v>
      </c>
      <c r="AM474" s="17">
        <f>data_survey!CM473</f>
        <v>6</v>
      </c>
      <c r="AN474" s="17">
        <f>data_survey!DH473</f>
        <v>0</v>
      </c>
      <c r="AO474" s="17">
        <f>data_survey!DJ473</f>
        <v>0</v>
      </c>
      <c r="AP474" s="17">
        <f>data_survey!DL473</f>
        <v>0</v>
      </c>
      <c r="AQ474" s="17">
        <f>data_survey!BC473</f>
        <v>2</v>
      </c>
      <c r="AR474" s="17">
        <f>data_survey!BD473</f>
        <v>4</v>
      </c>
      <c r="AS474" s="17">
        <f>data_survey!BE473</f>
        <v>4</v>
      </c>
      <c r="AT474" s="17">
        <f>data_survey!BF473</f>
        <v>4</v>
      </c>
      <c r="AU474" s="17">
        <f>data_survey!BG473</f>
        <v>4</v>
      </c>
      <c r="AV474" s="17">
        <f>data_survey!BH473</f>
        <v>3</v>
      </c>
      <c r="AW474" s="17">
        <f>data_survey!BI473</f>
        <v>4</v>
      </c>
      <c r="AX474" s="17">
        <f>data_survey!AP473</f>
        <v>2</v>
      </c>
      <c r="AY474" s="17">
        <f>data_survey!AQ473</f>
        <v>2</v>
      </c>
      <c r="AZ474" s="17">
        <f>data_survey!AR473</f>
        <v>4</v>
      </c>
      <c r="BA474" s="17">
        <f>data_survey!AS473</f>
        <v>3</v>
      </c>
      <c r="BB474" s="17">
        <f>data_survey!AT473</f>
        <v>3</v>
      </c>
      <c r="BC474" s="17">
        <f>data_survey!AU473</f>
        <v>2</v>
      </c>
      <c r="BD474" s="17">
        <f>data_survey!AV473</f>
        <v>3</v>
      </c>
      <c r="BE474" s="17">
        <f>data_survey!AW473</f>
        <v>1</v>
      </c>
      <c r="BF474" s="17">
        <f>data_survey!AX473</f>
        <v>2</v>
      </c>
      <c r="BG474" s="17"/>
    </row>
    <row r="475">
      <c r="A475" s="17">
        <f>if(data_survey!C474="Nam", 0, 1)</f>
        <v>1</v>
      </c>
      <c r="B475" s="17">
        <f>IFERROR(__xludf.DUMMYFUNCTION("LET(
  t, LOWER(TRIM(data_survey!E474)),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75" s="17">
        <f>IFERROR(__xludf.DUMMYFUNCTION("LET(
  t, LOWER(TRIM(data_survey!G474)),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75" s="17">
        <f>IFERROR(__xludf.DUMMYFUNCTION("LET(
  text, LOWER(data_survey!I474),
  IFERROR(
    IFS(
      REGEXMATCH(text,""ở cùng gia đình|ở trọ cùng gia đình""), 0,
      REGEXMATCH(text,""thuê trọ""), 1,
      REGEXMATCH(text,""ở ktx""), 2,
      REGEXMATCH(text,""có nhà tại khu vực đang học|c"&amp;"ó nhà|ở riêng tại chung cư""), 3,
      REGEXMATCH(text,""ở nhà người quen""), 4
    ),
  -1)
)"),1.0)</f>
        <v>1</v>
      </c>
      <c r="E475" s="17">
        <f>IFERROR(__xludf.DUMMYFUNCTION("LET(
  t, LOWER(TRIM(data_survey!K474)),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75" s="17">
        <f>IFERROR(__xludf.DUMMYFUNCTION("LET(
  t, LOWER(TRIM(data_survey!M474)),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75" s="17">
        <f>if(data_survey!O474="Có", 1, 0)</f>
        <v>1</v>
      </c>
      <c r="H475" s="17">
        <f>if(data_survey!R474="", 0, data_survey!R474)</f>
        <v>2</v>
      </c>
      <c r="I475" s="17">
        <f>data_survey!W474</f>
        <v>40</v>
      </c>
      <c r="J475" s="17">
        <f>if(data_survey!AF474="Không áp lực", 0, if(data_survey!AF474="Có chút áp lực", 1, if(data_survey!AF474="Áp lực nhiều", 2, 3)))</f>
        <v>3</v>
      </c>
      <c r="K475" s="17">
        <f>SWITCH(data_survey!AG474,
 "Không ảnh hưởng",0,
 "Có chút ảnh hưởng",1,
 "Ảnh hưởng nhiều",2,
 "Ảnh hưởng rất nhiều",3)</f>
        <v>2</v>
      </c>
      <c r="L475" s="17">
        <f>SWITCH(data_survey!AD474,
 "Không",0,
 "Có một chút",1,
 "Rất lo lắng",2)</f>
        <v>2</v>
      </c>
      <c r="M475" s="17">
        <f>SWITCH(data_survey!AE474,
 "Không",0,
 "Có một chút",1,
 "Nhiều",2)</f>
        <v>1</v>
      </c>
      <c r="N475" s="17">
        <f>data_survey!BV474</f>
        <v>1</v>
      </c>
      <c r="O475" s="17">
        <f>SWITCH(data_survey!BY474,
 "Không",0,
 "Có",1,
 "Nhiều",2)</f>
        <v>1</v>
      </c>
      <c r="P475" s="17">
        <f>if(data_survey!BW474="Không", 0, 1)</f>
        <v>1</v>
      </c>
      <c r="Q475" s="17">
        <f>IF(OR(
ISNUMBER(SEARCH("cha",data_survey!BX474)),
ISNUMBER(SEARCH("mẹ",data_survey!BX474)),
ISNUMBER(SEARCH("ba mẹ",data_survey!BX474)),
ISNUMBER(SEARCH("bame",data_survey!BX474)),
ISNUMBER(SEARCH("gia đình",data_survey!BX474)),
ISNUMBER(SEARCH("chị",data_survey!BX474)),
ISNUMBER(SEARCH("anh",data_survey!BX474)),
ISNUMBER(SEARCH("ông bà",data_survey!BX474)),
ISNUMBER(SEARCH("giám hộ",data_survey!BX474))
),1,
IF(OR(
ISNUMBER(SEARCH("bản thân",data_survey!BX474)),
ISNUMBER(SEARCH("tự mình",data_survey!BX474)),
ISNUMBER(SEARCH("tự bản thân",data_survey!BX474)),
ISNUMBER(SEARCH("tiền đi làm",data_survey!BX474)),
ISNUMBER(SEARCH("nghiên cứu khoa học",data_survey!BX474)),
ISNUMBER(SEARCH("một nửa lo",data_survey!BX474))
),2,
IF(OR(
ISNUMBER(SEARCH("học bổng",data_survey!BX474)),
ISNUMBER(SEARCH("giảm học phí",data_survey!BX474)),
ISNUMBER(SEARCH("không cần HP",data_survey!BX474)),
ISNUMBER(SEARCH("sư phạm",data_survey!BX474))
),3,4)))</f>
        <v>1</v>
      </c>
      <c r="R475" s="17">
        <f>data_survey!AN474</f>
        <v>0</v>
      </c>
      <c r="S475" s="17">
        <f>data_survey!AJ474</f>
        <v>0</v>
      </c>
      <c r="T475" s="17">
        <f>data_survey!AJ474</f>
        <v>0</v>
      </c>
      <c r="U475" s="17">
        <f>data_survey!CI474</f>
        <v>0</v>
      </c>
      <c r="V475" s="17">
        <f>data_survey!CG474</f>
        <v>0</v>
      </c>
      <c r="W475" s="17">
        <f>data_survey!CE474</f>
        <v>0</v>
      </c>
      <c r="X475" s="17">
        <f>data_survey!CC474</f>
        <v>0</v>
      </c>
      <c r="Y475" s="17">
        <f>data_survey!CA474</f>
        <v>1</v>
      </c>
      <c r="Z475" s="17">
        <f>data_survey!BN474</f>
        <v>3</v>
      </c>
      <c r="AA475" s="17">
        <f>data_survey!BP474</f>
        <v>0</v>
      </c>
      <c r="AB475" s="17">
        <f>data_survey!BQ474</f>
        <v>4</v>
      </c>
      <c r="AC475" s="17">
        <f>data_survey!BT474</f>
        <v>1</v>
      </c>
      <c r="AD475" s="17">
        <f>data_survey!CU474</f>
        <v>1</v>
      </c>
      <c r="AE475" s="17">
        <f>data_survey!CV474</f>
        <v>1</v>
      </c>
      <c r="AF475" s="17">
        <f>data_survey!CW474</f>
        <v>1</v>
      </c>
      <c r="AG475" s="17">
        <f>data_survey!CO474</f>
        <v>0</v>
      </c>
      <c r="AH475" s="17">
        <f>data_survey!DA474</f>
        <v>0</v>
      </c>
      <c r="AI475" s="17">
        <f>data_survey!DC474</f>
        <v>0</v>
      </c>
      <c r="AJ475" s="17">
        <f>data_survey!DQ474</f>
        <v>1</v>
      </c>
      <c r="AK475" s="17">
        <f>data_survey!DF474</f>
        <v>0</v>
      </c>
      <c r="AL475" s="17">
        <f>if(AK475=1, data_survey!DN474, 0)</f>
        <v>0</v>
      </c>
      <c r="AM475" s="17">
        <f>data_survey!CM474</f>
        <v>6</v>
      </c>
      <c r="AN475" s="17">
        <f>data_survey!DH474</f>
        <v>0</v>
      </c>
      <c r="AO475" s="17">
        <f>data_survey!DJ474</f>
        <v>0</v>
      </c>
      <c r="AP475" s="17">
        <f>data_survey!DL474</f>
        <v>0</v>
      </c>
      <c r="AQ475" s="17">
        <f>data_survey!BC474</f>
        <v>2</v>
      </c>
      <c r="AR475" s="17">
        <f>data_survey!BD474</f>
        <v>2</v>
      </c>
      <c r="AS475" s="17">
        <f>data_survey!BE474</f>
        <v>2</v>
      </c>
      <c r="AT475" s="17">
        <f>data_survey!BF474</f>
        <v>2</v>
      </c>
      <c r="AU475" s="17">
        <f>data_survey!BG474</f>
        <v>4</v>
      </c>
      <c r="AV475" s="17">
        <f>data_survey!BH474</f>
        <v>2</v>
      </c>
      <c r="AW475" s="17">
        <f>data_survey!BI474</f>
        <v>1</v>
      </c>
      <c r="AX475" s="17">
        <f>data_survey!AP474</f>
        <v>4</v>
      </c>
      <c r="AY475" s="17">
        <f>data_survey!AQ474</f>
        <v>2</v>
      </c>
      <c r="AZ475" s="17">
        <f>data_survey!AR474</f>
        <v>4</v>
      </c>
      <c r="BA475" s="17">
        <f>data_survey!AS474</f>
        <v>3</v>
      </c>
      <c r="BB475" s="17">
        <f>data_survey!AT474</f>
        <v>4</v>
      </c>
      <c r="BC475" s="17">
        <f>data_survey!AU474</f>
        <v>2</v>
      </c>
      <c r="BD475" s="17">
        <f>data_survey!AV474</f>
        <v>1</v>
      </c>
      <c r="BE475" s="17">
        <f>data_survey!AW474</f>
        <v>1</v>
      </c>
      <c r="BF475" s="17">
        <f>data_survey!AX474</f>
        <v>1</v>
      </c>
      <c r="BG475" s="17"/>
    </row>
    <row r="476">
      <c r="A476" s="17">
        <f>if(data_survey!C475="Nam", 0, 1)</f>
        <v>1</v>
      </c>
      <c r="B476" s="17">
        <f>IFERROR(__xludf.DUMMYFUNCTION("LET(
  t, LOWER(TRIM(data_survey!E475)),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76" s="17">
        <f>IFERROR(__xludf.DUMMYFUNCTION("LET(
  t, LOWER(TRIM(data_survey!G475)),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76" s="17">
        <f>IFERROR(__xludf.DUMMYFUNCTION("LET(
  text, LOWER(data_survey!I475),
  IFERROR(
    IFS(
      REGEXMATCH(text,""ở cùng gia đình|ở trọ cùng gia đình""), 0,
      REGEXMATCH(text,""thuê trọ""), 1,
      REGEXMATCH(text,""ở ktx""), 2,
      REGEXMATCH(text,""có nhà tại khu vực đang học|c"&amp;"ó nhà|ở riêng tại chung cư""), 3,
      REGEXMATCH(text,""ở nhà người quen""), 4
    ),
  -1)
)"),4.0)</f>
        <v>4</v>
      </c>
      <c r="E476" s="17">
        <f>IFERROR(__xludf.DUMMYFUNCTION("LET(
  t, LOWER(TRIM(data_survey!K475)),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76" s="17">
        <f>IFERROR(__xludf.DUMMYFUNCTION("LET(
  t, LOWER(TRIM(data_survey!M475)),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76" s="17">
        <f>if(data_survey!O475="Có", 1, 0)</f>
        <v>0</v>
      </c>
      <c r="H476" s="17">
        <f>if(data_survey!R475="", 0, data_survey!R475)</f>
        <v>0</v>
      </c>
      <c r="I476" s="17">
        <f>data_survey!W475</f>
        <v>0</v>
      </c>
      <c r="J476" s="17">
        <f>if(data_survey!AF475="Không áp lực", 0, if(data_survey!AF475="Có chút áp lực", 1, if(data_survey!AF475="Áp lực nhiều", 2, 3)))</f>
        <v>3</v>
      </c>
      <c r="K476" s="17">
        <f>SWITCH(data_survey!AG475,
 "Không ảnh hưởng",0,
 "Có chút ảnh hưởng",1,
 "Ảnh hưởng nhiều",2,
 "Ảnh hưởng rất nhiều",3)</f>
        <v>2</v>
      </c>
      <c r="L476" s="17">
        <f>SWITCH(data_survey!AD475,
 "Không",0,
 "Có một chút",1,
 "Rất lo lắng",2)</f>
        <v>2</v>
      </c>
      <c r="M476" s="17">
        <f>SWITCH(data_survey!AE475,
 "Không",0,
 "Có một chút",1,
 "Nhiều",2)</f>
        <v>1</v>
      </c>
      <c r="N476" s="17">
        <f>data_survey!BV475</f>
        <v>3</v>
      </c>
      <c r="O476" s="17">
        <f>SWITCH(data_survey!BY475,
 "Không",0,
 "Có",1,
 "Nhiều",2)</f>
        <v>0</v>
      </c>
      <c r="P476" s="17">
        <f>if(data_survey!BW475="Không", 0, 1)</f>
        <v>1</v>
      </c>
      <c r="Q476" s="17">
        <f>IF(OR(
ISNUMBER(SEARCH("cha",data_survey!BX475)),
ISNUMBER(SEARCH("mẹ",data_survey!BX475)),
ISNUMBER(SEARCH("ba mẹ",data_survey!BX475)),
ISNUMBER(SEARCH("bame",data_survey!BX475)),
ISNUMBER(SEARCH("gia đình",data_survey!BX475)),
ISNUMBER(SEARCH("chị",data_survey!BX475)),
ISNUMBER(SEARCH("anh",data_survey!BX475)),
ISNUMBER(SEARCH("ông bà",data_survey!BX475)),
ISNUMBER(SEARCH("giám hộ",data_survey!BX475))
),1,
IF(OR(
ISNUMBER(SEARCH("bản thân",data_survey!BX475)),
ISNUMBER(SEARCH("tự mình",data_survey!BX475)),
ISNUMBER(SEARCH("tự bản thân",data_survey!BX475)),
ISNUMBER(SEARCH("tiền đi làm",data_survey!BX475)),
ISNUMBER(SEARCH("nghiên cứu khoa học",data_survey!BX475)),
ISNUMBER(SEARCH("một nửa lo",data_survey!BX475))
),2,
IF(OR(
ISNUMBER(SEARCH("học bổng",data_survey!BX475)),
ISNUMBER(SEARCH("giảm học phí",data_survey!BX475)),
ISNUMBER(SEARCH("không cần HP",data_survey!BX475)),
ISNUMBER(SEARCH("sư phạm",data_survey!BX475))
),3,4)))</f>
        <v>1</v>
      </c>
      <c r="R476" s="17">
        <f>data_survey!AN475</f>
        <v>0</v>
      </c>
      <c r="S476" s="17">
        <f>data_survey!AJ475</f>
        <v>1</v>
      </c>
      <c r="T476" s="17">
        <f>data_survey!AJ475</f>
        <v>1</v>
      </c>
      <c r="U476" s="17">
        <f>data_survey!CI475</f>
        <v>1</v>
      </c>
      <c r="V476" s="17">
        <f>data_survey!CG475</f>
        <v>1</v>
      </c>
      <c r="W476" s="17">
        <f>data_survey!CE475</f>
        <v>1</v>
      </c>
      <c r="X476" s="17">
        <f>data_survey!CC475</f>
        <v>2</v>
      </c>
      <c r="Y476" s="17">
        <f>data_survey!CA475</f>
        <v>1</v>
      </c>
      <c r="Z476" s="17">
        <f>data_survey!BN475</f>
        <v>5</v>
      </c>
      <c r="AA476" s="17">
        <f>data_survey!BP475</f>
        <v>1</v>
      </c>
      <c r="AB476" s="17">
        <f>data_survey!BQ475</f>
        <v>6</v>
      </c>
      <c r="AC476" s="17">
        <f>data_survey!BT475</f>
        <v>1</v>
      </c>
      <c r="AD476" s="17">
        <f>data_survey!CU475</f>
        <v>1</v>
      </c>
      <c r="AE476" s="17">
        <f>data_survey!CV475</f>
        <v>1</v>
      </c>
      <c r="AF476" s="17">
        <f>data_survey!CW475</f>
        <v>0</v>
      </c>
      <c r="AG476" s="17">
        <f>data_survey!CO475</f>
        <v>0</v>
      </c>
      <c r="AH476" s="17">
        <f>data_survey!DA475</f>
        <v>0</v>
      </c>
      <c r="AI476" s="17">
        <f>data_survey!DC475</f>
        <v>0</v>
      </c>
      <c r="AJ476" s="17">
        <f>data_survey!DQ475</f>
        <v>0</v>
      </c>
      <c r="AK476" s="17">
        <f>data_survey!DF475</f>
        <v>0</v>
      </c>
      <c r="AL476" s="17">
        <f>if(AK476=1, data_survey!DN475, 0)</f>
        <v>0</v>
      </c>
      <c r="AM476" s="17">
        <f>data_survey!CM475</f>
        <v>0.75</v>
      </c>
      <c r="AN476" s="17">
        <f>data_survey!DH475</f>
        <v>0</v>
      </c>
      <c r="AO476" s="17">
        <f>data_survey!DJ475</f>
        <v>1</v>
      </c>
      <c r="AP476" s="17">
        <f>data_survey!DL475</f>
        <v>0</v>
      </c>
      <c r="AQ476" s="17">
        <f>data_survey!BC475</f>
        <v>4</v>
      </c>
      <c r="AR476" s="17">
        <f>data_survey!BD475</f>
        <v>4</v>
      </c>
      <c r="AS476" s="17">
        <f>data_survey!BE475</f>
        <v>4</v>
      </c>
      <c r="AT476" s="17">
        <f>data_survey!BF475</f>
        <v>3</v>
      </c>
      <c r="AU476" s="17">
        <f>data_survey!BG475</f>
        <v>3</v>
      </c>
      <c r="AV476" s="17">
        <f>data_survey!BH475</f>
        <v>3</v>
      </c>
      <c r="AW476" s="17">
        <f>data_survey!BI475</f>
        <v>4</v>
      </c>
      <c r="AX476" s="17">
        <f>data_survey!AP475</f>
        <v>4</v>
      </c>
      <c r="AY476" s="17">
        <f>data_survey!AQ475</f>
        <v>2</v>
      </c>
      <c r="AZ476" s="17">
        <f>data_survey!AR475</f>
        <v>4</v>
      </c>
      <c r="BA476" s="17">
        <f>data_survey!AS475</f>
        <v>4</v>
      </c>
      <c r="BB476" s="17">
        <f>data_survey!AT475</f>
        <v>4</v>
      </c>
      <c r="BC476" s="17">
        <f>data_survey!AU475</f>
        <v>4</v>
      </c>
      <c r="BD476" s="17">
        <f>data_survey!AV475</f>
        <v>2</v>
      </c>
      <c r="BE476" s="17">
        <f>data_survey!AW475</f>
        <v>2</v>
      </c>
      <c r="BF476" s="17">
        <f>data_survey!AX475</f>
        <v>2</v>
      </c>
      <c r="BG476" s="17"/>
    </row>
    <row r="477">
      <c r="A477" s="17">
        <f>if(data_survey!C476="Nam", 0, 1)</f>
        <v>1</v>
      </c>
      <c r="B477" s="17">
        <f>IFERROR(__xludf.DUMMYFUNCTION("LET(
  t, LOWER(TRIM(data_survey!E476)),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)"),5.0)</f>
        <v>5</v>
      </c>
      <c r="C477" s="17">
        <f>IFERROR(__xludf.DUMMYFUNCTION("LET(
  t, LOWER(TRIM(data_survey!G476)),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77" s="17">
        <f>IFERROR(__xludf.DUMMYFUNCTION("LET(
  text, LOWER(data_survey!I476),
  IFERROR(
    IFS(
      REGEXMATCH(text,""ở cùng gia đình|ở trọ cùng gia đình""), 0,
      REGEXMATCH(text,""thuê trọ""), 1,
      REGEXMATCH(text,""ở ktx""), 2,
      REGEXMATCH(text,""có nhà tại khu vực đang học|c"&amp;"ó nhà|ở riêng tại chung cư""), 3,
      REGEXMATCH(text,""ở nhà người quen""), 4
    ),
  -1)
)"),1.0)</f>
        <v>1</v>
      </c>
      <c r="E477" s="17">
        <f>IFERROR(__xludf.DUMMYFUNCTION("LET(
  t, LOWER(TRIM(data_survey!K476)),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77" s="17">
        <f>IFERROR(__xludf.DUMMYFUNCTION("LET(
  t, LOWER(TRIM(data_survey!M476)),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77" s="17">
        <f>if(data_survey!O476="Có", 1, 0)</f>
        <v>0</v>
      </c>
      <c r="H477" s="17">
        <f>if(data_survey!R476="", 0, data_survey!R476)</f>
        <v>0</v>
      </c>
      <c r="I477" s="17">
        <f>data_survey!W476</f>
        <v>0</v>
      </c>
      <c r="J477" s="17">
        <f>if(data_survey!AF476="Không áp lực", 0, if(data_survey!AF476="Có chút áp lực", 1, if(data_survey!AF476="Áp lực nhiều", 2, 3)))</f>
        <v>2</v>
      </c>
      <c r="K477" s="17">
        <f>SWITCH(data_survey!AG476,
 "Không ảnh hưởng",0,
 "Có chút ảnh hưởng",1,
 "Ảnh hưởng nhiều",2,
 "Ảnh hưởng rất nhiều",3)</f>
        <v>1</v>
      </c>
      <c r="L477" s="17">
        <f>SWITCH(data_survey!AD476,
 "Không",0,
 "Có một chút",1,
 "Rất lo lắng",2)</f>
        <v>2</v>
      </c>
      <c r="M477" s="17">
        <f>SWITCH(data_survey!AE476,
 "Không",0,
 "Có một chút",1,
 "Nhiều",2)</f>
        <v>0</v>
      </c>
      <c r="N477" s="17">
        <f>data_survey!BV476</f>
        <v>2</v>
      </c>
      <c r="O477" s="17">
        <f>SWITCH(data_survey!BY476,
 "Không",0,
 "Có",1,
 "Nhiều",2)</f>
        <v>1</v>
      </c>
      <c r="P477" s="17">
        <f>if(data_survey!BW476="Không", 0, 1)</f>
        <v>1</v>
      </c>
      <c r="Q477" s="17">
        <f>IF(OR(
ISNUMBER(SEARCH("cha",data_survey!BX476)),
ISNUMBER(SEARCH("mẹ",data_survey!BX476)),
ISNUMBER(SEARCH("ba mẹ",data_survey!BX476)),
ISNUMBER(SEARCH("bame",data_survey!BX476)),
ISNUMBER(SEARCH("gia đình",data_survey!BX476)),
ISNUMBER(SEARCH("chị",data_survey!BX476)),
ISNUMBER(SEARCH("anh",data_survey!BX476)),
ISNUMBER(SEARCH("ông bà",data_survey!BX476)),
ISNUMBER(SEARCH("giám hộ",data_survey!BX476))
),1,
IF(OR(
ISNUMBER(SEARCH("bản thân",data_survey!BX476)),
ISNUMBER(SEARCH("tự mình",data_survey!BX476)),
ISNUMBER(SEARCH("tự bản thân",data_survey!BX476)),
ISNUMBER(SEARCH("tiền đi làm",data_survey!BX476)),
ISNUMBER(SEARCH("nghiên cứu khoa học",data_survey!BX476)),
ISNUMBER(SEARCH("một nửa lo",data_survey!BX476))
),2,
IF(OR(
ISNUMBER(SEARCH("học bổng",data_survey!BX476)),
ISNUMBER(SEARCH("giảm học phí",data_survey!BX476)),
ISNUMBER(SEARCH("không cần HP",data_survey!BX476)),
ISNUMBER(SEARCH("sư phạm",data_survey!BX476))
),3,4)))</f>
        <v>3</v>
      </c>
      <c r="R477" s="17">
        <f>data_survey!AN476</f>
        <v>1</v>
      </c>
      <c r="S477" s="17">
        <f>data_survey!AJ476</f>
        <v>0</v>
      </c>
      <c r="T477" s="17">
        <f>data_survey!AJ476</f>
        <v>0</v>
      </c>
      <c r="U477" s="17">
        <f>data_survey!CI476</f>
        <v>1</v>
      </c>
      <c r="V477" s="17">
        <f>data_survey!CG476</f>
        <v>2</v>
      </c>
      <c r="W477" s="17">
        <f>data_survey!CE476</f>
        <v>2</v>
      </c>
      <c r="X477" s="17">
        <f>data_survey!CC476</f>
        <v>1</v>
      </c>
      <c r="Y477" s="17">
        <f>data_survey!CA476</f>
        <v>1</v>
      </c>
      <c r="Z477" s="17">
        <f>data_survey!BN476</f>
        <v>4</v>
      </c>
      <c r="AA477" s="17">
        <f>data_survey!BP476</f>
        <v>1</v>
      </c>
      <c r="AB477" s="17">
        <f>data_survey!BQ476</f>
        <v>2</v>
      </c>
      <c r="AC477" s="17">
        <f>data_survey!BT476</f>
        <v>0</v>
      </c>
      <c r="AD477" s="17">
        <f>data_survey!CU476</f>
        <v>0</v>
      </c>
      <c r="AE477" s="17">
        <f>data_survey!CV476</f>
        <v>0</v>
      </c>
      <c r="AF477" s="17">
        <f>data_survey!CW476</f>
        <v>0</v>
      </c>
      <c r="AG477" s="17">
        <f>data_survey!CO476</f>
        <v>1</v>
      </c>
      <c r="AH477" s="17">
        <f>data_survey!DA476</f>
        <v>0</v>
      </c>
      <c r="AI477" s="17">
        <f>data_survey!DC476</f>
        <v>1</v>
      </c>
      <c r="AJ477" s="17">
        <f>data_survey!DQ476</f>
        <v>1</v>
      </c>
      <c r="AK477" s="17">
        <f>data_survey!DF476</f>
        <v>0</v>
      </c>
      <c r="AL477" s="17">
        <f>if(AK477=1, data_survey!DN476, 0)</f>
        <v>0</v>
      </c>
      <c r="AM477" s="17">
        <f>data_survey!CM476</f>
        <v>6</v>
      </c>
      <c r="AN477" s="17">
        <f>data_survey!DH476</f>
        <v>0</v>
      </c>
      <c r="AO477" s="17">
        <f>data_survey!DJ476</f>
        <v>0</v>
      </c>
      <c r="AP477" s="17">
        <f>data_survey!DL476</f>
        <v>0</v>
      </c>
      <c r="AQ477" s="17">
        <f>data_survey!BC476</f>
        <v>2</v>
      </c>
      <c r="AR477" s="17">
        <f>data_survey!BD476</f>
        <v>2</v>
      </c>
      <c r="AS477" s="17">
        <f>data_survey!BE476</f>
        <v>3</v>
      </c>
      <c r="AT477" s="17">
        <f>data_survey!BF476</f>
        <v>2</v>
      </c>
      <c r="AU477" s="17">
        <f>data_survey!BG476</f>
        <v>2</v>
      </c>
      <c r="AV477" s="17">
        <f>data_survey!BH476</f>
        <v>1</v>
      </c>
      <c r="AW477" s="17">
        <f>data_survey!BI476</f>
        <v>3</v>
      </c>
      <c r="AX477" s="17">
        <f>data_survey!AP476</f>
        <v>4</v>
      </c>
      <c r="AY477" s="17">
        <f>data_survey!AQ476</f>
        <v>3</v>
      </c>
      <c r="AZ477" s="17">
        <f>data_survey!AR476</f>
        <v>3</v>
      </c>
      <c r="BA477" s="17">
        <f>data_survey!AS476</f>
        <v>4</v>
      </c>
      <c r="BB477" s="17">
        <f>data_survey!AT476</f>
        <v>3</v>
      </c>
      <c r="BC477" s="17">
        <f>data_survey!AU476</f>
        <v>3</v>
      </c>
      <c r="BD477" s="17">
        <f>data_survey!AV476</f>
        <v>4</v>
      </c>
      <c r="BE477" s="17">
        <f>data_survey!AW476</f>
        <v>2</v>
      </c>
      <c r="BF477" s="17">
        <f>data_survey!AX476</f>
        <v>3</v>
      </c>
      <c r="BG477" s="17"/>
    </row>
    <row r="478">
      <c r="A478" s="17">
        <f>if(data_survey!C477="Nam", 0, 1)</f>
        <v>1</v>
      </c>
      <c r="B478" s="17">
        <f>IFERROR(__xludf.DUMMYFUNCTION("LET(
  t, LOWER(TRIM(data_survey!E477)),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78" s="17">
        <f>IFERROR(__xludf.DUMMYFUNCTION("LET(
  t, LOWER(TRIM(data_survey!G477)),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78" s="17">
        <f>IFERROR(__xludf.DUMMYFUNCTION("LET(
  text, LOWER(data_survey!I477),
  IFERROR(
    IFS(
      REGEXMATCH(text,""ở cùng gia đình|ở trọ cùng gia đình""), 0,
      REGEXMATCH(text,""thuê trọ""), 1,
      REGEXMATCH(text,""ở ktx""), 2,
      REGEXMATCH(text,""có nhà tại khu vực đang học|c"&amp;"ó nhà|ở riêng tại chung cư""), 3,
      REGEXMATCH(text,""ở nhà người quen""), 4
    ),
  -1)
)"),0.0)</f>
        <v>0</v>
      </c>
      <c r="E478" s="17">
        <f>IFERROR(__xludf.DUMMYFUNCTION("LET(
  t, LOWER(TRIM(data_survey!K477)),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78" s="17">
        <f>IFERROR(__xludf.DUMMYFUNCTION("LET(
  t, LOWER(TRIM(data_survey!M477)),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78" s="17">
        <f>if(data_survey!O477="Có", 1, 0)</f>
        <v>1</v>
      </c>
      <c r="H478" s="17">
        <f>if(data_survey!R477="", 0, data_survey!R477)</f>
        <v>1</v>
      </c>
      <c r="I478" s="17">
        <f>data_survey!W477</f>
        <v>25</v>
      </c>
      <c r="J478" s="17">
        <f>if(data_survey!AF477="Không áp lực", 0, if(data_survey!AF477="Có chút áp lực", 1, if(data_survey!AF477="Áp lực nhiều", 2, 3)))</f>
        <v>3</v>
      </c>
      <c r="K478" s="17">
        <f>SWITCH(data_survey!AG477,
 "Không ảnh hưởng",0,
 "Có chút ảnh hưởng",1,
 "Ảnh hưởng nhiều",2,
 "Ảnh hưởng rất nhiều",3)</f>
        <v>2</v>
      </c>
      <c r="L478" s="17">
        <f>SWITCH(data_survey!AD477,
 "Không",0,
 "Có một chút",1,
 "Rất lo lắng",2)</f>
        <v>2</v>
      </c>
      <c r="M478" s="17">
        <f>SWITCH(data_survey!AE477,
 "Không",0,
 "Có một chút",1,
 "Nhiều",2)</f>
        <v>2</v>
      </c>
      <c r="N478" s="17">
        <f>data_survey!BV477</f>
        <v>3</v>
      </c>
      <c r="O478" s="17">
        <f>SWITCH(data_survey!BY477,
 "Không",0,
 "Có",1,
 "Nhiều",2)</f>
        <v>1</v>
      </c>
      <c r="P478" s="17">
        <f>if(data_survey!BW477="Không", 0, 1)</f>
        <v>0</v>
      </c>
      <c r="Q478" s="17">
        <f>IF(OR(
ISNUMBER(SEARCH("cha",data_survey!BX477)),
ISNUMBER(SEARCH("mẹ",data_survey!BX477)),
ISNUMBER(SEARCH("ba mẹ",data_survey!BX477)),
ISNUMBER(SEARCH("bame",data_survey!BX477)),
ISNUMBER(SEARCH("gia đình",data_survey!BX477)),
ISNUMBER(SEARCH("chị",data_survey!BX477)),
ISNUMBER(SEARCH("anh",data_survey!BX477)),
ISNUMBER(SEARCH("ông bà",data_survey!BX477)),
ISNUMBER(SEARCH("giám hộ",data_survey!BX477))
),1,
IF(OR(
ISNUMBER(SEARCH("bản thân",data_survey!BX477)),
ISNUMBER(SEARCH("tự mình",data_survey!BX477)),
ISNUMBER(SEARCH("tự bản thân",data_survey!BX477)),
ISNUMBER(SEARCH("tiền đi làm",data_survey!BX477)),
ISNUMBER(SEARCH("nghiên cứu khoa học",data_survey!BX477)),
ISNUMBER(SEARCH("một nửa lo",data_survey!BX477))
),2,
IF(OR(
ISNUMBER(SEARCH("học bổng",data_survey!BX477)),
ISNUMBER(SEARCH("giảm học phí",data_survey!BX477)),
ISNUMBER(SEARCH("không cần HP",data_survey!BX477)),
ISNUMBER(SEARCH("sư phạm",data_survey!BX477))
),3,4)))</f>
        <v>1</v>
      </c>
      <c r="R478" s="17">
        <f>data_survey!AN477</f>
        <v>1</v>
      </c>
      <c r="S478" s="17">
        <f>data_survey!AJ477</f>
        <v>4</v>
      </c>
      <c r="T478" s="17">
        <f>data_survey!AJ477</f>
        <v>4</v>
      </c>
      <c r="U478" s="17">
        <f>data_survey!CI477</f>
        <v>2</v>
      </c>
      <c r="V478" s="17">
        <f>data_survey!CG477</f>
        <v>2</v>
      </c>
      <c r="W478" s="17">
        <f>data_survey!CE477</f>
        <v>0</v>
      </c>
      <c r="X478" s="17">
        <f>data_survey!CC477</f>
        <v>1</v>
      </c>
      <c r="Y478" s="17">
        <f>data_survey!CA477</f>
        <v>1</v>
      </c>
      <c r="Z478" s="17">
        <f>data_survey!BN477</f>
        <v>3</v>
      </c>
      <c r="AA478" s="17">
        <f>data_survey!BP477</f>
        <v>1</v>
      </c>
      <c r="AB478" s="17">
        <f>data_survey!BQ477</f>
        <v>4</v>
      </c>
      <c r="AC478" s="17">
        <f>data_survey!BT477</f>
        <v>0</v>
      </c>
      <c r="AD478" s="17">
        <f>data_survey!CU477</f>
        <v>0</v>
      </c>
      <c r="AE478" s="17">
        <f>data_survey!CV477</f>
        <v>0</v>
      </c>
      <c r="AF478" s="17">
        <f>data_survey!CW477</f>
        <v>0</v>
      </c>
      <c r="AG478" s="17">
        <f>data_survey!CO477</f>
        <v>1</v>
      </c>
      <c r="AH478" s="17">
        <f>data_survey!DA477</f>
        <v>0</v>
      </c>
      <c r="AI478" s="17">
        <f>data_survey!DC477</f>
        <v>0</v>
      </c>
      <c r="AJ478" s="17">
        <f>data_survey!DQ477</f>
        <v>0</v>
      </c>
      <c r="AK478" s="17">
        <f>data_survey!DF477</f>
        <v>1</v>
      </c>
      <c r="AL478" s="17">
        <f>if(AK478=1, data_survey!DN477, 0)</f>
        <v>1.5</v>
      </c>
      <c r="AM478" s="17">
        <f>data_survey!CM477</f>
        <v>0.75</v>
      </c>
      <c r="AN478" s="17">
        <f>data_survey!DH477</f>
        <v>1</v>
      </c>
      <c r="AO478" s="17">
        <f>data_survey!DJ477</f>
        <v>1</v>
      </c>
      <c r="AP478" s="17">
        <f>data_survey!DL477</f>
        <v>3</v>
      </c>
      <c r="AQ478" s="17">
        <f>data_survey!BC477</f>
        <v>1</v>
      </c>
      <c r="AR478" s="17">
        <f>data_survey!BD477</f>
        <v>4</v>
      </c>
      <c r="AS478" s="17">
        <f>data_survey!BE477</f>
        <v>4</v>
      </c>
      <c r="AT478" s="17">
        <f>data_survey!BF477</f>
        <v>3</v>
      </c>
      <c r="AU478" s="17">
        <f>data_survey!BG477</f>
        <v>3</v>
      </c>
      <c r="AV478" s="17">
        <f>data_survey!BH477</f>
        <v>2</v>
      </c>
      <c r="AW478" s="17">
        <f>data_survey!BI477</f>
        <v>1</v>
      </c>
      <c r="AX478" s="17">
        <f>data_survey!AP477</f>
        <v>2</v>
      </c>
      <c r="AY478" s="17">
        <f>data_survey!AQ477</f>
        <v>3</v>
      </c>
      <c r="AZ478" s="17">
        <f>data_survey!AR477</f>
        <v>2</v>
      </c>
      <c r="BA478" s="17">
        <f>data_survey!AS477</f>
        <v>4</v>
      </c>
      <c r="BB478" s="17">
        <f>data_survey!AT477</f>
        <v>1</v>
      </c>
      <c r="BC478" s="17">
        <f>data_survey!AU477</f>
        <v>3</v>
      </c>
      <c r="BD478" s="17">
        <f>data_survey!AV477</f>
        <v>2</v>
      </c>
      <c r="BE478" s="17">
        <f>data_survey!AW477</f>
        <v>2</v>
      </c>
      <c r="BF478" s="17">
        <f>data_survey!AX477</f>
        <v>3</v>
      </c>
      <c r="BG478" s="17"/>
    </row>
    <row r="479">
      <c r="A479" s="17">
        <f>if(data_survey!C478="Nam", 0, 1)</f>
        <v>1</v>
      </c>
      <c r="B479" s="17">
        <f>IFERROR(__xludf.DUMMYFUNCTION("LET(
  t, LOWER(TRIM(data_survey!E478)),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479" s="17">
        <f>IFERROR(__xludf.DUMMYFUNCTION("LET(
  t, LOWER(TRIM(data_survey!G478)),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79" s="17">
        <f>IFERROR(__xludf.DUMMYFUNCTION("LET(
  text, LOWER(data_survey!I478),
  IFERROR(
    IFS(
      REGEXMATCH(text,""ở cùng gia đình|ở trọ cùng gia đình""), 0,
      REGEXMATCH(text,""thuê trọ""), 1,
      REGEXMATCH(text,""ở ktx""), 2,
      REGEXMATCH(text,""có nhà tại khu vực đang học|c"&amp;"ó nhà|ở riêng tại chung cư""), 3,
      REGEXMATCH(text,""ở nhà người quen""), 4
    ),
  -1)
)"),1.0)</f>
        <v>1</v>
      </c>
      <c r="E479" s="17">
        <f>IFERROR(__xludf.DUMMYFUNCTION("LET(
  t, LOWER(TRIM(data_survey!K478)),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79" s="17">
        <f>IFERROR(__xludf.DUMMYFUNCTION("LET(
  t, LOWER(TRIM(data_survey!M478)),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79" s="17">
        <f>if(data_survey!O478="Có", 1, 0)</f>
        <v>1</v>
      </c>
      <c r="H479" s="17">
        <f>if(data_survey!R478="", 0, data_survey!R478)</f>
        <v>1</v>
      </c>
      <c r="I479" s="17">
        <f>data_survey!W478</f>
        <v>20</v>
      </c>
      <c r="J479" s="17">
        <f>if(data_survey!AF478="Không áp lực", 0, if(data_survey!AF478="Có chút áp lực", 1, if(data_survey!AF478="Áp lực nhiều", 2, 3)))</f>
        <v>1</v>
      </c>
      <c r="K479" s="17">
        <f>SWITCH(data_survey!AG478,
 "Không ảnh hưởng",0,
 "Có chút ảnh hưởng",1,
 "Ảnh hưởng nhiều",2,
 "Ảnh hưởng rất nhiều",3)</f>
        <v>0</v>
      </c>
      <c r="L479" s="17">
        <f>SWITCH(data_survey!AD478,
 "Không",0,
 "Có một chút",1,
 "Rất lo lắng",2)</f>
        <v>1</v>
      </c>
      <c r="M479" s="17">
        <f>SWITCH(data_survey!AE478,
 "Không",0,
 "Có một chút",1,
 "Nhiều",2)</f>
        <v>1</v>
      </c>
      <c r="N479" s="17">
        <f>data_survey!BV478</f>
        <v>3</v>
      </c>
      <c r="O479" s="17">
        <f>SWITCH(data_survey!BY478,
 "Không",0,
 "Có",1,
 "Nhiều",2)</f>
        <v>0</v>
      </c>
      <c r="P479" s="17">
        <f>if(data_survey!BW478="Không", 0, 1)</f>
        <v>0</v>
      </c>
      <c r="Q479" s="17">
        <f>IF(OR(
ISNUMBER(SEARCH("cha",data_survey!BX478)),
ISNUMBER(SEARCH("mẹ",data_survey!BX478)),
ISNUMBER(SEARCH("ba mẹ",data_survey!BX478)),
ISNUMBER(SEARCH("bame",data_survey!BX478)),
ISNUMBER(SEARCH("gia đình",data_survey!BX478)),
ISNUMBER(SEARCH("chị",data_survey!BX478)),
ISNUMBER(SEARCH("anh",data_survey!BX478)),
ISNUMBER(SEARCH("ông bà",data_survey!BX478)),
ISNUMBER(SEARCH("giám hộ",data_survey!BX478))
),1,
IF(OR(
ISNUMBER(SEARCH("bản thân",data_survey!BX478)),
ISNUMBER(SEARCH("tự mình",data_survey!BX478)),
ISNUMBER(SEARCH("tự bản thân",data_survey!BX478)),
ISNUMBER(SEARCH("tiền đi làm",data_survey!BX478)),
ISNUMBER(SEARCH("nghiên cứu khoa học",data_survey!BX478)),
ISNUMBER(SEARCH("một nửa lo",data_survey!BX478))
),2,
IF(OR(
ISNUMBER(SEARCH("học bổng",data_survey!BX478)),
ISNUMBER(SEARCH("giảm học phí",data_survey!BX478)),
ISNUMBER(SEARCH("không cần HP",data_survey!BX478)),
ISNUMBER(SEARCH("sư phạm",data_survey!BX478))
),3,4)))</f>
        <v>1</v>
      </c>
      <c r="R479" s="17">
        <f>data_survey!AN478</f>
        <v>1</v>
      </c>
      <c r="S479" s="17">
        <f>data_survey!AJ478</f>
        <v>2</v>
      </c>
      <c r="T479" s="17">
        <f>data_survey!AJ478</f>
        <v>2</v>
      </c>
      <c r="U479" s="17">
        <f>data_survey!CI478</f>
        <v>0</v>
      </c>
      <c r="V479" s="17">
        <f>data_survey!CG478</f>
        <v>0</v>
      </c>
      <c r="W479" s="17">
        <f>data_survey!CE478</f>
        <v>0</v>
      </c>
      <c r="X479" s="17">
        <f>data_survey!CC478</f>
        <v>1</v>
      </c>
      <c r="Y479" s="17">
        <f>data_survey!CA478</f>
        <v>1</v>
      </c>
      <c r="Z479" s="17">
        <f>data_survey!BN478</f>
        <v>3</v>
      </c>
      <c r="AA479" s="17">
        <f>data_survey!BP478</f>
        <v>0</v>
      </c>
      <c r="AB479" s="17">
        <f>data_survey!BQ478</f>
        <v>1</v>
      </c>
      <c r="AC479" s="17">
        <f>data_survey!BT478</f>
        <v>0</v>
      </c>
      <c r="AD479" s="17">
        <f>data_survey!CU478</f>
        <v>0</v>
      </c>
      <c r="AE479" s="17">
        <f>data_survey!CV478</f>
        <v>0</v>
      </c>
      <c r="AF479" s="17">
        <f>data_survey!CW478</f>
        <v>0</v>
      </c>
      <c r="AG479" s="17">
        <f>data_survey!CO478</f>
        <v>0</v>
      </c>
      <c r="AH479" s="17">
        <f>data_survey!DA478</f>
        <v>0</v>
      </c>
      <c r="AI479" s="17">
        <f>data_survey!DC478</f>
        <v>0</v>
      </c>
      <c r="AJ479" s="17">
        <f>data_survey!DQ478</f>
        <v>0</v>
      </c>
      <c r="AK479" s="17">
        <f>data_survey!DF478</f>
        <v>1</v>
      </c>
      <c r="AL479" s="17">
        <f>if(AK479=1, data_survey!DN478, 0)</f>
        <v>0.5</v>
      </c>
      <c r="AM479" s="17">
        <f>data_survey!CM478</f>
        <v>0.75</v>
      </c>
      <c r="AN479" s="17">
        <f>data_survey!DH478</f>
        <v>1</v>
      </c>
      <c r="AO479" s="17">
        <f>data_survey!DJ478</f>
        <v>0</v>
      </c>
      <c r="AP479" s="17">
        <f>data_survey!DL478</f>
        <v>0</v>
      </c>
      <c r="AQ479" s="17">
        <f>data_survey!BC478</f>
        <v>2</v>
      </c>
      <c r="AR479" s="17">
        <f>data_survey!BD478</f>
        <v>1</v>
      </c>
      <c r="AS479" s="17">
        <f>data_survey!BE478</f>
        <v>1</v>
      </c>
      <c r="AT479" s="17">
        <f>data_survey!BF478</f>
        <v>2</v>
      </c>
      <c r="AU479" s="17">
        <f>data_survey!BG478</f>
        <v>1</v>
      </c>
      <c r="AV479" s="17">
        <f>data_survey!BH478</f>
        <v>1</v>
      </c>
      <c r="AW479" s="17">
        <f>data_survey!BI478</f>
        <v>2</v>
      </c>
      <c r="AX479" s="17">
        <f>data_survey!AP478</f>
        <v>1</v>
      </c>
      <c r="AY479" s="17">
        <f>data_survey!AQ478</f>
        <v>1</v>
      </c>
      <c r="AZ479" s="17">
        <f>data_survey!AR478</f>
        <v>2</v>
      </c>
      <c r="BA479" s="17">
        <f>data_survey!AS478</f>
        <v>2</v>
      </c>
      <c r="BB479" s="17">
        <f>data_survey!AT478</f>
        <v>1</v>
      </c>
      <c r="BC479" s="17">
        <f>data_survey!AU478</f>
        <v>1</v>
      </c>
      <c r="BD479" s="17">
        <f>data_survey!AV478</f>
        <v>1</v>
      </c>
      <c r="BE479" s="17">
        <f>data_survey!AW478</f>
        <v>1</v>
      </c>
      <c r="BF479" s="17">
        <f>data_survey!AX478</f>
        <v>1</v>
      </c>
      <c r="BG479" s="17"/>
    </row>
    <row r="480">
      <c r="A480" s="17">
        <f>if(data_survey!C479="Nam", 0, 1)</f>
        <v>1</v>
      </c>
      <c r="B480" s="17">
        <f>IFERROR(__xludf.DUMMYFUNCTION("LET(
  t, LOWER(TRIM(data_survey!E479)),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480" s="17">
        <f>IFERROR(__xludf.DUMMYFUNCTION("LET(
  t, LOWER(TRIM(data_survey!G479)),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80" s="17">
        <f>IFERROR(__xludf.DUMMYFUNCTION("LET(
  text, LOWER(data_survey!I479),
  IFERROR(
    IFS(
      REGEXMATCH(text,""ở cùng gia đình|ở trọ cùng gia đình""), 0,
      REGEXMATCH(text,""thuê trọ""), 1,
      REGEXMATCH(text,""ở ktx""), 2,
      REGEXMATCH(text,""có nhà tại khu vực đang học|c"&amp;"ó nhà|ở riêng tại chung cư""), 3,
      REGEXMATCH(text,""ở nhà người quen""), 4
    ),
  -1)
)"),0.0)</f>
        <v>0</v>
      </c>
      <c r="E480" s="17">
        <f>IFERROR(__xludf.DUMMYFUNCTION("LET(
  t, LOWER(TRIM(data_survey!K479)),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80" s="17">
        <f>IFERROR(__xludf.DUMMYFUNCTION("LET(
  t, LOWER(TRIM(data_survey!M479)),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80" s="17">
        <f>if(data_survey!O479="Có", 1, 0)</f>
        <v>1</v>
      </c>
      <c r="H480" s="17">
        <f>if(data_survey!R479="", 0, data_survey!R479)</f>
        <v>1</v>
      </c>
      <c r="I480" s="17">
        <f>data_survey!W479</f>
        <v>25</v>
      </c>
      <c r="J480" s="17">
        <f>if(data_survey!AF479="Không áp lực", 0, if(data_survey!AF479="Có chút áp lực", 1, if(data_survey!AF479="Áp lực nhiều", 2, 3)))</f>
        <v>2</v>
      </c>
      <c r="K480" s="17">
        <f>SWITCH(data_survey!AG479,
 "Không ảnh hưởng",0,
 "Có chút ảnh hưởng",1,
 "Ảnh hưởng nhiều",2,
 "Ảnh hưởng rất nhiều",3)</f>
        <v>2</v>
      </c>
      <c r="L480" s="17">
        <f>SWITCH(data_survey!AD479,
 "Không",0,
 "Có một chút",1,
 "Rất lo lắng",2)</f>
        <v>2</v>
      </c>
      <c r="M480" s="17">
        <f>SWITCH(data_survey!AE479,
 "Không",0,
 "Có một chút",1,
 "Nhiều",2)</f>
        <v>1</v>
      </c>
      <c r="N480" s="17">
        <f>data_survey!BV479</f>
        <v>2</v>
      </c>
      <c r="O480" s="17">
        <f>SWITCH(data_survey!BY479,
 "Không",0,
 "Có",1,
 "Nhiều",2)</f>
        <v>1</v>
      </c>
      <c r="P480" s="17">
        <f>if(data_survey!BW479="Không", 0, 1)</f>
        <v>1</v>
      </c>
      <c r="Q480" s="17">
        <f>IF(OR(
ISNUMBER(SEARCH("cha",data_survey!BX479)),
ISNUMBER(SEARCH("mẹ",data_survey!BX479)),
ISNUMBER(SEARCH("ba mẹ",data_survey!BX479)),
ISNUMBER(SEARCH("bame",data_survey!BX479)),
ISNUMBER(SEARCH("gia đình",data_survey!BX479)),
ISNUMBER(SEARCH("chị",data_survey!BX479)),
ISNUMBER(SEARCH("anh",data_survey!BX479)),
ISNUMBER(SEARCH("ông bà",data_survey!BX479)),
ISNUMBER(SEARCH("giám hộ",data_survey!BX479))
),1,
IF(OR(
ISNUMBER(SEARCH("bản thân",data_survey!BX479)),
ISNUMBER(SEARCH("tự mình",data_survey!BX479)),
ISNUMBER(SEARCH("tự bản thân",data_survey!BX479)),
ISNUMBER(SEARCH("tiền đi làm",data_survey!BX479)),
ISNUMBER(SEARCH("nghiên cứu khoa học",data_survey!BX479)),
ISNUMBER(SEARCH("một nửa lo",data_survey!BX479))
),2,
IF(OR(
ISNUMBER(SEARCH("học bổng",data_survey!BX479)),
ISNUMBER(SEARCH("giảm học phí",data_survey!BX479)),
ISNUMBER(SEARCH("không cần HP",data_survey!BX479)),
ISNUMBER(SEARCH("sư phạm",data_survey!BX479))
),3,4)))</f>
        <v>1</v>
      </c>
      <c r="R480" s="17">
        <f>data_survey!AN479</f>
        <v>0</v>
      </c>
      <c r="S480" s="17">
        <f>data_survey!AJ479</f>
        <v>1</v>
      </c>
      <c r="T480" s="17">
        <f>data_survey!AJ479</f>
        <v>1</v>
      </c>
      <c r="U480" s="17">
        <f>data_survey!CI479</f>
        <v>2</v>
      </c>
      <c r="V480" s="17">
        <f>data_survey!CG479</f>
        <v>2</v>
      </c>
      <c r="W480" s="17">
        <f>data_survey!CE479</f>
        <v>2</v>
      </c>
      <c r="X480" s="17">
        <f>data_survey!CC479</f>
        <v>2</v>
      </c>
      <c r="Y480" s="17">
        <f>data_survey!CA479</f>
        <v>1</v>
      </c>
      <c r="Z480" s="17">
        <f>data_survey!BN479</f>
        <v>5</v>
      </c>
      <c r="AA480" s="17">
        <f>data_survey!BP479</f>
        <v>1</v>
      </c>
      <c r="AB480" s="17">
        <f>data_survey!BQ479</f>
        <v>6</v>
      </c>
      <c r="AC480" s="17">
        <f>data_survey!BT479</f>
        <v>1</v>
      </c>
      <c r="AD480" s="17">
        <f>data_survey!CU479</f>
        <v>1</v>
      </c>
      <c r="AE480" s="17">
        <f>data_survey!CV479</f>
        <v>1</v>
      </c>
      <c r="AF480" s="17">
        <f>data_survey!CW479</f>
        <v>1</v>
      </c>
      <c r="AG480" s="17">
        <f>data_survey!CO479</f>
        <v>1</v>
      </c>
      <c r="AH480" s="17">
        <f>data_survey!DA479</f>
        <v>0</v>
      </c>
      <c r="AI480" s="17">
        <f>data_survey!DC479</f>
        <v>0</v>
      </c>
      <c r="AJ480" s="17">
        <f>data_survey!DQ479</f>
        <v>1</v>
      </c>
      <c r="AK480" s="17">
        <f>data_survey!DF479</f>
        <v>1</v>
      </c>
      <c r="AL480" s="17">
        <f>if(AK480=1, data_survey!DN479, 0)</f>
        <v>0.5</v>
      </c>
      <c r="AM480" s="17">
        <f>data_survey!CM479</f>
        <v>6</v>
      </c>
      <c r="AN480" s="17">
        <f>data_survey!DH479</f>
        <v>1</v>
      </c>
      <c r="AO480" s="17">
        <f>data_survey!DJ479</f>
        <v>1</v>
      </c>
      <c r="AP480" s="17">
        <f>data_survey!DL479</f>
        <v>0</v>
      </c>
      <c r="AQ480" s="17">
        <f>data_survey!BC479</f>
        <v>2</v>
      </c>
      <c r="AR480" s="17">
        <f>data_survey!BD479</f>
        <v>1</v>
      </c>
      <c r="AS480" s="17">
        <f>data_survey!BE479</f>
        <v>2</v>
      </c>
      <c r="AT480" s="17">
        <f>data_survey!BF479</f>
        <v>2</v>
      </c>
      <c r="AU480" s="17">
        <f>data_survey!BG479</f>
        <v>2</v>
      </c>
      <c r="AV480" s="17">
        <f>data_survey!BH479</f>
        <v>2</v>
      </c>
      <c r="AW480" s="17">
        <f>data_survey!BI479</f>
        <v>2</v>
      </c>
      <c r="AX480" s="17">
        <f>data_survey!AP479</f>
        <v>2</v>
      </c>
      <c r="AY480" s="17">
        <f>data_survey!AQ479</f>
        <v>2</v>
      </c>
      <c r="AZ480" s="17">
        <f>data_survey!AR479</f>
        <v>1</v>
      </c>
      <c r="BA480" s="17">
        <f>data_survey!AS479</f>
        <v>2</v>
      </c>
      <c r="BB480" s="17">
        <f>data_survey!AT479</f>
        <v>4</v>
      </c>
      <c r="BC480" s="17">
        <f>data_survey!AU479</f>
        <v>2</v>
      </c>
      <c r="BD480" s="17">
        <f>data_survey!AV479</f>
        <v>2</v>
      </c>
      <c r="BE480" s="17">
        <f>data_survey!AW479</f>
        <v>1</v>
      </c>
      <c r="BF480" s="17">
        <f>data_survey!AX479</f>
        <v>1</v>
      </c>
      <c r="BG480" s="17"/>
    </row>
    <row r="481">
      <c r="A481" s="17">
        <f>if(data_survey!C480="Nam", 0, 1)</f>
        <v>0</v>
      </c>
      <c r="B481" s="17">
        <f>IFERROR(__xludf.DUMMYFUNCTION("LET(
  t, LOWER(TRIM(data_survey!E480)),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481" s="17">
        <f>IFERROR(__xludf.DUMMYFUNCTION("LET(
  t, LOWER(TRIM(data_survey!G480)),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81" s="17">
        <f>IFERROR(__xludf.DUMMYFUNCTION("LET(
  text, LOWER(data_survey!I480),
  IFERROR(
    IFS(
      REGEXMATCH(text,""ở cùng gia đình|ở trọ cùng gia đình""), 0,
      REGEXMATCH(text,""thuê trọ""), 1,
      REGEXMATCH(text,""ở ktx""), 2,
      REGEXMATCH(text,""có nhà tại khu vực đang học|c"&amp;"ó nhà|ở riêng tại chung cư""), 3,
      REGEXMATCH(text,""ở nhà người quen""), 4
    ),
  -1)
)"),0.0)</f>
        <v>0</v>
      </c>
      <c r="E481" s="17">
        <f>IFERROR(__xludf.DUMMYFUNCTION("LET(
  t, LOWER(TRIM(data_survey!K480)),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81" s="17">
        <f>IFERROR(__xludf.DUMMYFUNCTION("LET(
  t, LOWER(TRIM(data_survey!M480)),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81" s="17">
        <f>if(data_survey!O480="Có", 1, 0)</f>
        <v>1</v>
      </c>
      <c r="H481" s="17">
        <f>if(data_survey!R480="", 0, data_survey!R480)</f>
        <v>1</v>
      </c>
      <c r="I481" s="17">
        <f>data_survey!W480</f>
        <v>25</v>
      </c>
      <c r="J481" s="17">
        <f>if(data_survey!AF480="Không áp lực", 0, if(data_survey!AF480="Có chút áp lực", 1, if(data_survey!AF480="Áp lực nhiều", 2, 3)))</f>
        <v>1</v>
      </c>
      <c r="K481" s="17">
        <f>SWITCH(data_survey!AG480,
 "Không ảnh hưởng",0,
 "Có chút ảnh hưởng",1,
 "Ảnh hưởng nhiều",2,
 "Ảnh hưởng rất nhiều",3)</f>
        <v>1</v>
      </c>
      <c r="L481" s="17">
        <f>SWITCH(data_survey!AD480,
 "Không",0,
 "Có một chút",1,
 "Rất lo lắng",2)</f>
        <v>1</v>
      </c>
      <c r="M481" s="17">
        <f>SWITCH(data_survey!AE480,
 "Không",0,
 "Có một chút",1,
 "Nhiều",2)</f>
        <v>1</v>
      </c>
      <c r="N481" s="17">
        <f>data_survey!BV480</f>
        <v>3</v>
      </c>
      <c r="O481" s="17">
        <f>SWITCH(data_survey!BY480,
 "Không",0,
 "Có",1,
 "Nhiều",2)</f>
        <v>0</v>
      </c>
      <c r="P481" s="17">
        <f>if(data_survey!BW480="Không", 0, 1)</f>
        <v>0</v>
      </c>
      <c r="Q481" s="17">
        <f>IF(OR(
ISNUMBER(SEARCH("cha",data_survey!BX480)),
ISNUMBER(SEARCH("mẹ",data_survey!BX480)),
ISNUMBER(SEARCH("ba mẹ",data_survey!BX480)),
ISNUMBER(SEARCH("bame",data_survey!BX480)),
ISNUMBER(SEARCH("gia đình",data_survey!BX480)),
ISNUMBER(SEARCH("chị",data_survey!BX480)),
ISNUMBER(SEARCH("anh",data_survey!BX480)),
ISNUMBER(SEARCH("ông bà",data_survey!BX480)),
ISNUMBER(SEARCH("giám hộ",data_survey!BX480))
),1,
IF(OR(
ISNUMBER(SEARCH("bản thân",data_survey!BX480)),
ISNUMBER(SEARCH("tự mình",data_survey!BX480)),
ISNUMBER(SEARCH("tự bản thân",data_survey!BX480)),
ISNUMBER(SEARCH("tiền đi làm",data_survey!BX480)),
ISNUMBER(SEARCH("nghiên cứu khoa học",data_survey!BX480)),
ISNUMBER(SEARCH("một nửa lo",data_survey!BX480))
),2,
IF(OR(
ISNUMBER(SEARCH("học bổng",data_survey!BX480)),
ISNUMBER(SEARCH("giảm học phí",data_survey!BX480)),
ISNUMBER(SEARCH("không cần HP",data_survey!BX480)),
ISNUMBER(SEARCH("sư phạm",data_survey!BX480))
),3,4)))</f>
        <v>1</v>
      </c>
      <c r="R481" s="17">
        <f>data_survey!AN480</f>
        <v>0</v>
      </c>
      <c r="S481" s="17">
        <f>data_survey!AJ480</f>
        <v>1</v>
      </c>
      <c r="T481" s="17">
        <f>data_survey!AJ480</f>
        <v>1</v>
      </c>
      <c r="U481" s="17">
        <f>data_survey!CI480</f>
        <v>0</v>
      </c>
      <c r="V481" s="17">
        <f>data_survey!CG480</f>
        <v>0</v>
      </c>
      <c r="W481" s="17">
        <f>data_survey!CE480</f>
        <v>0</v>
      </c>
      <c r="X481" s="17">
        <f>data_survey!CC480</f>
        <v>0</v>
      </c>
      <c r="Y481" s="17">
        <f>data_survey!CA480</f>
        <v>0</v>
      </c>
      <c r="Z481" s="17">
        <f>data_survey!BN480</f>
        <v>1</v>
      </c>
      <c r="AA481" s="17">
        <f>data_survey!BP480</f>
        <v>0</v>
      </c>
      <c r="AB481" s="17">
        <f>data_survey!BQ480</f>
        <v>1</v>
      </c>
      <c r="AC481" s="17">
        <f>data_survey!BT480</f>
        <v>0</v>
      </c>
      <c r="AD481" s="17">
        <f>data_survey!CU480</f>
        <v>0</v>
      </c>
      <c r="AE481" s="17">
        <f>data_survey!CV480</f>
        <v>1</v>
      </c>
      <c r="AF481" s="17">
        <f>data_survey!CW480</f>
        <v>0</v>
      </c>
      <c r="AG481" s="17">
        <f>data_survey!CO480</f>
        <v>0</v>
      </c>
      <c r="AH481" s="17">
        <f>data_survey!DA480</f>
        <v>1</v>
      </c>
      <c r="AI481" s="17">
        <f>data_survey!DC480</f>
        <v>1</v>
      </c>
      <c r="AJ481" s="17">
        <f>data_survey!DQ480</f>
        <v>0</v>
      </c>
      <c r="AK481" s="17">
        <f>data_survey!DF480</f>
        <v>0</v>
      </c>
      <c r="AL481" s="17">
        <f>if(AK481=1, data_survey!DN480, 0)</f>
        <v>0</v>
      </c>
      <c r="AM481" s="17">
        <f>data_survey!CM480</f>
        <v>6</v>
      </c>
      <c r="AN481" s="17">
        <f>data_survey!DH480</f>
        <v>0</v>
      </c>
      <c r="AO481" s="17">
        <f>data_survey!DJ480</f>
        <v>0</v>
      </c>
      <c r="AP481" s="17">
        <f>data_survey!DL480</f>
        <v>0</v>
      </c>
      <c r="AQ481" s="17">
        <f>data_survey!BC480</f>
        <v>1</v>
      </c>
      <c r="AR481" s="17">
        <f>data_survey!BD480</f>
        <v>1</v>
      </c>
      <c r="AS481" s="17">
        <f>data_survey!BE480</f>
        <v>1</v>
      </c>
      <c r="AT481" s="17">
        <f>data_survey!BF480</f>
        <v>1</v>
      </c>
      <c r="AU481" s="17">
        <f>data_survey!BG480</f>
        <v>2</v>
      </c>
      <c r="AV481" s="17">
        <f>data_survey!BH480</f>
        <v>1</v>
      </c>
      <c r="AW481" s="17">
        <f>data_survey!BI480</f>
        <v>1</v>
      </c>
      <c r="AX481" s="17">
        <f>data_survey!AP480</f>
        <v>1</v>
      </c>
      <c r="AY481" s="17">
        <f>data_survey!AQ480</f>
        <v>1</v>
      </c>
      <c r="AZ481" s="17">
        <f>data_survey!AR480</f>
        <v>1</v>
      </c>
      <c r="BA481" s="17">
        <f>data_survey!AS480</f>
        <v>2</v>
      </c>
      <c r="BB481" s="17">
        <f>data_survey!AT480</f>
        <v>1</v>
      </c>
      <c r="BC481" s="17">
        <f>data_survey!AU480</f>
        <v>1</v>
      </c>
      <c r="BD481" s="17">
        <f>data_survey!AV480</f>
        <v>2</v>
      </c>
      <c r="BE481" s="17">
        <f>data_survey!AW480</f>
        <v>1</v>
      </c>
      <c r="BF481" s="17">
        <f>data_survey!AX480</f>
        <v>2</v>
      </c>
      <c r="BG481" s="17"/>
    </row>
    <row r="482">
      <c r="A482" s="17">
        <f>if(data_survey!C481="Nam", 0, 1)</f>
        <v>1</v>
      </c>
      <c r="B482" s="17">
        <f>IFERROR(__xludf.DUMMYFUNCTION("LET(
  t, LOWER(TRIM(data_survey!E481)),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82" s="17">
        <f>IFERROR(__xludf.DUMMYFUNCTION("LET(
  t, LOWER(TRIM(data_survey!G481)),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82" s="17">
        <f>IFERROR(__xludf.DUMMYFUNCTION("LET(
  text, LOWER(data_survey!I481),
  IFERROR(
    IFS(
      REGEXMATCH(text,""ở cùng gia đình|ở trọ cùng gia đình""), 0,
      REGEXMATCH(text,""thuê trọ""), 1,
      REGEXMATCH(text,""ở ktx""), 2,
      REGEXMATCH(text,""có nhà tại khu vực đang học|c"&amp;"ó nhà|ở riêng tại chung cư""), 3,
      REGEXMATCH(text,""ở nhà người quen""), 4
    ),
  -1)
)"),0.0)</f>
        <v>0</v>
      </c>
      <c r="E482" s="17">
        <f>IFERROR(__xludf.DUMMYFUNCTION("LET(
  t, LOWER(TRIM(data_survey!K481)),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82" s="17">
        <f>IFERROR(__xludf.DUMMYFUNCTION("LET(
  t, LOWER(TRIM(data_survey!M481)),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82" s="17">
        <f>if(data_survey!O481="Có", 1, 0)</f>
        <v>1</v>
      </c>
      <c r="H482" s="17">
        <f>if(data_survey!R481="", 0, data_survey!R481)</f>
        <v>1</v>
      </c>
      <c r="I482" s="17">
        <f>data_survey!W481</f>
        <v>40</v>
      </c>
      <c r="J482" s="17">
        <f>if(data_survey!AF481="Không áp lực", 0, if(data_survey!AF481="Có chút áp lực", 1, if(data_survey!AF481="Áp lực nhiều", 2, 3)))</f>
        <v>1</v>
      </c>
      <c r="K482" s="17">
        <f>SWITCH(data_survey!AG481,
 "Không ảnh hưởng",0,
 "Có chút ảnh hưởng",1,
 "Ảnh hưởng nhiều",2,
 "Ảnh hưởng rất nhiều",3)</f>
        <v>1</v>
      </c>
      <c r="L482" s="17">
        <f>SWITCH(data_survey!AD481,
 "Không",0,
 "Có một chút",1,
 "Rất lo lắng",2)</f>
        <v>1</v>
      </c>
      <c r="M482" s="17">
        <f>SWITCH(data_survey!AE481,
 "Không",0,
 "Có một chút",1,
 "Nhiều",2)</f>
        <v>0</v>
      </c>
      <c r="N482" s="17">
        <f>data_survey!BV481</f>
        <v>2</v>
      </c>
      <c r="O482" s="17">
        <f>SWITCH(data_survey!BY481,
 "Không",0,
 "Có",1,
 "Nhiều",2)</f>
        <v>1</v>
      </c>
      <c r="P482" s="17">
        <f>if(data_survey!BW481="Không", 0, 1)</f>
        <v>1</v>
      </c>
      <c r="Q482" s="17">
        <f>IF(OR(
ISNUMBER(SEARCH("cha",data_survey!BX481)),
ISNUMBER(SEARCH("mẹ",data_survey!BX481)),
ISNUMBER(SEARCH("ba mẹ",data_survey!BX481)),
ISNUMBER(SEARCH("bame",data_survey!BX481)),
ISNUMBER(SEARCH("gia đình",data_survey!BX481)),
ISNUMBER(SEARCH("chị",data_survey!BX481)),
ISNUMBER(SEARCH("anh",data_survey!BX481)),
ISNUMBER(SEARCH("ông bà",data_survey!BX481)),
ISNUMBER(SEARCH("giám hộ",data_survey!BX481))
),1,
IF(OR(
ISNUMBER(SEARCH("bản thân",data_survey!BX481)),
ISNUMBER(SEARCH("tự mình",data_survey!BX481)),
ISNUMBER(SEARCH("tự bản thân",data_survey!BX481)),
ISNUMBER(SEARCH("tiền đi làm",data_survey!BX481)),
ISNUMBER(SEARCH("nghiên cứu khoa học",data_survey!BX481)),
ISNUMBER(SEARCH("một nửa lo",data_survey!BX481))
),2,
IF(OR(
ISNUMBER(SEARCH("học bổng",data_survey!BX481)),
ISNUMBER(SEARCH("giảm học phí",data_survey!BX481)),
ISNUMBER(SEARCH("không cần HP",data_survey!BX481)),
ISNUMBER(SEARCH("sư phạm",data_survey!BX481))
),3,4)))</f>
        <v>1</v>
      </c>
      <c r="R482" s="17">
        <f>data_survey!AN481</f>
        <v>1</v>
      </c>
      <c r="S482" s="17">
        <f>data_survey!AJ481</f>
        <v>1</v>
      </c>
      <c r="T482" s="17">
        <f>data_survey!AJ481</f>
        <v>1</v>
      </c>
      <c r="U482" s="17">
        <f>data_survey!CI481</f>
        <v>0</v>
      </c>
      <c r="V482" s="17">
        <f>data_survey!CG481</f>
        <v>0</v>
      </c>
      <c r="W482" s="17">
        <f>data_survey!CE481</f>
        <v>0</v>
      </c>
      <c r="X482" s="17">
        <f>data_survey!CC481</f>
        <v>0</v>
      </c>
      <c r="Y482" s="17">
        <f>data_survey!CA481</f>
        <v>0</v>
      </c>
      <c r="Z482" s="17">
        <f>data_survey!BN481</f>
        <v>3</v>
      </c>
      <c r="AA482" s="17">
        <f>data_survey!BP481</f>
        <v>0</v>
      </c>
      <c r="AB482" s="17">
        <f>data_survey!BQ481</f>
        <v>1</v>
      </c>
      <c r="AC482" s="17">
        <f>data_survey!BT481</f>
        <v>0</v>
      </c>
      <c r="AD482" s="17">
        <f>data_survey!CU481</f>
        <v>0</v>
      </c>
      <c r="AE482" s="17">
        <f>data_survey!CV481</f>
        <v>0</v>
      </c>
      <c r="AF482" s="17">
        <f>data_survey!CW481</f>
        <v>0</v>
      </c>
      <c r="AG482" s="17">
        <f>data_survey!CO481</f>
        <v>0</v>
      </c>
      <c r="AH482" s="17">
        <f>data_survey!DA481</f>
        <v>0</v>
      </c>
      <c r="AI482" s="17">
        <f>data_survey!DC481</f>
        <v>0</v>
      </c>
      <c r="AJ482" s="17">
        <f>data_survey!DQ481</f>
        <v>0</v>
      </c>
      <c r="AK482" s="17">
        <f>data_survey!DF481</f>
        <v>1</v>
      </c>
      <c r="AL482" s="17">
        <f>if(AK482=1, data_survey!DN481, 0)</f>
        <v>2.5</v>
      </c>
      <c r="AM482" s="17">
        <f>data_survey!CM481</f>
        <v>3.5</v>
      </c>
      <c r="AN482" s="17">
        <f>data_survey!DH481</f>
        <v>0</v>
      </c>
      <c r="AO482" s="17">
        <f>data_survey!DJ481</f>
        <v>0</v>
      </c>
      <c r="AP482" s="17">
        <f>data_survey!DL481</f>
        <v>0</v>
      </c>
      <c r="AQ482" s="17">
        <f>data_survey!BC481</f>
        <v>1</v>
      </c>
      <c r="AR482" s="17">
        <f>data_survey!BD481</f>
        <v>1</v>
      </c>
      <c r="AS482" s="17">
        <f>data_survey!BE481</f>
        <v>2</v>
      </c>
      <c r="AT482" s="17">
        <f>data_survey!BF481</f>
        <v>1</v>
      </c>
      <c r="AU482" s="17">
        <f>data_survey!BG481</f>
        <v>2</v>
      </c>
      <c r="AV482" s="17">
        <f>data_survey!BH481</f>
        <v>1</v>
      </c>
      <c r="AW482" s="17">
        <f>data_survey!BI481</f>
        <v>2</v>
      </c>
      <c r="AX482" s="17">
        <f>data_survey!AP481</f>
        <v>1</v>
      </c>
      <c r="AY482" s="17">
        <f>data_survey!AQ481</f>
        <v>1</v>
      </c>
      <c r="AZ482" s="17">
        <f>data_survey!AR481</f>
        <v>1</v>
      </c>
      <c r="BA482" s="17">
        <f>data_survey!AS481</f>
        <v>1</v>
      </c>
      <c r="BB482" s="17">
        <f>data_survey!AT481</f>
        <v>2</v>
      </c>
      <c r="BC482" s="17">
        <f>data_survey!AU481</f>
        <v>1</v>
      </c>
      <c r="BD482" s="17">
        <f>data_survey!AV481</f>
        <v>1</v>
      </c>
      <c r="BE482" s="17">
        <f>data_survey!AW481</f>
        <v>2</v>
      </c>
      <c r="BF482" s="17">
        <f>data_survey!AX481</f>
        <v>1</v>
      </c>
      <c r="BG482" s="17"/>
    </row>
    <row r="483">
      <c r="A483" s="17">
        <f>if(data_survey!C482="Nam", 0, 1)</f>
        <v>1</v>
      </c>
      <c r="B483" s="17">
        <f>IFERROR(__xludf.DUMMYFUNCTION("LET(
  t, LOWER(TRIM(data_survey!E482)),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83" s="17">
        <f>IFERROR(__xludf.DUMMYFUNCTION("LET(
  t, LOWER(TRIM(data_survey!G482)),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83" s="17">
        <f>IFERROR(__xludf.DUMMYFUNCTION("LET(
  text, LOWER(data_survey!I482),
  IFERROR(
    IFS(
      REGEXMATCH(text,""ở cùng gia đình|ở trọ cùng gia đình""), 0,
      REGEXMATCH(text,""thuê trọ""), 1,
      REGEXMATCH(text,""ở ktx""), 2,
      REGEXMATCH(text,""có nhà tại khu vực đang học|c"&amp;"ó nhà|ở riêng tại chung cư""), 3,
      REGEXMATCH(text,""ở nhà người quen""), 4
    ),
  -1)
)"),1.0)</f>
        <v>1</v>
      </c>
      <c r="E483" s="17">
        <f>IFERROR(__xludf.DUMMYFUNCTION("LET(
  t, LOWER(TRIM(data_survey!K482)),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83" s="17">
        <f>IFERROR(__xludf.DUMMYFUNCTION("LET(
  t, LOWER(TRIM(data_survey!M482)),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83" s="17">
        <f>if(data_survey!O482="Có", 1, 0)</f>
        <v>1</v>
      </c>
      <c r="H483" s="17">
        <f>if(data_survey!R482="", 0, data_survey!R482)</f>
        <v>1</v>
      </c>
      <c r="I483" s="17">
        <f>data_survey!W482</f>
        <v>25</v>
      </c>
      <c r="J483" s="17">
        <f>if(data_survey!AF482="Không áp lực", 0, if(data_survey!AF482="Có chút áp lực", 1, if(data_survey!AF482="Áp lực nhiều", 2, 3)))</f>
        <v>2</v>
      </c>
      <c r="K483" s="17">
        <f>SWITCH(data_survey!AG482,
 "Không ảnh hưởng",0,
 "Có chút ảnh hưởng",1,
 "Ảnh hưởng nhiều",2,
 "Ảnh hưởng rất nhiều",3)</f>
        <v>1</v>
      </c>
      <c r="L483" s="17">
        <f>SWITCH(data_survey!AD482,
 "Không",0,
 "Có một chút",1,
 "Rất lo lắng",2)</f>
        <v>1</v>
      </c>
      <c r="M483" s="17">
        <f>SWITCH(data_survey!AE482,
 "Không",0,
 "Có một chút",1,
 "Nhiều",2)</f>
        <v>0</v>
      </c>
      <c r="N483" s="17">
        <f>data_survey!BV482</f>
        <v>2</v>
      </c>
      <c r="O483" s="17">
        <f>SWITCH(data_survey!BY482,
 "Không",0,
 "Có",1,
 "Nhiều",2)</f>
        <v>0</v>
      </c>
      <c r="P483" s="17">
        <f>if(data_survey!BW482="Không", 0, 1)</f>
        <v>1</v>
      </c>
      <c r="Q483" s="17">
        <f>IF(OR(
ISNUMBER(SEARCH("cha",data_survey!BX482)),
ISNUMBER(SEARCH("mẹ",data_survey!BX482)),
ISNUMBER(SEARCH("ba mẹ",data_survey!BX482)),
ISNUMBER(SEARCH("bame",data_survey!BX482)),
ISNUMBER(SEARCH("gia đình",data_survey!BX482)),
ISNUMBER(SEARCH("chị",data_survey!BX482)),
ISNUMBER(SEARCH("anh",data_survey!BX482)),
ISNUMBER(SEARCH("ông bà",data_survey!BX482)),
ISNUMBER(SEARCH("giám hộ",data_survey!BX482))
),1,
IF(OR(
ISNUMBER(SEARCH("bản thân",data_survey!BX482)),
ISNUMBER(SEARCH("tự mình",data_survey!BX482)),
ISNUMBER(SEARCH("tự bản thân",data_survey!BX482)),
ISNUMBER(SEARCH("tiền đi làm",data_survey!BX482)),
ISNUMBER(SEARCH("nghiên cứu khoa học",data_survey!BX482)),
ISNUMBER(SEARCH("một nửa lo",data_survey!BX482))
),2,
IF(OR(
ISNUMBER(SEARCH("học bổng",data_survey!BX482)),
ISNUMBER(SEARCH("giảm học phí",data_survey!BX482)),
ISNUMBER(SEARCH("không cần HP",data_survey!BX482)),
ISNUMBER(SEARCH("sư phạm",data_survey!BX482))
),3,4)))</f>
        <v>1</v>
      </c>
      <c r="R483" s="17">
        <f>data_survey!AN482</f>
        <v>1</v>
      </c>
      <c r="S483" s="17">
        <f>data_survey!AJ482</f>
        <v>2</v>
      </c>
      <c r="T483" s="17">
        <f>data_survey!AJ482</f>
        <v>2</v>
      </c>
      <c r="U483" s="17">
        <f>data_survey!CI482</f>
        <v>0</v>
      </c>
      <c r="V483" s="17">
        <f>data_survey!CG482</f>
        <v>0</v>
      </c>
      <c r="W483" s="17">
        <f>data_survey!CE482</f>
        <v>2</v>
      </c>
      <c r="X483" s="17">
        <f>data_survey!CC482</f>
        <v>1</v>
      </c>
      <c r="Y483" s="17">
        <f>data_survey!CA482</f>
        <v>1</v>
      </c>
      <c r="Z483" s="17">
        <f>data_survey!BN482</f>
        <v>4</v>
      </c>
      <c r="AA483" s="17">
        <f>data_survey!BP482</f>
        <v>0</v>
      </c>
      <c r="AB483" s="17">
        <f>data_survey!BQ482</f>
        <v>1</v>
      </c>
      <c r="AC483" s="17">
        <f>data_survey!BT482</f>
        <v>0</v>
      </c>
      <c r="AD483" s="17">
        <f>data_survey!CU482</f>
        <v>0</v>
      </c>
      <c r="AE483" s="17">
        <f>data_survey!CV482</f>
        <v>0</v>
      </c>
      <c r="AF483" s="17">
        <f>data_survey!CW482</f>
        <v>0</v>
      </c>
      <c r="AG483" s="17">
        <f>data_survey!CO482</f>
        <v>0</v>
      </c>
      <c r="AH483" s="17">
        <f>data_survey!DA482</f>
        <v>0</v>
      </c>
      <c r="AI483" s="17">
        <f>data_survey!DC482</f>
        <v>0</v>
      </c>
      <c r="AJ483" s="17">
        <f>data_survey!DQ482</f>
        <v>0</v>
      </c>
      <c r="AK483" s="17">
        <f>data_survey!DF482</f>
        <v>1</v>
      </c>
      <c r="AL483" s="17">
        <f>if(AK483=1, data_survey!DN482, 0)</f>
        <v>1.5</v>
      </c>
      <c r="AM483" s="17">
        <f>data_survey!CM482</f>
        <v>3.5</v>
      </c>
      <c r="AN483" s="17">
        <f>data_survey!DH482</f>
        <v>1</v>
      </c>
      <c r="AO483" s="17">
        <f>data_survey!DJ482</f>
        <v>0</v>
      </c>
      <c r="AP483" s="17">
        <f>data_survey!DL482</f>
        <v>0</v>
      </c>
      <c r="AQ483" s="17">
        <f>data_survey!BC482</f>
        <v>2</v>
      </c>
      <c r="AR483" s="17">
        <f>data_survey!BD482</f>
        <v>1</v>
      </c>
      <c r="AS483" s="17">
        <f>data_survey!BE482</f>
        <v>3</v>
      </c>
      <c r="AT483" s="17">
        <f>data_survey!BF482</f>
        <v>1</v>
      </c>
      <c r="AU483" s="17">
        <f>data_survey!BG482</f>
        <v>1</v>
      </c>
      <c r="AV483" s="17">
        <f>data_survey!BH482</f>
        <v>1</v>
      </c>
      <c r="AW483" s="17">
        <f>data_survey!BI482</f>
        <v>1</v>
      </c>
      <c r="AX483" s="17">
        <f>data_survey!AP482</f>
        <v>1</v>
      </c>
      <c r="AY483" s="17">
        <f>data_survey!AQ482</f>
        <v>2</v>
      </c>
      <c r="AZ483" s="17">
        <f>data_survey!AR482</f>
        <v>1</v>
      </c>
      <c r="BA483" s="17">
        <f>data_survey!AS482</f>
        <v>2</v>
      </c>
      <c r="BB483" s="17">
        <f>data_survey!AT482</f>
        <v>1</v>
      </c>
      <c r="BC483" s="17">
        <f>data_survey!AU482</f>
        <v>3</v>
      </c>
      <c r="BD483" s="17">
        <f>data_survey!AV482</f>
        <v>1</v>
      </c>
      <c r="BE483" s="17">
        <f>data_survey!AW482</f>
        <v>1</v>
      </c>
      <c r="BF483" s="17">
        <f>data_survey!AX482</f>
        <v>1</v>
      </c>
      <c r="BG483" s="17"/>
    </row>
    <row r="484">
      <c r="A484" s="17">
        <f>if(data_survey!C483="Nam", 0, 1)</f>
        <v>0</v>
      </c>
      <c r="B484" s="17">
        <f>IFERROR(__xludf.DUMMYFUNCTION("LET(
  t, LOWER(TRIM(data_survey!E483)),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84" s="17">
        <f>IFERROR(__xludf.DUMMYFUNCTION("LET(
  t, LOWER(TRIM(data_survey!G483)),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84" s="17">
        <f>IFERROR(__xludf.DUMMYFUNCTION("LET(
  text, LOWER(data_survey!I483),
  IFERROR(
    IFS(
      REGEXMATCH(text,""ở cùng gia đình|ở trọ cùng gia đình""), 0,
      REGEXMATCH(text,""thuê trọ""), 1,
      REGEXMATCH(text,""ở ktx""), 2,
      REGEXMATCH(text,""có nhà tại khu vực đang học|c"&amp;"ó nhà|ở riêng tại chung cư""), 3,
      REGEXMATCH(text,""ở nhà người quen""), 4
    ),
  -1)
)"),0.0)</f>
        <v>0</v>
      </c>
      <c r="E484" s="17">
        <f>IFERROR(__xludf.DUMMYFUNCTION("LET(
  t, LOWER(TRIM(data_survey!K483)),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84" s="17">
        <f>IFERROR(__xludf.DUMMYFUNCTION("LET(
  t, LOWER(TRIM(data_survey!M483)),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84" s="17">
        <f>if(data_survey!O483="Có", 1, 0)</f>
        <v>0</v>
      </c>
      <c r="H484" s="17">
        <f>if(data_survey!R483="", 0, data_survey!R483)</f>
        <v>0</v>
      </c>
      <c r="I484" s="17">
        <f>data_survey!W483</f>
        <v>0</v>
      </c>
      <c r="J484" s="17">
        <f>if(data_survey!AF483="Không áp lực", 0, if(data_survey!AF483="Có chút áp lực", 1, if(data_survey!AF483="Áp lực nhiều", 2, 3)))</f>
        <v>0</v>
      </c>
      <c r="K484" s="17">
        <f>SWITCH(data_survey!AG483,
 "Không ảnh hưởng",0,
 "Có chút ảnh hưởng",1,
 "Ảnh hưởng nhiều",2,
 "Ảnh hưởng rất nhiều",3)</f>
        <v>0</v>
      </c>
      <c r="L484" s="17">
        <f>SWITCH(data_survey!AD483,
 "Không",0,
 "Có một chút",1,
 "Rất lo lắng",2)</f>
        <v>0</v>
      </c>
      <c r="M484" s="17">
        <f>SWITCH(data_survey!AE483,
 "Không",0,
 "Có một chút",1,
 "Nhiều",2)</f>
        <v>0</v>
      </c>
      <c r="N484" s="17">
        <f>data_survey!BV483</f>
        <v>3</v>
      </c>
      <c r="O484" s="17">
        <f>SWITCH(data_survey!BY483,
 "Không",0,
 "Có",1,
 "Nhiều",2)</f>
        <v>0</v>
      </c>
      <c r="P484" s="17">
        <f>if(data_survey!BW483="Không", 0, 1)</f>
        <v>1</v>
      </c>
      <c r="Q484" s="17">
        <f>IF(OR(
ISNUMBER(SEARCH("cha",data_survey!BX483)),
ISNUMBER(SEARCH("mẹ",data_survey!BX483)),
ISNUMBER(SEARCH("ba mẹ",data_survey!BX483)),
ISNUMBER(SEARCH("bame",data_survey!BX483)),
ISNUMBER(SEARCH("gia đình",data_survey!BX483)),
ISNUMBER(SEARCH("chị",data_survey!BX483)),
ISNUMBER(SEARCH("anh",data_survey!BX483)),
ISNUMBER(SEARCH("ông bà",data_survey!BX483)),
ISNUMBER(SEARCH("giám hộ",data_survey!BX483))
),1,
IF(OR(
ISNUMBER(SEARCH("bản thân",data_survey!BX483)),
ISNUMBER(SEARCH("tự mình",data_survey!BX483)),
ISNUMBER(SEARCH("tự bản thân",data_survey!BX483)),
ISNUMBER(SEARCH("tiền đi làm",data_survey!BX483)),
ISNUMBER(SEARCH("nghiên cứu khoa học",data_survey!BX483)),
ISNUMBER(SEARCH("một nửa lo",data_survey!BX483))
),2,
IF(OR(
ISNUMBER(SEARCH("học bổng",data_survey!BX483)),
ISNUMBER(SEARCH("giảm học phí",data_survey!BX483)),
ISNUMBER(SEARCH("không cần HP",data_survey!BX483)),
ISNUMBER(SEARCH("sư phạm",data_survey!BX483))
),3,4)))</f>
        <v>1</v>
      </c>
      <c r="R484" s="17">
        <f>data_survey!AN483</f>
        <v>0</v>
      </c>
      <c r="S484" s="17">
        <f>data_survey!AJ483</f>
        <v>0</v>
      </c>
      <c r="T484" s="17">
        <f>data_survey!AJ483</f>
        <v>0</v>
      </c>
      <c r="U484" s="17">
        <f>data_survey!CI483</f>
        <v>0</v>
      </c>
      <c r="V484" s="17">
        <f>data_survey!CG483</f>
        <v>0</v>
      </c>
      <c r="W484" s="17">
        <f>data_survey!CE483</f>
        <v>0</v>
      </c>
      <c r="X484" s="17">
        <f>data_survey!CC483</f>
        <v>2</v>
      </c>
      <c r="Y484" s="17">
        <f>data_survey!CA483</f>
        <v>0</v>
      </c>
      <c r="Z484" s="17">
        <f>data_survey!BN483</f>
        <v>1</v>
      </c>
      <c r="AA484" s="17">
        <f>data_survey!BP483</f>
        <v>1</v>
      </c>
      <c r="AB484" s="17">
        <f>data_survey!BQ483</f>
        <v>2</v>
      </c>
      <c r="AC484" s="17">
        <f>data_survey!BT483</f>
        <v>0</v>
      </c>
      <c r="AD484" s="17">
        <f>data_survey!CU483</f>
        <v>0</v>
      </c>
      <c r="AE484" s="17">
        <f>data_survey!CV483</f>
        <v>1</v>
      </c>
      <c r="AF484" s="17">
        <f>data_survey!CW483</f>
        <v>0</v>
      </c>
      <c r="AG484" s="17">
        <f>data_survey!CO483</f>
        <v>0</v>
      </c>
      <c r="AH484" s="17">
        <f>data_survey!DA483</f>
        <v>0</v>
      </c>
      <c r="AI484" s="17">
        <f>data_survey!DC483</f>
        <v>0</v>
      </c>
      <c r="AJ484" s="17">
        <f>data_survey!DQ483</f>
        <v>1</v>
      </c>
      <c r="AK484" s="17">
        <f>data_survey!DF483</f>
        <v>1</v>
      </c>
      <c r="AL484" s="17">
        <f>if(AK484=1, data_survey!DN483, 0)</f>
        <v>5</v>
      </c>
      <c r="AM484" s="17">
        <f>data_survey!CM483</f>
        <v>1.5</v>
      </c>
      <c r="AN484" s="17">
        <f>data_survey!DH483</f>
        <v>1</v>
      </c>
      <c r="AO484" s="17">
        <f>data_survey!DJ483</f>
        <v>0</v>
      </c>
      <c r="AP484" s="17">
        <f>data_survey!DL483</f>
        <v>0</v>
      </c>
      <c r="AQ484" s="17">
        <f>data_survey!BC483</f>
        <v>2</v>
      </c>
      <c r="AR484" s="17">
        <f>data_survey!BD483</f>
        <v>1</v>
      </c>
      <c r="AS484" s="17">
        <f>data_survey!BE483</f>
        <v>2</v>
      </c>
      <c r="AT484" s="17">
        <f>data_survey!BF483</f>
        <v>1</v>
      </c>
      <c r="AU484" s="17">
        <f>data_survey!BG483</f>
        <v>2</v>
      </c>
      <c r="AV484" s="17">
        <f>data_survey!BH483</f>
        <v>1</v>
      </c>
      <c r="AW484" s="17">
        <f>data_survey!BI483</f>
        <v>1</v>
      </c>
      <c r="AX484" s="17">
        <f>data_survey!AP483</f>
        <v>2</v>
      </c>
      <c r="AY484" s="17">
        <f>data_survey!AQ483</f>
        <v>1</v>
      </c>
      <c r="AZ484" s="17">
        <f>data_survey!AR483</f>
        <v>2</v>
      </c>
      <c r="BA484" s="17">
        <f>data_survey!AS483</f>
        <v>2</v>
      </c>
      <c r="BB484" s="17">
        <f>data_survey!AT483</f>
        <v>1</v>
      </c>
      <c r="BC484" s="17">
        <f>data_survey!AU483</f>
        <v>1</v>
      </c>
      <c r="BD484" s="17">
        <f>data_survey!AV483</f>
        <v>2</v>
      </c>
      <c r="BE484" s="17">
        <f>data_survey!AW483</f>
        <v>2</v>
      </c>
      <c r="BF484" s="17">
        <f>data_survey!AX483</f>
        <v>1</v>
      </c>
      <c r="BG484" s="17"/>
    </row>
    <row r="485">
      <c r="A485" s="17">
        <f>if(data_survey!C484="Nam", 0, 1)</f>
        <v>0</v>
      </c>
      <c r="B485" s="17">
        <f>IFERROR(__xludf.DUMMYFUNCTION("LET(
  t, LOWER(TRIM(data_survey!E484)),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85" s="17">
        <f>IFERROR(__xludf.DUMMYFUNCTION("LET(
  t, LOWER(TRIM(data_survey!G484)),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85" s="17">
        <f>IFERROR(__xludf.DUMMYFUNCTION("LET(
  text, LOWER(data_survey!I484),
  IFERROR(
    IFS(
      REGEXMATCH(text,""ở cùng gia đình|ở trọ cùng gia đình""), 0,
      REGEXMATCH(text,""thuê trọ""), 1,
      REGEXMATCH(text,""ở ktx""), 2,
      REGEXMATCH(text,""có nhà tại khu vực đang học|c"&amp;"ó nhà|ở riêng tại chung cư""), 3,
      REGEXMATCH(text,""ở nhà người quen""), 4
    ),
  -1)
)"),0.0)</f>
        <v>0</v>
      </c>
      <c r="E485" s="17">
        <f>IFERROR(__xludf.DUMMYFUNCTION("LET(
  t, LOWER(TRIM(data_survey!K484)),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85" s="17">
        <f>IFERROR(__xludf.DUMMYFUNCTION("LET(
  t, LOWER(TRIM(data_survey!M484)),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85" s="17">
        <f>if(data_survey!O484="Có", 1, 0)</f>
        <v>1</v>
      </c>
      <c r="H485" s="17">
        <f>if(data_survey!R484="", 0, data_survey!R484)</f>
        <v>1</v>
      </c>
      <c r="I485" s="17">
        <f>data_survey!W484</f>
        <v>25</v>
      </c>
      <c r="J485" s="17">
        <f>if(data_survey!AF484="Không áp lực", 0, if(data_survey!AF484="Có chút áp lực", 1, if(data_survey!AF484="Áp lực nhiều", 2, 3)))</f>
        <v>1</v>
      </c>
      <c r="K485" s="17">
        <f>SWITCH(data_survey!AG484,
 "Không ảnh hưởng",0,
 "Có chút ảnh hưởng",1,
 "Ảnh hưởng nhiều",2,
 "Ảnh hưởng rất nhiều",3)</f>
        <v>1</v>
      </c>
      <c r="L485" s="17">
        <f>SWITCH(data_survey!AD484,
 "Không",0,
 "Có một chút",1,
 "Rất lo lắng",2)</f>
        <v>1</v>
      </c>
      <c r="M485" s="17">
        <f>SWITCH(data_survey!AE484,
 "Không",0,
 "Có một chút",1,
 "Nhiều",2)</f>
        <v>0</v>
      </c>
      <c r="N485" s="17">
        <f>data_survey!BV484</f>
        <v>3</v>
      </c>
      <c r="O485" s="17">
        <f>SWITCH(data_survey!BY484,
 "Không",0,
 "Có",1,
 "Nhiều",2)</f>
        <v>0</v>
      </c>
      <c r="P485" s="17">
        <f>if(data_survey!BW484="Không", 0, 1)</f>
        <v>1</v>
      </c>
      <c r="Q485" s="17">
        <f>IF(OR(
ISNUMBER(SEARCH("cha",data_survey!BX484)),
ISNUMBER(SEARCH("mẹ",data_survey!BX484)),
ISNUMBER(SEARCH("ba mẹ",data_survey!BX484)),
ISNUMBER(SEARCH("bame",data_survey!BX484)),
ISNUMBER(SEARCH("gia đình",data_survey!BX484)),
ISNUMBER(SEARCH("chị",data_survey!BX484)),
ISNUMBER(SEARCH("anh",data_survey!BX484)),
ISNUMBER(SEARCH("ông bà",data_survey!BX484)),
ISNUMBER(SEARCH("giám hộ",data_survey!BX484))
),1,
IF(OR(
ISNUMBER(SEARCH("bản thân",data_survey!BX484)),
ISNUMBER(SEARCH("tự mình",data_survey!BX484)),
ISNUMBER(SEARCH("tự bản thân",data_survey!BX484)),
ISNUMBER(SEARCH("tiền đi làm",data_survey!BX484)),
ISNUMBER(SEARCH("nghiên cứu khoa học",data_survey!BX484)),
ISNUMBER(SEARCH("một nửa lo",data_survey!BX484))
),2,
IF(OR(
ISNUMBER(SEARCH("học bổng",data_survey!BX484)),
ISNUMBER(SEARCH("giảm học phí",data_survey!BX484)),
ISNUMBER(SEARCH("không cần HP",data_survey!BX484)),
ISNUMBER(SEARCH("sư phạm",data_survey!BX484))
),3,4)))</f>
        <v>1</v>
      </c>
      <c r="R485" s="17">
        <f>data_survey!AN484</f>
        <v>1</v>
      </c>
      <c r="S485" s="17">
        <f>data_survey!AJ484</f>
        <v>2</v>
      </c>
      <c r="T485" s="17">
        <f>data_survey!AJ484</f>
        <v>2</v>
      </c>
      <c r="U485" s="17">
        <f>data_survey!CI484</f>
        <v>1</v>
      </c>
      <c r="V485" s="17">
        <f>data_survey!CG484</f>
        <v>0</v>
      </c>
      <c r="W485" s="17">
        <f>data_survey!CE484</f>
        <v>1</v>
      </c>
      <c r="X485" s="17">
        <f>data_survey!CC484</f>
        <v>1</v>
      </c>
      <c r="Y485" s="17">
        <f>data_survey!CA484</f>
        <v>0</v>
      </c>
      <c r="Z485" s="17">
        <f>data_survey!BN484</f>
        <v>4</v>
      </c>
      <c r="AA485" s="17">
        <f>data_survey!BP484</f>
        <v>0</v>
      </c>
      <c r="AB485" s="17">
        <f>data_survey!BQ484</f>
        <v>4</v>
      </c>
      <c r="AC485" s="17">
        <f>data_survey!BT484</f>
        <v>1</v>
      </c>
      <c r="AD485" s="17">
        <f>data_survey!CU484</f>
        <v>0</v>
      </c>
      <c r="AE485" s="17">
        <f>data_survey!CV484</f>
        <v>1</v>
      </c>
      <c r="AF485" s="17">
        <f>data_survey!CW484</f>
        <v>0</v>
      </c>
      <c r="AG485" s="17">
        <f>data_survey!CO484</f>
        <v>0</v>
      </c>
      <c r="AH485" s="17">
        <f>data_survey!DA484</f>
        <v>0</v>
      </c>
      <c r="AI485" s="17">
        <f>data_survey!DC484</f>
        <v>0</v>
      </c>
      <c r="AJ485" s="17">
        <f>data_survey!DQ484</f>
        <v>0</v>
      </c>
      <c r="AK485" s="17">
        <f>data_survey!DF484</f>
        <v>0</v>
      </c>
      <c r="AL485" s="17">
        <f>if(AK485=1, data_survey!DN484, 0)</f>
        <v>0</v>
      </c>
      <c r="AM485" s="17">
        <f>data_survey!CM484</f>
        <v>6</v>
      </c>
      <c r="AN485" s="17">
        <f>data_survey!DH484</f>
        <v>0</v>
      </c>
      <c r="AO485" s="17">
        <f>data_survey!DJ484</f>
        <v>0</v>
      </c>
      <c r="AP485" s="17">
        <f>data_survey!DL484</f>
        <v>0</v>
      </c>
      <c r="AQ485" s="17">
        <f>data_survey!BC484</f>
        <v>2</v>
      </c>
      <c r="AR485" s="17">
        <f>data_survey!BD484</f>
        <v>1</v>
      </c>
      <c r="AS485" s="17">
        <f>data_survey!BE484</f>
        <v>3</v>
      </c>
      <c r="AT485" s="17">
        <f>data_survey!BF484</f>
        <v>1</v>
      </c>
      <c r="AU485" s="17">
        <f>data_survey!BG484</f>
        <v>2</v>
      </c>
      <c r="AV485" s="17">
        <f>data_survey!BH484</f>
        <v>1</v>
      </c>
      <c r="AW485" s="17">
        <f>data_survey!BI484</f>
        <v>1</v>
      </c>
      <c r="AX485" s="17">
        <f>data_survey!AP484</f>
        <v>2</v>
      </c>
      <c r="AY485" s="17">
        <f>data_survey!AQ484</f>
        <v>2</v>
      </c>
      <c r="AZ485" s="17">
        <f>data_survey!AR484</f>
        <v>1</v>
      </c>
      <c r="BA485" s="17">
        <f>data_survey!AS484</f>
        <v>3</v>
      </c>
      <c r="BB485" s="17">
        <f>data_survey!AT484</f>
        <v>2</v>
      </c>
      <c r="BC485" s="17">
        <f>data_survey!AU484</f>
        <v>2</v>
      </c>
      <c r="BD485" s="17">
        <f>data_survey!AV484</f>
        <v>3</v>
      </c>
      <c r="BE485" s="17">
        <f>data_survey!AW484</f>
        <v>1</v>
      </c>
      <c r="BF485" s="17">
        <f>data_survey!AX484</f>
        <v>1</v>
      </c>
      <c r="BG485" s="17"/>
    </row>
    <row r="486">
      <c r="A486" s="17">
        <f>if(data_survey!C485="Nam", 0, 1)</f>
        <v>1</v>
      </c>
      <c r="B486" s="17">
        <f>IFERROR(__xludf.DUMMYFUNCTION("LET(
  t, LOWER(TRIM(data_survey!E485)),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486" s="17">
        <f>IFERROR(__xludf.DUMMYFUNCTION("LET(
  t, LOWER(TRIM(data_survey!G485)),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86" s="17">
        <f>IFERROR(__xludf.DUMMYFUNCTION("LET(
  text, LOWER(data_survey!I485),
  IFERROR(
    IFS(
      REGEXMATCH(text,""ở cùng gia đình|ở trọ cùng gia đình""), 0,
      REGEXMATCH(text,""thuê trọ""), 1,
      REGEXMATCH(text,""ở ktx""), 2,
      REGEXMATCH(text,""có nhà tại khu vực đang học|c"&amp;"ó nhà|ở riêng tại chung cư""), 3,
      REGEXMATCH(text,""ở nhà người quen""), 4
    ),
  -1)
)"),3.0)</f>
        <v>3</v>
      </c>
      <c r="E486" s="17">
        <f>IFERROR(__xludf.DUMMYFUNCTION("LET(
  t, LOWER(TRIM(data_survey!K485)),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86" s="17">
        <f>IFERROR(__xludf.DUMMYFUNCTION("LET(
  t, LOWER(TRIM(data_survey!M485)),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86" s="17">
        <f>if(data_survey!O485="Có", 1, 0)</f>
        <v>1</v>
      </c>
      <c r="H486" s="17">
        <f>if(data_survey!R485="", 0, data_survey!R485)</f>
        <v>1</v>
      </c>
      <c r="I486" s="17">
        <f>data_survey!W485</f>
        <v>40</v>
      </c>
      <c r="J486" s="17">
        <f>if(data_survey!AF485="Không áp lực", 0, if(data_survey!AF485="Có chút áp lực", 1, if(data_survey!AF485="Áp lực nhiều", 2, 3)))</f>
        <v>1</v>
      </c>
      <c r="K486" s="17">
        <f>SWITCH(data_survey!AG485,
 "Không ảnh hưởng",0,
 "Có chút ảnh hưởng",1,
 "Ảnh hưởng nhiều",2,
 "Ảnh hưởng rất nhiều",3)</f>
        <v>2</v>
      </c>
      <c r="L486" s="17">
        <f>SWITCH(data_survey!AD485,
 "Không",0,
 "Có một chút",1,
 "Rất lo lắng",2)</f>
        <v>1</v>
      </c>
      <c r="M486" s="17">
        <f>SWITCH(data_survey!AE485,
 "Không",0,
 "Có một chút",1,
 "Nhiều",2)</f>
        <v>2</v>
      </c>
      <c r="N486" s="17">
        <f>data_survey!BV485</f>
        <v>1</v>
      </c>
      <c r="O486" s="17">
        <f>SWITCH(data_survey!BY485,
 "Không",0,
 "Có",1,
 "Nhiều",2)</f>
        <v>1</v>
      </c>
      <c r="P486" s="17">
        <f>if(data_survey!BW485="Không", 0, 1)</f>
        <v>1</v>
      </c>
      <c r="Q486" s="17">
        <f>IF(OR(
ISNUMBER(SEARCH("cha",data_survey!BX485)),
ISNUMBER(SEARCH("mẹ",data_survey!BX485)),
ISNUMBER(SEARCH("ba mẹ",data_survey!BX485)),
ISNUMBER(SEARCH("bame",data_survey!BX485)),
ISNUMBER(SEARCH("gia đình",data_survey!BX485)),
ISNUMBER(SEARCH("chị",data_survey!BX485)),
ISNUMBER(SEARCH("anh",data_survey!BX485)),
ISNUMBER(SEARCH("ông bà",data_survey!BX485)),
ISNUMBER(SEARCH("giám hộ",data_survey!BX485))
),1,
IF(OR(
ISNUMBER(SEARCH("bản thân",data_survey!BX485)),
ISNUMBER(SEARCH("tự mình",data_survey!BX485)),
ISNUMBER(SEARCH("tự bản thân",data_survey!BX485)),
ISNUMBER(SEARCH("tiền đi làm",data_survey!BX485)),
ISNUMBER(SEARCH("nghiên cứu khoa học",data_survey!BX485)),
ISNUMBER(SEARCH("một nửa lo",data_survey!BX485))
),2,
IF(OR(
ISNUMBER(SEARCH("học bổng",data_survey!BX485)),
ISNUMBER(SEARCH("giảm học phí",data_survey!BX485)),
ISNUMBER(SEARCH("không cần HP",data_survey!BX485)),
ISNUMBER(SEARCH("sư phạm",data_survey!BX485))
),3,4)))</f>
        <v>1</v>
      </c>
      <c r="R486" s="17">
        <f>data_survey!AN485</f>
        <v>1</v>
      </c>
      <c r="S486" s="17">
        <f>data_survey!AJ485</f>
        <v>2</v>
      </c>
      <c r="T486" s="17">
        <f>data_survey!AJ485</f>
        <v>2</v>
      </c>
      <c r="U486" s="17">
        <f>data_survey!CI485</f>
        <v>2</v>
      </c>
      <c r="V486" s="17">
        <f>data_survey!CG485</f>
        <v>1</v>
      </c>
      <c r="W486" s="17">
        <f>data_survey!CE485</f>
        <v>1</v>
      </c>
      <c r="X486" s="17">
        <f>data_survey!CC485</f>
        <v>1</v>
      </c>
      <c r="Y486" s="17">
        <f>data_survey!CA485</f>
        <v>1</v>
      </c>
      <c r="Z486" s="17">
        <f>data_survey!BN485</f>
        <v>5</v>
      </c>
      <c r="AA486" s="17">
        <f>data_survey!BP485</f>
        <v>1</v>
      </c>
      <c r="AB486" s="17">
        <f>data_survey!BQ485</f>
        <v>5</v>
      </c>
      <c r="AC486" s="17">
        <f>data_survey!BT485</f>
        <v>1</v>
      </c>
      <c r="AD486" s="17">
        <f>data_survey!CU485</f>
        <v>0</v>
      </c>
      <c r="AE486" s="17">
        <f>data_survey!CV485</f>
        <v>1</v>
      </c>
      <c r="AF486" s="17">
        <f>data_survey!CW485</f>
        <v>1</v>
      </c>
      <c r="AG486" s="17">
        <f>data_survey!CO485</f>
        <v>1</v>
      </c>
      <c r="AH486" s="17">
        <f>data_survey!DA485</f>
        <v>1</v>
      </c>
      <c r="AI486" s="17">
        <f>data_survey!DC485</f>
        <v>1</v>
      </c>
      <c r="AJ486" s="17">
        <f>data_survey!DQ485</f>
        <v>0</v>
      </c>
      <c r="AK486" s="17">
        <f>data_survey!DF485</f>
        <v>1</v>
      </c>
      <c r="AL486" s="17">
        <f>if(AK486=1, data_survey!DN485, 0)</f>
        <v>2.5</v>
      </c>
      <c r="AM486" s="17">
        <f>data_survey!CM485</f>
        <v>1.5</v>
      </c>
      <c r="AN486" s="17">
        <f>data_survey!DH485</f>
        <v>1</v>
      </c>
      <c r="AO486" s="17">
        <f>data_survey!DJ485</f>
        <v>1</v>
      </c>
      <c r="AP486" s="17">
        <f>data_survey!DL485</f>
        <v>0</v>
      </c>
      <c r="AQ486" s="17">
        <f>data_survey!BC485</f>
        <v>3</v>
      </c>
      <c r="AR486" s="17">
        <f>data_survey!BD485</f>
        <v>3</v>
      </c>
      <c r="AS486" s="17">
        <f>data_survey!BE485</f>
        <v>4</v>
      </c>
      <c r="AT486" s="17">
        <f>data_survey!BF485</f>
        <v>4</v>
      </c>
      <c r="AU486" s="17">
        <f>data_survey!BG485</f>
        <v>4</v>
      </c>
      <c r="AV486" s="17">
        <f>data_survey!BH485</f>
        <v>4</v>
      </c>
      <c r="AW486" s="17">
        <f>data_survey!BI485</f>
        <v>4</v>
      </c>
      <c r="AX486" s="17">
        <f>data_survey!AP485</f>
        <v>3</v>
      </c>
      <c r="AY486" s="17">
        <f>data_survey!AQ485</f>
        <v>3</v>
      </c>
      <c r="AZ486" s="17">
        <f>data_survey!AR485</f>
        <v>3</v>
      </c>
      <c r="BA486" s="17">
        <f>data_survey!AS485</f>
        <v>3</v>
      </c>
      <c r="BB486" s="17">
        <f>data_survey!AT485</f>
        <v>3</v>
      </c>
      <c r="BC486" s="17">
        <f>data_survey!AU485</f>
        <v>4</v>
      </c>
      <c r="BD486" s="17">
        <f>data_survey!AV485</f>
        <v>3</v>
      </c>
      <c r="BE486" s="17">
        <f>data_survey!AW485</f>
        <v>2</v>
      </c>
      <c r="BF486" s="17">
        <f>data_survey!AX485</f>
        <v>3</v>
      </c>
      <c r="BG486" s="17"/>
    </row>
    <row r="487">
      <c r="A487" s="17">
        <f>if(data_survey!C486="Nam", 0, 1)</f>
        <v>0</v>
      </c>
      <c r="B487" s="17">
        <f>IFERROR(__xludf.DUMMYFUNCTION("LET(
  t, LOWER(TRIM(data_survey!E486)),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87" s="17">
        <f>IFERROR(__xludf.DUMMYFUNCTION("LET(
  t, LOWER(TRIM(data_survey!G486)),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87" s="17">
        <f>IFERROR(__xludf.DUMMYFUNCTION("LET(
  text, LOWER(data_survey!I486),
  IFERROR(
    IFS(
      REGEXMATCH(text,""ở cùng gia đình|ở trọ cùng gia đình""), 0,
      REGEXMATCH(text,""thuê trọ""), 1,
      REGEXMATCH(text,""ở ktx""), 2,
      REGEXMATCH(text,""có nhà tại khu vực đang học|c"&amp;"ó nhà|ở riêng tại chung cư""), 3,
      REGEXMATCH(text,""ở nhà người quen""), 4
    ),
  -1)
)"),0.0)</f>
        <v>0</v>
      </c>
      <c r="E487" s="17">
        <f>IFERROR(__xludf.DUMMYFUNCTION("LET(
  t, LOWER(TRIM(data_survey!K486)),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87" s="17">
        <f>IFERROR(__xludf.DUMMYFUNCTION("LET(
  t, LOWER(TRIM(data_survey!M486)),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87" s="17">
        <f>if(data_survey!O486="Có", 1, 0)</f>
        <v>1</v>
      </c>
      <c r="H487" s="17">
        <f>if(data_survey!R486="", 0, data_survey!R486)</f>
        <v>1</v>
      </c>
      <c r="I487" s="17">
        <f>data_survey!W486</f>
        <v>40</v>
      </c>
      <c r="J487" s="17">
        <f>if(data_survey!AF486="Không áp lực", 0, if(data_survey!AF486="Có chút áp lực", 1, if(data_survey!AF486="Áp lực nhiều", 2, 3)))</f>
        <v>1</v>
      </c>
      <c r="K487" s="17">
        <f>SWITCH(data_survey!AG486,
 "Không ảnh hưởng",0,
 "Có chút ảnh hưởng",1,
 "Ảnh hưởng nhiều",2,
 "Ảnh hưởng rất nhiều",3)</f>
        <v>1</v>
      </c>
      <c r="L487" s="17">
        <f>SWITCH(data_survey!AD486,
 "Không",0,
 "Có một chút",1,
 "Rất lo lắng",2)</f>
        <v>1</v>
      </c>
      <c r="M487" s="17">
        <f>SWITCH(data_survey!AE486,
 "Không",0,
 "Có một chút",1,
 "Nhiều",2)</f>
        <v>0</v>
      </c>
      <c r="N487" s="17">
        <f>data_survey!BV486</f>
        <v>3</v>
      </c>
      <c r="O487" s="17">
        <f>SWITCH(data_survey!BY486,
 "Không",0,
 "Có",1,
 "Nhiều",2)</f>
        <v>1</v>
      </c>
      <c r="P487" s="17">
        <f>if(data_survey!BW486="Không", 0, 1)</f>
        <v>0</v>
      </c>
      <c r="Q487" s="17">
        <f>IF(OR(
ISNUMBER(SEARCH("cha",data_survey!BX486)),
ISNUMBER(SEARCH("mẹ",data_survey!BX486)),
ISNUMBER(SEARCH("ba mẹ",data_survey!BX486)),
ISNUMBER(SEARCH("bame",data_survey!BX486)),
ISNUMBER(SEARCH("gia đình",data_survey!BX486)),
ISNUMBER(SEARCH("chị",data_survey!BX486)),
ISNUMBER(SEARCH("anh",data_survey!BX486)),
ISNUMBER(SEARCH("ông bà",data_survey!BX486)),
ISNUMBER(SEARCH("giám hộ",data_survey!BX486))
),1,
IF(OR(
ISNUMBER(SEARCH("bản thân",data_survey!BX486)),
ISNUMBER(SEARCH("tự mình",data_survey!BX486)),
ISNUMBER(SEARCH("tự bản thân",data_survey!BX486)),
ISNUMBER(SEARCH("tiền đi làm",data_survey!BX486)),
ISNUMBER(SEARCH("nghiên cứu khoa học",data_survey!BX486)),
ISNUMBER(SEARCH("một nửa lo",data_survey!BX486))
),2,
IF(OR(
ISNUMBER(SEARCH("học bổng",data_survey!BX486)),
ISNUMBER(SEARCH("giảm học phí",data_survey!BX486)),
ISNUMBER(SEARCH("không cần HP",data_survey!BX486)),
ISNUMBER(SEARCH("sư phạm",data_survey!BX486))
),3,4)))</f>
        <v>1</v>
      </c>
      <c r="R487" s="17">
        <f>data_survey!AN486</f>
        <v>0</v>
      </c>
      <c r="S487" s="17">
        <f>data_survey!AJ486</f>
        <v>1</v>
      </c>
      <c r="T487" s="17">
        <f>data_survey!AJ486</f>
        <v>1</v>
      </c>
      <c r="U487" s="17">
        <f>data_survey!CI486</f>
        <v>0</v>
      </c>
      <c r="V487" s="17">
        <f>data_survey!CG486</f>
        <v>0</v>
      </c>
      <c r="W487" s="17">
        <f>data_survey!CE486</f>
        <v>0</v>
      </c>
      <c r="X487" s="17">
        <f>data_survey!CC486</f>
        <v>1</v>
      </c>
      <c r="Y487" s="17">
        <f>data_survey!CA486</f>
        <v>0</v>
      </c>
      <c r="Z487" s="17">
        <f>data_survey!BN486</f>
        <v>4</v>
      </c>
      <c r="AA487" s="17">
        <f>data_survey!BP486</f>
        <v>1</v>
      </c>
      <c r="AB487" s="17">
        <f>data_survey!BQ486</f>
        <v>2</v>
      </c>
      <c r="AC487" s="17">
        <f>data_survey!BT486</f>
        <v>0</v>
      </c>
      <c r="AD487" s="17">
        <f>data_survey!CU486</f>
        <v>0</v>
      </c>
      <c r="AE487" s="17">
        <f>data_survey!CV486</f>
        <v>0</v>
      </c>
      <c r="AF487" s="17">
        <f>data_survey!CW486</f>
        <v>0</v>
      </c>
      <c r="AG487" s="17">
        <f>data_survey!CO486</f>
        <v>0</v>
      </c>
      <c r="AH487" s="17">
        <f>data_survey!DA486</f>
        <v>0</v>
      </c>
      <c r="AI487" s="17">
        <f>data_survey!DC486</f>
        <v>0</v>
      </c>
      <c r="AJ487" s="17">
        <f>data_survey!DQ486</f>
        <v>0</v>
      </c>
      <c r="AK487" s="17">
        <f>data_survey!DF486</f>
        <v>1</v>
      </c>
      <c r="AL487" s="17">
        <f>if(AK487=1, data_survey!DN486, 0)</f>
        <v>3.5</v>
      </c>
      <c r="AM487" s="17">
        <f>data_survey!CM486</f>
        <v>3.5</v>
      </c>
      <c r="AN487" s="17">
        <f>data_survey!DH486</f>
        <v>0</v>
      </c>
      <c r="AO487" s="17">
        <f>data_survey!DJ486</f>
        <v>0</v>
      </c>
      <c r="AP487" s="17">
        <f>data_survey!DL486</f>
        <v>0</v>
      </c>
      <c r="AQ487" s="17">
        <f>data_survey!BC486</f>
        <v>1</v>
      </c>
      <c r="AR487" s="17">
        <f>data_survey!BD486</f>
        <v>1</v>
      </c>
      <c r="AS487" s="17">
        <f>data_survey!BE486</f>
        <v>1</v>
      </c>
      <c r="AT487" s="17">
        <f>data_survey!BF486</f>
        <v>1</v>
      </c>
      <c r="AU487" s="17">
        <f>data_survey!BG486</f>
        <v>1</v>
      </c>
      <c r="AV487" s="17">
        <f>data_survey!BH486</f>
        <v>1</v>
      </c>
      <c r="AW487" s="17">
        <f>data_survey!BI486</f>
        <v>1</v>
      </c>
      <c r="AX487" s="17">
        <f>data_survey!AP486</f>
        <v>1</v>
      </c>
      <c r="AY487" s="17">
        <f>data_survey!AQ486</f>
        <v>1</v>
      </c>
      <c r="AZ487" s="17">
        <f>data_survey!AR486</f>
        <v>1</v>
      </c>
      <c r="BA487" s="17">
        <f>data_survey!AS486</f>
        <v>1</v>
      </c>
      <c r="BB487" s="17">
        <f>data_survey!AT486</f>
        <v>1</v>
      </c>
      <c r="BC487" s="17">
        <f>data_survey!AU486</f>
        <v>1</v>
      </c>
      <c r="BD487" s="17">
        <f>data_survey!AV486</f>
        <v>1</v>
      </c>
      <c r="BE487" s="17">
        <f>data_survey!AW486</f>
        <v>1</v>
      </c>
      <c r="BF487" s="17">
        <f>data_survey!AX486</f>
        <v>1</v>
      </c>
      <c r="BG487" s="17"/>
    </row>
    <row r="488">
      <c r="A488" s="17">
        <f>if(data_survey!C487="Nam", 0, 1)</f>
        <v>1</v>
      </c>
      <c r="B488" s="17">
        <f>IFERROR(__xludf.DUMMYFUNCTION("LET(
  t, LOWER(TRIM(data_survey!E487)),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488" s="17">
        <f>IFERROR(__xludf.DUMMYFUNCTION("LET(
  t, LOWER(TRIM(data_survey!G487)),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488" s="17">
        <f>IFERROR(__xludf.DUMMYFUNCTION("LET(
  text, LOWER(data_survey!I487),
  IFERROR(
    IFS(
      REGEXMATCH(text,""ở cùng gia đình|ở trọ cùng gia đình""), 0,
      REGEXMATCH(text,""thuê trọ""), 1,
      REGEXMATCH(text,""ở ktx""), 2,
      REGEXMATCH(text,""có nhà tại khu vực đang học|c"&amp;"ó nhà|ở riêng tại chung cư""), 3,
      REGEXMATCH(text,""ở nhà người quen""), 4
    ),
  -1)
)"),1.0)</f>
        <v>1</v>
      </c>
      <c r="E488" s="17">
        <f>IFERROR(__xludf.DUMMYFUNCTION("LET(
  t, LOWER(TRIM(data_survey!K487)),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88" s="17">
        <f>IFERROR(__xludf.DUMMYFUNCTION("LET(
  t, LOWER(TRIM(data_survey!M487)),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88" s="17">
        <f>if(data_survey!O487="Có", 1, 0)</f>
        <v>0</v>
      </c>
      <c r="H488" s="17">
        <f>if(data_survey!R487="", 0, data_survey!R487)</f>
        <v>0</v>
      </c>
      <c r="I488" s="17">
        <f>data_survey!W487</f>
        <v>0</v>
      </c>
      <c r="J488" s="17">
        <f>if(data_survey!AF487="Không áp lực", 0, if(data_survey!AF487="Có chút áp lực", 1, if(data_survey!AF487="Áp lực nhiều", 2, 3)))</f>
        <v>1</v>
      </c>
      <c r="K488" s="17">
        <f>SWITCH(data_survey!AG487,
 "Không ảnh hưởng",0,
 "Có chút ảnh hưởng",1,
 "Ảnh hưởng nhiều",2,
 "Ảnh hưởng rất nhiều",3)</f>
        <v>2</v>
      </c>
      <c r="L488" s="17">
        <f>SWITCH(data_survey!AD487,
 "Không",0,
 "Có một chút",1,
 "Rất lo lắng",2)</f>
        <v>2</v>
      </c>
      <c r="M488" s="17">
        <f>SWITCH(data_survey!AE487,
 "Không",0,
 "Có một chút",1,
 "Nhiều",2)</f>
        <v>1</v>
      </c>
      <c r="N488" s="17">
        <f>data_survey!BV487</f>
        <v>2</v>
      </c>
      <c r="O488" s="17">
        <f>SWITCH(data_survey!BY487,
 "Không",0,
 "Có",1,
 "Nhiều",2)</f>
        <v>1</v>
      </c>
      <c r="P488" s="17">
        <f>if(data_survey!BW487="Không", 0, 1)</f>
        <v>0</v>
      </c>
      <c r="Q488" s="17">
        <f>IF(OR(
ISNUMBER(SEARCH("cha",data_survey!BX487)),
ISNUMBER(SEARCH("mẹ",data_survey!BX487)),
ISNUMBER(SEARCH("ba mẹ",data_survey!BX487)),
ISNUMBER(SEARCH("bame",data_survey!BX487)),
ISNUMBER(SEARCH("gia đình",data_survey!BX487)),
ISNUMBER(SEARCH("chị",data_survey!BX487)),
ISNUMBER(SEARCH("anh",data_survey!BX487)),
ISNUMBER(SEARCH("ông bà",data_survey!BX487)),
ISNUMBER(SEARCH("giám hộ",data_survey!BX487))
),1,
IF(OR(
ISNUMBER(SEARCH("bản thân",data_survey!BX487)),
ISNUMBER(SEARCH("tự mình",data_survey!BX487)),
ISNUMBER(SEARCH("tự bản thân",data_survey!BX487)),
ISNUMBER(SEARCH("tiền đi làm",data_survey!BX487)),
ISNUMBER(SEARCH("nghiên cứu khoa học",data_survey!BX487)),
ISNUMBER(SEARCH("một nửa lo",data_survey!BX487))
),2,
IF(OR(
ISNUMBER(SEARCH("học bổng",data_survey!BX487)),
ISNUMBER(SEARCH("giảm học phí",data_survey!BX487)),
ISNUMBER(SEARCH("không cần HP",data_survey!BX487)),
ISNUMBER(SEARCH("sư phạm",data_survey!BX487))
),3,4)))</f>
        <v>3</v>
      </c>
      <c r="R488" s="17">
        <f>data_survey!AN487</f>
        <v>1</v>
      </c>
      <c r="S488" s="17">
        <f>data_survey!AJ487</f>
        <v>0</v>
      </c>
      <c r="T488" s="17">
        <f>data_survey!AJ487</f>
        <v>0</v>
      </c>
      <c r="U488" s="17">
        <f>data_survey!CI487</f>
        <v>0</v>
      </c>
      <c r="V488" s="17">
        <f>data_survey!CG487</f>
        <v>0</v>
      </c>
      <c r="W488" s="17">
        <f>data_survey!CE487</f>
        <v>1</v>
      </c>
      <c r="X488" s="17">
        <f>data_survey!CC487</f>
        <v>1</v>
      </c>
      <c r="Y488" s="17">
        <f>data_survey!CA487</f>
        <v>1</v>
      </c>
      <c r="Z488" s="17">
        <f>data_survey!BN487</f>
        <v>1</v>
      </c>
      <c r="AA488" s="17">
        <f>data_survey!BP487</f>
        <v>1</v>
      </c>
      <c r="AB488" s="17">
        <f>data_survey!BQ487</f>
        <v>2</v>
      </c>
      <c r="AC488" s="17">
        <f>data_survey!BT487</f>
        <v>1</v>
      </c>
      <c r="AD488" s="17">
        <f>data_survey!CU487</f>
        <v>1</v>
      </c>
      <c r="AE488" s="17">
        <f>data_survey!CV487</f>
        <v>0</v>
      </c>
      <c r="AF488" s="17">
        <f>data_survey!CW487</f>
        <v>0</v>
      </c>
      <c r="AG488" s="17">
        <f>data_survey!CO487</f>
        <v>0</v>
      </c>
      <c r="AH488" s="17">
        <f>data_survey!DA487</f>
        <v>0</v>
      </c>
      <c r="AI488" s="17">
        <f>data_survey!DC487</f>
        <v>1</v>
      </c>
      <c r="AJ488" s="17">
        <f>data_survey!DQ487</f>
        <v>0</v>
      </c>
      <c r="AK488" s="17">
        <f>data_survey!DF487</f>
        <v>0</v>
      </c>
      <c r="AL488" s="17">
        <f>if(AK488=1, data_survey!DN487, 0)</f>
        <v>0</v>
      </c>
      <c r="AM488" s="17">
        <f>data_survey!CM487</f>
        <v>0.33</v>
      </c>
      <c r="AN488" s="17">
        <f>data_survey!DH487</f>
        <v>0</v>
      </c>
      <c r="AO488" s="17">
        <f>data_survey!DJ487</f>
        <v>1</v>
      </c>
      <c r="AP488" s="17">
        <f>data_survey!DL487</f>
        <v>0</v>
      </c>
      <c r="AQ488" s="17">
        <f>data_survey!BC487</f>
        <v>2</v>
      </c>
      <c r="AR488" s="17">
        <f>data_survey!BD487</f>
        <v>3</v>
      </c>
      <c r="AS488" s="17">
        <f>data_survey!BE487</f>
        <v>1</v>
      </c>
      <c r="AT488" s="17">
        <f>data_survey!BF487</f>
        <v>4</v>
      </c>
      <c r="AU488" s="17">
        <f>data_survey!BG487</f>
        <v>3</v>
      </c>
      <c r="AV488" s="17">
        <f>data_survey!BH487</f>
        <v>1</v>
      </c>
      <c r="AW488" s="17">
        <f>data_survey!BI487</f>
        <v>4</v>
      </c>
      <c r="AX488" s="17">
        <f>data_survey!AP487</f>
        <v>2</v>
      </c>
      <c r="AY488" s="17">
        <f>data_survey!AQ487</f>
        <v>2</v>
      </c>
      <c r="AZ488" s="17">
        <f>data_survey!AR487</f>
        <v>2</v>
      </c>
      <c r="BA488" s="17">
        <f>data_survey!AS487</f>
        <v>3</v>
      </c>
      <c r="BB488" s="17">
        <f>data_survey!AT487</f>
        <v>3</v>
      </c>
      <c r="BC488" s="17">
        <f>data_survey!AU487</f>
        <v>1</v>
      </c>
      <c r="BD488" s="17">
        <f>data_survey!AV487</f>
        <v>1</v>
      </c>
      <c r="BE488" s="17">
        <f>data_survey!AW487</f>
        <v>2</v>
      </c>
      <c r="BF488" s="17">
        <f>data_survey!AX487</f>
        <v>3</v>
      </c>
      <c r="BG488" s="17"/>
    </row>
    <row r="489">
      <c r="A489" s="17">
        <f>if(data_survey!C488="Nam", 0, 1)</f>
        <v>1</v>
      </c>
      <c r="B489" s="17">
        <f>IFERROR(__xludf.DUMMYFUNCTION("LET(
  t, LOWER(TRIM(data_survey!E488)),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89" s="17">
        <f>IFERROR(__xludf.DUMMYFUNCTION("LET(
  t, LOWER(TRIM(data_survey!G488)),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89" s="17">
        <f>IFERROR(__xludf.DUMMYFUNCTION("LET(
  text, LOWER(data_survey!I488),
  IFERROR(
    IFS(
      REGEXMATCH(text,""ở cùng gia đình|ở trọ cùng gia đình""), 0,
      REGEXMATCH(text,""thuê trọ""), 1,
      REGEXMATCH(text,""ở ktx""), 2,
      REGEXMATCH(text,""có nhà tại khu vực đang học|c"&amp;"ó nhà|ở riêng tại chung cư""), 3,
      REGEXMATCH(text,""ở nhà người quen""), 4
    ),
  -1)
)"),0.0)</f>
        <v>0</v>
      </c>
      <c r="E489" s="17">
        <f>IFERROR(__xludf.DUMMYFUNCTION("LET(
  t, LOWER(TRIM(data_survey!K488)),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89" s="17">
        <f>IFERROR(__xludf.DUMMYFUNCTION("LET(
  t, LOWER(TRIM(data_survey!M488)),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89" s="17">
        <f>if(data_survey!O488="Có", 1, 0)</f>
        <v>0</v>
      </c>
      <c r="H489" s="17">
        <f>if(data_survey!R488="", 0, data_survey!R488)</f>
        <v>0</v>
      </c>
      <c r="I489" s="17">
        <f>data_survey!W488</f>
        <v>0</v>
      </c>
      <c r="J489" s="17">
        <f>if(data_survey!AF488="Không áp lực", 0, if(data_survey!AF488="Có chút áp lực", 1, if(data_survey!AF488="Áp lực nhiều", 2, 3)))</f>
        <v>1</v>
      </c>
      <c r="K489" s="17">
        <f>SWITCH(data_survey!AG488,
 "Không ảnh hưởng",0,
 "Có chút ảnh hưởng",1,
 "Ảnh hưởng nhiều",2,
 "Ảnh hưởng rất nhiều",3)</f>
        <v>0</v>
      </c>
      <c r="L489" s="17">
        <f>SWITCH(data_survey!AD488,
 "Không",0,
 "Có một chút",1,
 "Rất lo lắng",2)</f>
        <v>1</v>
      </c>
      <c r="M489" s="17">
        <f>SWITCH(data_survey!AE488,
 "Không",0,
 "Có một chút",1,
 "Nhiều",2)</f>
        <v>0</v>
      </c>
      <c r="N489" s="17">
        <f>data_survey!BV488</f>
        <v>3</v>
      </c>
      <c r="O489" s="17">
        <f>SWITCH(data_survey!BY488,
 "Không",0,
 "Có",1,
 "Nhiều",2)</f>
        <v>0</v>
      </c>
      <c r="P489" s="17">
        <f>if(data_survey!BW488="Không", 0, 1)</f>
        <v>0</v>
      </c>
      <c r="Q489" s="17">
        <f>IF(OR(
ISNUMBER(SEARCH("cha",data_survey!BX488)),
ISNUMBER(SEARCH("mẹ",data_survey!BX488)),
ISNUMBER(SEARCH("ba mẹ",data_survey!BX488)),
ISNUMBER(SEARCH("bame",data_survey!BX488)),
ISNUMBER(SEARCH("gia đình",data_survey!BX488)),
ISNUMBER(SEARCH("chị",data_survey!BX488)),
ISNUMBER(SEARCH("anh",data_survey!BX488)),
ISNUMBER(SEARCH("ông bà",data_survey!BX488)),
ISNUMBER(SEARCH("giám hộ",data_survey!BX488))
),1,
IF(OR(
ISNUMBER(SEARCH("bản thân",data_survey!BX488)),
ISNUMBER(SEARCH("tự mình",data_survey!BX488)),
ISNUMBER(SEARCH("tự bản thân",data_survey!BX488)),
ISNUMBER(SEARCH("tiền đi làm",data_survey!BX488)),
ISNUMBER(SEARCH("nghiên cứu khoa học",data_survey!BX488)),
ISNUMBER(SEARCH("một nửa lo",data_survey!BX488))
),2,
IF(OR(
ISNUMBER(SEARCH("học bổng",data_survey!BX488)),
ISNUMBER(SEARCH("giảm học phí",data_survey!BX488)),
ISNUMBER(SEARCH("không cần HP",data_survey!BX488)),
ISNUMBER(SEARCH("sư phạm",data_survey!BX488))
),3,4)))</f>
        <v>1</v>
      </c>
      <c r="R489" s="17">
        <f>data_survey!AN488</f>
        <v>0</v>
      </c>
      <c r="S489" s="17">
        <f>data_survey!AJ488</f>
        <v>0</v>
      </c>
      <c r="T489" s="17">
        <f>data_survey!AJ488</f>
        <v>0</v>
      </c>
      <c r="U489" s="17">
        <f>data_survey!CI488</f>
        <v>0</v>
      </c>
      <c r="V489" s="17">
        <f>data_survey!CG488</f>
        <v>0</v>
      </c>
      <c r="W489" s="17">
        <f>data_survey!CE488</f>
        <v>0</v>
      </c>
      <c r="X489" s="17">
        <f>data_survey!CC488</f>
        <v>1</v>
      </c>
      <c r="Y489" s="17">
        <f>data_survey!CA488</f>
        <v>1</v>
      </c>
      <c r="Z489" s="17">
        <f>data_survey!BN488</f>
        <v>4</v>
      </c>
      <c r="AA489" s="17">
        <f>data_survey!BP488</f>
        <v>1</v>
      </c>
      <c r="AB489" s="17">
        <f>data_survey!BQ488</f>
        <v>4</v>
      </c>
      <c r="AC489" s="17">
        <f>data_survey!BT488</f>
        <v>1</v>
      </c>
      <c r="AD489" s="17">
        <f>data_survey!CU488</f>
        <v>0</v>
      </c>
      <c r="AE489" s="17">
        <f>data_survey!CV488</f>
        <v>0</v>
      </c>
      <c r="AF489" s="17">
        <f>data_survey!CW488</f>
        <v>0</v>
      </c>
      <c r="AG489" s="17">
        <f>data_survey!CO488</f>
        <v>0</v>
      </c>
      <c r="AH489" s="17">
        <f>data_survey!DA488</f>
        <v>0</v>
      </c>
      <c r="AI489" s="17">
        <f>data_survey!DC488</f>
        <v>0</v>
      </c>
      <c r="AJ489" s="17">
        <f>data_survey!DQ488</f>
        <v>0</v>
      </c>
      <c r="AK489" s="17">
        <f>data_survey!DF488</f>
        <v>0</v>
      </c>
      <c r="AL489" s="17">
        <f>if(AK489=1, data_survey!DN488, 0)</f>
        <v>0</v>
      </c>
      <c r="AM489" s="17">
        <f>data_survey!CM488</f>
        <v>3.5</v>
      </c>
      <c r="AN489" s="17">
        <f>data_survey!DH488</f>
        <v>0</v>
      </c>
      <c r="AO489" s="17">
        <f>data_survey!DJ488</f>
        <v>1</v>
      </c>
      <c r="AP489" s="17">
        <f>data_survey!DL488</f>
        <v>0</v>
      </c>
      <c r="AQ489" s="17">
        <f>data_survey!BC488</f>
        <v>1</v>
      </c>
      <c r="AR489" s="17">
        <f>data_survey!BD488</f>
        <v>1</v>
      </c>
      <c r="AS489" s="17">
        <f>data_survey!BE488</f>
        <v>1</v>
      </c>
      <c r="AT489" s="17">
        <f>data_survey!BF488</f>
        <v>1</v>
      </c>
      <c r="AU489" s="17">
        <f>data_survey!BG488</f>
        <v>2</v>
      </c>
      <c r="AV489" s="17">
        <f>data_survey!BH488</f>
        <v>1</v>
      </c>
      <c r="AW489" s="17">
        <f>data_survey!BI488</f>
        <v>1</v>
      </c>
      <c r="AX489" s="17">
        <f>data_survey!AP488</f>
        <v>1</v>
      </c>
      <c r="AY489" s="17">
        <f>data_survey!AQ488</f>
        <v>1</v>
      </c>
      <c r="AZ489" s="17">
        <f>data_survey!AR488</f>
        <v>4</v>
      </c>
      <c r="BA489" s="17">
        <f>data_survey!AS488</f>
        <v>1</v>
      </c>
      <c r="BB489" s="17">
        <f>data_survey!AT488</f>
        <v>1</v>
      </c>
      <c r="BC489" s="17">
        <f>data_survey!AU488</f>
        <v>1</v>
      </c>
      <c r="BD489" s="17">
        <f>data_survey!AV488</f>
        <v>1</v>
      </c>
      <c r="BE489" s="17">
        <f>data_survey!AW488</f>
        <v>1</v>
      </c>
      <c r="BF489" s="17">
        <f>data_survey!AX488</f>
        <v>1</v>
      </c>
      <c r="BG489" s="17"/>
    </row>
    <row r="490">
      <c r="A490" s="17">
        <f>if(data_survey!C489="Nam", 0, 1)</f>
        <v>1</v>
      </c>
      <c r="B490" s="17">
        <f>IFERROR(__xludf.DUMMYFUNCTION("LET(
  t, LOWER(TRIM(data_survey!E489)),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90" s="17">
        <f>IFERROR(__xludf.DUMMYFUNCTION("LET(
  t, LOWER(TRIM(data_survey!G489)),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490" s="17">
        <f>IFERROR(__xludf.DUMMYFUNCTION("LET(
  text, LOWER(data_survey!I489),
  IFERROR(
    IFS(
      REGEXMATCH(text,""ở cùng gia đình|ở trọ cùng gia đình""), 0,
      REGEXMATCH(text,""thuê trọ""), 1,
      REGEXMATCH(text,""ở ktx""), 2,
      REGEXMATCH(text,""có nhà tại khu vực đang học|c"&amp;"ó nhà|ở riêng tại chung cư""), 3,
      REGEXMATCH(text,""ở nhà người quen""), 4
    ),
  -1)
)"),1.0)</f>
        <v>1</v>
      </c>
      <c r="E490" s="17">
        <f>IFERROR(__xludf.DUMMYFUNCTION("LET(
  t, LOWER(TRIM(data_survey!K489)),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90" s="17">
        <f>IFERROR(__xludf.DUMMYFUNCTION("LET(
  t, LOWER(TRIM(data_survey!M489)),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90" s="17">
        <f>if(data_survey!O489="Có", 1, 0)</f>
        <v>0</v>
      </c>
      <c r="H490" s="17">
        <f>if(data_survey!R489="", 0, data_survey!R489)</f>
        <v>0</v>
      </c>
      <c r="I490" s="17">
        <f>data_survey!W489</f>
        <v>0</v>
      </c>
      <c r="J490" s="17">
        <f>if(data_survey!AF489="Không áp lực", 0, if(data_survey!AF489="Có chút áp lực", 1, if(data_survey!AF489="Áp lực nhiều", 2, 3)))</f>
        <v>2</v>
      </c>
      <c r="K490" s="17">
        <f>SWITCH(data_survey!AG489,
 "Không ảnh hưởng",0,
 "Có chút ảnh hưởng",1,
 "Ảnh hưởng nhiều",2,
 "Ảnh hưởng rất nhiều",3)</f>
        <v>1</v>
      </c>
      <c r="L490" s="17">
        <f>SWITCH(data_survey!AD489,
 "Không",0,
 "Có một chút",1,
 "Rất lo lắng",2)</f>
        <v>2</v>
      </c>
      <c r="M490" s="17">
        <f>SWITCH(data_survey!AE489,
 "Không",0,
 "Có một chút",1,
 "Nhiều",2)</f>
        <v>1</v>
      </c>
      <c r="N490" s="17">
        <f>data_survey!BV489</f>
        <v>3</v>
      </c>
      <c r="O490" s="17">
        <f>SWITCH(data_survey!BY489,
 "Không",0,
 "Có",1,
 "Nhiều",2)</f>
        <v>1</v>
      </c>
      <c r="P490" s="17">
        <f>if(data_survey!BW489="Không", 0, 1)</f>
        <v>1</v>
      </c>
      <c r="Q490" s="17">
        <f>IF(OR(
ISNUMBER(SEARCH("cha",data_survey!BX489)),
ISNUMBER(SEARCH("mẹ",data_survey!BX489)),
ISNUMBER(SEARCH("ba mẹ",data_survey!BX489)),
ISNUMBER(SEARCH("bame",data_survey!BX489)),
ISNUMBER(SEARCH("gia đình",data_survey!BX489)),
ISNUMBER(SEARCH("chị",data_survey!BX489)),
ISNUMBER(SEARCH("anh",data_survey!BX489)),
ISNUMBER(SEARCH("ông bà",data_survey!BX489)),
ISNUMBER(SEARCH("giám hộ",data_survey!BX489))
),1,
IF(OR(
ISNUMBER(SEARCH("bản thân",data_survey!BX489)),
ISNUMBER(SEARCH("tự mình",data_survey!BX489)),
ISNUMBER(SEARCH("tự bản thân",data_survey!BX489)),
ISNUMBER(SEARCH("tiền đi làm",data_survey!BX489)),
ISNUMBER(SEARCH("nghiên cứu khoa học",data_survey!BX489)),
ISNUMBER(SEARCH("một nửa lo",data_survey!BX489))
),2,
IF(OR(
ISNUMBER(SEARCH("học bổng",data_survey!BX489)),
ISNUMBER(SEARCH("giảm học phí",data_survey!BX489)),
ISNUMBER(SEARCH("không cần HP",data_survey!BX489)),
ISNUMBER(SEARCH("sư phạm",data_survey!BX489))
),3,4)))</f>
        <v>1</v>
      </c>
      <c r="R490" s="17">
        <f>data_survey!AN489</f>
        <v>0</v>
      </c>
      <c r="S490" s="17">
        <f>data_survey!AJ489</f>
        <v>3</v>
      </c>
      <c r="T490" s="17">
        <f>data_survey!AJ489</f>
        <v>3</v>
      </c>
      <c r="U490" s="17">
        <f>data_survey!CI489</f>
        <v>1</v>
      </c>
      <c r="V490" s="17">
        <f>data_survey!CG489</f>
        <v>1</v>
      </c>
      <c r="W490" s="17">
        <f>data_survey!CE489</f>
        <v>1</v>
      </c>
      <c r="X490" s="17">
        <f>data_survey!CC489</f>
        <v>1</v>
      </c>
      <c r="Y490" s="17">
        <f>data_survey!CA489</f>
        <v>1</v>
      </c>
      <c r="Z490" s="17">
        <f>data_survey!BN489</f>
        <v>3</v>
      </c>
      <c r="AA490" s="17">
        <f>data_survey!BP489</f>
        <v>1</v>
      </c>
      <c r="AB490" s="17">
        <f>data_survey!BQ489</f>
        <v>4</v>
      </c>
      <c r="AC490" s="17">
        <f>data_survey!BT489</f>
        <v>0</v>
      </c>
      <c r="AD490" s="17">
        <f>data_survey!CU489</f>
        <v>0</v>
      </c>
      <c r="AE490" s="17">
        <f>data_survey!CV489</f>
        <v>0</v>
      </c>
      <c r="AF490" s="17">
        <f>data_survey!CW489</f>
        <v>0</v>
      </c>
      <c r="AG490" s="17">
        <f>data_survey!CO489</f>
        <v>0</v>
      </c>
      <c r="AH490" s="17">
        <f>data_survey!DA489</f>
        <v>0</v>
      </c>
      <c r="AI490" s="17">
        <f>data_survey!DC489</f>
        <v>0</v>
      </c>
      <c r="AJ490" s="17">
        <f>data_survey!DQ489</f>
        <v>0</v>
      </c>
      <c r="AK490" s="17">
        <f>data_survey!DF489</f>
        <v>0</v>
      </c>
      <c r="AL490" s="17">
        <f>if(AK490=1, data_survey!DN489, 0)</f>
        <v>0</v>
      </c>
      <c r="AM490" s="17">
        <f>data_survey!CM489</f>
        <v>0.75</v>
      </c>
      <c r="AN490" s="17">
        <f>data_survey!DH489</f>
        <v>1</v>
      </c>
      <c r="AO490" s="17">
        <f>data_survey!DJ489</f>
        <v>0</v>
      </c>
      <c r="AP490" s="17">
        <f>data_survey!DL489</f>
        <v>0</v>
      </c>
      <c r="AQ490" s="17">
        <f>data_survey!BC489</f>
        <v>2</v>
      </c>
      <c r="AR490" s="17">
        <f>data_survey!BD489</f>
        <v>2</v>
      </c>
      <c r="AS490" s="17">
        <f>data_survey!BE489</f>
        <v>2</v>
      </c>
      <c r="AT490" s="17">
        <f>data_survey!BF489</f>
        <v>2</v>
      </c>
      <c r="AU490" s="17">
        <f>data_survey!BG489</f>
        <v>3</v>
      </c>
      <c r="AV490" s="17">
        <f>data_survey!BH489</f>
        <v>1</v>
      </c>
      <c r="AW490" s="17">
        <f>data_survey!BI489</f>
        <v>2</v>
      </c>
      <c r="AX490" s="17">
        <f>data_survey!AP489</f>
        <v>2</v>
      </c>
      <c r="AY490" s="17">
        <f>data_survey!AQ489</f>
        <v>2</v>
      </c>
      <c r="AZ490" s="17">
        <f>data_survey!AR489</f>
        <v>1</v>
      </c>
      <c r="BA490" s="17">
        <f>data_survey!AS489</f>
        <v>2</v>
      </c>
      <c r="BB490" s="17">
        <f>data_survey!AT489</f>
        <v>1</v>
      </c>
      <c r="BC490" s="17">
        <f>data_survey!AU489</f>
        <v>2</v>
      </c>
      <c r="BD490" s="17">
        <f>data_survey!AV489</f>
        <v>2</v>
      </c>
      <c r="BE490" s="17">
        <f>data_survey!AW489</f>
        <v>1</v>
      </c>
      <c r="BF490" s="17">
        <f>data_survey!AX489</f>
        <v>1</v>
      </c>
      <c r="BG490" s="17"/>
    </row>
    <row r="491">
      <c r="A491" s="17">
        <f>if(data_survey!C490="Nam", 0, 1)</f>
        <v>1</v>
      </c>
      <c r="B491" s="17">
        <f>IFERROR(__xludf.DUMMYFUNCTION("LET(
  t, LOWER(TRIM(data_survey!E490)),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91" s="17">
        <f>IFERROR(__xludf.DUMMYFUNCTION("LET(
  t, LOWER(TRIM(data_survey!G490)),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91" s="17">
        <f>IFERROR(__xludf.DUMMYFUNCTION("LET(
  text, LOWER(data_survey!I490),
  IFERROR(
    IFS(
      REGEXMATCH(text,""ở cùng gia đình|ở trọ cùng gia đình""), 0,
      REGEXMATCH(text,""thuê trọ""), 1,
      REGEXMATCH(text,""ở ktx""), 2,
      REGEXMATCH(text,""có nhà tại khu vực đang học|c"&amp;"ó nhà|ở riêng tại chung cư""), 3,
      REGEXMATCH(text,""ở nhà người quen""), 4
    ),
  -1)
)"),1.0)</f>
        <v>1</v>
      </c>
      <c r="E491" s="17">
        <f>IFERROR(__xludf.DUMMYFUNCTION("LET(
  t, LOWER(TRIM(data_survey!K490)),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91" s="17">
        <f>IFERROR(__xludf.DUMMYFUNCTION("LET(
  t, LOWER(TRIM(data_survey!M490)),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91" s="17">
        <f>if(data_survey!O490="Có", 1, 0)</f>
        <v>1</v>
      </c>
      <c r="H491" s="17">
        <f>if(data_survey!R490="", 0, data_survey!R490)</f>
        <v>1</v>
      </c>
      <c r="I491" s="17">
        <f>data_survey!W490</f>
        <v>15</v>
      </c>
      <c r="J491" s="17">
        <f>if(data_survey!AF490="Không áp lực", 0, if(data_survey!AF490="Có chút áp lực", 1, if(data_survey!AF490="Áp lực nhiều", 2, 3)))</f>
        <v>3</v>
      </c>
      <c r="K491" s="17">
        <f>SWITCH(data_survey!AG490,
 "Không ảnh hưởng",0,
 "Có chút ảnh hưởng",1,
 "Ảnh hưởng nhiều",2,
 "Ảnh hưởng rất nhiều",3)</f>
        <v>3</v>
      </c>
      <c r="L491" s="17">
        <f>SWITCH(data_survey!AD490,
 "Không",0,
 "Có một chút",1,
 "Rất lo lắng",2)</f>
        <v>2</v>
      </c>
      <c r="M491" s="17">
        <f>SWITCH(data_survey!AE490,
 "Không",0,
 "Có một chút",1,
 "Nhiều",2)</f>
        <v>2</v>
      </c>
      <c r="N491" s="17">
        <f>data_survey!BV490</f>
        <v>1</v>
      </c>
      <c r="O491" s="17">
        <f>SWITCH(data_survey!BY490,
 "Không",0,
 "Có",1,
 "Nhiều",2)</f>
        <v>1</v>
      </c>
      <c r="P491" s="17">
        <f>if(data_survey!BW490="Không", 0, 1)</f>
        <v>1</v>
      </c>
      <c r="Q491" s="17">
        <f>IF(OR(
ISNUMBER(SEARCH("cha",data_survey!BX490)),
ISNUMBER(SEARCH("mẹ",data_survey!BX490)),
ISNUMBER(SEARCH("ba mẹ",data_survey!BX490)),
ISNUMBER(SEARCH("bame",data_survey!BX490)),
ISNUMBER(SEARCH("gia đình",data_survey!BX490)),
ISNUMBER(SEARCH("chị",data_survey!BX490)),
ISNUMBER(SEARCH("anh",data_survey!BX490)),
ISNUMBER(SEARCH("ông bà",data_survey!BX490)),
ISNUMBER(SEARCH("giám hộ",data_survey!BX490))
),1,
IF(OR(
ISNUMBER(SEARCH("bản thân",data_survey!BX490)),
ISNUMBER(SEARCH("tự mình",data_survey!BX490)),
ISNUMBER(SEARCH("tự bản thân",data_survey!BX490)),
ISNUMBER(SEARCH("tiền đi làm",data_survey!BX490)),
ISNUMBER(SEARCH("nghiên cứu khoa học",data_survey!BX490)),
ISNUMBER(SEARCH("một nửa lo",data_survey!BX490))
),2,
IF(OR(
ISNUMBER(SEARCH("học bổng",data_survey!BX490)),
ISNUMBER(SEARCH("giảm học phí",data_survey!BX490)),
ISNUMBER(SEARCH("không cần HP",data_survey!BX490)),
ISNUMBER(SEARCH("sư phạm",data_survey!BX490))
),3,4)))</f>
        <v>1</v>
      </c>
      <c r="R491" s="17">
        <f>data_survey!AN490</f>
        <v>0</v>
      </c>
      <c r="S491" s="17">
        <f>data_survey!AJ490</f>
        <v>0</v>
      </c>
      <c r="T491" s="17">
        <f>data_survey!AJ490</f>
        <v>0</v>
      </c>
      <c r="U491" s="17">
        <f>data_survey!CI490</f>
        <v>2</v>
      </c>
      <c r="V491" s="17">
        <f>data_survey!CG490</f>
        <v>1</v>
      </c>
      <c r="W491" s="17">
        <f>data_survey!CE490</f>
        <v>2</v>
      </c>
      <c r="X491" s="17">
        <f>data_survey!CC490</f>
        <v>2</v>
      </c>
      <c r="Y491" s="17">
        <f>data_survey!CA490</f>
        <v>2</v>
      </c>
      <c r="Z491" s="17">
        <f>data_survey!BN490</f>
        <v>5</v>
      </c>
      <c r="AA491" s="17">
        <f>data_survey!BP490</f>
        <v>1</v>
      </c>
      <c r="AB491" s="17">
        <f>data_survey!BQ490</f>
        <v>3</v>
      </c>
      <c r="AC491" s="17">
        <f>data_survey!BT490</f>
        <v>1</v>
      </c>
      <c r="AD491" s="17">
        <f>data_survey!CU490</f>
        <v>1</v>
      </c>
      <c r="AE491" s="17">
        <f>data_survey!CV490</f>
        <v>1</v>
      </c>
      <c r="AF491" s="17">
        <f>data_survey!CW490</f>
        <v>1</v>
      </c>
      <c r="AG491" s="17">
        <f>data_survey!CO490</f>
        <v>0</v>
      </c>
      <c r="AH491" s="17">
        <f>data_survey!DA490</f>
        <v>1</v>
      </c>
      <c r="AI491" s="17">
        <f>data_survey!DC490</f>
        <v>1</v>
      </c>
      <c r="AJ491" s="17">
        <f>data_survey!DQ490</f>
        <v>1</v>
      </c>
      <c r="AK491" s="17">
        <f>data_survey!DF490</f>
        <v>0</v>
      </c>
      <c r="AL491" s="17">
        <f>if(AK491=1, data_survey!DN490, 0)</f>
        <v>0</v>
      </c>
      <c r="AM491" s="17">
        <f>data_survey!CM490</f>
        <v>1.5</v>
      </c>
      <c r="AN491" s="17">
        <f>data_survey!DH490</f>
        <v>0</v>
      </c>
      <c r="AO491" s="17">
        <f>data_survey!DJ490</f>
        <v>0</v>
      </c>
      <c r="AP491" s="17">
        <f>data_survey!DL490</f>
        <v>0</v>
      </c>
      <c r="AQ491" s="17">
        <f>data_survey!BC490</f>
        <v>4</v>
      </c>
      <c r="AR491" s="17">
        <f>data_survey!BD490</f>
        <v>4</v>
      </c>
      <c r="AS491" s="17">
        <f>data_survey!BE490</f>
        <v>4</v>
      </c>
      <c r="AT491" s="17">
        <f>data_survey!BF490</f>
        <v>4</v>
      </c>
      <c r="AU491" s="17">
        <f>data_survey!BG490</f>
        <v>4</v>
      </c>
      <c r="AV491" s="17">
        <f>data_survey!BH490</f>
        <v>4</v>
      </c>
      <c r="AW491" s="17">
        <f>data_survey!BI490</f>
        <v>4</v>
      </c>
      <c r="AX491" s="17">
        <f>data_survey!AP490</f>
        <v>3</v>
      </c>
      <c r="AY491" s="17">
        <f>data_survey!AQ490</f>
        <v>4</v>
      </c>
      <c r="AZ491" s="17">
        <f>data_survey!AR490</f>
        <v>4</v>
      </c>
      <c r="BA491" s="17">
        <f>data_survey!AS490</f>
        <v>4</v>
      </c>
      <c r="BB491" s="17">
        <f>data_survey!AT490</f>
        <v>3</v>
      </c>
      <c r="BC491" s="17">
        <f>data_survey!AU490</f>
        <v>4</v>
      </c>
      <c r="BD491" s="17">
        <f>data_survey!AV490</f>
        <v>4</v>
      </c>
      <c r="BE491" s="17">
        <f>data_survey!AW490</f>
        <v>4</v>
      </c>
      <c r="BF491" s="17">
        <f>data_survey!AX490</f>
        <v>4</v>
      </c>
      <c r="BG491" s="17"/>
    </row>
    <row r="492">
      <c r="A492" s="17">
        <f>if(data_survey!C491="Nam", 0, 1)</f>
        <v>1</v>
      </c>
      <c r="B492" s="17">
        <f>IFERROR(__xludf.DUMMYFUNCTION("LET(
  t, LOWER(TRIM(data_survey!E491)),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92" s="17">
        <f>IFERROR(__xludf.DUMMYFUNCTION("LET(
  t, LOWER(TRIM(data_survey!G491)),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92" s="17">
        <f>IFERROR(__xludf.DUMMYFUNCTION("LET(
  text, LOWER(data_survey!I491),
  IFERROR(
    IFS(
      REGEXMATCH(text,""ở cùng gia đình|ở trọ cùng gia đình""), 0,
      REGEXMATCH(text,""thuê trọ""), 1,
      REGEXMATCH(text,""ở ktx""), 2,
      REGEXMATCH(text,""có nhà tại khu vực đang học|c"&amp;"ó nhà|ở riêng tại chung cư""), 3,
      REGEXMATCH(text,""ở nhà người quen""), 4
    ),
  -1)
)"),0.0)</f>
        <v>0</v>
      </c>
      <c r="E492" s="17">
        <f>IFERROR(__xludf.DUMMYFUNCTION("LET(
  t, LOWER(TRIM(data_survey!K491)),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92" s="17">
        <f>IFERROR(__xludf.DUMMYFUNCTION("LET(
  t, LOWER(TRIM(data_survey!M491)),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)"),0.0)</f>
        <v>0</v>
      </c>
      <c r="G492" s="17">
        <f>if(data_survey!O491="Có", 1, 0)</f>
        <v>1</v>
      </c>
      <c r="H492" s="17">
        <f>if(data_survey!R491="", 0, data_survey!R491)</f>
        <v>1</v>
      </c>
      <c r="I492" s="17">
        <f>data_survey!W491</f>
        <v>40</v>
      </c>
      <c r="J492" s="17">
        <f>if(data_survey!AF491="Không áp lực", 0, if(data_survey!AF491="Có chút áp lực", 1, if(data_survey!AF491="Áp lực nhiều", 2, 3)))</f>
        <v>1</v>
      </c>
      <c r="K492" s="17">
        <f>SWITCH(data_survey!AG491,
 "Không ảnh hưởng",0,
 "Có chút ảnh hưởng",1,
 "Ảnh hưởng nhiều",2,
 "Ảnh hưởng rất nhiều",3)</f>
        <v>1</v>
      </c>
      <c r="L492" s="17">
        <f>SWITCH(data_survey!AD491,
 "Không",0,
 "Có một chút",1,
 "Rất lo lắng",2)</f>
        <v>1</v>
      </c>
      <c r="M492" s="17">
        <f>SWITCH(data_survey!AE491,
 "Không",0,
 "Có một chút",1,
 "Nhiều",2)</f>
        <v>0</v>
      </c>
      <c r="N492" s="17">
        <f>data_survey!BV491</f>
        <v>3</v>
      </c>
      <c r="O492" s="17">
        <f>SWITCH(data_survey!BY491,
 "Không",0,
 "Có",1,
 "Nhiều",2)</f>
        <v>1</v>
      </c>
      <c r="P492" s="17">
        <f>if(data_survey!BW491="Không", 0, 1)</f>
        <v>1</v>
      </c>
      <c r="Q492" s="17">
        <f>IF(OR(
ISNUMBER(SEARCH("cha",data_survey!BX491)),
ISNUMBER(SEARCH("mẹ",data_survey!BX491)),
ISNUMBER(SEARCH("ba mẹ",data_survey!BX491)),
ISNUMBER(SEARCH("bame",data_survey!BX491)),
ISNUMBER(SEARCH("gia đình",data_survey!BX491)),
ISNUMBER(SEARCH("chị",data_survey!BX491)),
ISNUMBER(SEARCH("anh",data_survey!BX491)),
ISNUMBER(SEARCH("ông bà",data_survey!BX491)),
ISNUMBER(SEARCH("giám hộ",data_survey!BX491))
),1,
IF(OR(
ISNUMBER(SEARCH("bản thân",data_survey!BX491)),
ISNUMBER(SEARCH("tự mình",data_survey!BX491)),
ISNUMBER(SEARCH("tự bản thân",data_survey!BX491)),
ISNUMBER(SEARCH("tiền đi làm",data_survey!BX491)),
ISNUMBER(SEARCH("nghiên cứu khoa học",data_survey!BX491)),
ISNUMBER(SEARCH("một nửa lo",data_survey!BX491))
),2,
IF(OR(
ISNUMBER(SEARCH("học bổng",data_survey!BX491)),
ISNUMBER(SEARCH("giảm học phí",data_survey!BX491)),
ISNUMBER(SEARCH("không cần HP",data_survey!BX491)),
ISNUMBER(SEARCH("sư phạm",data_survey!BX491))
),3,4)))</f>
        <v>1</v>
      </c>
      <c r="R492" s="17">
        <f>data_survey!AN491</f>
        <v>1</v>
      </c>
      <c r="S492" s="17">
        <f>data_survey!AJ491</f>
        <v>0</v>
      </c>
      <c r="T492" s="17">
        <f>data_survey!AJ491</f>
        <v>0</v>
      </c>
      <c r="U492" s="17">
        <f>data_survey!CI491</f>
        <v>1</v>
      </c>
      <c r="V492" s="17">
        <f>data_survey!CG491</f>
        <v>0</v>
      </c>
      <c r="W492" s="17">
        <f>data_survey!CE491</f>
        <v>0</v>
      </c>
      <c r="X492" s="17">
        <f>data_survey!CC491</f>
        <v>2</v>
      </c>
      <c r="Y492" s="17">
        <f>data_survey!CA491</f>
        <v>1</v>
      </c>
      <c r="Z492" s="17">
        <f>data_survey!BN491</f>
        <v>5</v>
      </c>
      <c r="AA492" s="17">
        <f>data_survey!BP491</f>
        <v>1</v>
      </c>
      <c r="AB492" s="17">
        <f>data_survey!BQ491</f>
        <v>4</v>
      </c>
      <c r="AC492" s="17">
        <f>data_survey!BT491</f>
        <v>1</v>
      </c>
      <c r="AD492" s="17">
        <f>data_survey!CU491</f>
        <v>0</v>
      </c>
      <c r="AE492" s="17">
        <f>data_survey!CV491</f>
        <v>1</v>
      </c>
      <c r="AF492" s="17">
        <f>data_survey!CW491</f>
        <v>0</v>
      </c>
      <c r="AG492" s="17">
        <f>data_survey!CO491</f>
        <v>1</v>
      </c>
      <c r="AH492" s="17">
        <f>data_survey!DA491</f>
        <v>0</v>
      </c>
      <c r="AI492" s="17">
        <f>data_survey!DC491</f>
        <v>1</v>
      </c>
      <c r="AJ492" s="17">
        <f>data_survey!DQ491</f>
        <v>1</v>
      </c>
      <c r="AK492" s="17">
        <f>data_survey!DF491</f>
        <v>1</v>
      </c>
      <c r="AL492" s="17">
        <f>if(AK492=1, data_survey!DN491, 0)</f>
        <v>3.5</v>
      </c>
      <c r="AM492" s="17">
        <f>data_survey!CM491</f>
        <v>6</v>
      </c>
      <c r="AN492" s="17">
        <f>data_survey!DH491</f>
        <v>0</v>
      </c>
      <c r="AO492" s="17">
        <f>data_survey!DJ491</f>
        <v>0</v>
      </c>
      <c r="AP492" s="17">
        <f>data_survey!DL491</f>
        <v>0</v>
      </c>
      <c r="AQ492" s="17">
        <f>data_survey!BC491</f>
        <v>2</v>
      </c>
      <c r="AR492" s="17">
        <f>data_survey!BD491</f>
        <v>1</v>
      </c>
      <c r="AS492" s="17">
        <f>data_survey!BE491</f>
        <v>2</v>
      </c>
      <c r="AT492" s="17">
        <f>data_survey!BF491</f>
        <v>2</v>
      </c>
      <c r="AU492" s="17">
        <f>data_survey!BG491</f>
        <v>3</v>
      </c>
      <c r="AV492" s="17">
        <f>data_survey!BH491</f>
        <v>1</v>
      </c>
      <c r="AW492" s="17">
        <f>data_survey!BI491</f>
        <v>1</v>
      </c>
      <c r="AX492" s="17">
        <f>data_survey!AP491</f>
        <v>1</v>
      </c>
      <c r="AY492" s="17">
        <f>data_survey!AQ491</f>
        <v>2</v>
      </c>
      <c r="AZ492" s="17">
        <f>data_survey!AR491</f>
        <v>1</v>
      </c>
      <c r="BA492" s="17">
        <f>data_survey!AS491</f>
        <v>3</v>
      </c>
      <c r="BB492" s="17">
        <f>data_survey!AT491</f>
        <v>3</v>
      </c>
      <c r="BC492" s="17">
        <f>data_survey!AU491</f>
        <v>4</v>
      </c>
      <c r="BD492" s="17">
        <f>data_survey!AV491</f>
        <v>1</v>
      </c>
      <c r="BE492" s="17">
        <f>data_survey!AW491</f>
        <v>1</v>
      </c>
      <c r="BF492" s="17">
        <f>data_survey!AX491</f>
        <v>1</v>
      </c>
      <c r="BG492" s="17"/>
    </row>
    <row r="493">
      <c r="A493" s="17">
        <f>if(data_survey!C492="Nam", 0, 1)</f>
        <v>1</v>
      </c>
      <c r="B493" s="17">
        <f>IFERROR(__xludf.DUMMYFUNCTION("LET(
  t, LOWER(TRIM(data_survey!E492)),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93" s="17">
        <f>IFERROR(__xludf.DUMMYFUNCTION("LET(
  t, LOWER(TRIM(data_survey!G492)),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93" s="17">
        <f>IFERROR(__xludf.DUMMYFUNCTION("LET(
  text, LOWER(data_survey!I492),
  IFERROR(
    IFS(
      REGEXMATCH(text,""ở cùng gia đình|ở trọ cùng gia đình""), 0,
      REGEXMATCH(text,""thuê trọ""), 1,
      REGEXMATCH(text,""ở ktx""), 2,
      REGEXMATCH(text,""có nhà tại khu vực đang học|c"&amp;"ó nhà|ở riêng tại chung cư""), 3,
      REGEXMATCH(text,""ở nhà người quen""), 4
    ),
  -1)
)"),0.0)</f>
        <v>0</v>
      </c>
      <c r="E493" s="17">
        <f>IFERROR(__xludf.DUMMYFUNCTION("LET(
  t, LOWER(TRIM(data_survey!K492)),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93" s="17">
        <f>IFERROR(__xludf.DUMMYFUNCTION("LET(
  t, LOWER(TRIM(data_survey!M492)),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93" s="17">
        <f>if(data_survey!O492="Có", 1, 0)</f>
        <v>1</v>
      </c>
      <c r="H493" s="17">
        <f>if(data_survey!R492="", 0, data_survey!R492)</f>
        <v>1</v>
      </c>
      <c r="I493" s="17">
        <f>data_survey!W492</f>
        <v>25</v>
      </c>
      <c r="J493" s="17">
        <f>if(data_survey!AF492="Không áp lực", 0, if(data_survey!AF492="Có chút áp lực", 1, if(data_survey!AF492="Áp lực nhiều", 2, 3)))</f>
        <v>1</v>
      </c>
      <c r="K493" s="17">
        <f>SWITCH(data_survey!AG492,
 "Không ảnh hưởng",0,
 "Có chút ảnh hưởng",1,
 "Ảnh hưởng nhiều",2,
 "Ảnh hưởng rất nhiều",3)</f>
        <v>1</v>
      </c>
      <c r="L493" s="17">
        <f>SWITCH(data_survey!AD492,
 "Không",0,
 "Có một chút",1,
 "Rất lo lắng",2)</f>
        <v>2</v>
      </c>
      <c r="M493" s="17">
        <f>SWITCH(data_survey!AE492,
 "Không",0,
 "Có một chút",1,
 "Nhiều",2)</f>
        <v>0</v>
      </c>
      <c r="N493" s="17">
        <f>data_survey!BV492</f>
        <v>3</v>
      </c>
      <c r="O493" s="17">
        <f>SWITCH(data_survey!BY492,
 "Không",0,
 "Có",1,
 "Nhiều",2)</f>
        <v>1</v>
      </c>
      <c r="P493" s="17">
        <f>if(data_survey!BW492="Không", 0, 1)</f>
        <v>1</v>
      </c>
      <c r="Q493" s="17">
        <f>IF(OR(
ISNUMBER(SEARCH("cha",data_survey!BX492)),
ISNUMBER(SEARCH("mẹ",data_survey!BX492)),
ISNUMBER(SEARCH("ba mẹ",data_survey!BX492)),
ISNUMBER(SEARCH("bame",data_survey!BX492)),
ISNUMBER(SEARCH("gia đình",data_survey!BX492)),
ISNUMBER(SEARCH("chị",data_survey!BX492)),
ISNUMBER(SEARCH("anh",data_survey!BX492)),
ISNUMBER(SEARCH("ông bà",data_survey!BX492)),
ISNUMBER(SEARCH("giám hộ",data_survey!BX492))
),1,
IF(OR(
ISNUMBER(SEARCH("bản thân",data_survey!BX492)),
ISNUMBER(SEARCH("tự mình",data_survey!BX492)),
ISNUMBER(SEARCH("tự bản thân",data_survey!BX492)),
ISNUMBER(SEARCH("tiền đi làm",data_survey!BX492)),
ISNUMBER(SEARCH("nghiên cứu khoa học",data_survey!BX492)),
ISNUMBER(SEARCH("một nửa lo",data_survey!BX492))
),2,
IF(OR(
ISNUMBER(SEARCH("học bổng",data_survey!BX492)),
ISNUMBER(SEARCH("giảm học phí",data_survey!BX492)),
ISNUMBER(SEARCH("không cần HP",data_survey!BX492)),
ISNUMBER(SEARCH("sư phạm",data_survey!BX492))
),3,4)))</f>
        <v>1</v>
      </c>
      <c r="R493" s="17">
        <f>data_survey!AN492</f>
        <v>0</v>
      </c>
      <c r="S493" s="17">
        <f>data_survey!AJ492</f>
        <v>1</v>
      </c>
      <c r="T493" s="17">
        <f>data_survey!AJ492</f>
        <v>1</v>
      </c>
      <c r="U493" s="17">
        <f>data_survey!CI492</f>
        <v>0</v>
      </c>
      <c r="V493" s="17">
        <f>data_survey!CG492</f>
        <v>1</v>
      </c>
      <c r="W493" s="17">
        <f>data_survey!CE492</f>
        <v>2</v>
      </c>
      <c r="X493" s="17">
        <f>data_survey!CC492</f>
        <v>2</v>
      </c>
      <c r="Y493" s="17">
        <f>data_survey!CA492</f>
        <v>2</v>
      </c>
      <c r="Z493" s="17">
        <f>data_survey!BN492</f>
        <v>4</v>
      </c>
      <c r="AA493" s="17">
        <f>data_survey!BP492</f>
        <v>0</v>
      </c>
      <c r="AB493" s="17">
        <f>data_survey!BQ492</f>
        <v>1</v>
      </c>
      <c r="AC493" s="17">
        <f>data_survey!BT492</f>
        <v>1</v>
      </c>
      <c r="AD493" s="17">
        <f>data_survey!CU492</f>
        <v>0</v>
      </c>
      <c r="AE493" s="17">
        <f>data_survey!CV492</f>
        <v>0</v>
      </c>
      <c r="AF493" s="17">
        <f>data_survey!CW492</f>
        <v>0</v>
      </c>
      <c r="AG493" s="17">
        <f>data_survey!CO492</f>
        <v>0</v>
      </c>
      <c r="AH493" s="17">
        <f>data_survey!DA492</f>
        <v>0</v>
      </c>
      <c r="AI493" s="17">
        <f>data_survey!DC492</f>
        <v>0</v>
      </c>
      <c r="AJ493" s="17">
        <f>data_survey!DQ492</f>
        <v>0</v>
      </c>
      <c r="AK493" s="17">
        <f>data_survey!DF492</f>
        <v>0</v>
      </c>
      <c r="AL493" s="17">
        <f>if(AK493=1, data_survey!DN492, 0)</f>
        <v>0</v>
      </c>
      <c r="AM493" s="17">
        <f>data_survey!CM492</f>
        <v>3.5</v>
      </c>
      <c r="AN493" s="17">
        <f>data_survey!DH492</f>
        <v>0</v>
      </c>
      <c r="AO493" s="17">
        <f>data_survey!DJ492</f>
        <v>0</v>
      </c>
      <c r="AP493" s="17">
        <f>data_survey!DL492</f>
        <v>0</v>
      </c>
      <c r="AQ493" s="17">
        <f>data_survey!BC492</f>
        <v>2</v>
      </c>
      <c r="AR493" s="17">
        <f>data_survey!BD492</f>
        <v>1</v>
      </c>
      <c r="AS493" s="17">
        <f>data_survey!BE492</f>
        <v>2</v>
      </c>
      <c r="AT493" s="17">
        <f>data_survey!BF492</f>
        <v>2</v>
      </c>
      <c r="AU493" s="17">
        <f>data_survey!BG492</f>
        <v>3</v>
      </c>
      <c r="AV493" s="17">
        <f>data_survey!BH492</f>
        <v>1</v>
      </c>
      <c r="AW493" s="17">
        <f>data_survey!BI492</f>
        <v>1</v>
      </c>
      <c r="AX493" s="17">
        <f>data_survey!AP492</f>
        <v>2</v>
      </c>
      <c r="AY493" s="17">
        <f>data_survey!AQ492</f>
        <v>1</v>
      </c>
      <c r="AZ493" s="17">
        <f>data_survey!AR492</f>
        <v>1</v>
      </c>
      <c r="BA493" s="17">
        <f>data_survey!AS492</f>
        <v>2</v>
      </c>
      <c r="BB493" s="17">
        <f>data_survey!AT492</f>
        <v>3</v>
      </c>
      <c r="BC493" s="17">
        <f>data_survey!AU492</f>
        <v>1</v>
      </c>
      <c r="BD493" s="17">
        <f>data_survey!AV492</f>
        <v>2</v>
      </c>
      <c r="BE493" s="17">
        <f>data_survey!AW492</f>
        <v>1</v>
      </c>
      <c r="BF493" s="17">
        <f>data_survey!AX492</f>
        <v>2</v>
      </c>
      <c r="BG493" s="17"/>
    </row>
    <row r="494">
      <c r="A494" s="17">
        <f>if(data_survey!C493="Nam", 0, 1)</f>
        <v>0</v>
      </c>
      <c r="B494" s="17">
        <f>IFERROR(__xludf.DUMMYFUNCTION("LET(
  t, LOWER(TRIM(data_survey!E493)),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494" s="17">
        <f>IFERROR(__xludf.DUMMYFUNCTION("LET(
  t, LOWER(TRIM(data_survey!G493)),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94" s="17">
        <f>IFERROR(__xludf.DUMMYFUNCTION("LET(
  text, LOWER(data_survey!I493),
  IFERROR(
    IFS(
      REGEXMATCH(text,""ở cùng gia đình|ở trọ cùng gia đình""), 0,
      REGEXMATCH(text,""thuê trọ""), 1,
      REGEXMATCH(text,""ở ktx""), 2,
      REGEXMATCH(text,""có nhà tại khu vực đang học|c"&amp;"ó nhà|ở riêng tại chung cư""), 3,
      REGEXMATCH(text,""ở nhà người quen""), 4
    ),
  -1)
)"),3.0)</f>
        <v>3</v>
      </c>
      <c r="E494" s="17">
        <f>IFERROR(__xludf.DUMMYFUNCTION("LET(
  t, LOWER(TRIM(data_survey!K493)),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94" s="17">
        <f>IFERROR(__xludf.DUMMYFUNCTION("LET(
  t, LOWER(TRIM(data_survey!M493)),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94" s="17">
        <f>if(data_survey!O493="Có", 1, 0)</f>
        <v>0</v>
      </c>
      <c r="H494" s="17">
        <f>if(data_survey!R493="", 0, data_survey!R493)</f>
        <v>0</v>
      </c>
      <c r="I494" s="17">
        <f>data_survey!W493</f>
        <v>0</v>
      </c>
      <c r="J494" s="17">
        <f>if(data_survey!AF493="Không áp lực", 0, if(data_survey!AF493="Có chút áp lực", 1, if(data_survey!AF493="Áp lực nhiều", 2, 3)))</f>
        <v>1</v>
      </c>
      <c r="K494" s="17">
        <f>SWITCH(data_survey!AG493,
 "Không ảnh hưởng",0,
 "Có chút ảnh hưởng",1,
 "Ảnh hưởng nhiều",2,
 "Ảnh hưởng rất nhiều",3)</f>
        <v>1</v>
      </c>
      <c r="L494" s="17">
        <f>SWITCH(data_survey!AD493,
 "Không",0,
 "Có một chút",1,
 "Rất lo lắng",2)</f>
        <v>1</v>
      </c>
      <c r="M494" s="17">
        <f>SWITCH(data_survey!AE493,
 "Không",0,
 "Có một chút",1,
 "Nhiều",2)</f>
        <v>1</v>
      </c>
      <c r="N494" s="17">
        <f>data_survey!BV493</f>
        <v>5</v>
      </c>
      <c r="O494" s="17">
        <f>SWITCH(data_survey!BY493,
 "Không",0,
 "Có",1,
 "Nhiều",2)</f>
        <v>0</v>
      </c>
      <c r="P494" s="17">
        <f>if(data_survey!BW493="Không", 0, 1)</f>
        <v>0</v>
      </c>
      <c r="Q494" s="17">
        <f>IF(OR(
ISNUMBER(SEARCH("cha",data_survey!BX493)),
ISNUMBER(SEARCH("mẹ",data_survey!BX493)),
ISNUMBER(SEARCH("ba mẹ",data_survey!BX493)),
ISNUMBER(SEARCH("bame",data_survey!BX493)),
ISNUMBER(SEARCH("gia đình",data_survey!BX493)),
ISNUMBER(SEARCH("chị",data_survey!BX493)),
ISNUMBER(SEARCH("anh",data_survey!BX493)),
ISNUMBER(SEARCH("ông bà",data_survey!BX493)),
ISNUMBER(SEARCH("giám hộ",data_survey!BX493))
),1,
IF(OR(
ISNUMBER(SEARCH("bản thân",data_survey!BX493)),
ISNUMBER(SEARCH("tự mình",data_survey!BX493)),
ISNUMBER(SEARCH("tự bản thân",data_survey!BX493)),
ISNUMBER(SEARCH("tiền đi làm",data_survey!BX493)),
ISNUMBER(SEARCH("nghiên cứu khoa học",data_survey!BX493)),
ISNUMBER(SEARCH("một nửa lo",data_survey!BX493))
),2,
IF(OR(
ISNUMBER(SEARCH("học bổng",data_survey!BX493)),
ISNUMBER(SEARCH("giảm học phí",data_survey!BX493)),
ISNUMBER(SEARCH("không cần HP",data_survey!BX493)),
ISNUMBER(SEARCH("sư phạm",data_survey!BX493))
),3,4)))</f>
        <v>1</v>
      </c>
      <c r="R494" s="17">
        <f>data_survey!AN493</f>
        <v>0</v>
      </c>
      <c r="S494" s="17">
        <f>data_survey!AJ493</f>
        <v>0</v>
      </c>
      <c r="T494" s="17">
        <f>data_survey!AJ493</f>
        <v>0</v>
      </c>
      <c r="U494" s="17">
        <f>data_survey!CI493</f>
        <v>1</v>
      </c>
      <c r="V494" s="17">
        <f>data_survey!CG493</f>
        <v>1</v>
      </c>
      <c r="W494" s="17">
        <f>data_survey!CE493</f>
        <v>1</v>
      </c>
      <c r="X494" s="17">
        <f>data_survey!CC493</f>
        <v>0</v>
      </c>
      <c r="Y494" s="17">
        <f>data_survey!CA493</f>
        <v>0</v>
      </c>
      <c r="Z494" s="17">
        <f>data_survey!BN493</f>
        <v>1</v>
      </c>
      <c r="AA494" s="17">
        <f>data_survey!BP493</f>
        <v>0</v>
      </c>
      <c r="AB494" s="17">
        <f>data_survey!BQ493</f>
        <v>1</v>
      </c>
      <c r="AC494" s="17">
        <f>data_survey!BT493</f>
        <v>1</v>
      </c>
      <c r="AD494" s="17">
        <f>data_survey!CU493</f>
        <v>0</v>
      </c>
      <c r="AE494" s="17">
        <f>data_survey!CV493</f>
        <v>0</v>
      </c>
      <c r="AF494" s="17">
        <f>data_survey!CW493</f>
        <v>0</v>
      </c>
      <c r="AG494" s="17">
        <f>data_survey!CO493</f>
        <v>0</v>
      </c>
      <c r="AH494" s="17">
        <f>data_survey!DA493</f>
        <v>0</v>
      </c>
      <c r="AI494" s="17">
        <f>data_survey!DC493</f>
        <v>0</v>
      </c>
      <c r="AJ494" s="17">
        <f>data_survey!DQ493</f>
        <v>0</v>
      </c>
      <c r="AK494" s="17">
        <f>data_survey!DF493</f>
        <v>1</v>
      </c>
      <c r="AL494" s="17">
        <f>if(AK494=1, data_survey!DN493, 0)</f>
        <v>0.5</v>
      </c>
      <c r="AM494" s="17">
        <f>data_survey!CM493</f>
        <v>6</v>
      </c>
      <c r="AN494" s="17">
        <f>data_survey!DH493</f>
        <v>1</v>
      </c>
      <c r="AO494" s="17">
        <f>data_survey!DJ493</f>
        <v>0</v>
      </c>
      <c r="AP494" s="17">
        <f>data_survey!DL493</f>
        <v>0</v>
      </c>
      <c r="AQ494" s="17">
        <f>data_survey!BC493</f>
        <v>2</v>
      </c>
      <c r="AR494" s="17">
        <f>data_survey!BD493</f>
        <v>1</v>
      </c>
      <c r="AS494" s="17">
        <f>data_survey!BE493</f>
        <v>2</v>
      </c>
      <c r="AT494" s="17">
        <f>data_survey!BF493</f>
        <v>2</v>
      </c>
      <c r="AU494" s="17">
        <f>data_survey!BG493</f>
        <v>3</v>
      </c>
      <c r="AV494" s="17">
        <f>data_survey!BH493</f>
        <v>1</v>
      </c>
      <c r="AW494" s="17">
        <f>data_survey!BI493</f>
        <v>1</v>
      </c>
      <c r="AX494" s="17">
        <f>data_survey!AP493</f>
        <v>2</v>
      </c>
      <c r="AY494" s="17">
        <f>data_survey!AQ493</f>
        <v>2</v>
      </c>
      <c r="AZ494" s="17">
        <f>data_survey!AR493</f>
        <v>2</v>
      </c>
      <c r="BA494" s="17">
        <f>data_survey!AS493</f>
        <v>2</v>
      </c>
      <c r="BB494" s="17">
        <f>data_survey!AT493</f>
        <v>2</v>
      </c>
      <c r="BC494" s="17">
        <f>data_survey!AU493</f>
        <v>2</v>
      </c>
      <c r="BD494" s="17">
        <f>data_survey!AV493</f>
        <v>1</v>
      </c>
      <c r="BE494" s="17">
        <f>data_survey!AW493</f>
        <v>1</v>
      </c>
      <c r="BF494" s="17">
        <f>data_survey!AX493</f>
        <v>2</v>
      </c>
      <c r="BG494" s="17"/>
    </row>
    <row r="495">
      <c r="A495" s="17">
        <f>if(data_survey!C494="Nam", 0, 1)</f>
        <v>1</v>
      </c>
      <c r="B495" s="17">
        <f>IFERROR(__xludf.DUMMYFUNCTION("LET(
  t, LOWER(TRIM(data_survey!E494)),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95" s="17">
        <f>IFERROR(__xludf.DUMMYFUNCTION("LET(
  t, LOWER(TRIM(data_survey!G494)),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95" s="17">
        <f>IFERROR(__xludf.DUMMYFUNCTION("LET(
  text, LOWER(data_survey!I494),
  IFERROR(
    IFS(
      REGEXMATCH(text,""ở cùng gia đình|ở trọ cùng gia đình""), 0,
      REGEXMATCH(text,""thuê trọ""), 1,
      REGEXMATCH(text,""ở ktx""), 2,
      REGEXMATCH(text,""có nhà tại khu vực đang học|c"&amp;"ó nhà|ở riêng tại chung cư""), 3,
      REGEXMATCH(text,""ở nhà người quen""), 4
    ),
  -1)
)"),0.0)</f>
        <v>0</v>
      </c>
      <c r="E495" s="17">
        <f>IFERROR(__xludf.DUMMYFUNCTION("LET(
  t, LOWER(TRIM(data_survey!K494)),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495" s="17">
        <f>IFERROR(__xludf.DUMMYFUNCTION("LET(
  t, LOWER(TRIM(data_survey!M494)),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95" s="17">
        <f>if(data_survey!O494="Có", 1, 0)</f>
        <v>1</v>
      </c>
      <c r="H495" s="17">
        <f>if(data_survey!R494="", 0, data_survey!R494)</f>
        <v>1</v>
      </c>
      <c r="I495" s="17">
        <f>data_survey!W494</f>
        <v>15</v>
      </c>
      <c r="J495" s="17">
        <f>if(data_survey!AF494="Không áp lực", 0, if(data_survey!AF494="Có chút áp lực", 1, if(data_survey!AF494="Áp lực nhiều", 2, 3)))</f>
        <v>0</v>
      </c>
      <c r="K495" s="17">
        <f>SWITCH(data_survey!AG494,
 "Không ảnh hưởng",0,
 "Có chút ảnh hưởng",1,
 "Ảnh hưởng nhiều",2,
 "Ảnh hưởng rất nhiều",3)</f>
        <v>1</v>
      </c>
      <c r="L495" s="17">
        <f>SWITCH(data_survey!AD494,
 "Không",0,
 "Có một chút",1,
 "Rất lo lắng",2)</f>
        <v>1</v>
      </c>
      <c r="M495" s="17">
        <f>SWITCH(data_survey!AE494,
 "Không",0,
 "Có một chút",1,
 "Nhiều",2)</f>
        <v>0</v>
      </c>
      <c r="N495" s="17">
        <f>data_survey!BV494</f>
        <v>4</v>
      </c>
      <c r="O495" s="17">
        <f>SWITCH(data_survey!BY494,
 "Không",0,
 "Có",1,
 "Nhiều",2)</f>
        <v>0</v>
      </c>
      <c r="P495" s="17">
        <f>if(data_survey!BW494="Không", 0, 1)</f>
        <v>0</v>
      </c>
      <c r="Q495" s="17">
        <f>IF(OR(
ISNUMBER(SEARCH("cha",data_survey!BX494)),
ISNUMBER(SEARCH("mẹ",data_survey!BX494)),
ISNUMBER(SEARCH("ba mẹ",data_survey!BX494)),
ISNUMBER(SEARCH("bame",data_survey!BX494)),
ISNUMBER(SEARCH("gia đình",data_survey!BX494)),
ISNUMBER(SEARCH("chị",data_survey!BX494)),
ISNUMBER(SEARCH("anh",data_survey!BX494)),
ISNUMBER(SEARCH("ông bà",data_survey!BX494)),
ISNUMBER(SEARCH("giám hộ",data_survey!BX494))
),1,
IF(OR(
ISNUMBER(SEARCH("bản thân",data_survey!BX494)),
ISNUMBER(SEARCH("tự mình",data_survey!BX494)),
ISNUMBER(SEARCH("tự bản thân",data_survey!BX494)),
ISNUMBER(SEARCH("tiền đi làm",data_survey!BX494)),
ISNUMBER(SEARCH("nghiên cứu khoa học",data_survey!BX494)),
ISNUMBER(SEARCH("một nửa lo",data_survey!BX494))
),2,
IF(OR(
ISNUMBER(SEARCH("học bổng",data_survey!BX494)),
ISNUMBER(SEARCH("giảm học phí",data_survey!BX494)),
ISNUMBER(SEARCH("không cần HP",data_survey!BX494)),
ISNUMBER(SEARCH("sư phạm",data_survey!BX494))
),3,4)))</f>
        <v>1</v>
      </c>
      <c r="R495" s="17">
        <f>data_survey!AN494</f>
        <v>0</v>
      </c>
      <c r="S495" s="17">
        <f>data_survey!AJ494</f>
        <v>2</v>
      </c>
      <c r="T495" s="17">
        <f>data_survey!AJ494</f>
        <v>2</v>
      </c>
      <c r="U495" s="17">
        <f>data_survey!CI494</f>
        <v>0</v>
      </c>
      <c r="V495" s="17">
        <f>data_survey!CG494</f>
        <v>0</v>
      </c>
      <c r="W495" s="17">
        <f>data_survey!CE494</f>
        <v>1</v>
      </c>
      <c r="X495" s="17">
        <f>data_survey!CC494</f>
        <v>0</v>
      </c>
      <c r="Y495" s="17">
        <f>data_survey!CA494</f>
        <v>1</v>
      </c>
      <c r="Z495" s="17">
        <f>data_survey!BN494</f>
        <v>3</v>
      </c>
      <c r="AA495" s="17">
        <f>data_survey!BP494</f>
        <v>1</v>
      </c>
      <c r="AB495" s="17">
        <f>data_survey!BQ494</f>
        <v>2</v>
      </c>
      <c r="AC495" s="17">
        <f>data_survey!BT494</f>
        <v>0</v>
      </c>
      <c r="AD495" s="17">
        <f>data_survey!CU494</f>
        <v>0</v>
      </c>
      <c r="AE495" s="17">
        <f>data_survey!CV494</f>
        <v>0</v>
      </c>
      <c r="AF495" s="17">
        <f>data_survey!CW494</f>
        <v>0</v>
      </c>
      <c r="AG495" s="17">
        <f>data_survey!CO494</f>
        <v>0</v>
      </c>
      <c r="AH495" s="17">
        <f>data_survey!DA494</f>
        <v>0</v>
      </c>
      <c r="AI495" s="17">
        <f>data_survey!DC494</f>
        <v>0</v>
      </c>
      <c r="AJ495" s="17">
        <f>data_survey!DQ494</f>
        <v>0</v>
      </c>
      <c r="AK495" s="17">
        <f>data_survey!DF494</f>
        <v>0</v>
      </c>
      <c r="AL495" s="17">
        <f>if(AK495=1, data_survey!DN494, 0)</f>
        <v>0</v>
      </c>
      <c r="AM495" s="17">
        <f>data_survey!CM494</f>
        <v>1.5</v>
      </c>
      <c r="AN495" s="17">
        <f>data_survey!DH494</f>
        <v>0</v>
      </c>
      <c r="AO495" s="17">
        <f>data_survey!DJ494</f>
        <v>0</v>
      </c>
      <c r="AP495" s="17">
        <f>data_survey!DL494</f>
        <v>0</v>
      </c>
      <c r="AQ495" s="17">
        <f>data_survey!BC494</f>
        <v>2</v>
      </c>
      <c r="AR495" s="17">
        <f>data_survey!BD494</f>
        <v>1</v>
      </c>
      <c r="AS495" s="17">
        <f>data_survey!BE494</f>
        <v>2</v>
      </c>
      <c r="AT495" s="17">
        <f>data_survey!BF494</f>
        <v>1</v>
      </c>
      <c r="AU495" s="17">
        <f>data_survey!BG494</f>
        <v>3</v>
      </c>
      <c r="AV495" s="17">
        <f>data_survey!BH494</f>
        <v>1</v>
      </c>
      <c r="AW495" s="17">
        <f>data_survey!BI494</f>
        <v>2</v>
      </c>
      <c r="AX495" s="17">
        <f>data_survey!AP494</f>
        <v>2</v>
      </c>
      <c r="AY495" s="17">
        <f>data_survey!AQ494</f>
        <v>2</v>
      </c>
      <c r="AZ495" s="17">
        <f>data_survey!AR494</f>
        <v>2</v>
      </c>
      <c r="BA495" s="17">
        <f>data_survey!AS494</f>
        <v>1</v>
      </c>
      <c r="BB495" s="17">
        <f>data_survey!AT494</f>
        <v>1</v>
      </c>
      <c r="BC495" s="17">
        <f>data_survey!AU494</f>
        <v>1</v>
      </c>
      <c r="BD495" s="17">
        <f>data_survey!AV494</f>
        <v>1</v>
      </c>
      <c r="BE495" s="17">
        <f>data_survey!AW494</f>
        <v>1</v>
      </c>
      <c r="BF495" s="17">
        <f>data_survey!AX494</f>
        <v>1</v>
      </c>
      <c r="BG495" s="17"/>
    </row>
    <row r="496">
      <c r="A496" s="17">
        <f>if(data_survey!C495="Nam", 0, 1)</f>
        <v>1</v>
      </c>
      <c r="B496" s="17">
        <f>IFERROR(__xludf.DUMMYFUNCTION("LET(
  t, LOWER(TRIM(data_survey!E495)),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496" s="17">
        <f>IFERROR(__xludf.DUMMYFUNCTION("LET(
  t, LOWER(TRIM(data_survey!G495)),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496" s="17">
        <f>IFERROR(__xludf.DUMMYFUNCTION("LET(
  text, LOWER(data_survey!I495),
  IFERROR(
    IFS(
      REGEXMATCH(text,""ở cùng gia đình|ở trọ cùng gia đình""), 0,
      REGEXMATCH(text,""thuê trọ""), 1,
      REGEXMATCH(text,""ở ktx""), 2,
      REGEXMATCH(text,""có nhà tại khu vực đang học|c"&amp;"ó nhà|ở riêng tại chung cư""), 3,
      REGEXMATCH(text,""ở nhà người quen""), 4
    ),
  -1)
)"),0.0)</f>
        <v>0</v>
      </c>
      <c r="E496" s="17">
        <f>IFERROR(__xludf.DUMMYFUNCTION("LET(
  t, LOWER(TRIM(data_survey!K495)),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96" s="17">
        <f>IFERROR(__xludf.DUMMYFUNCTION("LET(
  t, LOWER(TRIM(data_survey!M495)),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96" s="17">
        <f>if(data_survey!O495="Có", 1, 0)</f>
        <v>0</v>
      </c>
      <c r="H496" s="17">
        <f>if(data_survey!R495="", 0, data_survey!R495)</f>
        <v>0</v>
      </c>
      <c r="I496" s="17">
        <f>data_survey!W495</f>
        <v>0</v>
      </c>
      <c r="J496" s="17">
        <f>if(data_survey!AF495="Không áp lực", 0, if(data_survey!AF495="Có chút áp lực", 1, if(data_survey!AF495="Áp lực nhiều", 2, 3)))</f>
        <v>2</v>
      </c>
      <c r="K496" s="17">
        <f>SWITCH(data_survey!AG495,
 "Không ảnh hưởng",0,
 "Có chút ảnh hưởng",1,
 "Ảnh hưởng nhiều",2,
 "Ảnh hưởng rất nhiều",3)</f>
        <v>2</v>
      </c>
      <c r="L496" s="17">
        <f>SWITCH(data_survey!AD495,
 "Không",0,
 "Có một chút",1,
 "Rất lo lắng",2)</f>
        <v>2</v>
      </c>
      <c r="M496" s="17">
        <f>SWITCH(data_survey!AE495,
 "Không",0,
 "Có một chút",1,
 "Nhiều",2)</f>
        <v>2</v>
      </c>
      <c r="N496" s="17">
        <f>data_survey!BV495</f>
        <v>2</v>
      </c>
      <c r="O496" s="17">
        <f>SWITCH(data_survey!BY495,
 "Không",0,
 "Có",1,
 "Nhiều",2)</f>
        <v>1</v>
      </c>
      <c r="P496" s="17">
        <f>if(data_survey!BW495="Không", 0, 1)</f>
        <v>1</v>
      </c>
      <c r="Q496" s="17">
        <f>IF(OR(
ISNUMBER(SEARCH("cha",data_survey!BX495)),
ISNUMBER(SEARCH("mẹ",data_survey!BX495)),
ISNUMBER(SEARCH("ba mẹ",data_survey!BX495)),
ISNUMBER(SEARCH("bame",data_survey!BX495)),
ISNUMBER(SEARCH("gia đình",data_survey!BX495)),
ISNUMBER(SEARCH("chị",data_survey!BX495)),
ISNUMBER(SEARCH("anh",data_survey!BX495)),
ISNUMBER(SEARCH("ông bà",data_survey!BX495)),
ISNUMBER(SEARCH("giám hộ",data_survey!BX495))
),1,
IF(OR(
ISNUMBER(SEARCH("bản thân",data_survey!BX495)),
ISNUMBER(SEARCH("tự mình",data_survey!BX495)),
ISNUMBER(SEARCH("tự bản thân",data_survey!BX495)),
ISNUMBER(SEARCH("tiền đi làm",data_survey!BX495)),
ISNUMBER(SEARCH("nghiên cứu khoa học",data_survey!BX495)),
ISNUMBER(SEARCH("một nửa lo",data_survey!BX495))
),2,
IF(OR(
ISNUMBER(SEARCH("học bổng",data_survey!BX495)),
ISNUMBER(SEARCH("giảm học phí",data_survey!BX495)),
ISNUMBER(SEARCH("không cần HP",data_survey!BX495)),
ISNUMBER(SEARCH("sư phạm",data_survey!BX495))
),3,4)))</f>
        <v>1</v>
      </c>
      <c r="R496" s="17">
        <f>data_survey!AN495</f>
        <v>0</v>
      </c>
      <c r="S496" s="17">
        <f>data_survey!AJ495</f>
        <v>2</v>
      </c>
      <c r="T496" s="17">
        <f>data_survey!AJ495</f>
        <v>2</v>
      </c>
      <c r="U496" s="17">
        <f>data_survey!CI495</f>
        <v>2</v>
      </c>
      <c r="V496" s="17">
        <f>data_survey!CG495</f>
        <v>2</v>
      </c>
      <c r="W496" s="17">
        <f>data_survey!CE495</f>
        <v>2</v>
      </c>
      <c r="X496" s="17">
        <f>data_survey!CC495</f>
        <v>2</v>
      </c>
      <c r="Y496" s="17">
        <f>data_survey!CA495</f>
        <v>2</v>
      </c>
      <c r="Z496" s="17">
        <f>data_survey!BN495</f>
        <v>5</v>
      </c>
      <c r="AA496" s="17">
        <f>data_survey!BP495</f>
        <v>1</v>
      </c>
      <c r="AB496" s="17">
        <f>data_survey!BQ495</f>
        <v>5</v>
      </c>
      <c r="AC496" s="17">
        <f>data_survey!BT495</f>
        <v>1</v>
      </c>
      <c r="AD496" s="17">
        <f>data_survey!CU495</f>
        <v>0</v>
      </c>
      <c r="AE496" s="17">
        <f>data_survey!CV495</f>
        <v>1</v>
      </c>
      <c r="AF496" s="17">
        <f>data_survey!CW495</f>
        <v>0</v>
      </c>
      <c r="AG496" s="17">
        <f>data_survey!CO495</f>
        <v>1</v>
      </c>
      <c r="AH496" s="17">
        <f>data_survey!DA495</f>
        <v>0</v>
      </c>
      <c r="AI496" s="17">
        <f>data_survey!DC495</f>
        <v>0</v>
      </c>
      <c r="AJ496" s="17">
        <f>data_survey!DQ495</f>
        <v>0</v>
      </c>
      <c r="AK496" s="17">
        <f>data_survey!DF495</f>
        <v>0</v>
      </c>
      <c r="AL496" s="17">
        <f>if(AK496=1, data_survey!DN495, 0)</f>
        <v>0</v>
      </c>
      <c r="AM496" s="17">
        <f>data_survey!CM495</f>
        <v>3.5</v>
      </c>
      <c r="AN496" s="17">
        <f>data_survey!DH495</f>
        <v>0</v>
      </c>
      <c r="AO496" s="17">
        <f>data_survey!DJ495</f>
        <v>0</v>
      </c>
      <c r="AP496" s="17">
        <f>data_survey!DL495</f>
        <v>0</v>
      </c>
      <c r="AQ496" s="17">
        <f>data_survey!BC495</f>
        <v>3</v>
      </c>
      <c r="AR496" s="17">
        <f>data_survey!BD495</f>
        <v>3</v>
      </c>
      <c r="AS496" s="17">
        <f>data_survey!BE495</f>
        <v>3</v>
      </c>
      <c r="AT496" s="17">
        <f>data_survey!BF495</f>
        <v>3</v>
      </c>
      <c r="AU496" s="17">
        <f>data_survey!BG495</f>
        <v>4</v>
      </c>
      <c r="AV496" s="17">
        <f>data_survey!BH495</f>
        <v>4</v>
      </c>
      <c r="AW496" s="17">
        <f>data_survey!BI495</f>
        <v>4</v>
      </c>
      <c r="AX496" s="17">
        <f>data_survey!AP495</f>
        <v>3</v>
      </c>
      <c r="AY496" s="17">
        <f>data_survey!AQ495</f>
        <v>4</v>
      </c>
      <c r="AZ496" s="17">
        <f>data_survey!AR495</f>
        <v>2</v>
      </c>
      <c r="BA496" s="17">
        <f>data_survey!AS495</f>
        <v>4</v>
      </c>
      <c r="BB496" s="17">
        <f>data_survey!AT495</f>
        <v>4</v>
      </c>
      <c r="BC496" s="17">
        <f>data_survey!AU495</f>
        <v>4</v>
      </c>
      <c r="BD496" s="17">
        <f>data_survey!AV495</f>
        <v>3</v>
      </c>
      <c r="BE496" s="17">
        <f>data_survey!AW495</f>
        <v>2</v>
      </c>
      <c r="BF496" s="17">
        <f>data_survey!AX495</f>
        <v>2</v>
      </c>
      <c r="BG496" s="17"/>
    </row>
    <row r="497">
      <c r="A497" s="17">
        <f>if(data_survey!C496="Nam", 0, 1)</f>
        <v>1</v>
      </c>
      <c r="B497" s="17">
        <f>IFERROR(__xludf.DUMMYFUNCTION("LET(
  t, LOWER(TRIM(data_survey!E496)),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497" s="17">
        <f>IFERROR(__xludf.DUMMYFUNCTION("LET(
  t, LOWER(TRIM(data_survey!G496)),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97" s="17">
        <f>IFERROR(__xludf.DUMMYFUNCTION("LET(
  text, LOWER(data_survey!I496),
  IFERROR(
    IFS(
      REGEXMATCH(text,""ở cùng gia đình|ở trọ cùng gia đình""), 0,
      REGEXMATCH(text,""thuê trọ""), 1,
      REGEXMATCH(text,""ở ktx""), 2,
      REGEXMATCH(text,""có nhà tại khu vực đang học|c"&amp;"ó nhà|ở riêng tại chung cư""), 3,
      REGEXMATCH(text,""ở nhà người quen""), 4
    ),
  -1)
)"),1.0)</f>
        <v>1</v>
      </c>
      <c r="E497" s="17">
        <f>IFERROR(__xludf.DUMMYFUNCTION("LET(
  t, LOWER(TRIM(data_survey!K496)),
  IFERROR(
    IFS(
      REGEXMATCH(t,""xuất\s*sắc""), 0,
      REGEXMATCH(t,""^giỏi$""), 1,
      REGEXMATCH(t,""^khá$""), 2,
      REGEXMATCH(t,""trung bình|bình thường|^4$""), 3,
      REGEXMATCH(t,""rớt""), 4,"&amp;"
      REGEXMATCH(t,""năm nhất|tân sinh viên|mới|chưa|không|sắp thi|chuẩn bị thi|kq|kết quả|chưa có|chưa biết""), 5,
      TRUE, 5
    ),
  5)
)"),5.0)</f>
        <v>5</v>
      </c>
      <c r="F497" s="17">
        <f>IFERROR(__xludf.DUMMYFUNCTION("LET(
  t, LOWER(TRIM(data_survey!M496)),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497" s="17">
        <f>if(data_survey!O496="Có", 1, 0)</f>
        <v>0</v>
      </c>
      <c r="H497" s="17">
        <f>if(data_survey!R496="", 0, data_survey!R496)</f>
        <v>0</v>
      </c>
      <c r="I497" s="17">
        <f>data_survey!W496</f>
        <v>0</v>
      </c>
      <c r="J497" s="17">
        <f>if(data_survey!AF496="Không áp lực", 0, if(data_survey!AF496="Có chút áp lực", 1, if(data_survey!AF496="Áp lực nhiều", 2, 3)))</f>
        <v>2</v>
      </c>
      <c r="K497" s="17">
        <f>SWITCH(data_survey!AG496,
 "Không ảnh hưởng",0,
 "Có chút ảnh hưởng",1,
 "Ảnh hưởng nhiều",2,
 "Ảnh hưởng rất nhiều",3)</f>
        <v>1</v>
      </c>
      <c r="L497" s="17">
        <f>SWITCH(data_survey!AD496,
 "Không",0,
 "Có một chút",1,
 "Rất lo lắng",2)</f>
        <v>2</v>
      </c>
      <c r="M497" s="17">
        <f>SWITCH(data_survey!AE496,
 "Không",0,
 "Có một chút",1,
 "Nhiều",2)</f>
        <v>2</v>
      </c>
      <c r="N497" s="17">
        <f>data_survey!BV496</f>
        <v>2</v>
      </c>
      <c r="O497" s="17">
        <f>SWITCH(data_survey!BY496,
 "Không",0,
 "Có",1,
 "Nhiều",2)</f>
        <v>1</v>
      </c>
      <c r="P497" s="17">
        <f>if(data_survey!BW496="Không", 0, 1)</f>
        <v>1</v>
      </c>
      <c r="Q497" s="17">
        <f>IF(OR(
ISNUMBER(SEARCH("cha",data_survey!BX496)),
ISNUMBER(SEARCH("mẹ",data_survey!BX496)),
ISNUMBER(SEARCH("ba mẹ",data_survey!BX496)),
ISNUMBER(SEARCH("bame",data_survey!BX496)),
ISNUMBER(SEARCH("gia đình",data_survey!BX496)),
ISNUMBER(SEARCH("chị",data_survey!BX496)),
ISNUMBER(SEARCH("anh",data_survey!BX496)),
ISNUMBER(SEARCH("ông bà",data_survey!BX496)),
ISNUMBER(SEARCH("giám hộ",data_survey!BX496))
),1,
IF(OR(
ISNUMBER(SEARCH("bản thân",data_survey!BX496)),
ISNUMBER(SEARCH("tự mình",data_survey!BX496)),
ISNUMBER(SEARCH("tự bản thân",data_survey!BX496)),
ISNUMBER(SEARCH("tiền đi làm",data_survey!BX496)),
ISNUMBER(SEARCH("nghiên cứu khoa học",data_survey!BX496)),
ISNUMBER(SEARCH("một nửa lo",data_survey!BX496))
),2,
IF(OR(
ISNUMBER(SEARCH("học bổng",data_survey!BX496)),
ISNUMBER(SEARCH("giảm học phí",data_survey!BX496)),
ISNUMBER(SEARCH("không cần HP",data_survey!BX496)),
ISNUMBER(SEARCH("sư phạm",data_survey!BX496))
),3,4)))</f>
        <v>1</v>
      </c>
      <c r="R497" s="17">
        <f>data_survey!AN496</f>
        <v>0</v>
      </c>
      <c r="S497" s="17">
        <f>data_survey!AJ496</f>
        <v>0</v>
      </c>
      <c r="T497" s="17">
        <f>data_survey!AJ496</f>
        <v>0</v>
      </c>
      <c r="U497" s="17">
        <f>data_survey!CI496</f>
        <v>1</v>
      </c>
      <c r="V497" s="17">
        <f>data_survey!CG496</f>
        <v>2</v>
      </c>
      <c r="W497" s="17">
        <f>data_survey!CE496</f>
        <v>2</v>
      </c>
      <c r="X497" s="17">
        <f>data_survey!CC496</f>
        <v>2</v>
      </c>
      <c r="Y497" s="17">
        <f>data_survey!CA496</f>
        <v>1</v>
      </c>
      <c r="Z497" s="17">
        <f>data_survey!BN496</f>
        <v>1</v>
      </c>
      <c r="AA497" s="17">
        <f>data_survey!BP496</f>
        <v>0</v>
      </c>
      <c r="AB497" s="17">
        <f>data_survey!BQ496</f>
        <v>3</v>
      </c>
      <c r="AC497" s="17">
        <f>data_survey!BT496</f>
        <v>1</v>
      </c>
      <c r="AD497" s="17">
        <f>data_survey!CU496</f>
        <v>0</v>
      </c>
      <c r="AE497" s="17">
        <f>data_survey!CV496</f>
        <v>1</v>
      </c>
      <c r="AF497" s="17">
        <f>data_survey!CW496</f>
        <v>0</v>
      </c>
      <c r="AG497" s="17">
        <f>data_survey!CO496</f>
        <v>0</v>
      </c>
      <c r="AH497" s="17">
        <f>data_survey!DA496</f>
        <v>1</v>
      </c>
      <c r="AI497" s="17">
        <f>data_survey!DC496</f>
        <v>1</v>
      </c>
      <c r="AJ497" s="17">
        <f>data_survey!DQ496</f>
        <v>0</v>
      </c>
      <c r="AK497" s="17">
        <f>data_survey!DF496</f>
        <v>1</v>
      </c>
      <c r="AL497" s="17">
        <f>if(AK497=1, data_survey!DN496, 0)</f>
        <v>0.5</v>
      </c>
      <c r="AM497" s="17">
        <f>data_survey!CM496</f>
        <v>1.5</v>
      </c>
      <c r="AN497" s="17">
        <f>data_survey!DH496</f>
        <v>0</v>
      </c>
      <c r="AO497" s="17">
        <f>data_survey!DJ496</f>
        <v>0</v>
      </c>
      <c r="AP497" s="17">
        <f>data_survey!DL496</f>
        <v>0</v>
      </c>
      <c r="AQ497" s="17">
        <f>data_survey!BC496</f>
        <v>2</v>
      </c>
      <c r="AR497" s="17">
        <f>data_survey!BD496</f>
        <v>2</v>
      </c>
      <c r="AS497" s="17">
        <f>data_survey!BE496</f>
        <v>2</v>
      </c>
      <c r="AT497" s="17">
        <f>data_survey!BF496</f>
        <v>2</v>
      </c>
      <c r="AU497" s="17">
        <f>data_survey!BG496</f>
        <v>2</v>
      </c>
      <c r="AV497" s="17">
        <f>data_survey!BH496</f>
        <v>2</v>
      </c>
      <c r="AW497" s="17">
        <f>data_survey!BI496</f>
        <v>2</v>
      </c>
      <c r="AX497" s="17">
        <f>data_survey!AP496</f>
        <v>2</v>
      </c>
      <c r="AY497" s="17">
        <f>data_survey!AQ496</f>
        <v>2</v>
      </c>
      <c r="AZ497" s="17">
        <f>data_survey!AR496</f>
        <v>2</v>
      </c>
      <c r="BA497" s="17">
        <f>data_survey!AS496</f>
        <v>2</v>
      </c>
      <c r="BB497" s="17">
        <f>data_survey!AT496</f>
        <v>2</v>
      </c>
      <c r="BC497" s="17">
        <f>data_survey!AU496</f>
        <v>3</v>
      </c>
      <c r="BD497" s="17">
        <f>data_survey!AV496</f>
        <v>3</v>
      </c>
      <c r="BE497" s="17">
        <f>data_survey!AW496</f>
        <v>1</v>
      </c>
      <c r="BF497" s="17">
        <f>data_survey!AX496</f>
        <v>1</v>
      </c>
      <c r="BG497" s="17"/>
    </row>
    <row r="498">
      <c r="A498" s="17">
        <f>if(data_survey!C497="Nam", 0, 1)</f>
        <v>0</v>
      </c>
      <c r="B498" s="17">
        <f>IFERROR(__xludf.DUMMYFUNCTION("LET(
  t, LOWER(TRIM(data_survey!E497)),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98" s="17">
        <f>IFERROR(__xludf.DUMMYFUNCTION("LET(
  t, LOWER(TRIM(data_survey!G497)),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98" s="17">
        <f>IFERROR(__xludf.DUMMYFUNCTION("LET(
  text, LOWER(data_survey!I497),
  IFERROR(
    IFS(
      REGEXMATCH(text,""ở cùng gia đình|ở trọ cùng gia đình""), 0,
      REGEXMATCH(text,""thuê trọ""), 1,
      REGEXMATCH(text,""ở ktx""), 2,
      REGEXMATCH(text,""có nhà tại khu vực đang học|c"&amp;"ó nhà|ở riêng tại chung cư""), 3,
      REGEXMATCH(text,""ở nhà người quen""), 4
    ),
  -1)
)"),0.0)</f>
        <v>0</v>
      </c>
      <c r="E498" s="17">
        <f>IFERROR(__xludf.DUMMYFUNCTION("LET(
  t, LOWER(TRIM(data_survey!K497)),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498" s="17">
        <f>IFERROR(__xludf.DUMMYFUNCTION("LET(
  t, LOWER(TRIM(data_survey!M497)),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98" s="17">
        <f>if(data_survey!O497="Có", 1, 0)</f>
        <v>0</v>
      </c>
      <c r="H498" s="17">
        <f>if(data_survey!R497="", 0, data_survey!R497)</f>
        <v>0</v>
      </c>
      <c r="I498" s="17">
        <f>data_survey!W497</f>
        <v>0</v>
      </c>
      <c r="J498" s="17">
        <f>if(data_survey!AF497="Không áp lực", 0, if(data_survey!AF497="Có chút áp lực", 1, if(data_survey!AF497="Áp lực nhiều", 2, 3)))</f>
        <v>1</v>
      </c>
      <c r="K498" s="17">
        <f>SWITCH(data_survey!AG497,
 "Không ảnh hưởng",0,
 "Có chút ảnh hưởng",1,
 "Ảnh hưởng nhiều",2,
 "Ảnh hưởng rất nhiều",3)</f>
        <v>0</v>
      </c>
      <c r="L498" s="17">
        <f>SWITCH(data_survey!AD497,
 "Không",0,
 "Có một chút",1,
 "Rất lo lắng",2)</f>
        <v>1</v>
      </c>
      <c r="M498" s="17">
        <f>SWITCH(data_survey!AE497,
 "Không",0,
 "Có một chút",1,
 "Nhiều",2)</f>
        <v>1</v>
      </c>
      <c r="N498" s="17">
        <f>data_survey!BV497</f>
        <v>2</v>
      </c>
      <c r="O498" s="17">
        <f>SWITCH(data_survey!BY497,
 "Không",0,
 "Có",1,
 "Nhiều",2)</f>
        <v>0</v>
      </c>
      <c r="P498" s="17">
        <f>if(data_survey!BW497="Không", 0, 1)</f>
        <v>1</v>
      </c>
      <c r="Q498" s="17">
        <f>IF(OR(
ISNUMBER(SEARCH("cha",data_survey!BX497)),
ISNUMBER(SEARCH("mẹ",data_survey!BX497)),
ISNUMBER(SEARCH("ba mẹ",data_survey!BX497)),
ISNUMBER(SEARCH("bame",data_survey!BX497)),
ISNUMBER(SEARCH("gia đình",data_survey!BX497)),
ISNUMBER(SEARCH("chị",data_survey!BX497)),
ISNUMBER(SEARCH("anh",data_survey!BX497)),
ISNUMBER(SEARCH("ông bà",data_survey!BX497)),
ISNUMBER(SEARCH("giám hộ",data_survey!BX497))
),1,
IF(OR(
ISNUMBER(SEARCH("bản thân",data_survey!BX497)),
ISNUMBER(SEARCH("tự mình",data_survey!BX497)),
ISNUMBER(SEARCH("tự bản thân",data_survey!BX497)),
ISNUMBER(SEARCH("tiền đi làm",data_survey!BX497)),
ISNUMBER(SEARCH("nghiên cứu khoa học",data_survey!BX497)),
ISNUMBER(SEARCH("một nửa lo",data_survey!BX497))
),2,
IF(OR(
ISNUMBER(SEARCH("học bổng",data_survey!BX497)),
ISNUMBER(SEARCH("giảm học phí",data_survey!BX497)),
ISNUMBER(SEARCH("không cần HP",data_survey!BX497)),
ISNUMBER(SEARCH("sư phạm",data_survey!BX497))
),3,4)))</f>
        <v>1</v>
      </c>
      <c r="R498" s="17">
        <f>data_survey!AN497</f>
        <v>0</v>
      </c>
      <c r="S498" s="17">
        <f>data_survey!AJ497</f>
        <v>1</v>
      </c>
      <c r="T498" s="17">
        <f>data_survey!AJ497</f>
        <v>1</v>
      </c>
      <c r="U498" s="17">
        <f>data_survey!CI497</f>
        <v>0</v>
      </c>
      <c r="V498" s="17">
        <f>data_survey!CG497</f>
        <v>0</v>
      </c>
      <c r="W498" s="17">
        <f>data_survey!CE497</f>
        <v>1</v>
      </c>
      <c r="X498" s="17">
        <f>data_survey!CC497</f>
        <v>0</v>
      </c>
      <c r="Y498" s="17">
        <f>data_survey!CA497</f>
        <v>0</v>
      </c>
      <c r="Z498" s="17">
        <f>data_survey!BN497</f>
        <v>2</v>
      </c>
      <c r="AA498" s="17">
        <f>data_survey!BP497</f>
        <v>0</v>
      </c>
      <c r="AB498" s="17">
        <f>data_survey!BQ497</f>
        <v>1</v>
      </c>
      <c r="AC498" s="17">
        <f>data_survey!BT497</f>
        <v>0</v>
      </c>
      <c r="AD498" s="17">
        <f>data_survey!CU497</f>
        <v>1</v>
      </c>
      <c r="AE498" s="17">
        <f>data_survey!CV497</f>
        <v>1</v>
      </c>
      <c r="AF498" s="17">
        <f>data_survey!CW497</f>
        <v>0</v>
      </c>
      <c r="AG498" s="17">
        <f>data_survey!CO497</f>
        <v>0</v>
      </c>
      <c r="AH498" s="17">
        <f>data_survey!DA497</f>
        <v>0</v>
      </c>
      <c r="AI498" s="17">
        <f>data_survey!DC497</f>
        <v>0</v>
      </c>
      <c r="AJ498" s="17">
        <f>data_survey!DQ497</f>
        <v>0</v>
      </c>
      <c r="AK498" s="17">
        <f>data_survey!DF497</f>
        <v>0</v>
      </c>
      <c r="AL498" s="17">
        <f>if(AK498=1, data_survey!DN497, 0)</f>
        <v>0</v>
      </c>
      <c r="AM498" s="17">
        <f>data_survey!CM497</f>
        <v>1.5</v>
      </c>
      <c r="AN498" s="17">
        <f>data_survey!DH497</f>
        <v>0</v>
      </c>
      <c r="AO498" s="17">
        <f>data_survey!DJ497</f>
        <v>0</v>
      </c>
      <c r="AP498" s="17">
        <f>data_survey!DL497</f>
        <v>3</v>
      </c>
      <c r="AQ498" s="17">
        <f>data_survey!BC497</f>
        <v>2</v>
      </c>
      <c r="AR498" s="17">
        <f>data_survey!BD497</f>
        <v>1</v>
      </c>
      <c r="AS498" s="17">
        <f>data_survey!BE497</f>
        <v>1</v>
      </c>
      <c r="AT498" s="17">
        <f>data_survey!BF497</f>
        <v>4</v>
      </c>
      <c r="AU498" s="17">
        <f>data_survey!BG497</f>
        <v>2</v>
      </c>
      <c r="AV498" s="17">
        <f>data_survey!BH497</f>
        <v>1</v>
      </c>
      <c r="AW498" s="17">
        <f>data_survey!BI497</f>
        <v>1</v>
      </c>
      <c r="AX498" s="17">
        <f>data_survey!AP497</f>
        <v>1</v>
      </c>
      <c r="AY498" s="17">
        <f>data_survey!AQ497</f>
        <v>2</v>
      </c>
      <c r="AZ498" s="17">
        <f>data_survey!AR497</f>
        <v>3</v>
      </c>
      <c r="BA498" s="17">
        <f>data_survey!AS497</f>
        <v>3</v>
      </c>
      <c r="BB498" s="17">
        <f>data_survey!AT497</f>
        <v>3</v>
      </c>
      <c r="BC498" s="17">
        <f>data_survey!AU497</f>
        <v>1</v>
      </c>
      <c r="BD498" s="17">
        <f>data_survey!AV497</f>
        <v>3</v>
      </c>
      <c r="BE498" s="17">
        <f>data_survey!AW497</f>
        <v>1</v>
      </c>
      <c r="BF498" s="17">
        <f>data_survey!AX497</f>
        <v>1</v>
      </c>
      <c r="BG498" s="17"/>
    </row>
    <row r="499">
      <c r="A499" s="17">
        <f>if(data_survey!C498="Nam", 0, 1)</f>
        <v>0</v>
      </c>
      <c r="B499" s="17">
        <f>IFERROR(__xludf.DUMMYFUNCTION("LET(
  t, LOWER(TRIM(data_survey!E498)),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499" s="17">
        <f>IFERROR(__xludf.DUMMYFUNCTION("LET(
  t, LOWER(TRIM(data_survey!G498)),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499" s="17">
        <f>IFERROR(__xludf.DUMMYFUNCTION("LET(
  text, LOWER(data_survey!I498),
  IFERROR(
    IFS(
      REGEXMATCH(text,""ở cùng gia đình|ở trọ cùng gia đình""), 0,
      REGEXMATCH(text,""thuê trọ""), 1,
      REGEXMATCH(text,""ở ktx""), 2,
      REGEXMATCH(text,""có nhà tại khu vực đang học|c"&amp;"ó nhà|ở riêng tại chung cư""), 3,
      REGEXMATCH(text,""ở nhà người quen""), 4
    ),
  -1)
)"),0.0)</f>
        <v>0</v>
      </c>
      <c r="E499" s="17">
        <f>IFERROR(__xludf.DUMMYFUNCTION("LET(
  t, LOWER(TRIM(data_survey!K498)),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499" s="17">
        <f>IFERROR(__xludf.DUMMYFUNCTION("LET(
  t, LOWER(TRIM(data_survey!M498)),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499" s="17">
        <f>if(data_survey!O498="Có", 1, 0)</f>
        <v>1</v>
      </c>
      <c r="H499" s="17">
        <f>if(data_survey!R498="", 0, data_survey!R498)</f>
        <v>1</v>
      </c>
      <c r="I499" s="17">
        <f>data_survey!W498</f>
        <v>40</v>
      </c>
      <c r="J499" s="17">
        <f>if(data_survey!AF498="Không áp lực", 0, if(data_survey!AF498="Có chút áp lực", 1, if(data_survey!AF498="Áp lực nhiều", 2, 3)))</f>
        <v>1</v>
      </c>
      <c r="K499" s="17">
        <f>SWITCH(data_survey!AG498,
 "Không ảnh hưởng",0,
 "Có chút ảnh hưởng",1,
 "Ảnh hưởng nhiều",2,
 "Ảnh hưởng rất nhiều",3)</f>
        <v>2</v>
      </c>
      <c r="L499" s="17">
        <f>SWITCH(data_survey!AD498,
 "Không",0,
 "Có một chút",1,
 "Rất lo lắng",2)</f>
        <v>1</v>
      </c>
      <c r="M499" s="17">
        <f>SWITCH(data_survey!AE498,
 "Không",0,
 "Có một chút",1,
 "Nhiều",2)</f>
        <v>1</v>
      </c>
      <c r="N499" s="17">
        <f>data_survey!BV498</f>
        <v>3</v>
      </c>
      <c r="O499" s="17">
        <f>SWITCH(data_survey!BY498,
 "Không",0,
 "Có",1,
 "Nhiều",2)</f>
        <v>0</v>
      </c>
      <c r="P499" s="17">
        <f>if(data_survey!BW498="Không", 0, 1)</f>
        <v>0</v>
      </c>
      <c r="Q499" s="17">
        <f>IF(OR(
ISNUMBER(SEARCH("cha",data_survey!BX498)),
ISNUMBER(SEARCH("mẹ",data_survey!BX498)),
ISNUMBER(SEARCH("ba mẹ",data_survey!BX498)),
ISNUMBER(SEARCH("bame",data_survey!BX498)),
ISNUMBER(SEARCH("gia đình",data_survey!BX498)),
ISNUMBER(SEARCH("chị",data_survey!BX498)),
ISNUMBER(SEARCH("anh",data_survey!BX498)),
ISNUMBER(SEARCH("ông bà",data_survey!BX498)),
ISNUMBER(SEARCH("giám hộ",data_survey!BX498))
),1,
IF(OR(
ISNUMBER(SEARCH("bản thân",data_survey!BX498)),
ISNUMBER(SEARCH("tự mình",data_survey!BX498)),
ISNUMBER(SEARCH("tự bản thân",data_survey!BX498)),
ISNUMBER(SEARCH("tiền đi làm",data_survey!BX498)),
ISNUMBER(SEARCH("nghiên cứu khoa học",data_survey!BX498)),
ISNUMBER(SEARCH("một nửa lo",data_survey!BX498))
),2,
IF(OR(
ISNUMBER(SEARCH("học bổng",data_survey!BX498)),
ISNUMBER(SEARCH("giảm học phí",data_survey!BX498)),
ISNUMBER(SEARCH("không cần HP",data_survey!BX498)),
ISNUMBER(SEARCH("sư phạm",data_survey!BX498))
),3,4)))</f>
        <v>1</v>
      </c>
      <c r="R499" s="17">
        <f>data_survey!AN498</f>
        <v>0</v>
      </c>
      <c r="S499" s="17">
        <f>data_survey!AJ498</f>
        <v>2</v>
      </c>
      <c r="T499" s="17">
        <f>data_survey!AJ498</f>
        <v>2</v>
      </c>
      <c r="U499" s="17">
        <f>data_survey!CI498</f>
        <v>0</v>
      </c>
      <c r="V499" s="17">
        <f>data_survey!CG498</f>
        <v>0</v>
      </c>
      <c r="W499" s="17">
        <f>data_survey!CE498</f>
        <v>0</v>
      </c>
      <c r="X499" s="17">
        <f>data_survey!CC498</f>
        <v>0</v>
      </c>
      <c r="Y499" s="17">
        <f>data_survey!CA498</f>
        <v>0</v>
      </c>
      <c r="Z499" s="17">
        <f>data_survey!BN498</f>
        <v>1</v>
      </c>
      <c r="AA499" s="17">
        <f>data_survey!BP498</f>
        <v>0</v>
      </c>
      <c r="AB499" s="17">
        <f>data_survey!BQ498</f>
        <v>1</v>
      </c>
      <c r="AC499" s="17">
        <f>data_survey!BT498</f>
        <v>1</v>
      </c>
      <c r="AD499" s="17">
        <f>data_survey!CU498</f>
        <v>0</v>
      </c>
      <c r="AE499" s="17">
        <f>data_survey!CV498</f>
        <v>1</v>
      </c>
      <c r="AF499" s="17">
        <f>data_survey!CW498</f>
        <v>0</v>
      </c>
      <c r="AG499" s="17">
        <f>data_survey!CO498</f>
        <v>0</v>
      </c>
      <c r="AH499" s="17">
        <f>data_survey!DA498</f>
        <v>0</v>
      </c>
      <c r="AI499" s="17">
        <f>data_survey!DC498</f>
        <v>0</v>
      </c>
      <c r="AJ499" s="17">
        <f>data_survey!DQ498</f>
        <v>0</v>
      </c>
      <c r="AK499" s="17">
        <f>data_survey!DF498</f>
        <v>0</v>
      </c>
      <c r="AL499" s="17">
        <f>if(AK499=1, data_survey!DN498, 0)</f>
        <v>0</v>
      </c>
      <c r="AM499" s="17">
        <f>data_survey!CM498</f>
        <v>1.5</v>
      </c>
      <c r="AN499" s="17">
        <f>data_survey!DH498</f>
        <v>0</v>
      </c>
      <c r="AO499" s="17">
        <f>data_survey!DJ498</f>
        <v>0</v>
      </c>
      <c r="AP499" s="17">
        <f>data_survey!DL498</f>
        <v>0</v>
      </c>
      <c r="AQ499" s="17">
        <f>data_survey!BC498</f>
        <v>1</v>
      </c>
      <c r="AR499" s="17">
        <f>data_survey!BD498</f>
        <v>1</v>
      </c>
      <c r="AS499" s="17">
        <f>data_survey!BE498</f>
        <v>1</v>
      </c>
      <c r="AT499" s="17">
        <f>data_survey!BF498</f>
        <v>1</v>
      </c>
      <c r="AU499" s="17">
        <f>data_survey!BG498</f>
        <v>2</v>
      </c>
      <c r="AV499" s="17">
        <f>data_survey!BH498</f>
        <v>1</v>
      </c>
      <c r="AW499" s="17">
        <f>data_survey!BI498</f>
        <v>1</v>
      </c>
      <c r="AX499" s="17">
        <f>data_survey!AP498</f>
        <v>2</v>
      </c>
      <c r="AY499" s="17">
        <f>data_survey!AQ498</f>
        <v>1</v>
      </c>
      <c r="AZ499" s="17">
        <f>data_survey!AR498</f>
        <v>2</v>
      </c>
      <c r="BA499" s="17">
        <f>data_survey!AS498</f>
        <v>2</v>
      </c>
      <c r="BB499" s="17">
        <f>data_survey!AT498</f>
        <v>2</v>
      </c>
      <c r="BC499" s="17">
        <f>data_survey!AU498</f>
        <v>2</v>
      </c>
      <c r="BD499" s="17">
        <f>data_survey!AV498</f>
        <v>1</v>
      </c>
      <c r="BE499" s="17">
        <f>data_survey!AW498</f>
        <v>1</v>
      </c>
      <c r="BF499" s="17">
        <f>data_survey!AX498</f>
        <v>1</v>
      </c>
      <c r="BG499" s="17"/>
    </row>
    <row r="500">
      <c r="A500" s="17">
        <f>if(data_survey!C499="Nam", 0, 1)</f>
        <v>1</v>
      </c>
      <c r="B500" s="17">
        <f>IFERROR(__xludf.DUMMYFUNCTION("LET(
  t, LOWER(TRIM(data_survey!E499)),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00" s="17">
        <f>IFERROR(__xludf.DUMMYFUNCTION("LET(
  t, LOWER(TRIM(data_survey!G499)),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00" s="17">
        <f>IFERROR(__xludf.DUMMYFUNCTION("LET(
  text, LOWER(data_survey!I499),
  IFERROR(
    IFS(
      REGEXMATCH(text,""ở cùng gia đình|ở trọ cùng gia đình""), 0,
      REGEXMATCH(text,""thuê trọ""), 1,
      REGEXMATCH(text,""ở ktx""), 2,
      REGEXMATCH(text,""có nhà tại khu vực đang học|c"&amp;"ó nhà|ở riêng tại chung cư""), 3,
      REGEXMATCH(text,""ở nhà người quen""), 4
    ),
  -1)
)"),1.0)</f>
        <v>1</v>
      </c>
      <c r="E500" s="17">
        <f>IFERROR(__xludf.DUMMYFUNCTION("LET(
  t, LOWER(TRIM(data_survey!K499)),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00" s="17">
        <f>IFERROR(__xludf.DUMMYFUNCTION("LET(
  t, LOWER(TRIM(data_survey!M499)),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00" s="17">
        <f>if(data_survey!O499="Có", 1, 0)</f>
        <v>0</v>
      </c>
      <c r="H500" s="17">
        <f>if(data_survey!R499="", 0, data_survey!R499)</f>
        <v>0</v>
      </c>
      <c r="I500" s="17">
        <f>data_survey!W499</f>
        <v>0</v>
      </c>
      <c r="J500" s="17">
        <f>if(data_survey!AF499="Không áp lực", 0, if(data_survey!AF499="Có chút áp lực", 1, if(data_survey!AF499="Áp lực nhiều", 2, 3)))</f>
        <v>1</v>
      </c>
      <c r="K500" s="17">
        <f>SWITCH(data_survey!AG499,
 "Không ảnh hưởng",0,
 "Có chút ảnh hưởng",1,
 "Ảnh hưởng nhiều",2,
 "Ảnh hưởng rất nhiều",3)</f>
        <v>1</v>
      </c>
      <c r="L500" s="17">
        <f>SWITCH(data_survey!AD499,
 "Không",0,
 "Có một chút",1,
 "Rất lo lắng",2)</f>
        <v>2</v>
      </c>
      <c r="M500" s="17">
        <f>SWITCH(data_survey!AE499,
 "Không",0,
 "Có một chút",1,
 "Nhiều",2)</f>
        <v>1</v>
      </c>
      <c r="N500" s="17">
        <f>data_survey!BV499</f>
        <v>3</v>
      </c>
      <c r="O500" s="17">
        <f>SWITCH(data_survey!BY499,
 "Không",0,
 "Có",1,
 "Nhiều",2)</f>
        <v>0</v>
      </c>
      <c r="P500" s="17">
        <f>if(data_survey!BW499="Không", 0, 1)</f>
        <v>1</v>
      </c>
      <c r="Q500" s="17">
        <f>IF(OR(
ISNUMBER(SEARCH("cha",data_survey!BX499)),
ISNUMBER(SEARCH("mẹ",data_survey!BX499)),
ISNUMBER(SEARCH("ba mẹ",data_survey!BX499)),
ISNUMBER(SEARCH("bame",data_survey!BX499)),
ISNUMBER(SEARCH("gia đình",data_survey!BX499)),
ISNUMBER(SEARCH("chị",data_survey!BX499)),
ISNUMBER(SEARCH("anh",data_survey!BX499)),
ISNUMBER(SEARCH("ông bà",data_survey!BX499)),
ISNUMBER(SEARCH("giám hộ",data_survey!BX499))
),1,
IF(OR(
ISNUMBER(SEARCH("bản thân",data_survey!BX499)),
ISNUMBER(SEARCH("tự mình",data_survey!BX499)),
ISNUMBER(SEARCH("tự bản thân",data_survey!BX499)),
ISNUMBER(SEARCH("tiền đi làm",data_survey!BX499)),
ISNUMBER(SEARCH("nghiên cứu khoa học",data_survey!BX499)),
ISNUMBER(SEARCH("một nửa lo",data_survey!BX499))
),2,
IF(OR(
ISNUMBER(SEARCH("học bổng",data_survey!BX499)),
ISNUMBER(SEARCH("giảm học phí",data_survey!BX499)),
ISNUMBER(SEARCH("không cần HP",data_survey!BX499)),
ISNUMBER(SEARCH("sư phạm",data_survey!BX499))
),3,4)))</f>
        <v>1</v>
      </c>
      <c r="R500" s="17">
        <f>data_survey!AN499</f>
        <v>1</v>
      </c>
      <c r="S500" s="17">
        <f>data_survey!AJ499</f>
        <v>1</v>
      </c>
      <c r="T500" s="17">
        <f>data_survey!AJ499</f>
        <v>1</v>
      </c>
      <c r="U500" s="17">
        <f>data_survey!CI499</f>
        <v>1</v>
      </c>
      <c r="V500" s="17">
        <f>data_survey!CG499</f>
        <v>1</v>
      </c>
      <c r="W500" s="17">
        <f>data_survey!CE499</f>
        <v>1</v>
      </c>
      <c r="X500" s="17">
        <f>data_survey!CC499</f>
        <v>1</v>
      </c>
      <c r="Y500" s="17">
        <f>data_survey!CA499</f>
        <v>1</v>
      </c>
      <c r="Z500" s="17">
        <f>data_survey!BN499</f>
        <v>5</v>
      </c>
      <c r="AA500" s="17">
        <f>data_survey!BP499</f>
        <v>1</v>
      </c>
      <c r="AB500" s="17">
        <f>data_survey!BQ499</f>
        <v>6</v>
      </c>
      <c r="AC500" s="17">
        <f>data_survey!BT499</f>
        <v>1</v>
      </c>
      <c r="AD500" s="17">
        <f>data_survey!CU499</f>
        <v>1</v>
      </c>
      <c r="AE500" s="17">
        <f>data_survey!CV499</f>
        <v>1</v>
      </c>
      <c r="AF500" s="17">
        <f>data_survey!CW499</f>
        <v>0</v>
      </c>
      <c r="AG500" s="17">
        <f>data_survey!CO499</f>
        <v>0</v>
      </c>
      <c r="AH500" s="17">
        <f>data_survey!DA499</f>
        <v>1</v>
      </c>
      <c r="AI500" s="17">
        <f>data_survey!DC499</f>
        <v>0</v>
      </c>
      <c r="AJ500" s="17">
        <f>data_survey!DQ499</f>
        <v>0</v>
      </c>
      <c r="AK500" s="17">
        <f>data_survey!DF499</f>
        <v>0</v>
      </c>
      <c r="AL500" s="17">
        <f>if(AK500=1, data_survey!DN499, 0)</f>
        <v>0</v>
      </c>
      <c r="AM500" s="17">
        <f>data_survey!CM499</f>
        <v>6</v>
      </c>
      <c r="AN500" s="17">
        <f>data_survey!DH499</f>
        <v>1</v>
      </c>
      <c r="AO500" s="17">
        <f>data_survey!DJ499</f>
        <v>0</v>
      </c>
      <c r="AP500" s="17">
        <f>data_survey!DL499</f>
        <v>0</v>
      </c>
      <c r="AQ500" s="17">
        <f>data_survey!BC499</f>
        <v>2</v>
      </c>
      <c r="AR500" s="17">
        <f>data_survey!BD499</f>
        <v>2</v>
      </c>
      <c r="AS500" s="17">
        <f>data_survey!BE499</f>
        <v>2</v>
      </c>
      <c r="AT500" s="17">
        <f>data_survey!BF499</f>
        <v>2</v>
      </c>
      <c r="AU500" s="17">
        <f>data_survey!BG499</f>
        <v>3</v>
      </c>
      <c r="AV500" s="17">
        <f>data_survey!BH499</f>
        <v>2</v>
      </c>
      <c r="AW500" s="17">
        <f>data_survey!BI499</f>
        <v>2</v>
      </c>
      <c r="AX500" s="17">
        <f>data_survey!AP499</f>
        <v>3</v>
      </c>
      <c r="AY500" s="17">
        <f>data_survey!AQ499</f>
        <v>2</v>
      </c>
      <c r="AZ500" s="17">
        <f>data_survey!AR499</f>
        <v>3</v>
      </c>
      <c r="BA500" s="17">
        <f>data_survey!AS499</f>
        <v>4</v>
      </c>
      <c r="BB500" s="17">
        <f>data_survey!AT499</f>
        <v>3</v>
      </c>
      <c r="BC500" s="17">
        <f>data_survey!AU499</f>
        <v>2</v>
      </c>
      <c r="BD500" s="17">
        <f>data_survey!AV499</f>
        <v>2</v>
      </c>
      <c r="BE500" s="17">
        <f>data_survey!AW499</f>
        <v>2</v>
      </c>
      <c r="BF500" s="17">
        <f>data_survey!AX499</f>
        <v>1</v>
      </c>
      <c r="BG500" s="17"/>
    </row>
    <row r="501">
      <c r="A501" s="17">
        <f>if(data_survey!C500="Nam", 0, 1)</f>
        <v>1</v>
      </c>
      <c r="B501" s="17">
        <f>IFERROR(__xludf.DUMMYFUNCTION("LET(
  t, LOWER(TRIM(data_survey!E500)),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01" s="17">
        <f>IFERROR(__xludf.DUMMYFUNCTION("LET(
  t, LOWER(TRIM(data_survey!G500)),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01" s="17">
        <f>IFERROR(__xludf.DUMMYFUNCTION("LET(
  text, LOWER(data_survey!I500),
  IFERROR(
    IFS(
      REGEXMATCH(text,""ở cùng gia đình|ở trọ cùng gia đình""), 0,
      REGEXMATCH(text,""thuê trọ""), 1,
      REGEXMATCH(text,""ở ktx""), 2,
      REGEXMATCH(text,""có nhà tại khu vực đang học|c"&amp;"ó nhà|ở riêng tại chung cư""), 3,
      REGEXMATCH(text,""ở nhà người quen""), 4
    ),
  -1)
)"),0.0)</f>
        <v>0</v>
      </c>
      <c r="E501" s="17">
        <f>IFERROR(__xludf.DUMMYFUNCTION("LET(
  t, LOWER(TRIM(data_survey!K500)),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01" s="17">
        <f>IFERROR(__xludf.DUMMYFUNCTION("LET(
  t, LOWER(TRIM(data_survey!M500)),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01" s="17">
        <f>if(data_survey!O500="Có", 1, 0)</f>
        <v>0</v>
      </c>
      <c r="H501" s="17">
        <f>if(data_survey!R500="", 0, data_survey!R500)</f>
        <v>0</v>
      </c>
      <c r="I501" s="17">
        <f>data_survey!W500</f>
        <v>0</v>
      </c>
      <c r="J501" s="17">
        <f>if(data_survey!AF500="Không áp lực", 0, if(data_survey!AF500="Có chút áp lực", 1, if(data_survey!AF500="Áp lực nhiều", 2, 3)))</f>
        <v>1</v>
      </c>
      <c r="K501" s="17">
        <f>SWITCH(data_survey!AG500,
 "Không ảnh hưởng",0,
 "Có chút ảnh hưởng",1,
 "Ảnh hưởng nhiều",2,
 "Ảnh hưởng rất nhiều",3)</f>
        <v>1</v>
      </c>
      <c r="L501" s="17">
        <f>SWITCH(data_survey!AD500,
 "Không",0,
 "Có một chút",1,
 "Rất lo lắng",2)</f>
        <v>2</v>
      </c>
      <c r="M501" s="17">
        <f>SWITCH(data_survey!AE500,
 "Không",0,
 "Có một chút",1,
 "Nhiều",2)</f>
        <v>1</v>
      </c>
      <c r="N501" s="17">
        <f>data_survey!BV500</f>
        <v>3</v>
      </c>
      <c r="O501" s="17">
        <f>SWITCH(data_survey!BY500,
 "Không",0,
 "Có",1,
 "Nhiều",2)</f>
        <v>1</v>
      </c>
      <c r="P501" s="17">
        <f>if(data_survey!BW500="Không", 0, 1)</f>
        <v>1</v>
      </c>
      <c r="Q501" s="17">
        <f>IF(OR(
ISNUMBER(SEARCH("cha",data_survey!BX500)),
ISNUMBER(SEARCH("mẹ",data_survey!BX500)),
ISNUMBER(SEARCH("ba mẹ",data_survey!BX500)),
ISNUMBER(SEARCH("bame",data_survey!BX500)),
ISNUMBER(SEARCH("gia đình",data_survey!BX500)),
ISNUMBER(SEARCH("chị",data_survey!BX500)),
ISNUMBER(SEARCH("anh",data_survey!BX500)),
ISNUMBER(SEARCH("ông bà",data_survey!BX500)),
ISNUMBER(SEARCH("giám hộ",data_survey!BX500))
),1,
IF(OR(
ISNUMBER(SEARCH("bản thân",data_survey!BX500)),
ISNUMBER(SEARCH("tự mình",data_survey!BX500)),
ISNUMBER(SEARCH("tự bản thân",data_survey!BX500)),
ISNUMBER(SEARCH("tiền đi làm",data_survey!BX500)),
ISNUMBER(SEARCH("nghiên cứu khoa học",data_survey!BX500)),
ISNUMBER(SEARCH("một nửa lo",data_survey!BX500))
),2,
IF(OR(
ISNUMBER(SEARCH("học bổng",data_survey!BX500)),
ISNUMBER(SEARCH("giảm học phí",data_survey!BX500)),
ISNUMBER(SEARCH("không cần HP",data_survey!BX500)),
ISNUMBER(SEARCH("sư phạm",data_survey!BX500))
),3,4)))</f>
        <v>1</v>
      </c>
      <c r="R501" s="17">
        <f>data_survey!AN500</f>
        <v>0</v>
      </c>
      <c r="S501" s="17">
        <f>data_survey!AJ500</f>
        <v>0</v>
      </c>
      <c r="T501" s="17">
        <f>data_survey!AJ500</f>
        <v>0</v>
      </c>
      <c r="U501" s="17">
        <f>data_survey!CI500</f>
        <v>0</v>
      </c>
      <c r="V501" s="17">
        <f>data_survey!CG500</f>
        <v>1</v>
      </c>
      <c r="W501" s="17">
        <f>data_survey!CE500</f>
        <v>1</v>
      </c>
      <c r="X501" s="17">
        <f>data_survey!CC500</f>
        <v>1</v>
      </c>
      <c r="Y501" s="17">
        <f>data_survey!CA500</f>
        <v>1</v>
      </c>
      <c r="Z501" s="17">
        <f>data_survey!BN500</f>
        <v>4</v>
      </c>
      <c r="AA501" s="17">
        <f>data_survey!BP500</f>
        <v>1</v>
      </c>
      <c r="AB501" s="17">
        <f>data_survey!BQ500</f>
        <v>4</v>
      </c>
      <c r="AC501" s="17">
        <f>data_survey!BT500</f>
        <v>0</v>
      </c>
      <c r="AD501" s="17">
        <f>data_survey!CU500</f>
        <v>0</v>
      </c>
      <c r="AE501" s="17">
        <f>data_survey!CV500</f>
        <v>0</v>
      </c>
      <c r="AF501" s="17">
        <f>data_survey!CW500</f>
        <v>0</v>
      </c>
      <c r="AG501" s="17">
        <f>data_survey!CO500</f>
        <v>0</v>
      </c>
      <c r="AH501" s="17">
        <f>data_survey!DA500</f>
        <v>0</v>
      </c>
      <c r="AI501" s="17">
        <f>data_survey!DC500</f>
        <v>0</v>
      </c>
      <c r="AJ501" s="17">
        <f>data_survey!DQ500</f>
        <v>0</v>
      </c>
      <c r="AK501" s="17">
        <f>data_survey!DF500</f>
        <v>1</v>
      </c>
      <c r="AL501" s="17">
        <f>if(AK501=1, data_survey!DN500, 0)</f>
        <v>1.5</v>
      </c>
      <c r="AM501" s="17">
        <f>data_survey!CM500</f>
        <v>3.5</v>
      </c>
      <c r="AN501" s="17">
        <f>data_survey!DH500</f>
        <v>0</v>
      </c>
      <c r="AO501" s="17">
        <f>data_survey!DJ500</f>
        <v>0</v>
      </c>
      <c r="AP501" s="17">
        <f>data_survey!DL500</f>
        <v>0</v>
      </c>
      <c r="AQ501" s="17">
        <f>data_survey!BC500</f>
        <v>2</v>
      </c>
      <c r="AR501" s="17">
        <f>data_survey!BD500</f>
        <v>1</v>
      </c>
      <c r="AS501" s="17">
        <f>data_survey!BE500</f>
        <v>2</v>
      </c>
      <c r="AT501" s="17">
        <f>data_survey!BF500</f>
        <v>2</v>
      </c>
      <c r="AU501" s="17">
        <f>data_survey!BG500</f>
        <v>2</v>
      </c>
      <c r="AV501" s="17">
        <f>data_survey!BH500</f>
        <v>1</v>
      </c>
      <c r="AW501" s="17">
        <f>data_survey!BI500</f>
        <v>1</v>
      </c>
      <c r="AX501" s="17">
        <f>data_survey!AP500</f>
        <v>2</v>
      </c>
      <c r="AY501" s="17">
        <f>data_survey!AQ500</f>
        <v>2</v>
      </c>
      <c r="AZ501" s="17">
        <f>data_survey!AR500</f>
        <v>2</v>
      </c>
      <c r="BA501" s="17">
        <f>data_survey!AS500</f>
        <v>3</v>
      </c>
      <c r="BB501" s="17">
        <f>data_survey!AT500</f>
        <v>3</v>
      </c>
      <c r="BC501" s="17">
        <f>data_survey!AU500</f>
        <v>2</v>
      </c>
      <c r="BD501" s="17">
        <f>data_survey!AV500</f>
        <v>2</v>
      </c>
      <c r="BE501" s="17">
        <f>data_survey!AW500</f>
        <v>2</v>
      </c>
      <c r="BF501" s="17">
        <f>data_survey!AX500</f>
        <v>1</v>
      </c>
      <c r="BG501" s="17"/>
    </row>
    <row r="502">
      <c r="A502" s="17">
        <f>if(data_survey!C501="Nam", 0, 1)</f>
        <v>0</v>
      </c>
      <c r="B502" s="17">
        <f>IFERROR(__xludf.DUMMYFUNCTION("LET(
  t, LOWER(TRIM(data_survey!E501)),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02" s="17">
        <f>IFERROR(__xludf.DUMMYFUNCTION("LET(
  t, LOWER(TRIM(data_survey!G501)),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02" s="17">
        <f>IFERROR(__xludf.DUMMYFUNCTION("LET(
  text, LOWER(data_survey!I501),
  IFERROR(
    IFS(
      REGEXMATCH(text,""ở cùng gia đình|ở trọ cùng gia đình""), 0,
      REGEXMATCH(text,""thuê trọ""), 1,
      REGEXMATCH(text,""ở ktx""), 2,
      REGEXMATCH(text,""có nhà tại khu vực đang học|c"&amp;"ó nhà|ở riêng tại chung cư""), 3,
      REGEXMATCH(text,""ở nhà người quen""), 4
    ),
  -1)
)"),0.0)</f>
        <v>0</v>
      </c>
      <c r="E502" s="17">
        <f>IFERROR(__xludf.DUMMYFUNCTION("LET(
  t, LOWER(TRIM(data_survey!K501)),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02" s="17">
        <f>IFERROR(__xludf.DUMMYFUNCTION("LET(
  t, LOWER(TRIM(data_survey!M501)),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02" s="17">
        <f>if(data_survey!O501="Có", 1, 0)</f>
        <v>1</v>
      </c>
      <c r="H502" s="17">
        <f>if(data_survey!R501="", 0, data_survey!R501)</f>
        <v>1</v>
      </c>
      <c r="I502" s="17">
        <f>data_survey!W501</f>
        <v>0</v>
      </c>
      <c r="J502" s="17">
        <f>if(data_survey!AF501="Không áp lực", 0, if(data_survey!AF501="Có chút áp lực", 1, if(data_survey!AF501="Áp lực nhiều", 2, 3)))</f>
        <v>1</v>
      </c>
      <c r="K502" s="17">
        <f>SWITCH(data_survey!AG501,
 "Không ảnh hưởng",0,
 "Có chút ảnh hưởng",1,
 "Ảnh hưởng nhiều",2,
 "Ảnh hưởng rất nhiều",3)</f>
        <v>1</v>
      </c>
      <c r="L502" s="17">
        <f>SWITCH(data_survey!AD501,
 "Không",0,
 "Có một chút",1,
 "Rất lo lắng",2)</f>
        <v>0</v>
      </c>
      <c r="M502" s="17">
        <f>SWITCH(data_survey!AE501,
 "Không",0,
 "Có một chút",1,
 "Nhiều",2)</f>
        <v>1</v>
      </c>
      <c r="N502" s="17">
        <f>data_survey!BV501</f>
        <v>3</v>
      </c>
      <c r="O502" s="17">
        <f>SWITCH(data_survey!BY501,
 "Không",0,
 "Có",1,
 "Nhiều",2)</f>
        <v>0</v>
      </c>
      <c r="P502" s="17">
        <f>if(data_survey!BW501="Không", 0, 1)</f>
        <v>0</v>
      </c>
      <c r="Q502" s="17">
        <f>IF(OR(
ISNUMBER(SEARCH("cha",data_survey!BX501)),
ISNUMBER(SEARCH("mẹ",data_survey!BX501)),
ISNUMBER(SEARCH("ba mẹ",data_survey!BX501)),
ISNUMBER(SEARCH("bame",data_survey!BX501)),
ISNUMBER(SEARCH("gia đình",data_survey!BX501)),
ISNUMBER(SEARCH("chị",data_survey!BX501)),
ISNUMBER(SEARCH("anh",data_survey!BX501)),
ISNUMBER(SEARCH("ông bà",data_survey!BX501)),
ISNUMBER(SEARCH("giám hộ",data_survey!BX501))
),1,
IF(OR(
ISNUMBER(SEARCH("bản thân",data_survey!BX501)),
ISNUMBER(SEARCH("tự mình",data_survey!BX501)),
ISNUMBER(SEARCH("tự bản thân",data_survey!BX501)),
ISNUMBER(SEARCH("tiền đi làm",data_survey!BX501)),
ISNUMBER(SEARCH("nghiên cứu khoa học",data_survey!BX501)),
ISNUMBER(SEARCH("một nửa lo",data_survey!BX501))
),2,
IF(OR(
ISNUMBER(SEARCH("học bổng",data_survey!BX501)),
ISNUMBER(SEARCH("giảm học phí",data_survey!BX501)),
ISNUMBER(SEARCH("không cần HP",data_survey!BX501)),
ISNUMBER(SEARCH("sư phạm",data_survey!BX501))
),3,4)))</f>
        <v>1</v>
      </c>
      <c r="R502" s="17">
        <f>data_survey!AN501</f>
        <v>0</v>
      </c>
      <c r="S502" s="17">
        <f>data_survey!AJ501</f>
        <v>0</v>
      </c>
      <c r="T502" s="17">
        <f>data_survey!AJ501</f>
        <v>0</v>
      </c>
      <c r="U502" s="17">
        <f>data_survey!CI501</f>
        <v>1</v>
      </c>
      <c r="V502" s="17">
        <f>data_survey!CG501</f>
        <v>1</v>
      </c>
      <c r="W502" s="17">
        <f>data_survey!CE501</f>
        <v>1</v>
      </c>
      <c r="X502" s="17">
        <f>data_survey!CC501</f>
        <v>1</v>
      </c>
      <c r="Y502" s="17">
        <f>data_survey!CA501</f>
        <v>0</v>
      </c>
      <c r="Z502" s="17">
        <f>data_survey!BN501</f>
        <v>5</v>
      </c>
      <c r="AA502" s="17">
        <f>data_survey!BP501</f>
        <v>1</v>
      </c>
      <c r="AB502" s="17">
        <f>data_survey!BQ501</f>
        <v>5</v>
      </c>
      <c r="AC502" s="17">
        <f>data_survey!BT501</f>
        <v>1</v>
      </c>
      <c r="AD502" s="17">
        <f>data_survey!CU501</f>
        <v>1</v>
      </c>
      <c r="AE502" s="17">
        <f>data_survey!CV501</f>
        <v>1</v>
      </c>
      <c r="AF502" s="17">
        <f>data_survey!CW501</f>
        <v>1</v>
      </c>
      <c r="AG502" s="17">
        <f>data_survey!CO501</f>
        <v>1</v>
      </c>
      <c r="AH502" s="17">
        <f>data_survey!DA501</f>
        <v>0</v>
      </c>
      <c r="AI502" s="17">
        <f>data_survey!DC501</f>
        <v>1</v>
      </c>
      <c r="AJ502" s="17">
        <f>data_survey!DQ501</f>
        <v>0</v>
      </c>
      <c r="AK502" s="17">
        <f>data_survey!DF501</f>
        <v>1</v>
      </c>
      <c r="AL502" s="17">
        <f>if(AK502=1, data_survey!DN501, 0)</f>
        <v>5</v>
      </c>
      <c r="AM502" s="17">
        <f>data_survey!CM501</f>
        <v>6</v>
      </c>
      <c r="AN502" s="17">
        <f>data_survey!DH501</f>
        <v>1</v>
      </c>
      <c r="AO502" s="17">
        <f>data_survey!DJ501</f>
        <v>0</v>
      </c>
      <c r="AP502" s="17">
        <f>data_survey!DL501</f>
        <v>0</v>
      </c>
      <c r="AQ502" s="17">
        <f>data_survey!BC501</f>
        <v>3</v>
      </c>
      <c r="AR502" s="17">
        <f>data_survey!BD501</f>
        <v>2</v>
      </c>
      <c r="AS502" s="17">
        <f>data_survey!BE501</f>
        <v>4</v>
      </c>
      <c r="AT502" s="17">
        <f>data_survey!BF501</f>
        <v>3</v>
      </c>
      <c r="AU502" s="17">
        <f>data_survey!BG501</f>
        <v>4</v>
      </c>
      <c r="AV502" s="17">
        <f>data_survey!BH501</f>
        <v>2</v>
      </c>
      <c r="AW502" s="17">
        <f>data_survey!BI501</f>
        <v>1</v>
      </c>
      <c r="AX502" s="17">
        <f>data_survey!AP501</f>
        <v>2</v>
      </c>
      <c r="AY502" s="17">
        <f>data_survey!AQ501</f>
        <v>3</v>
      </c>
      <c r="AZ502" s="17">
        <f>data_survey!AR501</f>
        <v>4</v>
      </c>
      <c r="BA502" s="17">
        <f>data_survey!AS501</f>
        <v>3</v>
      </c>
      <c r="BB502" s="17">
        <f>data_survey!AT501</f>
        <v>4</v>
      </c>
      <c r="BC502" s="17">
        <f>data_survey!AU501</f>
        <v>4</v>
      </c>
      <c r="BD502" s="17">
        <f>data_survey!AV501</f>
        <v>2</v>
      </c>
      <c r="BE502" s="17">
        <f>data_survey!AW501</f>
        <v>3</v>
      </c>
      <c r="BF502" s="17">
        <f>data_survey!AX501</f>
        <v>4</v>
      </c>
      <c r="BG502" s="17"/>
    </row>
    <row r="503">
      <c r="A503" s="17">
        <f>if(data_survey!C502="Nam", 0, 1)</f>
        <v>1</v>
      </c>
      <c r="B503" s="17">
        <f>IFERROR(__xludf.DUMMYFUNCTION("LET(
  t, LOWER(TRIM(data_survey!E502)),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03" s="17">
        <f>IFERROR(__xludf.DUMMYFUNCTION("LET(
  t, LOWER(TRIM(data_survey!G502)),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03" s="17">
        <f>IFERROR(__xludf.DUMMYFUNCTION("LET(
  text, LOWER(data_survey!I502),
  IFERROR(
    IFS(
      REGEXMATCH(text,""ở cùng gia đình|ở trọ cùng gia đình""), 0,
      REGEXMATCH(text,""thuê trọ""), 1,
      REGEXMATCH(text,""ở ktx""), 2,
      REGEXMATCH(text,""có nhà tại khu vực đang học|c"&amp;"ó nhà|ở riêng tại chung cư""), 3,
      REGEXMATCH(text,""ở nhà người quen""), 4
    ),
  -1)
)"),1.0)</f>
        <v>1</v>
      </c>
      <c r="E503" s="17">
        <f>IFERROR(__xludf.DUMMYFUNCTION("LET(
  t, LOWER(TRIM(data_survey!K502)),
  IFERROR(
    IFS(
      REGEXMATCH(t,""xuất\s*sắc""), 0,
      REGEXMATCH(t,""^giỏi$""), 1,
      REGEXMATCH(t,""^khá$""), 2,
      REGEXMATCH(t,""trung bình|bình thường|^4$""), 3,
      REGEXMATCH(t,""rớt""), 4,"&amp;"
      REGEXMATCH(t,""năm nhất|tân sinh viên|mới|chưa|không|sắp thi|chuẩn bị thi|kq|kết quả|chưa có|chưa biết""), 5,
      TRUE, 5
    ),
  5)
)"),5.0)</f>
        <v>5</v>
      </c>
      <c r="F503" s="17">
        <f>IFERROR(__xludf.DUMMYFUNCTION("LET(
  t, LOWER(TRIM(data_survey!M502)),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03" s="17">
        <f>if(data_survey!O502="Có", 1, 0)</f>
        <v>1</v>
      </c>
      <c r="H503" s="17">
        <f>if(data_survey!R502="", 0, data_survey!R502)</f>
        <v>1</v>
      </c>
      <c r="I503" s="17">
        <f>data_survey!W502</f>
        <v>40</v>
      </c>
      <c r="J503" s="17">
        <f>if(data_survey!AF502="Không áp lực", 0, if(data_survey!AF502="Có chút áp lực", 1, if(data_survey!AF502="Áp lực nhiều", 2, 3)))</f>
        <v>1</v>
      </c>
      <c r="K503" s="17">
        <f>SWITCH(data_survey!AG502,
 "Không ảnh hưởng",0,
 "Có chút ảnh hưởng",1,
 "Ảnh hưởng nhiều",2,
 "Ảnh hưởng rất nhiều",3)</f>
        <v>2</v>
      </c>
      <c r="L503" s="17">
        <f>SWITCH(data_survey!AD502,
 "Không",0,
 "Có một chút",1,
 "Rất lo lắng",2)</f>
        <v>2</v>
      </c>
      <c r="M503" s="17">
        <f>SWITCH(data_survey!AE502,
 "Không",0,
 "Có một chút",1,
 "Nhiều",2)</f>
        <v>0</v>
      </c>
      <c r="N503" s="17">
        <f>data_survey!BV502</f>
        <v>1</v>
      </c>
      <c r="O503" s="17">
        <f>SWITCH(data_survey!BY502,
 "Không",0,
 "Có",1,
 "Nhiều",2)</f>
        <v>1</v>
      </c>
      <c r="P503" s="17">
        <f>if(data_survey!BW502="Không", 0, 1)</f>
        <v>1</v>
      </c>
      <c r="Q503" s="17">
        <f>IF(OR(
ISNUMBER(SEARCH("cha",data_survey!BX502)),
ISNUMBER(SEARCH("mẹ",data_survey!BX502)),
ISNUMBER(SEARCH("ba mẹ",data_survey!BX502)),
ISNUMBER(SEARCH("bame",data_survey!BX502)),
ISNUMBER(SEARCH("gia đình",data_survey!BX502)),
ISNUMBER(SEARCH("chị",data_survey!BX502)),
ISNUMBER(SEARCH("anh",data_survey!BX502)),
ISNUMBER(SEARCH("ông bà",data_survey!BX502)),
ISNUMBER(SEARCH("giám hộ",data_survey!BX502))
),1,
IF(OR(
ISNUMBER(SEARCH("bản thân",data_survey!BX502)),
ISNUMBER(SEARCH("tự mình",data_survey!BX502)),
ISNUMBER(SEARCH("tự bản thân",data_survey!BX502)),
ISNUMBER(SEARCH("tiền đi làm",data_survey!BX502)),
ISNUMBER(SEARCH("nghiên cứu khoa học",data_survey!BX502)),
ISNUMBER(SEARCH("một nửa lo",data_survey!BX502))
),2,
IF(OR(
ISNUMBER(SEARCH("học bổng",data_survey!BX502)),
ISNUMBER(SEARCH("giảm học phí",data_survey!BX502)),
ISNUMBER(SEARCH("không cần HP",data_survey!BX502)),
ISNUMBER(SEARCH("sư phạm",data_survey!BX502))
),3,4)))</f>
        <v>1</v>
      </c>
      <c r="R503" s="17">
        <f>data_survey!AN502</f>
        <v>0</v>
      </c>
      <c r="S503" s="17">
        <f>data_survey!AJ502</f>
        <v>2</v>
      </c>
      <c r="T503" s="17">
        <f>data_survey!AJ502</f>
        <v>2</v>
      </c>
      <c r="U503" s="17">
        <f>data_survey!CI502</f>
        <v>1</v>
      </c>
      <c r="V503" s="17">
        <f>data_survey!CG502</f>
        <v>1</v>
      </c>
      <c r="W503" s="17">
        <f>data_survey!CE502</f>
        <v>1</v>
      </c>
      <c r="X503" s="17">
        <f>data_survey!CC502</f>
        <v>2</v>
      </c>
      <c r="Y503" s="17">
        <f>data_survey!CA502</f>
        <v>1</v>
      </c>
      <c r="Z503" s="17">
        <f>data_survey!BN502</f>
        <v>1</v>
      </c>
      <c r="AA503" s="17">
        <f>data_survey!BP502</f>
        <v>0</v>
      </c>
      <c r="AB503" s="17">
        <f>data_survey!BQ502</f>
        <v>1</v>
      </c>
      <c r="AC503" s="17">
        <f>data_survey!BT502</f>
        <v>1</v>
      </c>
      <c r="AD503" s="17">
        <f>data_survey!CU502</f>
        <v>0</v>
      </c>
      <c r="AE503" s="17">
        <f>data_survey!CV502</f>
        <v>1</v>
      </c>
      <c r="AF503" s="17">
        <f>data_survey!CW502</f>
        <v>0</v>
      </c>
      <c r="AG503" s="17">
        <f>data_survey!CO502</f>
        <v>0</v>
      </c>
      <c r="AH503" s="17">
        <f>data_survey!DA502</f>
        <v>0</v>
      </c>
      <c r="AI503" s="17">
        <f>data_survey!DC502</f>
        <v>0</v>
      </c>
      <c r="AJ503" s="17">
        <f>data_survey!DQ502</f>
        <v>0</v>
      </c>
      <c r="AK503" s="17">
        <f>data_survey!DF502</f>
        <v>0</v>
      </c>
      <c r="AL503" s="17">
        <f>if(AK503=1, data_survey!DN502, 0)</f>
        <v>0</v>
      </c>
      <c r="AM503" s="17">
        <f>data_survey!CM502</f>
        <v>6</v>
      </c>
      <c r="AN503" s="17">
        <f>data_survey!DH502</f>
        <v>0</v>
      </c>
      <c r="AO503" s="17">
        <f>data_survey!DJ502</f>
        <v>1</v>
      </c>
      <c r="AP503" s="17">
        <f>data_survey!DL502</f>
        <v>0</v>
      </c>
      <c r="AQ503" s="17">
        <f>data_survey!BC502</f>
        <v>1</v>
      </c>
      <c r="AR503" s="17">
        <f>data_survey!BD502</f>
        <v>4</v>
      </c>
      <c r="AS503" s="17">
        <f>data_survey!BE502</f>
        <v>2</v>
      </c>
      <c r="AT503" s="17">
        <f>data_survey!BF502</f>
        <v>2</v>
      </c>
      <c r="AU503" s="17">
        <f>data_survey!BG502</f>
        <v>1</v>
      </c>
      <c r="AV503" s="17">
        <f>data_survey!BH502</f>
        <v>1</v>
      </c>
      <c r="AW503" s="17">
        <f>data_survey!BI502</f>
        <v>1</v>
      </c>
      <c r="AX503" s="17">
        <f>data_survey!AP502</f>
        <v>2</v>
      </c>
      <c r="AY503" s="17">
        <f>data_survey!AQ502</f>
        <v>4</v>
      </c>
      <c r="AZ503" s="17">
        <f>data_survey!AR502</f>
        <v>4</v>
      </c>
      <c r="BA503" s="17">
        <f>data_survey!AS502</f>
        <v>4</v>
      </c>
      <c r="BB503" s="17">
        <f>data_survey!AT502</f>
        <v>4</v>
      </c>
      <c r="BC503" s="17">
        <f>data_survey!AU502</f>
        <v>4</v>
      </c>
      <c r="BD503" s="17">
        <f>data_survey!AV502</f>
        <v>1</v>
      </c>
      <c r="BE503" s="17">
        <f>data_survey!AW502</f>
        <v>1</v>
      </c>
      <c r="BF503" s="17">
        <f>data_survey!AX502</f>
        <v>1</v>
      </c>
      <c r="BG503" s="17"/>
    </row>
    <row r="504">
      <c r="A504" s="17">
        <f>if(data_survey!C503="Nam", 0, 1)</f>
        <v>1</v>
      </c>
      <c r="B504" s="17">
        <f>IFERROR(__xludf.DUMMYFUNCTION("LET(
  t, LOWER(TRIM(data_survey!E503)),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04" s="17">
        <f>IFERROR(__xludf.DUMMYFUNCTION("LET(
  t, LOWER(TRIM(data_survey!G503)),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)"),6.0)</f>
        <v>6</v>
      </c>
      <c r="D504" s="17">
        <f>IFERROR(__xludf.DUMMYFUNCTION("LET(
  text, LOWER(data_survey!I503),
  IFERROR(
    IFS(
      REGEXMATCH(text,""ở cùng gia đình|ở trọ cùng gia đình""), 0,
      REGEXMATCH(text,""thuê trọ""), 1,
      REGEXMATCH(text,""ở ktx""), 2,
      REGEXMATCH(text,""có nhà tại khu vực đang học|c"&amp;"ó nhà|ở riêng tại chung cư""), 3,
      REGEXMATCH(text,""ở nhà người quen""), 4
    ),
  -1)
)"),1.0)</f>
        <v>1</v>
      </c>
      <c r="E504" s="17">
        <f>IFERROR(__xludf.DUMMYFUNCTION("LET(
  t, LOWER(TRIM(data_survey!K503)),
  IFERROR(
    IFS(
      REGEXMATCH(t,""xuất\s*sắc""), 0,
      REGEXMATCH(t,""^giỏi$""), 1,
      REGEXMATCH(t,""^khá$""), 2,
      REGEXMATCH(t,""trung bình|bình thường|^4$""), 3,
      REGEXMATCH(t,""rớt""), 4,"&amp;"
      REGEXMATCH(t,""năm nhất|tân sinh viên|mới|chưa|không|sắp thi|chuẩn bị thi|kq|kết quả|chưa có|chưa biết""), 5,
      TRUE, 5
    ),
  5)
)"),5.0)</f>
        <v>5</v>
      </c>
      <c r="F504" s="17">
        <f>IFERROR(__xludf.DUMMYFUNCTION("LET(
  t, LOWER(TRIM(data_survey!M503)),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04" s="17">
        <f>if(data_survey!O503="Có", 1, 0)</f>
        <v>1</v>
      </c>
      <c r="H504" s="17">
        <f>if(data_survey!R503="", 0, data_survey!R503)</f>
        <v>1</v>
      </c>
      <c r="I504" s="17">
        <f>data_survey!W503</f>
        <v>20</v>
      </c>
      <c r="J504" s="17">
        <f>if(data_survey!AF503="Không áp lực", 0, if(data_survey!AF503="Có chút áp lực", 1, if(data_survey!AF503="Áp lực nhiều", 2, 3)))</f>
        <v>0</v>
      </c>
      <c r="K504" s="17">
        <f>SWITCH(data_survey!AG503,
 "Không ảnh hưởng",0,
 "Có chút ảnh hưởng",1,
 "Ảnh hưởng nhiều",2,
 "Ảnh hưởng rất nhiều",3)</f>
        <v>1</v>
      </c>
      <c r="L504" s="17">
        <f>SWITCH(data_survey!AD503,
 "Không",0,
 "Có một chút",1,
 "Rất lo lắng",2)</f>
        <v>2</v>
      </c>
      <c r="M504" s="17">
        <f>SWITCH(data_survey!AE503,
 "Không",0,
 "Có một chút",1,
 "Nhiều",2)</f>
        <v>0</v>
      </c>
      <c r="N504" s="17">
        <f>data_survey!BV503</f>
        <v>3</v>
      </c>
      <c r="O504" s="17">
        <f>SWITCH(data_survey!BY503,
 "Không",0,
 "Có",1,
 "Nhiều",2)</f>
        <v>1</v>
      </c>
      <c r="P504" s="17">
        <f>if(data_survey!BW503="Không", 0, 1)</f>
        <v>1</v>
      </c>
      <c r="Q504" s="17">
        <f>IF(OR(
ISNUMBER(SEARCH("cha",data_survey!BX503)),
ISNUMBER(SEARCH("mẹ",data_survey!BX503)),
ISNUMBER(SEARCH("ba mẹ",data_survey!BX503)),
ISNUMBER(SEARCH("bame",data_survey!BX503)),
ISNUMBER(SEARCH("gia đình",data_survey!BX503)),
ISNUMBER(SEARCH("chị",data_survey!BX503)),
ISNUMBER(SEARCH("anh",data_survey!BX503)),
ISNUMBER(SEARCH("ông bà",data_survey!BX503)),
ISNUMBER(SEARCH("giám hộ",data_survey!BX503))
),1,
IF(OR(
ISNUMBER(SEARCH("bản thân",data_survey!BX503)),
ISNUMBER(SEARCH("tự mình",data_survey!BX503)),
ISNUMBER(SEARCH("tự bản thân",data_survey!BX503)),
ISNUMBER(SEARCH("tiền đi làm",data_survey!BX503)),
ISNUMBER(SEARCH("nghiên cứu khoa học",data_survey!BX503)),
ISNUMBER(SEARCH("một nửa lo",data_survey!BX503))
),2,
IF(OR(
ISNUMBER(SEARCH("học bổng",data_survey!BX503)),
ISNUMBER(SEARCH("giảm học phí",data_survey!BX503)),
ISNUMBER(SEARCH("không cần HP",data_survey!BX503)),
ISNUMBER(SEARCH("sư phạm",data_survey!BX503))
),3,4)))</f>
        <v>1</v>
      </c>
      <c r="R504" s="17">
        <f>data_survey!AN503</f>
        <v>0</v>
      </c>
      <c r="S504" s="17">
        <f>data_survey!AJ503</f>
        <v>1</v>
      </c>
      <c r="T504" s="17">
        <f>data_survey!AJ503</f>
        <v>1</v>
      </c>
      <c r="U504" s="17">
        <f>data_survey!CI503</f>
        <v>1</v>
      </c>
      <c r="V504" s="17">
        <f>data_survey!CG503</f>
        <v>0</v>
      </c>
      <c r="W504" s="17">
        <f>data_survey!CE503</f>
        <v>0</v>
      </c>
      <c r="X504" s="17">
        <f>data_survey!CC503</f>
        <v>1</v>
      </c>
      <c r="Y504" s="17">
        <f>data_survey!CA503</f>
        <v>1</v>
      </c>
      <c r="Z504" s="17">
        <f>data_survey!BN503</f>
        <v>5</v>
      </c>
      <c r="AA504" s="17">
        <f>data_survey!BP503</f>
        <v>1</v>
      </c>
      <c r="AB504" s="17">
        <f>data_survey!BQ503</f>
        <v>2</v>
      </c>
      <c r="AC504" s="17">
        <f>data_survey!BT503</f>
        <v>0</v>
      </c>
      <c r="AD504" s="17">
        <f>data_survey!CU503</f>
        <v>0</v>
      </c>
      <c r="AE504" s="17">
        <f>data_survey!CV503</f>
        <v>1</v>
      </c>
      <c r="AF504" s="17">
        <f>data_survey!CW503</f>
        <v>0</v>
      </c>
      <c r="AG504" s="17">
        <f>data_survey!CO503</f>
        <v>0</v>
      </c>
      <c r="AH504" s="17">
        <f>data_survey!DA503</f>
        <v>0</v>
      </c>
      <c r="AI504" s="17">
        <f>data_survey!DC503</f>
        <v>0</v>
      </c>
      <c r="AJ504" s="17">
        <f>data_survey!DQ503</f>
        <v>0</v>
      </c>
      <c r="AK504" s="17">
        <f>data_survey!DF503</f>
        <v>0</v>
      </c>
      <c r="AL504" s="17">
        <f>if(AK504=1, data_survey!DN503, 0)</f>
        <v>0</v>
      </c>
      <c r="AM504" s="17">
        <f>data_survey!CM503</f>
        <v>6</v>
      </c>
      <c r="AN504" s="17">
        <f>data_survey!DH503</f>
        <v>0</v>
      </c>
      <c r="AO504" s="17">
        <f>data_survey!DJ503</f>
        <v>0</v>
      </c>
      <c r="AP504" s="17">
        <f>data_survey!DL503</f>
        <v>0</v>
      </c>
      <c r="AQ504" s="17">
        <f>data_survey!BC503</f>
        <v>2</v>
      </c>
      <c r="AR504" s="17">
        <f>data_survey!BD503</f>
        <v>2</v>
      </c>
      <c r="AS504" s="17">
        <f>data_survey!BE503</f>
        <v>2</v>
      </c>
      <c r="AT504" s="17">
        <f>data_survey!BF503</f>
        <v>1</v>
      </c>
      <c r="AU504" s="17">
        <f>data_survey!BG503</f>
        <v>2</v>
      </c>
      <c r="AV504" s="17">
        <f>data_survey!BH503</f>
        <v>1</v>
      </c>
      <c r="AW504" s="17">
        <f>data_survey!BI503</f>
        <v>2</v>
      </c>
      <c r="AX504" s="17">
        <f>data_survey!AP503</f>
        <v>1</v>
      </c>
      <c r="AY504" s="17">
        <f>data_survey!AQ503</f>
        <v>2</v>
      </c>
      <c r="AZ504" s="17">
        <f>data_survey!AR503</f>
        <v>3</v>
      </c>
      <c r="BA504" s="17">
        <f>data_survey!AS503</f>
        <v>2</v>
      </c>
      <c r="BB504" s="17">
        <f>data_survey!AT503</f>
        <v>3</v>
      </c>
      <c r="BC504" s="17">
        <f>data_survey!AU503</f>
        <v>2</v>
      </c>
      <c r="BD504" s="17">
        <f>data_survey!AV503</f>
        <v>2</v>
      </c>
      <c r="BE504" s="17">
        <f>data_survey!AW503</f>
        <v>1</v>
      </c>
      <c r="BF504" s="17">
        <f>data_survey!AX503</f>
        <v>1</v>
      </c>
      <c r="BG504" s="17"/>
    </row>
    <row r="505">
      <c r="A505" s="17">
        <f>if(data_survey!C504="Nam", 0, 1)</f>
        <v>1</v>
      </c>
      <c r="B505" s="17">
        <f>IFERROR(__xludf.DUMMYFUNCTION("LET(
  t, LOWER(TRIM(data_survey!E504)),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05" s="17">
        <f>IFERROR(__xludf.DUMMYFUNCTION("LET(
  t, LOWER(TRIM(data_survey!G504)),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505" s="17">
        <f>IFERROR(__xludf.DUMMYFUNCTION("LET(
  text, LOWER(data_survey!I504),
  IFERROR(
    IFS(
      REGEXMATCH(text,""ở cùng gia đình|ở trọ cùng gia đình""), 0,
      REGEXMATCH(text,""thuê trọ""), 1,
      REGEXMATCH(text,""ở ktx""), 2,
      REGEXMATCH(text,""có nhà tại khu vực đang học|c"&amp;"ó nhà|ở riêng tại chung cư""), 3,
      REGEXMATCH(text,""ở nhà người quen""), 4
    ),
  -1)
)"),0.0)</f>
        <v>0</v>
      </c>
      <c r="E505" s="17">
        <f>IFERROR(__xludf.DUMMYFUNCTION("LET(
  t, LOWER(TRIM(data_survey!K504)),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05" s="17">
        <f>IFERROR(__xludf.DUMMYFUNCTION("LET(
  t, LOWER(TRIM(data_survey!M504)),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05" s="17">
        <f>if(data_survey!O504="Có", 1, 0)</f>
        <v>1</v>
      </c>
      <c r="H505" s="17">
        <f>if(data_survey!R504="", 0, data_survey!R504)</f>
        <v>1</v>
      </c>
      <c r="I505" s="17">
        <f>data_survey!W504</f>
        <v>15</v>
      </c>
      <c r="J505" s="17">
        <f>if(data_survey!AF504="Không áp lực", 0, if(data_survey!AF504="Có chút áp lực", 1, if(data_survey!AF504="Áp lực nhiều", 2, 3)))</f>
        <v>1</v>
      </c>
      <c r="K505" s="17">
        <f>SWITCH(data_survey!AG504,
 "Không ảnh hưởng",0,
 "Có chút ảnh hưởng",1,
 "Ảnh hưởng nhiều",2,
 "Ảnh hưởng rất nhiều",3)</f>
        <v>1</v>
      </c>
      <c r="L505" s="17">
        <f>SWITCH(data_survey!AD504,
 "Không",0,
 "Có một chút",1,
 "Rất lo lắng",2)</f>
        <v>2</v>
      </c>
      <c r="M505" s="17">
        <f>SWITCH(data_survey!AE504,
 "Không",0,
 "Có một chút",1,
 "Nhiều",2)</f>
        <v>0</v>
      </c>
      <c r="N505" s="17">
        <f>data_survey!BV504</f>
        <v>3</v>
      </c>
      <c r="O505" s="17">
        <f>SWITCH(data_survey!BY504,
 "Không",0,
 "Có",1,
 "Nhiều",2)</f>
        <v>1</v>
      </c>
      <c r="P505" s="17">
        <f>if(data_survey!BW504="Không", 0, 1)</f>
        <v>1</v>
      </c>
      <c r="Q505" s="17">
        <f>IF(OR(
ISNUMBER(SEARCH("cha",data_survey!BX504)),
ISNUMBER(SEARCH("mẹ",data_survey!BX504)),
ISNUMBER(SEARCH("ba mẹ",data_survey!BX504)),
ISNUMBER(SEARCH("bame",data_survey!BX504)),
ISNUMBER(SEARCH("gia đình",data_survey!BX504)),
ISNUMBER(SEARCH("chị",data_survey!BX504)),
ISNUMBER(SEARCH("anh",data_survey!BX504)),
ISNUMBER(SEARCH("ông bà",data_survey!BX504)),
ISNUMBER(SEARCH("giám hộ",data_survey!BX504))
),1,
IF(OR(
ISNUMBER(SEARCH("bản thân",data_survey!BX504)),
ISNUMBER(SEARCH("tự mình",data_survey!BX504)),
ISNUMBER(SEARCH("tự bản thân",data_survey!BX504)),
ISNUMBER(SEARCH("tiền đi làm",data_survey!BX504)),
ISNUMBER(SEARCH("nghiên cứu khoa học",data_survey!BX504)),
ISNUMBER(SEARCH("một nửa lo",data_survey!BX504))
),2,
IF(OR(
ISNUMBER(SEARCH("học bổng",data_survey!BX504)),
ISNUMBER(SEARCH("giảm học phí",data_survey!BX504)),
ISNUMBER(SEARCH("không cần HP",data_survey!BX504)),
ISNUMBER(SEARCH("sư phạm",data_survey!BX504))
),3,4)))</f>
        <v>1</v>
      </c>
      <c r="R505" s="17">
        <f>data_survey!AN504</f>
        <v>2</v>
      </c>
      <c r="S505" s="17">
        <f>data_survey!AJ504</f>
        <v>1</v>
      </c>
      <c r="T505" s="17">
        <f>data_survey!AJ504</f>
        <v>1</v>
      </c>
      <c r="U505" s="17">
        <f>data_survey!CI504</f>
        <v>0</v>
      </c>
      <c r="V505" s="17">
        <f>data_survey!CG504</f>
        <v>1</v>
      </c>
      <c r="W505" s="17">
        <f>data_survey!CE504</f>
        <v>1</v>
      </c>
      <c r="X505" s="17">
        <f>data_survey!CC504</f>
        <v>1</v>
      </c>
      <c r="Y505" s="17">
        <f>data_survey!CA504</f>
        <v>1</v>
      </c>
      <c r="Z505" s="17">
        <f>data_survey!BN504</f>
        <v>3</v>
      </c>
      <c r="AA505" s="17">
        <f>data_survey!BP504</f>
        <v>1</v>
      </c>
      <c r="AB505" s="17">
        <f>data_survey!BQ504</f>
        <v>2</v>
      </c>
      <c r="AC505" s="17">
        <f>data_survey!BT504</f>
        <v>1</v>
      </c>
      <c r="AD505" s="17">
        <f>data_survey!CU504</f>
        <v>1</v>
      </c>
      <c r="AE505" s="17">
        <f>data_survey!CV504</f>
        <v>1</v>
      </c>
      <c r="AF505" s="17">
        <f>data_survey!CW504</f>
        <v>1</v>
      </c>
      <c r="AG505" s="17">
        <f>data_survey!CO504</f>
        <v>0</v>
      </c>
      <c r="AH505" s="17">
        <f>data_survey!DA504</f>
        <v>1</v>
      </c>
      <c r="AI505" s="17">
        <f>data_survey!DC504</f>
        <v>0</v>
      </c>
      <c r="AJ505" s="17">
        <f>data_survey!DQ504</f>
        <v>0</v>
      </c>
      <c r="AK505" s="17">
        <f>data_survey!DF504</f>
        <v>0</v>
      </c>
      <c r="AL505" s="17">
        <f>if(AK505=1, data_survey!DN504, 0)</f>
        <v>0</v>
      </c>
      <c r="AM505" s="17">
        <f>data_survey!CM504</f>
        <v>3.5</v>
      </c>
      <c r="AN505" s="17">
        <f>data_survey!DH504</f>
        <v>1</v>
      </c>
      <c r="AO505" s="17">
        <f>data_survey!DJ504</f>
        <v>0</v>
      </c>
      <c r="AP505" s="17">
        <f>data_survey!DL504</f>
        <v>0</v>
      </c>
      <c r="AQ505" s="17">
        <f>data_survey!BC504</f>
        <v>3</v>
      </c>
      <c r="AR505" s="17">
        <f>data_survey!BD504</f>
        <v>1</v>
      </c>
      <c r="AS505" s="17">
        <f>data_survey!BE504</f>
        <v>2</v>
      </c>
      <c r="AT505" s="17">
        <f>data_survey!BF504</f>
        <v>1</v>
      </c>
      <c r="AU505" s="17">
        <f>data_survey!BG504</f>
        <v>3</v>
      </c>
      <c r="AV505" s="17">
        <f>data_survey!BH504</f>
        <v>1</v>
      </c>
      <c r="AW505" s="17">
        <f>data_survey!BI504</f>
        <v>1</v>
      </c>
      <c r="AX505" s="17">
        <f>data_survey!AP504</f>
        <v>3</v>
      </c>
      <c r="AY505" s="17">
        <f>data_survey!AQ504</f>
        <v>3</v>
      </c>
      <c r="AZ505" s="17">
        <f>data_survey!AR504</f>
        <v>3</v>
      </c>
      <c r="BA505" s="17">
        <f>data_survey!AS504</f>
        <v>4</v>
      </c>
      <c r="BB505" s="17">
        <f>data_survey!AT504</f>
        <v>3</v>
      </c>
      <c r="BC505" s="17">
        <f>data_survey!AU504</f>
        <v>3</v>
      </c>
      <c r="BD505" s="17">
        <f>data_survey!AV504</f>
        <v>3</v>
      </c>
      <c r="BE505" s="17">
        <f>data_survey!AW504</f>
        <v>1</v>
      </c>
      <c r="BF505" s="17">
        <f>data_survey!AX504</f>
        <v>1</v>
      </c>
      <c r="BG505" s="17"/>
    </row>
    <row r="506">
      <c r="A506" s="17">
        <f>if(data_survey!C505="Nam", 0, 1)</f>
        <v>0</v>
      </c>
      <c r="B506" s="17">
        <f>IFERROR(__xludf.DUMMYFUNCTION("LET(
  t, LOWER(TRIM(data_survey!E505)),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06" s="17">
        <f>IFERROR(__xludf.DUMMYFUNCTION("LET(
  t, LOWER(TRIM(data_survey!G505)),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06" s="17">
        <f>IFERROR(__xludf.DUMMYFUNCTION("LET(
  text, LOWER(data_survey!I505),
  IFERROR(
    IFS(
      REGEXMATCH(text,""ở cùng gia đình|ở trọ cùng gia đình""), 0,
      REGEXMATCH(text,""thuê trọ""), 1,
      REGEXMATCH(text,""ở ktx""), 2,
      REGEXMATCH(text,""có nhà tại khu vực đang học|c"&amp;"ó nhà|ở riêng tại chung cư""), 3,
      REGEXMATCH(text,""ở nhà người quen""), 4
    ),
  -1)
)"),0.0)</f>
        <v>0</v>
      </c>
      <c r="E506" s="17">
        <f>IFERROR(__xludf.DUMMYFUNCTION("LET(
  t, LOWER(TRIM(data_survey!K505)),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06" s="17">
        <f>IFERROR(__xludf.DUMMYFUNCTION("LET(
  t, LOWER(TRIM(data_survey!M505)),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)"),0.0)</f>
        <v>0</v>
      </c>
      <c r="G506" s="17">
        <f>if(data_survey!O505="Có", 1, 0)</f>
        <v>1</v>
      </c>
      <c r="H506" s="17">
        <f>if(data_survey!R505="", 0, data_survey!R505)</f>
        <v>2</v>
      </c>
      <c r="I506" s="17">
        <f>data_survey!W505</f>
        <v>25</v>
      </c>
      <c r="J506" s="17">
        <f>if(data_survey!AF505="Không áp lực", 0, if(data_survey!AF505="Có chút áp lực", 1, if(data_survey!AF505="Áp lực nhiều", 2, 3)))</f>
        <v>0</v>
      </c>
      <c r="K506" s="17">
        <f>SWITCH(data_survey!AG505,
 "Không ảnh hưởng",0,
 "Có chút ảnh hưởng",1,
 "Ảnh hưởng nhiều",2,
 "Ảnh hưởng rất nhiều",3)</f>
        <v>0</v>
      </c>
      <c r="L506" s="17">
        <f>SWITCH(data_survey!AD505,
 "Không",0,
 "Có một chút",1,
 "Rất lo lắng",2)</f>
        <v>2</v>
      </c>
      <c r="M506" s="17">
        <f>SWITCH(data_survey!AE505,
 "Không",0,
 "Có một chút",1,
 "Nhiều",2)</f>
        <v>1</v>
      </c>
      <c r="N506" s="17">
        <f>data_survey!BV505</f>
        <v>3</v>
      </c>
      <c r="O506" s="17">
        <f>SWITCH(data_survey!BY505,
 "Không",0,
 "Có",1,
 "Nhiều",2)</f>
        <v>0</v>
      </c>
      <c r="P506" s="17">
        <f>if(data_survey!BW505="Không", 0, 1)</f>
        <v>1</v>
      </c>
      <c r="Q506" s="17">
        <f>IF(OR(
ISNUMBER(SEARCH("cha",data_survey!BX505)),
ISNUMBER(SEARCH("mẹ",data_survey!BX505)),
ISNUMBER(SEARCH("ba mẹ",data_survey!BX505)),
ISNUMBER(SEARCH("bame",data_survey!BX505)),
ISNUMBER(SEARCH("gia đình",data_survey!BX505)),
ISNUMBER(SEARCH("chị",data_survey!BX505)),
ISNUMBER(SEARCH("anh",data_survey!BX505)),
ISNUMBER(SEARCH("ông bà",data_survey!BX505)),
ISNUMBER(SEARCH("giám hộ",data_survey!BX505))
),1,
IF(OR(
ISNUMBER(SEARCH("bản thân",data_survey!BX505)),
ISNUMBER(SEARCH("tự mình",data_survey!BX505)),
ISNUMBER(SEARCH("tự bản thân",data_survey!BX505)),
ISNUMBER(SEARCH("tiền đi làm",data_survey!BX505)),
ISNUMBER(SEARCH("nghiên cứu khoa học",data_survey!BX505)),
ISNUMBER(SEARCH("một nửa lo",data_survey!BX505))
),2,
IF(OR(
ISNUMBER(SEARCH("học bổng",data_survey!BX505)),
ISNUMBER(SEARCH("giảm học phí",data_survey!BX505)),
ISNUMBER(SEARCH("không cần HP",data_survey!BX505)),
ISNUMBER(SEARCH("sư phạm",data_survey!BX505))
),3,4)))</f>
        <v>1</v>
      </c>
      <c r="R506" s="17">
        <f>data_survey!AN505</f>
        <v>0</v>
      </c>
      <c r="S506" s="17">
        <f>data_survey!AJ505</f>
        <v>1</v>
      </c>
      <c r="T506" s="17">
        <f>data_survey!AJ505</f>
        <v>1</v>
      </c>
      <c r="U506" s="17">
        <f>data_survey!CI505</f>
        <v>1</v>
      </c>
      <c r="V506" s="17">
        <f>data_survey!CG505</f>
        <v>0</v>
      </c>
      <c r="W506" s="17">
        <f>data_survey!CE505</f>
        <v>2</v>
      </c>
      <c r="X506" s="17">
        <f>data_survey!CC505</f>
        <v>2</v>
      </c>
      <c r="Y506" s="17">
        <f>data_survey!CA505</f>
        <v>1</v>
      </c>
      <c r="Z506" s="17">
        <f>data_survey!BN505</f>
        <v>4</v>
      </c>
      <c r="AA506" s="17">
        <f>data_survey!BP505</f>
        <v>0</v>
      </c>
      <c r="AB506" s="17">
        <f>data_survey!BQ505</f>
        <v>1</v>
      </c>
      <c r="AC506" s="17">
        <f>data_survey!BT505</f>
        <v>0</v>
      </c>
      <c r="AD506" s="17">
        <f>data_survey!CU505</f>
        <v>0</v>
      </c>
      <c r="AE506" s="17">
        <f>data_survey!CV505</f>
        <v>1</v>
      </c>
      <c r="AF506" s="17">
        <f>data_survey!CW505</f>
        <v>0</v>
      </c>
      <c r="AG506" s="17">
        <f>data_survey!CO505</f>
        <v>0</v>
      </c>
      <c r="AH506" s="17">
        <f>data_survey!DA505</f>
        <v>0</v>
      </c>
      <c r="AI506" s="17">
        <f>data_survey!DC505</f>
        <v>0</v>
      </c>
      <c r="AJ506" s="17">
        <f>data_survey!DQ505</f>
        <v>0</v>
      </c>
      <c r="AK506" s="17">
        <f>data_survey!DF505</f>
        <v>1</v>
      </c>
      <c r="AL506" s="17">
        <f>if(AK506=1, data_survey!DN505, 0)</f>
        <v>5</v>
      </c>
      <c r="AM506" s="17">
        <f>data_survey!CM505</f>
        <v>1.5</v>
      </c>
      <c r="AN506" s="17">
        <f>data_survey!DH505</f>
        <v>0</v>
      </c>
      <c r="AO506" s="17">
        <f>data_survey!DJ505</f>
        <v>0</v>
      </c>
      <c r="AP506" s="17">
        <f>data_survey!DL505</f>
        <v>0</v>
      </c>
      <c r="AQ506" s="17">
        <f>data_survey!BC505</f>
        <v>1</v>
      </c>
      <c r="AR506" s="17">
        <f>data_survey!BD505</f>
        <v>1</v>
      </c>
      <c r="AS506" s="17">
        <f>data_survey!BE505</f>
        <v>2</v>
      </c>
      <c r="AT506" s="17">
        <f>data_survey!BF505</f>
        <v>1</v>
      </c>
      <c r="AU506" s="17">
        <f>data_survey!BG505</f>
        <v>2</v>
      </c>
      <c r="AV506" s="17">
        <f>data_survey!BH505</f>
        <v>1</v>
      </c>
      <c r="AW506" s="17">
        <f>data_survey!BI505</f>
        <v>2</v>
      </c>
      <c r="AX506" s="17">
        <f>data_survey!AP505</f>
        <v>1</v>
      </c>
      <c r="AY506" s="17">
        <f>data_survey!AQ505</f>
        <v>1</v>
      </c>
      <c r="AZ506" s="17">
        <f>data_survey!AR505</f>
        <v>2</v>
      </c>
      <c r="BA506" s="17">
        <f>data_survey!AS505</f>
        <v>2</v>
      </c>
      <c r="BB506" s="17">
        <f>data_survey!AT505</f>
        <v>1</v>
      </c>
      <c r="BC506" s="17">
        <f>data_survey!AU505</f>
        <v>3</v>
      </c>
      <c r="BD506" s="17">
        <f>data_survey!AV505</f>
        <v>1</v>
      </c>
      <c r="BE506" s="17">
        <f>data_survey!AW505</f>
        <v>1</v>
      </c>
      <c r="BF506" s="17">
        <f>data_survey!AX505</f>
        <v>1</v>
      </c>
      <c r="BG506" s="17"/>
    </row>
    <row r="507">
      <c r="A507" s="17">
        <f>if(data_survey!C506="Nam", 0, 1)</f>
        <v>1</v>
      </c>
      <c r="B507" s="17">
        <f>IFERROR(__xludf.DUMMYFUNCTION("LET(
  t, LOWER(TRIM(data_survey!E506)),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507" s="17">
        <f>IFERROR(__xludf.DUMMYFUNCTION("LET(
  t, LOWER(TRIM(data_survey!G506)),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07" s="17">
        <f>IFERROR(__xludf.DUMMYFUNCTION("LET(
  text, LOWER(data_survey!I506),
  IFERROR(
    IFS(
      REGEXMATCH(text,""ở cùng gia đình|ở trọ cùng gia đình""), 0,
      REGEXMATCH(text,""thuê trọ""), 1,
      REGEXMATCH(text,""ở ktx""), 2,
      REGEXMATCH(text,""có nhà tại khu vực đang học|c"&amp;"ó nhà|ở riêng tại chung cư""), 3,
      REGEXMATCH(text,""ở nhà người quen""), 4
    ),
  -1)
)"),3.0)</f>
        <v>3</v>
      </c>
      <c r="E507" s="17">
        <f>IFERROR(__xludf.DUMMYFUNCTION("LET(
  t, LOWER(TRIM(data_survey!K506)),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07" s="17">
        <f>IFERROR(__xludf.DUMMYFUNCTION("LET(
  t, LOWER(TRIM(data_survey!M506)),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07" s="17">
        <f>if(data_survey!O506="Có", 1, 0)</f>
        <v>0</v>
      </c>
      <c r="H507" s="17">
        <f>if(data_survey!R506="", 0, data_survey!R506)</f>
        <v>0</v>
      </c>
      <c r="I507" s="17">
        <f>data_survey!W506</f>
        <v>0</v>
      </c>
      <c r="J507" s="17">
        <f>if(data_survey!AF506="Không áp lực", 0, if(data_survey!AF506="Có chút áp lực", 1, if(data_survey!AF506="Áp lực nhiều", 2, 3)))</f>
        <v>1</v>
      </c>
      <c r="K507" s="17">
        <f>SWITCH(data_survey!AG506,
 "Không ảnh hưởng",0,
 "Có chút ảnh hưởng",1,
 "Ảnh hưởng nhiều",2,
 "Ảnh hưởng rất nhiều",3)</f>
        <v>1</v>
      </c>
      <c r="L507" s="17">
        <f>SWITCH(data_survey!AD506,
 "Không",0,
 "Có một chút",1,
 "Rất lo lắng",2)</f>
        <v>1</v>
      </c>
      <c r="M507" s="17">
        <f>SWITCH(data_survey!AE506,
 "Không",0,
 "Có một chút",1,
 "Nhiều",2)</f>
        <v>0</v>
      </c>
      <c r="N507" s="17">
        <f>data_survey!BV506</f>
        <v>3</v>
      </c>
      <c r="O507" s="17">
        <f>SWITCH(data_survey!BY506,
 "Không",0,
 "Có",1,
 "Nhiều",2)</f>
        <v>0</v>
      </c>
      <c r="P507" s="17">
        <f>if(data_survey!BW506="Không", 0, 1)</f>
        <v>0</v>
      </c>
      <c r="Q507" s="17">
        <f>IF(OR(
ISNUMBER(SEARCH("cha",data_survey!BX506)),
ISNUMBER(SEARCH("mẹ",data_survey!BX506)),
ISNUMBER(SEARCH("ba mẹ",data_survey!BX506)),
ISNUMBER(SEARCH("bame",data_survey!BX506)),
ISNUMBER(SEARCH("gia đình",data_survey!BX506)),
ISNUMBER(SEARCH("chị",data_survey!BX506)),
ISNUMBER(SEARCH("anh",data_survey!BX506)),
ISNUMBER(SEARCH("ông bà",data_survey!BX506)),
ISNUMBER(SEARCH("giám hộ",data_survey!BX506))
),1,
IF(OR(
ISNUMBER(SEARCH("bản thân",data_survey!BX506)),
ISNUMBER(SEARCH("tự mình",data_survey!BX506)),
ISNUMBER(SEARCH("tự bản thân",data_survey!BX506)),
ISNUMBER(SEARCH("tiền đi làm",data_survey!BX506)),
ISNUMBER(SEARCH("nghiên cứu khoa học",data_survey!BX506)),
ISNUMBER(SEARCH("một nửa lo",data_survey!BX506))
),2,
IF(OR(
ISNUMBER(SEARCH("học bổng",data_survey!BX506)),
ISNUMBER(SEARCH("giảm học phí",data_survey!BX506)),
ISNUMBER(SEARCH("không cần HP",data_survey!BX506)),
ISNUMBER(SEARCH("sư phạm",data_survey!BX506))
),3,4)))</f>
        <v>2</v>
      </c>
      <c r="R507" s="17">
        <f>data_survey!AN506</f>
        <v>1</v>
      </c>
      <c r="S507" s="17">
        <f>data_survey!AJ506</f>
        <v>3</v>
      </c>
      <c r="T507" s="17">
        <f>data_survey!AJ506</f>
        <v>3</v>
      </c>
      <c r="U507" s="17">
        <f>data_survey!CI506</f>
        <v>0</v>
      </c>
      <c r="V507" s="17">
        <f>data_survey!CG506</f>
        <v>0</v>
      </c>
      <c r="W507" s="17">
        <f>data_survey!CE506</f>
        <v>0</v>
      </c>
      <c r="X507" s="17">
        <f>data_survey!CC506</f>
        <v>0</v>
      </c>
      <c r="Y507" s="17">
        <f>data_survey!CA506</f>
        <v>0</v>
      </c>
      <c r="Z507" s="17">
        <f>data_survey!BN506</f>
        <v>2</v>
      </c>
      <c r="AA507" s="17">
        <f>data_survey!BP506</f>
        <v>0</v>
      </c>
      <c r="AB507" s="17">
        <f>data_survey!BQ506</f>
        <v>1</v>
      </c>
      <c r="AC507" s="17">
        <f>data_survey!BT506</f>
        <v>1</v>
      </c>
      <c r="AD507" s="17">
        <f>data_survey!CU506</f>
        <v>0</v>
      </c>
      <c r="AE507" s="17">
        <f>data_survey!CV506</f>
        <v>1</v>
      </c>
      <c r="AF507" s="17">
        <f>data_survey!CW506</f>
        <v>0</v>
      </c>
      <c r="AG507" s="17">
        <f>data_survey!CO506</f>
        <v>0</v>
      </c>
      <c r="AH507" s="17">
        <f>data_survey!DA506</f>
        <v>0</v>
      </c>
      <c r="AI507" s="17">
        <f>data_survey!DC506</f>
        <v>0</v>
      </c>
      <c r="AJ507" s="17">
        <f>data_survey!DQ506</f>
        <v>1</v>
      </c>
      <c r="AK507" s="17">
        <f>data_survey!DF506</f>
        <v>1</v>
      </c>
      <c r="AL507" s="17">
        <f>if(AK507=1, data_survey!DN506, 0)</f>
        <v>3.5</v>
      </c>
      <c r="AM507" s="17">
        <f>data_survey!CM506</f>
        <v>1.5</v>
      </c>
      <c r="AN507" s="17">
        <f>data_survey!DH506</f>
        <v>0</v>
      </c>
      <c r="AO507" s="17">
        <f>data_survey!DJ506</f>
        <v>0</v>
      </c>
      <c r="AP507" s="17">
        <f>data_survey!DL506</f>
        <v>2</v>
      </c>
      <c r="AQ507" s="17">
        <f>data_survey!BC506</f>
        <v>2</v>
      </c>
      <c r="AR507" s="17">
        <f>data_survey!BD506</f>
        <v>1</v>
      </c>
      <c r="AS507" s="17">
        <f>data_survey!BE506</f>
        <v>1</v>
      </c>
      <c r="AT507" s="17">
        <f>data_survey!BF506</f>
        <v>1</v>
      </c>
      <c r="AU507" s="17">
        <f>data_survey!BG506</f>
        <v>2</v>
      </c>
      <c r="AV507" s="17">
        <f>data_survey!BH506</f>
        <v>1</v>
      </c>
      <c r="AW507" s="17">
        <f>data_survey!BI506</f>
        <v>1</v>
      </c>
      <c r="AX507" s="17">
        <f>data_survey!AP506</f>
        <v>1</v>
      </c>
      <c r="AY507" s="17">
        <f>data_survey!AQ506</f>
        <v>1</v>
      </c>
      <c r="AZ507" s="17">
        <f>data_survey!AR506</f>
        <v>2</v>
      </c>
      <c r="BA507" s="17">
        <f>data_survey!AS506</f>
        <v>1</v>
      </c>
      <c r="BB507" s="17">
        <f>data_survey!AT506</f>
        <v>1</v>
      </c>
      <c r="BC507" s="17">
        <f>data_survey!AU506</f>
        <v>1</v>
      </c>
      <c r="BD507" s="17">
        <f>data_survey!AV506</f>
        <v>1</v>
      </c>
      <c r="BE507" s="17">
        <f>data_survey!AW506</f>
        <v>1</v>
      </c>
      <c r="BF507" s="17">
        <f>data_survey!AX506</f>
        <v>1</v>
      </c>
      <c r="BG507" s="17"/>
    </row>
    <row r="508">
      <c r="A508" s="17">
        <f>if(data_survey!C507="Nam", 0, 1)</f>
        <v>0</v>
      </c>
      <c r="B508" s="17">
        <f>IFERROR(__xludf.DUMMYFUNCTION("LET(
  t, LOWER(TRIM(data_survey!E507)),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508" s="17">
        <f>IFERROR(__xludf.DUMMYFUNCTION("LET(
  t, LOWER(TRIM(data_survey!G507)),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508" s="17">
        <f>IFERROR(__xludf.DUMMYFUNCTION("LET(
  text, LOWER(data_survey!I507),
  IFERROR(
    IFS(
      REGEXMATCH(text,""ở cùng gia đình|ở trọ cùng gia đình""), 0,
      REGEXMATCH(text,""thuê trọ""), 1,
      REGEXMATCH(text,""ở ktx""), 2,
      REGEXMATCH(text,""có nhà tại khu vực đang học|c"&amp;"ó nhà|ở riêng tại chung cư""), 3,
      REGEXMATCH(text,""ở nhà người quen""), 4
    ),
  -1)
)"),1.0)</f>
        <v>1</v>
      </c>
      <c r="E508" s="17">
        <f>IFERROR(__xludf.DUMMYFUNCTION("LET(
  t, LOWER(TRIM(data_survey!K507)),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08" s="17">
        <f>IFERROR(__xludf.DUMMYFUNCTION("LET(
  t, LOWER(TRIM(data_survey!M507)),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08" s="17">
        <f>if(data_survey!O507="Có", 1, 0)</f>
        <v>1</v>
      </c>
      <c r="H508" s="17">
        <f>if(data_survey!R507="", 0, data_survey!R507)</f>
        <v>2</v>
      </c>
      <c r="I508" s="17">
        <f>data_survey!W507</f>
        <v>40</v>
      </c>
      <c r="J508" s="17">
        <f>if(data_survey!AF507="Không áp lực", 0, if(data_survey!AF507="Có chút áp lực", 1, if(data_survey!AF507="Áp lực nhiều", 2, 3)))</f>
        <v>2</v>
      </c>
      <c r="K508" s="17">
        <f>SWITCH(data_survey!AG507,
 "Không ảnh hưởng",0,
 "Có chút ảnh hưởng",1,
 "Ảnh hưởng nhiều",2,
 "Ảnh hưởng rất nhiều",3)</f>
        <v>1</v>
      </c>
      <c r="L508" s="17">
        <f>SWITCH(data_survey!AD507,
 "Không",0,
 "Có một chút",1,
 "Rất lo lắng",2)</f>
        <v>2</v>
      </c>
      <c r="M508" s="17">
        <f>SWITCH(data_survey!AE507,
 "Không",0,
 "Có một chút",1,
 "Nhiều",2)</f>
        <v>1</v>
      </c>
      <c r="N508" s="17">
        <f>data_survey!BV507</f>
        <v>3</v>
      </c>
      <c r="O508" s="17">
        <f>SWITCH(data_survey!BY507,
 "Không",0,
 "Có",1,
 "Nhiều",2)</f>
        <v>1</v>
      </c>
      <c r="P508" s="17">
        <f>if(data_survey!BW507="Không", 0, 1)</f>
        <v>1</v>
      </c>
      <c r="Q508" s="17">
        <f>IF(OR(
ISNUMBER(SEARCH("cha",data_survey!BX507)),
ISNUMBER(SEARCH("mẹ",data_survey!BX507)),
ISNUMBER(SEARCH("ba mẹ",data_survey!BX507)),
ISNUMBER(SEARCH("bame",data_survey!BX507)),
ISNUMBER(SEARCH("gia đình",data_survey!BX507)),
ISNUMBER(SEARCH("chị",data_survey!BX507)),
ISNUMBER(SEARCH("anh",data_survey!BX507)),
ISNUMBER(SEARCH("ông bà",data_survey!BX507)),
ISNUMBER(SEARCH("giám hộ",data_survey!BX507))
),1,
IF(OR(
ISNUMBER(SEARCH("bản thân",data_survey!BX507)),
ISNUMBER(SEARCH("tự mình",data_survey!BX507)),
ISNUMBER(SEARCH("tự bản thân",data_survey!BX507)),
ISNUMBER(SEARCH("tiền đi làm",data_survey!BX507)),
ISNUMBER(SEARCH("nghiên cứu khoa học",data_survey!BX507)),
ISNUMBER(SEARCH("một nửa lo",data_survey!BX507))
),2,
IF(OR(
ISNUMBER(SEARCH("học bổng",data_survey!BX507)),
ISNUMBER(SEARCH("giảm học phí",data_survey!BX507)),
ISNUMBER(SEARCH("không cần HP",data_survey!BX507)),
ISNUMBER(SEARCH("sư phạm",data_survey!BX507))
),3,4)))</f>
        <v>4</v>
      </c>
      <c r="R508" s="17">
        <f>data_survey!AN507</f>
        <v>0</v>
      </c>
      <c r="S508" s="17">
        <f>data_survey!AJ507</f>
        <v>1</v>
      </c>
      <c r="T508" s="17">
        <f>data_survey!AJ507</f>
        <v>1</v>
      </c>
      <c r="U508" s="17">
        <f>data_survey!CI507</f>
        <v>0</v>
      </c>
      <c r="V508" s="17">
        <f>data_survey!CG507</f>
        <v>1</v>
      </c>
      <c r="W508" s="17">
        <f>data_survey!CE507</f>
        <v>1</v>
      </c>
      <c r="X508" s="17">
        <f>data_survey!CC507</f>
        <v>1</v>
      </c>
      <c r="Y508" s="17">
        <f>data_survey!CA507</f>
        <v>1</v>
      </c>
      <c r="Z508" s="17">
        <f>data_survey!BN507</f>
        <v>1</v>
      </c>
      <c r="AA508" s="17">
        <f>data_survey!BP507</f>
        <v>0</v>
      </c>
      <c r="AB508" s="17">
        <f>data_survey!BQ507</f>
        <v>1</v>
      </c>
      <c r="AC508" s="17">
        <f>data_survey!BT507</f>
        <v>0</v>
      </c>
      <c r="AD508" s="17">
        <f>data_survey!CU507</f>
        <v>0</v>
      </c>
      <c r="AE508" s="17">
        <f>data_survey!CV507</f>
        <v>0</v>
      </c>
      <c r="AF508" s="17">
        <f>data_survey!CW507</f>
        <v>0</v>
      </c>
      <c r="AG508" s="17">
        <f>data_survey!CO507</f>
        <v>0</v>
      </c>
      <c r="AH508" s="17">
        <f>data_survey!DA507</f>
        <v>0</v>
      </c>
      <c r="AI508" s="17">
        <f>data_survey!DC507</f>
        <v>0</v>
      </c>
      <c r="AJ508" s="17">
        <f>data_survey!DQ507</f>
        <v>0</v>
      </c>
      <c r="AK508" s="17">
        <f>data_survey!DF507</f>
        <v>1</v>
      </c>
      <c r="AL508" s="17">
        <f>if(AK508=1, data_survey!DN507, 0)</f>
        <v>1.5</v>
      </c>
      <c r="AM508" s="17">
        <f>data_survey!CM507</f>
        <v>1.5</v>
      </c>
      <c r="AN508" s="17">
        <f>data_survey!DH507</f>
        <v>0</v>
      </c>
      <c r="AO508" s="17">
        <f>data_survey!DJ507</f>
        <v>0</v>
      </c>
      <c r="AP508" s="17">
        <f>data_survey!DL507</f>
        <v>0</v>
      </c>
      <c r="AQ508" s="17">
        <f>data_survey!BC507</f>
        <v>1</v>
      </c>
      <c r="AR508" s="17">
        <f>data_survey!BD507</f>
        <v>1</v>
      </c>
      <c r="AS508" s="17">
        <f>data_survey!BE507</f>
        <v>2</v>
      </c>
      <c r="AT508" s="17">
        <f>data_survey!BF507</f>
        <v>2</v>
      </c>
      <c r="AU508" s="17">
        <f>data_survey!BG507</f>
        <v>2</v>
      </c>
      <c r="AV508" s="17">
        <f>data_survey!BH507</f>
        <v>1</v>
      </c>
      <c r="AW508" s="17">
        <f>data_survey!BI507</f>
        <v>1</v>
      </c>
      <c r="AX508" s="17">
        <f>data_survey!AP507</f>
        <v>3</v>
      </c>
      <c r="AY508" s="17">
        <f>data_survey!AQ507</f>
        <v>1</v>
      </c>
      <c r="AZ508" s="17">
        <f>data_survey!AR507</f>
        <v>2</v>
      </c>
      <c r="BA508" s="17">
        <f>data_survey!AS507</f>
        <v>1</v>
      </c>
      <c r="BB508" s="17">
        <f>data_survey!AT507</f>
        <v>1</v>
      </c>
      <c r="BC508" s="17">
        <f>data_survey!AU507</f>
        <v>2</v>
      </c>
      <c r="BD508" s="17">
        <f>data_survey!AV507</f>
        <v>2</v>
      </c>
      <c r="BE508" s="17">
        <f>data_survey!AW507</f>
        <v>2</v>
      </c>
      <c r="BF508" s="17">
        <f>data_survey!AX507</f>
        <v>1</v>
      </c>
      <c r="BG508" s="17"/>
    </row>
    <row r="509">
      <c r="A509" s="17">
        <f>if(data_survey!C508="Nam", 0, 1)</f>
        <v>0</v>
      </c>
      <c r="B509" s="17">
        <f>IFERROR(__xludf.DUMMYFUNCTION("LET(
  t, LOWER(TRIM(data_survey!E508)),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09" s="17">
        <f>IFERROR(__xludf.DUMMYFUNCTION("LET(
  t, LOWER(TRIM(data_survey!G508)),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09" s="17">
        <f>IFERROR(__xludf.DUMMYFUNCTION("LET(
  text, LOWER(data_survey!I508),
  IFERROR(
    IFS(
      REGEXMATCH(text,""ở cùng gia đình|ở trọ cùng gia đình""), 0,
      REGEXMATCH(text,""thuê trọ""), 1,
      REGEXMATCH(text,""ở ktx""), 2,
      REGEXMATCH(text,""có nhà tại khu vực đang học|c"&amp;"ó nhà|ở riêng tại chung cư""), 3,
      REGEXMATCH(text,""ở nhà người quen""), 4
    ),
  -1)
)"),0.0)</f>
        <v>0</v>
      </c>
      <c r="E509" s="17">
        <f>IFERROR(__xludf.DUMMYFUNCTION("LET(
  t, LOWER(TRIM(data_survey!K508)),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09" s="17">
        <f>IFERROR(__xludf.DUMMYFUNCTION("LET(
  t, LOWER(TRIM(data_survey!M508)),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09" s="17">
        <f>if(data_survey!O508="Có", 1, 0)</f>
        <v>0</v>
      </c>
      <c r="H509" s="17">
        <f>if(data_survey!R508="", 0, data_survey!R508)</f>
        <v>0</v>
      </c>
      <c r="I509" s="17">
        <f>data_survey!W508</f>
        <v>0</v>
      </c>
      <c r="J509" s="17">
        <f>if(data_survey!AF508="Không áp lực", 0, if(data_survey!AF508="Có chút áp lực", 1, if(data_survey!AF508="Áp lực nhiều", 2, 3)))</f>
        <v>0</v>
      </c>
      <c r="K509" s="17">
        <f>SWITCH(data_survey!AG508,
 "Không ảnh hưởng",0,
 "Có chút ảnh hưởng",1,
 "Ảnh hưởng nhiều",2,
 "Ảnh hưởng rất nhiều",3)</f>
        <v>0</v>
      </c>
      <c r="L509" s="17">
        <f>SWITCH(data_survey!AD508,
 "Không",0,
 "Có một chút",1,
 "Rất lo lắng",2)</f>
        <v>1</v>
      </c>
      <c r="M509" s="17">
        <f>SWITCH(data_survey!AE508,
 "Không",0,
 "Có một chút",1,
 "Nhiều",2)</f>
        <v>0</v>
      </c>
      <c r="N509" s="17">
        <f>data_survey!BV508</f>
        <v>3</v>
      </c>
      <c r="O509" s="17">
        <f>SWITCH(data_survey!BY508,
 "Không",0,
 "Có",1,
 "Nhiều",2)</f>
        <v>1</v>
      </c>
      <c r="P509" s="17">
        <f>if(data_survey!BW508="Không", 0, 1)</f>
        <v>1</v>
      </c>
      <c r="Q509" s="17">
        <f>IF(OR(
ISNUMBER(SEARCH("cha",data_survey!BX508)),
ISNUMBER(SEARCH("mẹ",data_survey!BX508)),
ISNUMBER(SEARCH("ba mẹ",data_survey!BX508)),
ISNUMBER(SEARCH("bame",data_survey!BX508)),
ISNUMBER(SEARCH("gia đình",data_survey!BX508)),
ISNUMBER(SEARCH("chị",data_survey!BX508)),
ISNUMBER(SEARCH("anh",data_survey!BX508)),
ISNUMBER(SEARCH("ông bà",data_survey!BX508)),
ISNUMBER(SEARCH("giám hộ",data_survey!BX508))
),1,
IF(OR(
ISNUMBER(SEARCH("bản thân",data_survey!BX508)),
ISNUMBER(SEARCH("tự mình",data_survey!BX508)),
ISNUMBER(SEARCH("tự bản thân",data_survey!BX508)),
ISNUMBER(SEARCH("tiền đi làm",data_survey!BX508)),
ISNUMBER(SEARCH("nghiên cứu khoa học",data_survey!BX508)),
ISNUMBER(SEARCH("một nửa lo",data_survey!BX508))
),2,
IF(OR(
ISNUMBER(SEARCH("học bổng",data_survey!BX508)),
ISNUMBER(SEARCH("giảm học phí",data_survey!BX508)),
ISNUMBER(SEARCH("không cần HP",data_survey!BX508)),
ISNUMBER(SEARCH("sư phạm",data_survey!BX508))
),3,4)))</f>
        <v>1</v>
      </c>
      <c r="R509" s="17">
        <f>data_survey!AN508</f>
        <v>1</v>
      </c>
      <c r="S509" s="17">
        <f>data_survey!AJ508</f>
        <v>1</v>
      </c>
      <c r="T509" s="17">
        <f>data_survey!AJ508</f>
        <v>1</v>
      </c>
      <c r="U509" s="17">
        <f>data_survey!CI508</f>
        <v>1</v>
      </c>
      <c r="V509" s="17">
        <f>data_survey!CG508</f>
        <v>1</v>
      </c>
      <c r="W509" s="17">
        <f>data_survey!CE508</f>
        <v>1</v>
      </c>
      <c r="X509" s="17">
        <f>data_survey!CC508</f>
        <v>1</v>
      </c>
      <c r="Y509" s="17">
        <f>data_survey!CA508</f>
        <v>1</v>
      </c>
      <c r="Z509" s="17">
        <f>data_survey!BN508</f>
        <v>5</v>
      </c>
      <c r="AA509" s="17">
        <f>data_survey!BP508</f>
        <v>0</v>
      </c>
      <c r="AB509" s="17">
        <f>data_survey!BQ508</f>
        <v>1</v>
      </c>
      <c r="AC509" s="17">
        <f>data_survey!BT508</f>
        <v>0</v>
      </c>
      <c r="AD509" s="17">
        <f>data_survey!CU508</f>
        <v>0</v>
      </c>
      <c r="AE509" s="17">
        <f>data_survey!CV508</f>
        <v>0</v>
      </c>
      <c r="AF509" s="17">
        <f>data_survey!CW508</f>
        <v>0</v>
      </c>
      <c r="AG509" s="17">
        <f>data_survey!CO508</f>
        <v>1</v>
      </c>
      <c r="AH509" s="17">
        <f>data_survey!DA508</f>
        <v>0</v>
      </c>
      <c r="AI509" s="17">
        <f>data_survey!DC508</f>
        <v>0</v>
      </c>
      <c r="AJ509" s="17">
        <f>data_survey!DQ508</f>
        <v>0</v>
      </c>
      <c r="AK509" s="17">
        <f>data_survey!DF508</f>
        <v>1</v>
      </c>
      <c r="AL509" s="17">
        <f>if(AK509=1, data_survey!DN508, 0)</f>
        <v>1.5</v>
      </c>
      <c r="AM509" s="17">
        <f>data_survey!CM508</f>
        <v>3.5</v>
      </c>
      <c r="AN509" s="17">
        <f>data_survey!DH508</f>
        <v>0</v>
      </c>
      <c r="AO509" s="17">
        <f>data_survey!DJ508</f>
        <v>0</v>
      </c>
      <c r="AP509" s="17">
        <f>data_survey!DL508</f>
        <v>0</v>
      </c>
      <c r="AQ509" s="17">
        <f>data_survey!BC508</f>
        <v>1</v>
      </c>
      <c r="AR509" s="17">
        <f>data_survey!BD508</f>
        <v>1</v>
      </c>
      <c r="AS509" s="17">
        <f>data_survey!BE508</f>
        <v>1</v>
      </c>
      <c r="AT509" s="17">
        <f>data_survey!BF508</f>
        <v>1</v>
      </c>
      <c r="AU509" s="17">
        <f>data_survey!BG508</f>
        <v>4</v>
      </c>
      <c r="AV509" s="17">
        <f>data_survey!BH508</f>
        <v>1</v>
      </c>
      <c r="AW509" s="17">
        <f>data_survey!BI508</f>
        <v>2</v>
      </c>
      <c r="AX509" s="17">
        <f>data_survey!AP508</f>
        <v>4</v>
      </c>
      <c r="AY509" s="17">
        <f>data_survey!AQ508</f>
        <v>2</v>
      </c>
      <c r="AZ509" s="17">
        <f>data_survey!AR508</f>
        <v>1</v>
      </c>
      <c r="BA509" s="17">
        <f>data_survey!AS508</f>
        <v>4</v>
      </c>
      <c r="BB509" s="17">
        <f>data_survey!AT508</f>
        <v>3</v>
      </c>
      <c r="BC509" s="17">
        <f>data_survey!AU508</f>
        <v>1</v>
      </c>
      <c r="BD509" s="17">
        <f>data_survey!AV508</f>
        <v>3</v>
      </c>
      <c r="BE509" s="17">
        <f>data_survey!AW508</f>
        <v>3</v>
      </c>
      <c r="BF509" s="17">
        <f>data_survey!AX508</f>
        <v>3</v>
      </c>
      <c r="BG509" s="17"/>
    </row>
    <row r="510">
      <c r="A510" s="17">
        <f>if(data_survey!C509="Nam", 0, 1)</f>
        <v>0</v>
      </c>
      <c r="B510" s="17">
        <f>IFERROR(__xludf.DUMMYFUNCTION("LET(
  t, LOWER(TRIM(data_survey!E509)),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10" s="17">
        <f>IFERROR(__xludf.DUMMYFUNCTION("LET(
  t, LOWER(TRIM(data_survey!G509)),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10" s="17">
        <f>IFERROR(__xludf.DUMMYFUNCTION("LET(
  text, LOWER(data_survey!I509),
  IFERROR(
    IFS(
      REGEXMATCH(text,""ở cùng gia đình|ở trọ cùng gia đình""), 0,
      REGEXMATCH(text,""thuê trọ""), 1,
      REGEXMATCH(text,""ở ktx""), 2,
      REGEXMATCH(text,""có nhà tại khu vực đang học|c"&amp;"ó nhà|ở riêng tại chung cư""), 3,
      REGEXMATCH(text,""ở nhà người quen""), 4
    ),
  -1)
)"),1.0)</f>
        <v>1</v>
      </c>
      <c r="E510" s="17">
        <f>IFERROR(__xludf.DUMMYFUNCTION("LET(
  t, LOWER(TRIM(data_survey!K509)),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10" s="17">
        <f>IFERROR(__xludf.DUMMYFUNCTION("LET(
  t, LOWER(TRIM(data_survey!M509)),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10" s="17">
        <f>if(data_survey!O509="Có", 1, 0)</f>
        <v>0</v>
      </c>
      <c r="H510" s="17">
        <f>if(data_survey!R509="", 0, data_survey!R509)</f>
        <v>0</v>
      </c>
      <c r="I510" s="17">
        <f>data_survey!W509</f>
        <v>0</v>
      </c>
      <c r="J510" s="17">
        <f>if(data_survey!AF509="Không áp lực", 0, if(data_survey!AF509="Có chút áp lực", 1, if(data_survey!AF509="Áp lực nhiều", 2, 3)))</f>
        <v>1</v>
      </c>
      <c r="K510" s="17">
        <f>SWITCH(data_survey!AG509,
 "Không ảnh hưởng",0,
 "Có chút ảnh hưởng",1,
 "Ảnh hưởng nhiều",2,
 "Ảnh hưởng rất nhiều",3)</f>
        <v>1</v>
      </c>
      <c r="L510" s="17">
        <f>SWITCH(data_survey!AD509,
 "Không",0,
 "Có một chút",1,
 "Rất lo lắng",2)</f>
        <v>2</v>
      </c>
      <c r="M510" s="17">
        <f>SWITCH(data_survey!AE509,
 "Không",0,
 "Có một chút",1,
 "Nhiều",2)</f>
        <v>1</v>
      </c>
      <c r="N510" s="17">
        <f>data_survey!BV509</f>
        <v>3</v>
      </c>
      <c r="O510" s="17">
        <f>SWITCH(data_survey!BY509,
 "Không",0,
 "Có",1,
 "Nhiều",2)</f>
        <v>0</v>
      </c>
      <c r="P510" s="17">
        <f>if(data_survey!BW509="Không", 0, 1)</f>
        <v>0</v>
      </c>
      <c r="Q510" s="17">
        <f>IF(OR(
ISNUMBER(SEARCH("cha",data_survey!BX509)),
ISNUMBER(SEARCH("mẹ",data_survey!BX509)),
ISNUMBER(SEARCH("ba mẹ",data_survey!BX509)),
ISNUMBER(SEARCH("bame",data_survey!BX509)),
ISNUMBER(SEARCH("gia đình",data_survey!BX509)),
ISNUMBER(SEARCH("chị",data_survey!BX509)),
ISNUMBER(SEARCH("anh",data_survey!BX509)),
ISNUMBER(SEARCH("ông bà",data_survey!BX509)),
ISNUMBER(SEARCH("giám hộ",data_survey!BX509))
),1,
IF(OR(
ISNUMBER(SEARCH("bản thân",data_survey!BX509)),
ISNUMBER(SEARCH("tự mình",data_survey!BX509)),
ISNUMBER(SEARCH("tự bản thân",data_survey!BX509)),
ISNUMBER(SEARCH("tiền đi làm",data_survey!BX509)),
ISNUMBER(SEARCH("nghiên cứu khoa học",data_survey!BX509)),
ISNUMBER(SEARCH("một nửa lo",data_survey!BX509))
),2,
IF(OR(
ISNUMBER(SEARCH("học bổng",data_survey!BX509)),
ISNUMBER(SEARCH("giảm học phí",data_survey!BX509)),
ISNUMBER(SEARCH("không cần HP",data_survey!BX509)),
ISNUMBER(SEARCH("sư phạm",data_survey!BX509))
),3,4)))</f>
        <v>1</v>
      </c>
      <c r="R510" s="17">
        <f>data_survey!AN509</f>
        <v>0</v>
      </c>
      <c r="S510" s="17">
        <f>data_survey!AJ509</f>
        <v>0</v>
      </c>
      <c r="T510" s="17">
        <f>data_survey!AJ509</f>
        <v>0</v>
      </c>
      <c r="U510" s="17">
        <f>data_survey!CI509</f>
        <v>0</v>
      </c>
      <c r="V510" s="17">
        <f>data_survey!CG509</f>
        <v>0</v>
      </c>
      <c r="W510" s="17">
        <f>data_survey!CE509</f>
        <v>2</v>
      </c>
      <c r="X510" s="17">
        <f>data_survey!CC509</f>
        <v>2</v>
      </c>
      <c r="Y510" s="17">
        <f>data_survey!CA509</f>
        <v>1</v>
      </c>
      <c r="Z510" s="17">
        <f>data_survey!BN509</f>
        <v>2</v>
      </c>
      <c r="AA510" s="17">
        <f>data_survey!BP509</f>
        <v>0</v>
      </c>
      <c r="AB510" s="17">
        <f>data_survey!BQ509</f>
        <v>1</v>
      </c>
      <c r="AC510" s="17">
        <f>data_survey!BT509</f>
        <v>0</v>
      </c>
      <c r="AD510" s="17">
        <f>data_survey!CU509</f>
        <v>0</v>
      </c>
      <c r="AE510" s="17">
        <f>data_survey!CV509</f>
        <v>0</v>
      </c>
      <c r="AF510" s="17">
        <f>data_survey!CW509</f>
        <v>0</v>
      </c>
      <c r="AG510" s="17">
        <f>data_survey!CO509</f>
        <v>0</v>
      </c>
      <c r="AH510" s="17">
        <f>data_survey!DA509</f>
        <v>1</v>
      </c>
      <c r="AI510" s="17">
        <f>data_survey!DC509</f>
        <v>1</v>
      </c>
      <c r="AJ510" s="17">
        <f>data_survey!DQ509</f>
        <v>0</v>
      </c>
      <c r="AK510" s="17">
        <f>data_survey!DF509</f>
        <v>0</v>
      </c>
      <c r="AL510" s="17">
        <f>if(AK510=1, data_survey!DN509, 0)</f>
        <v>0</v>
      </c>
      <c r="AM510" s="17">
        <f>data_survey!CM509</f>
        <v>6</v>
      </c>
      <c r="AN510" s="17">
        <f>data_survey!DH509</f>
        <v>0</v>
      </c>
      <c r="AO510" s="17">
        <f>data_survey!DJ509</f>
        <v>0</v>
      </c>
      <c r="AP510" s="17">
        <f>data_survey!DL509</f>
        <v>0</v>
      </c>
      <c r="AQ510" s="17">
        <f>data_survey!BC509</f>
        <v>2</v>
      </c>
      <c r="AR510" s="17">
        <f>data_survey!BD509</f>
        <v>1</v>
      </c>
      <c r="AS510" s="17">
        <f>data_survey!BE509</f>
        <v>3</v>
      </c>
      <c r="AT510" s="17">
        <f>data_survey!BF509</f>
        <v>3</v>
      </c>
      <c r="AU510" s="17">
        <f>data_survey!BG509</f>
        <v>3</v>
      </c>
      <c r="AV510" s="17">
        <f>data_survey!BH509</f>
        <v>2</v>
      </c>
      <c r="AW510" s="17">
        <f>data_survey!BI509</f>
        <v>2</v>
      </c>
      <c r="AX510" s="17">
        <f>data_survey!AP509</f>
        <v>2</v>
      </c>
      <c r="AY510" s="17">
        <f>data_survey!AQ509</f>
        <v>1</v>
      </c>
      <c r="AZ510" s="17">
        <f>data_survey!AR509</f>
        <v>3</v>
      </c>
      <c r="BA510" s="17">
        <f>data_survey!AS509</f>
        <v>2</v>
      </c>
      <c r="BB510" s="17">
        <f>data_survey!AT509</f>
        <v>2</v>
      </c>
      <c r="BC510" s="17">
        <f>data_survey!AU509</f>
        <v>3</v>
      </c>
      <c r="BD510" s="17">
        <f>data_survey!AV509</f>
        <v>3</v>
      </c>
      <c r="BE510" s="17">
        <f>data_survey!AW509</f>
        <v>1</v>
      </c>
      <c r="BF510" s="17">
        <f>data_survey!AX509</f>
        <v>1</v>
      </c>
      <c r="BG510" s="17"/>
    </row>
    <row r="511">
      <c r="A511" s="17">
        <f>if(data_survey!C510="Nam", 0, 1)</f>
        <v>0</v>
      </c>
      <c r="B511" s="17">
        <f>IFERROR(__xludf.DUMMYFUNCTION("LET(
  t, LOWER(TRIM(data_survey!E510)),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11" s="17">
        <f>IFERROR(__xludf.DUMMYFUNCTION("LET(
  t, LOWER(TRIM(data_survey!G510)),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11" s="17">
        <f>IFERROR(__xludf.DUMMYFUNCTION("LET(
  text, LOWER(data_survey!I510),
  IFERROR(
    IFS(
      REGEXMATCH(text,""ở cùng gia đình|ở trọ cùng gia đình""), 0,
      REGEXMATCH(text,""thuê trọ""), 1,
      REGEXMATCH(text,""ở ktx""), 2,
      REGEXMATCH(text,""có nhà tại khu vực đang học|c"&amp;"ó nhà|ở riêng tại chung cư""), 3,
      REGEXMATCH(text,""ở nhà người quen""), 4
    ),
  -1)
)"),1.0)</f>
        <v>1</v>
      </c>
      <c r="E511" s="17">
        <f>IFERROR(__xludf.DUMMYFUNCTION("LET(
  t, LOWER(TRIM(data_survey!K510)),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11" s="17">
        <f>IFERROR(__xludf.DUMMYFUNCTION("LET(
  t, LOWER(TRIM(data_survey!M510)),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11" s="17">
        <f>if(data_survey!O510="Có", 1, 0)</f>
        <v>0</v>
      </c>
      <c r="H511" s="17">
        <f>if(data_survey!R510="", 0, data_survey!R510)</f>
        <v>0</v>
      </c>
      <c r="I511" s="17">
        <f>data_survey!W510</f>
        <v>0</v>
      </c>
      <c r="J511" s="17">
        <f>if(data_survey!AF510="Không áp lực", 0, if(data_survey!AF510="Có chút áp lực", 1, if(data_survey!AF510="Áp lực nhiều", 2, 3)))</f>
        <v>1</v>
      </c>
      <c r="K511" s="17">
        <f>SWITCH(data_survey!AG510,
 "Không ảnh hưởng",0,
 "Có chút ảnh hưởng",1,
 "Ảnh hưởng nhiều",2,
 "Ảnh hưởng rất nhiều",3)</f>
        <v>1</v>
      </c>
      <c r="L511" s="17">
        <f>SWITCH(data_survey!AD510,
 "Không",0,
 "Có một chút",1,
 "Rất lo lắng",2)</f>
        <v>1</v>
      </c>
      <c r="M511" s="17">
        <f>SWITCH(data_survey!AE510,
 "Không",0,
 "Có một chút",1,
 "Nhiều",2)</f>
        <v>0</v>
      </c>
      <c r="N511" s="17">
        <f>data_survey!BV510</f>
        <v>3</v>
      </c>
      <c r="O511" s="17">
        <f>SWITCH(data_survey!BY510,
 "Không",0,
 "Có",1,
 "Nhiều",2)</f>
        <v>1</v>
      </c>
      <c r="P511" s="17">
        <f>if(data_survey!BW510="Không", 0, 1)</f>
        <v>1</v>
      </c>
      <c r="Q511" s="17">
        <f>IF(OR(
ISNUMBER(SEARCH("cha",data_survey!BX510)),
ISNUMBER(SEARCH("mẹ",data_survey!BX510)),
ISNUMBER(SEARCH("ba mẹ",data_survey!BX510)),
ISNUMBER(SEARCH("bame",data_survey!BX510)),
ISNUMBER(SEARCH("gia đình",data_survey!BX510)),
ISNUMBER(SEARCH("chị",data_survey!BX510)),
ISNUMBER(SEARCH("anh",data_survey!BX510)),
ISNUMBER(SEARCH("ông bà",data_survey!BX510)),
ISNUMBER(SEARCH("giám hộ",data_survey!BX510))
),1,
IF(OR(
ISNUMBER(SEARCH("bản thân",data_survey!BX510)),
ISNUMBER(SEARCH("tự mình",data_survey!BX510)),
ISNUMBER(SEARCH("tự bản thân",data_survey!BX510)),
ISNUMBER(SEARCH("tiền đi làm",data_survey!BX510)),
ISNUMBER(SEARCH("nghiên cứu khoa học",data_survey!BX510)),
ISNUMBER(SEARCH("một nửa lo",data_survey!BX510))
),2,
IF(OR(
ISNUMBER(SEARCH("học bổng",data_survey!BX510)),
ISNUMBER(SEARCH("giảm học phí",data_survey!BX510)),
ISNUMBER(SEARCH("không cần HP",data_survey!BX510)),
ISNUMBER(SEARCH("sư phạm",data_survey!BX510))
),3,4)))</f>
        <v>1</v>
      </c>
      <c r="R511" s="17">
        <f>data_survey!AN510</f>
        <v>0</v>
      </c>
      <c r="S511" s="17">
        <f>data_survey!AJ510</f>
        <v>0</v>
      </c>
      <c r="T511" s="17">
        <f>data_survey!AJ510</f>
        <v>0</v>
      </c>
      <c r="U511" s="17">
        <f>data_survey!CI510</f>
        <v>0</v>
      </c>
      <c r="V511" s="17">
        <f>data_survey!CG510</f>
        <v>1</v>
      </c>
      <c r="W511" s="17">
        <f>data_survey!CE510</f>
        <v>1</v>
      </c>
      <c r="X511" s="17">
        <f>data_survey!CC510</f>
        <v>0</v>
      </c>
      <c r="Y511" s="17">
        <f>data_survey!CA510</f>
        <v>0</v>
      </c>
      <c r="Z511" s="17">
        <f>data_survey!BN510</f>
        <v>1</v>
      </c>
      <c r="AA511" s="17">
        <f>data_survey!BP510</f>
        <v>0</v>
      </c>
      <c r="AB511" s="17">
        <f>data_survey!BQ510</f>
        <v>1</v>
      </c>
      <c r="AC511" s="17">
        <f>data_survey!BT510</f>
        <v>0</v>
      </c>
      <c r="AD511" s="17">
        <f>data_survey!CU510</f>
        <v>0</v>
      </c>
      <c r="AE511" s="17">
        <f>data_survey!CV510</f>
        <v>0</v>
      </c>
      <c r="AF511" s="17">
        <f>data_survey!CW510</f>
        <v>0</v>
      </c>
      <c r="AG511" s="17">
        <f>data_survey!CO510</f>
        <v>0</v>
      </c>
      <c r="AH511" s="17">
        <f>data_survey!DA510</f>
        <v>0</v>
      </c>
      <c r="AI511" s="17">
        <f>data_survey!DC510</f>
        <v>0</v>
      </c>
      <c r="AJ511" s="17">
        <f>data_survey!DQ510</f>
        <v>0</v>
      </c>
      <c r="AK511" s="17">
        <f>data_survey!DF510</f>
        <v>0</v>
      </c>
      <c r="AL511" s="17">
        <f>if(AK511=1, data_survey!DN510, 0)</f>
        <v>0</v>
      </c>
      <c r="AM511" s="17">
        <f>data_survey!CM510</f>
        <v>6</v>
      </c>
      <c r="AN511" s="17">
        <f>data_survey!DH510</f>
        <v>0</v>
      </c>
      <c r="AO511" s="17">
        <f>data_survey!DJ510</f>
        <v>0</v>
      </c>
      <c r="AP511" s="17">
        <f>data_survey!DL510</f>
        <v>0</v>
      </c>
      <c r="AQ511" s="17">
        <f>data_survey!BC510</f>
        <v>2</v>
      </c>
      <c r="AR511" s="17">
        <f>data_survey!BD510</f>
        <v>2</v>
      </c>
      <c r="AS511" s="17">
        <f>data_survey!BE510</f>
        <v>2</v>
      </c>
      <c r="AT511" s="17">
        <f>data_survey!BF510</f>
        <v>4</v>
      </c>
      <c r="AU511" s="17">
        <f>data_survey!BG510</f>
        <v>2</v>
      </c>
      <c r="AV511" s="17">
        <f>data_survey!BH510</f>
        <v>1</v>
      </c>
      <c r="AW511" s="17">
        <f>data_survey!BI510</f>
        <v>1</v>
      </c>
      <c r="AX511" s="17">
        <f>data_survey!AP510</f>
        <v>4</v>
      </c>
      <c r="AY511" s="17">
        <f>data_survey!AQ510</f>
        <v>2</v>
      </c>
      <c r="AZ511" s="17">
        <f>data_survey!AR510</f>
        <v>4</v>
      </c>
      <c r="BA511" s="17">
        <f>data_survey!AS510</f>
        <v>3</v>
      </c>
      <c r="BB511" s="17">
        <f>data_survey!AT510</f>
        <v>4</v>
      </c>
      <c r="BC511" s="17">
        <f>data_survey!AU510</f>
        <v>2</v>
      </c>
      <c r="BD511" s="17">
        <f>data_survey!AV510</f>
        <v>4</v>
      </c>
      <c r="BE511" s="17">
        <f>data_survey!AW510</f>
        <v>2</v>
      </c>
      <c r="BF511" s="17">
        <f>data_survey!AX510</f>
        <v>4</v>
      </c>
      <c r="BG511" s="17"/>
    </row>
    <row r="512">
      <c r="A512" s="17">
        <f>if(data_survey!C511="Nam", 0, 1)</f>
        <v>1</v>
      </c>
      <c r="B512" s="17">
        <f>IFERROR(__xludf.DUMMYFUNCTION("LET(
  t, LOWER(TRIM(data_survey!E511)),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12" s="17">
        <f>IFERROR(__xludf.DUMMYFUNCTION("LET(
  t, LOWER(TRIM(data_survey!G511)),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12" s="17">
        <f>IFERROR(__xludf.DUMMYFUNCTION("LET(
  text, LOWER(data_survey!I511),
  IFERROR(
    IFS(
      REGEXMATCH(text,""ở cùng gia đình|ở trọ cùng gia đình""), 0,
      REGEXMATCH(text,""thuê trọ""), 1,
      REGEXMATCH(text,""ở ktx""), 2,
      REGEXMATCH(text,""có nhà tại khu vực đang học|c"&amp;"ó nhà|ở riêng tại chung cư""), 3,
      REGEXMATCH(text,""ở nhà người quen""), 4
    ),
  -1)
)"),0.0)</f>
        <v>0</v>
      </c>
      <c r="E512" s="17">
        <f>IFERROR(__xludf.DUMMYFUNCTION("LET(
  t, LOWER(TRIM(data_survey!K511)),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12" s="17">
        <f>IFERROR(__xludf.DUMMYFUNCTION("LET(
  t, LOWER(TRIM(data_survey!M511)),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)"),0.0)</f>
        <v>0</v>
      </c>
      <c r="G512" s="17">
        <f>if(data_survey!O511="Có", 1, 0)</f>
        <v>1</v>
      </c>
      <c r="H512" s="17">
        <f>if(data_survey!R511="", 0, data_survey!R511)</f>
        <v>3</v>
      </c>
      <c r="I512" s="17">
        <f>data_survey!W511</f>
        <v>25</v>
      </c>
      <c r="J512" s="17">
        <f>if(data_survey!AF511="Không áp lực", 0, if(data_survey!AF511="Có chút áp lực", 1, if(data_survey!AF511="Áp lực nhiều", 2, 3)))</f>
        <v>2</v>
      </c>
      <c r="K512" s="17">
        <f>SWITCH(data_survey!AG511,
 "Không ảnh hưởng",0,
 "Có chút ảnh hưởng",1,
 "Ảnh hưởng nhiều",2,
 "Ảnh hưởng rất nhiều",3)</f>
        <v>2</v>
      </c>
      <c r="L512" s="17">
        <f>SWITCH(data_survey!AD511,
 "Không",0,
 "Có một chút",1,
 "Rất lo lắng",2)</f>
        <v>2</v>
      </c>
      <c r="M512" s="17">
        <f>SWITCH(data_survey!AE511,
 "Không",0,
 "Có một chút",1,
 "Nhiều",2)</f>
        <v>0</v>
      </c>
      <c r="N512" s="17">
        <f>data_survey!BV511</f>
        <v>2</v>
      </c>
      <c r="O512" s="17">
        <f>SWITCH(data_survey!BY511,
 "Không",0,
 "Có",1,
 "Nhiều",2)</f>
        <v>1</v>
      </c>
      <c r="P512" s="17">
        <f>if(data_survey!BW511="Không", 0, 1)</f>
        <v>1</v>
      </c>
      <c r="Q512" s="17">
        <f>IF(OR(
ISNUMBER(SEARCH("cha",data_survey!BX511)),
ISNUMBER(SEARCH("mẹ",data_survey!BX511)),
ISNUMBER(SEARCH("ba mẹ",data_survey!BX511)),
ISNUMBER(SEARCH("bame",data_survey!BX511)),
ISNUMBER(SEARCH("gia đình",data_survey!BX511)),
ISNUMBER(SEARCH("chị",data_survey!BX511)),
ISNUMBER(SEARCH("anh",data_survey!BX511)),
ISNUMBER(SEARCH("ông bà",data_survey!BX511)),
ISNUMBER(SEARCH("giám hộ",data_survey!BX511))
),1,
IF(OR(
ISNUMBER(SEARCH("bản thân",data_survey!BX511)),
ISNUMBER(SEARCH("tự mình",data_survey!BX511)),
ISNUMBER(SEARCH("tự bản thân",data_survey!BX511)),
ISNUMBER(SEARCH("tiền đi làm",data_survey!BX511)),
ISNUMBER(SEARCH("nghiên cứu khoa học",data_survey!BX511)),
ISNUMBER(SEARCH("một nửa lo",data_survey!BX511))
),2,
IF(OR(
ISNUMBER(SEARCH("học bổng",data_survey!BX511)),
ISNUMBER(SEARCH("giảm học phí",data_survey!BX511)),
ISNUMBER(SEARCH("không cần HP",data_survey!BX511)),
ISNUMBER(SEARCH("sư phạm",data_survey!BX511))
),3,4)))</f>
        <v>1</v>
      </c>
      <c r="R512" s="17">
        <f>data_survey!AN511</f>
        <v>0</v>
      </c>
      <c r="S512" s="17">
        <f>data_survey!AJ511</f>
        <v>0</v>
      </c>
      <c r="T512" s="17">
        <f>data_survey!AJ511</f>
        <v>0</v>
      </c>
      <c r="U512" s="17">
        <f>data_survey!CI511</f>
        <v>0</v>
      </c>
      <c r="V512" s="17">
        <f>data_survey!CG511</f>
        <v>1</v>
      </c>
      <c r="W512" s="17">
        <f>data_survey!CE511</f>
        <v>1</v>
      </c>
      <c r="X512" s="17">
        <f>data_survey!CC511</f>
        <v>2</v>
      </c>
      <c r="Y512" s="17">
        <f>data_survey!CA511</f>
        <v>1</v>
      </c>
      <c r="Z512" s="17">
        <f>data_survey!BN511</f>
        <v>4</v>
      </c>
      <c r="AA512" s="17">
        <f>data_survey!BP511</f>
        <v>1</v>
      </c>
      <c r="AB512" s="17">
        <f>data_survey!BQ511</f>
        <v>5</v>
      </c>
      <c r="AC512" s="17">
        <f>data_survey!BT511</f>
        <v>1</v>
      </c>
      <c r="AD512" s="17">
        <f>data_survey!CU511</f>
        <v>0</v>
      </c>
      <c r="AE512" s="17">
        <f>data_survey!CV511</f>
        <v>1</v>
      </c>
      <c r="AF512" s="17">
        <f>data_survey!CW511</f>
        <v>0</v>
      </c>
      <c r="AG512" s="17">
        <f>data_survey!CO511</f>
        <v>0</v>
      </c>
      <c r="AH512" s="17">
        <f>data_survey!DA511</f>
        <v>1</v>
      </c>
      <c r="AI512" s="17">
        <f>data_survey!DC511</f>
        <v>1</v>
      </c>
      <c r="AJ512" s="17">
        <f>data_survey!DQ511</f>
        <v>0</v>
      </c>
      <c r="AK512" s="17">
        <f>data_survey!DF511</f>
        <v>0</v>
      </c>
      <c r="AL512" s="17">
        <f>if(AK512=1, data_survey!DN511, 0)</f>
        <v>0</v>
      </c>
      <c r="AM512" s="17">
        <f>data_survey!CM511</f>
        <v>3.5</v>
      </c>
      <c r="AN512" s="17">
        <f>data_survey!DH511</f>
        <v>0</v>
      </c>
      <c r="AO512" s="17">
        <f>data_survey!DJ511</f>
        <v>0</v>
      </c>
      <c r="AP512" s="17">
        <f>data_survey!DL511</f>
        <v>3</v>
      </c>
      <c r="AQ512" s="17">
        <f>data_survey!BC511</f>
        <v>3</v>
      </c>
      <c r="AR512" s="17">
        <f>data_survey!BD511</f>
        <v>2</v>
      </c>
      <c r="AS512" s="17">
        <f>data_survey!BE511</f>
        <v>4</v>
      </c>
      <c r="AT512" s="17">
        <f>data_survey!BF511</f>
        <v>2</v>
      </c>
      <c r="AU512" s="17">
        <f>data_survey!BG511</f>
        <v>1</v>
      </c>
      <c r="AV512" s="17">
        <f>data_survey!BH511</f>
        <v>1</v>
      </c>
      <c r="AW512" s="17">
        <f>data_survey!BI511</f>
        <v>1</v>
      </c>
      <c r="AX512" s="17">
        <f>data_survey!AP511</f>
        <v>2</v>
      </c>
      <c r="AY512" s="17">
        <f>data_survey!AQ511</f>
        <v>4</v>
      </c>
      <c r="AZ512" s="17">
        <f>data_survey!AR511</f>
        <v>1</v>
      </c>
      <c r="BA512" s="17">
        <f>data_survey!AS511</f>
        <v>3</v>
      </c>
      <c r="BB512" s="17">
        <f>data_survey!AT511</f>
        <v>1</v>
      </c>
      <c r="BC512" s="17">
        <f>data_survey!AU511</f>
        <v>4</v>
      </c>
      <c r="BD512" s="17">
        <f>data_survey!AV511</f>
        <v>2</v>
      </c>
      <c r="BE512" s="17">
        <f>data_survey!AW511</f>
        <v>4</v>
      </c>
      <c r="BF512" s="17">
        <f>data_survey!AX511</f>
        <v>4</v>
      </c>
      <c r="BG512" s="17"/>
    </row>
    <row r="513">
      <c r="A513" s="17">
        <f>if(data_survey!C512="Nam", 0, 1)</f>
        <v>1</v>
      </c>
      <c r="B513" s="17">
        <f>IFERROR(__xludf.DUMMYFUNCTION("LET(
  t, LOWER(TRIM(data_survey!E512)),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513" s="17">
        <f>IFERROR(__xludf.DUMMYFUNCTION("LET(
  t, LOWER(TRIM(data_survey!G512)),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13" s="17">
        <f>IFERROR(__xludf.DUMMYFUNCTION("LET(
  text, LOWER(data_survey!I512),
  IFERROR(
    IFS(
      REGEXMATCH(text,""ở cùng gia đình|ở trọ cùng gia đình""), 0,
      REGEXMATCH(text,""thuê trọ""), 1,
      REGEXMATCH(text,""ở ktx""), 2,
      REGEXMATCH(text,""có nhà tại khu vực đang học|c"&amp;"ó nhà|ở riêng tại chung cư""), 3,
      REGEXMATCH(text,""ở nhà người quen""), 4
    ),
  -1)
)"),1.0)</f>
        <v>1</v>
      </c>
      <c r="E513" s="17">
        <f>IFERROR(__xludf.DUMMYFUNCTION("LET(
  t, LOWER(TRIM(data_survey!K512)),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13" s="17">
        <f>IFERROR(__xludf.DUMMYFUNCTION("LET(
  t, LOWER(TRIM(data_survey!M512)),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13" s="17">
        <f>if(data_survey!O512="Có", 1, 0)</f>
        <v>0</v>
      </c>
      <c r="H513" s="17">
        <f>if(data_survey!R512="", 0, data_survey!R512)</f>
        <v>0</v>
      </c>
      <c r="I513" s="17">
        <f>data_survey!W512</f>
        <v>0</v>
      </c>
      <c r="J513" s="17">
        <f>if(data_survey!AF512="Không áp lực", 0, if(data_survey!AF512="Có chút áp lực", 1, if(data_survey!AF512="Áp lực nhiều", 2, 3)))</f>
        <v>2</v>
      </c>
      <c r="K513" s="17">
        <f>SWITCH(data_survey!AG512,
 "Không ảnh hưởng",0,
 "Có chút ảnh hưởng",1,
 "Ảnh hưởng nhiều",2,
 "Ảnh hưởng rất nhiều",3)</f>
        <v>2</v>
      </c>
      <c r="L513" s="17">
        <f>SWITCH(data_survey!AD512,
 "Không",0,
 "Có một chút",1,
 "Rất lo lắng",2)</f>
        <v>2</v>
      </c>
      <c r="M513" s="17">
        <f>SWITCH(data_survey!AE512,
 "Không",0,
 "Có một chút",1,
 "Nhiều",2)</f>
        <v>0</v>
      </c>
      <c r="N513" s="17">
        <f>data_survey!BV512</f>
        <v>3</v>
      </c>
      <c r="O513" s="17">
        <f>SWITCH(data_survey!BY512,
 "Không",0,
 "Có",1,
 "Nhiều",2)</f>
        <v>1</v>
      </c>
      <c r="P513" s="17">
        <f>if(data_survey!BW512="Không", 0, 1)</f>
        <v>1</v>
      </c>
      <c r="Q513" s="17">
        <f>IF(OR(
ISNUMBER(SEARCH("cha",data_survey!BX512)),
ISNUMBER(SEARCH("mẹ",data_survey!BX512)),
ISNUMBER(SEARCH("ba mẹ",data_survey!BX512)),
ISNUMBER(SEARCH("bame",data_survey!BX512)),
ISNUMBER(SEARCH("gia đình",data_survey!BX512)),
ISNUMBER(SEARCH("chị",data_survey!BX512)),
ISNUMBER(SEARCH("anh",data_survey!BX512)),
ISNUMBER(SEARCH("ông bà",data_survey!BX512)),
ISNUMBER(SEARCH("giám hộ",data_survey!BX512))
),1,
IF(OR(
ISNUMBER(SEARCH("bản thân",data_survey!BX512)),
ISNUMBER(SEARCH("tự mình",data_survey!BX512)),
ISNUMBER(SEARCH("tự bản thân",data_survey!BX512)),
ISNUMBER(SEARCH("tiền đi làm",data_survey!BX512)),
ISNUMBER(SEARCH("nghiên cứu khoa học",data_survey!BX512)),
ISNUMBER(SEARCH("một nửa lo",data_survey!BX512))
),2,
IF(OR(
ISNUMBER(SEARCH("học bổng",data_survey!BX512)),
ISNUMBER(SEARCH("giảm học phí",data_survey!BX512)),
ISNUMBER(SEARCH("không cần HP",data_survey!BX512)),
ISNUMBER(SEARCH("sư phạm",data_survey!BX512))
),3,4)))</f>
        <v>1</v>
      </c>
      <c r="R513" s="17">
        <f>data_survey!AN512</f>
        <v>0</v>
      </c>
      <c r="S513" s="17">
        <f>data_survey!AJ512</f>
        <v>0</v>
      </c>
      <c r="T513" s="17">
        <f>data_survey!AJ512</f>
        <v>0</v>
      </c>
      <c r="U513" s="17">
        <f>data_survey!CI512</f>
        <v>1</v>
      </c>
      <c r="V513" s="17">
        <f>data_survey!CG512</f>
        <v>0</v>
      </c>
      <c r="W513" s="17">
        <f>data_survey!CE512</f>
        <v>1</v>
      </c>
      <c r="X513" s="17">
        <f>data_survey!CC512</f>
        <v>1</v>
      </c>
      <c r="Y513" s="17">
        <f>data_survey!CA512</f>
        <v>1</v>
      </c>
      <c r="Z513" s="17">
        <f>data_survey!BN512</f>
        <v>2</v>
      </c>
      <c r="AA513" s="17">
        <f>data_survey!BP512</f>
        <v>0</v>
      </c>
      <c r="AB513" s="17">
        <f>data_survey!BQ512</f>
        <v>2</v>
      </c>
      <c r="AC513" s="17">
        <f>data_survey!BT512</f>
        <v>0</v>
      </c>
      <c r="AD513" s="17">
        <f>data_survey!CU512</f>
        <v>0</v>
      </c>
      <c r="AE513" s="17">
        <f>data_survey!CV512</f>
        <v>1</v>
      </c>
      <c r="AF513" s="17">
        <f>data_survey!CW512</f>
        <v>0</v>
      </c>
      <c r="AG513" s="17">
        <f>data_survey!CO512</f>
        <v>0</v>
      </c>
      <c r="AH513" s="17">
        <f>data_survey!DA512</f>
        <v>0</v>
      </c>
      <c r="AI513" s="17">
        <f>data_survey!DC512</f>
        <v>0</v>
      </c>
      <c r="AJ513" s="17">
        <f>data_survey!DQ512</f>
        <v>0</v>
      </c>
      <c r="AK513" s="17">
        <f>data_survey!DF512</f>
        <v>1</v>
      </c>
      <c r="AL513" s="17">
        <f>if(AK513=1, data_survey!DN512, 0)</f>
        <v>1.5</v>
      </c>
      <c r="AM513" s="17">
        <f>data_survey!CM512</f>
        <v>1.5</v>
      </c>
      <c r="AN513" s="17">
        <f>data_survey!DH512</f>
        <v>0</v>
      </c>
      <c r="AO513" s="17">
        <f>data_survey!DJ512</f>
        <v>0</v>
      </c>
      <c r="AP513" s="17">
        <f>data_survey!DL512</f>
        <v>0</v>
      </c>
      <c r="AQ513" s="17">
        <f>data_survey!BC512</f>
        <v>1</v>
      </c>
      <c r="AR513" s="17">
        <f>data_survey!BD512</f>
        <v>1</v>
      </c>
      <c r="AS513" s="17">
        <f>data_survey!BE512</f>
        <v>2</v>
      </c>
      <c r="AT513" s="17">
        <f>data_survey!BF512</f>
        <v>1</v>
      </c>
      <c r="AU513" s="17">
        <f>data_survey!BG512</f>
        <v>2</v>
      </c>
      <c r="AV513" s="17">
        <f>data_survey!BH512</f>
        <v>1</v>
      </c>
      <c r="AW513" s="17">
        <f>data_survey!BI512</f>
        <v>1</v>
      </c>
      <c r="AX513" s="17">
        <f>data_survey!AP512</f>
        <v>1</v>
      </c>
      <c r="AY513" s="17">
        <f>data_survey!AQ512</f>
        <v>2</v>
      </c>
      <c r="AZ513" s="17">
        <f>data_survey!AR512</f>
        <v>3</v>
      </c>
      <c r="BA513" s="17">
        <f>data_survey!AS512</f>
        <v>2</v>
      </c>
      <c r="BB513" s="17">
        <f>data_survey!AT512</f>
        <v>1</v>
      </c>
      <c r="BC513" s="17">
        <f>data_survey!AU512</f>
        <v>1</v>
      </c>
      <c r="BD513" s="17">
        <f>data_survey!AV512</f>
        <v>2</v>
      </c>
      <c r="BE513" s="17">
        <f>data_survey!AW512</f>
        <v>1</v>
      </c>
      <c r="BF513" s="17">
        <f>data_survey!AX512</f>
        <v>1</v>
      </c>
      <c r="BG513" s="17"/>
    </row>
    <row r="514">
      <c r="A514" s="17">
        <f>if(data_survey!C513="Nam", 0, 1)</f>
        <v>1</v>
      </c>
      <c r="B514" s="17">
        <f>IFERROR(__xludf.DUMMYFUNCTION("LET(
  t, LOWER(TRIM(data_survey!E513)),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14" s="17">
        <f>IFERROR(__xludf.DUMMYFUNCTION("LET(
  t, LOWER(TRIM(data_survey!G513)),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14" s="17">
        <f>IFERROR(__xludf.DUMMYFUNCTION("LET(
  text, LOWER(data_survey!I513),
  IFERROR(
    IFS(
      REGEXMATCH(text,""ở cùng gia đình|ở trọ cùng gia đình""), 0,
      REGEXMATCH(text,""thuê trọ""), 1,
      REGEXMATCH(text,""ở ktx""), 2,
      REGEXMATCH(text,""có nhà tại khu vực đang học|c"&amp;"ó nhà|ở riêng tại chung cư""), 3,
      REGEXMATCH(text,""ở nhà người quen""), 4
    ),
  -1)
)"),0.0)</f>
        <v>0</v>
      </c>
      <c r="E514" s="17">
        <f>IFERROR(__xludf.DUMMYFUNCTION("LET(
  t, LOWER(TRIM(data_survey!K513)),
  IFERROR(
    IFS(
      REGEXMATCH(t,""xuất\s*sắc""), 0,
      REGEXMATCH(t,""^giỏi$""), 1,
      REGEXMATCH(t,""^khá$""), 2,
      REGEXMATCH(t,""trung bình|bình thường|^4$""), 3,
      REGEXMATCH(t,""rớt""), 4,"&amp;"
      REGEXMATCH(t,""năm nhất|tân sinh viên|mới|chưa|không|sắp thi|chuẩn bị thi|kq|kết quả|chưa có|chưa biết""), 5,
      TRUE, 5
    ),
  5)
)"),4.0)</f>
        <v>4</v>
      </c>
      <c r="F514" s="17">
        <f>IFERROR(__xludf.DUMMYFUNCTION("LET(
  t, LOWER(TRIM(data_survey!M513)),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14" s="17">
        <f>if(data_survey!O513="Có", 1, 0)</f>
        <v>0</v>
      </c>
      <c r="H514" s="17">
        <f>if(data_survey!R513="", 0, data_survey!R513)</f>
        <v>0</v>
      </c>
      <c r="I514" s="17">
        <f>data_survey!W513</f>
        <v>0</v>
      </c>
      <c r="J514" s="17">
        <f>if(data_survey!AF513="Không áp lực", 0, if(data_survey!AF513="Có chút áp lực", 1, if(data_survey!AF513="Áp lực nhiều", 2, 3)))</f>
        <v>1</v>
      </c>
      <c r="K514" s="17">
        <f>SWITCH(data_survey!AG513,
 "Không ảnh hưởng",0,
 "Có chút ảnh hưởng",1,
 "Ảnh hưởng nhiều",2,
 "Ảnh hưởng rất nhiều",3)</f>
        <v>1</v>
      </c>
      <c r="L514" s="17">
        <f>SWITCH(data_survey!AD513,
 "Không",0,
 "Có một chút",1,
 "Rất lo lắng",2)</f>
        <v>2</v>
      </c>
      <c r="M514" s="17">
        <f>SWITCH(data_survey!AE513,
 "Không",0,
 "Có một chút",1,
 "Nhiều",2)</f>
        <v>0</v>
      </c>
      <c r="N514" s="17">
        <f>data_survey!BV513</f>
        <v>3</v>
      </c>
      <c r="O514" s="17">
        <f>SWITCH(data_survey!BY513,
 "Không",0,
 "Có",1,
 "Nhiều",2)</f>
        <v>0</v>
      </c>
      <c r="P514" s="17">
        <f>if(data_survey!BW513="Không", 0, 1)</f>
        <v>1</v>
      </c>
      <c r="Q514" s="17">
        <f>IF(OR(
ISNUMBER(SEARCH("cha",data_survey!BX513)),
ISNUMBER(SEARCH("mẹ",data_survey!BX513)),
ISNUMBER(SEARCH("ba mẹ",data_survey!BX513)),
ISNUMBER(SEARCH("bame",data_survey!BX513)),
ISNUMBER(SEARCH("gia đình",data_survey!BX513)),
ISNUMBER(SEARCH("chị",data_survey!BX513)),
ISNUMBER(SEARCH("anh",data_survey!BX513)),
ISNUMBER(SEARCH("ông bà",data_survey!BX513)),
ISNUMBER(SEARCH("giám hộ",data_survey!BX513))
),1,
IF(OR(
ISNUMBER(SEARCH("bản thân",data_survey!BX513)),
ISNUMBER(SEARCH("tự mình",data_survey!BX513)),
ISNUMBER(SEARCH("tự bản thân",data_survey!BX513)),
ISNUMBER(SEARCH("tiền đi làm",data_survey!BX513)),
ISNUMBER(SEARCH("nghiên cứu khoa học",data_survey!BX513)),
ISNUMBER(SEARCH("một nửa lo",data_survey!BX513))
),2,
IF(OR(
ISNUMBER(SEARCH("học bổng",data_survey!BX513)),
ISNUMBER(SEARCH("giảm học phí",data_survey!BX513)),
ISNUMBER(SEARCH("không cần HP",data_survey!BX513)),
ISNUMBER(SEARCH("sư phạm",data_survey!BX513))
),3,4)))</f>
        <v>1</v>
      </c>
      <c r="R514" s="17">
        <f>data_survey!AN513</f>
        <v>0</v>
      </c>
      <c r="S514" s="17">
        <f>data_survey!AJ513</f>
        <v>0</v>
      </c>
      <c r="T514" s="17">
        <f>data_survey!AJ513</f>
        <v>0</v>
      </c>
      <c r="U514" s="17">
        <f>data_survey!CI513</f>
        <v>1</v>
      </c>
      <c r="V514" s="17">
        <f>data_survey!CG513</f>
        <v>1</v>
      </c>
      <c r="W514" s="17">
        <f>data_survey!CE513</f>
        <v>1</v>
      </c>
      <c r="X514" s="17">
        <f>data_survey!CC513</f>
        <v>2</v>
      </c>
      <c r="Y514" s="17">
        <f>data_survey!CA513</f>
        <v>1</v>
      </c>
      <c r="Z514" s="17">
        <f>data_survey!BN513</f>
        <v>4</v>
      </c>
      <c r="AA514" s="17">
        <f>data_survey!BP513</f>
        <v>1</v>
      </c>
      <c r="AB514" s="17">
        <f>data_survey!BQ513</f>
        <v>3</v>
      </c>
      <c r="AC514" s="17">
        <f>data_survey!BT513</f>
        <v>0</v>
      </c>
      <c r="AD514" s="17">
        <f>data_survey!CU513</f>
        <v>0</v>
      </c>
      <c r="AE514" s="17">
        <f>data_survey!CV513</f>
        <v>0</v>
      </c>
      <c r="AF514" s="17">
        <f>data_survey!CW513</f>
        <v>0</v>
      </c>
      <c r="AG514" s="17">
        <f>data_survey!CO513</f>
        <v>0</v>
      </c>
      <c r="AH514" s="17">
        <f>data_survey!DA513</f>
        <v>0</v>
      </c>
      <c r="AI514" s="17">
        <f>data_survey!DC513</f>
        <v>0</v>
      </c>
      <c r="AJ514" s="17">
        <f>data_survey!DQ513</f>
        <v>0</v>
      </c>
      <c r="AK514" s="17">
        <f>data_survey!DF513</f>
        <v>0</v>
      </c>
      <c r="AL514" s="17">
        <f>if(AK514=1, data_survey!DN513, 0)</f>
        <v>0</v>
      </c>
      <c r="AM514" s="17">
        <f>data_survey!CM513</f>
        <v>3.5</v>
      </c>
      <c r="AN514" s="17">
        <f>data_survey!DH513</f>
        <v>0</v>
      </c>
      <c r="AO514" s="17">
        <f>data_survey!DJ513</f>
        <v>0</v>
      </c>
      <c r="AP514" s="17">
        <f>data_survey!DL513</f>
        <v>2</v>
      </c>
      <c r="AQ514" s="17">
        <f>data_survey!BC513</f>
        <v>2</v>
      </c>
      <c r="AR514" s="17">
        <f>data_survey!BD513</f>
        <v>3</v>
      </c>
      <c r="AS514" s="17">
        <f>data_survey!BE513</f>
        <v>2</v>
      </c>
      <c r="AT514" s="17">
        <f>data_survey!BF513</f>
        <v>2</v>
      </c>
      <c r="AU514" s="17">
        <f>data_survey!BG513</f>
        <v>3</v>
      </c>
      <c r="AV514" s="17">
        <f>data_survey!BH513</f>
        <v>1</v>
      </c>
      <c r="AW514" s="17">
        <f>data_survey!BI513</f>
        <v>4</v>
      </c>
      <c r="AX514" s="17">
        <f>data_survey!AP513</f>
        <v>3</v>
      </c>
      <c r="AY514" s="17">
        <f>data_survey!AQ513</f>
        <v>3</v>
      </c>
      <c r="AZ514" s="17">
        <f>data_survey!AR513</f>
        <v>1</v>
      </c>
      <c r="BA514" s="17">
        <f>data_survey!AS513</f>
        <v>2</v>
      </c>
      <c r="BB514" s="17">
        <f>data_survey!AT513</f>
        <v>3</v>
      </c>
      <c r="BC514" s="17">
        <f>data_survey!AU513</f>
        <v>3</v>
      </c>
      <c r="BD514" s="17">
        <f>data_survey!AV513</f>
        <v>4</v>
      </c>
      <c r="BE514" s="17">
        <f>data_survey!AW513</f>
        <v>1</v>
      </c>
      <c r="BF514" s="17">
        <f>data_survey!AX513</f>
        <v>1</v>
      </c>
      <c r="BG514" s="17"/>
    </row>
    <row r="515">
      <c r="A515" s="17">
        <f>if(data_survey!C514="Nam", 0, 1)</f>
        <v>0</v>
      </c>
      <c r="B515" s="17">
        <f>IFERROR(__xludf.DUMMYFUNCTION("LET(
  t, LOWER(TRIM(data_survey!E514)),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15" s="17">
        <f>IFERROR(__xludf.DUMMYFUNCTION("LET(
  t, LOWER(TRIM(data_survey!G514)),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15" s="17">
        <f>IFERROR(__xludf.DUMMYFUNCTION("LET(
  text, LOWER(data_survey!I514),
  IFERROR(
    IFS(
      REGEXMATCH(text,""ở cùng gia đình|ở trọ cùng gia đình""), 0,
      REGEXMATCH(text,""thuê trọ""), 1,
      REGEXMATCH(text,""ở ktx""), 2,
      REGEXMATCH(text,""có nhà tại khu vực đang học|c"&amp;"ó nhà|ở riêng tại chung cư""), 3,
      REGEXMATCH(text,""ở nhà người quen""), 4
    ),
  -1)
)"),0.0)</f>
        <v>0</v>
      </c>
      <c r="E515" s="17">
        <f>IFERROR(__xludf.DUMMYFUNCTION("LET(
  t, LOWER(TRIM(data_survey!K514)),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15" s="17">
        <f>IFERROR(__xludf.DUMMYFUNCTION("LET(
  t, LOWER(TRIM(data_survey!M514)),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15" s="17">
        <f>if(data_survey!O514="Có", 1, 0)</f>
        <v>1</v>
      </c>
      <c r="H515" s="17">
        <f>if(data_survey!R514="", 0, data_survey!R514)</f>
        <v>1</v>
      </c>
      <c r="I515" s="17">
        <f>data_survey!W514</f>
        <v>15</v>
      </c>
      <c r="J515" s="17">
        <f>if(data_survey!AF514="Không áp lực", 0, if(data_survey!AF514="Có chút áp lực", 1, if(data_survey!AF514="Áp lực nhiều", 2, 3)))</f>
        <v>0</v>
      </c>
      <c r="K515" s="17">
        <f>SWITCH(data_survey!AG514,
 "Không ảnh hưởng",0,
 "Có chút ảnh hưởng",1,
 "Ảnh hưởng nhiều",2,
 "Ảnh hưởng rất nhiều",3)</f>
        <v>1</v>
      </c>
      <c r="L515" s="17">
        <f>SWITCH(data_survey!AD514,
 "Không",0,
 "Có một chút",1,
 "Rất lo lắng",2)</f>
        <v>1</v>
      </c>
      <c r="M515" s="17">
        <f>SWITCH(data_survey!AE514,
 "Không",0,
 "Có một chút",1,
 "Nhiều",2)</f>
        <v>0</v>
      </c>
      <c r="N515" s="17">
        <f>data_survey!BV514</f>
        <v>3</v>
      </c>
      <c r="O515" s="17">
        <f>SWITCH(data_survey!BY514,
 "Không",0,
 "Có",1,
 "Nhiều",2)</f>
        <v>1</v>
      </c>
      <c r="P515" s="17">
        <f>if(data_survey!BW514="Không", 0, 1)</f>
        <v>1</v>
      </c>
      <c r="Q515" s="17">
        <f>IF(OR(
ISNUMBER(SEARCH("cha",data_survey!BX514)),
ISNUMBER(SEARCH("mẹ",data_survey!BX514)),
ISNUMBER(SEARCH("ba mẹ",data_survey!BX514)),
ISNUMBER(SEARCH("bame",data_survey!BX514)),
ISNUMBER(SEARCH("gia đình",data_survey!BX514)),
ISNUMBER(SEARCH("chị",data_survey!BX514)),
ISNUMBER(SEARCH("anh",data_survey!BX514)),
ISNUMBER(SEARCH("ông bà",data_survey!BX514)),
ISNUMBER(SEARCH("giám hộ",data_survey!BX514))
),1,
IF(OR(
ISNUMBER(SEARCH("bản thân",data_survey!BX514)),
ISNUMBER(SEARCH("tự mình",data_survey!BX514)),
ISNUMBER(SEARCH("tự bản thân",data_survey!BX514)),
ISNUMBER(SEARCH("tiền đi làm",data_survey!BX514)),
ISNUMBER(SEARCH("nghiên cứu khoa học",data_survey!BX514)),
ISNUMBER(SEARCH("một nửa lo",data_survey!BX514))
),2,
IF(OR(
ISNUMBER(SEARCH("học bổng",data_survey!BX514)),
ISNUMBER(SEARCH("giảm học phí",data_survey!BX514)),
ISNUMBER(SEARCH("không cần HP",data_survey!BX514)),
ISNUMBER(SEARCH("sư phạm",data_survey!BX514))
),3,4)))</f>
        <v>1</v>
      </c>
      <c r="R515" s="17">
        <f>data_survey!AN514</f>
        <v>0</v>
      </c>
      <c r="S515" s="17">
        <f>data_survey!AJ514</f>
        <v>0</v>
      </c>
      <c r="T515" s="17">
        <f>data_survey!AJ514</f>
        <v>0</v>
      </c>
      <c r="U515" s="17">
        <f>data_survey!CI514</f>
        <v>1</v>
      </c>
      <c r="V515" s="17">
        <f>data_survey!CG514</f>
        <v>1</v>
      </c>
      <c r="W515" s="17">
        <f>data_survey!CE514</f>
        <v>1</v>
      </c>
      <c r="X515" s="17">
        <f>data_survey!CC514</f>
        <v>1</v>
      </c>
      <c r="Y515" s="17">
        <f>data_survey!CA514</f>
        <v>1</v>
      </c>
      <c r="Z515" s="17">
        <f>data_survey!BN514</f>
        <v>3</v>
      </c>
      <c r="AA515" s="17">
        <f>data_survey!BP514</f>
        <v>0</v>
      </c>
      <c r="AB515" s="17">
        <f>data_survey!BQ514</f>
        <v>1</v>
      </c>
      <c r="AC515" s="17">
        <f>data_survey!BT514</f>
        <v>0</v>
      </c>
      <c r="AD515" s="17">
        <f>data_survey!CU514</f>
        <v>0</v>
      </c>
      <c r="AE515" s="17">
        <f>data_survey!CV514</f>
        <v>1</v>
      </c>
      <c r="AF515" s="17">
        <f>data_survey!CW514</f>
        <v>0</v>
      </c>
      <c r="AG515" s="17">
        <f>data_survey!CO514</f>
        <v>0</v>
      </c>
      <c r="AH515" s="17">
        <f>data_survey!DA514</f>
        <v>0</v>
      </c>
      <c r="AI515" s="17">
        <f>data_survey!DC514</f>
        <v>0</v>
      </c>
      <c r="AJ515" s="17">
        <f>data_survey!DQ514</f>
        <v>0</v>
      </c>
      <c r="AK515" s="17">
        <f>data_survey!DF514</f>
        <v>0</v>
      </c>
      <c r="AL515" s="17">
        <f>if(AK515=1, data_survey!DN514, 0)</f>
        <v>0</v>
      </c>
      <c r="AM515" s="17">
        <f>data_survey!CM514</f>
        <v>3.5</v>
      </c>
      <c r="AN515" s="17">
        <f>data_survey!DH514</f>
        <v>0</v>
      </c>
      <c r="AO515" s="17">
        <f>data_survey!DJ514</f>
        <v>1</v>
      </c>
      <c r="AP515" s="17">
        <f>data_survey!DL514</f>
        <v>0</v>
      </c>
      <c r="AQ515" s="17">
        <f>data_survey!BC514</f>
        <v>2</v>
      </c>
      <c r="AR515" s="17">
        <f>data_survey!BD514</f>
        <v>2</v>
      </c>
      <c r="AS515" s="17">
        <f>data_survey!BE514</f>
        <v>2</v>
      </c>
      <c r="AT515" s="17">
        <f>data_survey!BF514</f>
        <v>2</v>
      </c>
      <c r="AU515" s="17">
        <f>data_survey!BG514</f>
        <v>3</v>
      </c>
      <c r="AV515" s="17">
        <f>data_survey!BH514</f>
        <v>3</v>
      </c>
      <c r="AW515" s="17">
        <f>data_survey!BI514</f>
        <v>3</v>
      </c>
      <c r="AX515" s="17">
        <f>data_survey!AP514</f>
        <v>2</v>
      </c>
      <c r="AY515" s="17">
        <f>data_survey!AQ514</f>
        <v>2</v>
      </c>
      <c r="AZ515" s="17">
        <f>data_survey!AR514</f>
        <v>3</v>
      </c>
      <c r="BA515" s="17">
        <f>data_survey!AS514</f>
        <v>3</v>
      </c>
      <c r="BB515" s="17">
        <f>data_survey!AT514</f>
        <v>1</v>
      </c>
      <c r="BC515" s="17">
        <f>data_survey!AU514</f>
        <v>3</v>
      </c>
      <c r="BD515" s="17">
        <f>data_survey!AV514</f>
        <v>2</v>
      </c>
      <c r="BE515" s="17">
        <f>data_survey!AW514</f>
        <v>1</v>
      </c>
      <c r="BF515" s="17">
        <f>data_survey!AX514</f>
        <v>1</v>
      </c>
      <c r="BG515" s="17"/>
    </row>
    <row r="516">
      <c r="A516" s="17">
        <f>if(data_survey!C515="Nam", 0, 1)</f>
        <v>1</v>
      </c>
      <c r="B516" s="17">
        <f>IFERROR(__xludf.DUMMYFUNCTION("LET(
  t, LOWER(TRIM(data_survey!E515)),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16" s="17">
        <f>IFERROR(__xludf.DUMMYFUNCTION("LET(
  t, LOWER(TRIM(data_survey!G515)),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16" s="17">
        <f>IFERROR(__xludf.DUMMYFUNCTION("LET(
  text, LOWER(data_survey!I515),
  IFERROR(
    IFS(
      REGEXMATCH(text,""ở cùng gia đình|ở trọ cùng gia đình""), 0,
      REGEXMATCH(text,""thuê trọ""), 1,
      REGEXMATCH(text,""ở ktx""), 2,
      REGEXMATCH(text,""có nhà tại khu vực đang học|c"&amp;"ó nhà|ở riêng tại chung cư""), 3,
      REGEXMATCH(text,""ở nhà người quen""), 4
    ),
  -1)
)"),3.0)</f>
        <v>3</v>
      </c>
      <c r="E516" s="17">
        <f>IFERROR(__xludf.DUMMYFUNCTION("LET(
  t, LOWER(TRIM(data_survey!K515)),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16" s="17">
        <f>IFERROR(__xludf.DUMMYFUNCTION("LET(
  t, LOWER(TRIM(data_survey!M515)),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16" s="17">
        <f>if(data_survey!O515="Có", 1, 0)</f>
        <v>0</v>
      </c>
      <c r="H516" s="17">
        <f>if(data_survey!R515="", 0, data_survey!R515)</f>
        <v>0</v>
      </c>
      <c r="I516" s="17">
        <f>data_survey!W515</f>
        <v>0</v>
      </c>
      <c r="J516" s="17">
        <f>if(data_survey!AF515="Không áp lực", 0, if(data_survey!AF515="Có chút áp lực", 1, if(data_survey!AF515="Áp lực nhiều", 2, 3)))</f>
        <v>2</v>
      </c>
      <c r="K516" s="17">
        <f>SWITCH(data_survey!AG515,
 "Không ảnh hưởng",0,
 "Có chút ảnh hưởng",1,
 "Ảnh hưởng nhiều",2,
 "Ảnh hưởng rất nhiều",3)</f>
        <v>1</v>
      </c>
      <c r="L516" s="17">
        <f>SWITCH(data_survey!AD515,
 "Không",0,
 "Có một chút",1,
 "Rất lo lắng",2)</f>
        <v>1</v>
      </c>
      <c r="M516" s="17">
        <f>SWITCH(data_survey!AE515,
 "Không",0,
 "Có một chút",1,
 "Nhiều",2)</f>
        <v>0</v>
      </c>
      <c r="N516" s="17">
        <f>data_survey!BV515</f>
        <v>3</v>
      </c>
      <c r="O516" s="17">
        <f>SWITCH(data_survey!BY515,
 "Không",0,
 "Có",1,
 "Nhiều",2)</f>
        <v>0</v>
      </c>
      <c r="P516" s="17">
        <f>if(data_survey!BW515="Không", 0, 1)</f>
        <v>0</v>
      </c>
      <c r="Q516" s="17">
        <f>IF(OR(
ISNUMBER(SEARCH("cha",data_survey!BX515)),
ISNUMBER(SEARCH("mẹ",data_survey!BX515)),
ISNUMBER(SEARCH("ba mẹ",data_survey!BX515)),
ISNUMBER(SEARCH("bame",data_survey!BX515)),
ISNUMBER(SEARCH("gia đình",data_survey!BX515)),
ISNUMBER(SEARCH("chị",data_survey!BX515)),
ISNUMBER(SEARCH("anh",data_survey!BX515)),
ISNUMBER(SEARCH("ông bà",data_survey!BX515)),
ISNUMBER(SEARCH("giám hộ",data_survey!BX515))
),1,
IF(OR(
ISNUMBER(SEARCH("bản thân",data_survey!BX515)),
ISNUMBER(SEARCH("tự mình",data_survey!BX515)),
ISNUMBER(SEARCH("tự bản thân",data_survey!BX515)),
ISNUMBER(SEARCH("tiền đi làm",data_survey!BX515)),
ISNUMBER(SEARCH("nghiên cứu khoa học",data_survey!BX515)),
ISNUMBER(SEARCH("một nửa lo",data_survey!BX515))
),2,
IF(OR(
ISNUMBER(SEARCH("học bổng",data_survey!BX515)),
ISNUMBER(SEARCH("giảm học phí",data_survey!BX515)),
ISNUMBER(SEARCH("không cần HP",data_survey!BX515)),
ISNUMBER(SEARCH("sư phạm",data_survey!BX515))
),3,4)))</f>
        <v>1</v>
      </c>
      <c r="R516" s="17">
        <f>data_survey!AN515</f>
        <v>0</v>
      </c>
      <c r="S516" s="17">
        <f>data_survey!AJ515</f>
        <v>0</v>
      </c>
      <c r="T516" s="17">
        <f>data_survey!AJ515</f>
        <v>0</v>
      </c>
      <c r="U516" s="17">
        <f>data_survey!CI515</f>
        <v>0</v>
      </c>
      <c r="V516" s="17">
        <f>data_survey!CG515</f>
        <v>1</v>
      </c>
      <c r="W516" s="17">
        <f>data_survey!CE515</f>
        <v>1</v>
      </c>
      <c r="X516" s="17">
        <f>data_survey!CC515</f>
        <v>1</v>
      </c>
      <c r="Y516" s="17">
        <f>data_survey!CA515</f>
        <v>0</v>
      </c>
      <c r="Z516" s="17">
        <f>data_survey!BN515</f>
        <v>3</v>
      </c>
      <c r="AA516" s="17">
        <f>data_survey!BP515</f>
        <v>0</v>
      </c>
      <c r="AB516" s="17">
        <f>data_survey!BQ515</f>
        <v>3</v>
      </c>
      <c r="AC516" s="17">
        <f>data_survey!BT515</f>
        <v>1</v>
      </c>
      <c r="AD516" s="17">
        <f>data_survey!CU515</f>
        <v>0</v>
      </c>
      <c r="AE516" s="17">
        <f>data_survey!CV515</f>
        <v>0</v>
      </c>
      <c r="AF516" s="17">
        <f>data_survey!CW515</f>
        <v>0</v>
      </c>
      <c r="AG516" s="17">
        <f>data_survey!CO515</f>
        <v>0</v>
      </c>
      <c r="AH516" s="17">
        <f>data_survey!DA515</f>
        <v>0</v>
      </c>
      <c r="AI516" s="17">
        <f>data_survey!DC515</f>
        <v>0</v>
      </c>
      <c r="AJ516" s="17">
        <f>data_survey!DQ515</f>
        <v>0</v>
      </c>
      <c r="AK516" s="17">
        <f>data_survey!DF515</f>
        <v>1</v>
      </c>
      <c r="AL516" s="17">
        <f>if(AK516=1, data_survey!DN515, 0)</f>
        <v>1.5</v>
      </c>
      <c r="AM516" s="17">
        <f>data_survey!CM515</f>
        <v>3.5</v>
      </c>
      <c r="AN516" s="17">
        <f>data_survey!DH515</f>
        <v>0</v>
      </c>
      <c r="AO516" s="17">
        <f>data_survey!DJ515</f>
        <v>0</v>
      </c>
      <c r="AP516" s="17">
        <f>data_survey!DL515</f>
        <v>0</v>
      </c>
      <c r="AQ516" s="17">
        <f>data_survey!BC515</f>
        <v>1</v>
      </c>
      <c r="AR516" s="17">
        <f>data_survey!BD515</f>
        <v>1</v>
      </c>
      <c r="AS516" s="17">
        <f>data_survey!BE515</f>
        <v>2</v>
      </c>
      <c r="AT516" s="17">
        <f>data_survey!BF515</f>
        <v>1</v>
      </c>
      <c r="AU516" s="17">
        <f>data_survey!BG515</f>
        <v>2</v>
      </c>
      <c r="AV516" s="17">
        <f>data_survey!BH515</f>
        <v>1</v>
      </c>
      <c r="AW516" s="17">
        <f>data_survey!BI515</f>
        <v>1</v>
      </c>
      <c r="AX516" s="17">
        <f>data_survey!AP515</f>
        <v>2</v>
      </c>
      <c r="AY516" s="17">
        <f>data_survey!AQ515</f>
        <v>2</v>
      </c>
      <c r="AZ516" s="17">
        <f>data_survey!AR515</f>
        <v>2</v>
      </c>
      <c r="BA516" s="17">
        <f>data_survey!AS515</f>
        <v>2</v>
      </c>
      <c r="BB516" s="17">
        <f>data_survey!AT515</f>
        <v>1</v>
      </c>
      <c r="BC516" s="17">
        <f>data_survey!AU515</f>
        <v>1</v>
      </c>
      <c r="BD516" s="17">
        <f>data_survey!AV515</f>
        <v>2</v>
      </c>
      <c r="BE516" s="17">
        <f>data_survey!AW515</f>
        <v>1</v>
      </c>
      <c r="BF516" s="17">
        <f>data_survey!AX515</f>
        <v>1</v>
      </c>
      <c r="BG516" s="17"/>
    </row>
    <row r="517">
      <c r="A517" s="17">
        <f>if(data_survey!C516="Nam", 0, 1)</f>
        <v>0</v>
      </c>
      <c r="B517" s="17">
        <f>IFERROR(__xludf.DUMMYFUNCTION("LET(
  t, LOWER(TRIM(data_survey!E516)),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17" s="17">
        <f>IFERROR(__xludf.DUMMYFUNCTION("LET(
  t, LOWER(TRIM(data_survey!G516)),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17" s="17">
        <f>IFERROR(__xludf.DUMMYFUNCTION("LET(
  text, LOWER(data_survey!I516),
  IFERROR(
    IFS(
      REGEXMATCH(text,""ở cùng gia đình|ở trọ cùng gia đình""), 0,
      REGEXMATCH(text,""thuê trọ""), 1,
      REGEXMATCH(text,""ở ktx""), 2,
      REGEXMATCH(text,""có nhà tại khu vực đang học|c"&amp;"ó nhà|ở riêng tại chung cư""), 3,
      REGEXMATCH(text,""ở nhà người quen""), 4
    ),
  -1)
)"),2.0)</f>
        <v>2</v>
      </c>
      <c r="E517" s="17">
        <f>IFERROR(__xludf.DUMMYFUNCTION("LET(
  t, LOWER(TRIM(data_survey!K516)),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17" s="17">
        <f>IFERROR(__xludf.DUMMYFUNCTION("LET(
  t, LOWER(TRIM(data_survey!M516)),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17" s="17">
        <f>if(data_survey!O516="Có", 1, 0)</f>
        <v>1</v>
      </c>
      <c r="H517" s="17">
        <f>if(data_survey!R516="", 0, data_survey!R516)</f>
        <v>1</v>
      </c>
      <c r="I517" s="17">
        <f>data_survey!W516</f>
        <v>15</v>
      </c>
      <c r="J517" s="17">
        <f>if(data_survey!AF516="Không áp lực", 0, if(data_survey!AF516="Có chút áp lực", 1, if(data_survey!AF516="Áp lực nhiều", 2, 3)))</f>
        <v>1</v>
      </c>
      <c r="K517" s="17">
        <f>SWITCH(data_survey!AG516,
 "Không ảnh hưởng",0,
 "Có chút ảnh hưởng",1,
 "Ảnh hưởng nhiều",2,
 "Ảnh hưởng rất nhiều",3)</f>
        <v>1</v>
      </c>
      <c r="L517" s="17">
        <f>SWITCH(data_survey!AD516,
 "Không",0,
 "Có một chút",1,
 "Rất lo lắng",2)</f>
        <v>2</v>
      </c>
      <c r="M517" s="17">
        <f>SWITCH(data_survey!AE516,
 "Không",0,
 "Có một chút",1,
 "Nhiều",2)</f>
        <v>0</v>
      </c>
      <c r="N517" s="17">
        <f>data_survey!BV516</f>
        <v>3</v>
      </c>
      <c r="O517" s="17">
        <f>SWITCH(data_survey!BY516,
 "Không",0,
 "Có",1,
 "Nhiều",2)</f>
        <v>0</v>
      </c>
      <c r="P517" s="17">
        <f>if(data_survey!BW516="Không", 0, 1)</f>
        <v>0</v>
      </c>
      <c r="Q517" s="17">
        <f>IF(OR(
ISNUMBER(SEARCH("cha",data_survey!BX516)),
ISNUMBER(SEARCH("mẹ",data_survey!BX516)),
ISNUMBER(SEARCH("ba mẹ",data_survey!BX516)),
ISNUMBER(SEARCH("bame",data_survey!BX516)),
ISNUMBER(SEARCH("gia đình",data_survey!BX516)),
ISNUMBER(SEARCH("chị",data_survey!BX516)),
ISNUMBER(SEARCH("anh",data_survey!BX516)),
ISNUMBER(SEARCH("ông bà",data_survey!BX516)),
ISNUMBER(SEARCH("giám hộ",data_survey!BX516))
),1,
IF(OR(
ISNUMBER(SEARCH("bản thân",data_survey!BX516)),
ISNUMBER(SEARCH("tự mình",data_survey!BX516)),
ISNUMBER(SEARCH("tự bản thân",data_survey!BX516)),
ISNUMBER(SEARCH("tiền đi làm",data_survey!BX516)),
ISNUMBER(SEARCH("nghiên cứu khoa học",data_survey!BX516)),
ISNUMBER(SEARCH("một nửa lo",data_survey!BX516))
),2,
IF(OR(
ISNUMBER(SEARCH("học bổng",data_survey!BX516)),
ISNUMBER(SEARCH("giảm học phí",data_survey!BX516)),
ISNUMBER(SEARCH("không cần HP",data_survey!BX516)),
ISNUMBER(SEARCH("sư phạm",data_survey!BX516))
),3,4)))</f>
        <v>1</v>
      </c>
      <c r="R517" s="17">
        <f>data_survey!AN516</f>
        <v>0</v>
      </c>
      <c r="S517" s="17">
        <f>data_survey!AJ516</f>
        <v>1</v>
      </c>
      <c r="T517" s="17">
        <f>data_survey!AJ516</f>
        <v>1</v>
      </c>
      <c r="U517" s="17">
        <f>data_survey!CI516</f>
        <v>0</v>
      </c>
      <c r="V517" s="17">
        <f>data_survey!CG516</f>
        <v>1</v>
      </c>
      <c r="W517" s="17">
        <f>data_survey!CE516</f>
        <v>1</v>
      </c>
      <c r="X517" s="17">
        <f>data_survey!CC516</f>
        <v>1</v>
      </c>
      <c r="Y517" s="17">
        <f>data_survey!CA516</f>
        <v>1</v>
      </c>
      <c r="Z517" s="17">
        <f>data_survey!BN516</f>
        <v>2</v>
      </c>
      <c r="AA517" s="17">
        <f>data_survey!BP516</f>
        <v>0</v>
      </c>
      <c r="AB517" s="17">
        <f>data_survey!BQ516</f>
        <v>1</v>
      </c>
      <c r="AC517" s="17">
        <f>data_survey!BT516</f>
        <v>0</v>
      </c>
      <c r="AD517" s="17">
        <f>data_survey!CU516</f>
        <v>0</v>
      </c>
      <c r="AE517" s="17">
        <f>data_survey!CV516</f>
        <v>0</v>
      </c>
      <c r="AF517" s="17">
        <f>data_survey!CW516</f>
        <v>0</v>
      </c>
      <c r="AG517" s="17">
        <f>data_survey!CO516</f>
        <v>0</v>
      </c>
      <c r="AH517" s="17">
        <f>data_survey!DA516</f>
        <v>0</v>
      </c>
      <c r="AI517" s="17">
        <f>data_survey!DC516</f>
        <v>0</v>
      </c>
      <c r="AJ517" s="17">
        <f>data_survey!DQ516</f>
        <v>0</v>
      </c>
      <c r="AK517" s="17">
        <f>data_survey!DF516</f>
        <v>1</v>
      </c>
      <c r="AL517" s="17">
        <f>if(AK517=1, data_survey!DN516, 0)</f>
        <v>1.5</v>
      </c>
      <c r="AM517" s="17">
        <f>data_survey!CM516</f>
        <v>0</v>
      </c>
      <c r="AN517" s="17">
        <f>data_survey!DH516</f>
        <v>0</v>
      </c>
      <c r="AO517" s="17">
        <f>data_survey!DJ516</f>
        <v>1</v>
      </c>
      <c r="AP517" s="17">
        <f>data_survey!DL516</f>
        <v>0</v>
      </c>
      <c r="AQ517" s="17">
        <f>data_survey!BC516</f>
        <v>1</v>
      </c>
      <c r="AR517" s="17">
        <f>data_survey!BD516</f>
        <v>1</v>
      </c>
      <c r="AS517" s="17">
        <f>data_survey!BE516</f>
        <v>1</v>
      </c>
      <c r="AT517" s="17">
        <f>data_survey!BF516</f>
        <v>1</v>
      </c>
      <c r="AU517" s="17">
        <f>data_survey!BG516</f>
        <v>1</v>
      </c>
      <c r="AV517" s="17">
        <f>data_survey!BH516</f>
        <v>1</v>
      </c>
      <c r="AW517" s="17">
        <f>data_survey!BI516</f>
        <v>1</v>
      </c>
      <c r="AX517" s="17">
        <f>data_survey!AP516</f>
        <v>1</v>
      </c>
      <c r="AY517" s="17">
        <f>data_survey!AQ516</f>
        <v>2</v>
      </c>
      <c r="AZ517" s="17">
        <f>data_survey!AR516</f>
        <v>3</v>
      </c>
      <c r="BA517" s="17">
        <f>data_survey!AS516</f>
        <v>4</v>
      </c>
      <c r="BB517" s="17">
        <f>data_survey!AT516</f>
        <v>1</v>
      </c>
      <c r="BC517" s="17">
        <f>data_survey!AU516</f>
        <v>2</v>
      </c>
      <c r="BD517" s="17">
        <f>data_survey!AV516</f>
        <v>3</v>
      </c>
      <c r="BE517" s="17">
        <f>data_survey!AW516</f>
        <v>2</v>
      </c>
      <c r="BF517" s="17">
        <f>data_survey!AX516</f>
        <v>1</v>
      </c>
      <c r="BG517" s="17"/>
    </row>
    <row r="518">
      <c r="A518" s="17">
        <f>if(data_survey!C517="Nam", 0, 1)</f>
        <v>1</v>
      </c>
      <c r="B518" s="17">
        <f>IFERROR(__xludf.DUMMYFUNCTION("LET(
  t, LOWER(TRIM(data_survey!E517)),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518" s="17">
        <f>IFERROR(__xludf.DUMMYFUNCTION("LET(
  t, LOWER(TRIM(data_survey!G517)),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18" s="17">
        <f>IFERROR(__xludf.DUMMYFUNCTION("LET(
  text, LOWER(data_survey!I517),
  IFERROR(
    IFS(
      REGEXMATCH(text,""ở cùng gia đình|ở trọ cùng gia đình""), 0,
      REGEXMATCH(text,""thuê trọ""), 1,
      REGEXMATCH(text,""ở ktx""), 2,
      REGEXMATCH(text,""có nhà tại khu vực đang học|c"&amp;"ó nhà|ở riêng tại chung cư""), 3,
      REGEXMATCH(text,""ở nhà người quen""), 4
    ),
  -1)
)"),3.0)</f>
        <v>3</v>
      </c>
      <c r="E518" s="17">
        <f>IFERROR(__xludf.DUMMYFUNCTION("LET(
  t, LOWER(TRIM(data_survey!K517)),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18" s="17">
        <f>IFERROR(__xludf.DUMMYFUNCTION("LET(
  t, LOWER(TRIM(data_survey!M517)),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18" s="17">
        <f>if(data_survey!O517="Có", 1, 0)</f>
        <v>0</v>
      </c>
      <c r="H518" s="17">
        <f>if(data_survey!R517="", 0, data_survey!R517)</f>
        <v>0</v>
      </c>
      <c r="I518" s="17">
        <f>data_survey!W517</f>
        <v>0</v>
      </c>
      <c r="J518" s="17">
        <f>if(data_survey!AF517="Không áp lực", 0, if(data_survey!AF517="Có chút áp lực", 1, if(data_survey!AF517="Áp lực nhiều", 2, 3)))</f>
        <v>2</v>
      </c>
      <c r="K518" s="17">
        <f>SWITCH(data_survey!AG517,
 "Không ảnh hưởng",0,
 "Có chút ảnh hưởng",1,
 "Ảnh hưởng nhiều",2,
 "Ảnh hưởng rất nhiều",3)</f>
        <v>2</v>
      </c>
      <c r="L518" s="17">
        <f>SWITCH(data_survey!AD517,
 "Không",0,
 "Có một chút",1,
 "Rất lo lắng",2)</f>
        <v>2</v>
      </c>
      <c r="M518" s="17">
        <f>SWITCH(data_survey!AE517,
 "Không",0,
 "Có một chút",1,
 "Nhiều",2)</f>
        <v>2</v>
      </c>
      <c r="N518" s="17">
        <f>data_survey!BV517</f>
        <v>1</v>
      </c>
      <c r="O518" s="17">
        <f>SWITCH(data_survey!BY517,
 "Không",0,
 "Có",1,
 "Nhiều",2)</f>
        <v>1</v>
      </c>
      <c r="P518" s="17">
        <f>if(data_survey!BW517="Không", 0, 1)</f>
        <v>0</v>
      </c>
      <c r="Q518" s="17">
        <f>IF(OR(
ISNUMBER(SEARCH("cha",data_survey!BX517)),
ISNUMBER(SEARCH("mẹ",data_survey!BX517)),
ISNUMBER(SEARCH("ba mẹ",data_survey!BX517)),
ISNUMBER(SEARCH("bame",data_survey!BX517)),
ISNUMBER(SEARCH("gia đình",data_survey!BX517)),
ISNUMBER(SEARCH("chị",data_survey!BX517)),
ISNUMBER(SEARCH("anh",data_survey!BX517)),
ISNUMBER(SEARCH("ông bà",data_survey!BX517)),
ISNUMBER(SEARCH("giám hộ",data_survey!BX517))
),1,
IF(OR(
ISNUMBER(SEARCH("bản thân",data_survey!BX517)),
ISNUMBER(SEARCH("tự mình",data_survey!BX517)),
ISNUMBER(SEARCH("tự bản thân",data_survey!BX517)),
ISNUMBER(SEARCH("tiền đi làm",data_survey!BX517)),
ISNUMBER(SEARCH("nghiên cứu khoa học",data_survey!BX517)),
ISNUMBER(SEARCH("một nửa lo",data_survey!BX517))
),2,
IF(OR(
ISNUMBER(SEARCH("học bổng",data_survey!BX517)),
ISNUMBER(SEARCH("giảm học phí",data_survey!BX517)),
ISNUMBER(SEARCH("không cần HP",data_survey!BX517)),
ISNUMBER(SEARCH("sư phạm",data_survey!BX517))
),3,4)))</f>
        <v>1</v>
      </c>
      <c r="R518" s="17">
        <f>data_survey!AN517</f>
        <v>1</v>
      </c>
      <c r="S518" s="17">
        <f>data_survey!AJ517</f>
        <v>0</v>
      </c>
      <c r="T518" s="17">
        <f>data_survey!AJ517</f>
        <v>0</v>
      </c>
      <c r="U518" s="17">
        <f>data_survey!CI517</f>
        <v>0</v>
      </c>
      <c r="V518" s="17">
        <f>data_survey!CG517</f>
        <v>0</v>
      </c>
      <c r="W518" s="17">
        <f>data_survey!CE517</f>
        <v>0</v>
      </c>
      <c r="X518" s="17">
        <f>data_survey!CC517</f>
        <v>1</v>
      </c>
      <c r="Y518" s="17">
        <f>data_survey!CA517</f>
        <v>0</v>
      </c>
      <c r="Z518" s="17">
        <f>data_survey!BN517</f>
        <v>5</v>
      </c>
      <c r="AA518" s="17">
        <f>data_survey!BP517</f>
        <v>0</v>
      </c>
      <c r="AB518" s="17">
        <f>data_survey!BQ517</f>
        <v>4</v>
      </c>
      <c r="AC518" s="17">
        <f>data_survey!BT517</f>
        <v>1</v>
      </c>
      <c r="AD518" s="17">
        <f>data_survey!CU517</f>
        <v>0</v>
      </c>
      <c r="AE518" s="17">
        <f>data_survey!CV517</f>
        <v>0</v>
      </c>
      <c r="AF518" s="17">
        <f>data_survey!CW517</f>
        <v>0</v>
      </c>
      <c r="AG518" s="17">
        <f>data_survey!CO517</f>
        <v>0</v>
      </c>
      <c r="AH518" s="17">
        <f>data_survey!DA517</f>
        <v>0</v>
      </c>
      <c r="AI518" s="17">
        <f>data_survey!DC517</f>
        <v>0</v>
      </c>
      <c r="AJ518" s="17">
        <f>data_survey!DQ517</f>
        <v>0</v>
      </c>
      <c r="AK518" s="17">
        <f>data_survey!DF517</f>
        <v>1</v>
      </c>
      <c r="AL518" s="17">
        <f>if(AK518=1, data_survey!DN517, 0)</f>
        <v>0.5</v>
      </c>
      <c r="AM518" s="17">
        <f>data_survey!CM517</f>
        <v>6</v>
      </c>
      <c r="AN518" s="17">
        <f>data_survey!DH517</f>
        <v>0</v>
      </c>
      <c r="AO518" s="17">
        <f>data_survey!DJ517</f>
        <v>0</v>
      </c>
      <c r="AP518" s="17">
        <f>data_survey!DL517</f>
        <v>0</v>
      </c>
      <c r="AQ518" s="17">
        <f>data_survey!BC517</f>
        <v>2</v>
      </c>
      <c r="AR518" s="17">
        <f>data_survey!BD517</f>
        <v>1</v>
      </c>
      <c r="AS518" s="17">
        <f>data_survey!BE517</f>
        <v>2</v>
      </c>
      <c r="AT518" s="17">
        <f>data_survey!BF517</f>
        <v>2</v>
      </c>
      <c r="AU518" s="17">
        <f>data_survey!BG517</f>
        <v>3</v>
      </c>
      <c r="AV518" s="17">
        <f>data_survey!BH517</f>
        <v>1</v>
      </c>
      <c r="AW518" s="17">
        <f>data_survey!BI517</f>
        <v>2</v>
      </c>
      <c r="AX518" s="17">
        <f>data_survey!AP517</f>
        <v>3</v>
      </c>
      <c r="AY518" s="17">
        <f>data_survey!AQ517</f>
        <v>2</v>
      </c>
      <c r="AZ518" s="17">
        <f>data_survey!AR517</f>
        <v>4</v>
      </c>
      <c r="BA518" s="17">
        <f>data_survey!AS517</f>
        <v>2</v>
      </c>
      <c r="BB518" s="17">
        <f>data_survey!AT517</f>
        <v>4</v>
      </c>
      <c r="BC518" s="17">
        <f>data_survey!AU517</f>
        <v>2</v>
      </c>
      <c r="BD518" s="17">
        <f>data_survey!AV517</f>
        <v>2</v>
      </c>
      <c r="BE518" s="17">
        <f>data_survey!AW517</f>
        <v>1</v>
      </c>
      <c r="BF518" s="17">
        <f>data_survey!AX517</f>
        <v>1</v>
      </c>
      <c r="BG518" s="17"/>
    </row>
    <row r="519">
      <c r="A519" s="17">
        <f>if(data_survey!C518="Nam", 0, 1)</f>
        <v>1</v>
      </c>
      <c r="B519" s="17">
        <f>IFERROR(__xludf.DUMMYFUNCTION("LET(
  t, LOWER(TRIM(data_survey!E518)),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519" s="17">
        <f>IFERROR(__xludf.DUMMYFUNCTION("LET(
  t, LOWER(TRIM(data_survey!G518)),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19" s="17">
        <f>IFERROR(__xludf.DUMMYFUNCTION("LET(
  text, LOWER(data_survey!I518),
  IFERROR(
    IFS(
      REGEXMATCH(text,""ở cùng gia đình|ở trọ cùng gia đình""), 0,
      REGEXMATCH(text,""thuê trọ""), 1,
      REGEXMATCH(text,""ở ktx""), 2,
      REGEXMATCH(text,""có nhà tại khu vực đang học|c"&amp;"ó nhà|ở riêng tại chung cư""), 3,
      REGEXMATCH(text,""ở nhà người quen""), 4
    ),
  -1)
)"),1.0)</f>
        <v>1</v>
      </c>
      <c r="E519" s="17">
        <f>IFERROR(__xludf.DUMMYFUNCTION("LET(
  t, LOWER(TRIM(data_survey!K518)),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19" s="17">
        <f>IFERROR(__xludf.DUMMYFUNCTION("LET(
  t, LOWER(TRIM(data_survey!M518)),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19" s="17">
        <f>if(data_survey!O518="Có", 1, 0)</f>
        <v>0</v>
      </c>
      <c r="H519" s="17">
        <f>if(data_survey!R518="", 0, data_survey!R518)</f>
        <v>0</v>
      </c>
      <c r="I519" s="17">
        <f>data_survey!W518</f>
        <v>0</v>
      </c>
      <c r="J519" s="17">
        <f>if(data_survey!AF518="Không áp lực", 0, if(data_survey!AF518="Có chút áp lực", 1, if(data_survey!AF518="Áp lực nhiều", 2, 3)))</f>
        <v>2</v>
      </c>
      <c r="K519" s="17">
        <f>SWITCH(data_survey!AG518,
 "Không ảnh hưởng",0,
 "Có chút ảnh hưởng",1,
 "Ảnh hưởng nhiều",2,
 "Ảnh hưởng rất nhiều",3)</f>
        <v>3</v>
      </c>
      <c r="L519" s="17">
        <f>SWITCH(data_survey!AD518,
 "Không",0,
 "Có một chút",1,
 "Rất lo lắng",2)</f>
        <v>2</v>
      </c>
      <c r="M519" s="17">
        <f>SWITCH(data_survey!AE518,
 "Không",0,
 "Có một chút",1,
 "Nhiều",2)</f>
        <v>2</v>
      </c>
      <c r="N519" s="17">
        <f>data_survey!BV518</f>
        <v>1</v>
      </c>
      <c r="O519" s="17">
        <f>SWITCH(data_survey!BY518,
 "Không",0,
 "Có",1,
 "Nhiều",2)</f>
        <v>1</v>
      </c>
      <c r="P519" s="17">
        <f>if(data_survey!BW518="Không", 0, 1)</f>
        <v>1</v>
      </c>
      <c r="Q519" s="17">
        <f>IF(OR(
ISNUMBER(SEARCH("cha",data_survey!BX518)),
ISNUMBER(SEARCH("mẹ",data_survey!BX518)),
ISNUMBER(SEARCH("ba mẹ",data_survey!BX518)),
ISNUMBER(SEARCH("bame",data_survey!BX518)),
ISNUMBER(SEARCH("gia đình",data_survey!BX518)),
ISNUMBER(SEARCH("chị",data_survey!BX518)),
ISNUMBER(SEARCH("anh",data_survey!BX518)),
ISNUMBER(SEARCH("ông bà",data_survey!BX518)),
ISNUMBER(SEARCH("giám hộ",data_survey!BX518))
),1,
IF(OR(
ISNUMBER(SEARCH("bản thân",data_survey!BX518)),
ISNUMBER(SEARCH("tự mình",data_survey!BX518)),
ISNUMBER(SEARCH("tự bản thân",data_survey!BX518)),
ISNUMBER(SEARCH("tiền đi làm",data_survey!BX518)),
ISNUMBER(SEARCH("nghiên cứu khoa học",data_survey!BX518)),
ISNUMBER(SEARCH("một nửa lo",data_survey!BX518))
),2,
IF(OR(
ISNUMBER(SEARCH("học bổng",data_survey!BX518)),
ISNUMBER(SEARCH("giảm học phí",data_survey!BX518)),
ISNUMBER(SEARCH("không cần HP",data_survey!BX518)),
ISNUMBER(SEARCH("sư phạm",data_survey!BX518))
),3,4)))</f>
        <v>1</v>
      </c>
      <c r="R519" s="17">
        <f>data_survey!AN518</f>
        <v>0</v>
      </c>
      <c r="S519" s="17">
        <f>data_survey!AJ518</f>
        <v>0</v>
      </c>
      <c r="T519" s="17">
        <f>data_survey!AJ518</f>
        <v>0</v>
      </c>
      <c r="U519" s="17">
        <f>data_survey!CI518</f>
        <v>0</v>
      </c>
      <c r="V519" s="17">
        <f>data_survey!CG518</f>
        <v>1</v>
      </c>
      <c r="W519" s="17">
        <f>data_survey!CE518</f>
        <v>0</v>
      </c>
      <c r="X519" s="17">
        <f>data_survey!CC518</f>
        <v>1</v>
      </c>
      <c r="Y519" s="17">
        <f>data_survey!CA518</f>
        <v>0</v>
      </c>
      <c r="Z519" s="17">
        <f>data_survey!BN518</f>
        <v>5</v>
      </c>
      <c r="AA519" s="17">
        <f>data_survey!BP518</f>
        <v>1</v>
      </c>
      <c r="AB519" s="17">
        <f>data_survey!BQ518</f>
        <v>4</v>
      </c>
      <c r="AC519" s="17">
        <f>data_survey!BT518</f>
        <v>1</v>
      </c>
      <c r="AD519" s="17">
        <f>data_survey!CU518</f>
        <v>0</v>
      </c>
      <c r="AE519" s="17">
        <f>data_survey!CV518</f>
        <v>1</v>
      </c>
      <c r="AF519" s="17">
        <f>data_survey!CW518</f>
        <v>0</v>
      </c>
      <c r="AG519" s="17">
        <f>data_survey!CO518</f>
        <v>1</v>
      </c>
      <c r="AH519" s="17">
        <f>data_survey!DA518</f>
        <v>0</v>
      </c>
      <c r="AI519" s="17">
        <f>data_survey!DC518</f>
        <v>0</v>
      </c>
      <c r="AJ519" s="17">
        <f>data_survey!DQ518</f>
        <v>0</v>
      </c>
      <c r="AK519" s="17">
        <f>data_survey!DF518</f>
        <v>1</v>
      </c>
      <c r="AL519" s="17">
        <f>if(AK519=1, data_survey!DN518, 0)</f>
        <v>0.5</v>
      </c>
      <c r="AM519" s="17">
        <f>data_survey!CM518</f>
        <v>6</v>
      </c>
      <c r="AN519" s="17">
        <f>data_survey!DH518</f>
        <v>1</v>
      </c>
      <c r="AO519" s="17">
        <f>data_survey!DJ518</f>
        <v>1</v>
      </c>
      <c r="AP519" s="17">
        <f>data_survey!DL518</f>
        <v>0</v>
      </c>
      <c r="AQ519" s="17">
        <f>data_survey!BC518</f>
        <v>2</v>
      </c>
      <c r="AR519" s="17">
        <f>data_survey!BD518</f>
        <v>1</v>
      </c>
      <c r="AS519" s="17">
        <f>data_survey!BE518</f>
        <v>2</v>
      </c>
      <c r="AT519" s="17">
        <f>data_survey!BF518</f>
        <v>2</v>
      </c>
      <c r="AU519" s="17">
        <f>data_survey!BG518</f>
        <v>2</v>
      </c>
      <c r="AV519" s="17">
        <f>data_survey!BH518</f>
        <v>1</v>
      </c>
      <c r="AW519" s="17">
        <f>data_survey!BI518</f>
        <v>2</v>
      </c>
      <c r="AX519" s="17">
        <f>data_survey!AP518</f>
        <v>3</v>
      </c>
      <c r="AY519" s="17">
        <f>data_survey!AQ518</f>
        <v>2</v>
      </c>
      <c r="AZ519" s="17">
        <f>data_survey!AR518</f>
        <v>4</v>
      </c>
      <c r="BA519" s="17">
        <f>data_survey!AS518</f>
        <v>4</v>
      </c>
      <c r="BB519" s="17">
        <f>data_survey!AT518</f>
        <v>4</v>
      </c>
      <c r="BC519" s="17">
        <f>data_survey!AU518</f>
        <v>2</v>
      </c>
      <c r="BD519" s="17">
        <f>data_survey!AV518</f>
        <v>2</v>
      </c>
      <c r="BE519" s="17">
        <f>data_survey!AW518</f>
        <v>1</v>
      </c>
      <c r="BF519" s="17">
        <f>data_survey!AX518</f>
        <v>1</v>
      </c>
      <c r="BG519" s="17"/>
    </row>
    <row r="520">
      <c r="A520" s="17">
        <f>if(data_survey!C519="Nam", 0, 1)</f>
        <v>1</v>
      </c>
      <c r="B520" s="17">
        <f>IFERROR(__xludf.DUMMYFUNCTION("LET(
  t, LOWER(TRIM(data_survey!E519)),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20" s="17">
        <f>IFERROR(__xludf.DUMMYFUNCTION("LET(
  t, LOWER(TRIM(data_survey!G519)),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520" s="17">
        <f>IFERROR(__xludf.DUMMYFUNCTION("LET(
  text, LOWER(data_survey!I519),
  IFERROR(
    IFS(
      REGEXMATCH(text,""ở cùng gia đình|ở trọ cùng gia đình""), 0,
      REGEXMATCH(text,""thuê trọ""), 1,
      REGEXMATCH(text,""ở ktx""), 2,
      REGEXMATCH(text,""có nhà tại khu vực đang học|c"&amp;"ó nhà|ở riêng tại chung cư""), 3,
      REGEXMATCH(text,""ở nhà người quen""), 4
    ),
  -1)
)"),1.0)</f>
        <v>1</v>
      </c>
      <c r="E520" s="17">
        <f>IFERROR(__xludf.DUMMYFUNCTION("LET(
  t, LOWER(TRIM(data_survey!K519)),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20" s="17">
        <f>IFERROR(__xludf.DUMMYFUNCTION("LET(
  t, LOWER(TRIM(data_survey!M519)),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20" s="17">
        <f>if(data_survey!O519="Có", 1, 0)</f>
        <v>0</v>
      </c>
      <c r="H520" s="17">
        <f>if(data_survey!R519="", 0, data_survey!R519)</f>
        <v>0</v>
      </c>
      <c r="I520" s="17">
        <f>data_survey!W519</f>
        <v>0</v>
      </c>
      <c r="J520" s="17">
        <f>if(data_survey!AF519="Không áp lực", 0, if(data_survey!AF519="Có chút áp lực", 1, if(data_survey!AF519="Áp lực nhiều", 2, 3)))</f>
        <v>3</v>
      </c>
      <c r="K520" s="17">
        <f>SWITCH(data_survey!AG519,
 "Không ảnh hưởng",0,
 "Có chút ảnh hưởng",1,
 "Ảnh hưởng nhiều",2,
 "Ảnh hưởng rất nhiều",3)</f>
        <v>2</v>
      </c>
      <c r="L520" s="17">
        <f>SWITCH(data_survey!AD519,
 "Không",0,
 "Có một chút",1,
 "Rất lo lắng",2)</f>
        <v>2</v>
      </c>
      <c r="M520" s="17">
        <f>SWITCH(data_survey!AE519,
 "Không",0,
 "Có một chút",1,
 "Nhiều",2)</f>
        <v>1</v>
      </c>
      <c r="N520" s="17">
        <f>data_survey!BV519</f>
        <v>4</v>
      </c>
      <c r="O520" s="17">
        <f>SWITCH(data_survey!BY519,
 "Không",0,
 "Có",1,
 "Nhiều",2)</f>
        <v>0</v>
      </c>
      <c r="P520" s="17">
        <f>if(data_survey!BW519="Không", 0, 1)</f>
        <v>0</v>
      </c>
      <c r="Q520" s="17">
        <f>IF(OR(
ISNUMBER(SEARCH("cha",data_survey!BX519)),
ISNUMBER(SEARCH("mẹ",data_survey!BX519)),
ISNUMBER(SEARCH("ba mẹ",data_survey!BX519)),
ISNUMBER(SEARCH("bame",data_survey!BX519)),
ISNUMBER(SEARCH("gia đình",data_survey!BX519)),
ISNUMBER(SEARCH("chị",data_survey!BX519)),
ISNUMBER(SEARCH("anh",data_survey!BX519)),
ISNUMBER(SEARCH("ông bà",data_survey!BX519)),
ISNUMBER(SEARCH("giám hộ",data_survey!BX519))
),1,
IF(OR(
ISNUMBER(SEARCH("bản thân",data_survey!BX519)),
ISNUMBER(SEARCH("tự mình",data_survey!BX519)),
ISNUMBER(SEARCH("tự bản thân",data_survey!BX519)),
ISNUMBER(SEARCH("tiền đi làm",data_survey!BX519)),
ISNUMBER(SEARCH("nghiên cứu khoa học",data_survey!BX519)),
ISNUMBER(SEARCH("một nửa lo",data_survey!BX519))
),2,
IF(OR(
ISNUMBER(SEARCH("học bổng",data_survey!BX519)),
ISNUMBER(SEARCH("giảm học phí",data_survey!BX519)),
ISNUMBER(SEARCH("không cần HP",data_survey!BX519)),
ISNUMBER(SEARCH("sư phạm",data_survey!BX519))
),3,4)))</f>
        <v>1</v>
      </c>
      <c r="R520" s="17">
        <f>data_survey!AN519</f>
        <v>0</v>
      </c>
      <c r="S520" s="17">
        <f>data_survey!AJ519</f>
        <v>1</v>
      </c>
      <c r="T520" s="17">
        <f>data_survey!AJ519</f>
        <v>1</v>
      </c>
      <c r="U520" s="17">
        <f>data_survey!CI519</f>
        <v>0</v>
      </c>
      <c r="V520" s="17">
        <f>data_survey!CG519</f>
        <v>0</v>
      </c>
      <c r="W520" s="17">
        <f>data_survey!CE519</f>
        <v>0</v>
      </c>
      <c r="X520" s="17">
        <f>data_survey!CC519</f>
        <v>2</v>
      </c>
      <c r="Y520" s="17">
        <f>data_survey!CA519</f>
        <v>1</v>
      </c>
      <c r="Z520" s="17">
        <f>data_survey!BN519</f>
        <v>1</v>
      </c>
      <c r="AA520" s="17">
        <f>data_survey!BP519</f>
        <v>0</v>
      </c>
      <c r="AB520" s="17">
        <f>data_survey!BQ519</f>
        <v>1</v>
      </c>
      <c r="AC520" s="17">
        <f>data_survey!BT519</f>
        <v>0</v>
      </c>
      <c r="AD520" s="17">
        <f>data_survey!CU519</f>
        <v>0</v>
      </c>
      <c r="AE520" s="17">
        <f>data_survey!CV519</f>
        <v>0</v>
      </c>
      <c r="AF520" s="17">
        <f>data_survey!CW519</f>
        <v>0</v>
      </c>
      <c r="AG520" s="17">
        <f>data_survey!CO519</f>
        <v>0</v>
      </c>
      <c r="AH520" s="17">
        <f>data_survey!DA519</f>
        <v>0</v>
      </c>
      <c r="AI520" s="17">
        <f>data_survey!DC519</f>
        <v>0</v>
      </c>
      <c r="AJ520" s="17">
        <f>data_survey!DQ519</f>
        <v>0</v>
      </c>
      <c r="AK520" s="17">
        <f>data_survey!DF519</f>
        <v>0</v>
      </c>
      <c r="AL520" s="17">
        <f>if(AK520=1, data_survey!DN519, 0)</f>
        <v>0</v>
      </c>
      <c r="AM520" s="17">
        <f>data_survey!CM519</f>
        <v>0.33</v>
      </c>
      <c r="AN520" s="17">
        <f>data_survey!DH519</f>
        <v>0</v>
      </c>
      <c r="AO520" s="17">
        <f>data_survey!DJ519</f>
        <v>0</v>
      </c>
      <c r="AP520" s="17">
        <f>data_survey!DL519</f>
        <v>0</v>
      </c>
      <c r="AQ520" s="17">
        <f>data_survey!BC519</f>
        <v>4</v>
      </c>
      <c r="AR520" s="17">
        <f>data_survey!BD519</f>
        <v>4</v>
      </c>
      <c r="AS520" s="17">
        <f>data_survey!BE519</f>
        <v>4</v>
      </c>
      <c r="AT520" s="17">
        <f>data_survey!BF519</f>
        <v>3</v>
      </c>
      <c r="AU520" s="17">
        <f>data_survey!BG519</f>
        <v>4</v>
      </c>
      <c r="AV520" s="17">
        <f>data_survey!BH519</f>
        <v>3</v>
      </c>
      <c r="AW520" s="17">
        <f>data_survey!BI519</f>
        <v>3</v>
      </c>
      <c r="AX520" s="17">
        <f>data_survey!AP519</f>
        <v>4</v>
      </c>
      <c r="AY520" s="17">
        <f>data_survey!AQ519</f>
        <v>4</v>
      </c>
      <c r="AZ520" s="17">
        <f>data_survey!AR519</f>
        <v>3</v>
      </c>
      <c r="BA520" s="17">
        <f>data_survey!AS519</f>
        <v>4</v>
      </c>
      <c r="BB520" s="17">
        <f>data_survey!AT519</f>
        <v>1</v>
      </c>
      <c r="BC520" s="17">
        <f>data_survey!AU519</f>
        <v>2</v>
      </c>
      <c r="BD520" s="17">
        <f>data_survey!AV519</f>
        <v>4</v>
      </c>
      <c r="BE520" s="17">
        <f>data_survey!AW519</f>
        <v>2</v>
      </c>
      <c r="BF520" s="17">
        <f>data_survey!AX519</f>
        <v>2</v>
      </c>
      <c r="BG520" s="17"/>
    </row>
    <row r="521">
      <c r="A521" s="17">
        <f>if(data_survey!C520="Nam", 0, 1)</f>
        <v>1</v>
      </c>
      <c r="B521" s="17">
        <f>IFERROR(__xludf.DUMMYFUNCTION("LET(
  t, LOWER(TRIM(data_survey!E520)),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521" s="17">
        <f>IFERROR(__xludf.DUMMYFUNCTION("LET(
  t, LOWER(TRIM(data_survey!G520)),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21" s="17">
        <f>IFERROR(__xludf.DUMMYFUNCTION("LET(
  text, LOWER(data_survey!I520),
  IFERROR(
    IFS(
      REGEXMATCH(text,""ở cùng gia đình|ở trọ cùng gia đình""), 0,
      REGEXMATCH(text,""thuê trọ""), 1,
      REGEXMATCH(text,""ở ktx""), 2,
      REGEXMATCH(text,""có nhà tại khu vực đang học|c"&amp;"ó nhà|ở riêng tại chung cư""), 3,
      REGEXMATCH(text,""ở nhà người quen""), 4
    ),
  -1)
)"),1.0)</f>
        <v>1</v>
      </c>
      <c r="E521" s="17">
        <f>IFERROR(__xludf.DUMMYFUNCTION("LET(
  t, LOWER(TRIM(data_survey!K520)),
  IFERROR(
    IFS(
      REGEXMATCH(t,""xuất\s*sắc""), 0,
      REGEXMATCH(t,""^giỏi$""), 1,
      REGEXMATCH(t,""^khá$""), 2,
      REGEXMATCH(t,""trung bình|bình thường|^4$""), 3,
      REGEXMATCH(t,""rớt""), 4,"&amp;"
      REGEXMATCH(t,""năm nhất|tân sinh viên|mới|chưa|không|sắp thi|chuẩn bị thi|kq|kết quả|chưa có|chưa biết""), 5,
      TRUE, 5
    ),
  5)
)"),5.0)</f>
        <v>5</v>
      </c>
      <c r="F521" s="17">
        <f>IFERROR(__xludf.DUMMYFUNCTION("LET(
  t, LOWER(TRIM(data_survey!M520)),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21" s="17">
        <f>if(data_survey!O520="Có", 1, 0)</f>
        <v>1</v>
      </c>
      <c r="H521" s="17">
        <f>if(data_survey!R520="", 0, data_survey!R520)</f>
        <v>1</v>
      </c>
      <c r="I521" s="17">
        <f>data_survey!W520</f>
        <v>25</v>
      </c>
      <c r="J521" s="17">
        <f>if(data_survey!AF520="Không áp lực", 0, if(data_survey!AF520="Có chút áp lực", 1, if(data_survey!AF520="Áp lực nhiều", 2, 3)))</f>
        <v>3</v>
      </c>
      <c r="K521" s="17">
        <f>SWITCH(data_survey!AG520,
 "Không ảnh hưởng",0,
 "Có chút ảnh hưởng",1,
 "Ảnh hưởng nhiều",2,
 "Ảnh hưởng rất nhiều",3)</f>
        <v>3</v>
      </c>
      <c r="L521" s="17">
        <f>SWITCH(data_survey!AD520,
 "Không",0,
 "Có một chút",1,
 "Rất lo lắng",2)</f>
        <v>1</v>
      </c>
      <c r="M521" s="17">
        <f>SWITCH(data_survey!AE520,
 "Không",0,
 "Có một chút",1,
 "Nhiều",2)</f>
        <v>1</v>
      </c>
      <c r="N521" s="17">
        <f>data_survey!BV520</f>
        <v>3</v>
      </c>
      <c r="O521" s="17">
        <f>SWITCH(data_survey!BY520,
 "Không",0,
 "Có",1,
 "Nhiều",2)</f>
        <v>1</v>
      </c>
      <c r="P521" s="17">
        <f>if(data_survey!BW520="Không", 0, 1)</f>
        <v>0</v>
      </c>
      <c r="Q521" s="17">
        <f>IF(OR(
ISNUMBER(SEARCH("cha",data_survey!BX520)),
ISNUMBER(SEARCH("mẹ",data_survey!BX520)),
ISNUMBER(SEARCH("ba mẹ",data_survey!BX520)),
ISNUMBER(SEARCH("bame",data_survey!BX520)),
ISNUMBER(SEARCH("gia đình",data_survey!BX520)),
ISNUMBER(SEARCH("chị",data_survey!BX520)),
ISNUMBER(SEARCH("anh",data_survey!BX520)),
ISNUMBER(SEARCH("ông bà",data_survey!BX520)),
ISNUMBER(SEARCH("giám hộ",data_survey!BX520))
),1,
IF(OR(
ISNUMBER(SEARCH("bản thân",data_survey!BX520)),
ISNUMBER(SEARCH("tự mình",data_survey!BX520)),
ISNUMBER(SEARCH("tự bản thân",data_survey!BX520)),
ISNUMBER(SEARCH("tiền đi làm",data_survey!BX520)),
ISNUMBER(SEARCH("nghiên cứu khoa học",data_survey!BX520)),
ISNUMBER(SEARCH("một nửa lo",data_survey!BX520))
),2,
IF(OR(
ISNUMBER(SEARCH("học bổng",data_survey!BX520)),
ISNUMBER(SEARCH("giảm học phí",data_survey!BX520)),
ISNUMBER(SEARCH("không cần HP",data_survey!BX520)),
ISNUMBER(SEARCH("sư phạm",data_survey!BX520))
),3,4)))</f>
        <v>4</v>
      </c>
      <c r="R521" s="17">
        <f>data_survey!AN520</f>
        <v>0</v>
      </c>
      <c r="S521" s="17">
        <f>data_survey!AJ520</f>
        <v>3</v>
      </c>
      <c r="T521" s="17">
        <f>data_survey!AJ520</f>
        <v>3</v>
      </c>
      <c r="U521" s="17">
        <f>data_survey!CI520</f>
        <v>2</v>
      </c>
      <c r="V521" s="17">
        <f>data_survey!CG520</f>
        <v>2</v>
      </c>
      <c r="W521" s="17">
        <f>data_survey!CE520</f>
        <v>2</v>
      </c>
      <c r="X521" s="17">
        <f>data_survey!CC520</f>
        <v>1</v>
      </c>
      <c r="Y521" s="17">
        <f>data_survey!CA520</f>
        <v>1</v>
      </c>
      <c r="Z521" s="17">
        <f>data_survey!BN520</f>
        <v>2</v>
      </c>
      <c r="AA521" s="17">
        <f>data_survey!BP520</f>
        <v>0</v>
      </c>
      <c r="AB521" s="17">
        <f>data_survey!BQ520</f>
        <v>4</v>
      </c>
      <c r="AC521" s="17">
        <f>data_survey!BT520</f>
        <v>1</v>
      </c>
      <c r="AD521" s="17">
        <f>data_survey!CU520</f>
        <v>1</v>
      </c>
      <c r="AE521" s="17">
        <f>data_survey!CV520</f>
        <v>1</v>
      </c>
      <c r="AF521" s="17">
        <f>data_survey!CW520</f>
        <v>0</v>
      </c>
      <c r="AG521" s="17">
        <f>data_survey!CO520</f>
        <v>1</v>
      </c>
      <c r="AH521" s="17">
        <f>data_survey!DA520</f>
        <v>1</v>
      </c>
      <c r="AI521" s="17">
        <f>data_survey!DC520</f>
        <v>1</v>
      </c>
      <c r="AJ521" s="17">
        <f>data_survey!DQ520</f>
        <v>1</v>
      </c>
      <c r="AK521" s="17">
        <f>data_survey!DF520</f>
        <v>0</v>
      </c>
      <c r="AL521" s="17">
        <f>if(AK521=1, data_survey!DN520, 0)</f>
        <v>0</v>
      </c>
      <c r="AM521" s="17">
        <f>data_survey!CM520</f>
        <v>3.5</v>
      </c>
      <c r="AN521" s="17">
        <f>data_survey!DH520</f>
        <v>1</v>
      </c>
      <c r="AO521" s="17">
        <f>data_survey!DJ520</f>
        <v>0</v>
      </c>
      <c r="AP521" s="17">
        <f>data_survey!DL520</f>
        <v>0</v>
      </c>
      <c r="AQ521" s="17">
        <f>data_survey!BC520</f>
        <v>4</v>
      </c>
      <c r="AR521" s="17">
        <f>data_survey!BD520</f>
        <v>2</v>
      </c>
      <c r="AS521" s="17">
        <f>data_survey!BE520</f>
        <v>4</v>
      </c>
      <c r="AT521" s="17">
        <f>data_survey!BF520</f>
        <v>3</v>
      </c>
      <c r="AU521" s="17">
        <f>data_survey!BG520</f>
        <v>4</v>
      </c>
      <c r="AV521" s="17">
        <f>data_survey!BH520</f>
        <v>3</v>
      </c>
      <c r="AW521" s="17">
        <f>data_survey!BI520</f>
        <v>1</v>
      </c>
      <c r="AX521" s="17">
        <f>data_survey!AP520</f>
        <v>2</v>
      </c>
      <c r="AY521" s="17">
        <f>data_survey!AQ520</f>
        <v>2</v>
      </c>
      <c r="AZ521" s="17">
        <f>data_survey!AR520</f>
        <v>4</v>
      </c>
      <c r="BA521" s="17">
        <f>data_survey!AS520</f>
        <v>3</v>
      </c>
      <c r="BB521" s="17">
        <f>data_survey!AT520</f>
        <v>3</v>
      </c>
      <c r="BC521" s="17">
        <f>data_survey!AU520</f>
        <v>3</v>
      </c>
      <c r="BD521" s="17">
        <f>data_survey!AV520</f>
        <v>4</v>
      </c>
      <c r="BE521" s="17">
        <f>data_survey!AW520</f>
        <v>4</v>
      </c>
      <c r="BF521" s="17">
        <f>data_survey!AX520</f>
        <v>4</v>
      </c>
      <c r="BG521" s="17"/>
    </row>
    <row r="522">
      <c r="A522" s="17">
        <f>if(data_survey!C521="Nam", 0, 1)</f>
        <v>1</v>
      </c>
      <c r="B522" s="17">
        <f>IFERROR(__xludf.DUMMYFUNCTION("LET(
  t, LOWER(TRIM(data_survey!E521)),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22" s="17">
        <f>IFERROR(__xludf.DUMMYFUNCTION("LET(
  t, LOWER(TRIM(data_survey!G521)),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22" s="17">
        <f>IFERROR(__xludf.DUMMYFUNCTION("LET(
  text, LOWER(data_survey!I521),
  IFERROR(
    IFS(
      REGEXMATCH(text,""ở cùng gia đình|ở trọ cùng gia đình""), 0,
      REGEXMATCH(text,""thuê trọ""), 1,
      REGEXMATCH(text,""ở ktx""), 2,
      REGEXMATCH(text,""có nhà tại khu vực đang học|c"&amp;"ó nhà|ở riêng tại chung cư""), 3,
      REGEXMATCH(text,""ở nhà người quen""), 4
    ),
  -1)
)"),1.0)</f>
        <v>1</v>
      </c>
      <c r="E522" s="17">
        <f>IFERROR(__xludf.DUMMYFUNCTION("LET(
  t, LOWER(TRIM(data_survey!K521)),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22" s="17">
        <f>IFERROR(__xludf.DUMMYFUNCTION("LET(
  t, LOWER(TRIM(data_survey!M521)),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22" s="17">
        <f>if(data_survey!O521="Có", 1, 0)</f>
        <v>0</v>
      </c>
      <c r="H522" s="17">
        <f>if(data_survey!R521="", 0, data_survey!R521)</f>
        <v>0</v>
      </c>
      <c r="I522" s="17">
        <f>data_survey!W521</f>
        <v>0</v>
      </c>
      <c r="J522" s="17">
        <f>if(data_survey!AF521="Không áp lực", 0, if(data_survey!AF521="Có chút áp lực", 1, if(data_survey!AF521="Áp lực nhiều", 2, 3)))</f>
        <v>1</v>
      </c>
      <c r="K522" s="17">
        <f>SWITCH(data_survey!AG521,
 "Không ảnh hưởng",0,
 "Có chút ảnh hưởng",1,
 "Ảnh hưởng nhiều",2,
 "Ảnh hưởng rất nhiều",3)</f>
        <v>1</v>
      </c>
      <c r="L522" s="17">
        <f>SWITCH(data_survey!AD521,
 "Không",0,
 "Có một chút",1,
 "Rất lo lắng",2)</f>
        <v>1</v>
      </c>
      <c r="M522" s="17">
        <f>SWITCH(data_survey!AE521,
 "Không",0,
 "Có một chút",1,
 "Nhiều",2)</f>
        <v>0</v>
      </c>
      <c r="N522" s="17">
        <f>data_survey!BV521</f>
        <v>3</v>
      </c>
      <c r="O522" s="17">
        <f>SWITCH(data_survey!BY521,
 "Không",0,
 "Có",1,
 "Nhiều",2)</f>
        <v>0</v>
      </c>
      <c r="P522" s="17">
        <f>if(data_survey!BW521="Không", 0, 1)</f>
        <v>0</v>
      </c>
      <c r="Q522" s="17">
        <f>IF(OR(
ISNUMBER(SEARCH("cha",data_survey!BX521)),
ISNUMBER(SEARCH("mẹ",data_survey!BX521)),
ISNUMBER(SEARCH("ba mẹ",data_survey!BX521)),
ISNUMBER(SEARCH("bame",data_survey!BX521)),
ISNUMBER(SEARCH("gia đình",data_survey!BX521)),
ISNUMBER(SEARCH("chị",data_survey!BX521)),
ISNUMBER(SEARCH("anh",data_survey!BX521)),
ISNUMBER(SEARCH("ông bà",data_survey!BX521)),
ISNUMBER(SEARCH("giám hộ",data_survey!BX521))
),1,
IF(OR(
ISNUMBER(SEARCH("bản thân",data_survey!BX521)),
ISNUMBER(SEARCH("tự mình",data_survey!BX521)),
ISNUMBER(SEARCH("tự bản thân",data_survey!BX521)),
ISNUMBER(SEARCH("tiền đi làm",data_survey!BX521)),
ISNUMBER(SEARCH("nghiên cứu khoa học",data_survey!BX521)),
ISNUMBER(SEARCH("một nửa lo",data_survey!BX521))
),2,
IF(OR(
ISNUMBER(SEARCH("học bổng",data_survey!BX521)),
ISNUMBER(SEARCH("giảm học phí",data_survey!BX521)),
ISNUMBER(SEARCH("không cần HP",data_survey!BX521)),
ISNUMBER(SEARCH("sư phạm",data_survey!BX521))
),3,4)))</f>
        <v>1</v>
      </c>
      <c r="R522" s="17">
        <f>data_survey!AN521</f>
        <v>0</v>
      </c>
      <c r="S522" s="17">
        <f>data_survey!AJ521</f>
        <v>1</v>
      </c>
      <c r="T522" s="17">
        <f>data_survey!AJ521</f>
        <v>1</v>
      </c>
      <c r="U522" s="17">
        <f>data_survey!CI521</f>
        <v>0</v>
      </c>
      <c r="V522" s="17">
        <f>data_survey!CG521</f>
        <v>0</v>
      </c>
      <c r="W522" s="17">
        <f>data_survey!CE521</f>
        <v>0</v>
      </c>
      <c r="X522" s="17">
        <f>data_survey!CC521</f>
        <v>0</v>
      </c>
      <c r="Y522" s="17">
        <f>data_survey!CA521</f>
        <v>0</v>
      </c>
      <c r="Z522" s="17">
        <f>data_survey!BN521</f>
        <v>2</v>
      </c>
      <c r="AA522" s="17">
        <f>data_survey!BP521</f>
        <v>0</v>
      </c>
      <c r="AB522" s="17">
        <f>data_survey!BQ521</f>
        <v>2</v>
      </c>
      <c r="AC522" s="17">
        <f>data_survey!BT521</f>
        <v>0</v>
      </c>
      <c r="AD522" s="17">
        <f>data_survey!CU521</f>
        <v>0</v>
      </c>
      <c r="AE522" s="17">
        <f>data_survey!CV521</f>
        <v>0</v>
      </c>
      <c r="AF522" s="17">
        <f>data_survey!CW521</f>
        <v>0</v>
      </c>
      <c r="AG522" s="17">
        <f>data_survey!CO521</f>
        <v>0</v>
      </c>
      <c r="AH522" s="17">
        <f>data_survey!DA521</f>
        <v>1</v>
      </c>
      <c r="AI522" s="17">
        <f>data_survey!DC521</f>
        <v>0</v>
      </c>
      <c r="AJ522" s="17">
        <f>data_survey!DQ521</f>
        <v>0</v>
      </c>
      <c r="AK522" s="17">
        <f>data_survey!DF521</f>
        <v>1</v>
      </c>
      <c r="AL522" s="17">
        <f>if(AK522=1, data_survey!DN521, 0)</f>
        <v>3.5</v>
      </c>
      <c r="AM522" s="17">
        <f>data_survey!CM521</f>
        <v>0.75</v>
      </c>
      <c r="AN522" s="17">
        <f>data_survey!DH521</f>
        <v>0</v>
      </c>
      <c r="AO522" s="17">
        <f>data_survey!DJ521</f>
        <v>0</v>
      </c>
      <c r="AP522" s="17">
        <f>data_survey!DL521</f>
        <v>0</v>
      </c>
      <c r="AQ522" s="17">
        <f>data_survey!BC521</f>
        <v>2</v>
      </c>
      <c r="AR522" s="17">
        <f>data_survey!BD521</f>
        <v>2</v>
      </c>
      <c r="AS522" s="17">
        <f>data_survey!BE521</f>
        <v>2</v>
      </c>
      <c r="AT522" s="17">
        <f>data_survey!BF521</f>
        <v>2</v>
      </c>
      <c r="AU522" s="17">
        <f>data_survey!BG521</f>
        <v>2</v>
      </c>
      <c r="AV522" s="17">
        <f>data_survey!BH521</f>
        <v>2</v>
      </c>
      <c r="AW522" s="17">
        <f>data_survey!BI521</f>
        <v>2</v>
      </c>
      <c r="AX522" s="17">
        <f>data_survey!AP521</f>
        <v>3</v>
      </c>
      <c r="AY522" s="17">
        <f>data_survey!AQ521</f>
        <v>2</v>
      </c>
      <c r="AZ522" s="17">
        <f>data_survey!AR521</f>
        <v>2</v>
      </c>
      <c r="BA522" s="17">
        <f>data_survey!AS521</f>
        <v>2</v>
      </c>
      <c r="BB522" s="17">
        <f>data_survey!AT521</f>
        <v>2</v>
      </c>
      <c r="BC522" s="17">
        <f>data_survey!AU521</f>
        <v>2</v>
      </c>
      <c r="BD522" s="17">
        <f>data_survey!AV521</f>
        <v>2</v>
      </c>
      <c r="BE522" s="17">
        <f>data_survey!AW521</f>
        <v>2</v>
      </c>
      <c r="BF522" s="17">
        <f>data_survey!AX521</f>
        <v>2</v>
      </c>
      <c r="BG522" s="17"/>
    </row>
    <row r="523">
      <c r="A523" s="17">
        <f>if(data_survey!C522="Nam", 0, 1)</f>
        <v>1</v>
      </c>
      <c r="B523" s="17">
        <f>IFERROR(__xludf.DUMMYFUNCTION("LET(
  t, LOWER(TRIM(data_survey!E522)),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23" s="17">
        <f>IFERROR(__xludf.DUMMYFUNCTION("LET(
  t, LOWER(TRIM(data_survey!G522)),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23" s="17">
        <f>IFERROR(__xludf.DUMMYFUNCTION("LET(
  text, LOWER(data_survey!I522),
  IFERROR(
    IFS(
      REGEXMATCH(text,""ở cùng gia đình|ở trọ cùng gia đình""), 0,
      REGEXMATCH(text,""thuê trọ""), 1,
      REGEXMATCH(text,""ở ktx""), 2,
      REGEXMATCH(text,""có nhà tại khu vực đang học|c"&amp;"ó nhà|ở riêng tại chung cư""), 3,
      REGEXMATCH(text,""ở nhà người quen""), 4
    ),
  -1)
)"),0.0)</f>
        <v>0</v>
      </c>
      <c r="E523" s="17">
        <f>IFERROR(__xludf.DUMMYFUNCTION("LET(
  t, LOWER(TRIM(data_survey!K522)),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23" s="17">
        <f>IFERROR(__xludf.DUMMYFUNCTION("LET(
  t, LOWER(TRIM(data_survey!M522)),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23" s="17">
        <f>if(data_survey!O522="Có", 1, 0)</f>
        <v>1</v>
      </c>
      <c r="H523" s="17">
        <f>if(data_survey!R522="", 0, data_survey!R522)</f>
        <v>1</v>
      </c>
      <c r="I523" s="17">
        <f>data_survey!W522</f>
        <v>15</v>
      </c>
      <c r="J523" s="17">
        <f>if(data_survey!AF522="Không áp lực", 0, if(data_survey!AF522="Có chút áp lực", 1, if(data_survey!AF522="Áp lực nhiều", 2, 3)))</f>
        <v>1</v>
      </c>
      <c r="K523" s="17">
        <f>SWITCH(data_survey!AG522,
 "Không ảnh hưởng",0,
 "Có chút ảnh hưởng",1,
 "Ảnh hưởng nhiều",2,
 "Ảnh hưởng rất nhiều",3)</f>
        <v>1</v>
      </c>
      <c r="L523" s="17">
        <f>SWITCH(data_survey!AD522,
 "Không",0,
 "Có một chút",1,
 "Rất lo lắng",2)</f>
        <v>1</v>
      </c>
      <c r="M523" s="17">
        <f>SWITCH(data_survey!AE522,
 "Không",0,
 "Có một chút",1,
 "Nhiều",2)</f>
        <v>0</v>
      </c>
      <c r="N523" s="17">
        <f>data_survey!BV522</f>
        <v>4</v>
      </c>
      <c r="O523" s="17">
        <f>SWITCH(data_survey!BY522,
 "Không",0,
 "Có",1,
 "Nhiều",2)</f>
        <v>0</v>
      </c>
      <c r="P523" s="17">
        <f>if(data_survey!BW522="Không", 0, 1)</f>
        <v>0</v>
      </c>
      <c r="Q523" s="17">
        <f>IF(OR(
ISNUMBER(SEARCH("cha",data_survey!BX522)),
ISNUMBER(SEARCH("mẹ",data_survey!BX522)),
ISNUMBER(SEARCH("ba mẹ",data_survey!BX522)),
ISNUMBER(SEARCH("bame",data_survey!BX522)),
ISNUMBER(SEARCH("gia đình",data_survey!BX522)),
ISNUMBER(SEARCH("chị",data_survey!BX522)),
ISNUMBER(SEARCH("anh",data_survey!BX522)),
ISNUMBER(SEARCH("ông bà",data_survey!BX522)),
ISNUMBER(SEARCH("giám hộ",data_survey!BX522))
),1,
IF(OR(
ISNUMBER(SEARCH("bản thân",data_survey!BX522)),
ISNUMBER(SEARCH("tự mình",data_survey!BX522)),
ISNUMBER(SEARCH("tự bản thân",data_survey!BX522)),
ISNUMBER(SEARCH("tiền đi làm",data_survey!BX522)),
ISNUMBER(SEARCH("nghiên cứu khoa học",data_survey!BX522)),
ISNUMBER(SEARCH("một nửa lo",data_survey!BX522))
),2,
IF(OR(
ISNUMBER(SEARCH("học bổng",data_survey!BX522)),
ISNUMBER(SEARCH("giảm học phí",data_survey!BX522)),
ISNUMBER(SEARCH("không cần HP",data_survey!BX522)),
ISNUMBER(SEARCH("sư phạm",data_survey!BX522))
),3,4)))</f>
        <v>1</v>
      </c>
      <c r="R523" s="17">
        <f>data_survey!AN522</f>
        <v>0</v>
      </c>
      <c r="S523" s="17">
        <f>data_survey!AJ522</f>
        <v>0</v>
      </c>
      <c r="T523" s="17">
        <f>data_survey!AJ522</f>
        <v>0</v>
      </c>
      <c r="U523" s="17">
        <f>data_survey!CI522</f>
        <v>1</v>
      </c>
      <c r="V523" s="17">
        <f>data_survey!CG522</f>
        <v>1</v>
      </c>
      <c r="W523" s="17">
        <f>data_survey!CE522</f>
        <v>1</v>
      </c>
      <c r="X523" s="17">
        <f>data_survey!CC522</f>
        <v>1</v>
      </c>
      <c r="Y523" s="17">
        <f>data_survey!CA522</f>
        <v>1</v>
      </c>
      <c r="Z523" s="17">
        <f>data_survey!BN522</f>
        <v>2</v>
      </c>
      <c r="AA523" s="17">
        <f>data_survey!BP522</f>
        <v>0</v>
      </c>
      <c r="AB523" s="17">
        <f>data_survey!BQ522</f>
        <v>2</v>
      </c>
      <c r="AC523" s="17">
        <f>data_survey!BT522</f>
        <v>0</v>
      </c>
      <c r="AD523" s="17">
        <f>data_survey!CU522</f>
        <v>0</v>
      </c>
      <c r="AE523" s="17">
        <f>data_survey!CV522</f>
        <v>0</v>
      </c>
      <c r="AF523" s="17">
        <f>data_survey!CW522</f>
        <v>0</v>
      </c>
      <c r="AG523" s="17">
        <f>data_survey!CO522</f>
        <v>0</v>
      </c>
      <c r="AH523" s="17">
        <f>data_survey!DA522</f>
        <v>0</v>
      </c>
      <c r="AI523" s="17">
        <f>data_survey!DC522</f>
        <v>0</v>
      </c>
      <c r="AJ523" s="17">
        <f>data_survey!DQ522</f>
        <v>0</v>
      </c>
      <c r="AK523" s="17">
        <f>data_survey!DF522</f>
        <v>0</v>
      </c>
      <c r="AL523" s="17">
        <f>if(AK523=1, data_survey!DN522, 0)</f>
        <v>0</v>
      </c>
      <c r="AM523" s="17">
        <f>data_survey!CM522</f>
        <v>6</v>
      </c>
      <c r="AN523" s="17">
        <f>data_survey!DH522</f>
        <v>0</v>
      </c>
      <c r="AO523" s="17">
        <f>data_survey!DJ522</f>
        <v>0</v>
      </c>
      <c r="AP523" s="17">
        <f>data_survey!DL522</f>
        <v>0</v>
      </c>
      <c r="AQ523" s="17">
        <f>data_survey!BC522</f>
        <v>1</v>
      </c>
      <c r="AR523" s="17">
        <f>data_survey!BD522</f>
        <v>1</v>
      </c>
      <c r="AS523" s="17">
        <f>data_survey!BE522</f>
        <v>2</v>
      </c>
      <c r="AT523" s="17">
        <f>data_survey!BF522</f>
        <v>2</v>
      </c>
      <c r="AU523" s="17">
        <f>data_survey!BG522</f>
        <v>2</v>
      </c>
      <c r="AV523" s="17">
        <f>data_survey!BH522</f>
        <v>1</v>
      </c>
      <c r="AW523" s="17">
        <f>data_survey!BI522</f>
        <v>1</v>
      </c>
      <c r="AX523" s="17">
        <f>data_survey!AP522</f>
        <v>1</v>
      </c>
      <c r="AY523" s="17">
        <f>data_survey!AQ522</f>
        <v>1</v>
      </c>
      <c r="AZ523" s="17">
        <f>data_survey!AR522</f>
        <v>1</v>
      </c>
      <c r="BA523" s="17">
        <f>data_survey!AS522</f>
        <v>1</v>
      </c>
      <c r="BB523" s="17">
        <f>data_survey!AT522</f>
        <v>1</v>
      </c>
      <c r="BC523" s="17">
        <f>data_survey!AU522</f>
        <v>1</v>
      </c>
      <c r="BD523" s="17">
        <f>data_survey!AV522</f>
        <v>1</v>
      </c>
      <c r="BE523" s="17">
        <f>data_survey!AW522</f>
        <v>1</v>
      </c>
      <c r="BF523" s="17">
        <f>data_survey!AX522</f>
        <v>1</v>
      </c>
      <c r="BG523" s="17"/>
    </row>
    <row r="524">
      <c r="A524" s="17">
        <f>if(data_survey!C523="Nam", 0, 1)</f>
        <v>1</v>
      </c>
      <c r="B524" s="17">
        <f>IFERROR(__xludf.DUMMYFUNCTION("LET(
  t, LOWER(TRIM(data_survey!E523)),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24" s="17">
        <f>IFERROR(__xludf.DUMMYFUNCTION("LET(
  t, LOWER(TRIM(data_survey!G523)),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24" s="17">
        <f>IFERROR(__xludf.DUMMYFUNCTION("LET(
  text, LOWER(data_survey!I523),
  IFERROR(
    IFS(
      REGEXMATCH(text,""ở cùng gia đình|ở trọ cùng gia đình""), 0,
      REGEXMATCH(text,""thuê trọ""), 1,
      REGEXMATCH(text,""ở ktx""), 2,
      REGEXMATCH(text,""có nhà tại khu vực đang học|c"&amp;"ó nhà|ở riêng tại chung cư""), 3,
      REGEXMATCH(text,""ở nhà người quen""), 4
    ),
  -1)
)"),0.0)</f>
        <v>0</v>
      </c>
      <c r="E524" s="17">
        <f>IFERROR(__xludf.DUMMYFUNCTION("LET(
  t, LOWER(TRIM(data_survey!K523)),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24" s="17">
        <f>IFERROR(__xludf.DUMMYFUNCTION("LET(
  t, LOWER(TRIM(data_survey!M523)),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24" s="17">
        <f>if(data_survey!O523="Có", 1, 0)</f>
        <v>0</v>
      </c>
      <c r="H524" s="17">
        <f>if(data_survey!R523="", 0, data_survey!R523)</f>
        <v>0</v>
      </c>
      <c r="I524" s="17">
        <f>data_survey!W523</f>
        <v>0</v>
      </c>
      <c r="J524" s="17">
        <f>if(data_survey!AF523="Không áp lực", 0, if(data_survey!AF523="Có chút áp lực", 1, if(data_survey!AF523="Áp lực nhiều", 2, 3)))</f>
        <v>1</v>
      </c>
      <c r="K524" s="17">
        <f>SWITCH(data_survey!AG523,
 "Không ảnh hưởng",0,
 "Có chút ảnh hưởng",1,
 "Ảnh hưởng nhiều",2,
 "Ảnh hưởng rất nhiều",3)</f>
        <v>0</v>
      </c>
      <c r="L524" s="17">
        <f>SWITCH(data_survey!AD523,
 "Không",0,
 "Có một chút",1,
 "Rất lo lắng",2)</f>
        <v>1</v>
      </c>
      <c r="M524" s="17">
        <f>SWITCH(data_survey!AE523,
 "Không",0,
 "Có một chút",1,
 "Nhiều",2)</f>
        <v>0</v>
      </c>
      <c r="N524" s="17">
        <f>data_survey!BV523</f>
        <v>2</v>
      </c>
      <c r="O524" s="17">
        <f>SWITCH(data_survey!BY523,
 "Không",0,
 "Có",1,
 "Nhiều",2)</f>
        <v>0</v>
      </c>
      <c r="P524" s="17">
        <f>if(data_survey!BW523="Không", 0, 1)</f>
        <v>0</v>
      </c>
      <c r="Q524" s="17">
        <f>IF(OR(
ISNUMBER(SEARCH("cha",data_survey!BX523)),
ISNUMBER(SEARCH("mẹ",data_survey!BX523)),
ISNUMBER(SEARCH("ba mẹ",data_survey!BX523)),
ISNUMBER(SEARCH("bame",data_survey!BX523)),
ISNUMBER(SEARCH("gia đình",data_survey!BX523)),
ISNUMBER(SEARCH("chị",data_survey!BX523)),
ISNUMBER(SEARCH("anh",data_survey!BX523)),
ISNUMBER(SEARCH("ông bà",data_survey!BX523)),
ISNUMBER(SEARCH("giám hộ",data_survey!BX523))
),1,
IF(OR(
ISNUMBER(SEARCH("bản thân",data_survey!BX523)),
ISNUMBER(SEARCH("tự mình",data_survey!BX523)),
ISNUMBER(SEARCH("tự bản thân",data_survey!BX523)),
ISNUMBER(SEARCH("tiền đi làm",data_survey!BX523)),
ISNUMBER(SEARCH("nghiên cứu khoa học",data_survey!BX523)),
ISNUMBER(SEARCH("một nửa lo",data_survey!BX523))
),2,
IF(OR(
ISNUMBER(SEARCH("học bổng",data_survey!BX523)),
ISNUMBER(SEARCH("giảm học phí",data_survey!BX523)),
ISNUMBER(SEARCH("không cần HP",data_survey!BX523)),
ISNUMBER(SEARCH("sư phạm",data_survey!BX523))
),3,4)))</f>
        <v>1</v>
      </c>
      <c r="R524" s="17">
        <f>data_survey!AN523</f>
        <v>0</v>
      </c>
      <c r="S524" s="17">
        <f>data_survey!AJ523</f>
        <v>0</v>
      </c>
      <c r="T524" s="17">
        <f>data_survey!AJ523</f>
        <v>0</v>
      </c>
      <c r="U524" s="17">
        <f>data_survey!CI523</f>
        <v>0</v>
      </c>
      <c r="V524" s="17">
        <f>data_survey!CG523</f>
        <v>0</v>
      </c>
      <c r="W524" s="17">
        <f>data_survey!CE523</f>
        <v>0</v>
      </c>
      <c r="X524" s="17">
        <f>data_survey!CC523</f>
        <v>0</v>
      </c>
      <c r="Y524" s="17">
        <f>data_survey!CA523</f>
        <v>0</v>
      </c>
      <c r="Z524" s="17">
        <f>data_survey!BN523</f>
        <v>3</v>
      </c>
      <c r="AA524" s="17">
        <f>data_survey!BP523</f>
        <v>0</v>
      </c>
      <c r="AB524" s="17">
        <f>data_survey!BQ523</f>
        <v>1</v>
      </c>
      <c r="AC524" s="17">
        <f>data_survey!BT523</f>
        <v>1</v>
      </c>
      <c r="AD524" s="17">
        <f>data_survey!CU523</f>
        <v>0</v>
      </c>
      <c r="AE524" s="17">
        <f>data_survey!CV523</f>
        <v>0</v>
      </c>
      <c r="AF524" s="17">
        <f>data_survey!CW523</f>
        <v>0</v>
      </c>
      <c r="AG524" s="17">
        <f>data_survey!CO523</f>
        <v>0</v>
      </c>
      <c r="AH524" s="17">
        <f>data_survey!DA523</f>
        <v>0</v>
      </c>
      <c r="AI524" s="17">
        <f>data_survey!DC523</f>
        <v>0</v>
      </c>
      <c r="AJ524" s="17">
        <f>data_survey!DQ523</f>
        <v>0</v>
      </c>
      <c r="AK524" s="17">
        <f>data_survey!DF523</f>
        <v>1</v>
      </c>
      <c r="AL524" s="17">
        <f>if(AK524=1, data_survey!DN523, 0)</f>
        <v>2.5</v>
      </c>
      <c r="AM524" s="17">
        <f>data_survey!CM523</f>
        <v>0.33</v>
      </c>
      <c r="AN524" s="17">
        <f>data_survey!DH523</f>
        <v>0</v>
      </c>
      <c r="AO524" s="17">
        <f>data_survey!DJ523</f>
        <v>0</v>
      </c>
      <c r="AP524" s="17">
        <f>data_survey!DL523</f>
        <v>0</v>
      </c>
      <c r="AQ524" s="17">
        <f>data_survey!BC523</f>
        <v>1</v>
      </c>
      <c r="AR524" s="17">
        <f>data_survey!BD523</f>
        <v>1</v>
      </c>
      <c r="AS524" s="17">
        <f>data_survey!BE523</f>
        <v>1</v>
      </c>
      <c r="AT524" s="17">
        <f>data_survey!BF523</f>
        <v>1</v>
      </c>
      <c r="AU524" s="17">
        <f>data_survey!BG523</f>
        <v>2</v>
      </c>
      <c r="AV524" s="17">
        <f>data_survey!BH523</f>
        <v>1</v>
      </c>
      <c r="AW524" s="17">
        <f>data_survey!BI523</f>
        <v>1</v>
      </c>
      <c r="AX524" s="17">
        <f>data_survey!AP523</f>
        <v>1</v>
      </c>
      <c r="AY524" s="17">
        <f>data_survey!AQ523</f>
        <v>1</v>
      </c>
      <c r="AZ524" s="17">
        <f>data_survey!AR523</f>
        <v>1</v>
      </c>
      <c r="BA524" s="17">
        <f>data_survey!AS523</f>
        <v>1</v>
      </c>
      <c r="BB524" s="17">
        <f>data_survey!AT523</f>
        <v>1</v>
      </c>
      <c r="BC524" s="17">
        <f>data_survey!AU523</f>
        <v>1</v>
      </c>
      <c r="BD524" s="17">
        <f>data_survey!AV523</f>
        <v>1</v>
      </c>
      <c r="BE524" s="17">
        <f>data_survey!AW523</f>
        <v>1</v>
      </c>
      <c r="BF524" s="17">
        <f>data_survey!AX523</f>
        <v>1</v>
      </c>
      <c r="BG524" s="17"/>
    </row>
    <row r="525">
      <c r="A525" s="17">
        <f>if(data_survey!C524="Nam", 0, 1)</f>
        <v>0</v>
      </c>
      <c r="B525" s="17">
        <f>IFERROR(__xludf.DUMMYFUNCTION("LET(
  t, LOWER(TRIM(data_survey!E524)),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525" s="17">
        <f>IFERROR(__xludf.DUMMYFUNCTION("LET(
  t, LOWER(TRIM(data_survey!G524)),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525" s="17">
        <f>IFERROR(__xludf.DUMMYFUNCTION("LET(
  text, LOWER(data_survey!I524),
  IFERROR(
    IFS(
      REGEXMATCH(text,""ở cùng gia đình|ở trọ cùng gia đình""), 0,
      REGEXMATCH(text,""thuê trọ""), 1,
      REGEXMATCH(text,""ở ktx""), 2,
      REGEXMATCH(text,""có nhà tại khu vực đang học|c"&amp;"ó nhà|ở riêng tại chung cư""), 3,
      REGEXMATCH(text,""ở nhà người quen""), 4
    ),
  -1)
)"),1.0)</f>
        <v>1</v>
      </c>
      <c r="E525" s="17">
        <f>IFERROR(__xludf.DUMMYFUNCTION("LET(
  t, LOWER(TRIM(data_survey!K524)),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25" s="17">
        <f>IFERROR(__xludf.DUMMYFUNCTION("LET(
  t, LOWER(TRIM(data_survey!M524)),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25" s="17">
        <f>if(data_survey!O524="Có", 1, 0)</f>
        <v>1</v>
      </c>
      <c r="H525" s="17">
        <f>if(data_survey!R524="", 0, data_survey!R524)</f>
        <v>1</v>
      </c>
      <c r="I525" s="17">
        <f>data_survey!W524</f>
        <v>40</v>
      </c>
      <c r="J525" s="17">
        <f>if(data_survey!AF524="Không áp lực", 0, if(data_survey!AF524="Có chút áp lực", 1, if(data_survey!AF524="Áp lực nhiều", 2, 3)))</f>
        <v>2</v>
      </c>
      <c r="K525" s="17">
        <f>SWITCH(data_survey!AG524,
 "Không ảnh hưởng",0,
 "Có chút ảnh hưởng",1,
 "Ảnh hưởng nhiều",2,
 "Ảnh hưởng rất nhiều",3)</f>
        <v>1</v>
      </c>
      <c r="L525" s="17">
        <f>SWITCH(data_survey!AD524,
 "Không",0,
 "Có một chút",1,
 "Rất lo lắng",2)</f>
        <v>2</v>
      </c>
      <c r="M525" s="17">
        <f>SWITCH(data_survey!AE524,
 "Không",0,
 "Có một chút",1,
 "Nhiều",2)</f>
        <v>0</v>
      </c>
      <c r="N525" s="17">
        <f>data_survey!BV524</f>
        <v>3</v>
      </c>
      <c r="O525" s="17">
        <f>SWITCH(data_survey!BY524,
 "Không",0,
 "Có",1,
 "Nhiều",2)</f>
        <v>0</v>
      </c>
      <c r="P525" s="17">
        <f>if(data_survey!BW524="Không", 0, 1)</f>
        <v>1</v>
      </c>
      <c r="Q525" s="17">
        <f>IF(OR(
ISNUMBER(SEARCH("cha",data_survey!BX524)),
ISNUMBER(SEARCH("mẹ",data_survey!BX524)),
ISNUMBER(SEARCH("ba mẹ",data_survey!BX524)),
ISNUMBER(SEARCH("bame",data_survey!BX524)),
ISNUMBER(SEARCH("gia đình",data_survey!BX524)),
ISNUMBER(SEARCH("chị",data_survey!BX524)),
ISNUMBER(SEARCH("anh",data_survey!BX524)),
ISNUMBER(SEARCH("ông bà",data_survey!BX524)),
ISNUMBER(SEARCH("giám hộ",data_survey!BX524))
),1,
IF(OR(
ISNUMBER(SEARCH("bản thân",data_survey!BX524)),
ISNUMBER(SEARCH("tự mình",data_survey!BX524)),
ISNUMBER(SEARCH("tự bản thân",data_survey!BX524)),
ISNUMBER(SEARCH("tiền đi làm",data_survey!BX524)),
ISNUMBER(SEARCH("nghiên cứu khoa học",data_survey!BX524)),
ISNUMBER(SEARCH("một nửa lo",data_survey!BX524))
),2,
IF(OR(
ISNUMBER(SEARCH("học bổng",data_survey!BX524)),
ISNUMBER(SEARCH("giảm học phí",data_survey!BX524)),
ISNUMBER(SEARCH("không cần HP",data_survey!BX524)),
ISNUMBER(SEARCH("sư phạm",data_survey!BX524))
),3,4)))</f>
        <v>1</v>
      </c>
      <c r="R525" s="17">
        <f>data_survey!AN524</f>
        <v>0</v>
      </c>
      <c r="S525" s="17">
        <f>data_survey!AJ524</f>
        <v>0</v>
      </c>
      <c r="T525" s="17">
        <f>data_survey!AJ524</f>
        <v>0</v>
      </c>
      <c r="U525" s="17">
        <f>data_survey!CI524</f>
        <v>0</v>
      </c>
      <c r="V525" s="17">
        <f>data_survey!CG524</f>
        <v>0</v>
      </c>
      <c r="W525" s="17">
        <f>data_survey!CE524</f>
        <v>0</v>
      </c>
      <c r="X525" s="17">
        <f>data_survey!CC524</f>
        <v>1</v>
      </c>
      <c r="Y525" s="17">
        <f>data_survey!CA524</f>
        <v>0</v>
      </c>
      <c r="Z525" s="17">
        <f>data_survey!BN524</f>
        <v>1</v>
      </c>
      <c r="AA525" s="17">
        <f>data_survey!BP524</f>
        <v>0</v>
      </c>
      <c r="AB525" s="17">
        <f>data_survey!BQ524</f>
        <v>1</v>
      </c>
      <c r="AC525" s="17">
        <f>data_survey!BT524</f>
        <v>0</v>
      </c>
      <c r="AD525" s="17">
        <f>data_survey!CU524</f>
        <v>0</v>
      </c>
      <c r="AE525" s="17">
        <f>data_survey!CV524</f>
        <v>0</v>
      </c>
      <c r="AF525" s="17">
        <f>data_survey!CW524</f>
        <v>0</v>
      </c>
      <c r="AG525" s="17">
        <f>data_survey!CO524</f>
        <v>0</v>
      </c>
      <c r="AH525" s="17">
        <f>data_survey!DA524</f>
        <v>0</v>
      </c>
      <c r="AI525" s="17">
        <f>data_survey!DC524</f>
        <v>0</v>
      </c>
      <c r="AJ525" s="17">
        <f>data_survey!DQ524</f>
        <v>0</v>
      </c>
      <c r="AK525" s="17">
        <f>data_survey!DF524</f>
        <v>0</v>
      </c>
      <c r="AL525" s="17">
        <f>if(AK525=1, data_survey!DN524, 0)</f>
        <v>0</v>
      </c>
      <c r="AM525" s="17">
        <f>data_survey!CM524</f>
        <v>3.5</v>
      </c>
      <c r="AN525" s="17">
        <f>data_survey!DH524</f>
        <v>0</v>
      </c>
      <c r="AO525" s="17">
        <f>data_survey!DJ524</f>
        <v>0</v>
      </c>
      <c r="AP525" s="17">
        <f>data_survey!DL524</f>
        <v>0</v>
      </c>
      <c r="AQ525" s="17">
        <f>data_survey!BC524</f>
        <v>2</v>
      </c>
      <c r="AR525" s="17">
        <f>data_survey!BD524</f>
        <v>1</v>
      </c>
      <c r="AS525" s="17">
        <f>data_survey!BE524</f>
        <v>2</v>
      </c>
      <c r="AT525" s="17">
        <f>data_survey!BF524</f>
        <v>1</v>
      </c>
      <c r="AU525" s="17">
        <f>data_survey!BG524</f>
        <v>1</v>
      </c>
      <c r="AV525" s="17">
        <f>data_survey!BH524</f>
        <v>1</v>
      </c>
      <c r="AW525" s="17">
        <f>data_survey!BI524</f>
        <v>1</v>
      </c>
      <c r="AX525" s="17">
        <f>data_survey!AP524</f>
        <v>2</v>
      </c>
      <c r="AY525" s="17">
        <f>data_survey!AQ524</f>
        <v>2</v>
      </c>
      <c r="AZ525" s="17">
        <f>data_survey!AR524</f>
        <v>1</v>
      </c>
      <c r="BA525" s="17">
        <f>data_survey!AS524</f>
        <v>2</v>
      </c>
      <c r="BB525" s="17">
        <f>data_survey!AT524</f>
        <v>2</v>
      </c>
      <c r="BC525" s="17">
        <f>data_survey!AU524</f>
        <v>3</v>
      </c>
      <c r="BD525" s="17">
        <f>data_survey!AV524</f>
        <v>2</v>
      </c>
      <c r="BE525" s="17">
        <f>data_survey!AW524</f>
        <v>3</v>
      </c>
      <c r="BF525" s="17">
        <f>data_survey!AX524</f>
        <v>1</v>
      </c>
      <c r="BG525" s="17"/>
    </row>
    <row r="526">
      <c r="A526" s="17">
        <f>if(data_survey!C525="Nam", 0, 1)</f>
        <v>1</v>
      </c>
      <c r="B526" s="17">
        <f>IFERROR(__xludf.DUMMYFUNCTION("LET(
  t, LOWER(TRIM(data_survey!E525)),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526" s="17">
        <f>IFERROR(__xludf.DUMMYFUNCTION("LET(
  t, LOWER(TRIM(data_survey!G525)),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26" s="17">
        <f>IFERROR(__xludf.DUMMYFUNCTION("LET(
  text, LOWER(data_survey!I525),
  IFERROR(
    IFS(
      REGEXMATCH(text,""ở cùng gia đình|ở trọ cùng gia đình""), 0,
      REGEXMATCH(text,""thuê trọ""), 1,
      REGEXMATCH(text,""ở ktx""), 2,
      REGEXMATCH(text,""có nhà tại khu vực đang học|c"&amp;"ó nhà|ở riêng tại chung cư""), 3,
      REGEXMATCH(text,""ở nhà người quen""), 4
    ),
  -1)
)"),1.0)</f>
        <v>1</v>
      </c>
      <c r="E526" s="17">
        <f>IFERROR(__xludf.DUMMYFUNCTION("LET(
  t, LOWER(TRIM(data_survey!K525)),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26" s="17">
        <f>IFERROR(__xludf.DUMMYFUNCTION("LET(
  t, LOWER(TRIM(data_survey!M525)),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26" s="17">
        <f>if(data_survey!O525="Có", 1, 0)</f>
        <v>0</v>
      </c>
      <c r="H526" s="17">
        <f>if(data_survey!R525="", 0, data_survey!R525)</f>
        <v>0</v>
      </c>
      <c r="I526" s="17">
        <f>data_survey!W525</f>
        <v>0</v>
      </c>
      <c r="J526" s="17">
        <f>if(data_survey!AF525="Không áp lực", 0, if(data_survey!AF525="Có chút áp lực", 1, if(data_survey!AF525="Áp lực nhiều", 2, 3)))</f>
        <v>2</v>
      </c>
      <c r="K526" s="17">
        <f>SWITCH(data_survey!AG525,
 "Không ảnh hưởng",0,
 "Có chút ảnh hưởng",1,
 "Ảnh hưởng nhiều",2,
 "Ảnh hưởng rất nhiều",3)</f>
        <v>1</v>
      </c>
      <c r="L526" s="17">
        <f>SWITCH(data_survey!AD525,
 "Không",0,
 "Có một chút",1,
 "Rất lo lắng",2)</f>
        <v>2</v>
      </c>
      <c r="M526" s="17">
        <f>SWITCH(data_survey!AE525,
 "Không",0,
 "Có một chút",1,
 "Nhiều",2)</f>
        <v>0</v>
      </c>
      <c r="N526" s="17">
        <f>data_survey!BV525</f>
        <v>4</v>
      </c>
      <c r="O526" s="17">
        <f>SWITCH(data_survey!BY525,
 "Không",0,
 "Có",1,
 "Nhiều",2)</f>
        <v>1</v>
      </c>
      <c r="P526" s="17">
        <f>if(data_survey!BW525="Không", 0, 1)</f>
        <v>1</v>
      </c>
      <c r="Q526" s="17">
        <f>IF(OR(
ISNUMBER(SEARCH("cha",data_survey!BX525)),
ISNUMBER(SEARCH("mẹ",data_survey!BX525)),
ISNUMBER(SEARCH("ba mẹ",data_survey!BX525)),
ISNUMBER(SEARCH("bame",data_survey!BX525)),
ISNUMBER(SEARCH("gia đình",data_survey!BX525)),
ISNUMBER(SEARCH("chị",data_survey!BX525)),
ISNUMBER(SEARCH("anh",data_survey!BX525)),
ISNUMBER(SEARCH("ông bà",data_survey!BX525)),
ISNUMBER(SEARCH("giám hộ",data_survey!BX525))
),1,
IF(OR(
ISNUMBER(SEARCH("bản thân",data_survey!BX525)),
ISNUMBER(SEARCH("tự mình",data_survey!BX525)),
ISNUMBER(SEARCH("tự bản thân",data_survey!BX525)),
ISNUMBER(SEARCH("tiền đi làm",data_survey!BX525)),
ISNUMBER(SEARCH("nghiên cứu khoa học",data_survey!BX525)),
ISNUMBER(SEARCH("một nửa lo",data_survey!BX525))
),2,
IF(OR(
ISNUMBER(SEARCH("học bổng",data_survey!BX525)),
ISNUMBER(SEARCH("giảm học phí",data_survey!BX525)),
ISNUMBER(SEARCH("không cần HP",data_survey!BX525)),
ISNUMBER(SEARCH("sư phạm",data_survey!BX525))
),3,4)))</f>
        <v>1</v>
      </c>
      <c r="R526" s="17">
        <f>data_survey!AN525</f>
        <v>1</v>
      </c>
      <c r="S526" s="17">
        <f>data_survey!AJ525</f>
        <v>1</v>
      </c>
      <c r="T526" s="17">
        <f>data_survey!AJ525</f>
        <v>1</v>
      </c>
      <c r="U526" s="17">
        <f>data_survey!CI525</f>
        <v>0</v>
      </c>
      <c r="V526" s="17">
        <f>data_survey!CG525</f>
        <v>1</v>
      </c>
      <c r="W526" s="17">
        <f>data_survey!CE525</f>
        <v>1</v>
      </c>
      <c r="X526" s="17">
        <f>data_survey!CC525</f>
        <v>1</v>
      </c>
      <c r="Y526" s="17">
        <f>data_survey!CA525</f>
        <v>1</v>
      </c>
      <c r="Z526" s="17">
        <f>data_survey!BN525</f>
        <v>1</v>
      </c>
      <c r="AA526" s="17">
        <f>data_survey!BP525</f>
        <v>0</v>
      </c>
      <c r="AB526" s="17">
        <f>data_survey!BQ525</f>
        <v>1</v>
      </c>
      <c r="AC526" s="17">
        <f>data_survey!BT525</f>
        <v>1</v>
      </c>
      <c r="AD526" s="17">
        <f>data_survey!CU525</f>
        <v>1</v>
      </c>
      <c r="AE526" s="17">
        <f>data_survey!CV525</f>
        <v>1</v>
      </c>
      <c r="AF526" s="17">
        <f>data_survey!CW525</f>
        <v>0</v>
      </c>
      <c r="AG526" s="17">
        <f>data_survey!CO525</f>
        <v>0</v>
      </c>
      <c r="AH526" s="17">
        <f>data_survey!DA525</f>
        <v>0</v>
      </c>
      <c r="AI526" s="17">
        <f>data_survey!DC525</f>
        <v>0</v>
      </c>
      <c r="AJ526" s="17">
        <f>data_survey!DQ525</f>
        <v>0</v>
      </c>
      <c r="AK526" s="17">
        <f>data_survey!DF525</f>
        <v>0</v>
      </c>
      <c r="AL526" s="17">
        <f>if(AK526=1, data_survey!DN525, 0)</f>
        <v>0</v>
      </c>
      <c r="AM526" s="17">
        <f>data_survey!CM525</f>
        <v>0.75</v>
      </c>
      <c r="AN526" s="17">
        <f>data_survey!DH525</f>
        <v>0</v>
      </c>
      <c r="AO526" s="17">
        <f>data_survey!DJ525</f>
        <v>0</v>
      </c>
      <c r="AP526" s="17">
        <f>data_survey!DL525</f>
        <v>0</v>
      </c>
      <c r="AQ526" s="17">
        <f>data_survey!BC525</f>
        <v>1</v>
      </c>
      <c r="AR526" s="17">
        <f>data_survey!BD525</f>
        <v>1</v>
      </c>
      <c r="AS526" s="17">
        <f>data_survey!BE525</f>
        <v>1</v>
      </c>
      <c r="AT526" s="17">
        <f>data_survey!BF525</f>
        <v>1</v>
      </c>
      <c r="AU526" s="17">
        <f>data_survey!BG525</f>
        <v>3</v>
      </c>
      <c r="AV526" s="17">
        <f>data_survey!BH525</f>
        <v>1</v>
      </c>
      <c r="AW526" s="17">
        <f>data_survey!BI525</f>
        <v>2</v>
      </c>
      <c r="AX526" s="17">
        <f>data_survey!AP525</f>
        <v>1</v>
      </c>
      <c r="AY526" s="17">
        <f>data_survey!AQ525</f>
        <v>1</v>
      </c>
      <c r="AZ526" s="17">
        <f>data_survey!AR525</f>
        <v>2</v>
      </c>
      <c r="BA526" s="17">
        <f>data_survey!AS525</f>
        <v>3</v>
      </c>
      <c r="BB526" s="17">
        <f>data_survey!AT525</f>
        <v>4</v>
      </c>
      <c r="BC526" s="17">
        <f>data_survey!AU525</f>
        <v>1</v>
      </c>
      <c r="BD526" s="17">
        <f>data_survey!AV525</f>
        <v>1</v>
      </c>
      <c r="BE526" s="17">
        <f>data_survey!AW525</f>
        <v>2</v>
      </c>
      <c r="BF526" s="17">
        <f>data_survey!AX525</f>
        <v>1</v>
      </c>
      <c r="BG526" s="17"/>
    </row>
    <row r="527">
      <c r="A527" s="17">
        <f>if(data_survey!C526="Nam", 0, 1)</f>
        <v>1</v>
      </c>
      <c r="B527" s="17">
        <f>IFERROR(__xludf.DUMMYFUNCTION("LET(
  t, LOWER(TRIM(data_survey!E526)),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27" s="17">
        <f>IFERROR(__xludf.DUMMYFUNCTION("LET(
  t, LOWER(TRIM(data_survey!G526)),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27" s="17">
        <f>IFERROR(__xludf.DUMMYFUNCTION("LET(
  text, LOWER(data_survey!I526),
  IFERROR(
    IFS(
      REGEXMATCH(text,""ở cùng gia đình|ở trọ cùng gia đình""), 0,
      REGEXMATCH(text,""thuê trọ""), 1,
      REGEXMATCH(text,""ở ktx""), 2,
      REGEXMATCH(text,""có nhà tại khu vực đang học|c"&amp;"ó nhà|ở riêng tại chung cư""), 3,
      REGEXMATCH(text,""ở nhà người quen""), 4
    ),
  -1)
)"),1.0)</f>
        <v>1</v>
      </c>
      <c r="E527" s="17">
        <f>IFERROR(__xludf.DUMMYFUNCTION("LET(
  t, LOWER(TRIM(data_survey!K526)),
  IFERROR(
    IFS(
      REGEXMATCH(t,""xuất\s*sắc""), 0,
      REGEXMATCH(t,""^giỏi$""), 1,
      REGEXMATCH(t,""^khá$""), 2,
      REGEXMATCH(t,""trung bình|bình thường|^4$""), 3,
      REGEXMATCH(t,""rớt""), 4,"&amp;"
      REGEXMATCH(t,""năm nhất|tân sinh viên|mới|chưa|không|sắp thi|chuẩn bị thi|kq|kết quả|chưa có|chưa biết""), 5,
      TRUE, 5
    ),
  5)
)"),5.0)</f>
        <v>5</v>
      </c>
      <c r="F527" s="17">
        <f>IFERROR(__xludf.DUMMYFUNCTION("LET(
  t, LOWER(TRIM(data_survey!M526)),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27" s="17">
        <f>if(data_survey!O526="Có", 1, 0)</f>
        <v>0</v>
      </c>
      <c r="H527" s="17">
        <f>if(data_survey!R526="", 0, data_survey!R526)</f>
        <v>0</v>
      </c>
      <c r="I527" s="17">
        <f>data_survey!W526</f>
        <v>0</v>
      </c>
      <c r="J527" s="17">
        <f>if(data_survey!AF526="Không áp lực", 0, if(data_survey!AF526="Có chút áp lực", 1, if(data_survey!AF526="Áp lực nhiều", 2, 3)))</f>
        <v>1</v>
      </c>
      <c r="K527" s="17">
        <f>SWITCH(data_survey!AG526,
 "Không ảnh hưởng",0,
 "Có chút ảnh hưởng",1,
 "Ảnh hưởng nhiều",2,
 "Ảnh hưởng rất nhiều",3)</f>
        <v>1</v>
      </c>
      <c r="L527" s="17">
        <f>SWITCH(data_survey!AD526,
 "Không",0,
 "Có một chút",1,
 "Rất lo lắng",2)</f>
        <v>2</v>
      </c>
      <c r="M527" s="17">
        <f>SWITCH(data_survey!AE526,
 "Không",0,
 "Có một chút",1,
 "Nhiều",2)</f>
        <v>1</v>
      </c>
      <c r="N527" s="17">
        <f>data_survey!BV526</f>
        <v>3</v>
      </c>
      <c r="O527" s="17">
        <f>SWITCH(data_survey!BY526,
 "Không",0,
 "Có",1,
 "Nhiều",2)</f>
        <v>1</v>
      </c>
      <c r="P527" s="17">
        <f>if(data_survey!BW526="Không", 0, 1)</f>
        <v>1</v>
      </c>
      <c r="Q527" s="17">
        <f>IF(OR(
ISNUMBER(SEARCH("cha",data_survey!BX526)),
ISNUMBER(SEARCH("mẹ",data_survey!BX526)),
ISNUMBER(SEARCH("ba mẹ",data_survey!BX526)),
ISNUMBER(SEARCH("bame",data_survey!BX526)),
ISNUMBER(SEARCH("gia đình",data_survey!BX526)),
ISNUMBER(SEARCH("chị",data_survey!BX526)),
ISNUMBER(SEARCH("anh",data_survey!BX526)),
ISNUMBER(SEARCH("ông bà",data_survey!BX526)),
ISNUMBER(SEARCH("giám hộ",data_survey!BX526))
),1,
IF(OR(
ISNUMBER(SEARCH("bản thân",data_survey!BX526)),
ISNUMBER(SEARCH("tự mình",data_survey!BX526)),
ISNUMBER(SEARCH("tự bản thân",data_survey!BX526)),
ISNUMBER(SEARCH("tiền đi làm",data_survey!BX526)),
ISNUMBER(SEARCH("nghiên cứu khoa học",data_survey!BX526)),
ISNUMBER(SEARCH("một nửa lo",data_survey!BX526))
),2,
IF(OR(
ISNUMBER(SEARCH("học bổng",data_survey!BX526)),
ISNUMBER(SEARCH("giảm học phí",data_survey!BX526)),
ISNUMBER(SEARCH("không cần HP",data_survey!BX526)),
ISNUMBER(SEARCH("sư phạm",data_survey!BX526))
),3,4)))</f>
        <v>1</v>
      </c>
      <c r="R527" s="17">
        <f>data_survey!AN526</f>
        <v>0</v>
      </c>
      <c r="S527" s="17">
        <f>data_survey!AJ526</f>
        <v>0</v>
      </c>
      <c r="T527" s="17">
        <f>data_survey!AJ526</f>
        <v>0</v>
      </c>
      <c r="U527" s="17">
        <f>data_survey!CI526</f>
        <v>1</v>
      </c>
      <c r="V527" s="17">
        <f>data_survey!CG526</f>
        <v>1</v>
      </c>
      <c r="W527" s="17">
        <f>data_survey!CE526</f>
        <v>1</v>
      </c>
      <c r="X527" s="17">
        <f>data_survey!CC526</f>
        <v>1</v>
      </c>
      <c r="Y527" s="17">
        <f>data_survey!CA526</f>
        <v>1</v>
      </c>
      <c r="Z527" s="17">
        <f>data_survey!BN526</f>
        <v>2</v>
      </c>
      <c r="AA527" s="17">
        <f>data_survey!BP526</f>
        <v>0</v>
      </c>
      <c r="AB527" s="17">
        <f>data_survey!BQ526</f>
        <v>4</v>
      </c>
      <c r="AC527" s="17">
        <f>data_survey!BT526</f>
        <v>0</v>
      </c>
      <c r="AD527" s="17">
        <f>data_survey!CU526</f>
        <v>0</v>
      </c>
      <c r="AE527" s="17">
        <f>data_survey!CV526</f>
        <v>0</v>
      </c>
      <c r="AF527" s="17">
        <f>data_survey!CW526</f>
        <v>0</v>
      </c>
      <c r="AG527" s="17">
        <f>data_survey!CO526</f>
        <v>0</v>
      </c>
      <c r="AH527" s="17">
        <f>data_survey!DA526</f>
        <v>0</v>
      </c>
      <c r="AI527" s="17">
        <f>data_survey!DC526</f>
        <v>0</v>
      </c>
      <c r="AJ527" s="17">
        <f>data_survey!DQ526</f>
        <v>0</v>
      </c>
      <c r="AK527" s="17">
        <f>data_survey!DF526</f>
        <v>0</v>
      </c>
      <c r="AL527" s="17">
        <f>if(AK527=1, data_survey!DN526, 0)</f>
        <v>0</v>
      </c>
      <c r="AM527" s="17">
        <f>data_survey!CM526</f>
        <v>1.5</v>
      </c>
      <c r="AN527" s="17">
        <f>data_survey!DH526</f>
        <v>0</v>
      </c>
      <c r="AO527" s="17">
        <f>data_survey!DJ526</f>
        <v>0</v>
      </c>
      <c r="AP527" s="17">
        <f>data_survey!DL526</f>
        <v>0</v>
      </c>
      <c r="AQ527" s="17">
        <f>data_survey!BC526</f>
        <v>2</v>
      </c>
      <c r="AR527" s="17">
        <f>data_survey!BD526</f>
        <v>2</v>
      </c>
      <c r="AS527" s="17">
        <f>data_survey!BE526</f>
        <v>2</v>
      </c>
      <c r="AT527" s="17">
        <f>data_survey!BF526</f>
        <v>2</v>
      </c>
      <c r="AU527" s="17">
        <f>data_survey!BG526</f>
        <v>2</v>
      </c>
      <c r="AV527" s="17">
        <f>data_survey!BH526</f>
        <v>1</v>
      </c>
      <c r="AW527" s="17">
        <f>data_survey!BI526</f>
        <v>2</v>
      </c>
      <c r="AX527" s="17">
        <f>data_survey!AP526</f>
        <v>2</v>
      </c>
      <c r="AY527" s="17">
        <f>data_survey!AQ526</f>
        <v>3</v>
      </c>
      <c r="AZ527" s="17">
        <f>data_survey!AR526</f>
        <v>4</v>
      </c>
      <c r="BA527" s="17">
        <f>data_survey!AS526</f>
        <v>2</v>
      </c>
      <c r="BB527" s="17">
        <f>data_survey!AT526</f>
        <v>1</v>
      </c>
      <c r="BC527" s="17">
        <f>data_survey!AU526</f>
        <v>3</v>
      </c>
      <c r="BD527" s="17">
        <f>data_survey!AV526</f>
        <v>4</v>
      </c>
      <c r="BE527" s="17">
        <f>data_survey!AW526</f>
        <v>1</v>
      </c>
      <c r="BF527" s="17">
        <f>data_survey!AX526</f>
        <v>1</v>
      </c>
      <c r="BG527" s="17"/>
    </row>
    <row r="528">
      <c r="A528" s="17">
        <f>if(data_survey!C527="Nam", 0, 1)</f>
        <v>0</v>
      </c>
      <c r="B528" s="17">
        <f>IFERROR(__xludf.DUMMYFUNCTION("LET(
  t, LOWER(TRIM(data_survey!E527)),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28" s="17">
        <f>IFERROR(__xludf.DUMMYFUNCTION("LET(
  t, LOWER(TRIM(data_survey!G527)),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28" s="17">
        <f>IFERROR(__xludf.DUMMYFUNCTION("LET(
  text, LOWER(data_survey!I527),
  IFERROR(
    IFS(
      REGEXMATCH(text,""ở cùng gia đình|ở trọ cùng gia đình""), 0,
      REGEXMATCH(text,""thuê trọ""), 1,
      REGEXMATCH(text,""ở ktx""), 2,
      REGEXMATCH(text,""có nhà tại khu vực đang học|c"&amp;"ó nhà|ở riêng tại chung cư""), 3,
      REGEXMATCH(text,""ở nhà người quen""), 4
    ),
  -1)
)"),0.0)</f>
        <v>0</v>
      </c>
      <c r="E528" s="17">
        <f>IFERROR(__xludf.DUMMYFUNCTION("LET(
  t, LOWER(TRIM(data_survey!K527)),
  IFERROR(
    IFS(
      REGEXMATCH(t,""xuất\s*sắc""), 0,
      REGEXMATCH(t,""^giỏi$""), 1,
      REGEXMATCH(t,""^khá$""), 2,
      REGEXMATCH(t,""trung bình|bình thường|^4$""), 3,
      REGEXMATCH(t,""rớt""), 4,"&amp;"
      REGEXMATCH(t,""năm nhất|tân sinh viên|mới|chưa|không|sắp thi|chuẩn bị thi|kq|kết quả|chưa có|chưa biết""), 5,
      TRUE, 5
    ),
  5)
)"),4.0)</f>
        <v>4</v>
      </c>
      <c r="F528" s="17">
        <f>IFERROR(__xludf.DUMMYFUNCTION("LET(
  t, LOWER(TRIM(data_survey!M527)),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28" s="17">
        <f>if(data_survey!O527="Có", 1, 0)</f>
        <v>0</v>
      </c>
      <c r="H528" s="17">
        <f>if(data_survey!R527="", 0, data_survey!R527)</f>
        <v>0</v>
      </c>
      <c r="I528" s="17">
        <f>data_survey!W527</f>
        <v>0</v>
      </c>
      <c r="J528" s="17">
        <f>if(data_survey!AF527="Không áp lực", 0, if(data_survey!AF527="Có chút áp lực", 1, if(data_survey!AF527="Áp lực nhiều", 2, 3)))</f>
        <v>3</v>
      </c>
      <c r="K528" s="17">
        <f>SWITCH(data_survey!AG527,
 "Không ảnh hưởng",0,
 "Có chút ảnh hưởng",1,
 "Ảnh hưởng nhiều",2,
 "Ảnh hưởng rất nhiều",3)</f>
        <v>2</v>
      </c>
      <c r="L528" s="17">
        <f>SWITCH(data_survey!AD527,
 "Không",0,
 "Có một chút",1,
 "Rất lo lắng",2)</f>
        <v>2</v>
      </c>
      <c r="M528" s="17">
        <f>SWITCH(data_survey!AE527,
 "Không",0,
 "Có một chút",1,
 "Nhiều",2)</f>
        <v>1</v>
      </c>
      <c r="N528" s="17">
        <f>data_survey!BV527</f>
        <v>3</v>
      </c>
      <c r="O528" s="17">
        <f>SWITCH(data_survey!BY527,
 "Không",0,
 "Có",1,
 "Nhiều",2)</f>
        <v>0</v>
      </c>
      <c r="P528" s="17">
        <f>if(data_survey!BW527="Không", 0, 1)</f>
        <v>1</v>
      </c>
      <c r="Q528" s="17">
        <f>IF(OR(
ISNUMBER(SEARCH("cha",data_survey!BX527)),
ISNUMBER(SEARCH("mẹ",data_survey!BX527)),
ISNUMBER(SEARCH("ba mẹ",data_survey!BX527)),
ISNUMBER(SEARCH("bame",data_survey!BX527)),
ISNUMBER(SEARCH("gia đình",data_survey!BX527)),
ISNUMBER(SEARCH("chị",data_survey!BX527)),
ISNUMBER(SEARCH("anh",data_survey!BX527)),
ISNUMBER(SEARCH("ông bà",data_survey!BX527)),
ISNUMBER(SEARCH("giám hộ",data_survey!BX527))
),1,
IF(OR(
ISNUMBER(SEARCH("bản thân",data_survey!BX527)),
ISNUMBER(SEARCH("tự mình",data_survey!BX527)),
ISNUMBER(SEARCH("tự bản thân",data_survey!BX527)),
ISNUMBER(SEARCH("tiền đi làm",data_survey!BX527)),
ISNUMBER(SEARCH("nghiên cứu khoa học",data_survey!BX527)),
ISNUMBER(SEARCH("một nửa lo",data_survey!BX527))
),2,
IF(OR(
ISNUMBER(SEARCH("học bổng",data_survey!BX527)),
ISNUMBER(SEARCH("giảm học phí",data_survey!BX527)),
ISNUMBER(SEARCH("không cần HP",data_survey!BX527)),
ISNUMBER(SEARCH("sư phạm",data_survey!BX527))
),3,4)))</f>
        <v>1</v>
      </c>
      <c r="R528" s="17">
        <f>data_survey!AN527</f>
        <v>0</v>
      </c>
      <c r="S528" s="17">
        <f>data_survey!AJ527</f>
        <v>0</v>
      </c>
      <c r="T528" s="17">
        <f>data_survey!AJ527</f>
        <v>0</v>
      </c>
      <c r="U528" s="17">
        <f>data_survey!CI527</f>
        <v>0</v>
      </c>
      <c r="V528" s="17">
        <f>data_survey!CG527</f>
        <v>0</v>
      </c>
      <c r="W528" s="17">
        <f>data_survey!CE527</f>
        <v>2</v>
      </c>
      <c r="X528" s="17">
        <f>data_survey!CC527</f>
        <v>1</v>
      </c>
      <c r="Y528" s="17">
        <f>data_survey!CA527</f>
        <v>1</v>
      </c>
      <c r="Z528" s="17">
        <f>data_survey!BN527</f>
        <v>4</v>
      </c>
      <c r="AA528" s="17">
        <f>data_survey!BP527</f>
        <v>1</v>
      </c>
      <c r="AB528" s="17">
        <f>data_survey!BQ527</f>
        <v>4</v>
      </c>
      <c r="AC528" s="17">
        <f>data_survey!BT527</f>
        <v>0</v>
      </c>
      <c r="AD528" s="17">
        <f>data_survey!CU527</f>
        <v>0</v>
      </c>
      <c r="AE528" s="17">
        <f>data_survey!CV527</f>
        <v>0</v>
      </c>
      <c r="AF528" s="17">
        <f>data_survey!CW527</f>
        <v>0</v>
      </c>
      <c r="AG528" s="17">
        <f>data_survey!CO527</f>
        <v>0</v>
      </c>
      <c r="AH528" s="17">
        <f>data_survey!DA527</f>
        <v>0</v>
      </c>
      <c r="AI528" s="17">
        <f>data_survey!DC527</f>
        <v>0</v>
      </c>
      <c r="AJ528" s="17">
        <f>data_survey!DQ527</f>
        <v>0</v>
      </c>
      <c r="AK528" s="17">
        <f>data_survey!DF527</f>
        <v>0</v>
      </c>
      <c r="AL528" s="17">
        <f>if(AK528=1, data_survey!DN527, 0)</f>
        <v>0</v>
      </c>
      <c r="AM528" s="17">
        <f>data_survey!CM527</f>
        <v>6</v>
      </c>
      <c r="AN528" s="17">
        <f>data_survey!DH527</f>
        <v>0</v>
      </c>
      <c r="AO528" s="17">
        <f>data_survey!DJ527</f>
        <v>0</v>
      </c>
      <c r="AP528" s="17">
        <f>data_survey!DL527</f>
        <v>0</v>
      </c>
      <c r="AQ528" s="17">
        <f>data_survey!BC527</f>
        <v>2</v>
      </c>
      <c r="AR528" s="17">
        <f>data_survey!BD527</f>
        <v>2</v>
      </c>
      <c r="AS528" s="17">
        <f>data_survey!BE527</f>
        <v>2</v>
      </c>
      <c r="AT528" s="17">
        <f>data_survey!BF527</f>
        <v>2</v>
      </c>
      <c r="AU528" s="17">
        <f>data_survey!BG527</f>
        <v>2</v>
      </c>
      <c r="AV528" s="17">
        <f>data_survey!BH527</f>
        <v>2</v>
      </c>
      <c r="AW528" s="17">
        <f>data_survey!BI527</f>
        <v>2</v>
      </c>
      <c r="AX528" s="17">
        <f>data_survey!AP527</f>
        <v>4</v>
      </c>
      <c r="AY528" s="17">
        <f>data_survey!AQ527</f>
        <v>2</v>
      </c>
      <c r="AZ528" s="17">
        <f>data_survey!AR527</f>
        <v>2</v>
      </c>
      <c r="BA528" s="17">
        <f>data_survey!AS527</f>
        <v>3</v>
      </c>
      <c r="BB528" s="17">
        <f>data_survey!AT527</f>
        <v>2</v>
      </c>
      <c r="BC528" s="17">
        <f>data_survey!AU527</f>
        <v>3</v>
      </c>
      <c r="BD528" s="17">
        <f>data_survey!AV527</f>
        <v>2</v>
      </c>
      <c r="BE528" s="17">
        <f>data_survey!AW527</f>
        <v>1</v>
      </c>
      <c r="BF528" s="17">
        <f>data_survey!AX527</f>
        <v>1</v>
      </c>
      <c r="BG528" s="17"/>
    </row>
    <row r="529">
      <c r="A529" s="17">
        <f>if(data_survey!C528="Nam", 0, 1)</f>
        <v>1</v>
      </c>
      <c r="B529" s="17">
        <f>IFERROR(__xludf.DUMMYFUNCTION("LET(
  t, LOWER(TRIM(data_survey!E528)),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529" s="17">
        <f>IFERROR(__xludf.DUMMYFUNCTION("LET(
  t, LOWER(TRIM(data_survey!G528)),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29" s="17">
        <f>IFERROR(__xludf.DUMMYFUNCTION("LET(
  text, LOWER(data_survey!I528),
  IFERROR(
    IFS(
      REGEXMATCH(text,""ở cùng gia đình|ở trọ cùng gia đình""), 0,
      REGEXMATCH(text,""thuê trọ""), 1,
      REGEXMATCH(text,""ở ktx""), 2,
      REGEXMATCH(text,""có nhà tại khu vực đang học|c"&amp;"ó nhà|ở riêng tại chung cư""), 3,
      REGEXMATCH(text,""ở nhà người quen""), 4
    ),
  -1)
)"),0.0)</f>
        <v>0</v>
      </c>
      <c r="E529" s="17">
        <f>IFERROR(__xludf.DUMMYFUNCTION("LET(
  t, LOWER(TRIM(data_survey!K528)),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29" s="17">
        <f>IFERROR(__xludf.DUMMYFUNCTION("LET(
  t, LOWER(TRIM(data_survey!M528)),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29" s="17">
        <f>if(data_survey!O528="Có", 1, 0)</f>
        <v>0</v>
      </c>
      <c r="H529" s="17">
        <f>if(data_survey!R528="", 0, data_survey!R528)</f>
        <v>0</v>
      </c>
      <c r="I529" s="17">
        <f>data_survey!W528</f>
        <v>0</v>
      </c>
      <c r="J529" s="17">
        <f>if(data_survey!AF528="Không áp lực", 0, if(data_survey!AF528="Có chút áp lực", 1, if(data_survey!AF528="Áp lực nhiều", 2, 3)))</f>
        <v>2</v>
      </c>
      <c r="K529" s="17">
        <f>SWITCH(data_survey!AG528,
 "Không ảnh hưởng",0,
 "Có chút ảnh hưởng",1,
 "Ảnh hưởng nhiều",2,
 "Ảnh hưởng rất nhiều",3)</f>
        <v>1</v>
      </c>
      <c r="L529" s="17">
        <f>SWITCH(data_survey!AD528,
 "Không",0,
 "Có một chút",1,
 "Rất lo lắng",2)</f>
        <v>2</v>
      </c>
      <c r="M529" s="17">
        <f>SWITCH(data_survey!AE528,
 "Không",0,
 "Có một chút",1,
 "Nhiều",2)</f>
        <v>0</v>
      </c>
      <c r="N529" s="17">
        <f>data_survey!BV528</f>
        <v>2</v>
      </c>
      <c r="O529" s="17">
        <f>SWITCH(data_survey!BY528,
 "Không",0,
 "Có",1,
 "Nhiều",2)</f>
        <v>0</v>
      </c>
      <c r="P529" s="17">
        <f>if(data_survey!BW528="Không", 0, 1)</f>
        <v>0</v>
      </c>
      <c r="Q529" s="17">
        <f>IF(OR(
ISNUMBER(SEARCH("cha",data_survey!BX528)),
ISNUMBER(SEARCH("mẹ",data_survey!BX528)),
ISNUMBER(SEARCH("ba mẹ",data_survey!BX528)),
ISNUMBER(SEARCH("bame",data_survey!BX528)),
ISNUMBER(SEARCH("gia đình",data_survey!BX528)),
ISNUMBER(SEARCH("chị",data_survey!BX528)),
ISNUMBER(SEARCH("anh",data_survey!BX528)),
ISNUMBER(SEARCH("ông bà",data_survey!BX528)),
ISNUMBER(SEARCH("giám hộ",data_survey!BX528))
),1,
IF(OR(
ISNUMBER(SEARCH("bản thân",data_survey!BX528)),
ISNUMBER(SEARCH("tự mình",data_survey!BX528)),
ISNUMBER(SEARCH("tự bản thân",data_survey!BX528)),
ISNUMBER(SEARCH("tiền đi làm",data_survey!BX528)),
ISNUMBER(SEARCH("nghiên cứu khoa học",data_survey!BX528)),
ISNUMBER(SEARCH("một nửa lo",data_survey!BX528))
),2,
IF(OR(
ISNUMBER(SEARCH("học bổng",data_survey!BX528)),
ISNUMBER(SEARCH("giảm học phí",data_survey!BX528)),
ISNUMBER(SEARCH("không cần HP",data_survey!BX528)),
ISNUMBER(SEARCH("sư phạm",data_survey!BX528))
),3,4)))</f>
        <v>1</v>
      </c>
      <c r="R529" s="17">
        <f>data_survey!AN528</f>
        <v>1</v>
      </c>
      <c r="S529" s="17">
        <f>data_survey!AJ528</f>
        <v>1</v>
      </c>
      <c r="T529" s="17">
        <f>data_survey!AJ528</f>
        <v>1</v>
      </c>
      <c r="U529" s="17">
        <f>data_survey!CI528</f>
        <v>0</v>
      </c>
      <c r="V529" s="17">
        <f>data_survey!CG528</f>
        <v>1</v>
      </c>
      <c r="W529" s="17">
        <f>data_survey!CE528</f>
        <v>1</v>
      </c>
      <c r="X529" s="17">
        <f>data_survey!CC528</f>
        <v>1</v>
      </c>
      <c r="Y529" s="17">
        <f>data_survey!CA528</f>
        <v>0</v>
      </c>
      <c r="Z529" s="17">
        <f>data_survey!BN528</f>
        <v>1</v>
      </c>
      <c r="AA529" s="17">
        <f>data_survey!BP528</f>
        <v>0</v>
      </c>
      <c r="AB529" s="17">
        <f>data_survey!BQ528</f>
        <v>2</v>
      </c>
      <c r="AC529" s="17">
        <f>data_survey!BT528</f>
        <v>0</v>
      </c>
      <c r="AD529" s="17">
        <f>data_survey!CU528</f>
        <v>0</v>
      </c>
      <c r="AE529" s="17">
        <f>data_survey!CV528</f>
        <v>0</v>
      </c>
      <c r="AF529" s="17">
        <f>data_survey!CW528</f>
        <v>0</v>
      </c>
      <c r="AG529" s="17">
        <f>data_survey!CO528</f>
        <v>0</v>
      </c>
      <c r="AH529" s="17">
        <f>data_survey!DA528</f>
        <v>0</v>
      </c>
      <c r="AI529" s="17">
        <f>data_survey!DC528</f>
        <v>0</v>
      </c>
      <c r="AJ529" s="17">
        <f>data_survey!DQ528</f>
        <v>0</v>
      </c>
      <c r="AK529" s="17">
        <f>data_survey!DF528</f>
        <v>0</v>
      </c>
      <c r="AL529" s="17">
        <f>if(AK529=1, data_survey!DN528, 0)</f>
        <v>0</v>
      </c>
      <c r="AM529" s="17">
        <f>data_survey!CM528</f>
        <v>6</v>
      </c>
      <c r="AN529" s="17">
        <f>data_survey!DH528</f>
        <v>0</v>
      </c>
      <c r="AO529" s="17">
        <f>data_survey!DJ528</f>
        <v>0</v>
      </c>
      <c r="AP529" s="17">
        <f>data_survey!DL528</f>
        <v>0</v>
      </c>
      <c r="AQ529" s="17">
        <f>data_survey!BC528</f>
        <v>2</v>
      </c>
      <c r="AR529" s="17">
        <f>data_survey!BD528</f>
        <v>1</v>
      </c>
      <c r="AS529" s="17">
        <f>data_survey!BE528</f>
        <v>3</v>
      </c>
      <c r="AT529" s="17">
        <f>data_survey!BF528</f>
        <v>1</v>
      </c>
      <c r="AU529" s="17">
        <f>data_survey!BG528</f>
        <v>3</v>
      </c>
      <c r="AV529" s="17">
        <f>data_survey!BH528</f>
        <v>1</v>
      </c>
      <c r="AW529" s="17">
        <f>data_survey!BI528</f>
        <v>2</v>
      </c>
      <c r="AX529" s="17">
        <f>data_survey!AP528</f>
        <v>2</v>
      </c>
      <c r="AY529" s="17">
        <f>data_survey!AQ528</f>
        <v>2</v>
      </c>
      <c r="AZ529" s="17">
        <f>data_survey!AR528</f>
        <v>4</v>
      </c>
      <c r="BA529" s="17">
        <f>data_survey!AS528</f>
        <v>2</v>
      </c>
      <c r="BB529" s="17">
        <f>data_survey!AT528</f>
        <v>2</v>
      </c>
      <c r="BC529" s="17">
        <f>data_survey!AU528</f>
        <v>3</v>
      </c>
      <c r="BD529" s="17">
        <f>data_survey!AV528</f>
        <v>3</v>
      </c>
      <c r="BE529" s="17">
        <f>data_survey!AW528</f>
        <v>2</v>
      </c>
      <c r="BF529" s="17">
        <f>data_survey!AX528</f>
        <v>2</v>
      </c>
      <c r="BG529" s="17"/>
    </row>
    <row r="530">
      <c r="A530" s="17">
        <f>if(data_survey!C529="Nam", 0, 1)</f>
        <v>1</v>
      </c>
      <c r="B530" s="17">
        <f>IFERROR(__xludf.DUMMYFUNCTION("LET(
  t, LOWER(TRIM(data_survey!E529)),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30" s="17">
        <f>IFERROR(__xludf.DUMMYFUNCTION("LET(
  t, LOWER(TRIM(data_survey!G529)),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30" s="17">
        <f>IFERROR(__xludf.DUMMYFUNCTION("LET(
  text, LOWER(data_survey!I529),
  IFERROR(
    IFS(
      REGEXMATCH(text,""ở cùng gia đình|ở trọ cùng gia đình""), 0,
      REGEXMATCH(text,""thuê trọ""), 1,
      REGEXMATCH(text,""ở ktx""), 2,
      REGEXMATCH(text,""có nhà tại khu vực đang học|c"&amp;"ó nhà|ở riêng tại chung cư""), 3,
      REGEXMATCH(text,""ở nhà người quen""), 4
    ),
  -1)
)"),3.0)</f>
        <v>3</v>
      </c>
      <c r="E530" s="17">
        <f>IFERROR(__xludf.DUMMYFUNCTION("LET(
  t, LOWER(TRIM(data_survey!K529)),
  IFERROR(
    IFS(
      REGEXMATCH(t,""xuất\s*sắc""), 0,
      REGEXMATCH(t,""^giỏi$""), 1,
      REGEXMATCH(t,""^khá$""), 2,
      REGEXMATCH(t,""trung bình|bình thường|^4$""), 3,
      REGEXMATCH(t,""rớt""), 4,"&amp;"
      REGEXMATCH(t,""năm nhất|tân sinh viên|mới|chưa|không|sắp thi|chuẩn bị thi|kq|kết quả|chưa có|chưa biết""), 5,
      TRUE, 5
    ),
  5)
)"),5.0)</f>
        <v>5</v>
      </c>
      <c r="F530" s="17">
        <f>IFERROR(__xludf.DUMMYFUNCTION("LET(
  t, LOWER(TRIM(data_survey!M529)),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30" s="17">
        <f>if(data_survey!O529="Có", 1, 0)</f>
        <v>1</v>
      </c>
      <c r="H530" s="17">
        <f>if(data_survey!R529="", 0, data_survey!R529)</f>
        <v>1</v>
      </c>
      <c r="I530" s="17">
        <f>data_survey!W529</f>
        <v>25</v>
      </c>
      <c r="J530" s="17">
        <f>if(data_survey!AF529="Không áp lực", 0, if(data_survey!AF529="Có chút áp lực", 1, if(data_survey!AF529="Áp lực nhiều", 2, 3)))</f>
        <v>1</v>
      </c>
      <c r="K530" s="17">
        <f>SWITCH(data_survey!AG529,
 "Không ảnh hưởng",0,
 "Có chút ảnh hưởng",1,
 "Ảnh hưởng nhiều",2,
 "Ảnh hưởng rất nhiều",3)</f>
        <v>1</v>
      </c>
      <c r="L530" s="17">
        <f>SWITCH(data_survey!AD529,
 "Không",0,
 "Có một chút",1,
 "Rất lo lắng",2)</f>
        <v>1</v>
      </c>
      <c r="M530" s="17">
        <f>SWITCH(data_survey!AE529,
 "Không",0,
 "Có một chút",1,
 "Nhiều",2)</f>
        <v>1</v>
      </c>
      <c r="N530" s="17">
        <f>data_survey!BV529</f>
        <v>4</v>
      </c>
      <c r="O530" s="17">
        <f>SWITCH(data_survey!BY529,
 "Không",0,
 "Có",1,
 "Nhiều",2)</f>
        <v>0</v>
      </c>
      <c r="P530" s="17">
        <f>if(data_survey!BW529="Không", 0, 1)</f>
        <v>1</v>
      </c>
      <c r="Q530" s="17">
        <f>IF(OR(
ISNUMBER(SEARCH("cha",data_survey!BX529)),
ISNUMBER(SEARCH("mẹ",data_survey!BX529)),
ISNUMBER(SEARCH("ba mẹ",data_survey!BX529)),
ISNUMBER(SEARCH("bame",data_survey!BX529)),
ISNUMBER(SEARCH("gia đình",data_survey!BX529)),
ISNUMBER(SEARCH("chị",data_survey!BX529)),
ISNUMBER(SEARCH("anh",data_survey!BX529)),
ISNUMBER(SEARCH("ông bà",data_survey!BX529)),
ISNUMBER(SEARCH("giám hộ",data_survey!BX529))
),1,
IF(OR(
ISNUMBER(SEARCH("bản thân",data_survey!BX529)),
ISNUMBER(SEARCH("tự mình",data_survey!BX529)),
ISNUMBER(SEARCH("tự bản thân",data_survey!BX529)),
ISNUMBER(SEARCH("tiền đi làm",data_survey!BX529)),
ISNUMBER(SEARCH("nghiên cứu khoa học",data_survey!BX529)),
ISNUMBER(SEARCH("một nửa lo",data_survey!BX529))
),2,
IF(OR(
ISNUMBER(SEARCH("học bổng",data_survey!BX529)),
ISNUMBER(SEARCH("giảm học phí",data_survey!BX529)),
ISNUMBER(SEARCH("không cần HP",data_survey!BX529)),
ISNUMBER(SEARCH("sư phạm",data_survey!BX529))
),3,4)))</f>
        <v>1</v>
      </c>
      <c r="R530" s="17">
        <f>data_survey!AN529</f>
        <v>0</v>
      </c>
      <c r="S530" s="17">
        <f>data_survey!AJ529</f>
        <v>1</v>
      </c>
      <c r="T530" s="17">
        <f>data_survey!AJ529</f>
        <v>1</v>
      </c>
      <c r="U530" s="17">
        <f>data_survey!CI529</f>
        <v>0</v>
      </c>
      <c r="V530" s="17">
        <f>data_survey!CG529</f>
        <v>0</v>
      </c>
      <c r="W530" s="17">
        <f>data_survey!CE529</f>
        <v>1</v>
      </c>
      <c r="X530" s="17">
        <f>data_survey!CC529</f>
        <v>0</v>
      </c>
      <c r="Y530" s="17">
        <f>data_survey!CA529</f>
        <v>1</v>
      </c>
      <c r="Z530" s="17">
        <f>data_survey!BN529</f>
        <v>3</v>
      </c>
      <c r="AA530" s="17">
        <f>data_survey!BP529</f>
        <v>0</v>
      </c>
      <c r="AB530" s="17">
        <f>data_survey!BQ529</f>
        <v>4</v>
      </c>
      <c r="AC530" s="17">
        <f>data_survey!BT529</f>
        <v>0</v>
      </c>
      <c r="AD530" s="17">
        <f>data_survey!CU529</f>
        <v>0</v>
      </c>
      <c r="AE530" s="17">
        <f>data_survey!CV529</f>
        <v>0</v>
      </c>
      <c r="AF530" s="17">
        <f>data_survey!CW529</f>
        <v>0</v>
      </c>
      <c r="AG530" s="17">
        <f>data_survey!CO529</f>
        <v>0</v>
      </c>
      <c r="AH530" s="17">
        <f>data_survey!DA529</f>
        <v>0</v>
      </c>
      <c r="AI530" s="17">
        <f>data_survey!DC529</f>
        <v>0</v>
      </c>
      <c r="AJ530" s="17">
        <f>data_survey!DQ529</f>
        <v>0</v>
      </c>
      <c r="AK530" s="17">
        <f>data_survey!DF529</f>
        <v>1</v>
      </c>
      <c r="AL530" s="17">
        <f>if(AK530=1, data_survey!DN529, 0)</f>
        <v>1.5</v>
      </c>
      <c r="AM530" s="17">
        <f>data_survey!CM529</f>
        <v>3.5</v>
      </c>
      <c r="AN530" s="17">
        <f>data_survey!DH529</f>
        <v>0</v>
      </c>
      <c r="AO530" s="17">
        <f>data_survey!DJ529</f>
        <v>0</v>
      </c>
      <c r="AP530" s="17">
        <f>data_survey!DL529</f>
        <v>0</v>
      </c>
      <c r="AQ530" s="17">
        <f>data_survey!BC529</f>
        <v>2</v>
      </c>
      <c r="AR530" s="17">
        <f>data_survey!BD529</f>
        <v>2</v>
      </c>
      <c r="AS530" s="17">
        <f>data_survey!BE529</f>
        <v>2</v>
      </c>
      <c r="AT530" s="17">
        <f>data_survey!BF529</f>
        <v>2</v>
      </c>
      <c r="AU530" s="17">
        <f>data_survey!BG529</f>
        <v>3</v>
      </c>
      <c r="AV530" s="17">
        <f>data_survey!BH529</f>
        <v>1</v>
      </c>
      <c r="AW530" s="17">
        <f>data_survey!BI529</f>
        <v>2</v>
      </c>
      <c r="AX530" s="17">
        <f>data_survey!AP529</f>
        <v>1</v>
      </c>
      <c r="AY530" s="17">
        <f>data_survey!AQ529</f>
        <v>3</v>
      </c>
      <c r="AZ530" s="17">
        <f>data_survey!AR529</f>
        <v>2</v>
      </c>
      <c r="BA530" s="17">
        <f>data_survey!AS529</f>
        <v>2</v>
      </c>
      <c r="BB530" s="17">
        <f>data_survey!AT529</f>
        <v>1</v>
      </c>
      <c r="BC530" s="17">
        <f>data_survey!AU529</f>
        <v>2</v>
      </c>
      <c r="BD530" s="17">
        <f>data_survey!AV529</f>
        <v>1</v>
      </c>
      <c r="BE530" s="17">
        <f>data_survey!AW529</f>
        <v>1</v>
      </c>
      <c r="BF530" s="17">
        <f>data_survey!AX529</f>
        <v>1</v>
      </c>
      <c r="BG530" s="17"/>
    </row>
    <row r="531">
      <c r="A531" s="17">
        <f>if(data_survey!C530="Nam", 0, 1)</f>
        <v>1</v>
      </c>
      <c r="B531" s="17">
        <f>IFERROR(__xludf.DUMMYFUNCTION("LET(
  t, LOWER(TRIM(data_survey!E530)),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531" s="17">
        <f>IFERROR(__xludf.DUMMYFUNCTION("LET(
  t, LOWER(TRIM(data_survey!G530)),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31" s="17">
        <f>IFERROR(__xludf.DUMMYFUNCTION("LET(
  text, LOWER(data_survey!I530),
  IFERROR(
    IFS(
      REGEXMATCH(text,""ở cùng gia đình|ở trọ cùng gia đình""), 0,
      REGEXMATCH(text,""thuê trọ""), 1,
      REGEXMATCH(text,""ở ktx""), 2,
      REGEXMATCH(text,""có nhà tại khu vực đang học|c"&amp;"ó nhà|ở riêng tại chung cư""), 3,
      REGEXMATCH(text,""ở nhà người quen""), 4
    ),
  -1)
)"),1.0)</f>
        <v>1</v>
      </c>
      <c r="E531" s="17">
        <f>IFERROR(__xludf.DUMMYFUNCTION("LET(
  t, LOWER(TRIM(data_survey!K530)),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31" s="17">
        <f>IFERROR(__xludf.DUMMYFUNCTION("LET(
  t, LOWER(TRIM(data_survey!M530)),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31" s="17">
        <f>if(data_survey!O530="Có", 1, 0)</f>
        <v>0</v>
      </c>
      <c r="H531" s="17">
        <f>if(data_survey!R530="", 0, data_survey!R530)</f>
        <v>0</v>
      </c>
      <c r="I531" s="17">
        <f>data_survey!W530</f>
        <v>0</v>
      </c>
      <c r="J531" s="17">
        <f>if(data_survey!AF530="Không áp lực", 0, if(data_survey!AF530="Có chút áp lực", 1, if(data_survey!AF530="Áp lực nhiều", 2, 3)))</f>
        <v>1</v>
      </c>
      <c r="K531" s="17">
        <f>SWITCH(data_survey!AG530,
 "Không ảnh hưởng",0,
 "Có chút ảnh hưởng",1,
 "Ảnh hưởng nhiều",2,
 "Ảnh hưởng rất nhiều",3)</f>
        <v>1</v>
      </c>
      <c r="L531" s="17">
        <f>SWITCH(data_survey!AD530,
 "Không",0,
 "Có một chút",1,
 "Rất lo lắng",2)</f>
        <v>1</v>
      </c>
      <c r="M531" s="17">
        <f>SWITCH(data_survey!AE530,
 "Không",0,
 "Có một chút",1,
 "Nhiều",2)</f>
        <v>0</v>
      </c>
      <c r="N531" s="17">
        <f>data_survey!BV530</f>
        <v>2</v>
      </c>
      <c r="O531" s="17">
        <f>SWITCH(data_survey!BY530,
 "Không",0,
 "Có",1,
 "Nhiều",2)</f>
        <v>1</v>
      </c>
      <c r="P531" s="17">
        <f>if(data_survey!BW530="Không", 0, 1)</f>
        <v>1</v>
      </c>
      <c r="Q531" s="17">
        <f>IF(OR(
ISNUMBER(SEARCH("cha",data_survey!BX530)),
ISNUMBER(SEARCH("mẹ",data_survey!BX530)),
ISNUMBER(SEARCH("ba mẹ",data_survey!BX530)),
ISNUMBER(SEARCH("bame",data_survey!BX530)),
ISNUMBER(SEARCH("gia đình",data_survey!BX530)),
ISNUMBER(SEARCH("chị",data_survey!BX530)),
ISNUMBER(SEARCH("anh",data_survey!BX530)),
ISNUMBER(SEARCH("ông bà",data_survey!BX530)),
ISNUMBER(SEARCH("giám hộ",data_survey!BX530))
),1,
IF(OR(
ISNUMBER(SEARCH("bản thân",data_survey!BX530)),
ISNUMBER(SEARCH("tự mình",data_survey!BX530)),
ISNUMBER(SEARCH("tự bản thân",data_survey!BX530)),
ISNUMBER(SEARCH("tiền đi làm",data_survey!BX530)),
ISNUMBER(SEARCH("nghiên cứu khoa học",data_survey!BX530)),
ISNUMBER(SEARCH("một nửa lo",data_survey!BX530))
),2,
IF(OR(
ISNUMBER(SEARCH("học bổng",data_survey!BX530)),
ISNUMBER(SEARCH("giảm học phí",data_survey!BX530)),
ISNUMBER(SEARCH("không cần HP",data_survey!BX530)),
ISNUMBER(SEARCH("sư phạm",data_survey!BX530))
),3,4)))</f>
        <v>1</v>
      </c>
      <c r="R531" s="17">
        <f>data_survey!AN530</f>
        <v>1</v>
      </c>
      <c r="S531" s="17">
        <f>data_survey!AJ530</f>
        <v>1</v>
      </c>
      <c r="T531" s="17">
        <f>data_survey!AJ530</f>
        <v>1</v>
      </c>
      <c r="U531" s="17">
        <f>data_survey!CI530</f>
        <v>0</v>
      </c>
      <c r="V531" s="17">
        <f>data_survey!CG530</f>
        <v>0</v>
      </c>
      <c r="W531" s="17">
        <f>data_survey!CE530</f>
        <v>0</v>
      </c>
      <c r="X531" s="17">
        <f>data_survey!CC530</f>
        <v>1</v>
      </c>
      <c r="Y531" s="17">
        <f>data_survey!CA530</f>
        <v>1</v>
      </c>
      <c r="Z531" s="17">
        <f>data_survey!BN530</f>
        <v>5</v>
      </c>
      <c r="AA531" s="17">
        <f>data_survey!BP530</f>
        <v>1</v>
      </c>
      <c r="AB531" s="17">
        <f>data_survey!BQ530</f>
        <v>5</v>
      </c>
      <c r="AC531" s="17">
        <f>data_survey!BT530</f>
        <v>0</v>
      </c>
      <c r="AD531" s="17">
        <f>data_survey!CU530</f>
        <v>0</v>
      </c>
      <c r="AE531" s="17">
        <f>data_survey!CV530</f>
        <v>0</v>
      </c>
      <c r="AF531" s="17">
        <f>data_survey!CW530</f>
        <v>0</v>
      </c>
      <c r="AG531" s="17">
        <f>data_survey!CO530</f>
        <v>0</v>
      </c>
      <c r="AH531" s="17">
        <f>data_survey!DA530</f>
        <v>0</v>
      </c>
      <c r="AI531" s="17">
        <f>data_survey!DC530</f>
        <v>0</v>
      </c>
      <c r="AJ531" s="17">
        <f>data_survey!DQ530</f>
        <v>0</v>
      </c>
      <c r="AK531" s="17">
        <f>data_survey!DF530</f>
        <v>1</v>
      </c>
      <c r="AL531" s="17">
        <f>if(AK531=1, data_survey!DN530, 0)</f>
        <v>3.5</v>
      </c>
      <c r="AM531" s="17">
        <f>data_survey!CM530</f>
        <v>0.75</v>
      </c>
      <c r="AN531" s="17">
        <f>data_survey!DH530</f>
        <v>0</v>
      </c>
      <c r="AO531" s="17">
        <f>data_survey!DJ530</f>
        <v>0</v>
      </c>
      <c r="AP531" s="17">
        <f>data_survey!DL530</f>
        <v>0</v>
      </c>
      <c r="AQ531" s="17">
        <f>data_survey!BC530</f>
        <v>2</v>
      </c>
      <c r="AR531" s="17">
        <f>data_survey!BD530</f>
        <v>1</v>
      </c>
      <c r="AS531" s="17">
        <f>data_survey!BE530</f>
        <v>2</v>
      </c>
      <c r="AT531" s="17">
        <f>data_survey!BF530</f>
        <v>3</v>
      </c>
      <c r="AU531" s="17">
        <f>data_survey!BG530</f>
        <v>3</v>
      </c>
      <c r="AV531" s="17">
        <f>data_survey!BH530</f>
        <v>2</v>
      </c>
      <c r="AW531" s="17">
        <f>data_survey!BI530</f>
        <v>1</v>
      </c>
      <c r="AX531" s="17">
        <f>data_survey!AP530</f>
        <v>3</v>
      </c>
      <c r="AY531" s="17">
        <f>data_survey!AQ530</f>
        <v>2</v>
      </c>
      <c r="AZ531" s="17">
        <f>data_survey!AR530</f>
        <v>4</v>
      </c>
      <c r="BA531" s="17">
        <f>data_survey!AS530</f>
        <v>3</v>
      </c>
      <c r="BB531" s="17">
        <f>data_survey!AT530</f>
        <v>3</v>
      </c>
      <c r="BC531" s="17">
        <f>data_survey!AU530</f>
        <v>2</v>
      </c>
      <c r="BD531" s="17">
        <f>data_survey!AV530</f>
        <v>2</v>
      </c>
      <c r="BE531" s="17">
        <f>data_survey!AW530</f>
        <v>2</v>
      </c>
      <c r="BF531" s="17">
        <f>data_survey!AX530</f>
        <v>1</v>
      </c>
      <c r="BG531" s="17"/>
    </row>
    <row r="532">
      <c r="A532" s="17">
        <f>if(data_survey!C531="Nam", 0, 1)</f>
        <v>0</v>
      </c>
      <c r="B532" s="17">
        <f>IFERROR(__xludf.DUMMYFUNCTION("LET(
  t, LOWER(TRIM(data_survey!E531)),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32" s="17">
        <f>IFERROR(__xludf.DUMMYFUNCTION("LET(
  t, LOWER(TRIM(data_survey!G531)),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32" s="17">
        <f>IFERROR(__xludf.DUMMYFUNCTION("LET(
  text, LOWER(data_survey!I531),
  IFERROR(
    IFS(
      REGEXMATCH(text,""ở cùng gia đình|ở trọ cùng gia đình""), 0,
      REGEXMATCH(text,""thuê trọ""), 1,
      REGEXMATCH(text,""ở ktx""), 2,
      REGEXMATCH(text,""có nhà tại khu vực đang học|c"&amp;"ó nhà|ở riêng tại chung cư""), 3,
      REGEXMATCH(text,""ở nhà người quen""), 4
    ),
  -1)
)"),1.0)</f>
        <v>1</v>
      </c>
      <c r="E532" s="17">
        <f>IFERROR(__xludf.DUMMYFUNCTION("LET(
  t, LOWER(TRIM(data_survey!K531)),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32" s="17">
        <f>IFERROR(__xludf.DUMMYFUNCTION("LET(
  t, LOWER(TRIM(data_survey!M531)),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32" s="17">
        <f>if(data_survey!O531="Có", 1, 0)</f>
        <v>1</v>
      </c>
      <c r="H532" s="17">
        <f>if(data_survey!R531="", 0, data_survey!R531)</f>
        <v>1</v>
      </c>
      <c r="I532" s="17">
        <f>data_survey!W531</f>
        <v>25</v>
      </c>
      <c r="J532" s="17">
        <f>if(data_survey!AF531="Không áp lực", 0, if(data_survey!AF531="Có chút áp lực", 1, if(data_survey!AF531="Áp lực nhiều", 2, 3)))</f>
        <v>2</v>
      </c>
      <c r="K532" s="17">
        <f>SWITCH(data_survey!AG531,
 "Không ảnh hưởng",0,
 "Có chút ảnh hưởng",1,
 "Ảnh hưởng nhiều",2,
 "Ảnh hưởng rất nhiều",3)</f>
        <v>2</v>
      </c>
      <c r="L532" s="17">
        <f>SWITCH(data_survey!AD531,
 "Không",0,
 "Có một chút",1,
 "Rất lo lắng",2)</f>
        <v>2</v>
      </c>
      <c r="M532" s="17">
        <f>SWITCH(data_survey!AE531,
 "Không",0,
 "Có một chút",1,
 "Nhiều",2)</f>
        <v>1</v>
      </c>
      <c r="N532" s="17">
        <f>data_survey!BV531</f>
        <v>2</v>
      </c>
      <c r="O532" s="17">
        <f>SWITCH(data_survey!BY531,
 "Không",0,
 "Có",1,
 "Nhiều",2)</f>
        <v>1</v>
      </c>
      <c r="P532" s="17">
        <f>if(data_survey!BW531="Không", 0, 1)</f>
        <v>1</v>
      </c>
      <c r="Q532" s="17">
        <f>IF(OR(
ISNUMBER(SEARCH("cha",data_survey!BX531)),
ISNUMBER(SEARCH("mẹ",data_survey!BX531)),
ISNUMBER(SEARCH("ba mẹ",data_survey!BX531)),
ISNUMBER(SEARCH("bame",data_survey!BX531)),
ISNUMBER(SEARCH("gia đình",data_survey!BX531)),
ISNUMBER(SEARCH("chị",data_survey!BX531)),
ISNUMBER(SEARCH("anh",data_survey!BX531)),
ISNUMBER(SEARCH("ông bà",data_survey!BX531)),
ISNUMBER(SEARCH("giám hộ",data_survey!BX531))
),1,
IF(OR(
ISNUMBER(SEARCH("bản thân",data_survey!BX531)),
ISNUMBER(SEARCH("tự mình",data_survey!BX531)),
ISNUMBER(SEARCH("tự bản thân",data_survey!BX531)),
ISNUMBER(SEARCH("tiền đi làm",data_survey!BX531)),
ISNUMBER(SEARCH("nghiên cứu khoa học",data_survey!BX531)),
ISNUMBER(SEARCH("một nửa lo",data_survey!BX531))
),2,
IF(OR(
ISNUMBER(SEARCH("học bổng",data_survey!BX531)),
ISNUMBER(SEARCH("giảm học phí",data_survey!BX531)),
ISNUMBER(SEARCH("không cần HP",data_survey!BX531)),
ISNUMBER(SEARCH("sư phạm",data_survey!BX531))
),3,4)))</f>
        <v>1</v>
      </c>
      <c r="R532" s="17">
        <f>data_survey!AN531</f>
        <v>1</v>
      </c>
      <c r="S532" s="17">
        <f>data_survey!AJ531</f>
        <v>3</v>
      </c>
      <c r="T532" s="17">
        <f>data_survey!AJ531</f>
        <v>3</v>
      </c>
      <c r="U532" s="17">
        <f>data_survey!CI531</f>
        <v>0</v>
      </c>
      <c r="V532" s="17">
        <f>data_survey!CG531</f>
        <v>1</v>
      </c>
      <c r="W532" s="17">
        <f>data_survey!CE531</f>
        <v>1</v>
      </c>
      <c r="X532" s="17">
        <f>data_survey!CC531</f>
        <v>1</v>
      </c>
      <c r="Y532" s="17">
        <f>data_survey!CA531</f>
        <v>1</v>
      </c>
      <c r="Z532" s="17">
        <f>data_survey!BN531</f>
        <v>2</v>
      </c>
      <c r="AA532" s="17">
        <f>data_survey!BP531</f>
        <v>0</v>
      </c>
      <c r="AB532" s="17">
        <f>data_survey!BQ531</f>
        <v>5</v>
      </c>
      <c r="AC532" s="17">
        <f>data_survey!BT531</f>
        <v>0</v>
      </c>
      <c r="AD532" s="17">
        <f>data_survey!CU531</f>
        <v>0</v>
      </c>
      <c r="AE532" s="17">
        <f>data_survey!CV531</f>
        <v>0</v>
      </c>
      <c r="AF532" s="17">
        <f>data_survey!CW531</f>
        <v>0</v>
      </c>
      <c r="AG532" s="17">
        <f>data_survey!CO531</f>
        <v>0</v>
      </c>
      <c r="AH532" s="17">
        <f>data_survey!DA531</f>
        <v>0</v>
      </c>
      <c r="AI532" s="17">
        <f>data_survey!DC531</f>
        <v>0</v>
      </c>
      <c r="AJ532" s="17">
        <f>data_survey!DQ531</f>
        <v>0</v>
      </c>
      <c r="AK532" s="17">
        <f>data_survey!DF531</f>
        <v>1</v>
      </c>
      <c r="AL532" s="17">
        <f>if(AK532=1, data_survey!DN531, 0)</f>
        <v>3.5</v>
      </c>
      <c r="AM532" s="17">
        <f>data_survey!CM531</f>
        <v>3.5</v>
      </c>
      <c r="AN532" s="17">
        <f>data_survey!DH531</f>
        <v>0</v>
      </c>
      <c r="AO532" s="17">
        <f>data_survey!DJ531</f>
        <v>0</v>
      </c>
      <c r="AP532" s="17">
        <f>data_survey!DL531</f>
        <v>0</v>
      </c>
      <c r="AQ532" s="17">
        <f>data_survey!BC531</f>
        <v>2</v>
      </c>
      <c r="AR532" s="17">
        <f>data_survey!BD531</f>
        <v>2</v>
      </c>
      <c r="AS532" s="17">
        <f>data_survey!BE531</f>
        <v>2</v>
      </c>
      <c r="AT532" s="17">
        <f>data_survey!BF531</f>
        <v>2</v>
      </c>
      <c r="AU532" s="17">
        <f>data_survey!BG531</f>
        <v>2</v>
      </c>
      <c r="AV532" s="17">
        <f>data_survey!BH531</f>
        <v>2</v>
      </c>
      <c r="AW532" s="17">
        <f>data_survey!BI531</f>
        <v>2</v>
      </c>
      <c r="AX532" s="17">
        <f>data_survey!AP531</f>
        <v>2</v>
      </c>
      <c r="AY532" s="17">
        <f>data_survey!AQ531</f>
        <v>2</v>
      </c>
      <c r="AZ532" s="17">
        <f>data_survey!AR531</f>
        <v>2</v>
      </c>
      <c r="BA532" s="17">
        <f>data_survey!AS531</f>
        <v>2</v>
      </c>
      <c r="BB532" s="17">
        <f>data_survey!AT531</f>
        <v>2</v>
      </c>
      <c r="BC532" s="17">
        <f>data_survey!AU531</f>
        <v>2</v>
      </c>
      <c r="BD532" s="17">
        <f>data_survey!AV531</f>
        <v>2</v>
      </c>
      <c r="BE532" s="17">
        <f>data_survey!AW531</f>
        <v>2</v>
      </c>
      <c r="BF532" s="17">
        <f>data_survey!AX531</f>
        <v>2</v>
      </c>
      <c r="BG532" s="17"/>
    </row>
    <row r="533">
      <c r="A533" s="17">
        <f>if(data_survey!C532="Nam", 0, 1)</f>
        <v>0</v>
      </c>
      <c r="B533" s="17">
        <f>IFERROR(__xludf.DUMMYFUNCTION("LET(
  t, LOWER(TRIM(data_survey!E532)),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33" s="17">
        <f>IFERROR(__xludf.DUMMYFUNCTION("LET(
  t, LOWER(TRIM(data_survey!G532)),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33" s="17">
        <f>IFERROR(__xludf.DUMMYFUNCTION("LET(
  text, LOWER(data_survey!I532),
  IFERROR(
    IFS(
      REGEXMATCH(text,""ở cùng gia đình|ở trọ cùng gia đình""), 0,
      REGEXMATCH(text,""thuê trọ""), 1,
      REGEXMATCH(text,""ở ktx""), 2,
      REGEXMATCH(text,""có nhà tại khu vực đang học|c"&amp;"ó nhà|ở riêng tại chung cư""), 3,
      REGEXMATCH(text,""ở nhà người quen""), 4
    ),
  -1)
)"),0.0)</f>
        <v>0</v>
      </c>
      <c r="E533" s="17">
        <f>IFERROR(__xludf.DUMMYFUNCTION("LET(
  t, LOWER(TRIM(data_survey!K532)),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33" s="17">
        <f>IFERROR(__xludf.DUMMYFUNCTION("LET(
  t, LOWER(TRIM(data_survey!M532)),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33" s="17">
        <f>if(data_survey!O532="Có", 1, 0)</f>
        <v>0</v>
      </c>
      <c r="H533" s="17">
        <f>if(data_survey!R532="", 0, data_survey!R532)</f>
        <v>0</v>
      </c>
      <c r="I533" s="17">
        <f>data_survey!W532</f>
        <v>0</v>
      </c>
      <c r="J533" s="17">
        <f>if(data_survey!AF532="Không áp lực", 0, if(data_survey!AF532="Có chút áp lực", 1, if(data_survey!AF532="Áp lực nhiều", 2, 3)))</f>
        <v>3</v>
      </c>
      <c r="K533" s="17">
        <f>SWITCH(data_survey!AG532,
 "Không ảnh hưởng",0,
 "Có chút ảnh hưởng",1,
 "Ảnh hưởng nhiều",2,
 "Ảnh hưởng rất nhiều",3)</f>
        <v>3</v>
      </c>
      <c r="L533" s="17">
        <f>SWITCH(data_survey!AD532,
 "Không",0,
 "Có một chút",1,
 "Rất lo lắng",2)</f>
        <v>2</v>
      </c>
      <c r="M533" s="17">
        <f>SWITCH(data_survey!AE532,
 "Không",0,
 "Có một chút",1,
 "Nhiều",2)</f>
        <v>2</v>
      </c>
      <c r="N533" s="17">
        <f>data_survey!BV532</f>
        <v>1</v>
      </c>
      <c r="O533" s="17">
        <f>SWITCH(data_survey!BY532,
 "Không",0,
 "Có",1,
 "Nhiều",2)</f>
        <v>1</v>
      </c>
      <c r="P533" s="17">
        <f>if(data_survey!BW532="Không", 0, 1)</f>
        <v>1</v>
      </c>
      <c r="Q533" s="17">
        <f>IF(OR(
ISNUMBER(SEARCH("cha",data_survey!BX532)),
ISNUMBER(SEARCH("mẹ",data_survey!BX532)),
ISNUMBER(SEARCH("ba mẹ",data_survey!BX532)),
ISNUMBER(SEARCH("bame",data_survey!BX532)),
ISNUMBER(SEARCH("gia đình",data_survey!BX532)),
ISNUMBER(SEARCH("chị",data_survey!BX532)),
ISNUMBER(SEARCH("anh",data_survey!BX532)),
ISNUMBER(SEARCH("ông bà",data_survey!BX532)),
ISNUMBER(SEARCH("giám hộ",data_survey!BX532))
),1,
IF(OR(
ISNUMBER(SEARCH("bản thân",data_survey!BX532)),
ISNUMBER(SEARCH("tự mình",data_survey!BX532)),
ISNUMBER(SEARCH("tự bản thân",data_survey!BX532)),
ISNUMBER(SEARCH("tiền đi làm",data_survey!BX532)),
ISNUMBER(SEARCH("nghiên cứu khoa học",data_survey!BX532)),
ISNUMBER(SEARCH("một nửa lo",data_survey!BX532))
),2,
IF(OR(
ISNUMBER(SEARCH("học bổng",data_survey!BX532)),
ISNUMBER(SEARCH("giảm học phí",data_survey!BX532)),
ISNUMBER(SEARCH("không cần HP",data_survey!BX532)),
ISNUMBER(SEARCH("sư phạm",data_survey!BX532))
),3,4)))</f>
        <v>1</v>
      </c>
      <c r="R533" s="17">
        <f>data_survey!AN532</f>
        <v>1</v>
      </c>
      <c r="S533" s="17">
        <f>data_survey!AJ532</f>
        <v>4</v>
      </c>
      <c r="T533" s="17">
        <f>data_survey!AJ532</f>
        <v>4</v>
      </c>
      <c r="U533" s="17">
        <f>data_survey!CI532</f>
        <v>1</v>
      </c>
      <c r="V533" s="17">
        <f>data_survey!CG532</f>
        <v>2</v>
      </c>
      <c r="W533" s="17">
        <f>data_survey!CE532</f>
        <v>1</v>
      </c>
      <c r="X533" s="17">
        <f>data_survey!CC532</f>
        <v>2</v>
      </c>
      <c r="Y533" s="17">
        <f>data_survey!CA532</f>
        <v>2</v>
      </c>
      <c r="Z533" s="17">
        <f>data_survey!BN532</f>
        <v>3</v>
      </c>
      <c r="AA533" s="17">
        <f>data_survey!BP532</f>
        <v>1</v>
      </c>
      <c r="AB533" s="17">
        <f>data_survey!BQ532</f>
        <v>4</v>
      </c>
      <c r="AC533" s="17">
        <f>data_survey!BT532</f>
        <v>1</v>
      </c>
      <c r="AD533" s="17">
        <f>data_survey!CU532</f>
        <v>1</v>
      </c>
      <c r="AE533" s="17">
        <f>data_survey!CV532</f>
        <v>1</v>
      </c>
      <c r="AF533" s="17">
        <f>data_survey!CW532</f>
        <v>0</v>
      </c>
      <c r="AG533" s="17">
        <f>data_survey!CO532</f>
        <v>1</v>
      </c>
      <c r="AH533" s="17">
        <f>data_survey!DA532</f>
        <v>1</v>
      </c>
      <c r="AI533" s="17">
        <f>data_survey!DC532</f>
        <v>1</v>
      </c>
      <c r="AJ533" s="17">
        <f>data_survey!DQ532</f>
        <v>0</v>
      </c>
      <c r="AK533" s="17">
        <f>data_survey!DF532</f>
        <v>0</v>
      </c>
      <c r="AL533" s="17">
        <f>if(AK533=1, data_survey!DN532, 0)</f>
        <v>0</v>
      </c>
      <c r="AM533" s="17">
        <f>data_survey!CM532</f>
        <v>6</v>
      </c>
      <c r="AN533" s="17">
        <f>data_survey!DH532</f>
        <v>0</v>
      </c>
      <c r="AO533" s="17">
        <f>data_survey!DJ532</f>
        <v>1</v>
      </c>
      <c r="AP533" s="17">
        <f>data_survey!DL532</f>
        <v>1</v>
      </c>
      <c r="AQ533" s="17">
        <f>data_survey!BC532</f>
        <v>3</v>
      </c>
      <c r="AR533" s="17">
        <f>data_survey!BD532</f>
        <v>4</v>
      </c>
      <c r="AS533" s="17">
        <f>data_survey!BE532</f>
        <v>4</v>
      </c>
      <c r="AT533" s="17">
        <f>data_survey!BF532</f>
        <v>3</v>
      </c>
      <c r="AU533" s="17">
        <f>data_survey!BG532</f>
        <v>3</v>
      </c>
      <c r="AV533" s="17">
        <f>data_survey!BH532</f>
        <v>3</v>
      </c>
      <c r="AW533" s="17">
        <f>data_survey!BI532</f>
        <v>4</v>
      </c>
      <c r="AX533" s="17">
        <f>data_survey!AP532</f>
        <v>3</v>
      </c>
      <c r="AY533" s="17">
        <f>data_survey!AQ532</f>
        <v>4</v>
      </c>
      <c r="AZ533" s="17">
        <f>data_survey!AR532</f>
        <v>4</v>
      </c>
      <c r="BA533" s="17">
        <f>data_survey!AS532</f>
        <v>4</v>
      </c>
      <c r="BB533" s="17">
        <f>data_survey!AT532</f>
        <v>3</v>
      </c>
      <c r="BC533" s="17">
        <f>data_survey!AU532</f>
        <v>4</v>
      </c>
      <c r="BD533" s="17">
        <f>data_survey!AV532</f>
        <v>4</v>
      </c>
      <c r="BE533" s="17">
        <f>data_survey!AW532</f>
        <v>4</v>
      </c>
      <c r="BF533" s="17">
        <f>data_survey!AX532</f>
        <v>4</v>
      </c>
      <c r="BG533" s="17"/>
    </row>
    <row r="534">
      <c r="A534" s="17">
        <f>if(data_survey!C533="Nam", 0, 1)</f>
        <v>0</v>
      </c>
      <c r="B534" s="17">
        <f>IFERROR(__xludf.DUMMYFUNCTION("LET(
  t, LOWER(TRIM(data_survey!E533)),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534" s="17">
        <f>IFERROR(__xludf.DUMMYFUNCTION("LET(
  t, LOWER(TRIM(data_survey!G533)),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34" s="17">
        <f>IFERROR(__xludf.DUMMYFUNCTION("LET(
  text, LOWER(data_survey!I533),
  IFERROR(
    IFS(
      REGEXMATCH(text,""ở cùng gia đình|ở trọ cùng gia đình""), 0,
      REGEXMATCH(text,""thuê trọ""), 1,
      REGEXMATCH(text,""ở ktx""), 2,
      REGEXMATCH(text,""có nhà tại khu vực đang học|c"&amp;"ó nhà|ở riêng tại chung cư""), 3,
      REGEXMATCH(text,""ở nhà người quen""), 4
    ),
  -1)
)"),0.0)</f>
        <v>0</v>
      </c>
      <c r="E534" s="17">
        <f>IFERROR(__xludf.DUMMYFUNCTION("LET(
  t, LOWER(TRIM(data_survey!K533)),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34" s="17">
        <f>IFERROR(__xludf.DUMMYFUNCTION("LET(
  t, LOWER(TRIM(data_survey!M533)),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34" s="17">
        <f>if(data_survey!O533="Có", 1, 0)</f>
        <v>0</v>
      </c>
      <c r="H534" s="17">
        <f>if(data_survey!R533="", 0, data_survey!R533)</f>
        <v>0</v>
      </c>
      <c r="I534" s="17">
        <f>data_survey!W533</f>
        <v>0</v>
      </c>
      <c r="J534" s="17">
        <f>if(data_survey!AF533="Không áp lực", 0, if(data_survey!AF533="Có chút áp lực", 1, if(data_survey!AF533="Áp lực nhiều", 2, 3)))</f>
        <v>1</v>
      </c>
      <c r="K534" s="17">
        <f>SWITCH(data_survey!AG533,
 "Không ảnh hưởng",0,
 "Có chút ảnh hưởng",1,
 "Ảnh hưởng nhiều",2,
 "Ảnh hưởng rất nhiều",3)</f>
        <v>1</v>
      </c>
      <c r="L534" s="17">
        <f>SWITCH(data_survey!AD533,
 "Không",0,
 "Có một chút",1,
 "Rất lo lắng",2)</f>
        <v>2</v>
      </c>
      <c r="M534" s="17">
        <f>SWITCH(data_survey!AE533,
 "Không",0,
 "Có một chút",1,
 "Nhiều",2)</f>
        <v>0</v>
      </c>
      <c r="N534" s="17">
        <f>data_survey!BV533</f>
        <v>1</v>
      </c>
      <c r="O534" s="17">
        <f>SWITCH(data_survey!BY533,
 "Không",0,
 "Có",1,
 "Nhiều",2)</f>
        <v>1</v>
      </c>
      <c r="P534" s="17">
        <f>if(data_survey!BW533="Không", 0, 1)</f>
        <v>1</v>
      </c>
      <c r="Q534" s="17">
        <f>IF(OR(
ISNUMBER(SEARCH("cha",data_survey!BX533)),
ISNUMBER(SEARCH("mẹ",data_survey!BX533)),
ISNUMBER(SEARCH("ba mẹ",data_survey!BX533)),
ISNUMBER(SEARCH("bame",data_survey!BX533)),
ISNUMBER(SEARCH("gia đình",data_survey!BX533)),
ISNUMBER(SEARCH("chị",data_survey!BX533)),
ISNUMBER(SEARCH("anh",data_survey!BX533)),
ISNUMBER(SEARCH("ông bà",data_survey!BX533)),
ISNUMBER(SEARCH("giám hộ",data_survey!BX533))
),1,
IF(OR(
ISNUMBER(SEARCH("bản thân",data_survey!BX533)),
ISNUMBER(SEARCH("tự mình",data_survey!BX533)),
ISNUMBER(SEARCH("tự bản thân",data_survey!BX533)),
ISNUMBER(SEARCH("tiền đi làm",data_survey!BX533)),
ISNUMBER(SEARCH("nghiên cứu khoa học",data_survey!BX533)),
ISNUMBER(SEARCH("một nửa lo",data_survey!BX533))
),2,
IF(OR(
ISNUMBER(SEARCH("học bổng",data_survey!BX533)),
ISNUMBER(SEARCH("giảm học phí",data_survey!BX533)),
ISNUMBER(SEARCH("không cần HP",data_survey!BX533)),
ISNUMBER(SEARCH("sư phạm",data_survey!BX533))
),3,4)))</f>
        <v>1</v>
      </c>
      <c r="R534" s="17">
        <f>data_survey!AN533</f>
        <v>0</v>
      </c>
      <c r="S534" s="17">
        <f>data_survey!AJ533</f>
        <v>0</v>
      </c>
      <c r="T534" s="17">
        <f>data_survey!AJ533</f>
        <v>0</v>
      </c>
      <c r="U534" s="17">
        <f>data_survey!CI533</f>
        <v>1</v>
      </c>
      <c r="V534" s="17">
        <f>data_survey!CG533</f>
        <v>2</v>
      </c>
      <c r="W534" s="17">
        <f>data_survey!CE533</f>
        <v>2</v>
      </c>
      <c r="X534" s="17">
        <f>data_survey!CC533</f>
        <v>2</v>
      </c>
      <c r="Y534" s="17">
        <f>data_survey!CA533</f>
        <v>2</v>
      </c>
      <c r="Z534" s="17">
        <f>data_survey!BN533</f>
        <v>2</v>
      </c>
      <c r="AA534" s="17">
        <f>data_survey!BP533</f>
        <v>0</v>
      </c>
      <c r="AB534" s="17">
        <f>data_survey!BQ533</f>
        <v>2</v>
      </c>
      <c r="AC534" s="17">
        <f>data_survey!BT533</f>
        <v>1</v>
      </c>
      <c r="AD534" s="17">
        <f>data_survey!CU533</f>
        <v>1</v>
      </c>
      <c r="AE534" s="17">
        <f>data_survey!CV533</f>
        <v>1</v>
      </c>
      <c r="AF534" s="17">
        <f>data_survey!CW533</f>
        <v>0</v>
      </c>
      <c r="AG534" s="17">
        <f>data_survey!CO533</f>
        <v>0</v>
      </c>
      <c r="AH534" s="17">
        <f>data_survey!DA533</f>
        <v>0</v>
      </c>
      <c r="AI534" s="17">
        <f>data_survey!DC533</f>
        <v>1</v>
      </c>
      <c r="AJ534" s="17">
        <f>data_survey!DQ533</f>
        <v>0</v>
      </c>
      <c r="AK534" s="17">
        <f>data_survey!DF533</f>
        <v>1</v>
      </c>
      <c r="AL534" s="17">
        <f>if(AK534=1, data_survey!DN533, 0)</f>
        <v>1.5</v>
      </c>
      <c r="AM534" s="17">
        <f>data_survey!CM533</f>
        <v>6</v>
      </c>
      <c r="AN534" s="17">
        <f>data_survey!DH533</f>
        <v>0</v>
      </c>
      <c r="AO534" s="17">
        <f>data_survey!DJ533</f>
        <v>0</v>
      </c>
      <c r="AP534" s="17">
        <f>data_survey!DL533</f>
        <v>0</v>
      </c>
      <c r="AQ534" s="17">
        <f>data_survey!BC533</f>
        <v>3</v>
      </c>
      <c r="AR534" s="17">
        <f>data_survey!BD533</f>
        <v>2</v>
      </c>
      <c r="AS534" s="17">
        <f>data_survey!BE533</f>
        <v>3</v>
      </c>
      <c r="AT534" s="17">
        <f>data_survey!BF533</f>
        <v>3</v>
      </c>
      <c r="AU534" s="17">
        <f>data_survey!BG533</f>
        <v>3</v>
      </c>
      <c r="AV534" s="17">
        <f>data_survey!BH533</f>
        <v>2</v>
      </c>
      <c r="AW534" s="17">
        <f>data_survey!BI533</f>
        <v>3</v>
      </c>
      <c r="AX534" s="17">
        <f>data_survey!AP533</f>
        <v>4</v>
      </c>
      <c r="AY534" s="17">
        <f>data_survey!AQ533</f>
        <v>4</v>
      </c>
      <c r="AZ534" s="17">
        <f>data_survey!AR533</f>
        <v>4</v>
      </c>
      <c r="BA534" s="17">
        <f>data_survey!AS533</f>
        <v>4</v>
      </c>
      <c r="BB534" s="17">
        <f>data_survey!AT533</f>
        <v>1</v>
      </c>
      <c r="BC534" s="17">
        <f>data_survey!AU533</f>
        <v>4</v>
      </c>
      <c r="BD534" s="17">
        <f>data_survey!AV533</f>
        <v>4</v>
      </c>
      <c r="BE534" s="17">
        <f>data_survey!AW533</f>
        <v>2</v>
      </c>
      <c r="BF534" s="17">
        <f>data_survey!AX533</f>
        <v>3</v>
      </c>
      <c r="BG534" s="17"/>
    </row>
    <row r="535">
      <c r="A535" s="17">
        <f>if(data_survey!C534="Nam", 0, 1)</f>
        <v>0</v>
      </c>
      <c r="B535" s="17">
        <f>IFERROR(__xludf.DUMMYFUNCTION("LET(
  t, LOWER(TRIM(data_survey!E534)),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35" s="17">
        <f>IFERROR(__xludf.DUMMYFUNCTION("LET(
  t, LOWER(TRIM(data_survey!G534)),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35" s="17">
        <f>IFERROR(__xludf.DUMMYFUNCTION("LET(
  text, LOWER(data_survey!I534),
  IFERROR(
    IFS(
      REGEXMATCH(text,""ở cùng gia đình|ở trọ cùng gia đình""), 0,
      REGEXMATCH(text,""thuê trọ""), 1,
      REGEXMATCH(text,""ở ktx""), 2,
      REGEXMATCH(text,""có nhà tại khu vực đang học|c"&amp;"ó nhà|ở riêng tại chung cư""), 3,
      REGEXMATCH(text,""ở nhà người quen""), 4
    ),
  -1)
)"),3.0)</f>
        <v>3</v>
      </c>
      <c r="E535" s="17">
        <f>IFERROR(__xludf.DUMMYFUNCTION("LET(
  t, LOWER(TRIM(data_survey!K534)),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35" s="17">
        <f>IFERROR(__xludf.DUMMYFUNCTION("LET(
  t, LOWER(TRIM(data_survey!M534)),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35" s="17">
        <f>if(data_survey!O534="Có", 1, 0)</f>
        <v>0</v>
      </c>
      <c r="H535" s="17">
        <f>if(data_survey!R534="", 0, data_survey!R534)</f>
        <v>0</v>
      </c>
      <c r="I535" s="17">
        <f>data_survey!W534</f>
        <v>0</v>
      </c>
      <c r="J535" s="17">
        <f>if(data_survey!AF534="Không áp lực", 0, if(data_survey!AF534="Có chút áp lực", 1, if(data_survey!AF534="Áp lực nhiều", 2, 3)))</f>
        <v>3</v>
      </c>
      <c r="K535" s="17">
        <f>SWITCH(data_survey!AG534,
 "Không ảnh hưởng",0,
 "Có chút ảnh hưởng",1,
 "Ảnh hưởng nhiều",2,
 "Ảnh hưởng rất nhiều",3)</f>
        <v>1</v>
      </c>
      <c r="L535" s="17">
        <f>SWITCH(data_survey!AD534,
 "Không",0,
 "Có một chút",1,
 "Rất lo lắng",2)</f>
        <v>2</v>
      </c>
      <c r="M535" s="17">
        <f>SWITCH(data_survey!AE534,
 "Không",0,
 "Có một chút",1,
 "Nhiều",2)</f>
        <v>0</v>
      </c>
      <c r="N535" s="17">
        <f>data_survey!BV534</f>
        <v>1</v>
      </c>
      <c r="O535" s="17">
        <f>SWITCH(data_survey!BY534,
 "Không",0,
 "Có",1,
 "Nhiều",2)</f>
        <v>1</v>
      </c>
      <c r="P535" s="17">
        <f>if(data_survey!BW534="Không", 0, 1)</f>
        <v>0</v>
      </c>
      <c r="Q535" s="17">
        <f>IF(OR(
ISNUMBER(SEARCH("cha",data_survey!BX534)),
ISNUMBER(SEARCH("mẹ",data_survey!BX534)),
ISNUMBER(SEARCH("ba mẹ",data_survey!BX534)),
ISNUMBER(SEARCH("bame",data_survey!BX534)),
ISNUMBER(SEARCH("gia đình",data_survey!BX534)),
ISNUMBER(SEARCH("chị",data_survey!BX534)),
ISNUMBER(SEARCH("anh",data_survey!BX534)),
ISNUMBER(SEARCH("ông bà",data_survey!BX534)),
ISNUMBER(SEARCH("giám hộ",data_survey!BX534))
),1,
IF(OR(
ISNUMBER(SEARCH("bản thân",data_survey!BX534)),
ISNUMBER(SEARCH("tự mình",data_survey!BX534)),
ISNUMBER(SEARCH("tự bản thân",data_survey!BX534)),
ISNUMBER(SEARCH("tiền đi làm",data_survey!BX534)),
ISNUMBER(SEARCH("nghiên cứu khoa học",data_survey!BX534)),
ISNUMBER(SEARCH("một nửa lo",data_survey!BX534))
),2,
IF(OR(
ISNUMBER(SEARCH("học bổng",data_survey!BX534)),
ISNUMBER(SEARCH("giảm học phí",data_survey!BX534)),
ISNUMBER(SEARCH("không cần HP",data_survey!BX534)),
ISNUMBER(SEARCH("sư phạm",data_survey!BX534))
),3,4)))</f>
        <v>1</v>
      </c>
      <c r="R535" s="17">
        <f>data_survey!AN534</f>
        <v>1</v>
      </c>
      <c r="S535" s="17">
        <f>data_survey!AJ534</f>
        <v>4</v>
      </c>
      <c r="T535" s="17">
        <f>data_survey!AJ534</f>
        <v>4</v>
      </c>
      <c r="U535" s="17">
        <f>data_survey!CI534</f>
        <v>1</v>
      </c>
      <c r="V535" s="17">
        <f>data_survey!CG534</f>
        <v>1</v>
      </c>
      <c r="W535" s="17">
        <f>data_survey!CE534</f>
        <v>0</v>
      </c>
      <c r="X535" s="17">
        <f>data_survey!CC534</f>
        <v>1</v>
      </c>
      <c r="Y535" s="17">
        <f>data_survey!CA534</f>
        <v>0</v>
      </c>
      <c r="Z535" s="17">
        <f>data_survey!BN534</f>
        <v>2</v>
      </c>
      <c r="AA535" s="17">
        <f>data_survey!BP534</f>
        <v>1</v>
      </c>
      <c r="AB535" s="17">
        <f>data_survey!BQ534</f>
        <v>5</v>
      </c>
      <c r="AC535" s="17">
        <f>data_survey!BT534</f>
        <v>1</v>
      </c>
      <c r="AD535" s="17">
        <f>data_survey!CU534</f>
        <v>0</v>
      </c>
      <c r="AE535" s="17">
        <f>data_survey!CV534</f>
        <v>1</v>
      </c>
      <c r="AF535" s="17">
        <f>data_survey!CW534</f>
        <v>0</v>
      </c>
      <c r="AG535" s="17">
        <f>data_survey!CO534</f>
        <v>0</v>
      </c>
      <c r="AH535" s="17">
        <f>data_survey!DA534</f>
        <v>1</v>
      </c>
      <c r="AI535" s="17">
        <f>data_survey!DC534</f>
        <v>1</v>
      </c>
      <c r="AJ535" s="17">
        <f>data_survey!DQ534</f>
        <v>0</v>
      </c>
      <c r="AK535" s="17">
        <f>data_survey!DF534</f>
        <v>1</v>
      </c>
      <c r="AL535" s="17">
        <f>if(AK535=1, data_survey!DN534, 0)</f>
        <v>0.5</v>
      </c>
      <c r="AM535" s="17">
        <f>data_survey!CM534</f>
        <v>3.5</v>
      </c>
      <c r="AN535" s="17">
        <f>data_survey!DH534</f>
        <v>0</v>
      </c>
      <c r="AO535" s="17">
        <f>data_survey!DJ534</f>
        <v>0</v>
      </c>
      <c r="AP535" s="17">
        <f>data_survey!DL534</f>
        <v>0</v>
      </c>
      <c r="AQ535" s="17">
        <f>data_survey!BC534</f>
        <v>3</v>
      </c>
      <c r="AR535" s="17">
        <f>data_survey!BD534</f>
        <v>3</v>
      </c>
      <c r="AS535" s="17">
        <f>data_survey!BE534</f>
        <v>4</v>
      </c>
      <c r="AT535" s="17">
        <f>data_survey!BF534</f>
        <v>2</v>
      </c>
      <c r="AU535" s="17">
        <f>data_survey!BG534</f>
        <v>2</v>
      </c>
      <c r="AV535" s="17">
        <f>data_survey!BH534</f>
        <v>2</v>
      </c>
      <c r="AW535" s="17">
        <f>data_survey!BI534</f>
        <v>1</v>
      </c>
      <c r="AX535" s="17">
        <f>data_survey!AP534</f>
        <v>3</v>
      </c>
      <c r="AY535" s="17">
        <f>data_survey!AQ534</f>
        <v>3</v>
      </c>
      <c r="AZ535" s="17">
        <f>data_survey!AR534</f>
        <v>3</v>
      </c>
      <c r="BA535" s="17">
        <f>data_survey!AS534</f>
        <v>2</v>
      </c>
      <c r="BB535" s="17">
        <f>data_survey!AT534</f>
        <v>4</v>
      </c>
      <c r="BC535" s="17">
        <f>data_survey!AU534</f>
        <v>3</v>
      </c>
      <c r="BD535" s="17">
        <f>data_survey!AV534</f>
        <v>4</v>
      </c>
      <c r="BE535" s="17">
        <f>data_survey!AW534</f>
        <v>2</v>
      </c>
      <c r="BF535" s="17">
        <f>data_survey!AX534</f>
        <v>3</v>
      </c>
      <c r="BG535" s="17"/>
    </row>
    <row r="536">
      <c r="A536" s="17">
        <f>if(data_survey!C535="Nam", 0, 1)</f>
        <v>0</v>
      </c>
      <c r="B536" s="17">
        <f>IFERROR(__xludf.DUMMYFUNCTION("LET(
  t, LOWER(TRIM(data_survey!E535)),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536" s="17">
        <f>IFERROR(__xludf.DUMMYFUNCTION("LET(
  t, LOWER(TRIM(data_survey!G535)),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36" s="17">
        <f>IFERROR(__xludf.DUMMYFUNCTION("LET(
  text, LOWER(data_survey!I535),
  IFERROR(
    IFS(
      REGEXMATCH(text,""ở cùng gia đình|ở trọ cùng gia đình""), 0,
      REGEXMATCH(text,""thuê trọ""), 1,
      REGEXMATCH(text,""ở ktx""), 2,
      REGEXMATCH(text,""có nhà tại khu vực đang học|c"&amp;"ó nhà|ở riêng tại chung cư""), 3,
      REGEXMATCH(text,""ở nhà người quen""), 4
    ),
  -1)
)"),0.0)</f>
        <v>0</v>
      </c>
      <c r="E536" s="17">
        <f>IFERROR(__xludf.DUMMYFUNCTION("LET(
  t, LOWER(TRIM(data_survey!K535)),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36" s="17">
        <f>IFERROR(__xludf.DUMMYFUNCTION("LET(
  t, LOWER(TRIM(data_survey!M535)),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36" s="17">
        <f>if(data_survey!O535="Có", 1, 0)</f>
        <v>0</v>
      </c>
      <c r="H536" s="17">
        <f>if(data_survey!R535="", 0, data_survey!R535)</f>
        <v>0</v>
      </c>
      <c r="I536" s="17">
        <f>data_survey!W535</f>
        <v>0</v>
      </c>
      <c r="J536" s="17">
        <f>if(data_survey!AF535="Không áp lực", 0, if(data_survey!AF535="Có chút áp lực", 1, if(data_survey!AF535="Áp lực nhiều", 2, 3)))</f>
        <v>1</v>
      </c>
      <c r="K536" s="17">
        <f>SWITCH(data_survey!AG535,
 "Không ảnh hưởng",0,
 "Có chút ảnh hưởng",1,
 "Ảnh hưởng nhiều",2,
 "Ảnh hưởng rất nhiều",3)</f>
        <v>1</v>
      </c>
      <c r="L536" s="17">
        <f>SWITCH(data_survey!AD535,
 "Không",0,
 "Có một chút",1,
 "Rất lo lắng",2)</f>
        <v>1</v>
      </c>
      <c r="M536" s="17">
        <f>SWITCH(data_survey!AE535,
 "Không",0,
 "Có một chút",1,
 "Nhiều",2)</f>
        <v>0</v>
      </c>
      <c r="N536" s="17">
        <f>data_survey!BV535</f>
        <v>2</v>
      </c>
      <c r="O536" s="17">
        <f>SWITCH(data_survey!BY535,
 "Không",0,
 "Có",1,
 "Nhiều",2)</f>
        <v>0</v>
      </c>
      <c r="P536" s="17">
        <f>if(data_survey!BW535="Không", 0, 1)</f>
        <v>1</v>
      </c>
      <c r="Q536" s="17">
        <f>IF(OR(
ISNUMBER(SEARCH("cha",data_survey!BX535)),
ISNUMBER(SEARCH("mẹ",data_survey!BX535)),
ISNUMBER(SEARCH("ba mẹ",data_survey!BX535)),
ISNUMBER(SEARCH("bame",data_survey!BX535)),
ISNUMBER(SEARCH("gia đình",data_survey!BX535)),
ISNUMBER(SEARCH("chị",data_survey!BX535)),
ISNUMBER(SEARCH("anh",data_survey!BX535)),
ISNUMBER(SEARCH("ông bà",data_survey!BX535)),
ISNUMBER(SEARCH("giám hộ",data_survey!BX535))
),1,
IF(OR(
ISNUMBER(SEARCH("bản thân",data_survey!BX535)),
ISNUMBER(SEARCH("tự mình",data_survey!BX535)),
ISNUMBER(SEARCH("tự bản thân",data_survey!BX535)),
ISNUMBER(SEARCH("tiền đi làm",data_survey!BX535)),
ISNUMBER(SEARCH("nghiên cứu khoa học",data_survey!BX535)),
ISNUMBER(SEARCH("một nửa lo",data_survey!BX535))
),2,
IF(OR(
ISNUMBER(SEARCH("học bổng",data_survey!BX535)),
ISNUMBER(SEARCH("giảm học phí",data_survey!BX535)),
ISNUMBER(SEARCH("không cần HP",data_survey!BX535)),
ISNUMBER(SEARCH("sư phạm",data_survey!BX535))
),3,4)))</f>
        <v>1</v>
      </c>
      <c r="R536" s="17">
        <f>data_survey!AN535</f>
        <v>0</v>
      </c>
      <c r="S536" s="17">
        <f>data_survey!AJ535</f>
        <v>2</v>
      </c>
      <c r="T536" s="17">
        <f>data_survey!AJ535</f>
        <v>2</v>
      </c>
      <c r="U536" s="17">
        <f>data_survey!CI535</f>
        <v>0</v>
      </c>
      <c r="V536" s="17">
        <f>data_survey!CG535</f>
        <v>0</v>
      </c>
      <c r="W536" s="17">
        <f>data_survey!CE535</f>
        <v>1</v>
      </c>
      <c r="X536" s="17">
        <f>data_survey!CC535</f>
        <v>0</v>
      </c>
      <c r="Y536" s="17">
        <f>data_survey!CA535</f>
        <v>0</v>
      </c>
      <c r="Z536" s="17">
        <f>data_survey!BN535</f>
        <v>1</v>
      </c>
      <c r="AA536" s="17">
        <f>data_survey!BP535</f>
        <v>0</v>
      </c>
      <c r="AB536" s="17">
        <f>data_survey!BQ535</f>
        <v>1</v>
      </c>
      <c r="AC536" s="17">
        <f>data_survey!BT535</f>
        <v>0</v>
      </c>
      <c r="AD536" s="17">
        <f>data_survey!CU535</f>
        <v>1</v>
      </c>
      <c r="AE536" s="17">
        <f>data_survey!CV535</f>
        <v>1</v>
      </c>
      <c r="AF536" s="17">
        <f>data_survey!CW535</f>
        <v>0</v>
      </c>
      <c r="AG536" s="17">
        <f>data_survey!CO535</f>
        <v>0</v>
      </c>
      <c r="AH536" s="17">
        <f>data_survey!DA535</f>
        <v>0</v>
      </c>
      <c r="AI536" s="17">
        <f>data_survey!DC535</f>
        <v>0</v>
      </c>
      <c r="AJ536" s="17">
        <f>data_survey!DQ535</f>
        <v>0</v>
      </c>
      <c r="AK536" s="17">
        <f>data_survey!DF535</f>
        <v>1</v>
      </c>
      <c r="AL536" s="17">
        <f>if(AK536=1, data_survey!DN535, 0)</f>
        <v>2.5</v>
      </c>
      <c r="AM536" s="17">
        <f>data_survey!CM535</f>
        <v>3.5</v>
      </c>
      <c r="AN536" s="17">
        <f>data_survey!DH535</f>
        <v>0</v>
      </c>
      <c r="AO536" s="17">
        <f>data_survey!DJ535</f>
        <v>0</v>
      </c>
      <c r="AP536" s="17">
        <f>data_survey!DL535</f>
        <v>0</v>
      </c>
      <c r="AQ536" s="17">
        <f>data_survey!BC535</f>
        <v>1</v>
      </c>
      <c r="AR536" s="17">
        <f>data_survey!BD535</f>
        <v>2</v>
      </c>
      <c r="AS536" s="17">
        <f>data_survey!BE535</f>
        <v>3</v>
      </c>
      <c r="AT536" s="17">
        <f>data_survey!BF535</f>
        <v>2</v>
      </c>
      <c r="AU536" s="17">
        <f>data_survey!BG535</f>
        <v>2</v>
      </c>
      <c r="AV536" s="17">
        <f>data_survey!BH535</f>
        <v>1</v>
      </c>
      <c r="AW536" s="17">
        <f>data_survey!BI535</f>
        <v>1</v>
      </c>
      <c r="AX536" s="17">
        <f>data_survey!AP535</f>
        <v>2</v>
      </c>
      <c r="AY536" s="17">
        <f>data_survey!AQ535</f>
        <v>1</v>
      </c>
      <c r="AZ536" s="17">
        <f>data_survey!AR535</f>
        <v>2</v>
      </c>
      <c r="BA536" s="17">
        <f>data_survey!AS535</f>
        <v>3</v>
      </c>
      <c r="BB536" s="17">
        <f>data_survey!AT535</f>
        <v>1</v>
      </c>
      <c r="BC536" s="17">
        <f>data_survey!AU535</f>
        <v>1</v>
      </c>
      <c r="BD536" s="17">
        <f>data_survey!AV535</f>
        <v>1</v>
      </c>
      <c r="BE536" s="17">
        <f>data_survey!AW535</f>
        <v>1</v>
      </c>
      <c r="BF536" s="17">
        <f>data_survey!AX535</f>
        <v>1</v>
      </c>
      <c r="BG536" s="17"/>
    </row>
    <row r="537">
      <c r="A537" s="17">
        <f>if(data_survey!C536="Nam", 0, 1)</f>
        <v>0</v>
      </c>
      <c r="B537" s="17">
        <f>IFERROR(__xludf.DUMMYFUNCTION("LET(
  t, LOWER(TRIM(data_survey!E536)),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37" s="17">
        <f>IFERROR(__xludf.DUMMYFUNCTION("LET(
  t, LOWER(TRIM(data_survey!G536)),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37" s="17">
        <f>IFERROR(__xludf.DUMMYFUNCTION("LET(
  text, LOWER(data_survey!I536),
  IFERROR(
    IFS(
      REGEXMATCH(text,""ở cùng gia đình|ở trọ cùng gia đình""), 0,
      REGEXMATCH(text,""thuê trọ""), 1,
      REGEXMATCH(text,""ở ktx""), 2,
      REGEXMATCH(text,""có nhà tại khu vực đang học|c"&amp;"ó nhà|ở riêng tại chung cư""), 3,
      REGEXMATCH(text,""ở nhà người quen""), 4
    ),
  -1)
)"),1.0)</f>
        <v>1</v>
      </c>
      <c r="E537" s="17">
        <f>IFERROR(__xludf.DUMMYFUNCTION("LET(
  t, LOWER(TRIM(data_survey!K536)),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37" s="17">
        <f>IFERROR(__xludf.DUMMYFUNCTION("LET(
  t, LOWER(TRIM(data_survey!M536)),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37" s="17">
        <f>if(data_survey!O536="Có", 1, 0)</f>
        <v>0</v>
      </c>
      <c r="H537" s="17">
        <f>if(data_survey!R536="", 0, data_survey!R536)</f>
        <v>0</v>
      </c>
      <c r="I537" s="17">
        <f>data_survey!W536</f>
        <v>0</v>
      </c>
      <c r="J537" s="17">
        <f>if(data_survey!AF536="Không áp lực", 0, if(data_survey!AF536="Có chút áp lực", 1, if(data_survey!AF536="Áp lực nhiều", 2, 3)))</f>
        <v>1</v>
      </c>
      <c r="K537" s="17">
        <f>SWITCH(data_survey!AG536,
 "Không ảnh hưởng",0,
 "Có chút ảnh hưởng",1,
 "Ảnh hưởng nhiều",2,
 "Ảnh hưởng rất nhiều",3)</f>
        <v>1</v>
      </c>
      <c r="L537" s="17">
        <f>SWITCH(data_survey!AD536,
 "Không",0,
 "Có một chút",1,
 "Rất lo lắng",2)</f>
        <v>1</v>
      </c>
      <c r="M537" s="17">
        <f>SWITCH(data_survey!AE536,
 "Không",0,
 "Có một chút",1,
 "Nhiều",2)</f>
        <v>0</v>
      </c>
      <c r="N537" s="17">
        <f>data_survey!BV536</f>
        <v>3</v>
      </c>
      <c r="O537" s="17">
        <f>SWITCH(data_survey!BY536,
 "Không",0,
 "Có",1,
 "Nhiều",2)</f>
        <v>0</v>
      </c>
      <c r="P537" s="17">
        <f>if(data_survey!BW536="Không", 0, 1)</f>
        <v>0</v>
      </c>
      <c r="Q537" s="17">
        <f>IF(OR(
ISNUMBER(SEARCH("cha",data_survey!BX536)),
ISNUMBER(SEARCH("mẹ",data_survey!BX536)),
ISNUMBER(SEARCH("ba mẹ",data_survey!BX536)),
ISNUMBER(SEARCH("bame",data_survey!BX536)),
ISNUMBER(SEARCH("gia đình",data_survey!BX536)),
ISNUMBER(SEARCH("chị",data_survey!BX536)),
ISNUMBER(SEARCH("anh",data_survey!BX536)),
ISNUMBER(SEARCH("ông bà",data_survey!BX536)),
ISNUMBER(SEARCH("giám hộ",data_survey!BX536))
),1,
IF(OR(
ISNUMBER(SEARCH("bản thân",data_survey!BX536)),
ISNUMBER(SEARCH("tự mình",data_survey!BX536)),
ISNUMBER(SEARCH("tự bản thân",data_survey!BX536)),
ISNUMBER(SEARCH("tiền đi làm",data_survey!BX536)),
ISNUMBER(SEARCH("nghiên cứu khoa học",data_survey!BX536)),
ISNUMBER(SEARCH("một nửa lo",data_survey!BX536))
),2,
IF(OR(
ISNUMBER(SEARCH("học bổng",data_survey!BX536)),
ISNUMBER(SEARCH("giảm học phí",data_survey!BX536)),
ISNUMBER(SEARCH("không cần HP",data_survey!BX536)),
ISNUMBER(SEARCH("sư phạm",data_survey!BX536))
),3,4)))</f>
        <v>1</v>
      </c>
      <c r="R537" s="17">
        <f>data_survey!AN536</f>
        <v>0</v>
      </c>
      <c r="S537" s="17">
        <f>data_survey!AJ536</f>
        <v>0</v>
      </c>
      <c r="T537" s="17">
        <f>data_survey!AJ536</f>
        <v>0</v>
      </c>
      <c r="U537" s="17">
        <f>data_survey!CI536</f>
        <v>1</v>
      </c>
      <c r="V537" s="17">
        <f>data_survey!CG536</f>
        <v>1</v>
      </c>
      <c r="W537" s="17">
        <f>data_survey!CE536</f>
        <v>1</v>
      </c>
      <c r="X537" s="17">
        <f>data_survey!CC536</f>
        <v>1</v>
      </c>
      <c r="Y537" s="17">
        <f>data_survey!CA536</f>
        <v>1</v>
      </c>
      <c r="Z537" s="17">
        <f>data_survey!BN536</f>
        <v>3</v>
      </c>
      <c r="AA537" s="17">
        <f>data_survey!BP536</f>
        <v>0</v>
      </c>
      <c r="AB537" s="17">
        <f>data_survey!BQ536</f>
        <v>5</v>
      </c>
      <c r="AC537" s="17">
        <f>data_survey!BT536</f>
        <v>1</v>
      </c>
      <c r="AD537" s="17">
        <f>data_survey!CU536</f>
        <v>0</v>
      </c>
      <c r="AE537" s="17">
        <f>data_survey!CV536</f>
        <v>0</v>
      </c>
      <c r="AF537" s="17">
        <f>data_survey!CW536</f>
        <v>0</v>
      </c>
      <c r="AG537" s="17">
        <f>data_survey!CO536</f>
        <v>0</v>
      </c>
      <c r="AH537" s="17">
        <f>data_survey!DA536</f>
        <v>0</v>
      </c>
      <c r="AI537" s="17">
        <f>data_survey!DC536</f>
        <v>1</v>
      </c>
      <c r="AJ537" s="17">
        <f>data_survey!DQ536</f>
        <v>0</v>
      </c>
      <c r="AK537" s="17">
        <f>data_survey!DF536</f>
        <v>0</v>
      </c>
      <c r="AL537" s="17">
        <f>if(AK537=1, data_survey!DN536, 0)</f>
        <v>0</v>
      </c>
      <c r="AM537" s="17">
        <f>data_survey!CM536</f>
        <v>6</v>
      </c>
      <c r="AN537" s="17">
        <f>data_survey!DH536</f>
        <v>0</v>
      </c>
      <c r="AO537" s="17">
        <f>data_survey!DJ536</f>
        <v>0</v>
      </c>
      <c r="AP537" s="17">
        <f>data_survey!DL536</f>
        <v>0</v>
      </c>
      <c r="AQ537" s="17">
        <f>data_survey!BC536</f>
        <v>2</v>
      </c>
      <c r="AR537" s="17">
        <f>data_survey!BD536</f>
        <v>2</v>
      </c>
      <c r="AS537" s="17">
        <f>data_survey!BE536</f>
        <v>2</v>
      </c>
      <c r="AT537" s="17">
        <f>data_survey!BF536</f>
        <v>1</v>
      </c>
      <c r="AU537" s="17">
        <f>data_survey!BG536</f>
        <v>2</v>
      </c>
      <c r="AV537" s="17">
        <f>data_survey!BH536</f>
        <v>1</v>
      </c>
      <c r="AW537" s="17">
        <f>data_survey!BI536</f>
        <v>2</v>
      </c>
      <c r="AX537" s="17">
        <f>data_survey!AP536</f>
        <v>2</v>
      </c>
      <c r="AY537" s="17">
        <f>data_survey!AQ536</f>
        <v>2</v>
      </c>
      <c r="AZ537" s="17">
        <f>data_survey!AR536</f>
        <v>3</v>
      </c>
      <c r="BA537" s="17">
        <f>data_survey!AS536</f>
        <v>3</v>
      </c>
      <c r="BB537" s="17">
        <f>data_survey!AT536</f>
        <v>2</v>
      </c>
      <c r="BC537" s="17">
        <f>data_survey!AU536</f>
        <v>2</v>
      </c>
      <c r="BD537" s="17">
        <f>data_survey!AV536</f>
        <v>1</v>
      </c>
      <c r="BE537" s="17">
        <f>data_survey!AW536</f>
        <v>1</v>
      </c>
      <c r="BF537" s="17">
        <f>data_survey!AX536</f>
        <v>2</v>
      </c>
      <c r="BG537" s="17"/>
    </row>
    <row r="538">
      <c r="A538" s="17">
        <f>if(data_survey!C537="Nam", 0, 1)</f>
        <v>1</v>
      </c>
      <c r="B538" s="17">
        <f>IFERROR(__xludf.DUMMYFUNCTION("LET(
  t, LOWER(TRIM(data_survey!E537)),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38" s="17">
        <f>IFERROR(__xludf.DUMMYFUNCTION("LET(
  t, LOWER(TRIM(data_survey!G537)),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38" s="17">
        <f>IFERROR(__xludf.DUMMYFUNCTION("LET(
  text, LOWER(data_survey!I537),
  IFERROR(
    IFS(
      REGEXMATCH(text,""ở cùng gia đình|ở trọ cùng gia đình""), 0,
      REGEXMATCH(text,""thuê trọ""), 1,
      REGEXMATCH(text,""ở ktx""), 2,
      REGEXMATCH(text,""có nhà tại khu vực đang học|c"&amp;"ó nhà|ở riêng tại chung cư""), 3,
      REGEXMATCH(text,""ở nhà người quen""), 4
    ),
  -1)
)"),1.0)</f>
        <v>1</v>
      </c>
      <c r="E538" s="17">
        <f>IFERROR(__xludf.DUMMYFUNCTION("LET(
  t, LOWER(TRIM(data_survey!K537)),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38" s="17">
        <f>IFERROR(__xludf.DUMMYFUNCTION("LET(
  t, LOWER(TRIM(data_survey!M537)),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38" s="17">
        <f>if(data_survey!O537="Có", 1, 0)</f>
        <v>0</v>
      </c>
      <c r="H538" s="17">
        <f>if(data_survey!R537="", 0, data_survey!R537)</f>
        <v>0</v>
      </c>
      <c r="I538" s="17">
        <f>data_survey!W537</f>
        <v>0</v>
      </c>
      <c r="J538" s="17">
        <f>if(data_survey!AF537="Không áp lực", 0, if(data_survey!AF537="Có chút áp lực", 1, if(data_survey!AF537="Áp lực nhiều", 2, 3)))</f>
        <v>0</v>
      </c>
      <c r="K538" s="17">
        <f>SWITCH(data_survey!AG537,
 "Không ảnh hưởng",0,
 "Có chút ảnh hưởng",1,
 "Ảnh hưởng nhiều",2,
 "Ảnh hưởng rất nhiều",3)</f>
        <v>1</v>
      </c>
      <c r="L538" s="17">
        <f>SWITCH(data_survey!AD537,
 "Không",0,
 "Có một chút",1,
 "Rất lo lắng",2)</f>
        <v>1</v>
      </c>
      <c r="M538" s="17">
        <f>SWITCH(data_survey!AE537,
 "Không",0,
 "Có một chút",1,
 "Nhiều",2)</f>
        <v>0</v>
      </c>
      <c r="N538" s="17">
        <f>data_survey!BV537</f>
        <v>4</v>
      </c>
      <c r="O538" s="17">
        <f>SWITCH(data_survey!BY537,
 "Không",0,
 "Có",1,
 "Nhiều",2)</f>
        <v>0</v>
      </c>
      <c r="P538" s="17">
        <f>if(data_survey!BW537="Không", 0, 1)</f>
        <v>0</v>
      </c>
      <c r="Q538" s="17">
        <f>IF(OR(
ISNUMBER(SEARCH("cha",data_survey!BX537)),
ISNUMBER(SEARCH("mẹ",data_survey!BX537)),
ISNUMBER(SEARCH("ba mẹ",data_survey!BX537)),
ISNUMBER(SEARCH("bame",data_survey!BX537)),
ISNUMBER(SEARCH("gia đình",data_survey!BX537)),
ISNUMBER(SEARCH("chị",data_survey!BX537)),
ISNUMBER(SEARCH("anh",data_survey!BX537)),
ISNUMBER(SEARCH("ông bà",data_survey!BX537)),
ISNUMBER(SEARCH("giám hộ",data_survey!BX537))
),1,
IF(OR(
ISNUMBER(SEARCH("bản thân",data_survey!BX537)),
ISNUMBER(SEARCH("tự mình",data_survey!BX537)),
ISNUMBER(SEARCH("tự bản thân",data_survey!BX537)),
ISNUMBER(SEARCH("tiền đi làm",data_survey!BX537)),
ISNUMBER(SEARCH("nghiên cứu khoa học",data_survey!BX537)),
ISNUMBER(SEARCH("một nửa lo",data_survey!BX537))
),2,
IF(OR(
ISNUMBER(SEARCH("học bổng",data_survey!BX537)),
ISNUMBER(SEARCH("giảm học phí",data_survey!BX537)),
ISNUMBER(SEARCH("không cần HP",data_survey!BX537)),
ISNUMBER(SEARCH("sư phạm",data_survey!BX537))
),3,4)))</f>
        <v>1</v>
      </c>
      <c r="R538" s="17">
        <f>data_survey!AN537</f>
        <v>1</v>
      </c>
      <c r="S538" s="17">
        <f>data_survey!AJ537</f>
        <v>1</v>
      </c>
      <c r="T538" s="17">
        <f>data_survey!AJ537</f>
        <v>1</v>
      </c>
      <c r="U538" s="17">
        <f>data_survey!CI537</f>
        <v>0</v>
      </c>
      <c r="V538" s="17">
        <f>data_survey!CG537</f>
        <v>1</v>
      </c>
      <c r="W538" s="17">
        <f>data_survey!CE537</f>
        <v>1</v>
      </c>
      <c r="X538" s="17">
        <f>data_survey!CC537</f>
        <v>0</v>
      </c>
      <c r="Y538" s="17">
        <f>data_survey!CA537</f>
        <v>0</v>
      </c>
      <c r="Z538" s="17">
        <f>data_survey!BN537</f>
        <v>1</v>
      </c>
      <c r="AA538" s="17">
        <f>data_survey!BP537</f>
        <v>0</v>
      </c>
      <c r="AB538" s="17">
        <f>data_survey!BQ537</f>
        <v>1</v>
      </c>
      <c r="AC538" s="17">
        <f>data_survey!BT537</f>
        <v>0</v>
      </c>
      <c r="AD538" s="17">
        <f>data_survey!CU537</f>
        <v>0</v>
      </c>
      <c r="AE538" s="17">
        <f>data_survey!CV537</f>
        <v>0</v>
      </c>
      <c r="AF538" s="17">
        <f>data_survey!CW537</f>
        <v>0</v>
      </c>
      <c r="AG538" s="17">
        <f>data_survey!CO537</f>
        <v>0</v>
      </c>
      <c r="AH538" s="17">
        <f>data_survey!DA537</f>
        <v>0</v>
      </c>
      <c r="AI538" s="17">
        <f>data_survey!DC537</f>
        <v>0</v>
      </c>
      <c r="AJ538" s="17">
        <f>data_survey!DQ537</f>
        <v>0</v>
      </c>
      <c r="AK538" s="17">
        <f>data_survey!DF537</f>
        <v>1</v>
      </c>
      <c r="AL538" s="17">
        <f>if(AK538=1, data_survey!DN537, 0)</f>
        <v>5</v>
      </c>
      <c r="AM538" s="17">
        <f>data_survey!CM537</f>
        <v>1.5</v>
      </c>
      <c r="AN538" s="17">
        <f>data_survey!DH537</f>
        <v>0</v>
      </c>
      <c r="AO538" s="17">
        <f>data_survey!DJ537</f>
        <v>0</v>
      </c>
      <c r="AP538" s="17">
        <f>data_survey!DL537</f>
        <v>0</v>
      </c>
      <c r="AQ538" s="17">
        <f>data_survey!BC537</f>
        <v>1</v>
      </c>
      <c r="AR538" s="17">
        <f>data_survey!BD537</f>
        <v>1</v>
      </c>
      <c r="AS538" s="17">
        <f>data_survey!BE537</f>
        <v>1</v>
      </c>
      <c r="AT538" s="17">
        <f>data_survey!BF537</f>
        <v>2</v>
      </c>
      <c r="AU538" s="17">
        <f>data_survey!BG537</f>
        <v>2</v>
      </c>
      <c r="AV538" s="17">
        <f>data_survey!BH537</f>
        <v>1</v>
      </c>
      <c r="AW538" s="17">
        <f>data_survey!BI537</f>
        <v>1</v>
      </c>
      <c r="AX538" s="17">
        <f>data_survey!AP537</f>
        <v>2</v>
      </c>
      <c r="AY538" s="17">
        <f>data_survey!AQ537</f>
        <v>1</v>
      </c>
      <c r="AZ538" s="17">
        <f>data_survey!AR537</f>
        <v>3</v>
      </c>
      <c r="BA538" s="17">
        <f>data_survey!AS537</f>
        <v>2</v>
      </c>
      <c r="BB538" s="17">
        <f>data_survey!AT537</f>
        <v>1</v>
      </c>
      <c r="BC538" s="17">
        <f>data_survey!AU537</f>
        <v>1</v>
      </c>
      <c r="BD538" s="17">
        <f>data_survey!AV537</f>
        <v>2</v>
      </c>
      <c r="BE538" s="17">
        <f>data_survey!AW537</f>
        <v>1</v>
      </c>
      <c r="BF538" s="17">
        <f>data_survey!AX537</f>
        <v>1</v>
      </c>
      <c r="BG538" s="17"/>
    </row>
    <row r="539">
      <c r="A539" s="17">
        <f>if(data_survey!C538="Nam", 0, 1)</f>
        <v>0</v>
      </c>
      <c r="B539" s="17">
        <f>IFERROR(__xludf.DUMMYFUNCTION("LET(
  t, LOWER(TRIM(data_survey!E538)),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539" s="17">
        <f>IFERROR(__xludf.DUMMYFUNCTION("LET(
  t, LOWER(TRIM(data_survey!G538)),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39" s="17">
        <f>IFERROR(__xludf.DUMMYFUNCTION("LET(
  text, LOWER(data_survey!I538),
  IFERROR(
    IFS(
      REGEXMATCH(text,""ở cùng gia đình|ở trọ cùng gia đình""), 0,
      REGEXMATCH(text,""thuê trọ""), 1,
      REGEXMATCH(text,""ở ktx""), 2,
      REGEXMATCH(text,""có nhà tại khu vực đang học|c"&amp;"ó nhà|ở riêng tại chung cư""), 3,
      REGEXMATCH(text,""ở nhà người quen""), 4
    ),
  -1)
)"),0.0)</f>
        <v>0</v>
      </c>
      <c r="E539" s="17">
        <f>IFERROR(__xludf.DUMMYFUNCTION("LET(
  t, LOWER(TRIM(data_survey!K538)),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39" s="17">
        <f>IFERROR(__xludf.DUMMYFUNCTION("LET(
  t, LOWER(TRIM(data_survey!M538)),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39" s="17">
        <f>if(data_survey!O538="Có", 1, 0)</f>
        <v>1</v>
      </c>
      <c r="H539" s="17">
        <f>if(data_survey!R538="", 0, data_survey!R538)</f>
        <v>1</v>
      </c>
      <c r="I539" s="17">
        <f>data_survey!W538</f>
        <v>20</v>
      </c>
      <c r="J539" s="17">
        <f>if(data_survey!AF538="Không áp lực", 0, if(data_survey!AF538="Có chút áp lực", 1, if(data_survey!AF538="Áp lực nhiều", 2, 3)))</f>
        <v>2</v>
      </c>
      <c r="K539" s="17">
        <f>SWITCH(data_survey!AG538,
 "Không ảnh hưởng",0,
 "Có chút ảnh hưởng",1,
 "Ảnh hưởng nhiều",2,
 "Ảnh hưởng rất nhiều",3)</f>
        <v>2</v>
      </c>
      <c r="L539" s="17">
        <f>SWITCH(data_survey!AD538,
 "Không",0,
 "Có một chút",1,
 "Rất lo lắng",2)</f>
        <v>1</v>
      </c>
      <c r="M539" s="17">
        <f>SWITCH(data_survey!AE538,
 "Không",0,
 "Có một chút",1,
 "Nhiều",2)</f>
        <v>1</v>
      </c>
      <c r="N539" s="17">
        <f>data_survey!BV538</f>
        <v>1</v>
      </c>
      <c r="O539" s="17">
        <f>SWITCH(data_survey!BY538,
 "Không",0,
 "Có",1,
 "Nhiều",2)</f>
        <v>1</v>
      </c>
      <c r="P539" s="17">
        <f>if(data_survey!BW538="Không", 0, 1)</f>
        <v>1</v>
      </c>
      <c r="Q539" s="17">
        <f>IF(OR(
ISNUMBER(SEARCH("cha",data_survey!BX538)),
ISNUMBER(SEARCH("mẹ",data_survey!BX538)),
ISNUMBER(SEARCH("ba mẹ",data_survey!BX538)),
ISNUMBER(SEARCH("bame",data_survey!BX538)),
ISNUMBER(SEARCH("gia đình",data_survey!BX538)),
ISNUMBER(SEARCH("chị",data_survey!BX538)),
ISNUMBER(SEARCH("anh",data_survey!BX538)),
ISNUMBER(SEARCH("ông bà",data_survey!BX538)),
ISNUMBER(SEARCH("giám hộ",data_survey!BX538))
),1,
IF(OR(
ISNUMBER(SEARCH("bản thân",data_survey!BX538)),
ISNUMBER(SEARCH("tự mình",data_survey!BX538)),
ISNUMBER(SEARCH("tự bản thân",data_survey!BX538)),
ISNUMBER(SEARCH("tiền đi làm",data_survey!BX538)),
ISNUMBER(SEARCH("nghiên cứu khoa học",data_survey!BX538)),
ISNUMBER(SEARCH("một nửa lo",data_survey!BX538))
),2,
IF(OR(
ISNUMBER(SEARCH("học bổng",data_survey!BX538)),
ISNUMBER(SEARCH("giảm học phí",data_survey!BX538)),
ISNUMBER(SEARCH("không cần HP",data_survey!BX538)),
ISNUMBER(SEARCH("sư phạm",data_survey!BX538))
),3,4)))</f>
        <v>1</v>
      </c>
      <c r="R539" s="17">
        <f>data_survey!AN538</f>
        <v>0</v>
      </c>
      <c r="S539" s="17">
        <f>data_survey!AJ538</f>
        <v>4</v>
      </c>
      <c r="T539" s="17">
        <f>data_survey!AJ538</f>
        <v>4</v>
      </c>
      <c r="U539" s="17">
        <f>data_survey!CI538</f>
        <v>1</v>
      </c>
      <c r="V539" s="17">
        <f>data_survey!CG538</f>
        <v>1</v>
      </c>
      <c r="W539" s="17">
        <f>data_survey!CE538</f>
        <v>1</v>
      </c>
      <c r="X539" s="17">
        <f>data_survey!CC538</f>
        <v>1</v>
      </c>
      <c r="Y539" s="17">
        <f>data_survey!CA538</f>
        <v>1</v>
      </c>
      <c r="Z539" s="17">
        <f>data_survey!BN538</f>
        <v>1</v>
      </c>
      <c r="AA539" s="17">
        <f>data_survey!BP538</f>
        <v>1</v>
      </c>
      <c r="AB539" s="17">
        <f>data_survey!BQ538</f>
        <v>1</v>
      </c>
      <c r="AC539" s="17">
        <f>data_survey!BT538</f>
        <v>1</v>
      </c>
      <c r="AD539" s="17">
        <f>data_survey!CU538</f>
        <v>1</v>
      </c>
      <c r="AE539" s="17">
        <f>data_survey!CV538</f>
        <v>0</v>
      </c>
      <c r="AF539" s="17">
        <f>data_survey!CW538</f>
        <v>0</v>
      </c>
      <c r="AG539" s="17">
        <f>data_survey!CO538</f>
        <v>1</v>
      </c>
      <c r="AH539" s="17">
        <f>data_survey!DA538</f>
        <v>0</v>
      </c>
      <c r="AI539" s="17">
        <f>data_survey!DC538</f>
        <v>0</v>
      </c>
      <c r="AJ539" s="17">
        <f>data_survey!DQ538</f>
        <v>0</v>
      </c>
      <c r="AK539" s="17">
        <f>data_survey!DF538</f>
        <v>1</v>
      </c>
      <c r="AL539" s="17">
        <f>if(AK539=1, data_survey!DN538, 0)</f>
        <v>3.5</v>
      </c>
      <c r="AM539" s="17">
        <f>data_survey!CM538</f>
        <v>6</v>
      </c>
      <c r="AN539" s="17">
        <f>data_survey!DH538</f>
        <v>0</v>
      </c>
      <c r="AO539" s="17">
        <f>data_survey!DJ538</f>
        <v>0</v>
      </c>
      <c r="AP539" s="17">
        <f>data_survey!DL538</f>
        <v>3</v>
      </c>
      <c r="AQ539" s="17">
        <f>data_survey!BC538</f>
        <v>1</v>
      </c>
      <c r="AR539" s="17">
        <f>data_survey!BD538</f>
        <v>1</v>
      </c>
      <c r="AS539" s="17">
        <f>data_survey!BE538</f>
        <v>1</v>
      </c>
      <c r="AT539" s="17">
        <f>data_survey!BF538</f>
        <v>1</v>
      </c>
      <c r="AU539" s="17">
        <f>data_survey!BG538</f>
        <v>1</v>
      </c>
      <c r="AV539" s="17">
        <f>data_survey!BH538</f>
        <v>1</v>
      </c>
      <c r="AW539" s="17">
        <f>data_survey!BI538</f>
        <v>1</v>
      </c>
      <c r="AX539" s="17">
        <f>data_survey!AP538</f>
        <v>1</v>
      </c>
      <c r="AY539" s="17">
        <f>data_survey!AQ538</f>
        <v>1</v>
      </c>
      <c r="AZ539" s="17">
        <f>data_survey!AR538</f>
        <v>1</v>
      </c>
      <c r="BA539" s="17">
        <f>data_survey!AS538</f>
        <v>1</v>
      </c>
      <c r="BB539" s="17">
        <f>data_survey!AT538</f>
        <v>1</v>
      </c>
      <c r="BC539" s="17">
        <f>data_survey!AU538</f>
        <v>1</v>
      </c>
      <c r="BD539" s="17">
        <f>data_survey!AV538</f>
        <v>1</v>
      </c>
      <c r="BE539" s="17">
        <f>data_survey!AW538</f>
        <v>1</v>
      </c>
      <c r="BF539" s="17">
        <f>data_survey!AX538</f>
        <v>1</v>
      </c>
      <c r="BG539" s="17"/>
    </row>
    <row r="540">
      <c r="A540" s="17">
        <f>if(data_survey!C539="Nam", 0, 1)</f>
        <v>0</v>
      </c>
      <c r="B540" s="17">
        <f>IFERROR(__xludf.DUMMYFUNCTION("LET(
  t, LOWER(TRIM(data_survey!E539)),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40" s="17">
        <f>IFERROR(__xludf.DUMMYFUNCTION("LET(
  t, LOWER(TRIM(data_survey!G539)),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40" s="17">
        <f>IFERROR(__xludf.DUMMYFUNCTION("LET(
  text, LOWER(data_survey!I539),
  IFERROR(
    IFS(
      REGEXMATCH(text,""ở cùng gia đình|ở trọ cùng gia đình""), 0,
      REGEXMATCH(text,""thuê trọ""), 1,
      REGEXMATCH(text,""ở ktx""), 2,
      REGEXMATCH(text,""có nhà tại khu vực đang học|c"&amp;"ó nhà|ở riêng tại chung cư""), 3,
      REGEXMATCH(text,""ở nhà người quen""), 4
    ),
  -1)
)"),0.0)</f>
        <v>0</v>
      </c>
      <c r="E540" s="17">
        <f>IFERROR(__xludf.DUMMYFUNCTION("LET(
  t, LOWER(TRIM(data_survey!K539)),
  IFERROR(
    IFS(
      REGEXMATCH(t,""xuất\s*sắc""), 0,
      REGEXMATCH(t,""^giỏi$""), 1,
      REGEXMATCH(t,""^khá$""), 2,
      REGEXMATCH(t,""trung bình|bình thường|^4$""), 3,
      REGEXMATCH(t,""rớt""), 4,"&amp;"
      REGEXMATCH(t,""năm nhất|tân sinh viên|mới|chưa|không|sắp thi|chuẩn bị thi|kq|kết quả|chưa có|chưa biết""), 5,
      TRUE, 5
    ),
  5)
)"),0.0)</f>
        <v>0</v>
      </c>
      <c r="F540" s="17">
        <f>IFERROR(__xludf.DUMMYFUNCTION("LET(
  t, LOWER(TRIM(data_survey!M539)),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40" s="17">
        <f>if(data_survey!O539="Có", 1, 0)</f>
        <v>0</v>
      </c>
      <c r="H540" s="17">
        <f>if(data_survey!R539="", 0, data_survey!R539)</f>
        <v>0</v>
      </c>
      <c r="I540" s="17">
        <f>data_survey!W539</f>
        <v>0</v>
      </c>
      <c r="J540" s="17">
        <f>if(data_survey!AF539="Không áp lực", 0, if(data_survey!AF539="Có chút áp lực", 1, if(data_survey!AF539="Áp lực nhiều", 2, 3)))</f>
        <v>1</v>
      </c>
      <c r="K540" s="17">
        <f>SWITCH(data_survey!AG539,
 "Không ảnh hưởng",0,
 "Có chút ảnh hưởng",1,
 "Ảnh hưởng nhiều",2,
 "Ảnh hưởng rất nhiều",3)</f>
        <v>1</v>
      </c>
      <c r="L540" s="17">
        <f>SWITCH(data_survey!AD539,
 "Không",0,
 "Có một chút",1,
 "Rất lo lắng",2)</f>
        <v>2</v>
      </c>
      <c r="M540" s="17">
        <f>SWITCH(data_survey!AE539,
 "Không",0,
 "Có một chút",1,
 "Nhiều",2)</f>
        <v>0</v>
      </c>
      <c r="N540" s="17">
        <f>data_survey!BV539</f>
        <v>2</v>
      </c>
      <c r="O540" s="17">
        <f>SWITCH(data_survey!BY539,
 "Không",0,
 "Có",1,
 "Nhiều",2)</f>
        <v>0</v>
      </c>
      <c r="P540" s="17">
        <f>if(data_survey!BW539="Không", 0, 1)</f>
        <v>0</v>
      </c>
      <c r="Q540" s="17">
        <f>IF(OR(
ISNUMBER(SEARCH("cha",data_survey!BX539)),
ISNUMBER(SEARCH("mẹ",data_survey!BX539)),
ISNUMBER(SEARCH("ba mẹ",data_survey!BX539)),
ISNUMBER(SEARCH("bame",data_survey!BX539)),
ISNUMBER(SEARCH("gia đình",data_survey!BX539)),
ISNUMBER(SEARCH("chị",data_survey!BX539)),
ISNUMBER(SEARCH("anh",data_survey!BX539)),
ISNUMBER(SEARCH("ông bà",data_survey!BX539)),
ISNUMBER(SEARCH("giám hộ",data_survey!BX539))
),1,
IF(OR(
ISNUMBER(SEARCH("bản thân",data_survey!BX539)),
ISNUMBER(SEARCH("tự mình",data_survey!BX539)),
ISNUMBER(SEARCH("tự bản thân",data_survey!BX539)),
ISNUMBER(SEARCH("tiền đi làm",data_survey!BX539)),
ISNUMBER(SEARCH("nghiên cứu khoa học",data_survey!BX539)),
ISNUMBER(SEARCH("một nửa lo",data_survey!BX539))
),2,
IF(OR(
ISNUMBER(SEARCH("học bổng",data_survey!BX539)),
ISNUMBER(SEARCH("giảm học phí",data_survey!BX539)),
ISNUMBER(SEARCH("không cần HP",data_survey!BX539)),
ISNUMBER(SEARCH("sư phạm",data_survey!BX539))
),3,4)))</f>
        <v>1</v>
      </c>
      <c r="R540" s="17">
        <f>data_survey!AN539</f>
        <v>1</v>
      </c>
      <c r="S540" s="17">
        <f>data_survey!AJ539</f>
        <v>2</v>
      </c>
      <c r="T540" s="17">
        <f>data_survey!AJ539</f>
        <v>2</v>
      </c>
      <c r="U540" s="17">
        <f>data_survey!CI539</f>
        <v>0</v>
      </c>
      <c r="V540" s="17">
        <f>data_survey!CG539</f>
        <v>0</v>
      </c>
      <c r="W540" s="17">
        <f>data_survey!CE539</f>
        <v>0</v>
      </c>
      <c r="X540" s="17">
        <f>data_survey!CC539</f>
        <v>1</v>
      </c>
      <c r="Y540" s="17">
        <f>data_survey!CA539</f>
        <v>0</v>
      </c>
      <c r="Z540" s="17">
        <f>data_survey!BN539</f>
        <v>2</v>
      </c>
      <c r="AA540" s="17">
        <f>data_survey!BP539</f>
        <v>0</v>
      </c>
      <c r="AB540" s="17">
        <f>data_survey!BQ539</f>
        <v>1</v>
      </c>
      <c r="AC540" s="17">
        <f>data_survey!BT539</f>
        <v>0</v>
      </c>
      <c r="AD540" s="17">
        <f>data_survey!CU539</f>
        <v>0</v>
      </c>
      <c r="AE540" s="17">
        <f>data_survey!CV539</f>
        <v>0</v>
      </c>
      <c r="AF540" s="17">
        <f>data_survey!CW539</f>
        <v>0</v>
      </c>
      <c r="AG540" s="17">
        <f>data_survey!CO539</f>
        <v>0</v>
      </c>
      <c r="AH540" s="17">
        <f>data_survey!DA539</f>
        <v>0</v>
      </c>
      <c r="AI540" s="17">
        <f>data_survey!DC539</f>
        <v>0</v>
      </c>
      <c r="AJ540" s="17">
        <f>data_survey!DQ539</f>
        <v>0</v>
      </c>
      <c r="AK540" s="17">
        <f>data_survey!DF539</f>
        <v>1</v>
      </c>
      <c r="AL540" s="17">
        <f>if(AK540=1, data_survey!DN539, 0)</f>
        <v>5</v>
      </c>
      <c r="AM540" s="17">
        <f>data_survey!CM539</f>
        <v>0.75</v>
      </c>
      <c r="AN540" s="17">
        <f>data_survey!DH539</f>
        <v>0</v>
      </c>
      <c r="AO540" s="17">
        <f>data_survey!DJ539</f>
        <v>0</v>
      </c>
      <c r="AP540" s="17">
        <f>data_survey!DL539</f>
        <v>0</v>
      </c>
      <c r="AQ540" s="17">
        <f>data_survey!BC539</f>
        <v>1</v>
      </c>
      <c r="AR540" s="17">
        <f>data_survey!BD539</f>
        <v>2</v>
      </c>
      <c r="AS540" s="17">
        <f>data_survey!BE539</f>
        <v>2</v>
      </c>
      <c r="AT540" s="17">
        <f>data_survey!BF539</f>
        <v>1</v>
      </c>
      <c r="AU540" s="17">
        <f>data_survey!BG539</f>
        <v>2</v>
      </c>
      <c r="AV540" s="17">
        <f>data_survey!BH539</f>
        <v>2</v>
      </c>
      <c r="AW540" s="17">
        <f>data_survey!BI539</f>
        <v>1</v>
      </c>
      <c r="AX540" s="17">
        <f>data_survey!AP539</f>
        <v>2</v>
      </c>
      <c r="AY540" s="17">
        <f>data_survey!AQ539</f>
        <v>3</v>
      </c>
      <c r="AZ540" s="17">
        <f>data_survey!AR539</f>
        <v>3</v>
      </c>
      <c r="BA540" s="17">
        <f>data_survey!AS539</f>
        <v>2</v>
      </c>
      <c r="BB540" s="17">
        <f>data_survey!AT539</f>
        <v>2</v>
      </c>
      <c r="BC540" s="17">
        <f>data_survey!AU539</f>
        <v>1</v>
      </c>
      <c r="BD540" s="17">
        <f>data_survey!AV539</f>
        <v>2</v>
      </c>
      <c r="BE540" s="17">
        <f>data_survey!AW539</f>
        <v>1</v>
      </c>
      <c r="BF540" s="17">
        <f>data_survey!AX539</f>
        <v>1</v>
      </c>
      <c r="BG540" s="17"/>
    </row>
    <row r="541">
      <c r="A541" s="17">
        <f>if(data_survey!C540="Nam", 0, 1)</f>
        <v>0</v>
      </c>
      <c r="B541" s="17">
        <f>IFERROR(__xludf.DUMMYFUNCTION("LET(
  t, LOWER(TRIM(data_survey!E540)),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41" s="17">
        <f>IFERROR(__xludf.DUMMYFUNCTION("LET(
  t, LOWER(TRIM(data_survey!G540)),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41" s="17">
        <f>IFERROR(__xludf.DUMMYFUNCTION("LET(
  text, LOWER(data_survey!I540),
  IFERROR(
    IFS(
      REGEXMATCH(text,""ở cùng gia đình|ở trọ cùng gia đình""), 0,
      REGEXMATCH(text,""thuê trọ""), 1,
      REGEXMATCH(text,""ở ktx""), 2,
      REGEXMATCH(text,""có nhà tại khu vực đang học|c"&amp;"ó nhà|ở riêng tại chung cư""), 3,
      REGEXMATCH(text,""ở nhà người quen""), 4
    ),
  -1)
)"),0.0)</f>
        <v>0</v>
      </c>
      <c r="E541" s="17">
        <f>IFERROR(__xludf.DUMMYFUNCTION("LET(
  t, LOWER(TRIM(data_survey!K540)),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41" s="17">
        <f>IFERROR(__xludf.DUMMYFUNCTION("LET(
  t, LOWER(TRIM(data_survey!M540)),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41" s="17">
        <f>if(data_survey!O540="Có", 1, 0)</f>
        <v>0</v>
      </c>
      <c r="H541" s="17">
        <f>if(data_survey!R540="", 0, data_survey!R540)</f>
        <v>0</v>
      </c>
      <c r="I541" s="17">
        <f>data_survey!W540</f>
        <v>0</v>
      </c>
      <c r="J541" s="17">
        <f>if(data_survey!AF540="Không áp lực", 0, if(data_survey!AF540="Có chút áp lực", 1, if(data_survey!AF540="Áp lực nhiều", 2, 3)))</f>
        <v>0</v>
      </c>
      <c r="K541" s="17">
        <f>SWITCH(data_survey!AG540,
 "Không ảnh hưởng",0,
 "Có chút ảnh hưởng",1,
 "Ảnh hưởng nhiều",2,
 "Ảnh hưởng rất nhiều",3)</f>
        <v>2</v>
      </c>
      <c r="L541" s="17">
        <f>SWITCH(data_survey!AD540,
 "Không",0,
 "Có một chút",1,
 "Rất lo lắng",2)</f>
        <v>0</v>
      </c>
      <c r="M541" s="17">
        <f>SWITCH(data_survey!AE540,
 "Không",0,
 "Có một chút",1,
 "Nhiều",2)</f>
        <v>2</v>
      </c>
      <c r="N541" s="17">
        <f>data_survey!BV540</f>
        <v>3</v>
      </c>
      <c r="O541" s="17">
        <f>SWITCH(data_survey!BY540,
 "Không",0,
 "Có",1,
 "Nhiều",2)</f>
        <v>1</v>
      </c>
      <c r="P541" s="17">
        <f>if(data_survey!BW540="Không", 0, 1)</f>
        <v>1</v>
      </c>
      <c r="Q541" s="17">
        <f>IF(OR(
ISNUMBER(SEARCH("cha",data_survey!BX540)),
ISNUMBER(SEARCH("mẹ",data_survey!BX540)),
ISNUMBER(SEARCH("ba mẹ",data_survey!BX540)),
ISNUMBER(SEARCH("bame",data_survey!BX540)),
ISNUMBER(SEARCH("gia đình",data_survey!BX540)),
ISNUMBER(SEARCH("chị",data_survey!BX540)),
ISNUMBER(SEARCH("anh",data_survey!BX540)),
ISNUMBER(SEARCH("ông bà",data_survey!BX540)),
ISNUMBER(SEARCH("giám hộ",data_survey!BX540))
),1,
IF(OR(
ISNUMBER(SEARCH("bản thân",data_survey!BX540)),
ISNUMBER(SEARCH("tự mình",data_survey!BX540)),
ISNUMBER(SEARCH("tự bản thân",data_survey!BX540)),
ISNUMBER(SEARCH("tiền đi làm",data_survey!BX540)),
ISNUMBER(SEARCH("nghiên cứu khoa học",data_survey!BX540)),
ISNUMBER(SEARCH("một nửa lo",data_survey!BX540))
),2,
IF(OR(
ISNUMBER(SEARCH("học bổng",data_survey!BX540)),
ISNUMBER(SEARCH("giảm học phí",data_survey!BX540)),
ISNUMBER(SEARCH("không cần HP",data_survey!BX540)),
ISNUMBER(SEARCH("sư phạm",data_survey!BX540))
),3,4)))</f>
        <v>1</v>
      </c>
      <c r="R541" s="17">
        <f>data_survey!AN540</f>
        <v>0</v>
      </c>
      <c r="S541" s="17">
        <f>data_survey!AJ540</f>
        <v>2</v>
      </c>
      <c r="T541" s="17">
        <f>data_survey!AJ540</f>
        <v>2</v>
      </c>
      <c r="U541" s="17">
        <f>data_survey!CI540</f>
        <v>1</v>
      </c>
      <c r="V541" s="17">
        <f>data_survey!CG540</f>
        <v>1</v>
      </c>
      <c r="W541" s="17">
        <f>data_survey!CE540</f>
        <v>1</v>
      </c>
      <c r="X541" s="17">
        <f>data_survey!CC540</f>
        <v>2</v>
      </c>
      <c r="Y541" s="17">
        <f>data_survey!CA540</f>
        <v>2</v>
      </c>
      <c r="Z541" s="17">
        <f>data_survey!BN540</f>
        <v>4</v>
      </c>
      <c r="AA541" s="17">
        <f>data_survey!BP540</f>
        <v>0</v>
      </c>
      <c r="AB541" s="17">
        <f>data_survey!BQ540</f>
        <v>4</v>
      </c>
      <c r="AC541" s="17">
        <f>data_survey!BT540</f>
        <v>1</v>
      </c>
      <c r="AD541" s="17">
        <f>data_survey!CU540</f>
        <v>1</v>
      </c>
      <c r="AE541" s="17">
        <f>data_survey!CV540</f>
        <v>1</v>
      </c>
      <c r="AF541" s="17">
        <f>data_survey!CW540</f>
        <v>1</v>
      </c>
      <c r="AG541" s="17">
        <f>data_survey!CO540</f>
        <v>1</v>
      </c>
      <c r="AH541" s="17">
        <f>data_survey!DA540</f>
        <v>0</v>
      </c>
      <c r="AI541" s="17">
        <f>data_survey!DC540</f>
        <v>0</v>
      </c>
      <c r="AJ541" s="17">
        <f>data_survey!DQ540</f>
        <v>0</v>
      </c>
      <c r="AK541" s="17">
        <f>data_survey!DF540</f>
        <v>1</v>
      </c>
      <c r="AL541" s="17">
        <f>if(AK541=1, data_survey!DN540, 0)</f>
        <v>2.5</v>
      </c>
      <c r="AM541" s="17">
        <f>data_survey!CM540</f>
        <v>6</v>
      </c>
      <c r="AN541" s="17">
        <f>data_survey!DH540</f>
        <v>1</v>
      </c>
      <c r="AO541" s="17">
        <f>data_survey!DJ540</f>
        <v>1</v>
      </c>
      <c r="AP541" s="17">
        <f>data_survey!DL540</f>
        <v>0</v>
      </c>
      <c r="AQ541" s="17">
        <f>data_survey!BC540</f>
        <v>4</v>
      </c>
      <c r="AR541" s="17">
        <f>data_survey!BD540</f>
        <v>3</v>
      </c>
      <c r="AS541" s="17">
        <f>data_survey!BE540</f>
        <v>3</v>
      </c>
      <c r="AT541" s="17">
        <f>data_survey!BF540</f>
        <v>1</v>
      </c>
      <c r="AU541" s="17">
        <f>data_survey!BG540</f>
        <v>4</v>
      </c>
      <c r="AV541" s="17">
        <f>data_survey!BH540</f>
        <v>4</v>
      </c>
      <c r="AW541" s="17">
        <f>data_survey!BI540</f>
        <v>4</v>
      </c>
      <c r="AX541" s="17">
        <f>data_survey!AP540</f>
        <v>3</v>
      </c>
      <c r="AY541" s="17">
        <f>data_survey!AQ540</f>
        <v>4</v>
      </c>
      <c r="AZ541" s="17">
        <f>data_survey!AR540</f>
        <v>4</v>
      </c>
      <c r="BA541" s="17">
        <f>data_survey!AS540</f>
        <v>4</v>
      </c>
      <c r="BB541" s="17">
        <f>data_survey!AT540</f>
        <v>2</v>
      </c>
      <c r="BC541" s="17">
        <f>data_survey!AU540</f>
        <v>4</v>
      </c>
      <c r="BD541" s="17">
        <f>data_survey!AV540</f>
        <v>1</v>
      </c>
      <c r="BE541" s="17">
        <f>data_survey!AW540</f>
        <v>1</v>
      </c>
      <c r="BF541" s="17">
        <f>data_survey!AX540</f>
        <v>2</v>
      </c>
      <c r="BG541" s="17"/>
    </row>
    <row r="542">
      <c r="A542" s="17">
        <f>if(data_survey!C541="Nam", 0, 1)</f>
        <v>0</v>
      </c>
      <c r="B542" s="17">
        <f>IFERROR(__xludf.DUMMYFUNCTION("LET(
  t, LOWER(TRIM(data_survey!E541)),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42" s="17">
        <f>IFERROR(__xludf.DUMMYFUNCTION("LET(
  t, LOWER(TRIM(data_survey!G541)),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42" s="17">
        <f>IFERROR(__xludf.DUMMYFUNCTION("LET(
  text, LOWER(data_survey!I541),
  IFERROR(
    IFS(
      REGEXMATCH(text,""ở cùng gia đình|ở trọ cùng gia đình""), 0,
      REGEXMATCH(text,""thuê trọ""), 1,
      REGEXMATCH(text,""ở ktx""), 2,
      REGEXMATCH(text,""có nhà tại khu vực đang học|c"&amp;"ó nhà|ở riêng tại chung cư""), 3,
      REGEXMATCH(text,""ở nhà người quen""), 4
    ),
  -1)
)"),1.0)</f>
        <v>1</v>
      </c>
      <c r="E542" s="17">
        <f>IFERROR(__xludf.DUMMYFUNCTION("LET(
  t, LOWER(TRIM(data_survey!K541)),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42" s="17">
        <f>IFERROR(__xludf.DUMMYFUNCTION("LET(
  t, LOWER(TRIM(data_survey!M541)),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42" s="17">
        <f>if(data_survey!O541="Có", 1, 0)</f>
        <v>1</v>
      </c>
      <c r="H542" s="17">
        <f>if(data_survey!R541="", 0, data_survey!R541)</f>
        <v>1</v>
      </c>
      <c r="I542" s="17">
        <f>data_survey!W541</f>
        <v>40</v>
      </c>
      <c r="J542" s="17">
        <f>if(data_survey!AF541="Không áp lực", 0, if(data_survey!AF541="Có chút áp lực", 1, if(data_survey!AF541="Áp lực nhiều", 2, 3)))</f>
        <v>2</v>
      </c>
      <c r="K542" s="17">
        <f>SWITCH(data_survey!AG541,
 "Không ảnh hưởng",0,
 "Có chút ảnh hưởng",1,
 "Ảnh hưởng nhiều",2,
 "Ảnh hưởng rất nhiều",3)</f>
        <v>2</v>
      </c>
      <c r="L542" s="17">
        <f>SWITCH(data_survey!AD541,
 "Không",0,
 "Có một chút",1,
 "Rất lo lắng",2)</f>
        <v>2</v>
      </c>
      <c r="M542" s="17">
        <f>SWITCH(data_survey!AE541,
 "Không",0,
 "Có một chút",1,
 "Nhiều",2)</f>
        <v>1</v>
      </c>
      <c r="N542" s="17">
        <f>data_survey!BV541</f>
        <v>1</v>
      </c>
      <c r="O542" s="17">
        <f>SWITCH(data_survey!BY541,
 "Không",0,
 "Có",1,
 "Nhiều",2)</f>
        <v>1</v>
      </c>
      <c r="P542" s="17">
        <f>if(data_survey!BW541="Không", 0, 1)</f>
        <v>1</v>
      </c>
      <c r="Q542" s="17">
        <f>IF(OR(
ISNUMBER(SEARCH("cha",data_survey!BX541)),
ISNUMBER(SEARCH("mẹ",data_survey!BX541)),
ISNUMBER(SEARCH("ba mẹ",data_survey!BX541)),
ISNUMBER(SEARCH("bame",data_survey!BX541)),
ISNUMBER(SEARCH("gia đình",data_survey!BX541)),
ISNUMBER(SEARCH("chị",data_survey!BX541)),
ISNUMBER(SEARCH("anh",data_survey!BX541)),
ISNUMBER(SEARCH("ông bà",data_survey!BX541)),
ISNUMBER(SEARCH("giám hộ",data_survey!BX541))
),1,
IF(OR(
ISNUMBER(SEARCH("bản thân",data_survey!BX541)),
ISNUMBER(SEARCH("tự mình",data_survey!BX541)),
ISNUMBER(SEARCH("tự bản thân",data_survey!BX541)),
ISNUMBER(SEARCH("tiền đi làm",data_survey!BX541)),
ISNUMBER(SEARCH("nghiên cứu khoa học",data_survey!BX541)),
ISNUMBER(SEARCH("một nửa lo",data_survey!BX541))
),2,
IF(OR(
ISNUMBER(SEARCH("học bổng",data_survey!BX541)),
ISNUMBER(SEARCH("giảm học phí",data_survey!BX541)),
ISNUMBER(SEARCH("không cần HP",data_survey!BX541)),
ISNUMBER(SEARCH("sư phạm",data_survey!BX541))
),3,4)))</f>
        <v>2</v>
      </c>
      <c r="R542" s="17">
        <f>data_survey!AN541</f>
        <v>1</v>
      </c>
      <c r="S542" s="17">
        <f>data_survey!AJ541</f>
        <v>0</v>
      </c>
      <c r="T542" s="17">
        <f>data_survey!AJ541</f>
        <v>0</v>
      </c>
      <c r="U542" s="17">
        <f>data_survey!CI541</f>
        <v>0</v>
      </c>
      <c r="V542" s="17">
        <f>data_survey!CG541</f>
        <v>0</v>
      </c>
      <c r="W542" s="17">
        <f>data_survey!CE541</f>
        <v>0</v>
      </c>
      <c r="X542" s="17">
        <f>data_survey!CC541</f>
        <v>1</v>
      </c>
      <c r="Y542" s="17">
        <f>data_survey!CA541</f>
        <v>1</v>
      </c>
      <c r="Z542" s="17">
        <f>data_survey!BN541</f>
        <v>1</v>
      </c>
      <c r="AA542" s="17">
        <f>data_survey!BP541</f>
        <v>0</v>
      </c>
      <c r="AB542" s="17">
        <f>data_survey!BQ541</f>
        <v>1</v>
      </c>
      <c r="AC542" s="17">
        <f>data_survey!BT541</f>
        <v>0</v>
      </c>
      <c r="AD542" s="17">
        <f>data_survey!CU541</f>
        <v>0</v>
      </c>
      <c r="AE542" s="17">
        <f>data_survey!CV541</f>
        <v>1</v>
      </c>
      <c r="AF542" s="17">
        <f>data_survey!CW541</f>
        <v>0</v>
      </c>
      <c r="AG542" s="17">
        <f>data_survey!CO541</f>
        <v>0</v>
      </c>
      <c r="AH542" s="17">
        <f>data_survey!DA541</f>
        <v>0</v>
      </c>
      <c r="AI542" s="17">
        <f>data_survey!DC541</f>
        <v>0</v>
      </c>
      <c r="AJ542" s="17">
        <f>data_survey!DQ541</f>
        <v>0</v>
      </c>
      <c r="AK542" s="17">
        <f>data_survey!DF541</f>
        <v>1</v>
      </c>
      <c r="AL542" s="17">
        <f>if(AK542=1, data_survey!DN541, 0)</f>
        <v>1.5</v>
      </c>
      <c r="AM542" s="17">
        <f>data_survey!CM541</f>
        <v>0.33</v>
      </c>
      <c r="AN542" s="17">
        <f>data_survey!DH541</f>
        <v>1</v>
      </c>
      <c r="AO542" s="17">
        <f>data_survey!DJ541</f>
        <v>0</v>
      </c>
      <c r="AP542" s="17">
        <f>data_survey!DL541</f>
        <v>0</v>
      </c>
      <c r="AQ542" s="17">
        <f>data_survey!BC541</f>
        <v>1</v>
      </c>
      <c r="AR542" s="17">
        <f>data_survey!BD541</f>
        <v>2</v>
      </c>
      <c r="AS542" s="17">
        <f>data_survey!BE541</f>
        <v>3</v>
      </c>
      <c r="AT542" s="17">
        <f>data_survey!BF541</f>
        <v>2</v>
      </c>
      <c r="AU542" s="17">
        <f>data_survey!BG541</f>
        <v>4</v>
      </c>
      <c r="AV542" s="17">
        <f>data_survey!BH541</f>
        <v>4</v>
      </c>
      <c r="AW542" s="17">
        <f>data_survey!BI541</f>
        <v>2</v>
      </c>
      <c r="AX542" s="17">
        <f>data_survey!AP541</f>
        <v>1</v>
      </c>
      <c r="AY542" s="17">
        <f>data_survey!AQ541</f>
        <v>1</v>
      </c>
      <c r="AZ542" s="17">
        <f>data_survey!AR541</f>
        <v>4</v>
      </c>
      <c r="BA542" s="17">
        <f>data_survey!AS541</f>
        <v>2</v>
      </c>
      <c r="BB542" s="17">
        <f>data_survey!AT541</f>
        <v>2</v>
      </c>
      <c r="BC542" s="17">
        <f>data_survey!AU541</f>
        <v>4</v>
      </c>
      <c r="BD542" s="17">
        <f>data_survey!AV541</f>
        <v>2</v>
      </c>
      <c r="BE542" s="17">
        <f>data_survey!AW541</f>
        <v>1</v>
      </c>
      <c r="BF542" s="17">
        <f>data_survey!AX541</f>
        <v>2</v>
      </c>
      <c r="BG542" s="17"/>
    </row>
    <row r="543">
      <c r="A543" s="17">
        <f>if(data_survey!C542="Nam", 0, 1)</f>
        <v>0</v>
      </c>
      <c r="B543" s="17">
        <f>IFERROR(__xludf.DUMMYFUNCTION("LET(
  t, LOWER(TRIM(data_survey!E542)),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43" s="17">
        <f>IFERROR(__xludf.DUMMYFUNCTION("LET(
  t, LOWER(TRIM(data_survey!G542)),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43" s="17">
        <f>IFERROR(__xludf.DUMMYFUNCTION("LET(
  text, LOWER(data_survey!I542),
  IFERROR(
    IFS(
      REGEXMATCH(text,""ở cùng gia đình|ở trọ cùng gia đình""), 0,
      REGEXMATCH(text,""thuê trọ""), 1,
      REGEXMATCH(text,""ở ktx""), 2,
      REGEXMATCH(text,""có nhà tại khu vực đang học|c"&amp;"ó nhà|ở riêng tại chung cư""), 3,
      REGEXMATCH(text,""ở nhà người quen""), 4
    ),
  -1)
)"),0.0)</f>
        <v>0</v>
      </c>
      <c r="E543" s="17">
        <f>IFERROR(__xludf.DUMMYFUNCTION("LET(
  t, LOWER(TRIM(data_survey!K542)),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43" s="17">
        <f>IFERROR(__xludf.DUMMYFUNCTION("LET(
  t, LOWER(TRIM(data_survey!M542)),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43" s="17">
        <f>if(data_survey!O542="Có", 1, 0)</f>
        <v>1</v>
      </c>
      <c r="H543" s="17">
        <f>if(data_survey!R542="", 0, data_survey!R542)</f>
        <v>3</v>
      </c>
      <c r="I543" s="17">
        <f>data_survey!W542</f>
        <v>0</v>
      </c>
      <c r="J543" s="17">
        <f>if(data_survey!AF542="Không áp lực", 0, if(data_survey!AF542="Có chút áp lực", 1, if(data_survey!AF542="Áp lực nhiều", 2, 3)))</f>
        <v>0</v>
      </c>
      <c r="K543" s="17">
        <f>SWITCH(data_survey!AG542,
 "Không ảnh hưởng",0,
 "Có chút ảnh hưởng",1,
 "Ảnh hưởng nhiều",2,
 "Ảnh hưởng rất nhiều",3)</f>
        <v>0</v>
      </c>
      <c r="L543" s="17">
        <f>SWITCH(data_survey!AD542,
 "Không",0,
 "Có một chút",1,
 "Rất lo lắng",2)</f>
        <v>0</v>
      </c>
      <c r="M543" s="17">
        <f>SWITCH(data_survey!AE542,
 "Không",0,
 "Có một chút",1,
 "Nhiều",2)</f>
        <v>0</v>
      </c>
      <c r="N543" s="17">
        <f>data_survey!BV542</f>
        <v>5</v>
      </c>
      <c r="O543" s="17">
        <f>SWITCH(data_survey!BY542,
 "Không",0,
 "Có",1,
 "Nhiều",2)</f>
        <v>0</v>
      </c>
      <c r="P543" s="17">
        <f>if(data_survey!BW542="Không", 0, 1)</f>
        <v>0</v>
      </c>
      <c r="Q543" s="17">
        <f>IF(OR(
ISNUMBER(SEARCH("cha",data_survey!BX542)),
ISNUMBER(SEARCH("mẹ",data_survey!BX542)),
ISNUMBER(SEARCH("ba mẹ",data_survey!BX542)),
ISNUMBER(SEARCH("bame",data_survey!BX542)),
ISNUMBER(SEARCH("gia đình",data_survey!BX542)),
ISNUMBER(SEARCH("chị",data_survey!BX542)),
ISNUMBER(SEARCH("anh",data_survey!BX542)),
ISNUMBER(SEARCH("ông bà",data_survey!BX542)),
ISNUMBER(SEARCH("giám hộ",data_survey!BX542))
),1,
IF(OR(
ISNUMBER(SEARCH("bản thân",data_survey!BX542)),
ISNUMBER(SEARCH("tự mình",data_survey!BX542)),
ISNUMBER(SEARCH("tự bản thân",data_survey!BX542)),
ISNUMBER(SEARCH("tiền đi làm",data_survey!BX542)),
ISNUMBER(SEARCH("nghiên cứu khoa học",data_survey!BX542)),
ISNUMBER(SEARCH("một nửa lo",data_survey!BX542))
),2,
IF(OR(
ISNUMBER(SEARCH("học bổng",data_survey!BX542)),
ISNUMBER(SEARCH("giảm học phí",data_survey!BX542)),
ISNUMBER(SEARCH("không cần HP",data_survey!BX542)),
ISNUMBER(SEARCH("sư phạm",data_survey!BX542))
),3,4)))</f>
        <v>1</v>
      </c>
      <c r="R543" s="17">
        <f>data_survey!AN542</f>
        <v>2</v>
      </c>
      <c r="S543" s="17">
        <f>data_survey!AJ542</f>
        <v>0</v>
      </c>
      <c r="T543" s="17">
        <f>data_survey!AJ542</f>
        <v>0</v>
      </c>
      <c r="U543" s="17">
        <f>data_survey!CI542</f>
        <v>0</v>
      </c>
      <c r="V543" s="17">
        <f>data_survey!CG542</f>
        <v>0</v>
      </c>
      <c r="W543" s="17">
        <f>data_survey!CE542</f>
        <v>0</v>
      </c>
      <c r="X543" s="17">
        <f>data_survey!CC542</f>
        <v>0</v>
      </c>
      <c r="Y543" s="17">
        <f>data_survey!CA542</f>
        <v>0</v>
      </c>
      <c r="Z543" s="17">
        <f>data_survey!BN542</f>
        <v>2</v>
      </c>
      <c r="AA543" s="17">
        <f>data_survey!BP542</f>
        <v>0</v>
      </c>
      <c r="AB543" s="17">
        <f>data_survey!BQ542</f>
        <v>1</v>
      </c>
      <c r="AC543" s="17">
        <f>data_survey!BT542</f>
        <v>0</v>
      </c>
      <c r="AD543" s="17">
        <f>data_survey!CU542</f>
        <v>0</v>
      </c>
      <c r="AE543" s="17">
        <f>data_survey!CV542</f>
        <v>0</v>
      </c>
      <c r="AF543" s="17">
        <f>data_survey!CW542</f>
        <v>0</v>
      </c>
      <c r="AG543" s="17">
        <f>data_survey!CO542</f>
        <v>0</v>
      </c>
      <c r="AH543" s="17">
        <f>data_survey!DA542</f>
        <v>0</v>
      </c>
      <c r="AI543" s="17">
        <f>data_survey!DC542</f>
        <v>0</v>
      </c>
      <c r="AJ543" s="17">
        <f>data_survey!DQ542</f>
        <v>0</v>
      </c>
      <c r="AK543" s="17">
        <f>data_survey!DF542</f>
        <v>1</v>
      </c>
      <c r="AL543" s="17">
        <f>if(AK543=1, data_survey!DN542, 0)</f>
        <v>1.5</v>
      </c>
      <c r="AM543" s="17">
        <f>data_survey!CM542</f>
        <v>6</v>
      </c>
      <c r="AN543" s="17">
        <f>data_survey!DH542</f>
        <v>1</v>
      </c>
      <c r="AO543" s="17">
        <f>data_survey!DJ542</f>
        <v>0</v>
      </c>
      <c r="AP543" s="17">
        <f>data_survey!DL542</f>
        <v>0</v>
      </c>
      <c r="AQ543" s="17">
        <f>data_survey!BC542</f>
        <v>1</v>
      </c>
      <c r="AR543" s="17">
        <f>data_survey!BD542</f>
        <v>2</v>
      </c>
      <c r="AS543" s="17">
        <f>data_survey!BE542</f>
        <v>2</v>
      </c>
      <c r="AT543" s="17">
        <f>data_survey!BF542</f>
        <v>1</v>
      </c>
      <c r="AU543" s="17">
        <f>data_survey!BG542</f>
        <v>2</v>
      </c>
      <c r="AV543" s="17">
        <f>data_survey!BH542</f>
        <v>4</v>
      </c>
      <c r="AW543" s="17">
        <f>data_survey!BI542</f>
        <v>1</v>
      </c>
      <c r="AX543" s="17">
        <f>data_survey!AP542</f>
        <v>3</v>
      </c>
      <c r="AY543" s="17">
        <f>data_survey!AQ542</f>
        <v>1</v>
      </c>
      <c r="AZ543" s="17">
        <f>data_survey!AR542</f>
        <v>1</v>
      </c>
      <c r="BA543" s="17">
        <f>data_survey!AS542</f>
        <v>2</v>
      </c>
      <c r="BB543" s="17">
        <f>data_survey!AT542</f>
        <v>1</v>
      </c>
      <c r="BC543" s="17">
        <f>data_survey!AU542</f>
        <v>1</v>
      </c>
      <c r="BD543" s="17">
        <f>data_survey!AV542</f>
        <v>4</v>
      </c>
      <c r="BE543" s="17">
        <f>data_survey!AW542</f>
        <v>2</v>
      </c>
      <c r="BF543" s="17">
        <f>data_survey!AX542</f>
        <v>1</v>
      </c>
      <c r="BG543" s="17"/>
    </row>
    <row r="544">
      <c r="A544" s="17">
        <f>if(data_survey!C543="Nam", 0, 1)</f>
        <v>0</v>
      </c>
      <c r="B544" s="17">
        <f>IFERROR(__xludf.DUMMYFUNCTION("LET(
  t, LOWER(TRIM(data_survey!E543)),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544" s="17">
        <f>IFERROR(__xludf.DUMMYFUNCTION("LET(
  t, LOWER(TRIM(data_survey!G543)),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44" s="17">
        <f>IFERROR(__xludf.DUMMYFUNCTION("LET(
  text, LOWER(data_survey!I543),
  IFERROR(
    IFS(
      REGEXMATCH(text,""ở cùng gia đình|ở trọ cùng gia đình""), 0,
      REGEXMATCH(text,""thuê trọ""), 1,
      REGEXMATCH(text,""ở ktx""), 2,
      REGEXMATCH(text,""có nhà tại khu vực đang học|c"&amp;"ó nhà|ở riêng tại chung cư""), 3,
      REGEXMATCH(text,""ở nhà người quen""), 4
    ),
  -1)
)"),3.0)</f>
        <v>3</v>
      </c>
      <c r="E544" s="17">
        <f>IFERROR(__xludf.DUMMYFUNCTION("LET(
  t, LOWER(TRIM(data_survey!K543)),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44" s="17">
        <f>IFERROR(__xludf.DUMMYFUNCTION("LET(
  t, LOWER(TRIM(data_survey!M543)),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44" s="17">
        <f>if(data_survey!O543="Có", 1, 0)</f>
        <v>0</v>
      </c>
      <c r="H544" s="17">
        <f>if(data_survey!R543="", 0, data_survey!R543)</f>
        <v>0</v>
      </c>
      <c r="I544" s="17">
        <f>data_survey!W543</f>
        <v>0</v>
      </c>
      <c r="J544" s="17">
        <f>if(data_survey!AF543="Không áp lực", 0, if(data_survey!AF543="Có chút áp lực", 1, if(data_survey!AF543="Áp lực nhiều", 2, 3)))</f>
        <v>0</v>
      </c>
      <c r="K544" s="17">
        <f>SWITCH(data_survey!AG543,
 "Không ảnh hưởng",0,
 "Có chút ảnh hưởng",1,
 "Ảnh hưởng nhiều",2,
 "Ảnh hưởng rất nhiều",3)</f>
        <v>0</v>
      </c>
      <c r="L544" s="17">
        <f>SWITCH(data_survey!AD543,
 "Không",0,
 "Có một chút",1,
 "Rất lo lắng",2)</f>
        <v>1</v>
      </c>
      <c r="M544" s="17">
        <f>SWITCH(data_survey!AE543,
 "Không",0,
 "Có một chút",1,
 "Nhiều",2)</f>
        <v>1</v>
      </c>
      <c r="N544" s="17">
        <f>data_survey!BV543</f>
        <v>5</v>
      </c>
      <c r="O544" s="17">
        <f>SWITCH(data_survey!BY543,
 "Không",0,
 "Có",1,
 "Nhiều",2)</f>
        <v>0</v>
      </c>
      <c r="P544" s="17">
        <f>if(data_survey!BW543="Không", 0, 1)</f>
        <v>0</v>
      </c>
      <c r="Q544" s="17">
        <f>IF(OR(
ISNUMBER(SEARCH("cha",data_survey!BX543)),
ISNUMBER(SEARCH("mẹ",data_survey!BX543)),
ISNUMBER(SEARCH("ba mẹ",data_survey!BX543)),
ISNUMBER(SEARCH("bame",data_survey!BX543)),
ISNUMBER(SEARCH("gia đình",data_survey!BX543)),
ISNUMBER(SEARCH("chị",data_survey!BX543)),
ISNUMBER(SEARCH("anh",data_survey!BX543)),
ISNUMBER(SEARCH("ông bà",data_survey!BX543)),
ISNUMBER(SEARCH("giám hộ",data_survey!BX543))
),1,
IF(OR(
ISNUMBER(SEARCH("bản thân",data_survey!BX543)),
ISNUMBER(SEARCH("tự mình",data_survey!BX543)),
ISNUMBER(SEARCH("tự bản thân",data_survey!BX543)),
ISNUMBER(SEARCH("tiền đi làm",data_survey!BX543)),
ISNUMBER(SEARCH("nghiên cứu khoa học",data_survey!BX543)),
ISNUMBER(SEARCH("một nửa lo",data_survey!BX543))
),2,
IF(OR(
ISNUMBER(SEARCH("học bổng",data_survey!BX543)),
ISNUMBER(SEARCH("giảm học phí",data_survey!BX543)),
ISNUMBER(SEARCH("không cần HP",data_survey!BX543)),
ISNUMBER(SEARCH("sư phạm",data_survey!BX543))
),3,4)))</f>
        <v>1</v>
      </c>
      <c r="R544" s="17">
        <f>data_survey!AN543</f>
        <v>0</v>
      </c>
      <c r="S544" s="17">
        <f>data_survey!AJ543</f>
        <v>0</v>
      </c>
      <c r="T544" s="17">
        <f>data_survey!AJ543</f>
        <v>0</v>
      </c>
      <c r="U544" s="17">
        <f>data_survey!CI543</f>
        <v>0</v>
      </c>
      <c r="V544" s="17">
        <f>data_survey!CG543</f>
        <v>0</v>
      </c>
      <c r="W544" s="17">
        <f>data_survey!CE543</f>
        <v>0</v>
      </c>
      <c r="X544" s="17">
        <f>data_survey!CC543</f>
        <v>1</v>
      </c>
      <c r="Y544" s="17">
        <f>data_survey!CA543</f>
        <v>0</v>
      </c>
      <c r="Z544" s="17">
        <f>data_survey!BN543</f>
        <v>1</v>
      </c>
      <c r="AA544" s="17">
        <f>data_survey!BP543</f>
        <v>0</v>
      </c>
      <c r="AB544" s="17">
        <f>data_survey!BQ543</f>
        <v>4</v>
      </c>
      <c r="AC544" s="17">
        <f>data_survey!BT543</f>
        <v>0</v>
      </c>
      <c r="AD544" s="17">
        <f>data_survey!CU543</f>
        <v>0</v>
      </c>
      <c r="AE544" s="17">
        <f>data_survey!CV543</f>
        <v>0</v>
      </c>
      <c r="AF544" s="17">
        <f>data_survey!CW543</f>
        <v>0</v>
      </c>
      <c r="AG544" s="17">
        <f>data_survey!CO543</f>
        <v>0</v>
      </c>
      <c r="AH544" s="17">
        <f>data_survey!DA543</f>
        <v>0</v>
      </c>
      <c r="AI544" s="17">
        <f>data_survey!DC543</f>
        <v>0</v>
      </c>
      <c r="AJ544" s="17">
        <f>data_survey!DQ543</f>
        <v>0</v>
      </c>
      <c r="AK544" s="17">
        <f>data_survey!DF543</f>
        <v>1</v>
      </c>
      <c r="AL544" s="17">
        <f>if(AK544=1, data_survey!DN543, 0)</f>
        <v>0.5</v>
      </c>
      <c r="AM544" s="17">
        <f>data_survey!CM543</f>
        <v>3.5</v>
      </c>
      <c r="AN544" s="17">
        <f>data_survey!DH543</f>
        <v>1</v>
      </c>
      <c r="AO544" s="17">
        <f>data_survey!DJ543</f>
        <v>0</v>
      </c>
      <c r="AP544" s="17">
        <f>data_survey!DL543</f>
        <v>0</v>
      </c>
      <c r="AQ544" s="17">
        <f>data_survey!BC543</f>
        <v>2</v>
      </c>
      <c r="AR544" s="17">
        <f>data_survey!BD543</f>
        <v>1</v>
      </c>
      <c r="AS544" s="17">
        <f>data_survey!BE543</f>
        <v>2</v>
      </c>
      <c r="AT544" s="17">
        <f>data_survey!BF543</f>
        <v>2</v>
      </c>
      <c r="AU544" s="17">
        <f>data_survey!BG543</f>
        <v>2</v>
      </c>
      <c r="AV544" s="17">
        <f>data_survey!BH543</f>
        <v>2</v>
      </c>
      <c r="AW544" s="17">
        <f>data_survey!BI543</f>
        <v>1</v>
      </c>
      <c r="AX544" s="17">
        <f>data_survey!AP543</f>
        <v>2</v>
      </c>
      <c r="AY544" s="17">
        <f>data_survey!AQ543</f>
        <v>1</v>
      </c>
      <c r="AZ544" s="17">
        <f>data_survey!AR543</f>
        <v>2</v>
      </c>
      <c r="BA544" s="17">
        <f>data_survey!AS543</f>
        <v>2</v>
      </c>
      <c r="BB544" s="17">
        <f>data_survey!AT543</f>
        <v>2</v>
      </c>
      <c r="BC544" s="17">
        <f>data_survey!AU543</f>
        <v>1</v>
      </c>
      <c r="BD544" s="17">
        <f>data_survey!AV543</f>
        <v>1</v>
      </c>
      <c r="BE544" s="17">
        <f>data_survey!AW543</f>
        <v>1</v>
      </c>
      <c r="BF544" s="17">
        <f>data_survey!AX543</f>
        <v>1</v>
      </c>
      <c r="BG544" s="17"/>
    </row>
    <row r="545">
      <c r="A545" s="17">
        <f>if(data_survey!C544="Nam", 0, 1)</f>
        <v>0</v>
      </c>
      <c r="B545" s="17">
        <f>IFERROR(__xludf.DUMMYFUNCTION("LET(
  t, LOWER(TRIM(data_survey!E544)),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45" s="17">
        <f>IFERROR(__xludf.DUMMYFUNCTION("LET(
  t, LOWER(TRIM(data_survey!G544)),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45" s="17">
        <f>IFERROR(__xludf.DUMMYFUNCTION("LET(
  text, LOWER(data_survey!I544),
  IFERROR(
    IFS(
      REGEXMATCH(text,""ở cùng gia đình|ở trọ cùng gia đình""), 0,
      REGEXMATCH(text,""thuê trọ""), 1,
      REGEXMATCH(text,""ở ktx""), 2,
      REGEXMATCH(text,""có nhà tại khu vực đang học|c"&amp;"ó nhà|ở riêng tại chung cư""), 3,
      REGEXMATCH(text,""ở nhà người quen""), 4
    ),
  -1)
)"),0.0)</f>
        <v>0</v>
      </c>
      <c r="E545" s="17">
        <f>IFERROR(__xludf.DUMMYFUNCTION("LET(
  t, LOWER(TRIM(data_survey!K544)),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45" s="17">
        <f>IFERROR(__xludf.DUMMYFUNCTION("LET(
  t, LOWER(TRIM(data_survey!M544)),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45" s="17">
        <f>if(data_survey!O544="Có", 1, 0)</f>
        <v>0</v>
      </c>
      <c r="H545" s="17">
        <f>if(data_survey!R544="", 0, data_survey!R544)</f>
        <v>0</v>
      </c>
      <c r="I545" s="17">
        <f>data_survey!W544</f>
        <v>0</v>
      </c>
      <c r="J545" s="17">
        <f>if(data_survey!AF544="Không áp lực", 0, if(data_survey!AF544="Có chút áp lực", 1, if(data_survey!AF544="Áp lực nhiều", 2, 3)))</f>
        <v>1</v>
      </c>
      <c r="K545" s="17">
        <f>SWITCH(data_survey!AG544,
 "Không ảnh hưởng",0,
 "Có chút ảnh hưởng",1,
 "Ảnh hưởng nhiều",2,
 "Ảnh hưởng rất nhiều",3)</f>
        <v>1</v>
      </c>
      <c r="L545" s="17">
        <f>SWITCH(data_survey!AD544,
 "Không",0,
 "Có một chút",1,
 "Rất lo lắng",2)</f>
        <v>0</v>
      </c>
      <c r="M545" s="17">
        <f>SWITCH(data_survey!AE544,
 "Không",0,
 "Có một chút",1,
 "Nhiều",2)</f>
        <v>0</v>
      </c>
      <c r="N545" s="17">
        <f>data_survey!BV544</f>
        <v>1</v>
      </c>
      <c r="O545" s="17">
        <f>SWITCH(data_survey!BY544,
 "Không",0,
 "Có",1,
 "Nhiều",2)</f>
        <v>0</v>
      </c>
      <c r="P545" s="17">
        <f>if(data_survey!BW544="Không", 0, 1)</f>
        <v>1</v>
      </c>
      <c r="Q545" s="17">
        <f>IF(OR(
ISNUMBER(SEARCH("cha",data_survey!BX544)),
ISNUMBER(SEARCH("mẹ",data_survey!BX544)),
ISNUMBER(SEARCH("ba mẹ",data_survey!BX544)),
ISNUMBER(SEARCH("bame",data_survey!BX544)),
ISNUMBER(SEARCH("gia đình",data_survey!BX544)),
ISNUMBER(SEARCH("chị",data_survey!BX544)),
ISNUMBER(SEARCH("anh",data_survey!BX544)),
ISNUMBER(SEARCH("ông bà",data_survey!BX544)),
ISNUMBER(SEARCH("giám hộ",data_survey!BX544))
),1,
IF(OR(
ISNUMBER(SEARCH("bản thân",data_survey!BX544)),
ISNUMBER(SEARCH("tự mình",data_survey!BX544)),
ISNUMBER(SEARCH("tự bản thân",data_survey!BX544)),
ISNUMBER(SEARCH("tiền đi làm",data_survey!BX544)),
ISNUMBER(SEARCH("nghiên cứu khoa học",data_survey!BX544)),
ISNUMBER(SEARCH("một nửa lo",data_survey!BX544))
),2,
IF(OR(
ISNUMBER(SEARCH("học bổng",data_survey!BX544)),
ISNUMBER(SEARCH("giảm học phí",data_survey!BX544)),
ISNUMBER(SEARCH("không cần HP",data_survey!BX544)),
ISNUMBER(SEARCH("sư phạm",data_survey!BX544))
),3,4)))</f>
        <v>1</v>
      </c>
      <c r="R545" s="17">
        <f>data_survey!AN544</f>
        <v>0</v>
      </c>
      <c r="S545" s="17">
        <f>data_survey!AJ544</f>
        <v>0</v>
      </c>
      <c r="T545" s="17">
        <f>data_survey!AJ544</f>
        <v>0</v>
      </c>
      <c r="U545" s="17">
        <f>data_survey!CI544</f>
        <v>1</v>
      </c>
      <c r="V545" s="17">
        <f>data_survey!CG544</f>
        <v>1</v>
      </c>
      <c r="W545" s="17">
        <f>data_survey!CE544</f>
        <v>1</v>
      </c>
      <c r="X545" s="17">
        <f>data_survey!CC544</f>
        <v>2</v>
      </c>
      <c r="Y545" s="17">
        <f>data_survey!CA544</f>
        <v>2</v>
      </c>
      <c r="Z545" s="17">
        <f>data_survey!BN544</f>
        <v>1</v>
      </c>
      <c r="AA545" s="17">
        <f>data_survey!BP544</f>
        <v>0</v>
      </c>
      <c r="AB545" s="17">
        <f>data_survey!BQ544</f>
        <v>2</v>
      </c>
      <c r="AC545" s="17">
        <f>data_survey!BT544</f>
        <v>1</v>
      </c>
      <c r="AD545" s="17">
        <f>data_survey!CU544</f>
        <v>0</v>
      </c>
      <c r="AE545" s="17">
        <f>data_survey!CV544</f>
        <v>1</v>
      </c>
      <c r="AF545" s="17">
        <f>data_survey!CW544</f>
        <v>0</v>
      </c>
      <c r="AG545" s="17">
        <f>data_survey!CO544</f>
        <v>0</v>
      </c>
      <c r="AH545" s="17">
        <f>data_survey!DA544</f>
        <v>0</v>
      </c>
      <c r="AI545" s="17">
        <f>data_survey!DC544</f>
        <v>1</v>
      </c>
      <c r="AJ545" s="17">
        <f>data_survey!DQ544</f>
        <v>0</v>
      </c>
      <c r="AK545" s="17">
        <f>data_survey!DF544</f>
        <v>0</v>
      </c>
      <c r="AL545" s="17">
        <f>if(AK545=1, data_survey!DN544, 0)</f>
        <v>0</v>
      </c>
      <c r="AM545" s="17">
        <f>data_survey!CM544</f>
        <v>1.5</v>
      </c>
      <c r="AN545" s="17">
        <f>data_survey!DH544</f>
        <v>0</v>
      </c>
      <c r="AO545" s="17">
        <f>data_survey!DJ544</f>
        <v>0</v>
      </c>
      <c r="AP545" s="17">
        <f>data_survey!DL544</f>
        <v>0</v>
      </c>
      <c r="AQ545" s="17">
        <f>data_survey!BC544</f>
        <v>2</v>
      </c>
      <c r="AR545" s="17">
        <f>data_survey!BD544</f>
        <v>2</v>
      </c>
      <c r="AS545" s="17">
        <f>data_survey!BE544</f>
        <v>3</v>
      </c>
      <c r="AT545" s="17">
        <f>data_survey!BF544</f>
        <v>2</v>
      </c>
      <c r="AU545" s="17">
        <f>data_survey!BG544</f>
        <v>2</v>
      </c>
      <c r="AV545" s="17">
        <f>data_survey!BH544</f>
        <v>1</v>
      </c>
      <c r="AW545" s="17">
        <f>data_survey!BI544</f>
        <v>2</v>
      </c>
      <c r="AX545" s="17">
        <f>data_survey!AP544</f>
        <v>3</v>
      </c>
      <c r="AY545" s="17">
        <f>data_survey!AQ544</f>
        <v>3</v>
      </c>
      <c r="AZ545" s="17">
        <f>data_survey!AR544</f>
        <v>2</v>
      </c>
      <c r="BA545" s="17">
        <f>data_survey!AS544</f>
        <v>3</v>
      </c>
      <c r="BB545" s="17">
        <f>data_survey!AT544</f>
        <v>2</v>
      </c>
      <c r="BC545" s="17">
        <f>data_survey!AU544</f>
        <v>3</v>
      </c>
      <c r="BD545" s="17">
        <f>data_survey!AV544</f>
        <v>1</v>
      </c>
      <c r="BE545" s="17">
        <f>data_survey!AW544</f>
        <v>1</v>
      </c>
      <c r="BF545" s="17">
        <f>data_survey!AX544</f>
        <v>2</v>
      </c>
      <c r="BG545" s="17"/>
    </row>
    <row r="546">
      <c r="A546" s="17">
        <f>if(data_survey!C545="Nam", 0, 1)</f>
        <v>1</v>
      </c>
      <c r="B546" s="17">
        <f>IFERROR(__xludf.DUMMYFUNCTION("LET(
  t, LOWER(TRIM(data_survey!E545)),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46" s="17">
        <f>IFERROR(__xludf.DUMMYFUNCTION("LET(
  t, LOWER(TRIM(data_survey!G545)),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46" s="17">
        <f>IFERROR(__xludf.DUMMYFUNCTION("LET(
  text, LOWER(data_survey!I545),
  IFERROR(
    IFS(
      REGEXMATCH(text,""ở cùng gia đình|ở trọ cùng gia đình""), 0,
      REGEXMATCH(text,""thuê trọ""), 1,
      REGEXMATCH(text,""ở ktx""), 2,
      REGEXMATCH(text,""có nhà tại khu vực đang học|c"&amp;"ó nhà|ở riêng tại chung cư""), 3,
      REGEXMATCH(text,""ở nhà người quen""), 4
    ),
  -1)
)"),0.0)</f>
        <v>0</v>
      </c>
      <c r="E546" s="17">
        <f>IFERROR(__xludf.DUMMYFUNCTION("LET(
  t, LOWER(TRIM(data_survey!K545)),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46" s="17">
        <f>IFERROR(__xludf.DUMMYFUNCTION("LET(
  t, LOWER(TRIM(data_survey!M545)),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46" s="17">
        <f>if(data_survey!O545="Có", 1, 0)</f>
        <v>1</v>
      </c>
      <c r="H546" s="17">
        <f>if(data_survey!R545="", 0, data_survey!R545)</f>
        <v>1</v>
      </c>
      <c r="I546" s="17">
        <f>data_survey!W545</f>
        <v>25</v>
      </c>
      <c r="J546" s="17">
        <f>if(data_survey!AF545="Không áp lực", 0, if(data_survey!AF545="Có chút áp lực", 1, if(data_survey!AF545="Áp lực nhiều", 2, 3)))</f>
        <v>0</v>
      </c>
      <c r="K546" s="17">
        <f>SWITCH(data_survey!AG545,
 "Không ảnh hưởng",0,
 "Có chút ảnh hưởng",1,
 "Ảnh hưởng nhiều",2,
 "Ảnh hưởng rất nhiều",3)</f>
        <v>1</v>
      </c>
      <c r="L546" s="17">
        <f>SWITCH(data_survey!AD545,
 "Không",0,
 "Có một chút",1,
 "Rất lo lắng",2)</f>
        <v>2</v>
      </c>
      <c r="M546" s="17">
        <f>SWITCH(data_survey!AE545,
 "Không",0,
 "Có một chút",1,
 "Nhiều",2)</f>
        <v>0</v>
      </c>
      <c r="N546" s="17">
        <f>data_survey!BV545</f>
        <v>1</v>
      </c>
      <c r="O546" s="17">
        <f>SWITCH(data_survey!BY545,
 "Không",0,
 "Có",1,
 "Nhiều",2)</f>
        <v>1</v>
      </c>
      <c r="P546" s="17">
        <f>if(data_survey!BW545="Không", 0, 1)</f>
        <v>1</v>
      </c>
      <c r="Q546" s="17">
        <f>IF(OR(
ISNUMBER(SEARCH("cha",data_survey!BX545)),
ISNUMBER(SEARCH("mẹ",data_survey!BX545)),
ISNUMBER(SEARCH("ba mẹ",data_survey!BX545)),
ISNUMBER(SEARCH("bame",data_survey!BX545)),
ISNUMBER(SEARCH("gia đình",data_survey!BX545)),
ISNUMBER(SEARCH("chị",data_survey!BX545)),
ISNUMBER(SEARCH("anh",data_survey!BX545)),
ISNUMBER(SEARCH("ông bà",data_survey!BX545)),
ISNUMBER(SEARCH("giám hộ",data_survey!BX545))
),1,
IF(OR(
ISNUMBER(SEARCH("bản thân",data_survey!BX545)),
ISNUMBER(SEARCH("tự mình",data_survey!BX545)),
ISNUMBER(SEARCH("tự bản thân",data_survey!BX545)),
ISNUMBER(SEARCH("tiền đi làm",data_survey!BX545)),
ISNUMBER(SEARCH("nghiên cứu khoa học",data_survey!BX545)),
ISNUMBER(SEARCH("một nửa lo",data_survey!BX545))
),2,
IF(OR(
ISNUMBER(SEARCH("học bổng",data_survey!BX545)),
ISNUMBER(SEARCH("giảm học phí",data_survey!BX545)),
ISNUMBER(SEARCH("không cần HP",data_survey!BX545)),
ISNUMBER(SEARCH("sư phạm",data_survey!BX545))
),3,4)))</f>
        <v>2</v>
      </c>
      <c r="R546" s="17">
        <f>data_survey!AN545</f>
        <v>0</v>
      </c>
      <c r="S546" s="17">
        <f>data_survey!AJ545</f>
        <v>0</v>
      </c>
      <c r="T546" s="17">
        <f>data_survey!AJ545</f>
        <v>0</v>
      </c>
      <c r="U546" s="17">
        <f>data_survey!CI545</f>
        <v>2</v>
      </c>
      <c r="V546" s="17">
        <f>data_survey!CG545</f>
        <v>2</v>
      </c>
      <c r="W546" s="17">
        <f>data_survey!CE545</f>
        <v>2</v>
      </c>
      <c r="X546" s="17">
        <f>data_survey!CC545</f>
        <v>2</v>
      </c>
      <c r="Y546" s="17">
        <f>data_survey!CA545</f>
        <v>1</v>
      </c>
      <c r="Z546" s="17">
        <f>data_survey!BN545</f>
        <v>3</v>
      </c>
      <c r="AA546" s="17">
        <f>data_survey!BP545</f>
        <v>1</v>
      </c>
      <c r="AB546" s="17">
        <f>data_survey!BQ545</f>
        <v>6</v>
      </c>
      <c r="AC546" s="17">
        <f>data_survey!BT545</f>
        <v>1</v>
      </c>
      <c r="AD546" s="17">
        <f>data_survey!CU545</f>
        <v>0</v>
      </c>
      <c r="AE546" s="17">
        <f>data_survey!CV545</f>
        <v>1</v>
      </c>
      <c r="AF546" s="17">
        <f>data_survey!CW545</f>
        <v>0</v>
      </c>
      <c r="AG546" s="17">
        <f>data_survey!CO545</f>
        <v>1</v>
      </c>
      <c r="AH546" s="17">
        <f>data_survey!DA545</f>
        <v>0</v>
      </c>
      <c r="AI546" s="17">
        <f>data_survey!DC545</f>
        <v>0</v>
      </c>
      <c r="AJ546" s="17">
        <f>data_survey!DQ545</f>
        <v>0</v>
      </c>
      <c r="AK546" s="17">
        <f>data_survey!DF545</f>
        <v>1</v>
      </c>
      <c r="AL546" s="17">
        <f>if(AK546=1, data_survey!DN545, 0)</f>
        <v>0.5</v>
      </c>
      <c r="AM546" s="17">
        <f>data_survey!CM545</f>
        <v>3.5</v>
      </c>
      <c r="AN546" s="17">
        <f>data_survey!DH545</f>
        <v>0</v>
      </c>
      <c r="AO546" s="17">
        <f>data_survey!DJ545</f>
        <v>0</v>
      </c>
      <c r="AP546" s="17">
        <f>data_survey!DL545</f>
        <v>0</v>
      </c>
      <c r="AQ546" s="17">
        <f>data_survey!BC545</f>
        <v>2</v>
      </c>
      <c r="AR546" s="17">
        <f>data_survey!BD545</f>
        <v>2</v>
      </c>
      <c r="AS546" s="17">
        <f>data_survey!BE545</f>
        <v>4</v>
      </c>
      <c r="AT546" s="17">
        <f>data_survey!BF545</f>
        <v>4</v>
      </c>
      <c r="AU546" s="17">
        <f>data_survey!BG545</f>
        <v>4</v>
      </c>
      <c r="AV546" s="17">
        <f>data_survey!BH545</f>
        <v>2</v>
      </c>
      <c r="AW546" s="17">
        <f>data_survey!BI545</f>
        <v>2</v>
      </c>
      <c r="AX546" s="17">
        <f>data_survey!AP545</f>
        <v>4</v>
      </c>
      <c r="AY546" s="17">
        <f>data_survey!AQ545</f>
        <v>2</v>
      </c>
      <c r="AZ546" s="17">
        <f>data_survey!AR545</f>
        <v>3</v>
      </c>
      <c r="BA546" s="17">
        <f>data_survey!AS545</f>
        <v>4</v>
      </c>
      <c r="BB546" s="17">
        <f>data_survey!AT545</f>
        <v>4</v>
      </c>
      <c r="BC546" s="17">
        <f>data_survey!AU545</f>
        <v>2</v>
      </c>
      <c r="BD546" s="17">
        <f>data_survey!AV545</f>
        <v>1</v>
      </c>
      <c r="BE546" s="17">
        <f>data_survey!AW545</f>
        <v>2</v>
      </c>
      <c r="BF546" s="17">
        <f>data_survey!AX545</f>
        <v>2</v>
      </c>
      <c r="BG546" s="17"/>
    </row>
    <row r="547">
      <c r="A547" s="17">
        <f>if(data_survey!C546="Nam", 0, 1)</f>
        <v>0</v>
      </c>
      <c r="B547" s="17">
        <f>IFERROR(__xludf.DUMMYFUNCTION("LET(
  t, LOWER(TRIM(data_survey!E546)),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47" s="17">
        <f>IFERROR(__xludf.DUMMYFUNCTION("LET(
  t, LOWER(TRIM(data_survey!G546)),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47" s="17">
        <f>IFERROR(__xludf.DUMMYFUNCTION("LET(
  text, LOWER(data_survey!I546),
  IFERROR(
    IFS(
      REGEXMATCH(text,""ở cùng gia đình|ở trọ cùng gia đình""), 0,
      REGEXMATCH(text,""thuê trọ""), 1,
      REGEXMATCH(text,""ở ktx""), 2,
      REGEXMATCH(text,""có nhà tại khu vực đang học|c"&amp;"ó nhà|ở riêng tại chung cư""), 3,
      REGEXMATCH(text,""ở nhà người quen""), 4
    ),
  -1)
)"),2.0)</f>
        <v>2</v>
      </c>
      <c r="E547" s="17">
        <f>IFERROR(__xludf.DUMMYFUNCTION("LET(
  t, LOWER(TRIM(data_survey!K546)),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47" s="17">
        <f>IFERROR(__xludf.DUMMYFUNCTION("LET(
  t, LOWER(TRIM(data_survey!M546)),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47" s="17">
        <f>if(data_survey!O546="Có", 1, 0)</f>
        <v>0</v>
      </c>
      <c r="H547" s="17">
        <f>if(data_survey!R546="", 0, data_survey!R546)</f>
        <v>0</v>
      </c>
      <c r="I547" s="17">
        <f>data_survey!W546</f>
        <v>0</v>
      </c>
      <c r="J547" s="17">
        <f>if(data_survey!AF546="Không áp lực", 0, if(data_survey!AF546="Có chút áp lực", 1, if(data_survey!AF546="Áp lực nhiều", 2, 3)))</f>
        <v>2</v>
      </c>
      <c r="K547" s="17">
        <f>SWITCH(data_survey!AG546,
 "Không ảnh hưởng",0,
 "Có chút ảnh hưởng",1,
 "Ảnh hưởng nhiều",2,
 "Ảnh hưởng rất nhiều",3)</f>
        <v>1</v>
      </c>
      <c r="L547" s="17">
        <f>SWITCH(data_survey!AD546,
 "Không",0,
 "Có một chút",1,
 "Rất lo lắng",2)</f>
        <v>2</v>
      </c>
      <c r="M547" s="17">
        <f>SWITCH(data_survey!AE546,
 "Không",0,
 "Có một chút",1,
 "Nhiều",2)</f>
        <v>0</v>
      </c>
      <c r="N547" s="17">
        <f>data_survey!BV546</f>
        <v>2</v>
      </c>
      <c r="O547" s="17">
        <f>SWITCH(data_survey!BY546,
 "Không",0,
 "Có",1,
 "Nhiều",2)</f>
        <v>0</v>
      </c>
      <c r="P547" s="17">
        <f>if(data_survey!BW546="Không", 0, 1)</f>
        <v>1</v>
      </c>
      <c r="Q547" s="17">
        <f>IF(OR(
ISNUMBER(SEARCH("cha",data_survey!BX546)),
ISNUMBER(SEARCH("mẹ",data_survey!BX546)),
ISNUMBER(SEARCH("ba mẹ",data_survey!BX546)),
ISNUMBER(SEARCH("bame",data_survey!BX546)),
ISNUMBER(SEARCH("gia đình",data_survey!BX546)),
ISNUMBER(SEARCH("chị",data_survey!BX546)),
ISNUMBER(SEARCH("anh",data_survey!BX546)),
ISNUMBER(SEARCH("ông bà",data_survey!BX546)),
ISNUMBER(SEARCH("giám hộ",data_survey!BX546))
),1,
IF(OR(
ISNUMBER(SEARCH("bản thân",data_survey!BX546)),
ISNUMBER(SEARCH("tự mình",data_survey!BX546)),
ISNUMBER(SEARCH("tự bản thân",data_survey!BX546)),
ISNUMBER(SEARCH("tiền đi làm",data_survey!BX546)),
ISNUMBER(SEARCH("nghiên cứu khoa học",data_survey!BX546)),
ISNUMBER(SEARCH("một nửa lo",data_survey!BX546))
),2,
IF(OR(
ISNUMBER(SEARCH("học bổng",data_survey!BX546)),
ISNUMBER(SEARCH("giảm học phí",data_survey!BX546)),
ISNUMBER(SEARCH("không cần HP",data_survey!BX546)),
ISNUMBER(SEARCH("sư phạm",data_survey!BX546))
),3,4)))</f>
        <v>1</v>
      </c>
      <c r="R547" s="17">
        <f>data_survey!AN546</f>
        <v>0</v>
      </c>
      <c r="S547" s="17">
        <f>data_survey!AJ546</f>
        <v>1</v>
      </c>
      <c r="T547" s="17">
        <f>data_survey!AJ546</f>
        <v>1</v>
      </c>
      <c r="U547" s="17">
        <f>data_survey!CI546</f>
        <v>0</v>
      </c>
      <c r="V547" s="17">
        <f>data_survey!CG546</f>
        <v>0</v>
      </c>
      <c r="W547" s="17">
        <f>data_survey!CE546</f>
        <v>1</v>
      </c>
      <c r="X547" s="17">
        <f>data_survey!CC546</f>
        <v>1</v>
      </c>
      <c r="Y547" s="17">
        <f>data_survey!CA546</f>
        <v>0</v>
      </c>
      <c r="Z547" s="17">
        <f>data_survey!BN546</f>
        <v>3</v>
      </c>
      <c r="AA547" s="17">
        <f>data_survey!BP546</f>
        <v>1</v>
      </c>
      <c r="AB547" s="17">
        <f>data_survey!BQ546</f>
        <v>1</v>
      </c>
      <c r="AC547" s="17">
        <f>data_survey!BT546</f>
        <v>0</v>
      </c>
      <c r="AD547" s="17">
        <f>data_survey!CU546</f>
        <v>1</v>
      </c>
      <c r="AE547" s="17">
        <f>data_survey!CV546</f>
        <v>1</v>
      </c>
      <c r="AF547" s="17">
        <f>data_survey!CW546</f>
        <v>1</v>
      </c>
      <c r="AG547" s="17">
        <f>data_survey!CO546</f>
        <v>0</v>
      </c>
      <c r="AH547" s="17">
        <f>data_survey!DA546</f>
        <v>0</v>
      </c>
      <c r="AI547" s="17">
        <f>data_survey!DC546</f>
        <v>0</v>
      </c>
      <c r="AJ547" s="17">
        <f>data_survey!DQ546</f>
        <v>0</v>
      </c>
      <c r="AK547" s="17">
        <f>data_survey!DF546</f>
        <v>0</v>
      </c>
      <c r="AL547" s="17">
        <f>if(AK547=1, data_survey!DN546, 0)</f>
        <v>0</v>
      </c>
      <c r="AM547" s="17">
        <f>data_survey!CM546</f>
        <v>0.33</v>
      </c>
      <c r="AN547" s="17">
        <f>data_survey!DH546</f>
        <v>0</v>
      </c>
      <c r="AO547" s="17">
        <f>data_survey!DJ546</f>
        <v>0</v>
      </c>
      <c r="AP547" s="17">
        <f>data_survey!DL546</f>
        <v>0</v>
      </c>
      <c r="AQ547" s="17">
        <f>data_survey!BC546</f>
        <v>2</v>
      </c>
      <c r="AR547" s="17">
        <f>data_survey!BD546</f>
        <v>2</v>
      </c>
      <c r="AS547" s="17">
        <f>data_survey!BE546</f>
        <v>1</v>
      </c>
      <c r="AT547" s="17">
        <f>data_survey!BF546</f>
        <v>3</v>
      </c>
      <c r="AU547" s="17">
        <f>data_survey!BG546</f>
        <v>1</v>
      </c>
      <c r="AV547" s="17">
        <f>data_survey!BH546</f>
        <v>1</v>
      </c>
      <c r="AW547" s="17">
        <f>data_survey!BI546</f>
        <v>1</v>
      </c>
      <c r="AX547" s="17">
        <f>data_survey!AP546</f>
        <v>2</v>
      </c>
      <c r="AY547" s="17">
        <f>data_survey!AQ546</f>
        <v>1</v>
      </c>
      <c r="AZ547" s="17">
        <f>data_survey!AR546</f>
        <v>2</v>
      </c>
      <c r="BA547" s="17">
        <f>data_survey!AS546</f>
        <v>2</v>
      </c>
      <c r="BB547" s="17">
        <f>data_survey!AT546</f>
        <v>1</v>
      </c>
      <c r="BC547" s="17">
        <f>data_survey!AU546</f>
        <v>2</v>
      </c>
      <c r="BD547" s="17">
        <f>data_survey!AV546</f>
        <v>1</v>
      </c>
      <c r="BE547" s="17">
        <f>data_survey!AW546</f>
        <v>1</v>
      </c>
      <c r="BF547" s="17">
        <f>data_survey!AX546</f>
        <v>1</v>
      </c>
      <c r="BG547" s="17"/>
    </row>
    <row r="548">
      <c r="A548" s="17">
        <f>if(data_survey!C547="Nam", 0, 1)</f>
        <v>1</v>
      </c>
      <c r="B548" s="17">
        <f>IFERROR(__xludf.DUMMYFUNCTION("LET(
  t, LOWER(TRIM(data_survey!E547)),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48" s="17">
        <f>IFERROR(__xludf.DUMMYFUNCTION("LET(
  t, LOWER(TRIM(data_survey!G547)),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48" s="17">
        <f>IFERROR(__xludf.DUMMYFUNCTION("LET(
  text, LOWER(data_survey!I547),
  IFERROR(
    IFS(
      REGEXMATCH(text,""ở cùng gia đình|ở trọ cùng gia đình""), 0,
      REGEXMATCH(text,""thuê trọ""), 1,
      REGEXMATCH(text,""ở ktx""), 2,
      REGEXMATCH(text,""có nhà tại khu vực đang học|c"&amp;"ó nhà|ở riêng tại chung cư""), 3,
      REGEXMATCH(text,""ở nhà người quen""), 4
    ),
  -1)
)"),0.0)</f>
        <v>0</v>
      </c>
      <c r="E548" s="17">
        <f>IFERROR(__xludf.DUMMYFUNCTION("LET(
  t, LOWER(TRIM(data_survey!K547)),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48" s="17">
        <f>IFERROR(__xludf.DUMMYFUNCTION("LET(
  t, LOWER(TRIM(data_survey!M547)),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48" s="17">
        <f>if(data_survey!O547="Có", 1, 0)</f>
        <v>0</v>
      </c>
      <c r="H548" s="17">
        <f>if(data_survey!R547="", 0, data_survey!R547)</f>
        <v>0</v>
      </c>
      <c r="I548" s="17">
        <f>data_survey!W547</f>
        <v>0</v>
      </c>
      <c r="J548" s="17">
        <f>if(data_survey!AF547="Không áp lực", 0, if(data_survey!AF547="Có chút áp lực", 1, if(data_survey!AF547="Áp lực nhiều", 2, 3)))</f>
        <v>2</v>
      </c>
      <c r="K548" s="17">
        <f>SWITCH(data_survey!AG547,
 "Không ảnh hưởng",0,
 "Có chút ảnh hưởng",1,
 "Ảnh hưởng nhiều",2,
 "Ảnh hưởng rất nhiều",3)</f>
        <v>1</v>
      </c>
      <c r="L548" s="17">
        <f>SWITCH(data_survey!AD547,
 "Không",0,
 "Có một chút",1,
 "Rất lo lắng",2)</f>
        <v>2</v>
      </c>
      <c r="M548" s="17">
        <f>SWITCH(data_survey!AE547,
 "Không",0,
 "Có một chút",1,
 "Nhiều",2)</f>
        <v>1</v>
      </c>
      <c r="N548" s="17">
        <f>data_survey!BV547</f>
        <v>2</v>
      </c>
      <c r="O548" s="17">
        <f>SWITCH(data_survey!BY547,
 "Không",0,
 "Có",1,
 "Nhiều",2)</f>
        <v>1</v>
      </c>
      <c r="P548" s="17">
        <f>if(data_survey!BW547="Không", 0, 1)</f>
        <v>1</v>
      </c>
      <c r="Q548" s="17">
        <f>IF(OR(
ISNUMBER(SEARCH("cha",data_survey!BX547)),
ISNUMBER(SEARCH("mẹ",data_survey!BX547)),
ISNUMBER(SEARCH("ba mẹ",data_survey!BX547)),
ISNUMBER(SEARCH("bame",data_survey!BX547)),
ISNUMBER(SEARCH("gia đình",data_survey!BX547)),
ISNUMBER(SEARCH("chị",data_survey!BX547)),
ISNUMBER(SEARCH("anh",data_survey!BX547)),
ISNUMBER(SEARCH("ông bà",data_survey!BX547)),
ISNUMBER(SEARCH("giám hộ",data_survey!BX547))
),1,
IF(OR(
ISNUMBER(SEARCH("bản thân",data_survey!BX547)),
ISNUMBER(SEARCH("tự mình",data_survey!BX547)),
ISNUMBER(SEARCH("tự bản thân",data_survey!BX547)),
ISNUMBER(SEARCH("tiền đi làm",data_survey!BX547)),
ISNUMBER(SEARCH("nghiên cứu khoa học",data_survey!BX547)),
ISNUMBER(SEARCH("một nửa lo",data_survey!BX547))
),2,
IF(OR(
ISNUMBER(SEARCH("học bổng",data_survey!BX547)),
ISNUMBER(SEARCH("giảm học phí",data_survey!BX547)),
ISNUMBER(SEARCH("không cần HP",data_survey!BX547)),
ISNUMBER(SEARCH("sư phạm",data_survey!BX547))
),3,4)))</f>
        <v>1</v>
      </c>
      <c r="R548" s="17">
        <f>data_survey!AN547</f>
        <v>0</v>
      </c>
      <c r="S548" s="17">
        <f>data_survey!AJ547</f>
        <v>0</v>
      </c>
      <c r="T548" s="17">
        <f>data_survey!AJ547</f>
        <v>0</v>
      </c>
      <c r="U548" s="17">
        <f>data_survey!CI547</f>
        <v>0</v>
      </c>
      <c r="V548" s="17">
        <f>data_survey!CG547</f>
        <v>0</v>
      </c>
      <c r="W548" s="17">
        <f>data_survey!CE547</f>
        <v>0</v>
      </c>
      <c r="X548" s="17">
        <f>data_survey!CC547</f>
        <v>1</v>
      </c>
      <c r="Y548" s="17">
        <f>data_survey!CA547</f>
        <v>1</v>
      </c>
      <c r="Z548" s="17">
        <f>data_survey!BN547</f>
        <v>1</v>
      </c>
      <c r="AA548" s="17">
        <f>data_survey!BP547</f>
        <v>0</v>
      </c>
      <c r="AB548" s="17">
        <f>data_survey!BQ547</f>
        <v>1</v>
      </c>
      <c r="AC548" s="17">
        <f>data_survey!BT547</f>
        <v>0</v>
      </c>
      <c r="AD548" s="17">
        <f>data_survey!CU547</f>
        <v>1</v>
      </c>
      <c r="AE548" s="17">
        <f>data_survey!CV547</f>
        <v>1</v>
      </c>
      <c r="AF548" s="17">
        <f>data_survey!CW547</f>
        <v>0</v>
      </c>
      <c r="AG548" s="17">
        <f>data_survey!CO547</f>
        <v>0</v>
      </c>
      <c r="AH548" s="17">
        <f>data_survey!DA547</f>
        <v>0</v>
      </c>
      <c r="AI548" s="17">
        <f>data_survey!DC547</f>
        <v>0</v>
      </c>
      <c r="AJ548" s="17">
        <f>data_survey!DQ547</f>
        <v>0</v>
      </c>
      <c r="AK548" s="17">
        <f>data_survey!DF547</f>
        <v>1</v>
      </c>
      <c r="AL548" s="17">
        <f>if(AK548=1, data_survey!DN547, 0)</f>
        <v>0.5</v>
      </c>
      <c r="AM548" s="17">
        <f>data_survey!CM547</f>
        <v>3.5</v>
      </c>
      <c r="AN548" s="17">
        <f>data_survey!DH547</f>
        <v>1</v>
      </c>
      <c r="AO548" s="17">
        <f>data_survey!DJ547</f>
        <v>0</v>
      </c>
      <c r="AP548" s="17">
        <f>data_survey!DL547</f>
        <v>0</v>
      </c>
      <c r="AQ548" s="17">
        <f>data_survey!BC547</f>
        <v>2</v>
      </c>
      <c r="AR548" s="17">
        <f>data_survey!BD547</f>
        <v>1</v>
      </c>
      <c r="AS548" s="17">
        <f>data_survey!BE547</f>
        <v>1</v>
      </c>
      <c r="AT548" s="17">
        <f>data_survey!BF547</f>
        <v>1</v>
      </c>
      <c r="AU548" s="17">
        <f>data_survey!BG547</f>
        <v>2</v>
      </c>
      <c r="AV548" s="17">
        <f>data_survey!BH547</f>
        <v>1</v>
      </c>
      <c r="AW548" s="17">
        <f>data_survey!BI547</f>
        <v>1</v>
      </c>
      <c r="AX548" s="17">
        <f>data_survey!AP547</f>
        <v>1</v>
      </c>
      <c r="AY548" s="17">
        <f>data_survey!AQ547</f>
        <v>2</v>
      </c>
      <c r="AZ548" s="17">
        <f>data_survey!AR547</f>
        <v>3</v>
      </c>
      <c r="BA548" s="17">
        <f>data_survey!AS547</f>
        <v>2</v>
      </c>
      <c r="BB548" s="17">
        <f>data_survey!AT547</f>
        <v>1</v>
      </c>
      <c r="BC548" s="17">
        <f>data_survey!AU547</f>
        <v>2</v>
      </c>
      <c r="BD548" s="17">
        <f>data_survey!AV547</f>
        <v>3</v>
      </c>
      <c r="BE548" s="17">
        <f>data_survey!AW547</f>
        <v>1</v>
      </c>
      <c r="BF548" s="17">
        <f>data_survey!AX547</f>
        <v>2</v>
      </c>
      <c r="BG548" s="17"/>
    </row>
    <row r="549">
      <c r="A549" s="17">
        <f>if(data_survey!C548="Nam", 0, 1)</f>
        <v>0</v>
      </c>
      <c r="B549" s="17">
        <f>IFERROR(__xludf.DUMMYFUNCTION("LET(
  t, LOWER(TRIM(data_survey!E548)),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49" s="17">
        <f>IFERROR(__xludf.DUMMYFUNCTION("LET(
  t, LOWER(TRIM(data_survey!G548)),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49" s="17">
        <f>IFERROR(__xludf.DUMMYFUNCTION("LET(
  text, LOWER(data_survey!I548),
  IFERROR(
    IFS(
      REGEXMATCH(text,""ở cùng gia đình|ở trọ cùng gia đình""), 0,
      REGEXMATCH(text,""thuê trọ""), 1,
      REGEXMATCH(text,""ở ktx""), 2,
      REGEXMATCH(text,""có nhà tại khu vực đang học|c"&amp;"ó nhà|ở riêng tại chung cư""), 3,
      REGEXMATCH(text,""ở nhà người quen""), 4
    ),
  -1)
)"),0.0)</f>
        <v>0</v>
      </c>
      <c r="E549" s="17">
        <f>IFERROR(__xludf.DUMMYFUNCTION("LET(
  t, LOWER(TRIM(data_survey!K548)),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49" s="17">
        <f>IFERROR(__xludf.DUMMYFUNCTION("LET(
  t, LOWER(TRIM(data_survey!M548)),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49" s="17">
        <f>if(data_survey!O548="Có", 1, 0)</f>
        <v>1</v>
      </c>
      <c r="H549" s="17">
        <f>if(data_survey!R548="", 0, data_survey!R548)</f>
        <v>1</v>
      </c>
      <c r="I549" s="17">
        <f>data_survey!W548</f>
        <v>25</v>
      </c>
      <c r="J549" s="17">
        <f>if(data_survey!AF548="Không áp lực", 0, if(data_survey!AF548="Có chút áp lực", 1, if(data_survey!AF548="Áp lực nhiều", 2, 3)))</f>
        <v>3</v>
      </c>
      <c r="K549" s="17">
        <f>SWITCH(data_survey!AG548,
 "Không ảnh hưởng",0,
 "Có chút ảnh hưởng",1,
 "Ảnh hưởng nhiều",2,
 "Ảnh hưởng rất nhiều",3)</f>
        <v>3</v>
      </c>
      <c r="L549" s="17">
        <f>SWITCH(data_survey!AD548,
 "Không",0,
 "Có một chút",1,
 "Rất lo lắng",2)</f>
        <v>2</v>
      </c>
      <c r="M549" s="17">
        <f>SWITCH(data_survey!AE548,
 "Không",0,
 "Có một chút",1,
 "Nhiều",2)</f>
        <v>0</v>
      </c>
      <c r="N549" s="17">
        <f>data_survey!BV548</f>
        <v>1</v>
      </c>
      <c r="O549" s="17">
        <f>SWITCH(data_survey!BY548,
 "Không",0,
 "Có",1,
 "Nhiều",2)</f>
        <v>1</v>
      </c>
      <c r="P549" s="17">
        <f>if(data_survey!BW548="Không", 0, 1)</f>
        <v>1</v>
      </c>
      <c r="Q549" s="17">
        <f>IF(OR(
ISNUMBER(SEARCH("cha",data_survey!BX548)),
ISNUMBER(SEARCH("mẹ",data_survey!BX548)),
ISNUMBER(SEARCH("ba mẹ",data_survey!BX548)),
ISNUMBER(SEARCH("bame",data_survey!BX548)),
ISNUMBER(SEARCH("gia đình",data_survey!BX548)),
ISNUMBER(SEARCH("chị",data_survey!BX548)),
ISNUMBER(SEARCH("anh",data_survey!BX548)),
ISNUMBER(SEARCH("ông bà",data_survey!BX548)),
ISNUMBER(SEARCH("giám hộ",data_survey!BX548))
),1,
IF(OR(
ISNUMBER(SEARCH("bản thân",data_survey!BX548)),
ISNUMBER(SEARCH("tự mình",data_survey!BX548)),
ISNUMBER(SEARCH("tự bản thân",data_survey!BX548)),
ISNUMBER(SEARCH("tiền đi làm",data_survey!BX548)),
ISNUMBER(SEARCH("nghiên cứu khoa học",data_survey!BX548)),
ISNUMBER(SEARCH("một nửa lo",data_survey!BX548))
),2,
IF(OR(
ISNUMBER(SEARCH("học bổng",data_survey!BX548)),
ISNUMBER(SEARCH("giảm học phí",data_survey!BX548)),
ISNUMBER(SEARCH("không cần HP",data_survey!BX548)),
ISNUMBER(SEARCH("sư phạm",data_survey!BX548))
),3,4)))</f>
        <v>4</v>
      </c>
      <c r="R549" s="17">
        <f>data_survey!AN548</f>
        <v>0</v>
      </c>
      <c r="S549" s="17">
        <f>data_survey!AJ548</f>
        <v>0</v>
      </c>
      <c r="T549" s="17">
        <f>data_survey!AJ548</f>
        <v>0</v>
      </c>
      <c r="U549" s="17">
        <f>data_survey!CI548</f>
        <v>0</v>
      </c>
      <c r="V549" s="17">
        <f>data_survey!CG548</f>
        <v>0</v>
      </c>
      <c r="W549" s="17">
        <f>data_survey!CE548</f>
        <v>0</v>
      </c>
      <c r="X549" s="17">
        <f>data_survey!CC548</f>
        <v>1</v>
      </c>
      <c r="Y549" s="17">
        <f>data_survey!CA548</f>
        <v>1</v>
      </c>
      <c r="Z549" s="17">
        <f>data_survey!BN548</f>
        <v>1</v>
      </c>
      <c r="AA549" s="17">
        <f>data_survey!BP548</f>
        <v>0</v>
      </c>
      <c r="AB549" s="17">
        <f>data_survey!BQ548</f>
        <v>1</v>
      </c>
      <c r="AC549" s="17">
        <f>data_survey!BT548</f>
        <v>0</v>
      </c>
      <c r="AD549" s="17">
        <f>data_survey!CU548</f>
        <v>0</v>
      </c>
      <c r="AE549" s="17">
        <f>data_survey!CV548</f>
        <v>0</v>
      </c>
      <c r="AF549" s="17">
        <f>data_survey!CW548</f>
        <v>0</v>
      </c>
      <c r="AG549" s="17">
        <f>data_survey!CO548</f>
        <v>0</v>
      </c>
      <c r="AH549" s="17">
        <f>data_survey!DA548</f>
        <v>0</v>
      </c>
      <c r="AI549" s="17">
        <f>data_survey!DC548</f>
        <v>0</v>
      </c>
      <c r="AJ549" s="17">
        <f>data_survey!DQ548</f>
        <v>0</v>
      </c>
      <c r="AK549" s="17">
        <f>data_survey!DF548</f>
        <v>1</v>
      </c>
      <c r="AL549" s="17">
        <f>if(AK549=1, data_survey!DN548, 0)</f>
        <v>1.5</v>
      </c>
      <c r="AM549" s="17">
        <f>data_survey!CM548</f>
        <v>3.5</v>
      </c>
      <c r="AN549" s="17">
        <f>data_survey!DH548</f>
        <v>0</v>
      </c>
      <c r="AO549" s="17">
        <f>data_survey!DJ548</f>
        <v>0</v>
      </c>
      <c r="AP549" s="17">
        <f>data_survey!DL548</f>
        <v>0</v>
      </c>
      <c r="AQ549" s="17">
        <f>data_survey!BC548</f>
        <v>1</v>
      </c>
      <c r="AR549" s="17">
        <f>data_survey!BD548</f>
        <v>1</v>
      </c>
      <c r="AS549" s="17">
        <f>data_survey!BE548</f>
        <v>2</v>
      </c>
      <c r="AT549" s="17">
        <f>data_survey!BF548</f>
        <v>2</v>
      </c>
      <c r="AU549" s="17">
        <f>data_survey!BG548</f>
        <v>1</v>
      </c>
      <c r="AV549" s="17">
        <f>data_survey!BH548</f>
        <v>1</v>
      </c>
      <c r="AW549" s="17">
        <f>data_survey!BI548</f>
        <v>1</v>
      </c>
      <c r="AX549" s="17">
        <f>data_survey!AP548</f>
        <v>4</v>
      </c>
      <c r="AY549" s="17">
        <f>data_survey!AQ548</f>
        <v>2</v>
      </c>
      <c r="AZ549" s="17">
        <f>data_survey!AR548</f>
        <v>3</v>
      </c>
      <c r="BA549" s="17">
        <f>data_survey!AS548</f>
        <v>1</v>
      </c>
      <c r="BB549" s="17">
        <f>data_survey!AT548</f>
        <v>1</v>
      </c>
      <c r="BC549" s="17">
        <f>data_survey!AU548</f>
        <v>2</v>
      </c>
      <c r="BD549" s="17">
        <f>data_survey!AV548</f>
        <v>1</v>
      </c>
      <c r="BE549" s="17">
        <f>data_survey!AW548</f>
        <v>1</v>
      </c>
      <c r="BF549" s="17">
        <f>data_survey!AX548</f>
        <v>1</v>
      </c>
      <c r="BG549" s="17"/>
    </row>
    <row r="550">
      <c r="A550" s="17">
        <f>if(data_survey!C549="Nam", 0, 1)</f>
        <v>1</v>
      </c>
      <c r="B550" s="17">
        <f>IFERROR(__xludf.DUMMYFUNCTION("LET(
  t, LOWER(TRIM(data_survey!E549)),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50" s="17">
        <f>IFERROR(__xludf.DUMMYFUNCTION("LET(
  t, LOWER(TRIM(data_survey!G549)),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50" s="17">
        <f>IFERROR(__xludf.DUMMYFUNCTION("LET(
  text, LOWER(data_survey!I549),
  IFERROR(
    IFS(
      REGEXMATCH(text,""ở cùng gia đình|ở trọ cùng gia đình""), 0,
      REGEXMATCH(text,""thuê trọ""), 1,
      REGEXMATCH(text,""ở ktx""), 2,
      REGEXMATCH(text,""có nhà tại khu vực đang học|c"&amp;"ó nhà|ở riêng tại chung cư""), 3,
      REGEXMATCH(text,""ở nhà người quen""), 4
    ),
  -1)
)"),2.0)</f>
        <v>2</v>
      </c>
      <c r="E550" s="17">
        <f>IFERROR(__xludf.DUMMYFUNCTION("LET(
  t, LOWER(TRIM(data_survey!K549)),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50" s="17">
        <f>IFERROR(__xludf.DUMMYFUNCTION("LET(
  t, LOWER(TRIM(data_survey!M549)),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50" s="17">
        <f>if(data_survey!O549="Có", 1, 0)</f>
        <v>0</v>
      </c>
      <c r="H550" s="17">
        <f>if(data_survey!R549="", 0, data_survey!R549)</f>
        <v>0</v>
      </c>
      <c r="I550" s="17">
        <f>data_survey!W549</f>
        <v>0</v>
      </c>
      <c r="J550" s="17">
        <f>if(data_survey!AF549="Không áp lực", 0, if(data_survey!AF549="Có chút áp lực", 1, if(data_survey!AF549="Áp lực nhiều", 2, 3)))</f>
        <v>2</v>
      </c>
      <c r="K550" s="17">
        <f>SWITCH(data_survey!AG549,
 "Không ảnh hưởng",0,
 "Có chút ảnh hưởng",1,
 "Ảnh hưởng nhiều",2,
 "Ảnh hưởng rất nhiều",3)</f>
        <v>2</v>
      </c>
      <c r="L550" s="17">
        <f>SWITCH(data_survey!AD549,
 "Không",0,
 "Có một chút",1,
 "Rất lo lắng",2)</f>
        <v>2</v>
      </c>
      <c r="M550" s="17">
        <f>SWITCH(data_survey!AE549,
 "Không",0,
 "Có một chút",1,
 "Nhiều",2)</f>
        <v>1</v>
      </c>
      <c r="N550" s="17">
        <f>data_survey!BV549</f>
        <v>2</v>
      </c>
      <c r="O550" s="17">
        <f>SWITCH(data_survey!BY549,
 "Không",0,
 "Có",1,
 "Nhiều",2)</f>
        <v>1</v>
      </c>
      <c r="P550" s="17">
        <f>if(data_survey!BW549="Không", 0, 1)</f>
        <v>1</v>
      </c>
      <c r="Q550" s="17">
        <f>IF(OR(
ISNUMBER(SEARCH("cha",data_survey!BX549)),
ISNUMBER(SEARCH("mẹ",data_survey!BX549)),
ISNUMBER(SEARCH("ba mẹ",data_survey!BX549)),
ISNUMBER(SEARCH("bame",data_survey!BX549)),
ISNUMBER(SEARCH("gia đình",data_survey!BX549)),
ISNUMBER(SEARCH("chị",data_survey!BX549)),
ISNUMBER(SEARCH("anh",data_survey!BX549)),
ISNUMBER(SEARCH("ông bà",data_survey!BX549)),
ISNUMBER(SEARCH("giám hộ",data_survey!BX549))
),1,
IF(OR(
ISNUMBER(SEARCH("bản thân",data_survey!BX549)),
ISNUMBER(SEARCH("tự mình",data_survey!BX549)),
ISNUMBER(SEARCH("tự bản thân",data_survey!BX549)),
ISNUMBER(SEARCH("tiền đi làm",data_survey!BX549)),
ISNUMBER(SEARCH("nghiên cứu khoa học",data_survey!BX549)),
ISNUMBER(SEARCH("một nửa lo",data_survey!BX549))
),2,
IF(OR(
ISNUMBER(SEARCH("học bổng",data_survey!BX549)),
ISNUMBER(SEARCH("giảm học phí",data_survey!BX549)),
ISNUMBER(SEARCH("không cần HP",data_survey!BX549)),
ISNUMBER(SEARCH("sư phạm",data_survey!BX549))
),3,4)))</f>
        <v>4</v>
      </c>
      <c r="R550" s="17">
        <f>data_survey!AN549</f>
        <v>0</v>
      </c>
      <c r="S550" s="17">
        <f>data_survey!AJ549</f>
        <v>2</v>
      </c>
      <c r="T550" s="17">
        <f>data_survey!AJ549</f>
        <v>2</v>
      </c>
      <c r="U550" s="17">
        <f>data_survey!CI549</f>
        <v>1</v>
      </c>
      <c r="V550" s="17">
        <f>data_survey!CG549</f>
        <v>2</v>
      </c>
      <c r="W550" s="17">
        <f>data_survey!CE549</f>
        <v>2</v>
      </c>
      <c r="X550" s="17">
        <f>data_survey!CC549</f>
        <v>1</v>
      </c>
      <c r="Y550" s="17">
        <f>data_survey!CA549</f>
        <v>1</v>
      </c>
      <c r="Z550" s="17">
        <f>data_survey!BN549</f>
        <v>4</v>
      </c>
      <c r="AA550" s="17">
        <f>data_survey!BP549</f>
        <v>1</v>
      </c>
      <c r="AB550" s="17">
        <f>data_survey!BQ549</f>
        <v>2</v>
      </c>
      <c r="AC550" s="17">
        <f>data_survey!BT549</f>
        <v>0</v>
      </c>
      <c r="AD550" s="17">
        <f>data_survey!CU549</f>
        <v>0</v>
      </c>
      <c r="AE550" s="17">
        <f>data_survey!CV549</f>
        <v>1</v>
      </c>
      <c r="AF550" s="17">
        <f>data_survey!CW549</f>
        <v>0</v>
      </c>
      <c r="AG550" s="17">
        <f>data_survey!CO549</f>
        <v>1</v>
      </c>
      <c r="AH550" s="17">
        <f>data_survey!DA549</f>
        <v>0</v>
      </c>
      <c r="AI550" s="17">
        <f>data_survey!DC549</f>
        <v>0</v>
      </c>
      <c r="AJ550" s="17">
        <f>data_survey!DQ549</f>
        <v>0</v>
      </c>
      <c r="AK550" s="17">
        <f>data_survey!DF549</f>
        <v>0</v>
      </c>
      <c r="AL550" s="17">
        <f>if(AK550=1, data_survey!DN549, 0)</f>
        <v>0</v>
      </c>
      <c r="AM550" s="17">
        <f>data_survey!CM549</f>
        <v>6</v>
      </c>
      <c r="AN550" s="17">
        <f>data_survey!DH549</f>
        <v>1</v>
      </c>
      <c r="AO550" s="17">
        <f>data_survey!DJ549</f>
        <v>0</v>
      </c>
      <c r="AP550" s="17">
        <f>data_survey!DL549</f>
        <v>0</v>
      </c>
      <c r="AQ550" s="17">
        <f>data_survey!BC549</f>
        <v>2</v>
      </c>
      <c r="AR550" s="17">
        <f>data_survey!BD549</f>
        <v>2</v>
      </c>
      <c r="AS550" s="17">
        <f>data_survey!BE549</f>
        <v>3</v>
      </c>
      <c r="AT550" s="17">
        <f>data_survey!BF549</f>
        <v>2</v>
      </c>
      <c r="AU550" s="17">
        <f>data_survey!BG549</f>
        <v>4</v>
      </c>
      <c r="AV550" s="17">
        <f>data_survey!BH549</f>
        <v>2</v>
      </c>
      <c r="AW550" s="17">
        <f>data_survey!BI549</f>
        <v>2</v>
      </c>
      <c r="AX550" s="17">
        <f>data_survey!AP549</f>
        <v>1</v>
      </c>
      <c r="AY550" s="17">
        <f>data_survey!AQ549</f>
        <v>2</v>
      </c>
      <c r="AZ550" s="17">
        <f>data_survey!AR549</f>
        <v>2</v>
      </c>
      <c r="BA550" s="17">
        <f>data_survey!AS549</f>
        <v>2</v>
      </c>
      <c r="BB550" s="17">
        <f>data_survey!AT549</f>
        <v>2</v>
      </c>
      <c r="BC550" s="17">
        <f>data_survey!AU549</f>
        <v>3</v>
      </c>
      <c r="BD550" s="17">
        <f>data_survey!AV549</f>
        <v>2</v>
      </c>
      <c r="BE550" s="17">
        <f>data_survey!AW549</f>
        <v>2</v>
      </c>
      <c r="BF550" s="17">
        <f>data_survey!AX549</f>
        <v>3</v>
      </c>
      <c r="BG550" s="17"/>
    </row>
    <row r="551">
      <c r="A551" s="17">
        <f>if(data_survey!C550="Nam", 0, 1)</f>
        <v>1</v>
      </c>
      <c r="B551" s="17">
        <f>IFERROR(__xludf.DUMMYFUNCTION("LET(
  t, LOWER(TRIM(data_survey!E550)),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51" s="17">
        <f>IFERROR(__xludf.DUMMYFUNCTION("LET(
  t, LOWER(TRIM(data_survey!G550)),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51" s="17">
        <f>IFERROR(__xludf.DUMMYFUNCTION("LET(
  text, LOWER(data_survey!I550),
  IFERROR(
    IFS(
      REGEXMATCH(text,""ở cùng gia đình|ở trọ cùng gia đình""), 0,
      REGEXMATCH(text,""thuê trọ""), 1,
      REGEXMATCH(text,""ở ktx""), 2,
      REGEXMATCH(text,""có nhà tại khu vực đang học|c"&amp;"ó nhà|ở riêng tại chung cư""), 3,
      REGEXMATCH(text,""ở nhà người quen""), 4
    ),
  -1)
)"),2.0)</f>
        <v>2</v>
      </c>
      <c r="E551" s="17">
        <f>IFERROR(__xludf.DUMMYFUNCTION("LET(
  t, LOWER(TRIM(data_survey!K550)),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51" s="17">
        <f>IFERROR(__xludf.DUMMYFUNCTION("LET(
  t, LOWER(TRIM(data_survey!M550)),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51" s="17">
        <f>if(data_survey!O550="Có", 1, 0)</f>
        <v>0</v>
      </c>
      <c r="H551" s="17">
        <f>if(data_survey!R550="", 0, data_survey!R550)</f>
        <v>0</v>
      </c>
      <c r="I551" s="17">
        <f>data_survey!W550</f>
        <v>0</v>
      </c>
      <c r="J551" s="17">
        <f>if(data_survey!AF550="Không áp lực", 0, if(data_survey!AF550="Có chút áp lực", 1, if(data_survey!AF550="Áp lực nhiều", 2, 3)))</f>
        <v>1</v>
      </c>
      <c r="K551" s="17">
        <f>SWITCH(data_survey!AG550,
 "Không ảnh hưởng",0,
 "Có chút ảnh hưởng",1,
 "Ảnh hưởng nhiều",2,
 "Ảnh hưởng rất nhiều",3)</f>
        <v>2</v>
      </c>
      <c r="L551" s="17">
        <f>SWITCH(data_survey!AD550,
 "Không",0,
 "Có một chút",1,
 "Rất lo lắng",2)</f>
        <v>2</v>
      </c>
      <c r="M551" s="17">
        <f>SWITCH(data_survey!AE550,
 "Không",0,
 "Có một chút",1,
 "Nhiều",2)</f>
        <v>1</v>
      </c>
      <c r="N551" s="17">
        <f>data_survey!BV550</f>
        <v>1</v>
      </c>
      <c r="O551" s="17">
        <f>SWITCH(data_survey!BY550,
 "Không",0,
 "Có",1,
 "Nhiều",2)</f>
        <v>1</v>
      </c>
      <c r="P551" s="17">
        <f>if(data_survey!BW550="Không", 0, 1)</f>
        <v>1</v>
      </c>
      <c r="Q551" s="17">
        <f>IF(OR(
ISNUMBER(SEARCH("cha",data_survey!BX550)),
ISNUMBER(SEARCH("mẹ",data_survey!BX550)),
ISNUMBER(SEARCH("ba mẹ",data_survey!BX550)),
ISNUMBER(SEARCH("bame",data_survey!BX550)),
ISNUMBER(SEARCH("gia đình",data_survey!BX550)),
ISNUMBER(SEARCH("chị",data_survey!BX550)),
ISNUMBER(SEARCH("anh",data_survey!BX550)),
ISNUMBER(SEARCH("ông bà",data_survey!BX550)),
ISNUMBER(SEARCH("giám hộ",data_survey!BX550))
),1,
IF(OR(
ISNUMBER(SEARCH("bản thân",data_survey!BX550)),
ISNUMBER(SEARCH("tự mình",data_survey!BX550)),
ISNUMBER(SEARCH("tự bản thân",data_survey!BX550)),
ISNUMBER(SEARCH("tiền đi làm",data_survey!BX550)),
ISNUMBER(SEARCH("nghiên cứu khoa học",data_survey!BX550)),
ISNUMBER(SEARCH("một nửa lo",data_survey!BX550))
),2,
IF(OR(
ISNUMBER(SEARCH("học bổng",data_survey!BX550)),
ISNUMBER(SEARCH("giảm học phí",data_survey!BX550)),
ISNUMBER(SEARCH("không cần HP",data_survey!BX550)),
ISNUMBER(SEARCH("sư phạm",data_survey!BX550))
),3,4)))</f>
        <v>1</v>
      </c>
      <c r="R551" s="17">
        <f>data_survey!AN550</f>
        <v>0</v>
      </c>
      <c r="S551" s="17">
        <f>data_survey!AJ550</f>
        <v>0</v>
      </c>
      <c r="T551" s="17">
        <f>data_survey!AJ550</f>
        <v>0</v>
      </c>
      <c r="U551" s="17">
        <f>data_survey!CI550</f>
        <v>0</v>
      </c>
      <c r="V551" s="17">
        <f>data_survey!CG550</f>
        <v>0</v>
      </c>
      <c r="W551" s="17">
        <f>data_survey!CE550</f>
        <v>0</v>
      </c>
      <c r="X551" s="17">
        <f>data_survey!CC550</f>
        <v>0</v>
      </c>
      <c r="Y551" s="17">
        <f>data_survey!CA550</f>
        <v>0</v>
      </c>
      <c r="Z551" s="17">
        <f>data_survey!BN550</f>
        <v>4</v>
      </c>
      <c r="AA551" s="17">
        <f>data_survey!BP550</f>
        <v>1</v>
      </c>
      <c r="AB551" s="17">
        <f>data_survey!BQ550</f>
        <v>1</v>
      </c>
      <c r="AC551" s="17">
        <f>data_survey!BT550</f>
        <v>0</v>
      </c>
      <c r="AD551" s="17">
        <f>data_survey!CU550</f>
        <v>0</v>
      </c>
      <c r="AE551" s="17">
        <f>data_survey!CV550</f>
        <v>0</v>
      </c>
      <c r="AF551" s="17">
        <f>data_survey!CW550</f>
        <v>0</v>
      </c>
      <c r="AG551" s="17">
        <f>data_survey!CO550</f>
        <v>0</v>
      </c>
      <c r="AH551" s="17">
        <f>data_survey!DA550</f>
        <v>0</v>
      </c>
      <c r="AI551" s="17">
        <f>data_survey!DC550</f>
        <v>0</v>
      </c>
      <c r="AJ551" s="17">
        <f>data_survey!DQ550</f>
        <v>0</v>
      </c>
      <c r="AK551" s="17">
        <f>data_survey!DF550</f>
        <v>1</v>
      </c>
      <c r="AL551" s="17">
        <f>if(AK551=1, data_survey!DN550, 0)</f>
        <v>0.5</v>
      </c>
      <c r="AM551" s="17">
        <f>data_survey!CM550</f>
        <v>0.33</v>
      </c>
      <c r="AN551" s="17">
        <f>data_survey!DH550</f>
        <v>1</v>
      </c>
      <c r="AO551" s="17">
        <f>data_survey!DJ550</f>
        <v>0</v>
      </c>
      <c r="AP551" s="17">
        <f>data_survey!DL550</f>
        <v>0</v>
      </c>
      <c r="AQ551" s="17">
        <f>data_survey!BC550</f>
        <v>1</v>
      </c>
      <c r="AR551" s="17">
        <f>data_survey!BD550</f>
        <v>2</v>
      </c>
      <c r="AS551" s="17">
        <f>data_survey!BE550</f>
        <v>3</v>
      </c>
      <c r="AT551" s="17">
        <f>data_survey!BF550</f>
        <v>1</v>
      </c>
      <c r="AU551" s="17">
        <f>data_survey!BG550</f>
        <v>3</v>
      </c>
      <c r="AV551" s="17">
        <f>data_survey!BH550</f>
        <v>1</v>
      </c>
      <c r="AW551" s="17">
        <f>data_survey!BI550</f>
        <v>1</v>
      </c>
      <c r="AX551" s="17">
        <f>data_survey!AP550</f>
        <v>3</v>
      </c>
      <c r="AY551" s="17">
        <f>data_survey!AQ550</f>
        <v>2</v>
      </c>
      <c r="AZ551" s="17">
        <f>data_survey!AR550</f>
        <v>4</v>
      </c>
      <c r="BA551" s="17">
        <f>data_survey!AS550</f>
        <v>2</v>
      </c>
      <c r="BB551" s="17">
        <f>data_survey!AT550</f>
        <v>4</v>
      </c>
      <c r="BC551" s="17">
        <f>data_survey!AU550</f>
        <v>1</v>
      </c>
      <c r="BD551" s="17">
        <f>data_survey!AV550</f>
        <v>2</v>
      </c>
      <c r="BE551" s="17">
        <f>data_survey!AW550</f>
        <v>3</v>
      </c>
      <c r="BF551" s="17">
        <f>data_survey!AX550</f>
        <v>1</v>
      </c>
      <c r="BG551" s="17"/>
    </row>
    <row r="552">
      <c r="A552" s="17">
        <f>if(data_survey!C551="Nam", 0, 1)</f>
        <v>0</v>
      </c>
      <c r="B552" s="17">
        <f>IFERROR(__xludf.DUMMYFUNCTION("LET(
  t, LOWER(TRIM(data_survey!E551)),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52" s="17">
        <f>IFERROR(__xludf.DUMMYFUNCTION("LET(
  t, LOWER(TRIM(data_survey!G551)),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52" s="17">
        <f>IFERROR(__xludf.DUMMYFUNCTION("LET(
  text, LOWER(data_survey!I551),
  IFERROR(
    IFS(
      REGEXMATCH(text,""ở cùng gia đình|ở trọ cùng gia đình""), 0,
      REGEXMATCH(text,""thuê trọ""), 1,
      REGEXMATCH(text,""ở ktx""), 2,
      REGEXMATCH(text,""có nhà tại khu vực đang học|c"&amp;"ó nhà|ở riêng tại chung cư""), 3,
      REGEXMATCH(text,""ở nhà người quen""), 4
    ),
  -1)
)"),0.0)</f>
        <v>0</v>
      </c>
      <c r="E552" s="17">
        <f>IFERROR(__xludf.DUMMYFUNCTION("LET(
  t, LOWER(TRIM(data_survey!K551)),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52" s="17">
        <f>IFERROR(__xludf.DUMMYFUNCTION("LET(
  t, LOWER(TRIM(data_survey!M551)),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52" s="17">
        <f>if(data_survey!O551="Có", 1, 0)</f>
        <v>1</v>
      </c>
      <c r="H552" s="17">
        <f>if(data_survey!R551="", 0, data_survey!R551)</f>
        <v>1</v>
      </c>
      <c r="I552" s="17">
        <f>data_survey!W551</f>
        <v>20</v>
      </c>
      <c r="J552" s="17">
        <f>if(data_survey!AF551="Không áp lực", 0, if(data_survey!AF551="Có chút áp lực", 1, if(data_survey!AF551="Áp lực nhiều", 2, 3)))</f>
        <v>3</v>
      </c>
      <c r="K552" s="17">
        <f>SWITCH(data_survey!AG551,
 "Không ảnh hưởng",0,
 "Có chút ảnh hưởng",1,
 "Ảnh hưởng nhiều",2,
 "Ảnh hưởng rất nhiều",3)</f>
        <v>3</v>
      </c>
      <c r="L552" s="17">
        <f>SWITCH(data_survey!AD551,
 "Không",0,
 "Có một chút",1,
 "Rất lo lắng",2)</f>
        <v>2</v>
      </c>
      <c r="M552" s="17">
        <f>SWITCH(data_survey!AE551,
 "Không",0,
 "Có một chút",1,
 "Nhiều",2)</f>
        <v>0</v>
      </c>
      <c r="N552" s="17">
        <f>data_survey!BV551</f>
        <v>4</v>
      </c>
      <c r="O552" s="17">
        <f>SWITCH(data_survey!BY551,
 "Không",0,
 "Có",1,
 "Nhiều",2)</f>
        <v>0</v>
      </c>
      <c r="P552" s="17">
        <f>if(data_survey!BW551="Không", 0, 1)</f>
        <v>0</v>
      </c>
      <c r="Q552" s="17">
        <f>IF(OR(
ISNUMBER(SEARCH("cha",data_survey!BX551)),
ISNUMBER(SEARCH("mẹ",data_survey!BX551)),
ISNUMBER(SEARCH("ba mẹ",data_survey!BX551)),
ISNUMBER(SEARCH("bame",data_survey!BX551)),
ISNUMBER(SEARCH("gia đình",data_survey!BX551)),
ISNUMBER(SEARCH("chị",data_survey!BX551)),
ISNUMBER(SEARCH("anh",data_survey!BX551)),
ISNUMBER(SEARCH("ông bà",data_survey!BX551)),
ISNUMBER(SEARCH("giám hộ",data_survey!BX551))
),1,
IF(OR(
ISNUMBER(SEARCH("bản thân",data_survey!BX551)),
ISNUMBER(SEARCH("tự mình",data_survey!BX551)),
ISNUMBER(SEARCH("tự bản thân",data_survey!BX551)),
ISNUMBER(SEARCH("tiền đi làm",data_survey!BX551)),
ISNUMBER(SEARCH("nghiên cứu khoa học",data_survey!BX551)),
ISNUMBER(SEARCH("một nửa lo",data_survey!BX551))
),2,
IF(OR(
ISNUMBER(SEARCH("học bổng",data_survey!BX551)),
ISNUMBER(SEARCH("giảm học phí",data_survey!BX551)),
ISNUMBER(SEARCH("không cần HP",data_survey!BX551)),
ISNUMBER(SEARCH("sư phạm",data_survey!BX551))
),3,4)))</f>
        <v>1</v>
      </c>
      <c r="R552" s="17">
        <f>data_survey!AN551</f>
        <v>1</v>
      </c>
      <c r="S552" s="17">
        <f>data_survey!AJ551</f>
        <v>2</v>
      </c>
      <c r="T552" s="17">
        <f>data_survey!AJ551</f>
        <v>2</v>
      </c>
      <c r="U552" s="17">
        <f>data_survey!CI551</f>
        <v>0</v>
      </c>
      <c r="V552" s="17">
        <f>data_survey!CG551</f>
        <v>0</v>
      </c>
      <c r="W552" s="17">
        <f>data_survey!CE551</f>
        <v>0</v>
      </c>
      <c r="X552" s="17">
        <f>data_survey!CC551</f>
        <v>1</v>
      </c>
      <c r="Y552" s="17">
        <f>data_survey!CA551</f>
        <v>0</v>
      </c>
      <c r="Z552" s="17">
        <f>data_survey!BN551</f>
        <v>2</v>
      </c>
      <c r="AA552" s="17">
        <f>data_survey!BP551</f>
        <v>0</v>
      </c>
      <c r="AB552" s="17">
        <f>data_survey!BQ551</f>
        <v>1</v>
      </c>
      <c r="AC552" s="17">
        <f>data_survey!BT551</f>
        <v>1</v>
      </c>
      <c r="AD552" s="17">
        <f>data_survey!CU551</f>
        <v>0</v>
      </c>
      <c r="AE552" s="17">
        <f>data_survey!CV551</f>
        <v>1</v>
      </c>
      <c r="AF552" s="17">
        <f>data_survey!CW551</f>
        <v>1</v>
      </c>
      <c r="AG552" s="17">
        <f>data_survey!CO551</f>
        <v>1</v>
      </c>
      <c r="AH552" s="17">
        <f>data_survey!DA551</f>
        <v>0</v>
      </c>
      <c r="AI552" s="17">
        <f>data_survey!DC551</f>
        <v>0</v>
      </c>
      <c r="AJ552" s="17">
        <f>data_survey!DQ551</f>
        <v>1</v>
      </c>
      <c r="AK552" s="17">
        <f>data_survey!DF551</f>
        <v>1</v>
      </c>
      <c r="AL552" s="17">
        <f>if(AK552=1, data_survey!DN551, 0)</f>
        <v>5</v>
      </c>
      <c r="AM552" s="17">
        <f>data_survey!CM551</f>
        <v>1.5</v>
      </c>
      <c r="AN552" s="17">
        <f>data_survey!DH551</f>
        <v>1</v>
      </c>
      <c r="AO552" s="17">
        <f>data_survey!DJ551</f>
        <v>0</v>
      </c>
      <c r="AP552" s="17">
        <f>data_survey!DL551</f>
        <v>0</v>
      </c>
      <c r="AQ552" s="17">
        <f>data_survey!BC551</f>
        <v>1</v>
      </c>
      <c r="AR552" s="17">
        <f>data_survey!BD551</f>
        <v>1</v>
      </c>
      <c r="AS552" s="17">
        <f>data_survey!BE551</f>
        <v>2</v>
      </c>
      <c r="AT552" s="17">
        <f>data_survey!BF551</f>
        <v>2</v>
      </c>
      <c r="AU552" s="17">
        <f>data_survey!BG551</f>
        <v>3</v>
      </c>
      <c r="AV552" s="17">
        <f>data_survey!BH551</f>
        <v>1</v>
      </c>
      <c r="AW552" s="17">
        <f>data_survey!BI551</f>
        <v>1</v>
      </c>
      <c r="AX552" s="17">
        <f>data_survey!AP551</f>
        <v>1</v>
      </c>
      <c r="AY552" s="17">
        <f>data_survey!AQ551</f>
        <v>2</v>
      </c>
      <c r="AZ552" s="17">
        <f>data_survey!AR551</f>
        <v>1</v>
      </c>
      <c r="BA552" s="17">
        <f>data_survey!AS551</f>
        <v>3</v>
      </c>
      <c r="BB552" s="17">
        <f>data_survey!AT551</f>
        <v>2</v>
      </c>
      <c r="BC552" s="17">
        <f>data_survey!AU551</f>
        <v>1</v>
      </c>
      <c r="BD552" s="17">
        <f>data_survey!AV551</f>
        <v>1</v>
      </c>
      <c r="BE552" s="17">
        <f>data_survey!AW551</f>
        <v>1</v>
      </c>
      <c r="BF552" s="17">
        <f>data_survey!AX551</f>
        <v>1</v>
      </c>
      <c r="BG552" s="17"/>
    </row>
    <row r="553">
      <c r="A553" s="17">
        <f>if(data_survey!C552="Nam", 0, 1)</f>
        <v>0</v>
      </c>
      <c r="B553" s="17">
        <f>IFERROR(__xludf.DUMMYFUNCTION("LET(
  t, LOWER(TRIM(data_survey!E552)),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53" s="17">
        <f>IFERROR(__xludf.DUMMYFUNCTION("LET(
  t, LOWER(TRIM(data_survey!G552)),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53" s="17">
        <f>IFERROR(__xludf.DUMMYFUNCTION("LET(
  text, LOWER(data_survey!I552),
  IFERROR(
    IFS(
      REGEXMATCH(text,""ở cùng gia đình|ở trọ cùng gia đình""), 0,
      REGEXMATCH(text,""thuê trọ""), 1,
      REGEXMATCH(text,""ở ktx""), 2,
      REGEXMATCH(text,""có nhà tại khu vực đang học|c"&amp;"ó nhà|ở riêng tại chung cư""), 3,
      REGEXMATCH(text,""ở nhà người quen""), 4
    ),
  -1)
)"),0.0)</f>
        <v>0</v>
      </c>
      <c r="E553" s="17">
        <f>IFERROR(__xludf.DUMMYFUNCTION("LET(
  t, LOWER(TRIM(data_survey!K552)),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53" s="17">
        <f>IFERROR(__xludf.DUMMYFUNCTION("LET(
  t, LOWER(TRIM(data_survey!M552)),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53" s="17">
        <f>if(data_survey!O552="Có", 1, 0)</f>
        <v>1</v>
      </c>
      <c r="H553" s="17">
        <f>if(data_survey!R552="", 0, data_survey!R552)</f>
        <v>1</v>
      </c>
      <c r="I553" s="17">
        <f>data_survey!W552</f>
        <v>15</v>
      </c>
      <c r="J553" s="17">
        <f>if(data_survey!AF552="Không áp lực", 0, if(data_survey!AF552="Có chút áp lực", 1, if(data_survey!AF552="Áp lực nhiều", 2, 3)))</f>
        <v>3</v>
      </c>
      <c r="K553" s="17">
        <f>SWITCH(data_survey!AG552,
 "Không ảnh hưởng",0,
 "Có chút ảnh hưởng",1,
 "Ảnh hưởng nhiều",2,
 "Ảnh hưởng rất nhiều",3)</f>
        <v>3</v>
      </c>
      <c r="L553" s="17">
        <f>SWITCH(data_survey!AD552,
 "Không",0,
 "Có một chút",1,
 "Rất lo lắng",2)</f>
        <v>2</v>
      </c>
      <c r="M553" s="17">
        <f>SWITCH(data_survey!AE552,
 "Không",0,
 "Có một chút",1,
 "Nhiều",2)</f>
        <v>0</v>
      </c>
      <c r="N553" s="17">
        <f>data_survey!BV552</f>
        <v>1</v>
      </c>
      <c r="O553" s="17">
        <f>SWITCH(data_survey!BY552,
 "Không",0,
 "Có",1,
 "Nhiều",2)</f>
        <v>1</v>
      </c>
      <c r="P553" s="17">
        <f>if(data_survey!BW552="Không", 0, 1)</f>
        <v>1</v>
      </c>
      <c r="Q553" s="17">
        <f>IF(OR(
ISNUMBER(SEARCH("cha",data_survey!BX552)),
ISNUMBER(SEARCH("mẹ",data_survey!BX552)),
ISNUMBER(SEARCH("ba mẹ",data_survey!BX552)),
ISNUMBER(SEARCH("bame",data_survey!BX552)),
ISNUMBER(SEARCH("gia đình",data_survey!BX552)),
ISNUMBER(SEARCH("chị",data_survey!BX552)),
ISNUMBER(SEARCH("anh",data_survey!BX552)),
ISNUMBER(SEARCH("ông bà",data_survey!BX552)),
ISNUMBER(SEARCH("giám hộ",data_survey!BX552))
),1,
IF(OR(
ISNUMBER(SEARCH("bản thân",data_survey!BX552)),
ISNUMBER(SEARCH("tự mình",data_survey!BX552)),
ISNUMBER(SEARCH("tự bản thân",data_survey!BX552)),
ISNUMBER(SEARCH("tiền đi làm",data_survey!BX552)),
ISNUMBER(SEARCH("nghiên cứu khoa học",data_survey!BX552)),
ISNUMBER(SEARCH("một nửa lo",data_survey!BX552))
),2,
IF(OR(
ISNUMBER(SEARCH("học bổng",data_survey!BX552)),
ISNUMBER(SEARCH("giảm học phí",data_survey!BX552)),
ISNUMBER(SEARCH("không cần HP",data_survey!BX552)),
ISNUMBER(SEARCH("sư phạm",data_survey!BX552))
),3,4)))</f>
        <v>1</v>
      </c>
      <c r="R553" s="17">
        <f>data_survey!AN552</f>
        <v>0</v>
      </c>
      <c r="S553" s="17">
        <f>data_survey!AJ552</f>
        <v>1</v>
      </c>
      <c r="T553" s="17">
        <f>data_survey!AJ552</f>
        <v>1</v>
      </c>
      <c r="U553" s="17">
        <f>data_survey!CI552</f>
        <v>1</v>
      </c>
      <c r="V553" s="17">
        <f>data_survey!CG552</f>
        <v>1</v>
      </c>
      <c r="W553" s="17">
        <f>data_survey!CE552</f>
        <v>2</v>
      </c>
      <c r="X553" s="17">
        <f>data_survey!CC552</f>
        <v>2</v>
      </c>
      <c r="Y553" s="17">
        <f>data_survey!CA552</f>
        <v>1</v>
      </c>
      <c r="Z553" s="17">
        <f>data_survey!BN552</f>
        <v>1</v>
      </c>
      <c r="AA553" s="17">
        <f>data_survey!BP552</f>
        <v>1</v>
      </c>
      <c r="AB553" s="17">
        <f>data_survey!BQ552</f>
        <v>2</v>
      </c>
      <c r="AC553" s="17">
        <f>data_survey!BT552</f>
        <v>1</v>
      </c>
      <c r="AD553" s="17">
        <f>data_survey!CU552</f>
        <v>1</v>
      </c>
      <c r="AE553" s="17">
        <f>data_survey!CV552</f>
        <v>1</v>
      </c>
      <c r="AF553" s="17">
        <f>data_survey!CW552</f>
        <v>1</v>
      </c>
      <c r="AG553" s="17">
        <f>data_survey!CO552</f>
        <v>0</v>
      </c>
      <c r="AH553" s="17">
        <f>data_survey!DA552</f>
        <v>0</v>
      </c>
      <c r="AI553" s="17">
        <f>data_survey!DC552</f>
        <v>0</v>
      </c>
      <c r="AJ553" s="17">
        <f>data_survey!DQ552</f>
        <v>1</v>
      </c>
      <c r="AK553" s="17">
        <f>data_survey!DF552</f>
        <v>1</v>
      </c>
      <c r="AL553" s="17">
        <f>if(AK553=1, data_survey!DN552, 0)</f>
        <v>0.5</v>
      </c>
      <c r="AM553" s="17">
        <f>data_survey!CM552</f>
        <v>0.75</v>
      </c>
      <c r="AN553" s="17">
        <f>data_survey!DH552</f>
        <v>0</v>
      </c>
      <c r="AO553" s="17">
        <f>data_survey!DJ552</f>
        <v>1</v>
      </c>
      <c r="AP553" s="17">
        <f>data_survey!DL552</f>
        <v>0</v>
      </c>
      <c r="AQ553" s="17">
        <f>data_survey!BC552</f>
        <v>3</v>
      </c>
      <c r="AR553" s="17">
        <f>data_survey!BD552</f>
        <v>3</v>
      </c>
      <c r="AS553" s="17">
        <f>data_survey!BE552</f>
        <v>3</v>
      </c>
      <c r="AT553" s="17">
        <f>data_survey!BF552</f>
        <v>3</v>
      </c>
      <c r="AU553" s="17">
        <f>data_survey!BG552</f>
        <v>4</v>
      </c>
      <c r="AV553" s="17">
        <f>data_survey!BH552</f>
        <v>2</v>
      </c>
      <c r="AW553" s="17">
        <f>data_survey!BI552</f>
        <v>3</v>
      </c>
      <c r="AX553" s="17">
        <f>data_survey!AP552</f>
        <v>2</v>
      </c>
      <c r="AY553" s="17">
        <f>data_survey!AQ552</f>
        <v>3</v>
      </c>
      <c r="AZ553" s="17">
        <f>data_survey!AR552</f>
        <v>2</v>
      </c>
      <c r="BA553" s="17">
        <f>data_survey!AS552</f>
        <v>4</v>
      </c>
      <c r="BB553" s="17">
        <f>data_survey!AT552</f>
        <v>3</v>
      </c>
      <c r="BC553" s="17">
        <f>data_survey!AU552</f>
        <v>4</v>
      </c>
      <c r="BD553" s="17">
        <f>data_survey!AV552</f>
        <v>2</v>
      </c>
      <c r="BE553" s="17">
        <f>data_survey!AW552</f>
        <v>3</v>
      </c>
      <c r="BF553" s="17">
        <f>data_survey!AX552</f>
        <v>1</v>
      </c>
      <c r="BG553" s="17"/>
    </row>
    <row r="554">
      <c r="A554" s="17">
        <f>if(data_survey!C553="Nam", 0, 1)</f>
        <v>0</v>
      </c>
      <c r="B554" s="17">
        <f>IFERROR(__xludf.DUMMYFUNCTION("LET(
  t, LOWER(TRIM(data_survey!E553)),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54" s="17">
        <f>IFERROR(__xludf.DUMMYFUNCTION("LET(
  t, LOWER(TRIM(data_survey!G553)),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54" s="17">
        <f>IFERROR(__xludf.DUMMYFUNCTION("LET(
  text, LOWER(data_survey!I553),
  IFERROR(
    IFS(
      REGEXMATCH(text,""ở cùng gia đình|ở trọ cùng gia đình""), 0,
      REGEXMATCH(text,""thuê trọ""), 1,
      REGEXMATCH(text,""ở ktx""), 2,
      REGEXMATCH(text,""có nhà tại khu vực đang học|c"&amp;"ó nhà|ở riêng tại chung cư""), 3,
      REGEXMATCH(text,""ở nhà người quen""), 4
    ),
  -1)
)"),0.0)</f>
        <v>0</v>
      </c>
      <c r="E554" s="17">
        <f>IFERROR(__xludf.DUMMYFUNCTION("LET(
  t, LOWER(TRIM(data_survey!K553)),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54" s="17">
        <f>IFERROR(__xludf.DUMMYFUNCTION("LET(
  t, LOWER(TRIM(data_survey!M553)),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54" s="17">
        <f>if(data_survey!O553="Có", 1, 0)</f>
        <v>0</v>
      </c>
      <c r="H554" s="17">
        <f>if(data_survey!R553="", 0, data_survey!R553)</f>
        <v>0</v>
      </c>
      <c r="I554" s="17">
        <f>data_survey!W553</f>
        <v>0</v>
      </c>
      <c r="J554" s="17">
        <f>if(data_survey!AF553="Không áp lực", 0, if(data_survey!AF553="Có chút áp lực", 1, if(data_survey!AF553="Áp lực nhiều", 2, 3)))</f>
        <v>1</v>
      </c>
      <c r="K554" s="17">
        <f>SWITCH(data_survey!AG553,
 "Không ảnh hưởng",0,
 "Có chút ảnh hưởng",1,
 "Ảnh hưởng nhiều",2,
 "Ảnh hưởng rất nhiều",3)</f>
        <v>2</v>
      </c>
      <c r="L554" s="17">
        <f>SWITCH(data_survey!AD553,
 "Không",0,
 "Có một chút",1,
 "Rất lo lắng",2)</f>
        <v>2</v>
      </c>
      <c r="M554" s="17">
        <f>SWITCH(data_survey!AE553,
 "Không",0,
 "Có một chút",1,
 "Nhiều",2)</f>
        <v>0</v>
      </c>
      <c r="N554" s="17">
        <f>data_survey!BV553</f>
        <v>2</v>
      </c>
      <c r="O554" s="17">
        <f>SWITCH(data_survey!BY553,
 "Không",0,
 "Có",1,
 "Nhiều",2)</f>
        <v>1</v>
      </c>
      <c r="P554" s="17">
        <f>if(data_survey!BW553="Không", 0, 1)</f>
        <v>1</v>
      </c>
      <c r="Q554" s="17">
        <f>IF(OR(
ISNUMBER(SEARCH("cha",data_survey!BX553)),
ISNUMBER(SEARCH("mẹ",data_survey!BX553)),
ISNUMBER(SEARCH("ba mẹ",data_survey!BX553)),
ISNUMBER(SEARCH("bame",data_survey!BX553)),
ISNUMBER(SEARCH("gia đình",data_survey!BX553)),
ISNUMBER(SEARCH("chị",data_survey!BX553)),
ISNUMBER(SEARCH("anh",data_survey!BX553)),
ISNUMBER(SEARCH("ông bà",data_survey!BX553)),
ISNUMBER(SEARCH("giám hộ",data_survey!BX553))
),1,
IF(OR(
ISNUMBER(SEARCH("bản thân",data_survey!BX553)),
ISNUMBER(SEARCH("tự mình",data_survey!BX553)),
ISNUMBER(SEARCH("tự bản thân",data_survey!BX553)),
ISNUMBER(SEARCH("tiền đi làm",data_survey!BX553)),
ISNUMBER(SEARCH("nghiên cứu khoa học",data_survey!BX553)),
ISNUMBER(SEARCH("một nửa lo",data_survey!BX553))
),2,
IF(OR(
ISNUMBER(SEARCH("học bổng",data_survey!BX553)),
ISNUMBER(SEARCH("giảm học phí",data_survey!BX553)),
ISNUMBER(SEARCH("không cần HP",data_survey!BX553)),
ISNUMBER(SEARCH("sư phạm",data_survey!BX553))
),3,4)))</f>
        <v>1</v>
      </c>
      <c r="R554" s="17">
        <f>data_survey!AN553</f>
        <v>0</v>
      </c>
      <c r="S554" s="17">
        <f>data_survey!AJ553</f>
        <v>0</v>
      </c>
      <c r="T554" s="17">
        <f>data_survey!AJ553</f>
        <v>0</v>
      </c>
      <c r="U554" s="17">
        <f>data_survey!CI553</f>
        <v>1</v>
      </c>
      <c r="V554" s="17">
        <f>data_survey!CG553</f>
        <v>1</v>
      </c>
      <c r="W554" s="17">
        <f>data_survey!CE553</f>
        <v>1</v>
      </c>
      <c r="X554" s="17">
        <f>data_survey!CC553</f>
        <v>1</v>
      </c>
      <c r="Y554" s="17">
        <f>data_survey!CA553</f>
        <v>1</v>
      </c>
      <c r="Z554" s="17">
        <f>data_survey!BN553</f>
        <v>1</v>
      </c>
      <c r="AA554" s="17">
        <f>data_survey!BP553</f>
        <v>0</v>
      </c>
      <c r="AB554" s="17">
        <f>data_survey!BQ553</f>
        <v>3</v>
      </c>
      <c r="AC554" s="17">
        <f>data_survey!BT553</f>
        <v>1</v>
      </c>
      <c r="AD554" s="17">
        <f>data_survey!CU553</f>
        <v>0</v>
      </c>
      <c r="AE554" s="17">
        <f>data_survey!CV553</f>
        <v>0</v>
      </c>
      <c r="AF554" s="17">
        <f>data_survey!CW553</f>
        <v>0</v>
      </c>
      <c r="AG554" s="17">
        <f>data_survey!CO553</f>
        <v>0</v>
      </c>
      <c r="AH554" s="17">
        <f>data_survey!DA553</f>
        <v>0</v>
      </c>
      <c r="AI554" s="17">
        <f>data_survey!DC553</f>
        <v>0</v>
      </c>
      <c r="AJ554" s="17">
        <f>data_survey!DQ553</f>
        <v>0</v>
      </c>
      <c r="AK554" s="17">
        <f>data_survey!DF553</f>
        <v>1</v>
      </c>
      <c r="AL554" s="17">
        <f>if(AK554=1, data_survey!DN553, 0)</f>
        <v>1.5</v>
      </c>
      <c r="AM554" s="17">
        <f>data_survey!CM553</f>
        <v>3.5</v>
      </c>
      <c r="AN554" s="17">
        <f>data_survey!DH553</f>
        <v>0</v>
      </c>
      <c r="AO554" s="17">
        <f>data_survey!DJ553</f>
        <v>0</v>
      </c>
      <c r="AP554" s="17">
        <f>data_survey!DL553</f>
        <v>0</v>
      </c>
      <c r="AQ554" s="17">
        <f>data_survey!BC553</f>
        <v>2</v>
      </c>
      <c r="AR554" s="17">
        <f>data_survey!BD553</f>
        <v>3</v>
      </c>
      <c r="AS554" s="17">
        <f>data_survey!BE553</f>
        <v>3</v>
      </c>
      <c r="AT554" s="17">
        <f>data_survey!BF553</f>
        <v>2</v>
      </c>
      <c r="AU554" s="17">
        <f>data_survey!BG553</f>
        <v>3</v>
      </c>
      <c r="AV554" s="17">
        <f>data_survey!BH553</f>
        <v>2</v>
      </c>
      <c r="AW554" s="17">
        <f>data_survey!BI553</f>
        <v>2</v>
      </c>
      <c r="AX554" s="17">
        <f>data_survey!AP553</f>
        <v>2</v>
      </c>
      <c r="AY554" s="17">
        <f>data_survey!AQ553</f>
        <v>2</v>
      </c>
      <c r="AZ554" s="17">
        <f>data_survey!AR553</f>
        <v>2</v>
      </c>
      <c r="BA554" s="17">
        <f>data_survey!AS553</f>
        <v>2</v>
      </c>
      <c r="BB554" s="17">
        <f>data_survey!AT553</f>
        <v>3</v>
      </c>
      <c r="BC554" s="17">
        <f>data_survey!AU553</f>
        <v>3</v>
      </c>
      <c r="BD554" s="17">
        <f>data_survey!AV553</f>
        <v>2</v>
      </c>
      <c r="BE554" s="17">
        <f>data_survey!AW553</f>
        <v>2</v>
      </c>
      <c r="BF554" s="17">
        <f>data_survey!AX553</f>
        <v>2</v>
      </c>
      <c r="BG554" s="17"/>
    </row>
    <row r="555">
      <c r="A555" s="17">
        <f>if(data_survey!C554="Nam", 0, 1)</f>
        <v>0</v>
      </c>
      <c r="B555" s="17">
        <f>IFERROR(__xludf.DUMMYFUNCTION("LET(
  t, LOWER(TRIM(data_survey!E554)),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555" s="17">
        <f>IFERROR(__xludf.DUMMYFUNCTION("LET(
  t, LOWER(TRIM(data_survey!G554)),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55" s="17">
        <f>IFERROR(__xludf.DUMMYFUNCTION("LET(
  text, LOWER(data_survey!I554),
  IFERROR(
    IFS(
      REGEXMATCH(text,""ở cùng gia đình|ở trọ cùng gia đình""), 0,
      REGEXMATCH(text,""thuê trọ""), 1,
      REGEXMATCH(text,""ở ktx""), 2,
      REGEXMATCH(text,""có nhà tại khu vực đang học|c"&amp;"ó nhà|ở riêng tại chung cư""), 3,
      REGEXMATCH(text,""ở nhà người quen""), 4
    ),
  -1)
)"),0.0)</f>
        <v>0</v>
      </c>
      <c r="E555" s="17">
        <f>IFERROR(__xludf.DUMMYFUNCTION("LET(
  t, LOWER(TRIM(data_survey!K554)),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55" s="17">
        <f>IFERROR(__xludf.DUMMYFUNCTION("LET(
  t, LOWER(TRIM(data_survey!M554)),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55" s="17">
        <f>if(data_survey!O554="Có", 1, 0)</f>
        <v>0</v>
      </c>
      <c r="H555" s="17">
        <f>if(data_survey!R554="", 0, data_survey!R554)</f>
        <v>0</v>
      </c>
      <c r="I555" s="17">
        <f>data_survey!W554</f>
        <v>0</v>
      </c>
      <c r="J555" s="17">
        <f>if(data_survey!AF554="Không áp lực", 0, if(data_survey!AF554="Có chút áp lực", 1, if(data_survey!AF554="Áp lực nhiều", 2, 3)))</f>
        <v>3</v>
      </c>
      <c r="K555" s="17">
        <f>SWITCH(data_survey!AG554,
 "Không ảnh hưởng",0,
 "Có chút ảnh hưởng",1,
 "Ảnh hưởng nhiều",2,
 "Ảnh hưởng rất nhiều",3)</f>
        <v>2</v>
      </c>
      <c r="L555" s="17">
        <f>SWITCH(data_survey!AD554,
 "Không",0,
 "Có một chút",1,
 "Rất lo lắng",2)</f>
        <v>2</v>
      </c>
      <c r="M555" s="17">
        <f>SWITCH(data_survey!AE554,
 "Không",0,
 "Có một chút",1,
 "Nhiều",2)</f>
        <v>2</v>
      </c>
      <c r="N555" s="17">
        <f>data_survey!BV554</f>
        <v>2</v>
      </c>
      <c r="O555" s="17">
        <f>SWITCH(data_survey!BY554,
 "Không",0,
 "Có",1,
 "Nhiều",2)</f>
        <v>1</v>
      </c>
      <c r="P555" s="17">
        <f>if(data_survey!BW554="Không", 0, 1)</f>
        <v>1</v>
      </c>
      <c r="Q555" s="17">
        <f>IF(OR(
ISNUMBER(SEARCH("cha",data_survey!BX554)),
ISNUMBER(SEARCH("mẹ",data_survey!BX554)),
ISNUMBER(SEARCH("ba mẹ",data_survey!BX554)),
ISNUMBER(SEARCH("bame",data_survey!BX554)),
ISNUMBER(SEARCH("gia đình",data_survey!BX554)),
ISNUMBER(SEARCH("chị",data_survey!BX554)),
ISNUMBER(SEARCH("anh",data_survey!BX554)),
ISNUMBER(SEARCH("ông bà",data_survey!BX554)),
ISNUMBER(SEARCH("giám hộ",data_survey!BX554))
),1,
IF(OR(
ISNUMBER(SEARCH("bản thân",data_survey!BX554)),
ISNUMBER(SEARCH("tự mình",data_survey!BX554)),
ISNUMBER(SEARCH("tự bản thân",data_survey!BX554)),
ISNUMBER(SEARCH("tiền đi làm",data_survey!BX554)),
ISNUMBER(SEARCH("nghiên cứu khoa học",data_survey!BX554)),
ISNUMBER(SEARCH("một nửa lo",data_survey!BX554))
),2,
IF(OR(
ISNUMBER(SEARCH("học bổng",data_survey!BX554)),
ISNUMBER(SEARCH("giảm học phí",data_survey!BX554)),
ISNUMBER(SEARCH("không cần HP",data_survey!BX554)),
ISNUMBER(SEARCH("sư phạm",data_survey!BX554))
),3,4)))</f>
        <v>4</v>
      </c>
      <c r="R555" s="17">
        <f>data_survey!AN554</f>
        <v>0</v>
      </c>
      <c r="S555" s="17">
        <f>data_survey!AJ554</f>
        <v>0</v>
      </c>
      <c r="T555" s="17">
        <f>data_survey!AJ554</f>
        <v>0</v>
      </c>
      <c r="U555" s="17">
        <f>data_survey!CI554</f>
        <v>2</v>
      </c>
      <c r="V555" s="17">
        <f>data_survey!CG554</f>
        <v>2</v>
      </c>
      <c r="W555" s="17">
        <f>data_survey!CE554</f>
        <v>2</v>
      </c>
      <c r="X555" s="17">
        <f>data_survey!CC554</f>
        <v>2</v>
      </c>
      <c r="Y555" s="17">
        <f>data_survey!CA554</f>
        <v>2</v>
      </c>
      <c r="Z555" s="17">
        <f>data_survey!BN554</f>
        <v>5</v>
      </c>
      <c r="AA555" s="17">
        <f>data_survey!BP554</f>
        <v>0</v>
      </c>
      <c r="AB555" s="17">
        <f>data_survey!BQ554</f>
        <v>5</v>
      </c>
      <c r="AC555" s="17">
        <f>data_survey!BT554</f>
        <v>1</v>
      </c>
      <c r="AD555" s="17">
        <f>data_survey!CU554</f>
        <v>0</v>
      </c>
      <c r="AE555" s="17">
        <f>data_survey!CV554</f>
        <v>1</v>
      </c>
      <c r="AF555" s="17">
        <f>data_survey!CW554</f>
        <v>0</v>
      </c>
      <c r="AG555" s="17">
        <f>data_survey!CO554</f>
        <v>0</v>
      </c>
      <c r="AH555" s="17">
        <f>data_survey!DA554</f>
        <v>0</v>
      </c>
      <c r="AI555" s="17">
        <f>data_survey!DC554</f>
        <v>1</v>
      </c>
      <c r="AJ555" s="17">
        <f>data_survey!DQ554</f>
        <v>0</v>
      </c>
      <c r="AK555" s="17">
        <f>data_survey!DF554</f>
        <v>0</v>
      </c>
      <c r="AL555" s="17">
        <f>if(AK555=1, data_survey!DN554, 0)</f>
        <v>0</v>
      </c>
      <c r="AM555" s="17">
        <f>data_survey!CM554</f>
        <v>6</v>
      </c>
      <c r="AN555" s="17">
        <f>data_survey!DH554</f>
        <v>1</v>
      </c>
      <c r="AO555" s="17">
        <f>data_survey!DJ554</f>
        <v>1</v>
      </c>
      <c r="AP555" s="17">
        <f>data_survey!DL554</f>
        <v>0</v>
      </c>
      <c r="AQ555" s="17">
        <f>data_survey!BC554</f>
        <v>2</v>
      </c>
      <c r="AR555" s="17">
        <f>data_survey!BD554</f>
        <v>3</v>
      </c>
      <c r="AS555" s="17">
        <f>data_survey!BE554</f>
        <v>4</v>
      </c>
      <c r="AT555" s="17">
        <f>data_survey!BF554</f>
        <v>2</v>
      </c>
      <c r="AU555" s="17">
        <f>data_survey!BG554</f>
        <v>3</v>
      </c>
      <c r="AV555" s="17">
        <f>data_survey!BH554</f>
        <v>1</v>
      </c>
      <c r="AW555" s="17">
        <f>data_survey!BI554</f>
        <v>2</v>
      </c>
      <c r="AX555" s="17">
        <f>data_survey!AP554</f>
        <v>2</v>
      </c>
      <c r="AY555" s="17">
        <f>data_survey!AQ554</f>
        <v>4</v>
      </c>
      <c r="AZ555" s="17">
        <f>data_survey!AR554</f>
        <v>4</v>
      </c>
      <c r="BA555" s="17">
        <f>data_survey!AS554</f>
        <v>3</v>
      </c>
      <c r="BB555" s="17">
        <f>data_survey!AT554</f>
        <v>3</v>
      </c>
      <c r="BC555" s="17">
        <f>data_survey!AU554</f>
        <v>4</v>
      </c>
      <c r="BD555" s="17">
        <f>data_survey!AV554</f>
        <v>2</v>
      </c>
      <c r="BE555" s="17">
        <f>data_survey!AW554</f>
        <v>4</v>
      </c>
      <c r="BF555" s="17">
        <f>data_survey!AX554</f>
        <v>2</v>
      </c>
      <c r="BG555" s="17"/>
    </row>
    <row r="556">
      <c r="A556" s="17">
        <f>if(data_survey!C555="Nam", 0, 1)</f>
        <v>0</v>
      </c>
      <c r="B556" s="17">
        <f>IFERROR(__xludf.DUMMYFUNCTION("LET(
  t, LOWER(TRIM(data_survey!E555)),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56" s="17">
        <f>IFERROR(__xludf.DUMMYFUNCTION("LET(
  t, LOWER(TRIM(data_survey!G555)),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56" s="17">
        <f>IFERROR(__xludf.DUMMYFUNCTION("LET(
  text, LOWER(data_survey!I555),
  IFERROR(
    IFS(
      REGEXMATCH(text,""ở cùng gia đình|ở trọ cùng gia đình""), 0,
      REGEXMATCH(text,""thuê trọ""), 1,
      REGEXMATCH(text,""ở ktx""), 2,
      REGEXMATCH(text,""có nhà tại khu vực đang học|c"&amp;"ó nhà|ở riêng tại chung cư""), 3,
      REGEXMATCH(text,""ở nhà người quen""), 4
    ),
  -1)
)"),0.0)</f>
        <v>0</v>
      </c>
      <c r="E556" s="17">
        <f>IFERROR(__xludf.DUMMYFUNCTION("LET(
  t, LOWER(TRIM(data_survey!K555)),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56" s="17">
        <f>IFERROR(__xludf.DUMMYFUNCTION("LET(
  t, LOWER(TRIM(data_survey!M555)),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56" s="17">
        <f>if(data_survey!O555="Có", 1, 0)</f>
        <v>0</v>
      </c>
      <c r="H556" s="17">
        <f>if(data_survey!R555="", 0, data_survey!R555)</f>
        <v>0</v>
      </c>
      <c r="I556" s="17">
        <f>data_survey!W555</f>
        <v>0</v>
      </c>
      <c r="J556" s="17">
        <f>if(data_survey!AF555="Không áp lực", 0, if(data_survey!AF555="Có chút áp lực", 1, if(data_survey!AF555="Áp lực nhiều", 2, 3)))</f>
        <v>1</v>
      </c>
      <c r="K556" s="17">
        <f>SWITCH(data_survey!AG555,
 "Không ảnh hưởng",0,
 "Có chút ảnh hưởng",1,
 "Ảnh hưởng nhiều",2,
 "Ảnh hưởng rất nhiều",3)</f>
        <v>0</v>
      </c>
      <c r="L556" s="17">
        <f>SWITCH(data_survey!AD555,
 "Không",0,
 "Có một chút",1,
 "Rất lo lắng",2)</f>
        <v>1</v>
      </c>
      <c r="M556" s="17">
        <f>SWITCH(data_survey!AE555,
 "Không",0,
 "Có một chút",1,
 "Nhiều",2)</f>
        <v>0</v>
      </c>
      <c r="N556" s="17">
        <f>data_survey!BV555</f>
        <v>1</v>
      </c>
      <c r="O556" s="17">
        <f>SWITCH(data_survey!BY555,
 "Không",0,
 "Có",1,
 "Nhiều",2)</f>
        <v>0</v>
      </c>
      <c r="P556" s="17">
        <f>if(data_survey!BW555="Không", 0, 1)</f>
        <v>1</v>
      </c>
      <c r="Q556" s="17">
        <f>IF(OR(
ISNUMBER(SEARCH("cha",data_survey!BX555)),
ISNUMBER(SEARCH("mẹ",data_survey!BX555)),
ISNUMBER(SEARCH("ba mẹ",data_survey!BX555)),
ISNUMBER(SEARCH("bame",data_survey!BX555)),
ISNUMBER(SEARCH("gia đình",data_survey!BX555)),
ISNUMBER(SEARCH("chị",data_survey!BX555)),
ISNUMBER(SEARCH("anh",data_survey!BX555)),
ISNUMBER(SEARCH("ông bà",data_survey!BX555)),
ISNUMBER(SEARCH("giám hộ",data_survey!BX555))
),1,
IF(OR(
ISNUMBER(SEARCH("bản thân",data_survey!BX555)),
ISNUMBER(SEARCH("tự mình",data_survey!BX555)),
ISNUMBER(SEARCH("tự bản thân",data_survey!BX555)),
ISNUMBER(SEARCH("tiền đi làm",data_survey!BX555)),
ISNUMBER(SEARCH("nghiên cứu khoa học",data_survey!BX555)),
ISNUMBER(SEARCH("một nửa lo",data_survey!BX555))
),2,
IF(OR(
ISNUMBER(SEARCH("học bổng",data_survey!BX555)),
ISNUMBER(SEARCH("giảm học phí",data_survey!BX555)),
ISNUMBER(SEARCH("không cần HP",data_survey!BX555)),
ISNUMBER(SEARCH("sư phạm",data_survey!BX555))
),3,4)))</f>
        <v>1</v>
      </c>
      <c r="R556" s="17">
        <f>data_survey!AN555</f>
        <v>0</v>
      </c>
      <c r="S556" s="17">
        <f>data_survey!AJ555</f>
        <v>1</v>
      </c>
      <c r="T556" s="17">
        <f>data_survey!AJ555</f>
        <v>1</v>
      </c>
      <c r="U556" s="17">
        <f>data_survey!CI555</f>
        <v>0</v>
      </c>
      <c r="V556" s="17">
        <f>data_survey!CG555</f>
        <v>0</v>
      </c>
      <c r="W556" s="17">
        <f>data_survey!CE555</f>
        <v>1</v>
      </c>
      <c r="X556" s="17">
        <f>data_survey!CC555</f>
        <v>1</v>
      </c>
      <c r="Y556" s="17">
        <f>data_survey!CA555</f>
        <v>1</v>
      </c>
      <c r="Z556" s="17">
        <f>data_survey!BN555</f>
        <v>1</v>
      </c>
      <c r="AA556" s="17">
        <f>data_survey!BP555</f>
        <v>0</v>
      </c>
      <c r="AB556" s="17">
        <f>data_survey!BQ555</f>
        <v>1</v>
      </c>
      <c r="AC556" s="17">
        <f>data_survey!BT555</f>
        <v>1</v>
      </c>
      <c r="AD556" s="17">
        <f>data_survey!CU555</f>
        <v>1</v>
      </c>
      <c r="AE556" s="17">
        <f>data_survey!CV555</f>
        <v>1</v>
      </c>
      <c r="AF556" s="17">
        <f>data_survey!CW555</f>
        <v>1</v>
      </c>
      <c r="AG556" s="17">
        <f>data_survey!CO555</f>
        <v>0</v>
      </c>
      <c r="AH556" s="17">
        <f>data_survey!DA555</f>
        <v>0</v>
      </c>
      <c r="AI556" s="17">
        <f>data_survey!DC555</f>
        <v>0</v>
      </c>
      <c r="AJ556" s="17">
        <f>data_survey!DQ555</f>
        <v>0</v>
      </c>
      <c r="AK556" s="17">
        <f>data_survey!DF555</f>
        <v>1</v>
      </c>
      <c r="AL556" s="17">
        <f>if(AK556=1, data_survey!DN555, 0)</f>
        <v>0.5</v>
      </c>
      <c r="AM556" s="17">
        <f>data_survey!CM555</f>
        <v>1.5</v>
      </c>
      <c r="AN556" s="17">
        <f>data_survey!DH555</f>
        <v>0</v>
      </c>
      <c r="AO556" s="17">
        <f>data_survey!DJ555</f>
        <v>0</v>
      </c>
      <c r="AP556" s="17">
        <f>data_survey!DL555</f>
        <v>0</v>
      </c>
      <c r="AQ556" s="17">
        <f>data_survey!BC555</f>
        <v>1</v>
      </c>
      <c r="AR556" s="17">
        <f>data_survey!BD555</f>
        <v>1</v>
      </c>
      <c r="AS556" s="17">
        <f>data_survey!BE555</f>
        <v>2</v>
      </c>
      <c r="AT556" s="17">
        <f>data_survey!BF555</f>
        <v>2</v>
      </c>
      <c r="AU556" s="17">
        <f>data_survey!BG555</f>
        <v>2</v>
      </c>
      <c r="AV556" s="17">
        <f>data_survey!BH555</f>
        <v>1</v>
      </c>
      <c r="AW556" s="17">
        <f>data_survey!BI555</f>
        <v>1</v>
      </c>
      <c r="AX556" s="17">
        <f>data_survey!AP555</f>
        <v>2</v>
      </c>
      <c r="AY556" s="17">
        <f>data_survey!AQ555</f>
        <v>2</v>
      </c>
      <c r="AZ556" s="17">
        <f>data_survey!AR555</f>
        <v>1</v>
      </c>
      <c r="BA556" s="17">
        <f>data_survey!AS555</f>
        <v>3</v>
      </c>
      <c r="BB556" s="17">
        <f>data_survey!AT555</f>
        <v>1</v>
      </c>
      <c r="BC556" s="17">
        <f>data_survey!AU555</f>
        <v>1</v>
      </c>
      <c r="BD556" s="17">
        <f>data_survey!AV555</f>
        <v>1</v>
      </c>
      <c r="BE556" s="17">
        <f>data_survey!AW555</f>
        <v>2</v>
      </c>
      <c r="BF556" s="17">
        <f>data_survey!AX555</f>
        <v>1</v>
      </c>
      <c r="BG556" s="17"/>
    </row>
    <row r="557">
      <c r="A557" s="17">
        <f>if(data_survey!C556="Nam", 0, 1)</f>
        <v>0</v>
      </c>
      <c r="B557" s="17">
        <f>IFERROR(__xludf.DUMMYFUNCTION("LET(
  t, LOWER(TRIM(data_survey!E556)),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57" s="17">
        <f>IFERROR(__xludf.DUMMYFUNCTION("LET(
  t, LOWER(TRIM(data_survey!G556)),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57" s="17">
        <f>IFERROR(__xludf.DUMMYFUNCTION("LET(
  text, LOWER(data_survey!I556),
  IFERROR(
    IFS(
      REGEXMATCH(text,""ở cùng gia đình|ở trọ cùng gia đình""), 0,
      REGEXMATCH(text,""thuê trọ""), 1,
      REGEXMATCH(text,""ở ktx""), 2,
      REGEXMATCH(text,""có nhà tại khu vực đang học|c"&amp;"ó nhà|ở riêng tại chung cư""), 3,
      REGEXMATCH(text,""ở nhà người quen""), 4
    ),
  -1)
)"),0.0)</f>
        <v>0</v>
      </c>
      <c r="E557" s="17">
        <f>IFERROR(__xludf.DUMMYFUNCTION("LET(
  t, LOWER(TRIM(data_survey!K556)),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57" s="17">
        <f>IFERROR(__xludf.DUMMYFUNCTION("LET(
  t, LOWER(TRIM(data_survey!M556)),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57" s="17">
        <f>if(data_survey!O556="Có", 1, 0)</f>
        <v>0</v>
      </c>
      <c r="H557" s="17">
        <f>if(data_survey!R556="", 0, data_survey!R556)</f>
        <v>0</v>
      </c>
      <c r="I557" s="17">
        <f>data_survey!W556</f>
        <v>0</v>
      </c>
      <c r="J557" s="17">
        <f>if(data_survey!AF556="Không áp lực", 0, if(data_survey!AF556="Có chút áp lực", 1, if(data_survey!AF556="Áp lực nhiều", 2, 3)))</f>
        <v>2</v>
      </c>
      <c r="K557" s="17">
        <f>SWITCH(data_survey!AG556,
 "Không ảnh hưởng",0,
 "Có chút ảnh hưởng",1,
 "Ảnh hưởng nhiều",2,
 "Ảnh hưởng rất nhiều",3)</f>
        <v>1</v>
      </c>
      <c r="L557" s="17">
        <f>SWITCH(data_survey!AD556,
 "Không",0,
 "Có một chút",1,
 "Rất lo lắng",2)</f>
        <v>2</v>
      </c>
      <c r="M557" s="17">
        <f>SWITCH(data_survey!AE556,
 "Không",0,
 "Có một chút",1,
 "Nhiều",2)</f>
        <v>1</v>
      </c>
      <c r="N557" s="17">
        <f>data_survey!BV556</f>
        <v>3</v>
      </c>
      <c r="O557" s="17">
        <f>SWITCH(data_survey!BY556,
 "Không",0,
 "Có",1,
 "Nhiều",2)</f>
        <v>0</v>
      </c>
      <c r="P557" s="17">
        <f>if(data_survey!BW556="Không", 0, 1)</f>
        <v>0</v>
      </c>
      <c r="Q557" s="17">
        <f>IF(OR(
ISNUMBER(SEARCH("cha",data_survey!BX556)),
ISNUMBER(SEARCH("mẹ",data_survey!BX556)),
ISNUMBER(SEARCH("ba mẹ",data_survey!BX556)),
ISNUMBER(SEARCH("bame",data_survey!BX556)),
ISNUMBER(SEARCH("gia đình",data_survey!BX556)),
ISNUMBER(SEARCH("chị",data_survey!BX556)),
ISNUMBER(SEARCH("anh",data_survey!BX556)),
ISNUMBER(SEARCH("ông bà",data_survey!BX556)),
ISNUMBER(SEARCH("giám hộ",data_survey!BX556))
),1,
IF(OR(
ISNUMBER(SEARCH("bản thân",data_survey!BX556)),
ISNUMBER(SEARCH("tự mình",data_survey!BX556)),
ISNUMBER(SEARCH("tự bản thân",data_survey!BX556)),
ISNUMBER(SEARCH("tiền đi làm",data_survey!BX556)),
ISNUMBER(SEARCH("nghiên cứu khoa học",data_survey!BX556)),
ISNUMBER(SEARCH("một nửa lo",data_survey!BX556))
),2,
IF(OR(
ISNUMBER(SEARCH("học bổng",data_survey!BX556)),
ISNUMBER(SEARCH("giảm học phí",data_survey!BX556)),
ISNUMBER(SEARCH("không cần HP",data_survey!BX556)),
ISNUMBER(SEARCH("sư phạm",data_survey!BX556))
),3,4)))</f>
        <v>1</v>
      </c>
      <c r="R557" s="17">
        <f>data_survey!AN556</f>
        <v>0</v>
      </c>
      <c r="S557" s="17">
        <f>data_survey!AJ556</f>
        <v>0</v>
      </c>
      <c r="T557" s="17">
        <f>data_survey!AJ556</f>
        <v>0</v>
      </c>
      <c r="U557" s="17">
        <f>data_survey!CI556</f>
        <v>0</v>
      </c>
      <c r="V557" s="17">
        <f>data_survey!CG556</f>
        <v>0</v>
      </c>
      <c r="W557" s="17">
        <f>data_survey!CE556</f>
        <v>0</v>
      </c>
      <c r="X557" s="17">
        <f>data_survey!CC556</f>
        <v>1</v>
      </c>
      <c r="Y557" s="17">
        <f>data_survey!CA556</f>
        <v>0</v>
      </c>
      <c r="Z557" s="17">
        <f>data_survey!BN556</f>
        <v>4</v>
      </c>
      <c r="AA557" s="17">
        <f>data_survey!BP556</f>
        <v>0</v>
      </c>
      <c r="AB557" s="17">
        <f>data_survey!BQ556</f>
        <v>2</v>
      </c>
      <c r="AC557" s="17">
        <f>data_survey!BT556</f>
        <v>0</v>
      </c>
      <c r="AD557" s="17">
        <f>data_survey!CU556</f>
        <v>0</v>
      </c>
      <c r="AE557" s="17">
        <f>data_survey!CV556</f>
        <v>0</v>
      </c>
      <c r="AF557" s="17">
        <f>data_survey!CW556</f>
        <v>0</v>
      </c>
      <c r="AG557" s="17">
        <f>data_survey!CO556</f>
        <v>0</v>
      </c>
      <c r="AH557" s="17">
        <f>data_survey!DA556</f>
        <v>0</v>
      </c>
      <c r="AI557" s="17">
        <f>data_survey!DC556</f>
        <v>0</v>
      </c>
      <c r="AJ557" s="17">
        <f>data_survey!DQ556</f>
        <v>0</v>
      </c>
      <c r="AK557" s="17">
        <f>data_survey!DF556</f>
        <v>1</v>
      </c>
      <c r="AL557" s="17">
        <f>if(AK557=1, data_survey!DN556, 0)</f>
        <v>0.5</v>
      </c>
      <c r="AM557" s="17">
        <f>data_survey!CM556</f>
        <v>1.5</v>
      </c>
      <c r="AN557" s="17">
        <f>data_survey!DH556</f>
        <v>1</v>
      </c>
      <c r="AO557" s="17">
        <f>data_survey!DJ556</f>
        <v>0</v>
      </c>
      <c r="AP557" s="17">
        <f>data_survey!DL556</f>
        <v>1</v>
      </c>
      <c r="AQ557" s="17">
        <f>data_survey!BC556</f>
        <v>1</v>
      </c>
      <c r="AR557" s="17">
        <f>data_survey!BD556</f>
        <v>2</v>
      </c>
      <c r="AS557" s="17">
        <f>data_survey!BE556</f>
        <v>3</v>
      </c>
      <c r="AT557" s="17">
        <f>data_survey!BF556</f>
        <v>1</v>
      </c>
      <c r="AU557" s="17">
        <f>data_survey!BG556</f>
        <v>2</v>
      </c>
      <c r="AV557" s="17">
        <f>data_survey!BH556</f>
        <v>1</v>
      </c>
      <c r="AW557" s="17">
        <f>data_survey!BI556</f>
        <v>3</v>
      </c>
      <c r="AX557" s="17">
        <f>data_survey!AP556</f>
        <v>4</v>
      </c>
      <c r="AY557" s="17">
        <f>data_survey!AQ556</f>
        <v>1</v>
      </c>
      <c r="AZ557" s="17">
        <f>data_survey!AR556</f>
        <v>1</v>
      </c>
      <c r="BA557" s="17">
        <f>data_survey!AS556</f>
        <v>1</v>
      </c>
      <c r="BB557" s="17">
        <f>data_survey!AT556</f>
        <v>3</v>
      </c>
      <c r="BC557" s="17">
        <f>data_survey!AU556</f>
        <v>2</v>
      </c>
      <c r="BD557" s="17">
        <f>data_survey!AV556</f>
        <v>3</v>
      </c>
      <c r="BE557" s="17">
        <f>data_survey!AW556</f>
        <v>2</v>
      </c>
      <c r="BF557" s="17">
        <f>data_survey!AX556</f>
        <v>1</v>
      </c>
      <c r="BG557" s="17"/>
    </row>
    <row r="558">
      <c r="A558" s="17">
        <f>if(data_survey!C557="Nam", 0, 1)</f>
        <v>0</v>
      </c>
      <c r="B558" s="17">
        <f>IFERROR(__xludf.DUMMYFUNCTION("LET(
  t, LOWER(TRIM(data_survey!E557)),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58" s="17">
        <f>IFERROR(__xludf.DUMMYFUNCTION("LET(
  t, LOWER(TRIM(data_survey!G557)),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58" s="17">
        <f>IFERROR(__xludf.DUMMYFUNCTION("LET(
  text, LOWER(data_survey!I557),
  IFERROR(
    IFS(
      REGEXMATCH(text,""ở cùng gia đình|ở trọ cùng gia đình""), 0,
      REGEXMATCH(text,""thuê trọ""), 1,
      REGEXMATCH(text,""ở ktx""), 2,
      REGEXMATCH(text,""có nhà tại khu vực đang học|c"&amp;"ó nhà|ở riêng tại chung cư""), 3,
      REGEXMATCH(text,""ở nhà người quen""), 4
    ),
  -1)
)"),3.0)</f>
        <v>3</v>
      </c>
      <c r="E558" s="17">
        <f>IFERROR(__xludf.DUMMYFUNCTION("LET(
  t, LOWER(TRIM(data_survey!K557)),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58" s="17">
        <f>IFERROR(__xludf.DUMMYFUNCTION("LET(
  t, LOWER(TRIM(data_survey!M557)),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58" s="17">
        <f>if(data_survey!O557="Có", 1, 0)</f>
        <v>0</v>
      </c>
      <c r="H558" s="17">
        <f>if(data_survey!R557="", 0, data_survey!R557)</f>
        <v>0</v>
      </c>
      <c r="I558" s="17">
        <f>data_survey!W557</f>
        <v>0</v>
      </c>
      <c r="J558" s="17">
        <f>if(data_survey!AF557="Không áp lực", 0, if(data_survey!AF557="Có chút áp lực", 1, if(data_survey!AF557="Áp lực nhiều", 2, 3)))</f>
        <v>3</v>
      </c>
      <c r="K558" s="17">
        <f>SWITCH(data_survey!AG557,
 "Không ảnh hưởng",0,
 "Có chút ảnh hưởng",1,
 "Ảnh hưởng nhiều",2,
 "Ảnh hưởng rất nhiều",3)</f>
        <v>1</v>
      </c>
      <c r="L558" s="17">
        <f>SWITCH(data_survey!AD557,
 "Không",0,
 "Có một chút",1,
 "Rất lo lắng",2)</f>
        <v>2</v>
      </c>
      <c r="M558" s="17">
        <f>SWITCH(data_survey!AE557,
 "Không",0,
 "Có một chút",1,
 "Nhiều",2)</f>
        <v>1</v>
      </c>
      <c r="N558" s="17">
        <f>data_survey!BV557</f>
        <v>1</v>
      </c>
      <c r="O558" s="17">
        <f>SWITCH(data_survey!BY557,
 "Không",0,
 "Có",1,
 "Nhiều",2)</f>
        <v>1</v>
      </c>
      <c r="P558" s="17">
        <f>if(data_survey!BW557="Không", 0, 1)</f>
        <v>1</v>
      </c>
      <c r="Q558" s="17">
        <f>IF(OR(
ISNUMBER(SEARCH("cha",data_survey!BX557)),
ISNUMBER(SEARCH("mẹ",data_survey!BX557)),
ISNUMBER(SEARCH("ba mẹ",data_survey!BX557)),
ISNUMBER(SEARCH("bame",data_survey!BX557)),
ISNUMBER(SEARCH("gia đình",data_survey!BX557)),
ISNUMBER(SEARCH("chị",data_survey!BX557)),
ISNUMBER(SEARCH("anh",data_survey!BX557)),
ISNUMBER(SEARCH("ông bà",data_survey!BX557)),
ISNUMBER(SEARCH("giám hộ",data_survey!BX557))
),1,
IF(OR(
ISNUMBER(SEARCH("bản thân",data_survey!BX557)),
ISNUMBER(SEARCH("tự mình",data_survey!BX557)),
ISNUMBER(SEARCH("tự bản thân",data_survey!BX557)),
ISNUMBER(SEARCH("tiền đi làm",data_survey!BX557)),
ISNUMBER(SEARCH("nghiên cứu khoa học",data_survey!BX557)),
ISNUMBER(SEARCH("một nửa lo",data_survey!BX557))
),2,
IF(OR(
ISNUMBER(SEARCH("học bổng",data_survey!BX557)),
ISNUMBER(SEARCH("giảm học phí",data_survey!BX557)),
ISNUMBER(SEARCH("không cần HP",data_survey!BX557)),
ISNUMBER(SEARCH("sư phạm",data_survey!BX557))
),3,4)))</f>
        <v>2</v>
      </c>
      <c r="R558" s="17">
        <f>data_survey!AN557</f>
        <v>0</v>
      </c>
      <c r="S558" s="17">
        <f>data_survey!AJ557</f>
        <v>0</v>
      </c>
      <c r="T558" s="17">
        <f>data_survey!AJ557</f>
        <v>0</v>
      </c>
      <c r="U558" s="17">
        <f>data_survey!CI557</f>
        <v>2</v>
      </c>
      <c r="V558" s="17">
        <f>data_survey!CG557</f>
        <v>0</v>
      </c>
      <c r="W558" s="17">
        <f>data_survey!CE557</f>
        <v>2</v>
      </c>
      <c r="X558" s="17">
        <f>data_survey!CC557</f>
        <v>2</v>
      </c>
      <c r="Y558" s="17">
        <f>data_survey!CA557</f>
        <v>2</v>
      </c>
      <c r="Z558" s="17">
        <f>data_survey!BN557</f>
        <v>1</v>
      </c>
      <c r="AA558" s="17">
        <f>data_survey!BP557</f>
        <v>1</v>
      </c>
      <c r="AB558" s="17">
        <f>data_survey!BQ557</f>
        <v>1</v>
      </c>
      <c r="AC558" s="17">
        <f>data_survey!BT557</f>
        <v>0</v>
      </c>
      <c r="AD558" s="17">
        <f>data_survey!CU557</f>
        <v>1</v>
      </c>
      <c r="AE558" s="17">
        <f>data_survey!CV557</f>
        <v>1</v>
      </c>
      <c r="AF558" s="17">
        <f>data_survey!CW557</f>
        <v>0</v>
      </c>
      <c r="AG558" s="17">
        <f>data_survey!CO557</f>
        <v>2</v>
      </c>
      <c r="AH558" s="17">
        <f>data_survey!DA557</f>
        <v>1</v>
      </c>
      <c r="AI558" s="17">
        <f>data_survey!DC557</f>
        <v>0</v>
      </c>
      <c r="AJ558" s="17">
        <f>data_survey!DQ557</f>
        <v>0</v>
      </c>
      <c r="AK558" s="17">
        <f>data_survey!DF557</f>
        <v>1</v>
      </c>
      <c r="AL558" s="17">
        <f>if(AK558=1, data_survey!DN557, 0)</f>
        <v>1.5</v>
      </c>
      <c r="AM558" s="17">
        <f>data_survey!CM557</f>
        <v>3.5</v>
      </c>
      <c r="AN558" s="17">
        <f>data_survey!DH557</f>
        <v>0</v>
      </c>
      <c r="AO558" s="17">
        <f>data_survey!DJ557</f>
        <v>0</v>
      </c>
      <c r="AP558" s="17">
        <f>data_survey!DL557</f>
        <v>0</v>
      </c>
      <c r="AQ558" s="17">
        <f>data_survey!BC557</f>
        <v>3</v>
      </c>
      <c r="AR558" s="17">
        <f>data_survey!BD557</f>
        <v>3</v>
      </c>
      <c r="AS558" s="17">
        <f>data_survey!BE557</f>
        <v>3</v>
      </c>
      <c r="AT558" s="17">
        <f>data_survey!BF557</f>
        <v>1</v>
      </c>
      <c r="AU558" s="17">
        <f>data_survey!BG557</f>
        <v>2</v>
      </c>
      <c r="AV558" s="17">
        <f>data_survey!BH557</f>
        <v>1</v>
      </c>
      <c r="AW558" s="17">
        <f>data_survey!BI557</f>
        <v>1</v>
      </c>
      <c r="AX558" s="17">
        <f>data_survey!AP557</f>
        <v>1</v>
      </c>
      <c r="AY558" s="17">
        <f>data_survey!AQ557</f>
        <v>3</v>
      </c>
      <c r="AZ558" s="17">
        <f>data_survey!AR557</f>
        <v>3</v>
      </c>
      <c r="BA558" s="17">
        <f>data_survey!AS557</f>
        <v>3</v>
      </c>
      <c r="BB558" s="17">
        <f>data_survey!AT557</f>
        <v>3</v>
      </c>
      <c r="BC558" s="17">
        <f>data_survey!AU557</f>
        <v>3</v>
      </c>
      <c r="BD558" s="17">
        <f>data_survey!AV557</f>
        <v>1</v>
      </c>
      <c r="BE558" s="17">
        <f>data_survey!AW557</f>
        <v>1</v>
      </c>
      <c r="BF558" s="17">
        <f>data_survey!AX557</f>
        <v>2</v>
      </c>
      <c r="BG558" s="17"/>
    </row>
    <row r="559">
      <c r="A559" s="17">
        <f>if(data_survey!C558="Nam", 0, 1)</f>
        <v>0</v>
      </c>
      <c r="B559" s="17">
        <f>IFERROR(__xludf.DUMMYFUNCTION("LET(
  t, LOWER(TRIM(data_survey!E558)),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59" s="17">
        <f>IFERROR(__xludf.DUMMYFUNCTION("LET(
  t, LOWER(TRIM(data_survey!G558)),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59" s="17">
        <f>IFERROR(__xludf.DUMMYFUNCTION("LET(
  text, LOWER(data_survey!I558),
  IFERROR(
    IFS(
      REGEXMATCH(text,""ở cùng gia đình|ở trọ cùng gia đình""), 0,
      REGEXMATCH(text,""thuê trọ""), 1,
      REGEXMATCH(text,""ở ktx""), 2,
      REGEXMATCH(text,""có nhà tại khu vực đang học|c"&amp;"ó nhà|ở riêng tại chung cư""), 3,
      REGEXMATCH(text,""ở nhà người quen""), 4
    ),
  -1)
)"),3.0)</f>
        <v>3</v>
      </c>
      <c r="E559" s="17">
        <f>IFERROR(__xludf.DUMMYFUNCTION("LET(
  t, LOWER(TRIM(data_survey!K558)),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59" s="17">
        <f>IFERROR(__xludf.DUMMYFUNCTION("LET(
  t, LOWER(TRIM(data_survey!M558)),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59" s="17">
        <f>if(data_survey!O558="Có", 1, 0)</f>
        <v>0</v>
      </c>
      <c r="H559" s="17">
        <f>if(data_survey!R558="", 0, data_survey!R558)</f>
        <v>0</v>
      </c>
      <c r="I559" s="17">
        <f>data_survey!W558</f>
        <v>0</v>
      </c>
      <c r="J559" s="17">
        <f>if(data_survey!AF558="Không áp lực", 0, if(data_survey!AF558="Có chút áp lực", 1, if(data_survey!AF558="Áp lực nhiều", 2, 3)))</f>
        <v>1</v>
      </c>
      <c r="K559" s="17">
        <f>SWITCH(data_survey!AG558,
 "Không ảnh hưởng",0,
 "Có chút ảnh hưởng",1,
 "Ảnh hưởng nhiều",2,
 "Ảnh hưởng rất nhiều",3)</f>
        <v>1</v>
      </c>
      <c r="L559" s="17">
        <f>SWITCH(data_survey!AD558,
 "Không",0,
 "Có một chút",1,
 "Rất lo lắng",2)</f>
        <v>1</v>
      </c>
      <c r="M559" s="17">
        <f>SWITCH(data_survey!AE558,
 "Không",0,
 "Có một chút",1,
 "Nhiều",2)</f>
        <v>0</v>
      </c>
      <c r="N559" s="17">
        <f>data_survey!BV558</f>
        <v>3</v>
      </c>
      <c r="O559" s="17">
        <f>SWITCH(data_survey!BY558,
 "Không",0,
 "Có",1,
 "Nhiều",2)</f>
        <v>0</v>
      </c>
      <c r="P559" s="17">
        <f>if(data_survey!BW558="Không", 0, 1)</f>
        <v>1</v>
      </c>
      <c r="Q559" s="17">
        <f>IF(OR(
ISNUMBER(SEARCH("cha",data_survey!BX558)),
ISNUMBER(SEARCH("mẹ",data_survey!BX558)),
ISNUMBER(SEARCH("ba mẹ",data_survey!BX558)),
ISNUMBER(SEARCH("bame",data_survey!BX558)),
ISNUMBER(SEARCH("gia đình",data_survey!BX558)),
ISNUMBER(SEARCH("chị",data_survey!BX558)),
ISNUMBER(SEARCH("anh",data_survey!BX558)),
ISNUMBER(SEARCH("ông bà",data_survey!BX558)),
ISNUMBER(SEARCH("giám hộ",data_survey!BX558))
),1,
IF(OR(
ISNUMBER(SEARCH("bản thân",data_survey!BX558)),
ISNUMBER(SEARCH("tự mình",data_survey!BX558)),
ISNUMBER(SEARCH("tự bản thân",data_survey!BX558)),
ISNUMBER(SEARCH("tiền đi làm",data_survey!BX558)),
ISNUMBER(SEARCH("nghiên cứu khoa học",data_survey!BX558)),
ISNUMBER(SEARCH("một nửa lo",data_survey!BX558))
),2,
IF(OR(
ISNUMBER(SEARCH("học bổng",data_survey!BX558)),
ISNUMBER(SEARCH("giảm học phí",data_survey!BX558)),
ISNUMBER(SEARCH("không cần HP",data_survey!BX558)),
ISNUMBER(SEARCH("sư phạm",data_survey!BX558))
),3,4)))</f>
        <v>1</v>
      </c>
      <c r="R559" s="17">
        <f>data_survey!AN558</f>
        <v>0</v>
      </c>
      <c r="S559" s="17">
        <f>data_survey!AJ558</f>
        <v>0</v>
      </c>
      <c r="T559" s="17">
        <f>data_survey!AJ558</f>
        <v>0</v>
      </c>
      <c r="U559" s="17">
        <f>data_survey!CI558</f>
        <v>0</v>
      </c>
      <c r="V559" s="17">
        <f>data_survey!CG558</f>
        <v>0</v>
      </c>
      <c r="W559" s="17">
        <f>data_survey!CE558</f>
        <v>0</v>
      </c>
      <c r="X559" s="17">
        <f>data_survey!CC558</f>
        <v>0</v>
      </c>
      <c r="Y559" s="17">
        <f>data_survey!CA558</f>
        <v>1</v>
      </c>
      <c r="Z559" s="17">
        <f>data_survey!BN558</f>
        <v>1</v>
      </c>
      <c r="AA559" s="17">
        <f>data_survey!BP558</f>
        <v>0</v>
      </c>
      <c r="AB559" s="17">
        <f>data_survey!BQ558</f>
        <v>1</v>
      </c>
      <c r="AC559" s="17">
        <f>data_survey!BT558</f>
        <v>0</v>
      </c>
      <c r="AD559" s="17">
        <f>data_survey!CU558</f>
        <v>0</v>
      </c>
      <c r="AE559" s="17">
        <f>data_survey!CV558</f>
        <v>0</v>
      </c>
      <c r="AF559" s="17">
        <f>data_survey!CW558</f>
        <v>0</v>
      </c>
      <c r="AG559" s="17">
        <f>data_survey!CO558</f>
        <v>0</v>
      </c>
      <c r="AH559" s="17">
        <f>data_survey!DA558</f>
        <v>0</v>
      </c>
      <c r="AI559" s="17">
        <f>data_survey!DC558</f>
        <v>0</v>
      </c>
      <c r="AJ559" s="17">
        <f>data_survey!DQ558</f>
        <v>0</v>
      </c>
      <c r="AK559" s="17">
        <f>data_survey!DF558</f>
        <v>0</v>
      </c>
      <c r="AL559" s="17">
        <f>if(AK559=1, data_survey!DN558, 0)</f>
        <v>0</v>
      </c>
      <c r="AM559" s="17">
        <f>data_survey!CM558</f>
        <v>3.5</v>
      </c>
      <c r="AN559" s="17">
        <f>data_survey!DH558</f>
        <v>0</v>
      </c>
      <c r="AO559" s="17">
        <f>data_survey!DJ558</f>
        <v>0</v>
      </c>
      <c r="AP559" s="17">
        <f>data_survey!DL558</f>
        <v>0</v>
      </c>
      <c r="AQ559" s="17">
        <f>data_survey!BC558</f>
        <v>1</v>
      </c>
      <c r="AR559" s="17">
        <f>data_survey!BD558</f>
        <v>2</v>
      </c>
      <c r="AS559" s="17">
        <f>data_survey!BE558</f>
        <v>2</v>
      </c>
      <c r="AT559" s="17">
        <f>data_survey!BF558</f>
        <v>1</v>
      </c>
      <c r="AU559" s="17">
        <f>data_survey!BG558</f>
        <v>1</v>
      </c>
      <c r="AV559" s="17">
        <f>data_survey!BH558</f>
        <v>1</v>
      </c>
      <c r="AW559" s="17">
        <f>data_survey!BI558</f>
        <v>1</v>
      </c>
      <c r="AX559" s="17">
        <f>data_survey!AP558</f>
        <v>2</v>
      </c>
      <c r="AY559" s="17">
        <f>data_survey!AQ558</f>
        <v>1</v>
      </c>
      <c r="AZ559" s="17">
        <f>data_survey!AR558</f>
        <v>1</v>
      </c>
      <c r="BA559" s="17">
        <f>data_survey!AS558</f>
        <v>1</v>
      </c>
      <c r="BB559" s="17">
        <f>data_survey!AT558</f>
        <v>1</v>
      </c>
      <c r="BC559" s="17">
        <f>data_survey!AU558</f>
        <v>2</v>
      </c>
      <c r="BD559" s="17">
        <f>data_survey!AV558</f>
        <v>2</v>
      </c>
      <c r="BE559" s="17">
        <f>data_survey!AW558</f>
        <v>1</v>
      </c>
      <c r="BF559" s="17">
        <f>data_survey!AX558</f>
        <v>2</v>
      </c>
      <c r="BG559" s="17"/>
    </row>
    <row r="560">
      <c r="A560" s="17">
        <f>if(data_survey!C559="Nam", 0, 1)</f>
        <v>1</v>
      </c>
      <c r="B560" s="17">
        <f>IFERROR(__xludf.DUMMYFUNCTION("LET(
  t, LOWER(TRIM(data_survey!E559)),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60" s="17">
        <f>IFERROR(__xludf.DUMMYFUNCTION("LET(
  t, LOWER(TRIM(data_survey!G559)),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60" s="17">
        <f>IFERROR(__xludf.DUMMYFUNCTION("LET(
  text, LOWER(data_survey!I559),
  IFERROR(
    IFS(
      REGEXMATCH(text,""ở cùng gia đình|ở trọ cùng gia đình""), 0,
      REGEXMATCH(text,""thuê trọ""), 1,
      REGEXMATCH(text,""ở ktx""), 2,
      REGEXMATCH(text,""có nhà tại khu vực đang học|c"&amp;"ó nhà|ở riêng tại chung cư""), 3,
      REGEXMATCH(text,""ở nhà người quen""), 4
    ),
  -1)
)"),1.0)</f>
        <v>1</v>
      </c>
      <c r="E560" s="17">
        <f>IFERROR(__xludf.DUMMYFUNCTION("LET(
  t, LOWER(TRIM(data_survey!K559)),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60" s="17">
        <f>IFERROR(__xludf.DUMMYFUNCTION("LET(
  t, LOWER(TRIM(data_survey!M559)),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60" s="17">
        <f>if(data_survey!O559="Có", 1, 0)</f>
        <v>0</v>
      </c>
      <c r="H560" s="17">
        <f>if(data_survey!R559="", 0, data_survey!R559)</f>
        <v>0</v>
      </c>
      <c r="I560" s="17">
        <f>data_survey!W559</f>
        <v>0</v>
      </c>
      <c r="J560" s="17">
        <f>if(data_survey!AF559="Không áp lực", 0, if(data_survey!AF559="Có chút áp lực", 1, if(data_survey!AF559="Áp lực nhiều", 2, 3)))</f>
        <v>1</v>
      </c>
      <c r="K560" s="17">
        <f>SWITCH(data_survey!AG559,
 "Không ảnh hưởng",0,
 "Có chút ảnh hưởng",1,
 "Ảnh hưởng nhiều",2,
 "Ảnh hưởng rất nhiều",3)</f>
        <v>1</v>
      </c>
      <c r="L560" s="17">
        <f>SWITCH(data_survey!AD559,
 "Không",0,
 "Có một chút",1,
 "Rất lo lắng",2)</f>
        <v>1</v>
      </c>
      <c r="M560" s="17">
        <f>SWITCH(data_survey!AE559,
 "Không",0,
 "Có một chút",1,
 "Nhiều",2)</f>
        <v>1</v>
      </c>
      <c r="N560" s="17">
        <f>data_survey!BV559</f>
        <v>2</v>
      </c>
      <c r="O560" s="17">
        <f>SWITCH(data_survey!BY559,
 "Không",0,
 "Có",1,
 "Nhiều",2)</f>
        <v>1</v>
      </c>
      <c r="P560" s="17">
        <f>if(data_survey!BW559="Không", 0, 1)</f>
        <v>1</v>
      </c>
      <c r="Q560" s="17">
        <f>IF(OR(
ISNUMBER(SEARCH("cha",data_survey!BX559)),
ISNUMBER(SEARCH("mẹ",data_survey!BX559)),
ISNUMBER(SEARCH("ba mẹ",data_survey!BX559)),
ISNUMBER(SEARCH("bame",data_survey!BX559)),
ISNUMBER(SEARCH("gia đình",data_survey!BX559)),
ISNUMBER(SEARCH("chị",data_survey!BX559)),
ISNUMBER(SEARCH("anh",data_survey!BX559)),
ISNUMBER(SEARCH("ông bà",data_survey!BX559)),
ISNUMBER(SEARCH("giám hộ",data_survey!BX559))
),1,
IF(OR(
ISNUMBER(SEARCH("bản thân",data_survey!BX559)),
ISNUMBER(SEARCH("tự mình",data_survey!BX559)),
ISNUMBER(SEARCH("tự bản thân",data_survey!BX559)),
ISNUMBER(SEARCH("tiền đi làm",data_survey!BX559)),
ISNUMBER(SEARCH("nghiên cứu khoa học",data_survey!BX559)),
ISNUMBER(SEARCH("một nửa lo",data_survey!BX559))
),2,
IF(OR(
ISNUMBER(SEARCH("học bổng",data_survey!BX559)),
ISNUMBER(SEARCH("giảm học phí",data_survey!BX559)),
ISNUMBER(SEARCH("không cần HP",data_survey!BX559)),
ISNUMBER(SEARCH("sư phạm",data_survey!BX559))
),3,4)))</f>
        <v>1</v>
      </c>
      <c r="R560" s="17">
        <f>data_survey!AN559</f>
        <v>1</v>
      </c>
      <c r="S560" s="17">
        <f>data_survey!AJ559</f>
        <v>2</v>
      </c>
      <c r="T560" s="17">
        <f>data_survey!AJ559</f>
        <v>2</v>
      </c>
      <c r="U560" s="17">
        <f>data_survey!CI559</f>
        <v>0</v>
      </c>
      <c r="V560" s="17">
        <f>data_survey!CG559</f>
        <v>0</v>
      </c>
      <c r="W560" s="17">
        <f>data_survey!CE559</f>
        <v>1</v>
      </c>
      <c r="X560" s="17">
        <f>data_survey!CC559</f>
        <v>1</v>
      </c>
      <c r="Y560" s="17">
        <f>data_survey!CA559</f>
        <v>0</v>
      </c>
      <c r="Z560" s="17">
        <f>data_survey!BN559</f>
        <v>2</v>
      </c>
      <c r="AA560" s="17">
        <f>data_survey!BP559</f>
        <v>1</v>
      </c>
      <c r="AB560" s="17">
        <f>data_survey!BQ559</f>
        <v>3</v>
      </c>
      <c r="AC560" s="17">
        <f>data_survey!BT559</f>
        <v>0</v>
      </c>
      <c r="AD560" s="17">
        <f>data_survey!CU559</f>
        <v>1</v>
      </c>
      <c r="AE560" s="17">
        <f>data_survey!CV559</f>
        <v>1</v>
      </c>
      <c r="AF560" s="17">
        <f>data_survey!CW559</f>
        <v>0</v>
      </c>
      <c r="AG560" s="17">
        <f>data_survey!CO559</f>
        <v>0</v>
      </c>
      <c r="AH560" s="17">
        <f>data_survey!DA559</f>
        <v>0</v>
      </c>
      <c r="AI560" s="17">
        <f>data_survey!DC559</f>
        <v>0</v>
      </c>
      <c r="AJ560" s="17">
        <f>data_survey!DQ559</f>
        <v>0</v>
      </c>
      <c r="AK560" s="17">
        <f>data_survey!DF559</f>
        <v>1</v>
      </c>
      <c r="AL560" s="17">
        <f>if(AK560=1, data_survey!DN559, 0)</f>
        <v>1.5</v>
      </c>
      <c r="AM560" s="17">
        <f>data_survey!CM559</f>
        <v>1.5</v>
      </c>
      <c r="AN560" s="17">
        <f>data_survey!DH559</f>
        <v>1</v>
      </c>
      <c r="AO560" s="17">
        <f>data_survey!DJ559</f>
        <v>1</v>
      </c>
      <c r="AP560" s="17">
        <f>data_survey!DL559</f>
        <v>0</v>
      </c>
      <c r="AQ560" s="17">
        <f>data_survey!BC559</f>
        <v>2</v>
      </c>
      <c r="AR560" s="17">
        <f>data_survey!BD559</f>
        <v>2</v>
      </c>
      <c r="AS560" s="17">
        <f>data_survey!BE559</f>
        <v>2</v>
      </c>
      <c r="AT560" s="17">
        <f>data_survey!BF559</f>
        <v>2</v>
      </c>
      <c r="AU560" s="17">
        <f>data_survey!BG559</f>
        <v>2</v>
      </c>
      <c r="AV560" s="17">
        <f>data_survey!BH559</f>
        <v>1</v>
      </c>
      <c r="AW560" s="17">
        <f>data_survey!BI559</f>
        <v>1</v>
      </c>
      <c r="AX560" s="17">
        <f>data_survey!AP559</f>
        <v>2</v>
      </c>
      <c r="AY560" s="17">
        <f>data_survey!AQ559</f>
        <v>3</v>
      </c>
      <c r="AZ560" s="17">
        <f>data_survey!AR559</f>
        <v>2</v>
      </c>
      <c r="BA560" s="17">
        <f>data_survey!AS559</f>
        <v>2</v>
      </c>
      <c r="BB560" s="17">
        <f>data_survey!AT559</f>
        <v>2</v>
      </c>
      <c r="BC560" s="17">
        <f>data_survey!AU559</f>
        <v>2</v>
      </c>
      <c r="BD560" s="17">
        <f>data_survey!AV559</f>
        <v>3</v>
      </c>
      <c r="BE560" s="17">
        <f>data_survey!AW559</f>
        <v>2</v>
      </c>
      <c r="BF560" s="17">
        <f>data_survey!AX559</f>
        <v>1</v>
      </c>
      <c r="BG560" s="17"/>
    </row>
    <row r="561">
      <c r="A561" s="17">
        <f>if(data_survey!C560="Nam", 0, 1)</f>
        <v>1</v>
      </c>
      <c r="B561" s="17">
        <f>IFERROR(__xludf.DUMMYFUNCTION("LET(
  t, LOWER(TRIM(data_survey!E560)),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61" s="17">
        <f>IFERROR(__xludf.DUMMYFUNCTION("LET(
  t, LOWER(TRIM(data_survey!G560)),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61" s="17">
        <f>IFERROR(__xludf.DUMMYFUNCTION("LET(
  text, LOWER(data_survey!I560),
  IFERROR(
    IFS(
      REGEXMATCH(text,""ở cùng gia đình|ở trọ cùng gia đình""), 0,
      REGEXMATCH(text,""thuê trọ""), 1,
      REGEXMATCH(text,""ở ktx""), 2,
      REGEXMATCH(text,""có nhà tại khu vực đang học|c"&amp;"ó nhà|ở riêng tại chung cư""), 3,
      REGEXMATCH(text,""ở nhà người quen""), 4
    ),
  -1)
)"),2.0)</f>
        <v>2</v>
      </c>
      <c r="E561" s="17">
        <f>IFERROR(__xludf.DUMMYFUNCTION("LET(
  t, LOWER(TRIM(data_survey!K560)),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61" s="17">
        <f>IFERROR(__xludf.DUMMYFUNCTION("LET(
  t, LOWER(TRIM(data_survey!M560)),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61" s="17">
        <f>if(data_survey!O560="Có", 1, 0)</f>
        <v>0</v>
      </c>
      <c r="H561" s="17">
        <f>if(data_survey!R560="", 0, data_survey!R560)</f>
        <v>0</v>
      </c>
      <c r="I561" s="17">
        <f>data_survey!W560</f>
        <v>0</v>
      </c>
      <c r="J561" s="17">
        <f>if(data_survey!AF560="Không áp lực", 0, if(data_survey!AF560="Có chút áp lực", 1, if(data_survey!AF560="Áp lực nhiều", 2, 3)))</f>
        <v>1</v>
      </c>
      <c r="K561" s="17">
        <f>SWITCH(data_survey!AG560,
 "Không ảnh hưởng",0,
 "Có chút ảnh hưởng",1,
 "Ảnh hưởng nhiều",2,
 "Ảnh hưởng rất nhiều",3)</f>
        <v>1</v>
      </c>
      <c r="L561" s="17">
        <f>SWITCH(data_survey!AD560,
 "Không",0,
 "Có một chút",1,
 "Rất lo lắng",2)</f>
        <v>1</v>
      </c>
      <c r="M561" s="17">
        <f>SWITCH(data_survey!AE560,
 "Không",0,
 "Có một chút",1,
 "Nhiều",2)</f>
        <v>1</v>
      </c>
      <c r="N561" s="17">
        <f>data_survey!BV560</f>
        <v>3</v>
      </c>
      <c r="O561" s="17">
        <f>SWITCH(data_survey!BY560,
 "Không",0,
 "Có",1,
 "Nhiều",2)</f>
        <v>0</v>
      </c>
      <c r="P561" s="17">
        <f>if(data_survey!BW560="Không", 0, 1)</f>
        <v>1</v>
      </c>
      <c r="Q561" s="17">
        <f>IF(OR(
ISNUMBER(SEARCH("cha",data_survey!BX560)),
ISNUMBER(SEARCH("mẹ",data_survey!BX560)),
ISNUMBER(SEARCH("ba mẹ",data_survey!BX560)),
ISNUMBER(SEARCH("bame",data_survey!BX560)),
ISNUMBER(SEARCH("gia đình",data_survey!BX560)),
ISNUMBER(SEARCH("chị",data_survey!BX560)),
ISNUMBER(SEARCH("anh",data_survey!BX560)),
ISNUMBER(SEARCH("ông bà",data_survey!BX560)),
ISNUMBER(SEARCH("giám hộ",data_survey!BX560))
),1,
IF(OR(
ISNUMBER(SEARCH("bản thân",data_survey!BX560)),
ISNUMBER(SEARCH("tự mình",data_survey!BX560)),
ISNUMBER(SEARCH("tự bản thân",data_survey!BX560)),
ISNUMBER(SEARCH("tiền đi làm",data_survey!BX560)),
ISNUMBER(SEARCH("nghiên cứu khoa học",data_survey!BX560)),
ISNUMBER(SEARCH("một nửa lo",data_survey!BX560))
),2,
IF(OR(
ISNUMBER(SEARCH("học bổng",data_survey!BX560)),
ISNUMBER(SEARCH("giảm học phí",data_survey!BX560)),
ISNUMBER(SEARCH("không cần HP",data_survey!BX560)),
ISNUMBER(SEARCH("sư phạm",data_survey!BX560))
),3,4)))</f>
        <v>1</v>
      </c>
      <c r="R561" s="17">
        <f>data_survey!AN560</f>
        <v>0</v>
      </c>
      <c r="S561" s="17">
        <f>data_survey!AJ560</f>
        <v>0</v>
      </c>
      <c r="T561" s="17">
        <f>data_survey!AJ560</f>
        <v>0</v>
      </c>
      <c r="U561" s="17">
        <f>data_survey!CI560</f>
        <v>0</v>
      </c>
      <c r="V561" s="17">
        <f>data_survey!CG560</f>
        <v>1</v>
      </c>
      <c r="W561" s="17">
        <f>data_survey!CE560</f>
        <v>0</v>
      </c>
      <c r="X561" s="17">
        <f>data_survey!CC560</f>
        <v>1</v>
      </c>
      <c r="Y561" s="17">
        <f>data_survey!CA560</f>
        <v>1</v>
      </c>
      <c r="Z561" s="17">
        <f>data_survey!BN560</f>
        <v>1</v>
      </c>
      <c r="AA561" s="17">
        <f>data_survey!BP560</f>
        <v>0</v>
      </c>
      <c r="AB561" s="17">
        <f>data_survey!BQ560</f>
        <v>1</v>
      </c>
      <c r="AC561" s="17">
        <f>data_survey!BT560</f>
        <v>0</v>
      </c>
      <c r="AD561" s="17">
        <f>data_survey!CU560</f>
        <v>1</v>
      </c>
      <c r="AE561" s="17">
        <f>data_survey!CV560</f>
        <v>1</v>
      </c>
      <c r="AF561" s="17">
        <f>data_survey!CW560</f>
        <v>0</v>
      </c>
      <c r="AG561" s="17">
        <f>data_survey!CO560</f>
        <v>0</v>
      </c>
      <c r="AH561" s="17">
        <f>data_survey!DA560</f>
        <v>0</v>
      </c>
      <c r="AI561" s="17">
        <f>data_survey!DC560</f>
        <v>0</v>
      </c>
      <c r="AJ561" s="17">
        <f>data_survey!DQ560</f>
        <v>0</v>
      </c>
      <c r="AK561" s="17">
        <f>data_survey!DF560</f>
        <v>1</v>
      </c>
      <c r="AL561" s="17">
        <f>if(AK561=1, data_survey!DN560, 0)</f>
        <v>3.5</v>
      </c>
      <c r="AM561" s="17">
        <f>data_survey!CM560</f>
        <v>0.75</v>
      </c>
      <c r="AN561" s="17">
        <f>data_survey!DH560</f>
        <v>0</v>
      </c>
      <c r="AO561" s="17">
        <f>data_survey!DJ560</f>
        <v>0</v>
      </c>
      <c r="AP561" s="17">
        <f>data_survey!DL560</f>
        <v>0</v>
      </c>
      <c r="AQ561" s="17">
        <f>data_survey!BC560</f>
        <v>2</v>
      </c>
      <c r="AR561" s="17">
        <f>data_survey!BD560</f>
        <v>2</v>
      </c>
      <c r="AS561" s="17">
        <f>data_survey!BE560</f>
        <v>2</v>
      </c>
      <c r="AT561" s="17">
        <f>data_survey!BF560</f>
        <v>1</v>
      </c>
      <c r="AU561" s="17">
        <f>data_survey!BG560</f>
        <v>2</v>
      </c>
      <c r="AV561" s="17">
        <f>data_survey!BH560</f>
        <v>2</v>
      </c>
      <c r="AW561" s="17">
        <f>data_survey!BI560</f>
        <v>2</v>
      </c>
      <c r="AX561" s="17">
        <f>data_survey!AP560</f>
        <v>2</v>
      </c>
      <c r="AY561" s="17">
        <f>data_survey!AQ560</f>
        <v>1</v>
      </c>
      <c r="AZ561" s="17">
        <f>data_survey!AR560</f>
        <v>3</v>
      </c>
      <c r="BA561" s="17">
        <f>data_survey!AS560</f>
        <v>2</v>
      </c>
      <c r="BB561" s="17">
        <f>data_survey!AT560</f>
        <v>1</v>
      </c>
      <c r="BC561" s="17">
        <f>data_survey!AU560</f>
        <v>1</v>
      </c>
      <c r="BD561" s="17">
        <f>data_survey!AV560</f>
        <v>3</v>
      </c>
      <c r="BE561" s="17">
        <f>data_survey!AW560</f>
        <v>1</v>
      </c>
      <c r="BF561" s="17">
        <f>data_survey!AX560</f>
        <v>1</v>
      </c>
      <c r="BG561" s="17"/>
    </row>
    <row r="562">
      <c r="A562" s="17">
        <f>if(data_survey!C561="Nam", 0, 1)</f>
        <v>0</v>
      </c>
      <c r="B562" s="17">
        <f>IFERROR(__xludf.DUMMYFUNCTION("LET(
  t, LOWER(TRIM(data_survey!E561)),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62" s="17">
        <f>IFERROR(__xludf.DUMMYFUNCTION("LET(
  t, LOWER(TRIM(data_survey!G561)),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62" s="17">
        <f>IFERROR(__xludf.DUMMYFUNCTION("LET(
  text, LOWER(data_survey!I561),
  IFERROR(
    IFS(
      REGEXMATCH(text,""ở cùng gia đình|ở trọ cùng gia đình""), 0,
      REGEXMATCH(text,""thuê trọ""), 1,
      REGEXMATCH(text,""ở ktx""), 2,
      REGEXMATCH(text,""có nhà tại khu vực đang học|c"&amp;"ó nhà|ở riêng tại chung cư""), 3,
      REGEXMATCH(text,""ở nhà người quen""), 4
    ),
  -1)
)"),0.0)</f>
        <v>0</v>
      </c>
      <c r="E562" s="17">
        <f>IFERROR(__xludf.DUMMYFUNCTION("LET(
  t, LOWER(TRIM(data_survey!K561)),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62" s="17">
        <f>IFERROR(__xludf.DUMMYFUNCTION("LET(
  t, LOWER(TRIM(data_survey!M561)),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62" s="17">
        <f>if(data_survey!O561="Có", 1, 0)</f>
        <v>1</v>
      </c>
      <c r="H562" s="17">
        <f>if(data_survey!R561="", 0, data_survey!R561)</f>
        <v>1</v>
      </c>
      <c r="I562" s="17">
        <f>data_survey!W561</f>
        <v>40</v>
      </c>
      <c r="J562" s="17">
        <f>if(data_survey!AF561="Không áp lực", 0, if(data_survey!AF561="Có chút áp lực", 1, if(data_survey!AF561="Áp lực nhiều", 2, 3)))</f>
        <v>1</v>
      </c>
      <c r="K562" s="17">
        <f>SWITCH(data_survey!AG561,
 "Không ảnh hưởng",0,
 "Có chút ảnh hưởng",1,
 "Ảnh hưởng nhiều",2,
 "Ảnh hưởng rất nhiều",3)</f>
        <v>1</v>
      </c>
      <c r="L562" s="17">
        <f>SWITCH(data_survey!AD561,
 "Không",0,
 "Có một chút",1,
 "Rất lo lắng",2)</f>
        <v>1</v>
      </c>
      <c r="M562" s="17">
        <f>SWITCH(data_survey!AE561,
 "Không",0,
 "Có một chút",1,
 "Nhiều",2)</f>
        <v>1</v>
      </c>
      <c r="N562" s="17">
        <f>data_survey!BV561</f>
        <v>1</v>
      </c>
      <c r="O562" s="17">
        <f>SWITCH(data_survey!BY561,
 "Không",0,
 "Có",1,
 "Nhiều",2)</f>
        <v>1</v>
      </c>
      <c r="P562" s="17">
        <f>if(data_survey!BW561="Không", 0, 1)</f>
        <v>0</v>
      </c>
      <c r="Q562" s="17">
        <f>IF(OR(
ISNUMBER(SEARCH("cha",data_survey!BX561)),
ISNUMBER(SEARCH("mẹ",data_survey!BX561)),
ISNUMBER(SEARCH("ba mẹ",data_survey!BX561)),
ISNUMBER(SEARCH("bame",data_survey!BX561)),
ISNUMBER(SEARCH("gia đình",data_survey!BX561)),
ISNUMBER(SEARCH("chị",data_survey!BX561)),
ISNUMBER(SEARCH("anh",data_survey!BX561)),
ISNUMBER(SEARCH("ông bà",data_survey!BX561)),
ISNUMBER(SEARCH("giám hộ",data_survey!BX561))
),1,
IF(OR(
ISNUMBER(SEARCH("bản thân",data_survey!BX561)),
ISNUMBER(SEARCH("tự mình",data_survey!BX561)),
ISNUMBER(SEARCH("tự bản thân",data_survey!BX561)),
ISNUMBER(SEARCH("tiền đi làm",data_survey!BX561)),
ISNUMBER(SEARCH("nghiên cứu khoa học",data_survey!BX561)),
ISNUMBER(SEARCH("một nửa lo",data_survey!BX561))
),2,
IF(OR(
ISNUMBER(SEARCH("học bổng",data_survey!BX561)),
ISNUMBER(SEARCH("giảm học phí",data_survey!BX561)),
ISNUMBER(SEARCH("không cần HP",data_survey!BX561)),
ISNUMBER(SEARCH("sư phạm",data_survey!BX561))
),3,4)))</f>
        <v>1</v>
      </c>
      <c r="R562" s="17">
        <f>data_survey!AN561</f>
        <v>0</v>
      </c>
      <c r="S562" s="17">
        <f>data_survey!AJ561</f>
        <v>3</v>
      </c>
      <c r="T562" s="17">
        <f>data_survey!AJ561</f>
        <v>3</v>
      </c>
      <c r="U562" s="17">
        <f>data_survey!CI561</f>
        <v>0</v>
      </c>
      <c r="V562" s="17">
        <f>data_survey!CG561</f>
        <v>0</v>
      </c>
      <c r="W562" s="17">
        <f>data_survey!CE561</f>
        <v>0</v>
      </c>
      <c r="X562" s="17">
        <f>data_survey!CC561</f>
        <v>1</v>
      </c>
      <c r="Y562" s="17">
        <f>data_survey!CA561</f>
        <v>1</v>
      </c>
      <c r="Z562" s="17">
        <f>data_survey!BN561</f>
        <v>1</v>
      </c>
      <c r="AA562" s="17">
        <f>data_survey!BP561</f>
        <v>0</v>
      </c>
      <c r="AB562" s="17">
        <f>data_survey!BQ561</f>
        <v>1</v>
      </c>
      <c r="AC562" s="17">
        <f>data_survey!BT561</f>
        <v>0</v>
      </c>
      <c r="AD562" s="17">
        <f>data_survey!CU561</f>
        <v>1</v>
      </c>
      <c r="AE562" s="17">
        <f>data_survey!CV561</f>
        <v>1</v>
      </c>
      <c r="AF562" s="17">
        <f>data_survey!CW561</f>
        <v>0</v>
      </c>
      <c r="AG562" s="17">
        <f>data_survey!CO561</f>
        <v>0</v>
      </c>
      <c r="AH562" s="17">
        <f>data_survey!DA561</f>
        <v>0</v>
      </c>
      <c r="AI562" s="17">
        <f>data_survey!DC561</f>
        <v>0</v>
      </c>
      <c r="AJ562" s="17">
        <f>data_survey!DQ561</f>
        <v>0</v>
      </c>
      <c r="AK562" s="17">
        <f>data_survey!DF561</f>
        <v>1</v>
      </c>
      <c r="AL562" s="17">
        <f>if(AK562=1, data_survey!DN561, 0)</f>
        <v>2.5</v>
      </c>
      <c r="AM562" s="17">
        <f>data_survey!CM561</f>
        <v>1.5</v>
      </c>
      <c r="AN562" s="17">
        <f>data_survey!DH561</f>
        <v>0</v>
      </c>
      <c r="AO562" s="17">
        <f>data_survey!DJ561</f>
        <v>1</v>
      </c>
      <c r="AP562" s="17">
        <f>data_survey!DL561</f>
        <v>0</v>
      </c>
      <c r="AQ562" s="17">
        <f>data_survey!BC561</f>
        <v>4</v>
      </c>
      <c r="AR562" s="17">
        <f>data_survey!BD561</f>
        <v>2</v>
      </c>
      <c r="AS562" s="17">
        <f>data_survey!BE561</f>
        <v>2</v>
      </c>
      <c r="AT562" s="17">
        <f>data_survey!BF561</f>
        <v>1</v>
      </c>
      <c r="AU562" s="17">
        <f>data_survey!BG561</f>
        <v>2</v>
      </c>
      <c r="AV562" s="17">
        <f>data_survey!BH561</f>
        <v>2</v>
      </c>
      <c r="AW562" s="17">
        <f>data_survey!BI561</f>
        <v>2</v>
      </c>
      <c r="AX562" s="17">
        <f>data_survey!AP561</f>
        <v>2</v>
      </c>
      <c r="AY562" s="17">
        <f>data_survey!AQ561</f>
        <v>1</v>
      </c>
      <c r="AZ562" s="17">
        <f>data_survey!AR561</f>
        <v>2</v>
      </c>
      <c r="BA562" s="17">
        <f>data_survey!AS561</f>
        <v>2</v>
      </c>
      <c r="BB562" s="17">
        <f>data_survey!AT561</f>
        <v>3</v>
      </c>
      <c r="BC562" s="17">
        <f>data_survey!AU561</f>
        <v>3</v>
      </c>
      <c r="BD562" s="17">
        <f>data_survey!AV561</f>
        <v>3</v>
      </c>
      <c r="BE562" s="17">
        <f>data_survey!AW561</f>
        <v>3</v>
      </c>
      <c r="BF562" s="17">
        <f>data_survey!AX561</f>
        <v>3</v>
      </c>
      <c r="BG562" s="17"/>
    </row>
    <row r="563">
      <c r="A563" s="17">
        <f>if(data_survey!C562="Nam", 0, 1)</f>
        <v>0</v>
      </c>
      <c r="B563" s="17">
        <f>IFERROR(__xludf.DUMMYFUNCTION("LET(
  t, LOWER(TRIM(data_survey!E562)),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63" s="17">
        <f>IFERROR(__xludf.DUMMYFUNCTION("LET(
  t, LOWER(TRIM(data_survey!G562)),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563" s="17">
        <f>IFERROR(__xludf.DUMMYFUNCTION("LET(
  text, LOWER(data_survey!I562),
  IFERROR(
    IFS(
      REGEXMATCH(text,""ở cùng gia đình|ở trọ cùng gia đình""), 0,
      REGEXMATCH(text,""thuê trọ""), 1,
      REGEXMATCH(text,""ở ktx""), 2,
      REGEXMATCH(text,""có nhà tại khu vực đang học|c"&amp;"ó nhà|ở riêng tại chung cư""), 3,
      REGEXMATCH(text,""ở nhà người quen""), 4
    ),
  -1)
)"),2.0)</f>
        <v>2</v>
      </c>
      <c r="E563" s="17">
        <f>IFERROR(__xludf.DUMMYFUNCTION("LET(
  t, LOWER(TRIM(data_survey!K562)),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63" s="17">
        <f>IFERROR(__xludf.DUMMYFUNCTION("LET(
  t, LOWER(TRIM(data_survey!M562)),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63" s="17">
        <f>if(data_survey!O562="Có", 1, 0)</f>
        <v>0</v>
      </c>
      <c r="H563" s="17">
        <f>if(data_survey!R562="", 0, data_survey!R562)</f>
        <v>0</v>
      </c>
      <c r="I563" s="17">
        <f>data_survey!W562</f>
        <v>0</v>
      </c>
      <c r="J563" s="17">
        <f>if(data_survey!AF562="Không áp lực", 0, if(data_survey!AF562="Có chút áp lực", 1, if(data_survey!AF562="Áp lực nhiều", 2, 3)))</f>
        <v>2</v>
      </c>
      <c r="K563" s="17">
        <f>SWITCH(data_survey!AG562,
 "Không ảnh hưởng",0,
 "Có chút ảnh hưởng",1,
 "Ảnh hưởng nhiều",2,
 "Ảnh hưởng rất nhiều",3)</f>
        <v>1</v>
      </c>
      <c r="L563" s="17">
        <f>SWITCH(data_survey!AD562,
 "Không",0,
 "Có một chút",1,
 "Rất lo lắng",2)</f>
        <v>2</v>
      </c>
      <c r="M563" s="17">
        <f>SWITCH(data_survey!AE562,
 "Không",0,
 "Có một chút",1,
 "Nhiều",2)</f>
        <v>1</v>
      </c>
      <c r="N563" s="17">
        <f>data_survey!BV562</f>
        <v>5</v>
      </c>
      <c r="O563" s="17">
        <f>SWITCH(data_survey!BY562,
 "Không",0,
 "Có",1,
 "Nhiều",2)</f>
        <v>1</v>
      </c>
      <c r="P563" s="17">
        <f>if(data_survey!BW562="Không", 0, 1)</f>
        <v>1</v>
      </c>
      <c r="Q563" s="17">
        <f>IF(OR(
ISNUMBER(SEARCH("cha",data_survey!BX562)),
ISNUMBER(SEARCH("mẹ",data_survey!BX562)),
ISNUMBER(SEARCH("ba mẹ",data_survey!BX562)),
ISNUMBER(SEARCH("bame",data_survey!BX562)),
ISNUMBER(SEARCH("gia đình",data_survey!BX562)),
ISNUMBER(SEARCH("chị",data_survey!BX562)),
ISNUMBER(SEARCH("anh",data_survey!BX562)),
ISNUMBER(SEARCH("ông bà",data_survey!BX562)),
ISNUMBER(SEARCH("giám hộ",data_survey!BX562))
),1,
IF(OR(
ISNUMBER(SEARCH("bản thân",data_survey!BX562)),
ISNUMBER(SEARCH("tự mình",data_survey!BX562)),
ISNUMBER(SEARCH("tự bản thân",data_survey!BX562)),
ISNUMBER(SEARCH("tiền đi làm",data_survey!BX562)),
ISNUMBER(SEARCH("nghiên cứu khoa học",data_survey!BX562)),
ISNUMBER(SEARCH("một nửa lo",data_survey!BX562))
),2,
IF(OR(
ISNUMBER(SEARCH("học bổng",data_survey!BX562)),
ISNUMBER(SEARCH("giảm học phí",data_survey!BX562)),
ISNUMBER(SEARCH("không cần HP",data_survey!BX562)),
ISNUMBER(SEARCH("sư phạm",data_survey!BX562))
),3,4)))</f>
        <v>1</v>
      </c>
      <c r="R563" s="17">
        <f>data_survey!AN562</f>
        <v>0</v>
      </c>
      <c r="S563" s="17">
        <f>data_survey!AJ562</f>
        <v>0</v>
      </c>
      <c r="T563" s="17">
        <f>data_survey!AJ562</f>
        <v>0</v>
      </c>
      <c r="U563" s="17">
        <f>data_survey!CI562</f>
        <v>2</v>
      </c>
      <c r="V563" s="17">
        <f>data_survey!CG562</f>
        <v>2</v>
      </c>
      <c r="W563" s="17">
        <f>data_survey!CE562</f>
        <v>1</v>
      </c>
      <c r="X563" s="17">
        <f>data_survey!CC562</f>
        <v>2</v>
      </c>
      <c r="Y563" s="17">
        <f>data_survey!CA562</f>
        <v>2</v>
      </c>
      <c r="Z563" s="17">
        <f>data_survey!BN562</f>
        <v>5</v>
      </c>
      <c r="AA563" s="17">
        <f>data_survey!BP562</f>
        <v>1</v>
      </c>
      <c r="AB563" s="17">
        <f>data_survey!BQ562</f>
        <v>6</v>
      </c>
      <c r="AC563" s="17">
        <f>data_survey!BT562</f>
        <v>1</v>
      </c>
      <c r="AD563" s="17">
        <f>data_survey!CU562</f>
        <v>1</v>
      </c>
      <c r="AE563" s="17">
        <f>data_survey!CV562</f>
        <v>1</v>
      </c>
      <c r="AF563" s="17">
        <f>data_survey!CW562</f>
        <v>1</v>
      </c>
      <c r="AG563" s="17">
        <f>data_survey!CO562</f>
        <v>0</v>
      </c>
      <c r="AH563" s="17">
        <f>data_survey!DA562</f>
        <v>0</v>
      </c>
      <c r="AI563" s="17">
        <f>data_survey!DC562</f>
        <v>0</v>
      </c>
      <c r="AJ563" s="17">
        <f>data_survey!DQ562</f>
        <v>0</v>
      </c>
      <c r="AK563" s="17">
        <f>data_survey!DF562</f>
        <v>0</v>
      </c>
      <c r="AL563" s="17">
        <f>if(AK563=1, data_survey!DN562, 0)</f>
        <v>0</v>
      </c>
      <c r="AM563" s="17">
        <f>data_survey!CM562</f>
        <v>6</v>
      </c>
      <c r="AN563" s="17">
        <f>data_survey!DH562</f>
        <v>0</v>
      </c>
      <c r="AO563" s="17">
        <f>data_survey!DJ562</f>
        <v>0</v>
      </c>
      <c r="AP563" s="17">
        <f>data_survey!DL562</f>
        <v>0</v>
      </c>
      <c r="AQ563" s="17">
        <f>data_survey!BC562</f>
        <v>4</v>
      </c>
      <c r="AR563" s="17">
        <f>data_survey!BD562</f>
        <v>4</v>
      </c>
      <c r="AS563" s="17">
        <f>data_survey!BE562</f>
        <v>4</v>
      </c>
      <c r="AT563" s="17">
        <f>data_survey!BF562</f>
        <v>4</v>
      </c>
      <c r="AU563" s="17">
        <f>data_survey!BG562</f>
        <v>4</v>
      </c>
      <c r="AV563" s="17">
        <f>data_survey!BH562</f>
        <v>4</v>
      </c>
      <c r="AW563" s="17">
        <f>data_survey!BI562</f>
        <v>4</v>
      </c>
      <c r="AX563" s="17">
        <f>data_survey!AP562</f>
        <v>3</v>
      </c>
      <c r="AY563" s="17">
        <f>data_survey!AQ562</f>
        <v>4</v>
      </c>
      <c r="AZ563" s="17">
        <f>data_survey!AR562</f>
        <v>4</v>
      </c>
      <c r="BA563" s="17">
        <f>data_survey!AS562</f>
        <v>4</v>
      </c>
      <c r="BB563" s="17">
        <f>data_survey!AT562</f>
        <v>4</v>
      </c>
      <c r="BC563" s="17">
        <f>data_survey!AU562</f>
        <v>4</v>
      </c>
      <c r="BD563" s="17">
        <f>data_survey!AV562</f>
        <v>4</v>
      </c>
      <c r="BE563" s="17">
        <f>data_survey!AW562</f>
        <v>1</v>
      </c>
      <c r="BF563" s="17">
        <f>data_survey!AX562</f>
        <v>2</v>
      </c>
      <c r="BG563" s="17"/>
    </row>
    <row r="564">
      <c r="A564" s="17">
        <f>if(data_survey!C563="Nam", 0, 1)</f>
        <v>0</v>
      </c>
      <c r="B564" s="17">
        <f>IFERROR(__xludf.DUMMYFUNCTION("LET(
  t, LOWER(TRIM(data_survey!E563)),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64" s="17">
        <f>IFERROR(__xludf.DUMMYFUNCTION("LET(
  t, LOWER(TRIM(data_survey!G563)),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64" s="17">
        <f>IFERROR(__xludf.DUMMYFUNCTION("LET(
  text, LOWER(data_survey!I563),
  IFERROR(
    IFS(
      REGEXMATCH(text,""ở cùng gia đình|ở trọ cùng gia đình""), 0,
      REGEXMATCH(text,""thuê trọ""), 1,
      REGEXMATCH(text,""ở ktx""), 2,
      REGEXMATCH(text,""có nhà tại khu vực đang học|c"&amp;"ó nhà|ở riêng tại chung cư""), 3,
      REGEXMATCH(text,""ở nhà người quen""), 4
    ),
  -1)
)"),0.0)</f>
        <v>0</v>
      </c>
      <c r="E564" s="17">
        <f>IFERROR(__xludf.DUMMYFUNCTION("LET(
  t, LOWER(TRIM(data_survey!K563)),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64" s="17">
        <f>IFERROR(__xludf.DUMMYFUNCTION("LET(
  t, LOWER(TRIM(data_survey!M563)),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64" s="17">
        <f>if(data_survey!O563="Có", 1, 0)</f>
        <v>1</v>
      </c>
      <c r="H564" s="17">
        <f>if(data_survey!R563="", 0, data_survey!R563)</f>
        <v>1</v>
      </c>
      <c r="I564" s="17">
        <f>data_survey!W563</f>
        <v>15</v>
      </c>
      <c r="J564" s="17">
        <f>if(data_survey!AF563="Không áp lực", 0, if(data_survey!AF563="Có chút áp lực", 1, if(data_survey!AF563="Áp lực nhiều", 2, 3)))</f>
        <v>0</v>
      </c>
      <c r="K564" s="17">
        <f>SWITCH(data_survey!AG563,
 "Không ảnh hưởng",0,
 "Có chút ảnh hưởng",1,
 "Ảnh hưởng nhiều",2,
 "Ảnh hưởng rất nhiều",3)</f>
        <v>0</v>
      </c>
      <c r="L564" s="17">
        <f>SWITCH(data_survey!AD563,
 "Không",0,
 "Có một chút",1,
 "Rất lo lắng",2)</f>
        <v>2</v>
      </c>
      <c r="M564" s="17">
        <f>SWITCH(data_survey!AE563,
 "Không",0,
 "Có một chút",1,
 "Nhiều",2)</f>
        <v>0</v>
      </c>
      <c r="N564" s="17">
        <f>data_survey!BV563</f>
        <v>3</v>
      </c>
      <c r="O564" s="17">
        <f>SWITCH(data_survey!BY563,
 "Không",0,
 "Có",1,
 "Nhiều",2)</f>
        <v>1</v>
      </c>
      <c r="P564" s="17">
        <f>if(data_survey!BW563="Không", 0, 1)</f>
        <v>1</v>
      </c>
      <c r="Q564" s="17">
        <f>IF(OR(
ISNUMBER(SEARCH("cha",data_survey!BX563)),
ISNUMBER(SEARCH("mẹ",data_survey!BX563)),
ISNUMBER(SEARCH("ba mẹ",data_survey!BX563)),
ISNUMBER(SEARCH("bame",data_survey!BX563)),
ISNUMBER(SEARCH("gia đình",data_survey!BX563)),
ISNUMBER(SEARCH("chị",data_survey!BX563)),
ISNUMBER(SEARCH("anh",data_survey!BX563)),
ISNUMBER(SEARCH("ông bà",data_survey!BX563)),
ISNUMBER(SEARCH("giám hộ",data_survey!BX563))
),1,
IF(OR(
ISNUMBER(SEARCH("bản thân",data_survey!BX563)),
ISNUMBER(SEARCH("tự mình",data_survey!BX563)),
ISNUMBER(SEARCH("tự bản thân",data_survey!BX563)),
ISNUMBER(SEARCH("tiền đi làm",data_survey!BX563)),
ISNUMBER(SEARCH("nghiên cứu khoa học",data_survey!BX563)),
ISNUMBER(SEARCH("một nửa lo",data_survey!BX563))
),2,
IF(OR(
ISNUMBER(SEARCH("học bổng",data_survey!BX563)),
ISNUMBER(SEARCH("giảm học phí",data_survey!BX563)),
ISNUMBER(SEARCH("không cần HP",data_survey!BX563)),
ISNUMBER(SEARCH("sư phạm",data_survey!BX563))
),3,4)))</f>
        <v>1</v>
      </c>
      <c r="R564" s="17">
        <f>data_survey!AN563</f>
        <v>0</v>
      </c>
      <c r="S564" s="17">
        <f>data_survey!AJ563</f>
        <v>0</v>
      </c>
      <c r="T564" s="17">
        <f>data_survey!AJ563</f>
        <v>0</v>
      </c>
      <c r="U564" s="17">
        <f>data_survey!CI563</f>
        <v>1</v>
      </c>
      <c r="V564" s="17">
        <f>data_survey!CG563</f>
        <v>1</v>
      </c>
      <c r="W564" s="17">
        <f>data_survey!CE563</f>
        <v>1</v>
      </c>
      <c r="X564" s="17">
        <f>data_survey!CC563</f>
        <v>1</v>
      </c>
      <c r="Y564" s="17">
        <f>data_survey!CA563</f>
        <v>1</v>
      </c>
      <c r="Z564" s="17">
        <f>data_survey!BN563</f>
        <v>1</v>
      </c>
      <c r="AA564" s="17">
        <f>data_survey!BP563</f>
        <v>0</v>
      </c>
      <c r="AB564" s="17">
        <f>data_survey!BQ563</f>
        <v>1</v>
      </c>
      <c r="AC564" s="17">
        <f>data_survey!BT563</f>
        <v>0</v>
      </c>
      <c r="AD564" s="17">
        <f>data_survey!CU563</f>
        <v>1</v>
      </c>
      <c r="AE564" s="17">
        <f>data_survey!CV563</f>
        <v>1</v>
      </c>
      <c r="AF564" s="17">
        <f>data_survey!CW563</f>
        <v>0</v>
      </c>
      <c r="AG564" s="17">
        <f>data_survey!CO563</f>
        <v>1</v>
      </c>
      <c r="AH564" s="17">
        <f>data_survey!DA563</f>
        <v>0</v>
      </c>
      <c r="AI564" s="17">
        <f>data_survey!DC563</f>
        <v>0</v>
      </c>
      <c r="AJ564" s="17">
        <f>data_survey!DQ563</f>
        <v>0</v>
      </c>
      <c r="AK564" s="17">
        <f>data_survey!DF563</f>
        <v>1</v>
      </c>
      <c r="AL564" s="17">
        <f>if(AK564=1, data_survey!DN563, 0)</f>
        <v>0.5</v>
      </c>
      <c r="AM564" s="17">
        <f>data_survey!CM563</f>
        <v>6</v>
      </c>
      <c r="AN564" s="17">
        <f>data_survey!DH563</f>
        <v>0</v>
      </c>
      <c r="AO564" s="17">
        <f>data_survey!DJ563</f>
        <v>0</v>
      </c>
      <c r="AP564" s="17">
        <f>data_survey!DL563</f>
        <v>0</v>
      </c>
      <c r="AQ564" s="17">
        <f>data_survey!BC563</f>
        <v>1</v>
      </c>
      <c r="AR564" s="17">
        <f>data_survey!BD563</f>
        <v>1</v>
      </c>
      <c r="AS564" s="17">
        <f>data_survey!BE563</f>
        <v>1</v>
      </c>
      <c r="AT564" s="17">
        <f>data_survey!BF563</f>
        <v>1</v>
      </c>
      <c r="AU564" s="17">
        <f>data_survey!BG563</f>
        <v>1</v>
      </c>
      <c r="AV564" s="17">
        <f>data_survey!BH563</f>
        <v>1</v>
      </c>
      <c r="AW564" s="17">
        <f>data_survey!BI563</f>
        <v>1</v>
      </c>
      <c r="AX564" s="17">
        <f>data_survey!AP563</f>
        <v>1</v>
      </c>
      <c r="AY564" s="17">
        <f>data_survey!AQ563</f>
        <v>1</v>
      </c>
      <c r="AZ564" s="17">
        <f>data_survey!AR563</f>
        <v>1</v>
      </c>
      <c r="BA564" s="17">
        <f>data_survey!AS563</f>
        <v>1</v>
      </c>
      <c r="BB564" s="17">
        <f>data_survey!AT563</f>
        <v>1</v>
      </c>
      <c r="BC564" s="17">
        <f>data_survey!AU563</f>
        <v>1</v>
      </c>
      <c r="BD564" s="17">
        <f>data_survey!AV563</f>
        <v>1</v>
      </c>
      <c r="BE564" s="17">
        <f>data_survey!AW563</f>
        <v>1</v>
      </c>
      <c r="BF564" s="17">
        <f>data_survey!AX563</f>
        <v>1</v>
      </c>
      <c r="BG564" s="17"/>
    </row>
    <row r="565">
      <c r="A565" s="17">
        <f>if(data_survey!C564="Nam", 0, 1)</f>
        <v>0</v>
      </c>
      <c r="B565" s="17">
        <f>IFERROR(__xludf.DUMMYFUNCTION("LET(
  t, LOWER(TRIM(data_survey!E564)),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65" s="17">
        <f>IFERROR(__xludf.DUMMYFUNCTION("LET(
  t, LOWER(TRIM(data_survey!G564)),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65" s="17">
        <f>IFERROR(__xludf.DUMMYFUNCTION("LET(
  text, LOWER(data_survey!I564),
  IFERROR(
    IFS(
      REGEXMATCH(text,""ở cùng gia đình|ở trọ cùng gia đình""), 0,
      REGEXMATCH(text,""thuê trọ""), 1,
      REGEXMATCH(text,""ở ktx""), 2,
      REGEXMATCH(text,""có nhà tại khu vực đang học|c"&amp;"ó nhà|ở riêng tại chung cư""), 3,
      REGEXMATCH(text,""ở nhà người quen""), 4
    ),
  -1)
)"),0.0)</f>
        <v>0</v>
      </c>
      <c r="E565" s="17">
        <f>IFERROR(__xludf.DUMMYFUNCTION("LET(
  t, LOWER(TRIM(data_survey!K564)),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65" s="17">
        <f>IFERROR(__xludf.DUMMYFUNCTION("LET(
  t, LOWER(TRIM(data_survey!M564)),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65" s="17">
        <f>if(data_survey!O564="Có", 1, 0)</f>
        <v>0</v>
      </c>
      <c r="H565" s="17">
        <f>if(data_survey!R564="", 0, data_survey!R564)</f>
        <v>0</v>
      </c>
      <c r="I565" s="17">
        <f>data_survey!W564</f>
        <v>0</v>
      </c>
      <c r="J565" s="17">
        <f>if(data_survey!AF564="Không áp lực", 0, if(data_survey!AF564="Có chút áp lực", 1, if(data_survey!AF564="Áp lực nhiều", 2, 3)))</f>
        <v>0</v>
      </c>
      <c r="K565" s="17">
        <f>SWITCH(data_survey!AG564,
 "Không ảnh hưởng",0,
 "Có chút ảnh hưởng",1,
 "Ảnh hưởng nhiều",2,
 "Ảnh hưởng rất nhiều",3)</f>
        <v>0</v>
      </c>
      <c r="L565" s="17">
        <f>SWITCH(data_survey!AD564,
 "Không",0,
 "Có một chút",1,
 "Rất lo lắng",2)</f>
        <v>0</v>
      </c>
      <c r="M565" s="17">
        <f>SWITCH(data_survey!AE564,
 "Không",0,
 "Có một chút",1,
 "Nhiều",2)</f>
        <v>0</v>
      </c>
      <c r="N565" s="17">
        <f>data_survey!BV564</f>
        <v>4</v>
      </c>
      <c r="O565" s="17">
        <f>SWITCH(data_survey!BY564,
 "Không",0,
 "Có",1,
 "Nhiều",2)</f>
        <v>0</v>
      </c>
      <c r="P565" s="17">
        <f>if(data_survey!BW564="Không", 0, 1)</f>
        <v>0</v>
      </c>
      <c r="Q565" s="17">
        <f>IF(OR(
ISNUMBER(SEARCH("cha",data_survey!BX564)),
ISNUMBER(SEARCH("mẹ",data_survey!BX564)),
ISNUMBER(SEARCH("ba mẹ",data_survey!BX564)),
ISNUMBER(SEARCH("bame",data_survey!BX564)),
ISNUMBER(SEARCH("gia đình",data_survey!BX564)),
ISNUMBER(SEARCH("chị",data_survey!BX564)),
ISNUMBER(SEARCH("anh",data_survey!BX564)),
ISNUMBER(SEARCH("ông bà",data_survey!BX564)),
ISNUMBER(SEARCH("giám hộ",data_survey!BX564))
),1,
IF(OR(
ISNUMBER(SEARCH("bản thân",data_survey!BX564)),
ISNUMBER(SEARCH("tự mình",data_survey!BX564)),
ISNUMBER(SEARCH("tự bản thân",data_survey!BX564)),
ISNUMBER(SEARCH("tiền đi làm",data_survey!BX564)),
ISNUMBER(SEARCH("nghiên cứu khoa học",data_survey!BX564)),
ISNUMBER(SEARCH("một nửa lo",data_survey!BX564))
),2,
IF(OR(
ISNUMBER(SEARCH("học bổng",data_survey!BX564)),
ISNUMBER(SEARCH("giảm học phí",data_survey!BX564)),
ISNUMBER(SEARCH("không cần HP",data_survey!BX564)),
ISNUMBER(SEARCH("sư phạm",data_survey!BX564))
),3,4)))</f>
        <v>1</v>
      </c>
      <c r="R565" s="17">
        <f>data_survey!AN564</f>
        <v>0</v>
      </c>
      <c r="S565" s="17">
        <f>data_survey!AJ564</f>
        <v>0</v>
      </c>
      <c r="T565" s="17">
        <f>data_survey!AJ564</f>
        <v>0</v>
      </c>
      <c r="U565" s="17">
        <f>data_survey!CI564</f>
        <v>0</v>
      </c>
      <c r="V565" s="17">
        <f>data_survey!CG564</f>
        <v>0</v>
      </c>
      <c r="W565" s="17">
        <f>data_survey!CE564</f>
        <v>0</v>
      </c>
      <c r="X565" s="17">
        <f>data_survey!CC564</f>
        <v>0</v>
      </c>
      <c r="Y565" s="17">
        <f>data_survey!CA564</f>
        <v>0</v>
      </c>
      <c r="Z565" s="17">
        <f>data_survey!BN564</f>
        <v>1</v>
      </c>
      <c r="AA565" s="17">
        <f>data_survey!BP564</f>
        <v>1</v>
      </c>
      <c r="AB565" s="17">
        <f>data_survey!BQ564</f>
        <v>1</v>
      </c>
      <c r="AC565" s="17">
        <f>data_survey!BT564</f>
        <v>0</v>
      </c>
      <c r="AD565" s="17">
        <f>data_survey!CU564</f>
        <v>0</v>
      </c>
      <c r="AE565" s="17">
        <f>data_survey!CV564</f>
        <v>0</v>
      </c>
      <c r="AF565" s="17">
        <f>data_survey!CW564</f>
        <v>0</v>
      </c>
      <c r="AG565" s="17">
        <f>data_survey!CO564</f>
        <v>0</v>
      </c>
      <c r="AH565" s="17">
        <f>data_survey!DA564</f>
        <v>0</v>
      </c>
      <c r="AI565" s="17">
        <f>data_survey!DC564</f>
        <v>0</v>
      </c>
      <c r="AJ565" s="17">
        <f>data_survey!DQ564</f>
        <v>0</v>
      </c>
      <c r="AK565" s="17">
        <f>data_survey!DF564</f>
        <v>1</v>
      </c>
      <c r="AL565" s="17">
        <f>if(AK565=1, data_survey!DN564, 0)</f>
        <v>1.5</v>
      </c>
      <c r="AM565" s="17">
        <f>data_survey!CM564</f>
        <v>6</v>
      </c>
      <c r="AN565" s="17">
        <f>data_survey!DH564</f>
        <v>0</v>
      </c>
      <c r="AO565" s="17">
        <f>data_survey!DJ564</f>
        <v>0</v>
      </c>
      <c r="AP565" s="17">
        <f>data_survey!DL564</f>
        <v>0</v>
      </c>
      <c r="AQ565" s="17">
        <f>data_survey!BC564</f>
        <v>1</v>
      </c>
      <c r="AR565" s="17">
        <f>data_survey!BD564</f>
        <v>1</v>
      </c>
      <c r="AS565" s="17">
        <f>data_survey!BE564</f>
        <v>1</v>
      </c>
      <c r="AT565" s="17">
        <f>data_survey!BF564</f>
        <v>1</v>
      </c>
      <c r="AU565" s="17">
        <f>data_survey!BG564</f>
        <v>1</v>
      </c>
      <c r="AV565" s="17">
        <f>data_survey!BH564</f>
        <v>1</v>
      </c>
      <c r="AW565" s="17">
        <f>data_survey!BI564</f>
        <v>2</v>
      </c>
      <c r="AX565" s="17">
        <f>data_survey!AP564</f>
        <v>1</v>
      </c>
      <c r="AY565" s="17">
        <f>data_survey!AQ564</f>
        <v>1</v>
      </c>
      <c r="AZ565" s="17">
        <f>data_survey!AR564</f>
        <v>1</v>
      </c>
      <c r="BA565" s="17">
        <f>data_survey!AS564</f>
        <v>1</v>
      </c>
      <c r="BB565" s="17">
        <f>data_survey!AT564</f>
        <v>1</v>
      </c>
      <c r="BC565" s="17">
        <f>data_survey!AU564</f>
        <v>1</v>
      </c>
      <c r="BD565" s="17">
        <f>data_survey!AV564</f>
        <v>1</v>
      </c>
      <c r="BE565" s="17">
        <f>data_survey!AW564</f>
        <v>1</v>
      </c>
      <c r="BF565" s="17">
        <f>data_survey!AX564</f>
        <v>1</v>
      </c>
      <c r="BG565" s="17"/>
    </row>
    <row r="566">
      <c r="A566" s="17">
        <f>if(data_survey!C565="Nam", 0, 1)</f>
        <v>0</v>
      </c>
      <c r="B566" s="17">
        <f>IFERROR(__xludf.DUMMYFUNCTION("LET(
  t, LOWER(TRIM(data_survey!E565)),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566" s="17">
        <f>IFERROR(__xludf.DUMMYFUNCTION("LET(
  t, LOWER(TRIM(data_survey!G565)),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66" s="17">
        <f>IFERROR(__xludf.DUMMYFUNCTION("LET(
  text, LOWER(data_survey!I565),
  IFERROR(
    IFS(
      REGEXMATCH(text,""ở cùng gia đình|ở trọ cùng gia đình""), 0,
      REGEXMATCH(text,""thuê trọ""), 1,
      REGEXMATCH(text,""ở ktx""), 2,
      REGEXMATCH(text,""có nhà tại khu vực đang học|c"&amp;"ó nhà|ở riêng tại chung cư""), 3,
      REGEXMATCH(text,""ở nhà người quen""), 4
    ),
  -1)
)"),0.0)</f>
        <v>0</v>
      </c>
      <c r="E566" s="17">
        <f>IFERROR(__xludf.DUMMYFUNCTION("LET(
  t, LOWER(TRIM(data_survey!K565)),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66" s="17">
        <f>IFERROR(__xludf.DUMMYFUNCTION("LET(
  t, LOWER(TRIM(data_survey!M565)),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66" s="17">
        <f>if(data_survey!O565="Có", 1, 0)</f>
        <v>0</v>
      </c>
      <c r="H566" s="17">
        <f>if(data_survey!R565="", 0, data_survey!R565)</f>
        <v>0</v>
      </c>
      <c r="I566" s="17">
        <f>data_survey!W565</f>
        <v>0</v>
      </c>
      <c r="J566" s="17">
        <f>if(data_survey!AF565="Không áp lực", 0, if(data_survey!AF565="Có chút áp lực", 1, if(data_survey!AF565="Áp lực nhiều", 2, 3)))</f>
        <v>1</v>
      </c>
      <c r="K566" s="17">
        <f>SWITCH(data_survey!AG565,
 "Không ảnh hưởng",0,
 "Có chút ảnh hưởng",1,
 "Ảnh hưởng nhiều",2,
 "Ảnh hưởng rất nhiều",3)</f>
        <v>1</v>
      </c>
      <c r="L566" s="17">
        <f>SWITCH(data_survey!AD565,
 "Không",0,
 "Có một chút",1,
 "Rất lo lắng",2)</f>
        <v>1</v>
      </c>
      <c r="M566" s="17">
        <f>SWITCH(data_survey!AE565,
 "Không",0,
 "Có một chút",1,
 "Nhiều",2)</f>
        <v>1</v>
      </c>
      <c r="N566" s="17">
        <f>data_survey!BV565</f>
        <v>4</v>
      </c>
      <c r="O566" s="17">
        <f>SWITCH(data_survey!BY565,
 "Không",0,
 "Có",1,
 "Nhiều",2)</f>
        <v>0</v>
      </c>
      <c r="P566" s="17">
        <f>if(data_survey!BW565="Không", 0, 1)</f>
        <v>0</v>
      </c>
      <c r="Q566" s="17">
        <f>IF(OR(
ISNUMBER(SEARCH("cha",data_survey!BX565)),
ISNUMBER(SEARCH("mẹ",data_survey!BX565)),
ISNUMBER(SEARCH("ba mẹ",data_survey!BX565)),
ISNUMBER(SEARCH("bame",data_survey!BX565)),
ISNUMBER(SEARCH("gia đình",data_survey!BX565)),
ISNUMBER(SEARCH("chị",data_survey!BX565)),
ISNUMBER(SEARCH("anh",data_survey!BX565)),
ISNUMBER(SEARCH("ông bà",data_survey!BX565)),
ISNUMBER(SEARCH("giám hộ",data_survey!BX565))
),1,
IF(OR(
ISNUMBER(SEARCH("bản thân",data_survey!BX565)),
ISNUMBER(SEARCH("tự mình",data_survey!BX565)),
ISNUMBER(SEARCH("tự bản thân",data_survey!BX565)),
ISNUMBER(SEARCH("tiền đi làm",data_survey!BX565)),
ISNUMBER(SEARCH("nghiên cứu khoa học",data_survey!BX565)),
ISNUMBER(SEARCH("một nửa lo",data_survey!BX565))
),2,
IF(OR(
ISNUMBER(SEARCH("học bổng",data_survey!BX565)),
ISNUMBER(SEARCH("giảm học phí",data_survey!BX565)),
ISNUMBER(SEARCH("không cần HP",data_survey!BX565)),
ISNUMBER(SEARCH("sư phạm",data_survey!BX565))
),3,4)))</f>
        <v>1</v>
      </c>
      <c r="R566" s="17">
        <f>data_survey!AN565</f>
        <v>0</v>
      </c>
      <c r="S566" s="17">
        <f>data_survey!AJ565</f>
        <v>0</v>
      </c>
      <c r="T566" s="17">
        <f>data_survey!AJ565</f>
        <v>0</v>
      </c>
      <c r="U566" s="17">
        <f>data_survey!CI565</f>
        <v>0</v>
      </c>
      <c r="V566" s="17">
        <f>data_survey!CG565</f>
        <v>0</v>
      </c>
      <c r="W566" s="17">
        <f>data_survey!CE565</f>
        <v>0</v>
      </c>
      <c r="X566" s="17">
        <f>data_survey!CC565</f>
        <v>1</v>
      </c>
      <c r="Y566" s="17">
        <f>data_survey!CA565</f>
        <v>1</v>
      </c>
      <c r="Z566" s="17">
        <f>data_survey!BN565</f>
        <v>1</v>
      </c>
      <c r="AA566" s="17">
        <f>data_survey!BP565</f>
        <v>0</v>
      </c>
      <c r="AB566" s="17">
        <f>data_survey!BQ565</f>
        <v>4</v>
      </c>
      <c r="AC566" s="17">
        <f>data_survey!BT565</f>
        <v>1</v>
      </c>
      <c r="AD566" s="17">
        <f>data_survey!CU565</f>
        <v>0</v>
      </c>
      <c r="AE566" s="17">
        <f>data_survey!CV565</f>
        <v>0</v>
      </c>
      <c r="AF566" s="17">
        <f>data_survey!CW565</f>
        <v>0</v>
      </c>
      <c r="AG566" s="17">
        <f>data_survey!CO565</f>
        <v>0</v>
      </c>
      <c r="AH566" s="17">
        <f>data_survey!DA565</f>
        <v>0</v>
      </c>
      <c r="AI566" s="17">
        <f>data_survey!DC565</f>
        <v>0</v>
      </c>
      <c r="AJ566" s="17">
        <f>data_survey!DQ565</f>
        <v>0</v>
      </c>
      <c r="AK566" s="17">
        <f>data_survey!DF565</f>
        <v>0</v>
      </c>
      <c r="AL566" s="17">
        <f>if(AK566=1, data_survey!DN565, 0)</f>
        <v>0</v>
      </c>
      <c r="AM566" s="17">
        <f>data_survey!CM565</f>
        <v>1.5</v>
      </c>
      <c r="AN566" s="17">
        <f>data_survey!DH565</f>
        <v>0</v>
      </c>
      <c r="AO566" s="17">
        <f>data_survey!DJ565</f>
        <v>0</v>
      </c>
      <c r="AP566" s="17">
        <f>data_survey!DL565</f>
        <v>0</v>
      </c>
      <c r="AQ566" s="17">
        <f>data_survey!BC565</f>
        <v>1</v>
      </c>
      <c r="AR566" s="17">
        <f>data_survey!BD565</f>
        <v>1</v>
      </c>
      <c r="AS566" s="17">
        <f>data_survey!BE565</f>
        <v>1</v>
      </c>
      <c r="AT566" s="17">
        <f>data_survey!BF565</f>
        <v>2</v>
      </c>
      <c r="AU566" s="17">
        <f>data_survey!BG565</f>
        <v>2</v>
      </c>
      <c r="AV566" s="17">
        <f>data_survey!BH565</f>
        <v>1</v>
      </c>
      <c r="AW566" s="17">
        <f>data_survey!BI565</f>
        <v>1</v>
      </c>
      <c r="AX566" s="17">
        <f>data_survey!AP565</f>
        <v>1</v>
      </c>
      <c r="AY566" s="17">
        <f>data_survey!AQ565</f>
        <v>2</v>
      </c>
      <c r="AZ566" s="17">
        <f>data_survey!AR565</f>
        <v>1</v>
      </c>
      <c r="BA566" s="17">
        <f>data_survey!AS565</f>
        <v>2</v>
      </c>
      <c r="BB566" s="17">
        <f>data_survey!AT565</f>
        <v>1</v>
      </c>
      <c r="BC566" s="17">
        <f>data_survey!AU565</f>
        <v>1</v>
      </c>
      <c r="BD566" s="17">
        <f>data_survey!AV565</f>
        <v>1</v>
      </c>
      <c r="BE566" s="17">
        <f>data_survey!AW565</f>
        <v>1</v>
      </c>
      <c r="BF566" s="17">
        <f>data_survey!AX565</f>
        <v>1</v>
      </c>
      <c r="BG566" s="17"/>
    </row>
    <row r="567">
      <c r="A567" s="17">
        <f>if(data_survey!C566="Nam", 0, 1)</f>
        <v>0</v>
      </c>
      <c r="B567" s="17">
        <f>IFERROR(__xludf.DUMMYFUNCTION("LET(
  t, LOWER(TRIM(data_survey!E566)),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67" s="17">
        <f>IFERROR(__xludf.DUMMYFUNCTION("LET(
  t, LOWER(TRIM(data_survey!G566)),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67" s="17">
        <f>IFERROR(__xludf.DUMMYFUNCTION("LET(
  text, LOWER(data_survey!I566),
  IFERROR(
    IFS(
      REGEXMATCH(text,""ở cùng gia đình|ở trọ cùng gia đình""), 0,
      REGEXMATCH(text,""thuê trọ""), 1,
      REGEXMATCH(text,""ở ktx""), 2,
      REGEXMATCH(text,""có nhà tại khu vực đang học|c"&amp;"ó nhà|ở riêng tại chung cư""), 3,
      REGEXMATCH(text,""ở nhà người quen""), 4
    ),
  -1)
)"),0.0)</f>
        <v>0</v>
      </c>
      <c r="E567" s="17">
        <f>IFERROR(__xludf.DUMMYFUNCTION("LET(
  t, LOWER(TRIM(data_survey!K566)),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67" s="17">
        <f>IFERROR(__xludf.DUMMYFUNCTION("LET(
  t, LOWER(TRIM(data_survey!M566)),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67" s="17">
        <f>if(data_survey!O566="Có", 1, 0)</f>
        <v>1</v>
      </c>
      <c r="H567" s="17">
        <f>if(data_survey!R566="", 0, data_survey!R566)</f>
        <v>2</v>
      </c>
      <c r="I567" s="17">
        <f>data_survey!W566</f>
        <v>70</v>
      </c>
      <c r="J567" s="17">
        <f>if(data_survey!AF566="Không áp lực", 0, if(data_survey!AF566="Có chút áp lực", 1, if(data_survey!AF566="Áp lực nhiều", 2, 3)))</f>
        <v>0</v>
      </c>
      <c r="K567" s="17">
        <f>SWITCH(data_survey!AG566,
 "Không ảnh hưởng",0,
 "Có chút ảnh hưởng",1,
 "Ảnh hưởng nhiều",2,
 "Ảnh hưởng rất nhiều",3)</f>
        <v>1</v>
      </c>
      <c r="L567" s="17">
        <f>SWITCH(data_survey!AD566,
 "Không",0,
 "Có một chút",1,
 "Rất lo lắng",2)</f>
        <v>2</v>
      </c>
      <c r="M567" s="17">
        <f>SWITCH(data_survey!AE566,
 "Không",0,
 "Có một chút",1,
 "Nhiều",2)</f>
        <v>0</v>
      </c>
      <c r="N567" s="17">
        <f>data_survey!BV566</f>
        <v>4</v>
      </c>
      <c r="O567" s="17">
        <f>SWITCH(data_survey!BY566,
 "Không",0,
 "Có",1,
 "Nhiều",2)</f>
        <v>0</v>
      </c>
      <c r="P567" s="17">
        <f>if(data_survey!BW566="Không", 0, 1)</f>
        <v>0</v>
      </c>
      <c r="Q567" s="17">
        <f>IF(OR(
ISNUMBER(SEARCH("cha",data_survey!BX566)),
ISNUMBER(SEARCH("mẹ",data_survey!BX566)),
ISNUMBER(SEARCH("ba mẹ",data_survey!BX566)),
ISNUMBER(SEARCH("bame",data_survey!BX566)),
ISNUMBER(SEARCH("gia đình",data_survey!BX566)),
ISNUMBER(SEARCH("chị",data_survey!BX566)),
ISNUMBER(SEARCH("anh",data_survey!BX566)),
ISNUMBER(SEARCH("ông bà",data_survey!BX566)),
ISNUMBER(SEARCH("giám hộ",data_survey!BX566))
),1,
IF(OR(
ISNUMBER(SEARCH("bản thân",data_survey!BX566)),
ISNUMBER(SEARCH("tự mình",data_survey!BX566)),
ISNUMBER(SEARCH("tự bản thân",data_survey!BX566)),
ISNUMBER(SEARCH("tiền đi làm",data_survey!BX566)),
ISNUMBER(SEARCH("nghiên cứu khoa học",data_survey!BX566)),
ISNUMBER(SEARCH("một nửa lo",data_survey!BX566))
),2,
IF(OR(
ISNUMBER(SEARCH("học bổng",data_survey!BX566)),
ISNUMBER(SEARCH("giảm học phí",data_survey!BX566)),
ISNUMBER(SEARCH("không cần HP",data_survey!BX566)),
ISNUMBER(SEARCH("sư phạm",data_survey!BX566))
),3,4)))</f>
        <v>1</v>
      </c>
      <c r="R567" s="17">
        <f>data_survey!AN566</f>
        <v>1</v>
      </c>
      <c r="S567" s="17">
        <f>data_survey!AJ566</f>
        <v>0</v>
      </c>
      <c r="T567" s="17">
        <f>data_survey!AJ566</f>
        <v>0</v>
      </c>
      <c r="U567" s="17">
        <f>data_survey!CI566</f>
        <v>0</v>
      </c>
      <c r="V567" s="17">
        <f>data_survey!CG566</f>
        <v>0</v>
      </c>
      <c r="W567" s="17">
        <f>data_survey!CE566</f>
        <v>0</v>
      </c>
      <c r="X567" s="17">
        <f>data_survey!CC566</f>
        <v>1</v>
      </c>
      <c r="Y567" s="17">
        <f>data_survey!CA566</f>
        <v>0</v>
      </c>
      <c r="Z567" s="17">
        <f>data_survey!BN566</f>
        <v>2</v>
      </c>
      <c r="AA567" s="17">
        <f>data_survey!BP566</f>
        <v>0</v>
      </c>
      <c r="AB567" s="17">
        <f>data_survey!BQ566</f>
        <v>1</v>
      </c>
      <c r="AC567" s="17">
        <f>data_survey!BT566</f>
        <v>0</v>
      </c>
      <c r="AD567" s="17">
        <f>data_survey!CU566</f>
        <v>0</v>
      </c>
      <c r="AE567" s="17">
        <f>data_survey!CV566</f>
        <v>0</v>
      </c>
      <c r="AF567" s="17">
        <f>data_survey!CW566</f>
        <v>0</v>
      </c>
      <c r="AG567" s="17">
        <f>data_survey!CO566</f>
        <v>0</v>
      </c>
      <c r="AH567" s="17">
        <f>data_survey!DA566</f>
        <v>0</v>
      </c>
      <c r="AI567" s="17">
        <f>data_survey!DC566</f>
        <v>0</v>
      </c>
      <c r="AJ567" s="17">
        <f>data_survey!DQ566</f>
        <v>0</v>
      </c>
      <c r="AK567" s="17">
        <f>data_survey!DF566</f>
        <v>1</v>
      </c>
      <c r="AL567" s="17">
        <f>if(AK567=1, data_survey!DN566, 0)</f>
        <v>1.5</v>
      </c>
      <c r="AM567" s="17">
        <f>data_survey!CM566</f>
        <v>1.5</v>
      </c>
      <c r="AN567" s="17">
        <f>data_survey!DH566</f>
        <v>0</v>
      </c>
      <c r="AO567" s="17">
        <f>data_survey!DJ566</f>
        <v>0</v>
      </c>
      <c r="AP567" s="17">
        <f>data_survey!DL566</f>
        <v>0</v>
      </c>
      <c r="AQ567" s="17">
        <f>data_survey!BC566</f>
        <v>1</v>
      </c>
      <c r="AR567" s="17">
        <f>data_survey!BD566</f>
        <v>1</v>
      </c>
      <c r="AS567" s="17">
        <f>data_survey!BE566</f>
        <v>2</v>
      </c>
      <c r="AT567" s="17">
        <f>data_survey!BF566</f>
        <v>1</v>
      </c>
      <c r="AU567" s="17">
        <f>data_survey!BG566</f>
        <v>2</v>
      </c>
      <c r="AV567" s="17">
        <f>data_survey!BH566</f>
        <v>2</v>
      </c>
      <c r="AW567" s="17">
        <f>data_survey!BI566</f>
        <v>1</v>
      </c>
      <c r="AX567" s="17">
        <f>data_survey!AP566</f>
        <v>1</v>
      </c>
      <c r="AY567" s="17">
        <f>data_survey!AQ566</f>
        <v>1</v>
      </c>
      <c r="AZ567" s="17">
        <f>data_survey!AR566</f>
        <v>1</v>
      </c>
      <c r="BA567" s="17">
        <f>data_survey!AS566</f>
        <v>1</v>
      </c>
      <c r="BB567" s="17">
        <f>data_survey!AT566</f>
        <v>1</v>
      </c>
      <c r="BC567" s="17">
        <f>data_survey!AU566</f>
        <v>1</v>
      </c>
      <c r="BD567" s="17">
        <f>data_survey!AV566</f>
        <v>2</v>
      </c>
      <c r="BE567" s="17">
        <f>data_survey!AW566</f>
        <v>1</v>
      </c>
      <c r="BF567" s="17">
        <f>data_survey!AX566</f>
        <v>1</v>
      </c>
      <c r="BG567" s="17"/>
    </row>
    <row r="568">
      <c r="A568" s="17">
        <f>if(data_survey!C567="Nam", 0, 1)</f>
        <v>0</v>
      </c>
      <c r="B568" s="17">
        <f>IFERROR(__xludf.DUMMYFUNCTION("LET(
  t, LOWER(TRIM(data_survey!E567)),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68" s="17">
        <f>IFERROR(__xludf.DUMMYFUNCTION("LET(
  t, LOWER(TRIM(data_survey!G567)),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68" s="17">
        <f>IFERROR(__xludf.DUMMYFUNCTION("LET(
  text, LOWER(data_survey!I567),
  IFERROR(
    IFS(
      REGEXMATCH(text,""ở cùng gia đình|ở trọ cùng gia đình""), 0,
      REGEXMATCH(text,""thuê trọ""), 1,
      REGEXMATCH(text,""ở ktx""), 2,
      REGEXMATCH(text,""có nhà tại khu vực đang học|c"&amp;"ó nhà|ở riêng tại chung cư""), 3,
      REGEXMATCH(text,""ở nhà người quen""), 4
    ),
  -1)
)"),0.0)</f>
        <v>0</v>
      </c>
      <c r="E568" s="17">
        <f>IFERROR(__xludf.DUMMYFUNCTION("LET(
  t, LOWER(TRIM(data_survey!K567)),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68" s="17">
        <f>IFERROR(__xludf.DUMMYFUNCTION("LET(
  t, LOWER(TRIM(data_survey!M567)),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68" s="17">
        <f>if(data_survey!O567="Có", 1, 0)</f>
        <v>0</v>
      </c>
      <c r="H568" s="17">
        <f>if(data_survey!R567="", 0, data_survey!R567)</f>
        <v>0</v>
      </c>
      <c r="I568" s="17">
        <f>data_survey!W567</f>
        <v>0</v>
      </c>
      <c r="J568" s="17">
        <f>if(data_survey!AF567="Không áp lực", 0, if(data_survey!AF567="Có chút áp lực", 1, if(data_survey!AF567="Áp lực nhiều", 2, 3)))</f>
        <v>0</v>
      </c>
      <c r="K568" s="17">
        <f>SWITCH(data_survey!AG567,
 "Không ảnh hưởng",0,
 "Có chút ảnh hưởng",1,
 "Ảnh hưởng nhiều",2,
 "Ảnh hưởng rất nhiều",3)</f>
        <v>0</v>
      </c>
      <c r="L568" s="17">
        <f>SWITCH(data_survey!AD567,
 "Không",0,
 "Có một chút",1,
 "Rất lo lắng",2)</f>
        <v>1</v>
      </c>
      <c r="M568" s="17">
        <f>SWITCH(data_survey!AE567,
 "Không",0,
 "Có một chút",1,
 "Nhiều",2)</f>
        <v>0</v>
      </c>
      <c r="N568" s="17">
        <f>data_survey!BV567</f>
        <v>1</v>
      </c>
      <c r="O568" s="17">
        <f>SWITCH(data_survey!BY567,
 "Không",0,
 "Có",1,
 "Nhiều",2)</f>
        <v>1</v>
      </c>
      <c r="P568" s="17">
        <f>if(data_survey!BW567="Không", 0, 1)</f>
        <v>1</v>
      </c>
      <c r="Q568" s="17">
        <f>IF(OR(
ISNUMBER(SEARCH("cha",data_survey!BX567)),
ISNUMBER(SEARCH("mẹ",data_survey!BX567)),
ISNUMBER(SEARCH("ba mẹ",data_survey!BX567)),
ISNUMBER(SEARCH("bame",data_survey!BX567)),
ISNUMBER(SEARCH("gia đình",data_survey!BX567)),
ISNUMBER(SEARCH("chị",data_survey!BX567)),
ISNUMBER(SEARCH("anh",data_survey!BX567)),
ISNUMBER(SEARCH("ông bà",data_survey!BX567)),
ISNUMBER(SEARCH("giám hộ",data_survey!BX567))
),1,
IF(OR(
ISNUMBER(SEARCH("bản thân",data_survey!BX567)),
ISNUMBER(SEARCH("tự mình",data_survey!BX567)),
ISNUMBER(SEARCH("tự bản thân",data_survey!BX567)),
ISNUMBER(SEARCH("tiền đi làm",data_survey!BX567)),
ISNUMBER(SEARCH("nghiên cứu khoa học",data_survey!BX567)),
ISNUMBER(SEARCH("một nửa lo",data_survey!BX567))
),2,
IF(OR(
ISNUMBER(SEARCH("học bổng",data_survey!BX567)),
ISNUMBER(SEARCH("giảm học phí",data_survey!BX567)),
ISNUMBER(SEARCH("không cần HP",data_survey!BX567)),
ISNUMBER(SEARCH("sư phạm",data_survey!BX567))
),3,4)))</f>
        <v>1</v>
      </c>
      <c r="R568" s="17">
        <f>data_survey!AN567</f>
        <v>0</v>
      </c>
      <c r="S568" s="17">
        <f>data_survey!AJ567</f>
        <v>0</v>
      </c>
      <c r="T568" s="17">
        <f>data_survey!AJ567</f>
        <v>0</v>
      </c>
      <c r="U568" s="17">
        <f>data_survey!CI567</f>
        <v>0</v>
      </c>
      <c r="V568" s="17">
        <f>data_survey!CG567</f>
        <v>0</v>
      </c>
      <c r="W568" s="17">
        <f>data_survey!CE567</f>
        <v>1</v>
      </c>
      <c r="X568" s="17">
        <f>data_survey!CC567</f>
        <v>2</v>
      </c>
      <c r="Y568" s="17">
        <f>data_survey!CA567</f>
        <v>0</v>
      </c>
      <c r="Z568" s="17">
        <f>data_survey!BN567</f>
        <v>1</v>
      </c>
      <c r="AA568" s="17">
        <f>data_survey!BP567</f>
        <v>0</v>
      </c>
      <c r="AB568" s="17">
        <f>data_survey!BQ567</f>
        <v>1</v>
      </c>
      <c r="AC568" s="17">
        <f>data_survey!BT567</f>
        <v>0</v>
      </c>
      <c r="AD568" s="17">
        <f>data_survey!CU567</f>
        <v>0</v>
      </c>
      <c r="AE568" s="17">
        <f>data_survey!CV567</f>
        <v>1</v>
      </c>
      <c r="AF568" s="17">
        <f>data_survey!CW567</f>
        <v>0</v>
      </c>
      <c r="AG568" s="17">
        <f>data_survey!CO567</f>
        <v>1</v>
      </c>
      <c r="AH568" s="17">
        <f>data_survey!DA567</f>
        <v>0</v>
      </c>
      <c r="AI568" s="17">
        <f>data_survey!DC567</f>
        <v>0</v>
      </c>
      <c r="AJ568" s="17">
        <f>data_survey!DQ567</f>
        <v>0</v>
      </c>
      <c r="AK568" s="17">
        <f>data_survey!DF567</f>
        <v>0</v>
      </c>
      <c r="AL568" s="17">
        <f>if(AK568=1, data_survey!DN567, 0)</f>
        <v>0</v>
      </c>
      <c r="AM568" s="17">
        <f>data_survey!CM567</f>
        <v>0.33</v>
      </c>
      <c r="AN568" s="17">
        <f>data_survey!DH567</f>
        <v>0</v>
      </c>
      <c r="AO568" s="17">
        <f>data_survey!DJ567</f>
        <v>0</v>
      </c>
      <c r="AP568" s="17">
        <f>data_survey!DL567</f>
        <v>0</v>
      </c>
      <c r="AQ568" s="17">
        <f>data_survey!BC567</f>
        <v>1</v>
      </c>
      <c r="AR568" s="17">
        <f>data_survey!BD567</f>
        <v>1</v>
      </c>
      <c r="AS568" s="17">
        <f>data_survey!BE567</f>
        <v>1</v>
      </c>
      <c r="AT568" s="17">
        <f>data_survey!BF567</f>
        <v>1</v>
      </c>
      <c r="AU568" s="17">
        <f>data_survey!BG567</f>
        <v>1</v>
      </c>
      <c r="AV568" s="17">
        <f>data_survey!BH567</f>
        <v>1</v>
      </c>
      <c r="AW568" s="17">
        <f>data_survey!BI567</f>
        <v>1</v>
      </c>
      <c r="AX568" s="17">
        <f>data_survey!AP567</f>
        <v>1</v>
      </c>
      <c r="AY568" s="17">
        <f>data_survey!AQ567</f>
        <v>1</v>
      </c>
      <c r="AZ568" s="17">
        <f>data_survey!AR567</f>
        <v>2</v>
      </c>
      <c r="BA568" s="17">
        <f>data_survey!AS567</f>
        <v>2</v>
      </c>
      <c r="BB568" s="17">
        <f>data_survey!AT567</f>
        <v>1</v>
      </c>
      <c r="BC568" s="17">
        <f>data_survey!AU567</f>
        <v>2</v>
      </c>
      <c r="BD568" s="17">
        <f>data_survey!AV567</f>
        <v>2</v>
      </c>
      <c r="BE568" s="17">
        <f>data_survey!AW567</f>
        <v>2</v>
      </c>
      <c r="BF568" s="17">
        <f>data_survey!AX567</f>
        <v>1</v>
      </c>
      <c r="BG568" s="17"/>
    </row>
    <row r="569">
      <c r="A569" s="17">
        <f>if(data_survey!C568="Nam", 0, 1)</f>
        <v>0</v>
      </c>
      <c r="B569" s="17">
        <f>IFERROR(__xludf.DUMMYFUNCTION("LET(
  t, LOWER(TRIM(data_survey!E568)),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69" s="17">
        <f>IFERROR(__xludf.DUMMYFUNCTION("LET(
  t, LOWER(TRIM(data_survey!G568)),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69" s="17">
        <f>IFERROR(__xludf.DUMMYFUNCTION("LET(
  text, LOWER(data_survey!I568),
  IFERROR(
    IFS(
      REGEXMATCH(text,""ở cùng gia đình|ở trọ cùng gia đình""), 0,
      REGEXMATCH(text,""thuê trọ""), 1,
      REGEXMATCH(text,""ở ktx""), 2,
      REGEXMATCH(text,""có nhà tại khu vực đang học|c"&amp;"ó nhà|ở riêng tại chung cư""), 3,
      REGEXMATCH(text,""ở nhà người quen""), 4
    ),
  -1)
)"),0.0)</f>
        <v>0</v>
      </c>
      <c r="E569" s="17">
        <f>IFERROR(__xludf.DUMMYFUNCTION("LET(
  t, LOWER(TRIM(data_survey!K568)),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69" s="17">
        <f>IFERROR(__xludf.DUMMYFUNCTION("LET(
  t, LOWER(TRIM(data_survey!M568)),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69" s="17">
        <f>if(data_survey!O568="Có", 1, 0)</f>
        <v>1</v>
      </c>
      <c r="H569" s="17">
        <f>if(data_survey!R568="", 0, data_survey!R568)</f>
        <v>1</v>
      </c>
      <c r="I569" s="17">
        <f>data_survey!W568</f>
        <v>25</v>
      </c>
      <c r="J569" s="17">
        <f>if(data_survey!AF568="Không áp lực", 0, if(data_survey!AF568="Có chút áp lực", 1, if(data_survey!AF568="Áp lực nhiều", 2, 3)))</f>
        <v>1</v>
      </c>
      <c r="K569" s="17">
        <f>SWITCH(data_survey!AG568,
 "Không ảnh hưởng",0,
 "Có chút ảnh hưởng",1,
 "Ảnh hưởng nhiều",2,
 "Ảnh hưởng rất nhiều",3)</f>
        <v>1</v>
      </c>
      <c r="L569" s="17">
        <f>SWITCH(data_survey!AD568,
 "Không",0,
 "Có một chút",1,
 "Rất lo lắng",2)</f>
        <v>1</v>
      </c>
      <c r="M569" s="17">
        <f>SWITCH(data_survey!AE568,
 "Không",0,
 "Có một chút",1,
 "Nhiều",2)</f>
        <v>1</v>
      </c>
      <c r="N569" s="17">
        <f>data_survey!BV568</f>
        <v>5</v>
      </c>
      <c r="O569" s="17">
        <f>SWITCH(data_survey!BY568,
 "Không",0,
 "Có",1,
 "Nhiều",2)</f>
        <v>0</v>
      </c>
      <c r="P569" s="17">
        <f>if(data_survey!BW568="Không", 0, 1)</f>
        <v>1</v>
      </c>
      <c r="Q569" s="17">
        <f>IF(OR(
ISNUMBER(SEARCH("cha",data_survey!BX568)),
ISNUMBER(SEARCH("mẹ",data_survey!BX568)),
ISNUMBER(SEARCH("ba mẹ",data_survey!BX568)),
ISNUMBER(SEARCH("bame",data_survey!BX568)),
ISNUMBER(SEARCH("gia đình",data_survey!BX568)),
ISNUMBER(SEARCH("chị",data_survey!BX568)),
ISNUMBER(SEARCH("anh",data_survey!BX568)),
ISNUMBER(SEARCH("ông bà",data_survey!BX568)),
ISNUMBER(SEARCH("giám hộ",data_survey!BX568))
),1,
IF(OR(
ISNUMBER(SEARCH("bản thân",data_survey!BX568)),
ISNUMBER(SEARCH("tự mình",data_survey!BX568)),
ISNUMBER(SEARCH("tự bản thân",data_survey!BX568)),
ISNUMBER(SEARCH("tiền đi làm",data_survey!BX568)),
ISNUMBER(SEARCH("nghiên cứu khoa học",data_survey!BX568)),
ISNUMBER(SEARCH("một nửa lo",data_survey!BX568))
),2,
IF(OR(
ISNUMBER(SEARCH("học bổng",data_survey!BX568)),
ISNUMBER(SEARCH("giảm học phí",data_survey!BX568)),
ISNUMBER(SEARCH("không cần HP",data_survey!BX568)),
ISNUMBER(SEARCH("sư phạm",data_survey!BX568))
),3,4)))</f>
        <v>1</v>
      </c>
      <c r="R569" s="17">
        <f>data_survey!AN568</f>
        <v>0</v>
      </c>
      <c r="S569" s="17">
        <f>data_survey!AJ568</f>
        <v>0</v>
      </c>
      <c r="T569" s="17">
        <f>data_survey!AJ568</f>
        <v>0</v>
      </c>
      <c r="U569" s="17">
        <f>data_survey!CI568</f>
        <v>0</v>
      </c>
      <c r="V569" s="17">
        <f>data_survey!CG568</f>
        <v>0</v>
      </c>
      <c r="W569" s="17">
        <f>data_survey!CE568</f>
        <v>0</v>
      </c>
      <c r="X569" s="17">
        <f>data_survey!CC568</f>
        <v>2</v>
      </c>
      <c r="Y569" s="17">
        <f>data_survey!CA568</f>
        <v>1</v>
      </c>
      <c r="Z569" s="17">
        <f>data_survey!BN568</f>
        <v>1</v>
      </c>
      <c r="AA569" s="17">
        <f>data_survey!BP568</f>
        <v>1</v>
      </c>
      <c r="AB569" s="17">
        <f>data_survey!BQ568</f>
        <v>1</v>
      </c>
      <c r="AC569" s="17">
        <f>data_survey!BT568</f>
        <v>0</v>
      </c>
      <c r="AD569" s="17">
        <f>data_survey!CU568</f>
        <v>1</v>
      </c>
      <c r="AE569" s="17">
        <f>data_survey!CV568</f>
        <v>1</v>
      </c>
      <c r="AF569" s="17">
        <f>data_survey!CW568</f>
        <v>0</v>
      </c>
      <c r="AG569" s="17">
        <f>data_survey!CO568</f>
        <v>0</v>
      </c>
      <c r="AH569" s="17">
        <f>data_survey!DA568</f>
        <v>0</v>
      </c>
      <c r="AI569" s="17">
        <f>data_survey!DC568</f>
        <v>0</v>
      </c>
      <c r="AJ569" s="17">
        <f>data_survey!DQ568</f>
        <v>0</v>
      </c>
      <c r="AK569" s="17">
        <f>data_survey!DF568</f>
        <v>1</v>
      </c>
      <c r="AL569" s="17">
        <f>if(AK569=1, data_survey!DN568, 0)</f>
        <v>1.5</v>
      </c>
      <c r="AM569" s="17">
        <f>data_survey!CM568</f>
        <v>1.5</v>
      </c>
      <c r="AN569" s="17">
        <f>data_survey!DH568</f>
        <v>0</v>
      </c>
      <c r="AO569" s="17">
        <f>data_survey!DJ568</f>
        <v>0</v>
      </c>
      <c r="AP569" s="17">
        <f>data_survey!DL568</f>
        <v>0</v>
      </c>
      <c r="AQ569" s="17">
        <f>data_survey!BC568</f>
        <v>2</v>
      </c>
      <c r="AR569" s="17">
        <f>data_survey!BD568</f>
        <v>1</v>
      </c>
      <c r="AS569" s="17">
        <f>data_survey!BE568</f>
        <v>2</v>
      </c>
      <c r="AT569" s="17">
        <f>data_survey!BF568</f>
        <v>2</v>
      </c>
      <c r="AU569" s="17">
        <f>data_survey!BG568</f>
        <v>2</v>
      </c>
      <c r="AV569" s="17">
        <f>data_survey!BH568</f>
        <v>1</v>
      </c>
      <c r="AW569" s="17">
        <f>data_survey!BI568</f>
        <v>4</v>
      </c>
      <c r="AX569" s="17">
        <f>data_survey!AP568</f>
        <v>1</v>
      </c>
      <c r="AY569" s="17">
        <f>data_survey!AQ568</f>
        <v>1</v>
      </c>
      <c r="AZ569" s="17">
        <f>data_survey!AR568</f>
        <v>1</v>
      </c>
      <c r="BA569" s="17">
        <f>data_survey!AS568</f>
        <v>2</v>
      </c>
      <c r="BB569" s="17">
        <f>data_survey!AT568</f>
        <v>1</v>
      </c>
      <c r="BC569" s="17">
        <f>data_survey!AU568</f>
        <v>4</v>
      </c>
      <c r="BD569" s="17">
        <f>data_survey!AV568</f>
        <v>1</v>
      </c>
      <c r="BE569" s="17">
        <f>data_survey!AW568</f>
        <v>1</v>
      </c>
      <c r="BF569" s="17">
        <f>data_survey!AX568</f>
        <v>1</v>
      </c>
      <c r="BG569" s="17"/>
    </row>
    <row r="570">
      <c r="A570" s="17">
        <f>if(data_survey!C569="Nam", 0, 1)</f>
        <v>0</v>
      </c>
      <c r="B570" s="17">
        <f>IFERROR(__xludf.DUMMYFUNCTION("LET(
  t, LOWER(TRIM(data_survey!E569)),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70" s="17">
        <f>IFERROR(__xludf.DUMMYFUNCTION("LET(
  t, LOWER(TRIM(data_survey!G569)),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70" s="17">
        <f>IFERROR(__xludf.DUMMYFUNCTION("LET(
  text, LOWER(data_survey!I569),
  IFERROR(
    IFS(
      REGEXMATCH(text,""ở cùng gia đình|ở trọ cùng gia đình""), 0,
      REGEXMATCH(text,""thuê trọ""), 1,
      REGEXMATCH(text,""ở ktx""), 2,
      REGEXMATCH(text,""có nhà tại khu vực đang học|c"&amp;"ó nhà|ở riêng tại chung cư""), 3,
      REGEXMATCH(text,""ở nhà người quen""), 4
    ),
  -1)
)"),0.0)</f>
        <v>0</v>
      </c>
      <c r="E570" s="17">
        <f>IFERROR(__xludf.DUMMYFUNCTION("LET(
  t, LOWER(TRIM(data_survey!K569)),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70" s="17">
        <f>IFERROR(__xludf.DUMMYFUNCTION("LET(
  t, LOWER(TRIM(data_survey!M569)),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70" s="17">
        <f>if(data_survey!O569="Có", 1, 0)</f>
        <v>1</v>
      </c>
      <c r="H570" s="17">
        <f>if(data_survey!R569="", 0, data_survey!R569)</f>
        <v>1</v>
      </c>
      <c r="I570" s="17">
        <f>data_survey!W569</f>
        <v>40</v>
      </c>
      <c r="J570" s="17">
        <f>if(data_survey!AF569="Không áp lực", 0, if(data_survey!AF569="Có chút áp lực", 1, if(data_survey!AF569="Áp lực nhiều", 2, 3)))</f>
        <v>0</v>
      </c>
      <c r="K570" s="17">
        <f>SWITCH(data_survey!AG569,
 "Không ảnh hưởng",0,
 "Có chút ảnh hưởng",1,
 "Ảnh hưởng nhiều",2,
 "Ảnh hưởng rất nhiều",3)</f>
        <v>1</v>
      </c>
      <c r="L570" s="17">
        <f>SWITCH(data_survey!AD569,
 "Không",0,
 "Có một chút",1,
 "Rất lo lắng",2)</f>
        <v>1</v>
      </c>
      <c r="M570" s="17">
        <f>SWITCH(data_survey!AE569,
 "Không",0,
 "Có một chút",1,
 "Nhiều",2)</f>
        <v>0</v>
      </c>
      <c r="N570" s="17">
        <f>data_survey!BV569</f>
        <v>4</v>
      </c>
      <c r="O570" s="17">
        <f>SWITCH(data_survey!BY569,
 "Không",0,
 "Có",1,
 "Nhiều",2)</f>
        <v>0</v>
      </c>
      <c r="P570" s="17">
        <f>if(data_survey!BW569="Không", 0, 1)</f>
        <v>0</v>
      </c>
      <c r="Q570" s="17">
        <f>IF(OR(
ISNUMBER(SEARCH("cha",data_survey!BX569)),
ISNUMBER(SEARCH("mẹ",data_survey!BX569)),
ISNUMBER(SEARCH("ba mẹ",data_survey!BX569)),
ISNUMBER(SEARCH("bame",data_survey!BX569)),
ISNUMBER(SEARCH("gia đình",data_survey!BX569)),
ISNUMBER(SEARCH("chị",data_survey!BX569)),
ISNUMBER(SEARCH("anh",data_survey!BX569)),
ISNUMBER(SEARCH("ông bà",data_survey!BX569)),
ISNUMBER(SEARCH("giám hộ",data_survey!BX569))
),1,
IF(OR(
ISNUMBER(SEARCH("bản thân",data_survey!BX569)),
ISNUMBER(SEARCH("tự mình",data_survey!BX569)),
ISNUMBER(SEARCH("tự bản thân",data_survey!BX569)),
ISNUMBER(SEARCH("tiền đi làm",data_survey!BX569)),
ISNUMBER(SEARCH("nghiên cứu khoa học",data_survey!BX569)),
ISNUMBER(SEARCH("một nửa lo",data_survey!BX569))
),2,
IF(OR(
ISNUMBER(SEARCH("học bổng",data_survey!BX569)),
ISNUMBER(SEARCH("giảm học phí",data_survey!BX569)),
ISNUMBER(SEARCH("không cần HP",data_survey!BX569)),
ISNUMBER(SEARCH("sư phạm",data_survey!BX569))
),3,4)))</f>
        <v>1</v>
      </c>
      <c r="R570" s="17">
        <f>data_survey!AN569</f>
        <v>0</v>
      </c>
      <c r="S570" s="17">
        <f>data_survey!AJ569</f>
        <v>0</v>
      </c>
      <c r="T570" s="17">
        <f>data_survey!AJ569</f>
        <v>0</v>
      </c>
      <c r="U570" s="17">
        <f>data_survey!CI569</f>
        <v>0</v>
      </c>
      <c r="V570" s="17">
        <f>data_survey!CG569</f>
        <v>0</v>
      </c>
      <c r="W570" s="17">
        <f>data_survey!CE569</f>
        <v>0</v>
      </c>
      <c r="X570" s="17">
        <f>data_survey!CC569</f>
        <v>0</v>
      </c>
      <c r="Y570" s="17">
        <f>data_survey!CA569</f>
        <v>0</v>
      </c>
      <c r="Z570" s="17">
        <f>data_survey!BN569</f>
        <v>1</v>
      </c>
      <c r="AA570" s="17">
        <f>data_survey!BP569</f>
        <v>0</v>
      </c>
      <c r="AB570" s="17">
        <f>data_survey!BQ569</f>
        <v>6</v>
      </c>
      <c r="AC570" s="17">
        <f>data_survey!BT569</f>
        <v>0</v>
      </c>
      <c r="AD570" s="17">
        <f>data_survey!CU569</f>
        <v>0</v>
      </c>
      <c r="AE570" s="17">
        <f>data_survey!CV569</f>
        <v>0</v>
      </c>
      <c r="AF570" s="17">
        <f>data_survey!CW569</f>
        <v>0</v>
      </c>
      <c r="AG570" s="17">
        <f>data_survey!CO569</f>
        <v>1</v>
      </c>
      <c r="AH570" s="17">
        <f>data_survey!DA569</f>
        <v>0</v>
      </c>
      <c r="AI570" s="17">
        <f>data_survey!DC569</f>
        <v>0</v>
      </c>
      <c r="AJ570" s="17">
        <f>data_survey!DQ569</f>
        <v>0</v>
      </c>
      <c r="AK570" s="17">
        <f>data_survey!DF569</f>
        <v>1</v>
      </c>
      <c r="AL570" s="17">
        <f>if(AK570=1, data_survey!DN569, 0)</f>
        <v>5</v>
      </c>
      <c r="AM570" s="17">
        <f>data_survey!CM569</f>
        <v>3.5</v>
      </c>
      <c r="AN570" s="17">
        <f>data_survey!DH569</f>
        <v>1</v>
      </c>
      <c r="AO570" s="17">
        <f>data_survey!DJ569</f>
        <v>0</v>
      </c>
      <c r="AP570" s="17">
        <f>data_survey!DL569</f>
        <v>0</v>
      </c>
      <c r="AQ570" s="17">
        <f>data_survey!BC569</f>
        <v>1</v>
      </c>
      <c r="AR570" s="17">
        <f>data_survey!BD569</f>
        <v>1</v>
      </c>
      <c r="AS570" s="17">
        <f>data_survey!BE569</f>
        <v>2</v>
      </c>
      <c r="AT570" s="17">
        <f>data_survey!BF569</f>
        <v>1</v>
      </c>
      <c r="AU570" s="17">
        <f>data_survey!BG569</f>
        <v>1</v>
      </c>
      <c r="AV570" s="17">
        <f>data_survey!BH569</f>
        <v>1</v>
      </c>
      <c r="AW570" s="17">
        <f>data_survey!BI569</f>
        <v>2</v>
      </c>
      <c r="AX570" s="17">
        <f>data_survey!AP569</f>
        <v>2</v>
      </c>
      <c r="AY570" s="17">
        <f>data_survey!AQ569</f>
        <v>1</v>
      </c>
      <c r="AZ570" s="17">
        <f>data_survey!AR569</f>
        <v>2</v>
      </c>
      <c r="BA570" s="17">
        <f>data_survey!AS569</f>
        <v>1</v>
      </c>
      <c r="BB570" s="17">
        <f>data_survey!AT569</f>
        <v>2</v>
      </c>
      <c r="BC570" s="17">
        <f>data_survey!AU569</f>
        <v>3</v>
      </c>
      <c r="BD570" s="17">
        <f>data_survey!AV569</f>
        <v>1</v>
      </c>
      <c r="BE570" s="17">
        <f>data_survey!AW569</f>
        <v>1</v>
      </c>
      <c r="BF570" s="17">
        <f>data_survey!AX569</f>
        <v>1</v>
      </c>
      <c r="BG570" s="17"/>
    </row>
    <row r="571">
      <c r="A571" s="17">
        <f>if(data_survey!C570="Nam", 0, 1)</f>
        <v>0</v>
      </c>
      <c r="B571" s="17">
        <f>IFERROR(__xludf.DUMMYFUNCTION("LET(
  t, LOWER(TRIM(data_survey!E570)),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71" s="17">
        <f>IFERROR(__xludf.DUMMYFUNCTION("LET(
  t, LOWER(TRIM(data_survey!G570)),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71" s="17">
        <f>IFERROR(__xludf.DUMMYFUNCTION("LET(
  text, LOWER(data_survey!I570),
  IFERROR(
    IFS(
      REGEXMATCH(text,""ở cùng gia đình|ở trọ cùng gia đình""), 0,
      REGEXMATCH(text,""thuê trọ""), 1,
      REGEXMATCH(text,""ở ktx""), 2,
      REGEXMATCH(text,""có nhà tại khu vực đang học|c"&amp;"ó nhà|ở riêng tại chung cư""), 3,
      REGEXMATCH(text,""ở nhà người quen""), 4
    ),
  -1)
)"),4.0)</f>
        <v>4</v>
      </c>
      <c r="E571" s="17">
        <f>IFERROR(__xludf.DUMMYFUNCTION("LET(
  t, LOWER(TRIM(data_survey!K570)),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71" s="17">
        <f>IFERROR(__xludf.DUMMYFUNCTION("LET(
  t, LOWER(TRIM(data_survey!M570)),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71" s="17">
        <f>if(data_survey!O570="Có", 1, 0)</f>
        <v>0</v>
      </c>
      <c r="H571" s="17">
        <f>if(data_survey!R570="", 0, data_survey!R570)</f>
        <v>0</v>
      </c>
      <c r="I571" s="17">
        <f>data_survey!W570</f>
        <v>0</v>
      </c>
      <c r="J571" s="17">
        <f>if(data_survey!AF570="Không áp lực", 0, if(data_survey!AF570="Có chút áp lực", 1, if(data_survey!AF570="Áp lực nhiều", 2, 3)))</f>
        <v>1</v>
      </c>
      <c r="K571" s="17">
        <f>SWITCH(data_survey!AG570,
 "Không ảnh hưởng",0,
 "Có chút ảnh hưởng",1,
 "Ảnh hưởng nhiều",2,
 "Ảnh hưởng rất nhiều",3)</f>
        <v>1</v>
      </c>
      <c r="L571" s="17">
        <f>SWITCH(data_survey!AD570,
 "Không",0,
 "Có một chút",1,
 "Rất lo lắng",2)</f>
        <v>1</v>
      </c>
      <c r="M571" s="17">
        <f>SWITCH(data_survey!AE570,
 "Không",0,
 "Có một chút",1,
 "Nhiều",2)</f>
        <v>0</v>
      </c>
      <c r="N571" s="17">
        <f>data_survey!BV570</f>
        <v>4</v>
      </c>
      <c r="O571" s="17">
        <f>SWITCH(data_survey!BY570,
 "Không",0,
 "Có",1,
 "Nhiều",2)</f>
        <v>0</v>
      </c>
      <c r="P571" s="17">
        <f>if(data_survey!BW570="Không", 0, 1)</f>
        <v>0</v>
      </c>
      <c r="Q571" s="17">
        <f>IF(OR(
ISNUMBER(SEARCH("cha",data_survey!BX570)),
ISNUMBER(SEARCH("mẹ",data_survey!BX570)),
ISNUMBER(SEARCH("ba mẹ",data_survey!BX570)),
ISNUMBER(SEARCH("bame",data_survey!BX570)),
ISNUMBER(SEARCH("gia đình",data_survey!BX570)),
ISNUMBER(SEARCH("chị",data_survey!BX570)),
ISNUMBER(SEARCH("anh",data_survey!BX570)),
ISNUMBER(SEARCH("ông bà",data_survey!BX570)),
ISNUMBER(SEARCH("giám hộ",data_survey!BX570))
),1,
IF(OR(
ISNUMBER(SEARCH("bản thân",data_survey!BX570)),
ISNUMBER(SEARCH("tự mình",data_survey!BX570)),
ISNUMBER(SEARCH("tự bản thân",data_survey!BX570)),
ISNUMBER(SEARCH("tiền đi làm",data_survey!BX570)),
ISNUMBER(SEARCH("nghiên cứu khoa học",data_survey!BX570)),
ISNUMBER(SEARCH("một nửa lo",data_survey!BX570))
),2,
IF(OR(
ISNUMBER(SEARCH("học bổng",data_survey!BX570)),
ISNUMBER(SEARCH("giảm học phí",data_survey!BX570)),
ISNUMBER(SEARCH("không cần HP",data_survey!BX570)),
ISNUMBER(SEARCH("sư phạm",data_survey!BX570))
),3,4)))</f>
        <v>1</v>
      </c>
      <c r="R571" s="17">
        <f>data_survey!AN570</f>
        <v>0</v>
      </c>
      <c r="S571" s="17">
        <f>data_survey!AJ570</f>
        <v>0</v>
      </c>
      <c r="T571" s="17">
        <f>data_survey!AJ570</f>
        <v>0</v>
      </c>
      <c r="U571" s="17">
        <f>data_survey!CI570</f>
        <v>0</v>
      </c>
      <c r="V571" s="17">
        <f>data_survey!CG570</f>
        <v>0</v>
      </c>
      <c r="W571" s="17">
        <f>data_survey!CE570</f>
        <v>0</v>
      </c>
      <c r="X571" s="17">
        <f>data_survey!CC570</f>
        <v>0</v>
      </c>
      <c r="Y571" s="17">
        <f>data_survey!CA570</f>
        <v>0</v>
      </c>
      <c r="Z571" s="17">
        <f>data_survey!BN570</f>
        <v>4</v>
      </c>
      <c r="AA571" s="17">
        <f>data_survey!BP570</f>
        <v>0</v>
      </c>
      <c r="AB571" s="17">
        <f>data_survey!BQ570</f>
        <v>4</v>
      </c>
      <c r="AC571" s="17">
        <f>data_survey!BT570</f>
        <v>0</v>
      </c>
      <c r="AD571" s="17">
        <f>data_survey!CU570</f>
        <v>0</v>
      </c>
      <c r="AE571" s="17">
        <f>data_survey!CV570</f>
        <v>0</v>
      </c>
      <c r="AF571" s="17">
        <f>data_survey!CW570</f>
        <v>0</v>
      </c>
      <c r="AG571" s="17">
        <f>data_survey!CO570</f>
        <v>0</v>
      </c>
      <c r="AH571" s="17">
        <f>data_survey!DA570</f>
        <v>0</v>
      </c>
      <c r="AI571" s="17">
        <f>data_survey!DC570</f>
        <v>0</v>
      </c>
      <c r="AJ571" s="17">
        <f>data_survey!DQ570</f>
        <v>0</v>
      </c>
      <c r="AK571" s="17">
        <f>data_survey!DF570</f>
        <v>0</v>
      </c>
      <c r="AL571" s="17">
        <f>if(AK571=1, data_survey!DN570, 0)</f>
        <v>0</v>
      </c>
      <c r="AM571" s="17">
        <f>data_survey!CM570</f>
        <v>3.5</v>
      </c>
      <c r="AN571" s="17">
        <f>data_survey!DH570</f>
        <v>1</v>
      </c>
      <c r="AO571" s="17">
        <f>data_survey!DJ570</f>
        <v>1</v>
      </c>
      <c r="AP571" s="17">
        <f>data_survey!DL570</f>
        <v>0</v>
      </c>
      <c r="AQ571" s="17">
        <f>data_survey!BC570</f>
        <v>1</v>
      </c>
      <c r="AR571" s="17">
        <f>data_survey!BD570</f>
        <v>1</v>
      </c>
      <c r="AS571" s="17">
        <f>data_survey!BE570</f>
        <v>1</v>
      </c>
      <c r="AT571" s="17">
        <f>data_survey!BF570</f>
        <v>1</v>
      </c>
      <c r="AU571" s="17">
        <f>data_survey!BG570</f>
        <v>1</v>
      </c>
      <c r="AV571" s="17">
        <f>data_survey!BH570</f>
        <v>1</v>
      </c>
      <c r="AW571" s="17">
        <f>data_survey!BI570</f>
        <v>1</v>
      </c>
      <c r="AX571" s="17">
        <f>data_survey!AP570</f>
        <v>1</v>
      </c>
      <c r="AY571" s="17">
        <f>data_survey!AQ570</f>
        <v>1</v>
      </c>
      <c r="AZ571" s="17">
        <f>data_survey!AR570</f>
        <v>2</v>
      </c>
      <c r="BA571" s="17">
        <f>data_survey!AS570</f>
        <v>2</v>
      </c>
      <c r="BB571" s="17">
        <f>data_survey!AT570</f>
        <v>1</v>
      </c>
      <c r="BC571" s="17">
        <f>data_survey!AU570</f>
        <v>1</v>
      </c>
      <c r="BD571" s="17">
        <f>data_survey!AV570</f>
        <v>2</v>
      </c>
      <c r="BE571" s="17">
        <f>data_survey!AW570</f>
        <v>1</v>
      </c>
      <c r="BF571" s="17">
        <f>data_survey!AX570</f>
        <v>1</v>
      </c>
      <c r="BG571" s="17"/>
    </row>
    <row r="572">
      <c r="A572" s="17">
        <f>if(data_survey!C571="Nam", 0, 1)</f>
        <v>0</v>
      </c>
      <c r="B572" s="17">
        <f>IFERROR(__xludf.DUMMYFUNCTION("LET(
  t, LOWER(TRIM(data_survey!E571)),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572" s="17">
        <f>IFERROR(__xludf.DUMMYFUNCTION("LET(
  t, LOWER(TRIM(data_survey!G571)),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72" s="17">
        <f>IFERROR(__xludf.DUMMYFUNCTION("LET(
  text, LOWER(data_survey!I571),
  IFERROR(
    IFS(
      REGEXMATCH(text,""ở cùng gia đình|ở trọ cùng gia đình""), 0,
      REGEXMATCH(text,""thuê trọ""), 1,
      REGEXMATCH(text,""ở ktx""), 2,
      REGEXMATCH(text,""có nhà tại khu vực đang học|c"&amp;"ó nhà|ở riêng tại chung cư""), 3,
      REGEXMATCH(text,""ở nhà người quen""), 4
    ),
  -1)
)"),2.0)</f>
        <v>2</v>
      </c>
      <c r="E572" s="17">
        <f>IFERROR(__xludf.DUMMYFUNCTION("LET(
  t, LOWER(TRIM(data_survey!K571)),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72" s="17">
        <f>IFERROR(__xludf.DUMMYFUNCTION("LET(
  t, LOWER(TRIM(data_survey!M571)),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72" s="17">
        <f>if(data_survey!O571="Có", 1, 0)</f>
        <v>0</v>
      </c>
      <c r="H572" s="17">
        <f>if(data_survey!R571="", 0, data_survey!R571)</f>
        <v>0</v>
      </c>
      <c r="I572" s="17">
        <f>data_survey!W571</f>
        <v>0</v>
      </c>
      <c r="J572" s="17">
        <f>if(data_survey!AF571="Không áp lực", 0, if(data_survey!AF571="Có chút áp lực", 1, if(data_survey!AF571="Áp lực nhiều", 2, 3)))</f>
        <v>1</v>
      </c>
      <c r="K572" s="17">
        <f>SWITCH(data_survey!AG571,
 "Không ảnh hưởng",0,
 "Có chút ảnh hưởng",1,
 "Ảnh hưởng nhiều",2,
 "Ảnh hưởng rất nhiều",3)</f>
        <v>0</v>
      </c>
      <c r="L572" s="17">
        <f>SWITCH(data_survey!AD571,
 "Không",0,
 "Có một chút",1,
 "Rất lo lắng",2)</f>
        <v>1</v>
      </c>
      <c r="M572" s="17">
        <f>SWITCH(data_survey!AE571,
 "Không",0,
 "Có một chút",1,
 "Nhiều",2)</f>
        <v>1</v>
      </c>
      <c r="N572" s="17">
        <f>data_survey!BV571</f>
        <v>3</v>
      </c>
      <c r="O572" s="17">
        <f>SWITCH(data_survey!BY571,
 "Không",0,
 "Có",1,
 "Nhiều",2)</f>
        <v>0</v>
      </c>
      <c r="P572" s="17">
        <f>if(data_survey!BW571="Không", 0, 1)</f>
        <v>1</v>
      </c>
      <c r="Q572" s="17">
        <f>IF(OR(
ISNUMBER(SEARCH("cha",data_survey!BX571)),
ISNUMBER(SEARCH("mẹ",data_survey!BX571)),
ISNUMBER(SEARCH("ba mẹ",data_survey!BX571)),
ISNUMBER(SEARCH("bame",data_survey!BX571)),
ISNUMBER(SEARCH("gia đình",data_survey!BX571)),
ISNUMBER(SEARCH("chị",data_survey!BX571)),
ISNUMBER(SEARCH("anh",data_survey!BX571)),
ISNUMBER(SEARCH("ông bà",data_survey!BX571)),
ISNUMBER(SEARCH("giám hộ",data_survey!BX571))
),1,
IF(OR(
ISNUMBER(SEARCH("bản thân",data_survey!BX571)),
ISNUMBER(SEARCH("tự mình",data_survey!BX571)),
ISNUMBER(SEARCH("tự bản thân",data_survey!BX571)),
ISNUMBER(SEARCH("tiền đi làm",data_survey!BX571)),
ISNUMBER(SEARCH("nghiên cứu khoa học",data_survey!BX571)),
ISNUMBER(SEARCH("một nửa lo",data_survey!BX571))
),2,
IF(OR(
ISNUMBER(SEARCH("học bổng",data_survey!BX571)),
ISNUMBER(SEARCH("giảm học phí",data_survey!BX571)),
ISNUMBER(SEARCH("không cần HP",data_survey!BX571)),
ISNUMBER(SEARCH("sư phạm",data_survey!BX571))
),3,4)))</f>
        <v>1</v>
      </c>
      <c r="R572" s="17">
        <f>data_survey!AN571</f>
        <v>0</v>
      </c>
      <c r="S572" s="17">
        <f>data_survey!AJ571</f>
        <v>0</v>
      </c>
      <c r="T572" s="17">
        <f>data_survey!AJ571</f>
        <v>0</v>
      </c>
      <c r="U572" s="17">
        <f>data_survey!CI571</f>
        <v>0</v>
      </c>
      <c r="V572" s="17">
        <f>data_survey!CG571</f>
        <v>0</v>
      </c>
      <c r="W572" s="17">
        <f>data_survey!CE571</f>
        <v>1</v>
      </c>
      <c r="X572" s="17">
        <f>data_survey!CC571</f>
        <v>1</v>
      </c>
      <c r="Y572" s="17">
        <f>data_survey!CA571</f>
        <v>1</v>
      </c>
      <c r="Z572" s="17">
        <f>data_survey!BN571</f>
        <v>4</v>
      </c>
      <c r="AA572" s="17">
        <f>data_survey!BP571</f>
        <v>0</v>
      </c>
      <c r="AB572" s="17">
        <f>data_survey!BQ571</f>
        <v>6</v>
      </c>
      <c r="AC572" s="17">
        <f>data_survey!BT571</f>
        <v>1</v>
      </c>
      <c r="AD572" s="17">
        <f>data_survey!CU571</f>
        <v>0</v>
      </c>
      <c r="AE572" s="17">
        <f>data_survey!CV571</f>
        <v>1</v>
      </c>
      <c r="AF572" s="17">
        <f>data_survey!CW571</f>
        <v>1</v>
      </c>
      <c r="AG572" s="17">
        <f>data_survey!CO571</f>
        <v>1</v>
      </c>
      <c r="AH572" s="17">
        <f>data_survey!DA571</f>
        <v>0</v>
      </c>
      <c r="AI572" s="17">
        <f>data_survey!DC571</f>
        <v>0</v>
      </c>
      <c r="AJ572" s="17">
        <f>data_survey!DQ571</f>
        <v>0</v>
      </c>
      <c r="AK572" s="17">
        <f>data_survey!DF571</f>
        <v>0</v>
      </c>
      <c r="AL572" s="17">
        <f>if(AK572=1, data_survey!DN571, 0)</f>
        <v>0</v>
      </c>
      <c r="AM572" s="17">
        <f>data_survey!CM571</f>
        <v>6</v>
      </c>
      <c r="AN572" s="17">
        <f>data_survey!DH571</f>
        <v>1</v>
      </c>
      <c r="AO572" s="17">
        <f>data_survey!DJ571</f>
        <v>0</v>
      </c>
      <c r="AP572" s="17">
        <f>data_survey!DL571</f>
        <v>0</v>
      </c>
      <c r="AQ572" s="17">
        <f>data_survey!BC571</f>
        <v>2</v>
      </c>
      <c r="AR572" s="17">
        <f>data_survey!BD571</f>
        <v>3</v>
      </c>
      <c r="AS572" s="17">
        <f>data_survey!BE571</f>
        <v>3</v>
      </c>
      <c r="AT572" s="17">
        <f>data_survey!BF571</f>
        <v>1</v>
      </c>
      <c r="AU572" s="17">
        <f>data_survey!BG571</f>
        <v>4</v>
      </c>
      <c r="AV572" s="17">
        <f>data_survey!BH571</f>
        <v>2</v>
      </c>
      <c r="AW572" s="17">
        <f>data_survey!BI571</f>
        <v>3</v>
      </c>
      <c r="AX572" s="17">
        <f>data_survey!AP571</f>
        <v>2</v>
      </c>
      <c r="AY572" s="17">
        <f>data_survey!AQ571</f>
        <v>2</v>
      </c>
      <c r="AZ572" s="17">
        <f>data_survey!AR571</f>
        <v>2</v>
      </c>
      <c r="BA572" s="17">
        <f>data_survey!AS571</f>
        <v>2</v>
      </c>
      <c r="BB572" s="17">
        <f>data_survey!AT571</f>
        <v>2</v>
      </c>
      <c r="BC572" s="17">
        <f>data_survey!AU571</f>
        <v>2</v>
      </c>
      <c r="BD572" s="17">
        <f>data_survey!AV571</f>
        <v>2</v>
      </c>
      <c r="BE572" s="17">
        <f>data_survey!AW571</f>
        <v>2</v>
      </c>
      <c r="BF572" s="17">
        <f>data_survey!AX571</f>
        <v>2</v>
      </c>
      <c r="BG572" s="17"/>
    </row>
    <row r="573">
      <c r="A573" s="17">
        <f>if(data_survey!C572="Nam", 0, 1)</f>
        <v>0</v>
      </c>
      <c r="B573" s="17">
        <f>IFERROR(__xludf.DUMMYFUNCTION("LET(
  t, LOWER(TRIM(data_survey!E572)),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73" s="17">
        <f>IFERROR(__xludf.DUMMYFUNCTION("LET(
  t, LOWER(TRIM(data_survey!G572)),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73" s="17">
        <f>IFERROR(__xludf.DUMMYFUNCTION("LET(
  text, LOWER(data_survey!I572),
  IFERROR(
    IFS(
      REGEXMATCH(text,""ở cùng gia đình|ở trọ cùng gia đình""), 0,
      REGEXMATCH(text,""thuê trọ""), 1,
      REGEXMATCH(text,""ở ktx""), 2,
      REGEXMATCH(text,""có nhà tại khu vực đang học|c"&amp;"ó nhà|ở riêng tại chung cư""), 3,
      REGEXMATCH(text,""ở nhà người quen""), 4
    ),
  -1)
)"),0.0)</f>
        <v>0</v>
      </c>
      <c r="E573" s="17">
        <f>IFERROR(__xludf.DUMMYFUNCTION("LET(
  t, LOWER(TRIM(data_survey!K572)),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573" s="17">
        <f>IFERROR(__xludf.DUMMYFUNCTION("LET(
  t, LOWER(TRIM(data_survey!M572)),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73" s="17">
        <f>if(data_survey!O572="Có", 1, 0)</f>
        <v>1</v>
      </c>
      <c r="H573" s="17">
        <f>if(data_survey!R572="", 0, data_survey!R572)</f>
        <v>1</v>
      </c>
      <c r="I573" s="17">
        <f>data_survey!W572</f>
        <v>25</v>
      </c>
      <c r="J573" s="17">
        <f>if(data_survey!AF572="Không áp lực", 0, if(data_survey!AF572="Có chút áp lực", 1, if(data_survey!AF572="Áp lực nhiều", 2, 3)))</f>
        <v>1</v>
      </c>
      <c r="K573" s="17">
        <f>SWITCH(data_survey!AG572,
 "Không ảnh hưởng",0,
 "Có chút ảnh hưởng",1,
 "Ảnh hưởng nhiều",2,
 "Ảnh hưởng rất nhiều",3)</f>
        <v>1</v>
      </c>
      <c r="L573" s="17">
        <f>SWITCH(data_survey!AD572,
 "Không",0,
 "Có một chút",1,
 "Rất lo lắng",2)</f>
        <v>1</v>
      </c>
      <c r="M573" s="17">
        <f>SWITCH(data_survey!AE572,
 "Không",0,
 "Có một chút",1,
 "Nhiều",2)</f>
        <v>0</v>
      </c>
      <c r="N573" s="17">
        <f>data_survey!BV572</f>
        <v>1</v>
      </c>
      <c r="O573" s="17">
        <f>SWITCH(data_survey!BY572,
 "Không",0,
 "Có",1,
 "Nhiều",2)</f>
        <v>1</v>
      </c>
      <c r="P573" s="17">
        <f>if(data_survey!BW572="Không", 0, 1)</f>
        <v>0</v>
      </c>
      <c r="Q573" s="17">
        <f>IF(OR(
ISNUMBER(SEARCH("cha",data_survey!BX572)),
ISNUMBER(SEARCH("mẹ",data_survey!BX572)),
ISNUMBER(SEARCH("ba mẹ",data_survey!BX572)),
ISNUMBER(SEARCH("bame",data_survey!BX572)),
ISNUMBER(SEARCH("gia đình",data_survey!BX572)),
ISNUMBER(SEARCH("chị",data_survey!BX572)),
ISNUMBER(SEARCH("anh",data_survey!BX572)),
ISNUMBER(SEARCH("ông bà",data_survey!BX572)),
ISNUMBER(SEARCH("giám hộ",data_survey!BX572))
),1,
IF(OR(
ISNUMBER(SEARCH("bản thân",data_survey!BX572)),
ISNUMBER(SEARCH("tự mình",data_survey!BX572)),
ISNUMBER(SEARCH("tự bản thân",data_survey!BX572)),
ISNUMBER(SEARCH("tiền đi làm",data_survey!BX572)),
ISNUMBER(SEARCH("nghiên cứu khoa học",data_survey!BX572)),
ISNUMBER(SEARCH("một nửa lo",data_survey!BX572))
),2,
IF(OR(
ISNUMBER(SEARCH("học bổng",data_survey!BX572)),
ISNUMBER(SEARCH("giảm học phí",data_survey!BX572)),
ISNUMBER(SEARCH("không cần HP",data_survey!BX572)),
ISNUMBER(SEARCH("sư phạm",data_survey!BX572))
),3,4)))</f>
        <v>1</v>
      </c>
      <c r="R573" s="17">
        <f>data_survey!AN572</f>
        <v>2</v>
      </c>
      <c r="S573" s="17">
        <f>data_survey!AJ572</f>
        <v>2</v>
      </c>
      <c r="T573" s="17">
        <f>data_survey!AJ572</f>
        <v>2</v>
      </c>
      <c r="U573" s="17">
        <f>data_survey!CI572</f>
        <v>0</v>
      </c>
      <c r="V573" s="17">
        <f>data_survey!CG572</f>
        <v>0</v>
      </c>
      <c r="W573" s="17">
        <f>data_survey!CE572</f>
        <v>0</v>
      </c>
      <c r="X573" s="17">
        <f>data_survey!CC572</f>
        <v>1</v>
      </c>
      <c r="Y573" s="17">
        <f>data_survey!CA572</f>
        <v>0</v>
      </c>
      <c r="Z573" s="17">
        <f>data_survey!BN572</f>
        <v>1</v>
      </c>
      <c r="AA573" s="17">
        <f>data_survey!BP572</f>
        <v>0</v>
      </c>
      <c r="AB573" s="17">
        <f>data_survey!BQ572</f>
        <v>1</v>
      </c>
      <c r="AC573" s="17">
        <f>data_survey!BT572</f>
        <v>1</v>
      </c>
      <c r="AD573" s="17">
        <f>data_survey!CU572</f>
        <v>0</v>
      </c>
      <c r="AE573" s="17">
        <f>data_survey!CV572</f>
        <v>0</v>
      </c>
      <c r="AF573" s="17">
        <f>data_survey!CW572</f>
        <v>0</v>
      </c>
      <c r="AG573" s="17">
        <f>data_survey!CO572</f>
        <v>0</v>
      </c>
      <c r="AH573" s="17">
        <f>data_survey!DA572</f>
        <v>0</v>
      </c>
      <c r="AI573" s="17">
        <f>data_survey!DC572</f>
        <v>0</v>
      </c>
      <c r="AJ573" s="17">
        <f>data_survey!DQ572</f>
        <v>0</v>
      </c>
      <c r="AK573" s="17">
        <f>data_survey!DF572</f>
        <v>1</v>
      </c>
      <c r="AL573" s="17">
        <f>if(AK573=1, data_survey!DN572, 0)</f>
        <v>1.5</v>
      </c>
      <c r="AM573" s="17">
        <f>data_survey!CM572</f>
        <v>1.5</v>
      </c>
      <c r="AN573" s="17">
        <f>data_survey!DH572</f>
        <v>0</v>
      </c>
      <c r="AO573" s="17">
        <f>data_survey!DJ572</f>
        <v>0</v>
      </c>
      <c r="AP573" s="17">
        <f>data_survey!DL572</f>
        <v>0</v>
      </c>
      <c r="AQ573" s="17">
        <f>data_survey!BC572</f>
        <v>1</v>
      </c>
      <c r="AR573" s="17">
        <f>data_survey!BD572</f>
        <v>1</v>
      </c>
      <c r="AS573" s="17">
        <f>data_survey!BE572</f>
        <v>1</v>
      </c>
      <c r="AT573" s="17">
        <f>data_survey!BF572</f>
        <v>1</v>
      </c>
      <c r="AU573" s="17">
        <f>data_survey!BG572</f>
        <v>1</v>
      </c>
      <c r="AV573" s="17">
        <f>data_survey!BH572</f>
        <v>1</v>
      </c>
      <c r="AW573" s="17">
        <f>data_survey!BI572</f>
        <v>1</v>
      </c>
      <c r="AX573" s="17">
        <f>data_survey!AP572</f>
        <v>2</v>
      </c>
      <c r="AY573" s="17">
        <f>data_survey!AQ572</f>
        <v>1</v>
      </c>
      <c r="AZ573" s="17">
        <f>data_survey!AR572</f>
        <v>1</v>
      </c>
      <c r="BA573" s="17">
        <f>data_survey!AS572</f>
        <v>1</v>
      </c>
      <c r="BB573" s="17">
        <f>data_survey!AT572</f>
        <v>1</v>
      </c>
      <c r="BC573" s="17">
        <f>data_survey!AU572</f>
        <v>1</v>
      </c>
      <c r="BD573" s="17">
        <f>data_survey!AV572</f>
        <v>2</v>
      </c>
      <c r="BE573" s="17">
        <f>data_survey!AW572</f>
        <v>1</v>
      </c>
      <c r="BF573" s="17">
        <f>data_survey!AX572</f>
        <v>1</v>
      </c>
      <c r="BG573" s="17"/>
    </row>
    <row r="574">
      <c r="A574" s="17">
        <f>if(data_survey!C573="Nam", 0, 1)</f>
        <v>0</v>
      </c>
      <c r="B574" s="17">
        <f>IFERROR(__xludf.DUMMYFUNCTION("LET(
  t, LOWER(TRIM(data_survey!E573)),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74" s="17">
        <f>IFERROR(__xludf.DUMMYFUNCTION("LET(
  t, LOWER(TRIM(data_survey!G573)),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74" s="17">
        <f>IFERROR(__xludf.DUMMYFUNCTION("LET(
  text, LOWER(data_survey!I573),
  IFERROR(
    IFS(
      REGEXMATCH(text,""ở cùng gia đình|ở trọ cùng gia đình""), 0,
      REGEXMATCH(text,""thuê trọ""), 1,
      REGEXMATCH(text,""ở ktx""), 2,
      REGEXMATCH(text,""có nhà tại khu vực đang học|c"&amp;"ó nhà|ở riêng tại chung cư""), 3,
      REGEXMATCH(text,""ở nhà người quen""), 4
    ),
  -1)
)"),0.0)</f>
        <v>0</v>
      </c>
      <c r="E574" s="17">
        <f>IFERROR(__xludf.DUMMYFUNCTION("LET(
  t, LOWER(TRIM(data_survey!K573)),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74" s="17">
        <f>IFERROR(__xludf.DUMMYFUNCTION("LET(
  t, LOWER(TRIM(data_survey!M573)),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74" s="17">
        <f>if(data_survey!O573="Có", 1, 0)</f>
        <v>1</v>
      </c>
      <c r="H574" s="17">
        <f>if(data_survey!R573="", 0, data_survey!R573)</f>
        <v>1</v>
      </c>
      <c r="I574" s="17">
        <f>data_survey!W573</f>
        <v>25</v>
      </c>
      <c r="J574" s="17">
        <f>if(data_survey!AF573="Không áp lực", 0, if(data_survey!AF573="Có chút áp lực", 1, if(data_survey!AF573="Áp lực nhiều", 2, 3)))</f>
        <v>1</v>
      </c>
      <c r="K574" s="17">
        <f>SWITCH(data_survey!AG573,
 "Không ảnh hưởng",0,
 "Có chút ảnh hưởng",1,
 "Ảnh hưởng nhiều",2,
 "Ảnh hưởng rất nhiều",3)</f>
        <v>1</v>
      </c>
      <c r="L574" s="17">
        <f>SWITCH(data_survey!AD573,
 "Không",0,
 "Có một chút",1,
 "Rất lo lắng",2)</f>
        <v>1</v>
      </c>
      <c r="M574" s="17">
        <f>SWITCH(data_survey!AE573,
 "Không",0,
 "Có một chút",1,
 "Nhiều",2)</f>
        <v>0</v>
      </c>
      <c r="N574" s="17">
        <f>data_survey!BV573</f>
        <v>4</v>
      </c>
      <c r="O574" s="17">
        <f>SWITCH(data_survey!BY573,
 "Không",0,
 "Có",1,
 "Nhiều",2)</f>
        <v>0</v>
      </c>
      <c r="P574" s="17">
        <f>if(data_survey!BW573="Không", 0, 1)</f>
        <v>0</v>
      </c>
      <c r="Q574" s="17">
        <f>IF(OR(
ISNUMBER(SEARCH("cha",data_survey!BX573)),
ISNUMBER(SEARCH("mẹ",data_survey!BX573)),
ISNUMBER(SEARCH("ba mẹ",data_survey!BX573)),
ISNUMBER(SEARCH("bame",data_survey!BX573)),
ISNUMBER(SEARCH("gia đình",data_survey!BX573)),
ISNUMBER(SEARCH("chị",data_survey!BX573)),
ISNUMBER(SEARCH("anh",data_survey!BX573)),
ISNUMBER(SEARCH("ông bà",data_survey!BX573)),
ISNUMBER(SEARCH("giám hộ",data_survey!BX573))
),1,
IF(OR(
ISNUMBER(SEARCH("bản thân",data_survey!BX573)),
ISNUMBER(SEARCH("tự mình",data_survey!BX573)),
ISNUMBER(SEARCH("tự bản thân",data_survey!BX573)),
ISNUMBER(SEARCH("tiền đi làm",data_survey!BX573)),
ISNUMBER(SEARCH("nghiên cứu khoa học",data_survey!BX573)),
ISNUMBER(SEARCH("một nửa lo",data_survey!BX573))
),2,
IF(OR(
ISNUMBER(SEARCH("học bổng",data_survey!BX573)),
ISNUMBER(SEARCH("giảm học phí",data_survey!BX573)),
ISNUMBER(SEARCH("không cần HP",data_survey!BX573)),
ISNUMBER(SEARCH("sư phạm",data_survey!BX573))
),3,4)))</f>
        <v>1</v>
      </c>
      <c r="R574" s="17">
        <f>data_survey!AN573</f>
        <v>0</v>
      </c>
      <c r="S574" s="17">
        <f>data_survey!AJ573</f>
        <v>0</v>
      </c>
      <c r="T574" s="17">
        <f>data_survey!AJ573</f>
        <v>0</v>
      </c>
      <c r="U574" s="17">
        <f>data_survey!CI573</f>
        <v>0</v>
      </c>
      <c r="V574" s="17">
        <f>data_survey!CG573</f>
        <v>0</v>
      </c>
      <c r="W574" s="17">
        <f>data_survey!CE573</f>
        <v>0</v>
      </c>
      <c r="X574" s="17">
        <f>data_survey!CC573</f>
        <v>1</v>
      </c>
      <c r="Y574" s="17">
        <f>data_survey!CA573</f>
        <v>0</v>
      </c>
      <c r="Z574" s="17">
        <f>data_survey!BN573</f>
        <v>1</v>
      </c>
      <c r="AA574" s="17">
        <f>data_survey!BP573</f>
        <v>0</v>
      </c>
      <c r="AB574" s="17">
        <f>data_survey!BQ573</f>
        <v>2</v>
      </c>
      <c r="AC574" s="17">
        <f>data_survey!BT573</f>
        <v>0</v>
      </c>
      <c r="AD574" s="17">
        <f>data_survey!CU573</f>
        <v>0</v>
      </c>
      <c r="AE574" s="17">
        <f>data_survey!CV573</f>
        <v>0</v>
      </c>
      <c r="AF574" s="17">
        <f>data_survey!CW573</f>
        <v>0</v>
      </c>
      <c r="AG574" s="17">
        <f>data_survey!CO573</f>
        <v>0</v>
      </c>
      <c r="AH574" s="17">
        <f>data_survey!DA573</f>
        <v>0</v>
      </c>
      <c r="AI574" s="17">
        <f>data_survey!DC573</f>
        <v>0</v>
      </c>
      <c r="AJ574" s="17">
        <f>data_survey!DQ573</f>
        <v>0</v>
      </c>
      <c r="AK574" s="17">
        <f>data_survey!DF573</f>
        <v>1</v>
      </c>
      <c r="AL574" s="17">
        <f>if(AK574=1, data_survey!DN573, 0)</f>
        <v>3.5</v>
      </c>
      <c r="AM574" s="17">
        <f>data_survey!CM573</f>
        <v>1.5</v>
      </c>
      <c r="AN574" s="17">
        <f>data_survey!DH573</f>
        <v>0</v>
      </c>
      <c r="AO574" s="17">
        <f>data_survey!DJ573</f>
        <v>0</v>
      </c>
      <c r="AP574" s="17">
        <f>data_survey!DL573</f>
        <v>0</v>
      </c>
      <c r="AQ574" s="17">
        <f>data_survey!BC573</f>
        <v>1</v>
      </c>
      <c r="AR574" s="17">
        <f>data_survey!BD573</f>
        <v>1</v>
      </c>
      <c r="AS574" s="17">
        <f>data_survey!BE573</f>
        <v>1</v>
      </c>
      <c r="AT574" s="17">
        <f>data_survey!BF573</f>
        <v>1</v>
      </c>
      <c r="AU574" s="17">
        <f>data_survey!BG573</f>
        <v>2</v>
      </c>
      <c r="AV574" s="17">
        <f>data_survey!BH573</f>
        <v>1</v>
      </c>
      <c r="AW574" s="17">
        <f>data_survey!BI573</f>
        <v>1</v>
      </c>
      <c r="AX574" s="17">
        <f>data_survey!AP573</f>
        <v>2</v>
      </c>
      <c r="AY574" s="17">
        <f>data_survey!AQ573</f>
        <v>1</v>
      </c>
      <c r="AZ574" s="17">
        <f>data_survey!AR573</f>
        <v>2</v>
      </c>
      <c r="BA574" s="17">
        <f>data_survey!AS573</f>
        <v>1</v>
      </c>
      <c r="BB574" s="17">
        <f>data_survey!AT573</f>
        <v>1</v>
      </c>
      <c r="BC574" s="17">
        <f>data_survey!AU573</f>
        <v>1</v>
      </c>
      <c r="BD574" s="17">
        <f>data_survey!AV573</f>
        <v>1</v>
      </c>
      <c r="BE574" s="17">
        <f>data_survey!AW573</f>
        <v>1</v>
      </c>
      <c r="BF574" s="17">
        <f>data_survey!AX573</f>
        <v>1</v>
      </c>
      <c r="BG574" s="17"/>
    </row>
    <row r="575">
      <c r="A575" s="17">
        <f>if(data_survey!C574="Nam", 0, 1)</f>
        <v>0</v>
      </c>
      <c r="B575" s="17">
        <f>IFERROR(__xludf.DUMMYFUNCTION("LET(
  t, LOWER(TRIM(data_survey!E574)),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75" s="17">
        <f>IFERROR(__xludf.DUMMYFUNCTION("LET(
  t, LOWER(TRIM(data_survey!G574)),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75" s="17">
        <f>IFERROR(__xludf.DUMMYFUNCTION("LET(
  text, LOWER(data_survey!I574),
  IFERROR(
    IFS(
      REGEXMATCH(text,""ở cùng gia đình|ở trọ cùng gia đình""), 0,
      REGEXMATCH(text,""thuê trọ""), 1,
      REGEXMATCH(text,""ở ktx""), 2,
      REGEXMATCH(text,""có nhà tại khu vực đang học|c"&amp;"ó nhà|ở riêng tại chung cư""), 3,
      REGEXMATCH(text,""ở nhà người quen""), 4
    ),
  -1)
)"),0.0)</f>
        <v>0</v>
      </c>
      <c r="E575" s="17">
        <f>IFERROR(__xludf.DUMMYFUNCTION("LET(
  t, LOWER(TRIM(data_survey!K574)),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75" s="17">
        <f>IFERROR(__xludf.DUMMYFUNCTION("LET(
  t, LOWER(TRIM(data_survey!M574)),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75" s="17">
        <f>if(data_survey!O574="Có", 1, 0)</f>
        <v>1</v>
      </c>
      <c r="H575" s="17">
        <f>if(data_survey!R574="", 0, data_survey!R574)</f>
        <v>2</v>
      </c>
      <c r="I575" s="17">
        <f>data_survey!W574</f>
        <v>25</v>
      </c>
      <c r="J575" s="17">
        <f>if(data_survey!AF574="Không áp lực", 0, if(data_survey!AF574="Có chút áp lực", 1, if(data_survey!AF574="Áp lực nhiều", 2, 3)))</f>
        <v>1</v>
      </c>
      <c r="K575" s="17">
        <f>SWITCH(data_survey!AG574,
 "Không ảnh hưởng",0,
 "Có chút ảnh hưởng",1,
 "Ảnh hưởng nhiều",2,
 "Ảnh hưởng rất nhiều",3)</f>
        <v>1</v>
      </c>
      <c r="L575" s="17">
        <f>SWITCH(data_survey!AD574,
 "Không",0,
 "Có một chút",1,
 "Rất lo lắng",2)</f>
        <v>1</v>
      </c>
      <c r="M575" s="17">
        <f>SWITCH(data_survey!AE574,
 "Không",0,
 "Có một chút",1,
 "Nhiều",2)</f>
        <v>0</v>
      </c>
      <c r="N575" s="17">
        <f>data_survey!BV574</f>
        <v>3</v>
      </c>
      <c r="O575" s="17">
        <f>SWITCH(data_survey!BY574,
 "Không",0,
 "Có",1,
 "Nhiều",2)</f>
        <v>1</v>
      </c>
      <c r="P575" s="17">
        <f>if(data_survey!BW574="Không", 0, 1)</f>
        <v>1</v>
      </c>
      <c r="Q575" s="17">
        <f>IF(OR(
ISNUMBER(SEARCH("cha",data_survey!BX574)),
ISNUMBER(SEARCH("mẹ",data_survey!BX574)),
ISNUMBER(SEARCH("ba mẹ",data_survey!BX574)),
ISNUMBER(SEARCH("bame",data_survey!BX574)),
ISNUMBER(SEARCH("gia đình",data_survey!BX574)),
ISNUMBER(SEARCH("chị",data_survey!BX574)),
ISNUMBER(SEARCH("anh",data_survey!BX574)),
ISNUMBER(SEARCH("ông bà",data_survey!BX574)),
ISNUMBER(SEARCH("giám hộ",data_survey!BX574))
),1,
IF(OR(
ISNUMBER(SEARCH("bản thân",data_survey!BX574)),
ISNUMBER(SEARCH("tự mình",data_survey!BX574)),
ISNUMBER(SEARCH("tự bản thân",data_survey!BX574)),
ISNUMBER(SEARCH("tiền đi làm",data_survey!BX574)),
ISNUMBER(SEARCH("nghiên cứu khoa học",data_survey!BX574)),
ISNUMBER(SEARCH("một nửa lo",data_survey!BX574))
),2,
IF(OR(
ISNUMBER(SEARCH("học bổng",data_survey!BX574)),
ISNUMBER(SEARCH("giảm học phí",data_survey!BX574)),
ISNUMBER(SEARCH("không cần HP",data_survey!BX574)),
ISNUMBER(SEARCH("sư phạm",data_survey!BX574))
),3,4)))</f>
        <v>1</v>
      </c>
      <c r="R575" s="17">
        <f>data_survey!AN574</f>
        <v>1</v>
      </c>
      <c r="S575" s="17">
        <f>data_survey!AJ574</f>
        <v>2</v>
      </c>
      <c r="T575" s="17">
        <f>data_survey!AJ574</f>
        <v>2</v>
      </c>
      <c r="U575" s="17">
        <f>data_survey!CI574</f>
        <v>0</v>
      </c>
      <c r="V575" s="17">
        <f>data_survey!CG574</f>
        <v>0</v>
      </c>
      <c r="W575" s="17">
        <f>data_survey!CE574</f>
        <v>1</v>
      </c>
      <c r="X575" s="17">
        <f>data_survey!CC574</f>
        <v>1</v>
      </c>
      <c r="Y575" s="17">
        <f>data_survey!CA574</f>
        <v>1</v>
      </c>
      <c r="Z575" s="17">
        <f>data_survey!BN574</f>
        <v>2</v>
      </c>
      <c r="AA575" s="17">
        <f>data_survey!BP574</f>
        <v>0</v>
      </c>
      <c r="AB575" s="17">
        <f>data_survey!BQ574</f>
        <v>3</v>
      </c>
      <c r="AC575" s="17">
        <f>data_survey!BT574</f>
        <v>1</v>
      </c>
      <c r="AD575" s="17">
        <f>data_survey!CU574</f>
        <v>0</v>
      </c>
      <c r="AE575" s="17">
        <f>data_survey!CV574</f>
        <v>0</v>
      </c>
      <c r="AF575" s="17">
        <f>data_survey!CW574</f>
        <v>0</v>
      </c>
      <c r="AG575" s="17">
        <f>data_survey!CO574</f>
        <v>0</v>
      </c>
      <c r="AH575" s="17">
        <f>data_survey!DA574</f>
        <v>0</v>
      </c>
      <c r="AI575" s="17">
        <f>data_survey!DC574</f>
        <v>0</v>
      </c>
      <c r="AJ575" s="17">
        <f>data_survey!DQ574</f>
        <v>0</v>
      </c>
      <c r="AK575" s="17">
        <f>data_survey!DF574</f>
        <v>1</v>
      </c>
      <c r="AL575" s="17">
        <f>if(AK575=1, data_survey!DN574, 0)</f>
        <v>5</v>
      </c>
      <c r="AM575" s="17">
        <f>data_survey!CM574</f>
        <v>1.5</v>
      </c>
      <c r="AN575" s="17">
        <f>data_survey!DH574</f>
        <v>0</v>
      </c>
      <c r="AO575" s="17">
        <f>data_survey!DJ574</f>
        <v>0</v>
      </c>
      <c r="AP575" s="17">
        <f>data_survey!DL574</f>
        <v>0</v>
      </c>
      <c r="AQ575" s="17">
        <f>data_survey!BC574</f>
        <v>2</v>
      </c>
      <c r="AR575" s="17">
        <f>data_survey!BD574</f>
        <v>2</v>
      </c>
      <c r="AS575" s="17">
        <f>data_survey!BE574</f>
        <v>2</v>
      </c>
      <c r="AT575" s="17">
        <f>data_survey!BF574</f>
        <v>2</v>
      </c>
      <c r="AU575" s="17">
        <f>data_survey!BG574</f>
        <v>2</v>
      </c>
      <c r="AV575" s="17">
        <f>data_survey!BH574</f>
        <v>2</v>
      </c>
      <c r="AW575" s="17">
        <f>data_survey!BI574</f>
        <v>2</v>
      </c>
      <c r="AX575" s="17">
        <f>data_survey!AP574</f>
        <v>2</v>
      </c>
      <c r="AY575" s="17">
        <f>data_survey!AQ574</f>
        <v>2</v>
      </c>
      <c r="AZ575" s="17">
        <f>data_survey!AR574</f>
        <v>2</v>
      </c>
      <c r="BA575" s="17">
        <f>data_survey!AS574</f>
        <v>2</v>
      </c>
      <c r="BB575" s="17">
        <f>data_survey!AT574</f>
        <v>2</v>
      </c>
      <c r="BC575" s="17">
        <f>data_survey!AU574</f>
        <v>2</v>
      </c>
      <c r="BD575" s="17">
        <f>data_survey!AV574</f>
        <v>2</v>
      </c>
      <c r="BE575" s="17">
        <f>data_survey!AW574</f>
        <v>2</v>
      </c>
      <c r="BF575" s="17">
        <f>data_survey!AX574</f>
        <v>2</v>
      </c>
      <c r="BG575" s="17"/>
    </row>
    <row r="576">
      <c r="A576" s="17">
        <f>if(data_survey!C575="Nam", 0, 1)</f>
        <v>0</v>
      </c>
      <c r="B576" s="17">
        <f>IFERROR(__xludf.DUMMYFUNCTION("LET(
  t, LOWER(TRIM(data_survey!E575)),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76" s="17">
        <f>IFERROR(__xludf.DUMMYFUNCTION("LET(
  t, LOWER(TRIM(data_survey!G575)),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76" s="17">
        <f>IFERROR(__xludf.DUMMYFUNCTION("LET(
  text, LOWER(data_survey!I575),
  IFERROR(
    IFS(
      REGEXMATCH(text,""ở cùng gia đình|ở trọ cùng gia đình""), 0,
      REGEXMATCH(text,""thuê trọ""), 1,
      REGEXMATCH(text,""ở ktx""), 2,
      REGEXMATCH(text,""có nhà tại khu vực đang học|c"&amp;"ó nhà|ở riêng tại chung cư""), 3,
      REGEXMATCH(text,""ở nhà người quen""), 4
    ),
  -1)
)"),1.0)</f>
        <v>1</v>
      </c>
      <c r="E576" s="17">
        <f>IFERROR(__xludf.DUMMYFUNCTION("LET(
  t, LOWER(TRIM(data_survey!K575)),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76" s="17">
        <f>IFERROR(__xludf.DUMMYFUNCTION("LET(
  t, LOWER(TRIM(data_survey!M575)),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76" s="17">
        <f>if(data_survey!O575="Có", 1, 0)</f>
        <v>1</v>
      </c>
      <c r="H576" s="17">
        <f>if(data_survey!R575="", 0, data_survey!R575)</f>
        <v>3</v>
      </c>
      <c r="I576" s="17">
        <f>data_survey!W575</f>
        <v>25</v>
      </c>
      <c r="J576" s="17">
        <f>if(data_survey!AF575="Không áp lực", 0, if(data_survey!AF575="Có chút áp lực", 1, if(data_survey!AF575="Áp lực nhiều", 2, 3)))</f>
        <v>0</v>
      </c>
      <c r="K576" s="17">
        <f>SWITCH(data_survey!AG575,
 "Không ảnh hưởng",0,
 "Có chút ảnh hưởng",1,
 "Ảnh hưởng nhiều",2,
 "Ảnh hưởng rất nhiều",3)</f>
        <v>0</v>
      </c>
      <c r="L576" s="17">
        <f>SWITCH(data_survey!AD575,
 "Không",0,
 "Có một chút",1,
 "Rất lo lắng",2)</f>
        <v>0</v>
      </c>
      <c r="M576" s="17">
        <f>SWITCH(data_survey!AE575,
 "Không",0,
 "Có một chút",1,
 "Nhiều",2)</f>
        <v>0</v>
      </c>
      <c r="N576" s="17">
        <f>data_survey!BV575</f>
        <v>2</v>
      </c>
      <c r="O576" s="17">
        <f>SWITCH(data_survey!BY575,
 "Không",0,
 "Có",1,
 "Nhiều",2)</f>
        <v>0</v>
      </c>
      <c r="P576" s="17">
        <f>if(data_survey!BW575="Không", 0, 1)</f>
        <v>0</v>
      </c>
      <c r="Q576" s="17">
        <f>IF(OR(
ISNUMBER(SEARCH("cha",data_survey!BX575)),
ISNUMBER(SEARCH("mẹ",data_survey!BX575)),
ISNUMBER(SEARCH("ba mẹ",data_survey!BX575)),
ISNUMBER(SEARCH("bame",data_survey!BX575)),
ISNUMBER(SEARCH("gia đình",data_survey!BX575)),
ISNUMBER(SEARCH("chị",data_survey!BX575)),
ISNUMBER(SEARCH("anh",data_survey!BX575)),
ISNUMBER(SEARCH("ông bà",data_survey!BX575)),
ISNUMBER(SEARCH("giám hộ",data_survey!BX575))
),1,
IF(OR(
ISNUMBER(SEARCH("bản thân",data_survey!BX575)),
ISNUMBER(SEARCH("tự mình",data_survey!BX575)),
ISNUMBER(SEARCH("tự bản thân",data_survey!BX575)),
ISNUMBER(SEARCH("tiền đi làm",data_survey!BX575)),
ISNUMBER(SEARCH("nghiên cứu khoa học",data_survey!BX575)),
ISNUMBER(SEARCH("một nửa lo",data_survey!BX575))
),2,
IF(OR(
ISNUMBER(SEARCH("học bổng",data_survey!BX575)),
ISNUMBER(SEARCH("giảm học phí",data_survey!BX575)),
ISNUMBER(SEARCH("không cần HP",data_survey!BX575)),
ISNUMBER(SEARCH("sư phạm",data_survey!BX575))
),3,4)))</f>
        <v>1</v>
      </c>
      <c r="R576" s="17">
        <f>data_survey!AN575</f>
        <v>2</v>
      </c>
      <c r="S576" s="17">
        <f>data_survey!AJ575</f>
        <v>4</v>
      </c>
      <c r="T576" s="17">
        <f>data_survey!AJ575</f>
        <v>4</v>
      </c>
      <c r="U576" s="17">
        <f>data_survey!CI575</f>
        <v>0</v>
      </c>
      <c r="V576" s="17">
        <f>data_survey!CG575</f>
        <v>1</v>
      </c>
      <c r="W576" s="17">
        <f>data_survey!CE575</f>
        <v>0</v>
      </c>
      <c r="X576" s="17">
        <f>data_survey!CC575</f>
        <v>0</v>
      </c>
      <c r="Y576" s="17">
        <f>data_survey!CA575</f>
        <v>0</v>
      </c>
      <c r="Z576" s="17">
        <f>data_survey!BN575</f>
        <v>3</v>
      </c>
      <c r="AA576" s="17">
        <f>data_survey!BP575</f>
        <v>1</v>
      </c>
      <c r="AB576" s="17">
        <f>data_survey!BQ575</f>
        <v>3</v>
      </c>
      <c r="AC576" s="17">
        <f>data_survey!BT575</f>
        <v>0</v>
      </c>
      <c r="AD576" s="17">
        <f>data_survey!CU575</f>
        <v>1</v>
      </c>
      <c r="AE576" s="17">
        <f>data_survey!CV575</f>
        <v>1</v>
      </c>
      <c r="AF576" s="17">
        <f>data_survey!CW575</f>
        <v>1</v>
      </c>
      <c r="AG576" s="17">
        <f>data_survey!CO575</f>
        <v>1</v>
      </c>
      <c r="AH576" s="17">
        <f>data_survey!DA575</f>
        <v>1</v>
      </c>
      <c r="AI576" s="17">
        <f>data_survey!DC575</f>
        <v>0</v>
      </c>
      <c r="AJ576" s="17">
        <f>data_survey!DQ575</f>
        <v>0</v>
      </c>
      <c r="AK576" s="17">
        <f>data_survey!DF575</f>
        <v>1</v>
      </c>
      <c r="AL576" s="17">
        <f>if(AK576=1, data_survey!DN575, 0)</f>
        <v>2.5</v>
      </c>
      <c r="AM576" s="17">
        <f>data_survey!CM575</f>
        <v>0.75</v>
      </c>
      <c r="AN576" s="17">
        <f>data_survey!DH575</f>
        <v>1</v>
      </c>
      <c r="AO576" s="17">
        <f>data_survey!DJ575</f>
        <v>1</v>
      </c>
      <c r="AP576" s="17">
        <f>data_survey!DL575</f>
        <v>3</v>
      </c>
      <c r="AQ576" s="17">
        <f>data_survey!BC575</f>
        <v>3</v>
      </c>
      <c r="AR576" s="17">
        <f>data_survey!BD575</f>
        <v>4</v>
      </c>
      <c r="AS576" s="17">
        <f>data_survey!BE575</f>
        <v>4</v>
      </c>
      <c r="AT576" s="17">
        <f>data_survey!BF575</f>
        <v>4</v>
      </c>
      <c r="AU576" s="17">
        <f>data_survey!BG575</f>
        <v>3</v>
      </c>
      <c r="AV576" s="17">
        <f>data_survey!BH575</f>
        <v>4</v>
      </c>
      <c r="AW576" s="17">
        <f>data_survey!BI575</f>
        <v>4</v>
      </c>
      <c r="AX576" s="17">
        <f>data_survey!AP575</f>
        <v>2</v>
      </c>
      <c r="AY576" s="17">
        <f>data_survey!AQ575</f>
        <v>4</v>
      </c>
      <c r="AZ576" s="17">
        <f>data_survey!AR575</f>
        <v>4</v>
      </c>
      <c r="BA576" s="17">
        <f>data_survey!AS575</f>
        <v>3</v>
      </c>
      <c r="BB576" s="17">
        <f>data_survey!AT575</f>
        <v>3</v>
      </c>
      <c r="BC576" s="17">
        <f>data_survey!AU575</f>
        <v>3</v>
      </c>
      <c r="BD576" s="17">
        <f>data_survey!AV575</f>
        <v>3</v>
      </c>
      <c r="BE576" s="17">
        <f>data_survey!AW575</f>
        <v>3</v>
      </c>
      <c r="BF576" s="17">
        <f>data_survey!AX575</f>
        <v>3</v>
      </c>
      <c r="BG576" s="17"/>
    </row>
    <row r="577">
      <c r="A577" s="17">
        <f>if(data_survey!C576="Nam", 0, 1)</f>
        <v>0</v>
      </c>
      <c r="B577" s="17">
        <f>IFERROR(__xludf.DUMMYFUNCTION("LET(
  t, LOWER(TRIM(data_survey!E576)),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77" s="17">
        <f>IFERROR(__xludf.DUMMYFUNCTION("LET(
  t, LOWER(TRIM(data_survey!G576)),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77" s="17">
        <f>IFERROR(__xludf.DUMMYFUNCTION("LET(
  text, LOWER(data_survey!I576),
  IFERROR(
    IFS(
      REGEXMATCH(text,""ở cùng gia đình|ở trọ cùng gia đình""), 0,
      REGEXMATCH(text,""thuê trọ""), 1,
      REGEXMATCH(text,""ở ktx""), 2,
      REGEXMATCH(text,""có nhà tại khu vực đang học|c"&amp;"ó nhà|ở riêng tại chung cư""), 3,
      REGEXMATCH(text,""ở nhà người quen""), 4
    ),
  -1)
)"),0.0)</f>
        <v>0</v>
      </c>
      <c r="E577" s="17">
        <f>IFERROR(__xludf.DUMMYFUNCTION("LET(
  t, LOWER(TRIM(data_survey!K576)),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77" s="17">
        <f>IFERROR(__xludf.DUMMYFUNCTION("LET(
  t, LOWER(TRIM(data_survey!M576)),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77" s="17">
        <f>if(data_survey!O576="Có", 1, 0)</f>
        <v>0</v>
      </c>
      <c r="H577" s="17">
        <f>if(data_survey!R576="", 0, data_survey!R576)</f>
        <v>0</v>
      </c>
      <c r="I577" s="17">
        <f>data_survey!W576</f>
        <v>0</v>
      </c>
      <c r="J577" s="17">
        <f>if(data_survey!AF576="Không áp lực", 0, if(data_survey!AF576="Có chút áp lực", 1, if(data_survey!AF576="Áp lực nhiều", 2, 3)))</f>
        <v>2</v>
      </c>
      <c r="K577" s="17">
        <f>SWITCH(data_survey!AG576,
 "Không ảnh hưởng",0,
 "Có chút ảnh hưởng",1,
 "Ảnh hưởng nhiều",2,
 "Ảnh hưởng rất nhiều",3)</f>
        <v>1</v>
      </c>
      <c r="L577" s="17">
        <f>SWITCH(data_survey!AD576,
 "Không",0,
 "Có một chút",1,
 "Rất lo lắng",2)</f>
        <v>2</v>
      </c>
      <c r="M577" s="17">
        <f>SWITCH(data_survey!AE576,
 "Không",0,
 "Có một chút",1,
 "Nhiều",2)</f>
        <v>1</v>
      </c>
      <c r="N577" s="17">
        <f>data_survey!BV576</f>
        <v>1</v>
      </c>
      <c r="O577" s="17">
        <f>SWITCH(data_survey!BY576,
 "Không",0,
 "Có",1,
 "Nhiều",2)</f>
        <v>1</v>
      </c>
      <c r="P577" s="17">
        <f>if(data_survey!BW576="Không", 0, 1)</f>
        <v>1</v>
      </c>
      <c r="Q577" s="17">
        <f>IF(OR(
ISNUMBER(SEARCH("cha",data_survey!BX576)),
ISNUMBER(SEARCH("mẹ",data_survey!BX576)),
ISNUMBER(SEARCH("ba mẹ",data_survey!BX576)),
ISNUMBER(SEARCH("bame",data_survey!BX576)),
ISNUMBER(SEARCH("gia đình",data_survey!BX576)),
ISNUMBER(SEARCH("chị",data_survey!BX576)),
ISNUMBER(SEARCH("anh",data_survey!BX576)),
ISNUMBER(SEARCH("ông bà",data_survey!BX576)),
ISNUMBER(SEARCH("giám hộ",data_survey!BX576))
),1,
IF(OR(
ISNUMBER(SEARCH("bản thân",data_survey!BX576)),
ISNUMBER(SEARCH("tự mình",data_survey!BX576)),
ISNUMBER(SEARCH("tự bản thân",data_survey!BX576)),
ISNUMBER(SEARCH("tiền đi làm",data_survey!BX576)),
ISNUMBER(SEARCH("nghiên cứu khoa học",data_survey!BX576)),
ISNUMBER(SEARCH("một nửa lo",data_survey!BX576))
),2,
IF(OR(
ISNUMBER(SEARCH("học bổng",data_survey!BX576)),
ISNUMBER(SEARCH("giảm học phí",data_survey!BX576)),
ISNUMBER(SEARCH("không cần HP",data_survey!BX576)),
ISNUMBER(SEARCH("sư phạm",data_survey!BX576))
),3,4)))</f>
        <v>4</v>
      </c>
      <c r="R577" s="17">
        <f>data_survey!AN576</f>
        <v>1</v>
      </c>
      <c r="S577" s="17">
        <f>data_survey!AJ576</f>
        <v>2</v>
      </c>
      <c r="T577" s="17">
        <f>data_survey!AJ576</f>
        <v>2</v>
      </c>
      <c r="U577" s="17">
        <f>data_survey!CI576</f>
        <v>1</v>
      </c>
      <c r="V577" s="17">
        <f>data_survey!CG576</f>
        <v>1</v>
      </c>
      <c r="W577" s="17">
        <f>data_survey!CE576</f>
        <v>1</v>
      </c>
      <c r="X577" s="17">
        <f>data_survey!CC576</f>
        <v>2</v>
      </c>
      <c r="Y577" s="17">
        <f>data_survey!CA576</f>
        <v>1</v>
      </c>
      <c r="Z577" s="17">
        <f>data_survey!BN576</f>
        <v>1</v>
      </c>
      <c r="AA577" s="17">
        <f>data_survey!BP576</f>
        <v>1</v>
      </c>
      <c r="AB577" s="17">
        <f>data_survey!BQ576</f>
        <v>1</v>
      </c>
      <c r="AC577" s="17">
        <f>data_survey!BT576</f>
        <v>1</v>
      </c>
      <c r="AD577" s="17">
        <f>data_survey!CU576</f>
        <v>0</v>
      </c>
      <c r="AE577" s="17">
        <f>data_survey!CV576</f>
        <v>0</v>
      </c>
      <c r="AF577" s="17">
        <f>data_survey!CW576</f>
        <v>0</v>
      </c>
      <c r="AG577" s="17">
        <f>data_survey!CO576</f>
        <v>1</v>
      </c>
      <c r="AH577" s="17">
        <f>data_survey!DA576</f>
        <v>0</v>
      </c>
      <c r="AI577" s="17">
        <f>data_survey!DC576</f>
        <v>0</v>
      </c>
      <c r="AJ577" s="17">
        <f>data_survey!DQ576</f>
        <v>0</v>
      </c>
      <c r="AK577" s="17">
        <f>data_survey!DF576</f>
        <v>0</v>
      </c>
      <c r="AL577" s="17">
        <f>if(AK577=1, data_survey!DN576, 0)</f>
        <v>0</v>
      </c>
      <c r="AM577" s="17">
        <f>data_survey!CM576</f>
        <v>1.5</v>
      </c>
      <c r="AN577" s="17">
        <f>data_survey!DH576</f>
        <v>0</v>
      </c>
      <c r="AO577" s="17">
        <f>data_survey!DJ576</f>
        <v>0</v>
      </c>
      <c r="AP577" s="17">
        <f>data_survey!DL576</f>
        <v>0</v>
      </c>
      <c r="AQ577" s="17">
        <f>data_survey!BC576</f>
        <v>3</v>
      </c>
      <c r="AR577" s="17">
        <f>data_survey!BD576</f>
        <v>3</v>
      </c>
      <c r="AS577" s="17">
        <f>data_survey!BE576</f>
        <v>4</v>
      </c>
      <c r="AT577" s="17">
        <f>data_survey!BF576</f>
        <v>3</v>
      </c>
      <c r="AU577" s="17">
        <f>data_survey!BG576</f>
        <v>2</v>
      </c>
      <c r="AV577" s="17">
        <f>data_survey!BH576</f>
        <v>2</v>
      </c>
      <c r="AW577" s="17">
        <f>data_survey!BI576</f>
        <v>2</v>
      </c>
      <c r="AX577" s="17">
        <f>data_survey!AP576</f>
        <v>3</v>
      </c>
      <c r="AY577" s="17">
        <f>data_survey!AQ576</f>
        <v>3</v>
      </c>
      <c r="AZ577" s="17">
        <f>data_survey!AR576</f>
        <v>3</v>
      </c>
      <c r="BA577" s="17">
        <f>data_survey!AS576</f>
        <v>4</v>
      </c>
      <c r="BB577" s="17">
        <f>data_survey!AT576</f>
        <v>3</v>
      </c>
      <c r="BC577" s="17">
        <f>data_survey!AU576</f>
        <v>3</v>
      </c>
      <c r="BD577" s="17">
        <f>data_survey!AV576</f>
        <v>3</v>
      </c>
      <c r="BE577" s="17">
        <f>data_survey!AW576</f>
        <v>2</v>
      </c>
      <c r="BF577" s="17">
        <f>data_survey!AX576</f>
        <v>2</v>
      </c>
      <c r="BG577" s="17"/>
    </row>
    <row r="578">
      <c r="A578" s="17">
        <f>if(data_survey!C577="Nam", 0, 1)</f>
        <v>0</v>
      </c>
      <c r="B578" s="17">
        <f>IFERROR(__xludf.DUMMYFUNCTION("LET(
  t, LOWER(TRIM(data_survey!E577)),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78" s="17">
        <f>IFERROR(__xludf.DUMMYFUNCTION("LET(
  t, LOWER(TRIM(data_survey!G577)),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78" s="17">
        <f>IFERROR(__xludf.DUMMYFUNCTION("LET(
  text, LOWER(data_survey!I577),
  IFERROR(
    IFS(
      REGEXMATCH(text,""ở cùng gia đình|ở trọ cùng gia đình""), 0,
      REGEXMATCH(text,""thuê trọ""), 1,
      REGEXMATCH(text,""ở ktx""), 2,
      REGEXMATCH(text,""có nhà tại khu vực đang học|c"&amp;"ó nhà|ở riêng tại chung cư""), 3,
      REGEXMATCH(text,""ở nhà người quen""), 4
    ),
  -1)
)"),3.0)</f>
        <v>3</v>
      </c>
      <c r="E578" s="17">
        <f>IFERROR(__xludf.DUMMYFUNCTION("LET(
  t, LOWER(TRIM(data_survey!K577)),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78" s="17">
        <f>IFERROR(__xludf.DUMMYFUNCTION("LET(
  t, LOWER(TRIM(data_survey!M577)),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78" s="17">
        <f>if(data_survey!O577="Có", 1, 0)</f>
        <v>0</v>
      </c>
      <c r="H578" s="17">
        <f>if(data_survey!R577="", 0, data_survey!R577)</f>
        <v>0</v>
      </c>
      <c r="I578" s="17">
        <f>data_survey!W577</f>
        <v>0</v>
      </c>
      <c r="J578" s="17">
        <f>if(data_survey!AF577="Không áp lực", 0, if(data_survey!AF577="Có chút áp lực", 1, if(data_survey!AF577="Áp lực nhiều", 2, 3)))</f>
        <v>3</v>
      </c>
      <c r="K578" s="17">
        <f>SWITCH(data_survey!AG577,
 "Không ảnh hưởng",0,
 "Có chút ảnh hưởng",1,
 "Ảnh hưởng nhiều",2,
 "Ảnh hưởng rất nhiều",3)</f>
        <v>1</v>
      </c>
      <c r="L578" s="17">
        <f>SWITCH(data_survey!AD577,
 "Không",0,
 "Có một chút",1,
 "Rất lo lắng",2)</f>
        <v>1</v>
      </c>
      <c r="M578" s="17">
        <f>SWITCH(data_survey!AE577,
 "Không",0,
 "Có một chút",1,
 "Nhiều",2)</f>
        <v>1</v>
      </c>
      <c r="N578" s="17">
        <f>data_survey!BV577</f>
        <v>4</v>
      </c>
      <c r="O578" s="17">
        <f>SWITCH(data_survey!BY577,
 "Không",0,
 "Có",1,
 "Nhiều",2)</f>
        <v>0</v>
      </c>
      <c r="P578" s="17">
        <f>if(data_survey!BW577="Không", 0, 1)</f>
        <v>1</v>
      </c>
      <c r="Q578" s="17">
        <f>IF(OR(
ISNUMBER(SEARCH("cha",data_survey!BX577)),
ISNUMBER(SEARCH("mẹ",data_survey!BX577)),
ISNUMBER(SEARCH("ba mẹ",data_survey!BX577)),
ISNUMBER(SEARCH("bame",data_survey!BX577)),
ISNUMBER(SEARCH("gia đình",data_survey!BX577)),
ISNUMBER(SEARCH("chị",data_survey!BX577)),
ISNUMBER(SEARCH("anh",data_survey!BX577)),
ISNUMBER(SEARCH("ông bà",data_survey!BX577)),
ISNUMBER(SEARCH("giám hộ",data_survey!BX577))
),1,
IF(OR(
ISNUMBER(SEARCH("bản thân",data_survey!BX577)),
ISNUMBER(SEARCH("tự mình",data_survey!BX577)),
ISNUMBER(SEARCH("tự bản thân",data_survey!BX577)),
ISNUMBER(SEARCH("tiền đi làm",data_survey!BX577)),
ISNUMBER(SEARCH("nghiên cứu khoa học",data_survey!BX577)),
ISNUMBER(SEARCH("một nửa lo",data_survey!BX577))
),2,
IF(OR(
ISNUMBER(SEARCH("học bổng",data_survey!BX577)),
ISNUMBER(SEARCH("giảm học phí",data_survey!BX577)),
ISNUMBER(SEARCH("không cần HP",data_survey!BX577)),
ISNUMBER(SEARCH("sư phạm",data_survey!BX577))
),3,4)))</f>
        <v>1</v>
      </c>
      <c r="R578" s="17">
        <f>data_survey!AN577</f>
        <v>0</v>
      </c>
      <c r="S578" s="17">
        <f>data_survey!AJ577</f>
        <v>2</v>
      </c>
      <c r="T578" s="17">
        <f>data_survey!AJ577</f>
        <v>2</v>
      </c>
      <c r="U578" s="17">
        <f>data_survey!CI577</f>
        <v>0</v>
      </c>
      <c r="V578" s="17">
        <f>data_survey!CG577</f>
        <v>0</v>
      </c>
      <c r="W578" s="17">
        <f>data_survey!CE577</f>
        <v>0</v>
      </c>
      <c r="X578" s="17">
        <f>data_survey!CC577</f>
        <v>1</v>
      </c>
      <c r="Y578" s="17">
        <f>data_survey!CA577</f>
        <v>1</v>
      </c>
      <c r="Z578" s="17">
        <f>data_survey!BN577</f>
        <v>2</v>
      </c>
      <c r="AA578" s="17">
        <f>data_survey!BP577</f>
        <v>0</v>
      </c>
      <c r="AB578" s="17">
        <f>data_survey!BQ577</f>
        <v>1</v>
      </c>
      <c r="AC578" s="17">
        <f>data_survey!BT577</f>
        <v>0</v>
      </c>
      <c r="AD578" s="17">
        <f>data_survey!CU577</f>
        <v>0</v>
      </c>
      <c r="AE578" s="17">
        <f>data_survey!CV577</f>
        <v>0</v>
      </c>
      <c r="AF578" s="17">
        <f>data_survey!CW577</f>
        <v>0</v>
      </c>
      <c r="AG578" s="17">
        <f>data_survey!CO577</f>
        <v>0</v>
      </c>
      <c r="AH578" s="17">
        <f>data_survey!DA577</f>
        <v>0</v>
      </c>
      <c r="AI578" s="17">
        <f>data_survey!DC577</f>
        <v>0</v>
      </c>
      <c r="AJ578" s="17">
        <f>data_survey!DQ577</f>
        <v>0</v>
      </c>
      <c r="AK578" s="17">
        <f>data_survey!DF577</f>
        <v>1</v>
      </c>
      <c r="AL578" s="17">
        <f>if(AK578=1, data_survey!DN577, 0)</f>
        <v>5</v>
      </c>
      <c r="AM578" s="17">
        <f>data_survey!CM577</f>
        <v>6</v>
      </c>
      <c r="AN578" s="17">
        <f>data_survey!DH577</f>
        <v>0</v>
      </c>
      <c r="AO578" s="17">
        <f>data_survey!DJ577</f>
        <v>0</v>
      </c>
      <c r="AP578" s="17">
        <f>data_survey!DL577</f>
        <v>0</v>
      </c>
      <c r="AQ578" s="17">
        <f>data_survey!BC577</f>
        <v>1</v>
      </c>
      <c r="AR578" s="17">
        <f>data_survey!BD577</f>
        <v>1</v>
      </c>
      <c r="AS578" s="17">
        <f>data_survey!BE577</f>
        <v>1</v>
      </c>
      <c r="AT578" s="17">
        <f>data_survey!BF577</f>
        <v>1</v>
      </c>
      <c r="AU578" s="17">
        <f>data_survey!BG577</f>
        <v>1</v>
      </c>
      <c r="AV578" s="17">
        <f>data_survey!BH577</f>
        <v>1</v>
      </c>
      <c r="AW578" s="17">
        <f>data_survey!BI577</f>
        <v>1</v>
      </c>
      <c r="AX578" s="17">
        <f>data_survey!AP577</f>
        <v>2</v>
      </c>
      <c r="AY578" s="17">
        <f>data_survey!AQ577</f>
        <v>1</v>
      </c>
      <c r="AZ578" s="17">
        <f>data_survey!AR577</f>
        <v>4</v>
      </c>
      <c r="BA578" s="17">
        <f>data_survey!AS577</f>
        <v>3</v>
      </c>
      <c r="BB578" s="17">
        <f>data_survey!AT577</f>
        <v>1</v>
      </c>
      <c r="BC578" s="17">
        <f>data_survey!AU577</f>
        <v>2</v>
      </c>
      <c r="BD578" s="17">
        <f>data_survey!AV577</f>
        <v>1</v>
      </c>
      <c r="BE578" s="17">
        <f>data_survey!AW577</f>
        <v>1</v>
      </c>
      <c r="BF578" s="17">
        <f>data_survey!AX577</f>
        <v>1</v>
      </c>
      <c r="BG578" s="17"/>
    </row>
    <row r="579">
      <c r="A579" s="17">
        <f>if(data_survey!C578="Nam", 0, 1)</f>
        <v>0</v>
      </c>
      <c r="B579" s="17">
        <f>IFERROR(__xludf.DUMMYFUNCTION("LET(
  t, LOWER(TRIM(data_survey!E578)),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79" s="17">
        <f>IFERROR(__xludf.DUMMYFUNCTION("LET(
  t, LOWER(TRIM(data_survey!G578)),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79" s="17">
        <f>IFERROR(__xludf.DUMMYFUNCTION("LET(
  text, LOWER(data_survey!I578),
  IFERROR(
    IFS(
      REGEXMATCH(text,""ở cùng gia đình|ở trọ cùng gia đình""), 0,
      REGEXMATCH(text,""thuê trọ""), 1,
      REGEXMATCH(text,""ở ktx""), 2,
      REGEXMATCH(text,""có nhà tại khu vực đang học|c"&amp;"ó nhà|ở riêng tại chung cư""), 3,
      REGEXMATCH(text,""ở nhà người quen""), 4
    ),
  -1)
)"),1.0)</f>
        <v>1</v>
      </c>
      <c r="E579" s="17">
        <f>IFERROR(__xludf.DUMMYFUNCTION("LET(
  t, LOWER(TRIM(data_survey!K578)),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79" s="17">
        <f>IFERROR(__xludf.DUMMYFUNCTION("LET(
  t, LOWER(TRIM(data_survey!M578)),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79" s="17">
        <f>if(data_survey!O578="Có", 1, 0)</f>
        <v>1</v>
      </c>
      <c r="H579" s="17">
        <f>if(data_survey!R578="", 0, data_survey!R578)</f>
        <v>1</v>
      </c>
      <c r="I579" s="17">
        <f>data_survey!W578</f>
        <v>20</v>
      </c>
      <c r="J579" s="17">
        <f>if(data_survey!AF578="Không áp lực", 0, if(data_survey!AF578="Có chút áp lực", 1, if(data_survey!AF578="Áp lực nhiều", 2, 3)))</f>
        <v>1</v>
      </c>
      <c r="K579" s="17">
        <f>SWITCH(data_survey!AG578,
 "Không ảnh hưởng",0,
 "Có chút ảnh hưởng",1,
 "Ảnh hưởng nhiều",2,
 "Ảnh hưởng rất nhiều",3)</f>
        <v>1</v>
      </c>
      <c r="L579" s="17">
        <f>SWITCH(data_survey!AD578,
 "Không",0,
 "Có một chút",1,
 "Rất lo lắng",2)</f>
        <v>2</v>
      </c>
      <c r="M579" s="17">
        <f>SWITCH(data_survey!AE578,
 "Không",0,
 "Có một chút",1,
 "Nhiều",2)</f>
        <v>0</v>
      </c>
      <c r="N579" s="17">
        <f>data_survey!BV578</f>
        <v>3</v>
      </c>
      <c r="O579" s="17">
        <f>SWITCH(data_survey!BY578,
 "Không",0,
 "Có",1,
 "Nhiều",2)</f>
        <v>1</v>
      </c>
      <c r="P579" s="17">
        <f>if(data_survey!BW578="Không", 0, 1)</f>
        <v>0</v>
      </c>
      <c r="Q579" s="17">
        <f>IF(OR(
ISNUMBER(SEARCH("cha",data_survey!BX578)),
ISNUMBER(SEARCH("mẹ",data_survey!BX578)),
ISNUMBER(SEARCH("ba mẹ",data_survey!BX578)),
ISNUMBER(SEARCH("bame",data_survey!BX578)),
ISNUMBER(SEARCH("gia đình",data_survey!BX578)),
ISNUMBER(SEARCH("chị",data_survey!BX578)),
ISNUMBER(SEARCH("anh",data_survey!BX578)),
ISNUMBER(SEARCH("ông bà",data_survey!BX578)),
ISNUMBER(SEARCH("giám hộ",data_survey!BX578))
),1,
IF(OR(
ISNUMBER(SEARCH("bản thân",data_survey!BX578)),
ISNUMBER(SEARCH("tự mình",data_survey!BX578)),
ISNUMBER(SEARCH("tự bản thân",data_survey!BX578)),
ISNUMBER(SEARCH("tiền đi làm",data_survey!BX578)),
ISNUMBER(SEARCH("nghiên cứu khoa học",data_survey!BX578)),
ISNUMBER(SEARCH("một nửa lo",data_survey!BX578))
),2,
IF(OR(
ISNUMBER(SEARCH("học bổng",data_survey!BX578)),
ISNUMBER(SEARCH("giảm học phí",data_survey!BX578)),
ISNUMBER(SEARCH("không cần HP",data_survey!BX578)),
ISNUMBER(SEARCH("sư phạm",data_survey!BX578))
),3,4)))</f>
        <v>4</v>
      </c>
      <c r="R579" s="17">
        <f>data_survey!AN578</f>
        <v>1</v>
      </c>
      <c r="S579" s="17">
        <f>data_survey!AJ578</f>
        <v>3</v>
      </c>
      <c r="T579" s="17">
        <f>data_survey!AJ578</f>
        <v>3</v>
      </c>
      <c r="U579" s="17">
        <f>data_survey!CI578</f>
        <v>1</v>
      </c>
      <c r="V579" s="17">
        <f>data_survey!CG578</f>
        <v>1</v>
      </c>
      <c r="W579" s="17">
        <f>data_survey!CE578</f>
        <v>1</v>
      </c>
      <c r="X579" s="17">
        <f>data_survey!CC578</f>
        <v>1</v>
      </c>
      <c r="Y579" s="17">
        <f>data_survey!CA578</f>
        <v>1</v>
      </c>
      <c r="Z579" s="17">
        <f>data_survey!BN578</f>
        <v>1</v>
      </c>
      <c r="AA579" s="17">
        <f>data_survey!BP578</f>
        <v>0</v>
      </c>
      <c r="AB579" s="17">
        <f>data_survey!BQ578</f>
        <v>2</v>
      </c>
      <c r="AC579" s="17">
        <f>data_survey!BT578</f>
        <v>1</v>
      </c>
      <c r="AD579" s="17">
        <f>data_survey!CU578</f>
        <v>0</v>
      </c>
      <c r="AE579" s="17">
        <f>data_survey!CV578</f>
        <v>0</v>
      </c>
      <c r="AF579" s="17">
        <f>data_survey!CW578</f>
        <v>0</v>
      </c>
      <c r="AG579" s="17">
        <f>data_survey!CO578</f>
        <v>0</v>
      </c>
      <c r="AH579" s="17">
        <f>data_survey!DA578</f>
        <v>1</v>
      </c>
      <c r="AI579" s="17">
        <f>data_survey!DC578</f>
        <v>0</v>
      </c>
      <c r="AJ579" s="17">
        <f>data_survey!DQ578</f>
        <v>0</v>
      </c>
      <c r="AK579" s="17">
        <f>data_survey!DF578</f>
        <v>1</v>
      </c>
      <c r="AL579" s="17">
        <f>if(AK579=1, data_survey!DN578, 0)</f>
        <v>5</v>
      </c>
      <c r="AM579" s="17">
        <f>data_survey!CM578</f>
        <v>6</v>
      </c>
      <c r="AN579" s="17">
        <f>data_survey!DH578</f>
        <v>0</v>
      </c>
      <c r="AO579" s="17">
        <f>data_survey!DJ578</f>
        <v>0</v>
      </c>
      <c r="AP579" s="17">
        <f>data_survey!DL578</f>
        <v>0</v>
      </c>
      <c r="AQ579" s="17">
        <f>data_survey!BC578</f>
        <v>3</v>
      </c>
      <c r="AR579" s="17">
        <f>data_survey!BD578</f>
        <v>3</v>
      </c>
      <c r="AS579" s="17">
        <f>data_survey!BE578</f>
        <v>3</v>
      </c>
      <c r="AT579" s="17">
        <f>data_survey!BF578</f>
        <v>3</v>
      </c>
      <c r="AU579" s="17">
        <f>data_survey!BG578</f>
        <v>2</v>
      </c>
      <c r="AV579" s="17">
        <f>data_survey!BH578</f>
        <v>3</v>
      </c>
      <c r="AW579" s="17">
        <f>data_survey!BI578</f>
        <v>3</v>
      </c>
      <c r="AX579" s="17">
        <f>data_survey!AP578</f>
        <v>2</v>
      </c>
      <c r="AY579" s="17">
        <f>data_survey!AQ578</f>
        <v>3</v>
      </c>
      <c r="AZ579" s="17">
        <f>data_survey!AR578</f>
        <v>3</v>
      </c>
      <c r="BA579" s="17">
        <f>data_survey!AS578</f>
        <v>2</v>
      </c>
      <c r="BB579" s="17">
        <f>data_survey!AT578</f>
        <v>3</v>
      </c>
      <c r="BC579" s="17">
        <f>data_survey!AU578</f>
        <v>3</v>
      </c>
      <c r="BD579" s="17">
        <f>data_survey!AV578</f>
        <v>2</v>
      </c>
      <c r="BE579" s="17">
        <f>data_survey!AW578</f>
        <v>2</v>
      </c>
      <c r="BF579" s="17">
        <f>data_survey!AX578</f>
        <v>3</v>
      </c>
      <c r="BG579" s="17"/>
    </row>
    <row r="580">
      <c r="A580" s="17">
        <f>if(data_survey!C579="Nam", 0, 1)</f>
        <v>0</v>
      </c>
      <c r="B580" s="17">
        <f>IFERROR(__xludf.DUMMYFUNCTION("LET(
  t, LOWER(TRIM(data_survey!E579)),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80" s="17">
        <f>IFERROR(__xludf.DUMMYFUNCTION("LET(
  t, LOWER(TRIM(data_survey!G579)),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80" s="17">
        <f>IFERROR(__xludf.DUMMYFUNCTION("LET(
  text, LOWER(data_survey!I579),
  IFERROR(
    IFS(
      REGEXMATCH(text,""ở cùng gia đình|ở trọ cùng gia đình""), 0,
      REGEXMATCH(text,""thuê trọ""), 1,
      REGEXMATCH(text,""ở ktx""), 2,
      REGEXMATCH(text,""có nhà tại khu vực đang học|c"&amp;"ó nhà|ở riêng tại chung cư""), 3,
      REGEXMATCH(text,""ở nhà người quen""), 4
    ),
  -1)
)"),4.0)</f>
        <v>4</v>
      </c>
      <c r="E580" s="17">
        <f>IFERROR(__xludf.DUMMYFUNCTION("LET(
  t, LOWER(TRIM(data_survey!K579)),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80" s="17">
        <f>IFERROR(__xludf.DUMMYFUNCTION("LET(
  t, LOWER(TRIM(data_survey!M579)),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80" s="17">
        <f>if(data_survey!O579="Có", 1, 0)</f>
        <v>0</v>
      </c>
      <c r="H580" s="17">
        <f>if(data_survey!R579="", 0, data_survey!R579)</f>
        <v>0</v>
      </c>
      <c r="I580" s="17">
        <f>data_survey!W579</f>
        <v>0</v>
      </c>
      <c r="J580" s="17">
        <f>if(data_survey!AF579="Không áp lực", 0, if(data_survey!AF579="Có chút áp lực", 1, if(data_survey!AF579="Áp lực nhiều", 2, 3)))</f>
        <v>1</v>
      </c>
      <c r="K580" s="17">
        <f>SWITCH(data_survey!AG579,
 "Không ảnh hưởng",0,
 "Có chút ảnh hưởng",1,
 "Ảnh hưởng nhiều",2,
 "Ảnh hưởng rất nhiều",3)</f>
        <v>0</v>
      </c>
      <c r="L580" s="17">
        <f>SWITCH(data_survey!AD579,
 "Không",0,
 "Có một chút",1,
 "Rất lo lắng",2)</f>
        <v>1</v>
      </c>
      <c r="M580" s="17">
        <f>SWITCH(data_survey!AE579,
 "Không",0,
 "Có một chút",1,
 "Nhiều",2)</f>
        <v>0</v>
      </c>
      <c r="N580" s="17">
        <f>data_survey!BV579</f>
        <v>3</v>
      </c>
      <c r="O580" s="17">
        <f>SWITCH(data_survey!BY579,
 "Không",0,
 "Có",1,
 "Nhiều",2)</f>
        <v>0</v>
      </c>
      <c r="P580" s="17">
        <f>if(data_survey!BW579="Không", 0, 1)</f>
        <v>0</v>
      </c>
      <c r="Q580" s="17">
        <f>IF(OR(
ISNUMBER(SEARCH("cha",data_survey!BX579)),
ISNUMBER(SEARCH("mẹ",data_survey!BX579)),
ISNUMBER(SEARCH("ba mẹ",data_survey!BX579)),
ISNUMBER(SEARCH("bame",data_survey!BX579)),
ISNUMBER(SEARCH("gia đình",data_survey!BX579)),
ISNUMBER(SEARCH("chị",data_survey!BX579)),
ISNUMBER(SEARCH("anh",data_survey!BX579)),
ISNUMBER(SEARCH("ông bà",data_survey!BX579)),
ISNUMBER(SEARCH("giám hộ",data_survey!BX579))
),1,
IF(OR(
ISNUMBER(SEARCH("bản thân",data_survey!BX579)),
ISNUMBER(SEARCH("tự mình",data_survey!BX579)),
ISNUMBER(SEARCH("tự bản thân",data_survey!BX579)),
ISNUMBER(SEARCH("tiền đi làm",data_survey!BX579)),
ISNUMBER(SEARCH("nghiên cứu khoa học",data_survey!BX579)),
ISNUMBER(SEARCH("một nửa lo",data_survey!BX579))
),2,
IF(OR(
ISNUMBER(SEARCH("học bổng",data_survey!BX579)),
ISNUMBER(SEARCH("giảm học phí",data_survey!BX579)),
ISNUMBER(SEARCH("không cần HP",data_survey!BX579)),
ISNUMBER(SEARCH("sư phạm",data_survey!BX579))
),3,4)))</f>
        <v>1</v>
      </c>
      <c r="R580" s="17">
        <f>data_survey!AN579</f>
        <v>0</v>
      </c>
      <c r="S580" s="17">
        <f>data_survey!AJ579</f>
        <v>0</v>
      </c>
      <c r="T580" s="17">
        <f>data_survey!AJ579</f>
        <v>0</v>
      </c>
      <c r="U580" s="17">
        <f>data_survey!CI579</f>
        <v>1</v>
      </c>
      <c r="V580" s="17">
        <f>data_survey!CG579</f>
        <v>0</v>
      </c>
      <c r="W580" s="17">
        <f>data_survey!CE579</f>
        <v>1</v>
      </c>
      <c r="X580" s="17">
        <f>data_survey!CC579</f>
        <v>0</v>
      </c>
      <c r="Y580" s="17">
        <f>data_survey!CA579</f>
        <v>0</v>
      </c>
      <c r="Z580" s="17">
        <f>data_survey!BN579</f>
        <v>1</v>
      </c>
      <c r="AA580" s="17">
        <f>data_survey!BP579</f>
        <v>0</v>
      </c>
      <c r="AB580" s="17">
        <f>data_survey!BQ579</f>
        <v>1</v>
      </c>
      <c r="AC580" s="17">
        <f>data_survey!BT579</f>
        <v>0</v>
      </c>
      <c r="AD580" s="17">
        <f>data_survey!CU579</f>
        <v>0</v>
      </c>
      <c r="AE580" s="17">
        <f>data_survey!CV579</f>
        <v>0</v>
      </c>
      <c r="AF580" s="17">
        <f>data_survey!CW579</f>
        <v>0</v>
      </c>
      <c r="AG580" s="17">
        <f>data_survey!CO579</f>
        <v>0</v>
      </c>
      <c r="AH580" s="17">
        <f>data_survey!DA579</f>
        <v>0</v>
      </c>
      <c r="AI580" s="17">
        <f>data_survey!DC579</f>
        <v>0</v>
      </c>
      <c r="AJ580" s="17">
        <f>data_survey!DQ579</f>
        <v>0</v>
      </c>
      <c r="AK580" s="17">
        <f>data_survey!DF579</f>
        <v>1</v>
      </c>
      <c r="AL580" s="17">
        <f>if(AK580=1, data_survey!DN579, 0)</f>
        <v>0.5</v>
      </c>
      <c r="AM580" s="17">
        <f>data_survey!CM579</f>
        <v>1.5</v>
      </c>
      <c r="AN580" s="17">
        <f>data_survey!DH579</f>
        <v>0</v>
      </c>
      <c r="AO580" s="17">
        <f>data_survey!DJ579</f>
        <v>0</v>
      </c>
      <c r="AP580" s="17">
        <f>data_survey!DL579</f>
        <v>0</v>
      </c>
      <c r="AQ580" s="17">
        <f>data_survey!BC579</f>
        <v>1</v>
      </c>
      <c r="AR580" s="17">
        <f>data_survey!BD579</f>
        <v>1</v>
      </c>
      <c r="AS580" s="17">
        <f>data_survey!BE579</f>
        <v>1</v>
      </c>
      <c r="AT580" s="17">
        <f>data_survey!BF579</f>
        <v>1</v>
      </c>
      <c r="AU580" s="17">
        <f>data_survey!BG579</f>
        <v>2</v>
      </c>
      <c r="AV580" s="17">
        <f>data_survey!BH579</f>
        <v>1</v>
      </c>
      <c r="AW580" s="17">
        <f>data_survey!BI579</f>
        <v>1</v>
      </c>
      <c r="AX580" s="17">
        <f>data_survey!AP579</f>
        <v>1</v>
      </c>
      <c r="AY580" s="17">
        <f>data_survey!AQ579</f>
        <v>1</v>
      </c>
      <c r="AZ580" s="17">
        <f>data_survey!AR579</f>
        <v>1</v>
      </c>
      <c r="BA580" s="17">
        <f>data_survey!AS579</f>
        <v>1</v>
      </c>
      <c r="BB580" s="17">
        <f>data_survey!AT579</f>
        <v>2</v>
      </c>
      <c r="BC580" s="17">
        <f>data_survey!AU579</f>
        <v>1</v>
      </c>
      <c r="BD580" s="17">
        <f>data_survey!AV579</f>
        <v>1</v>
      </c>
      <c r="BE580" s="17">
        <f>data_survey!AW579</f>
        <v>1</v>
      </c>
      <c r="BF580" s="17">
        <f>data_survey!AX579</f>
        <v>1</v>
      </c>
      <c r="BG580" s="17"/>
    </row>
    <row r="581">
      <c r="A581" s="17">
        <f>if(data_survey!C580="Nam", 0, 1)</f>
        <v>0</v>
      </c>
      <c r="B581" s="17">
        <f>IFERROR(__xludf.DUMMYFUNCTION("LET(
  t, LOWER(TRIM(data_survey!E580)),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81" s="17">
        <f>IFERROR(__xludf.DUMMYFUNCTION("LET(
  t, LOWER(TRIM(data_survey!G580)),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81" s="17">
        <f>IFERROR(__xludf.DUMMYFUNCTION("LET(
  text, LOWER(data_survey!I580),
  IFERROR(
    IFS(
      REGEXMATCH(text,""ở cùng gia đình|ở trọ cùng gia đình""), 0,
      REGEXMATCH(text,""thuê trọ""), 1,
      REGEXMATCH(text,""ở ktx""), 2,
      REGEXMATCH(text,""có nhà tại khu vực đang học|c"&amp;"ó nhà|ở riêng tại chung cư""), 3,
      REGEXMATCH(text,""ở nhà người quen""), 4
    ),
  -1)
)"),0.0)</f>
        <v>0</v>
      </c>
      <c r="E581" s="17">
        <f>IFERROR(__xludf.DUMMYFUNCTION("LET(
  t, LOWER(TRIM(data_survey!K580)),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81" s="17">
        <f>IFERROR(__xludf.DUMMYFUNCTION("LET(
  t, LOWER(TRIM(data_survey!M580)),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81" s="17">
        <f>if(data_survey!O580="Có", 1, 0)</f>
        <v>1</v>
      </c>
      <c r="H581" s="17">
        <f>if(data_survey!R580="", 0, data_survey!R580)</f>
        <v>1</v>
      </c>
      <c r="I581" s="17">
        <f>data_survey!W580</f>
        <v>40</v>
      </c>
      <c r="J581" s="17">
        <f>if(data_survey!AF580="Không áp lực", 0, if(data_survey!AF580="Có chút áp lực", 1, if(data_survey!AF580="Áp lực nhiều", 2, 3)))</f>
        <v>1</v>
      </c>
      <c r="K581" s="17">
        <f>SWITCH(data_survey!AG580,
 "Không ảnh hưởng",0,
 "Có chút ảnh hưởng",1,
 "Ảnh hưởng nhiều",2,
 "Ảnh hưởng rất nhiều",3)</f>
        <v>0</v>
      </c>
      <c r="L581" s="17">
        <f>SWITCH(data_survey!AD580,
 "Không",0,
 "Có một chút",1,
 "Rất lo lắng",2)</f>
        <v>1</v>
      </c>
      <c r="M581" s="17">
        <f>SWITCH(data_survey!AE580,
 "Không",0,
 "Có một chút",1,
 "Nhiều",2)</f>
        <v>1</v>
      </c>
      <c r="N581" s="17">
        <f>data_survey!BV580</f>
        <v>2</v>
      </c>
      <c r="O581" s="17">
        <f>SWITCH(data_survey!BY580,
 "Không",0,
 "Có",1,
 "Nhiều",2)</f>
        <v>0</v>
      </c>
      <c r="P581" s="17">
        <f>if(data_survey!BW580="Không", 0, 1)</f>
        <v>1</v>
      </c>
      <c r="Q581" s="17">
        <f>IF(OR(
ISNUMBER(SEARCH("cha",data_survey!BX580)),
ISNUMBER(SEARCH("mẹ",data_survey!BX580)),
ISNUMBER(SEARCH("ba mẹ",data_survey!BX580)),
ISNUMBER(SEARCH("bame",data_survey!BX580)),
ISNUMBER(SEARCH("gia đình",data_survey!BX580)),
ISNUMBER(SEARCH("chị",data_survey!BX580)),
ISNUMBER(SEARCH("anh",data_survey!BX580)),
ISNUMBER(SEARCH("ông bà",data_survey!BX580)),
ISNUMBER(SEARCH("giám hộ",data_survey!BX580))
),1,
IF(OR(
ISNUMBER(SEARCH("bản thân",data_survey!BX580)),
ISNUMBER(SEARCH("tự mình",data_survey!BX580)),
ISNUMBER(SEARCH("tự bản thân",data_survey!BX580)),
ISNUMBER(SEARCH("tiền đi làm",data_survey!BX580)),
ISNUMBER(SEARCH("nghiên cứu khoa học",data_survey!BX580)),
ISNUMBER(SEARCH("một nửa lo",data_survey!BX580))
),2,
IF(OR(
ISNUMBER(SEARCH("học bổng",data_survey!BX580)),
ISNUMBER(SEARCH("giảm học phí",data_survey!BX580)),
ISNUMBER(SEARCH("không cần HP",data_survey!BX580)),
ISNUMBER(SEARCH("sư phạm",data_survey!BX580))
),3,4)))</f>
        <v>1</v>
      </c>
      <c r="R581" s="17">
        <f>data_survey!AN580</f>
        <v>0</v>
      </c>
      <c r="S581" s="17">
        <f>data_survey!AJ580</f>
        <v>1</v>
      </c>
      <c r="T581" s="17">
        <f>data_survey!AJ580</f>
        <v>1</v>
      </c>
      <c r="U581" s="17">
        <f>data_survey!CI580</f>
        <v>1</v>
      </c>
      <c r="V581" s="17">
        <f>data_survey!CG580</f>
        <v>1</v>
      </c>
      <c r="W581" s="17">
        <f>data_survey!CE580</f>
        <v>1</v>
      </c>
      <c r="X581" s="17">
        <f>data_survey!CC580</f>
        <v>0</v>
      </c>
      <c r="Y581" s="17">
        <f>data_survey!CA580</f>
        <v>0</v>
      </c>
      <c r="Z581" s="17">
        <f>data_survey!BN580</f>
        <v>4</v>
      </c>
      <c r="AA581" s="17">
        <f>data_survey!BP580</f>
        <v>0</v>
      </c>
      <c r="AB581" s="17">
        <f>data_survey!BQ580</f>
        <v>1</v>
      </c>
      <c r="AC581" s="17">
        <f>data_survey!BT580</f>
        <v>1</v>
      </c>
      <c r="AD581" s="17">
        <f>data_survey!CU580</f>
        <v>1</v>
      </c>
      <c r="AE581" s="17">
        <f>data_survey!CV580</f>
        <v>1</v>
      </c>
      <c r="AF581" s="17">
        <f>data_survey!CW580</f>
        <v>0</v>
      </c>
      <c r="AG581" s="17">
        <f>data_survey!CO580</f>
        <v>0</v>
      </c>
      <c r="AH581" s="17">
        <f>data_survey!DA580</f>
        <v>0</v>
      </c>
      <c r="AI581" s="17">
        <f>data_survey!DC580</f>
        <v>0</v>
      </c>
      <c r="AJ581" s="17">
        <f>data_survey!DQ580</f>
        <v>0</v>
      </c>
      <c r="AK581" s="17">
        <f>data_survey!DF580</f>
        <v>0</v>
      </c>
      <c r="AL581" s="17">
        <f>if(AK581=1, data_survey!DN580, 0)</f>
        <v>0</v>
      </c>
      <c r="AM581" s="17">
        <f>data_survey!CM580</f>
        <v>3.5</v>
      </c>
      <c r="AN581" s="17">
        <f>data_survey!DH580</f>
        <v>0</v>
      </c>
      <c r="AO581" s="17">
        <f>data_survey!DJ580</f>
        <v>0</v>
      </c>
      <c r="AP581" s="17">
        <f>data_survey!DL580</f>
        <v>2</v>
      </c>
      <c r="AQ581" s="17">
        <f>data_survey!BC580</f>
        <v>2</v>
      </c>
      <c r="AR581" s="17">
        <f>data_survey!BD580</f>
        <v>1</v>
      </c>
      <c r="AS581" s="17">
        <f>data_survey!BE580</f>
        <v>1</v>
      </c>
      <c r="AT581" s="17">
        <f>data_survey!BF580</f>
        <v>1</v>
      </c>
      <c r="AU581" s="17">
        <f>data_survey!BG580</f>
        <v>2</v>
      </c>
      <c r="AV581" s="17">
        <f>data_survey!BH580</f>
        <v>1</v>
      </c>
      <c r="AW581" s="17">
        <f>data_survey!BI580</f>
        <v>2</v>
      </c>
      <c r="AX581" s="17">
        <f>data_survey!AP580</f>
        <v>4</v>
      </c>
      <c r="AY581" s="17">
        <f>data_survey!AQ580</f>
        <v>2</v>
      </c>
      <c r="AZ581" s="17">
        <f>data_survey!AR580</f>
        <v>2</v>
      </c>
      <c r="BA581" s="17">
        <f>data_survey!AS580</f>
        <v>3</v>
      </c>
      <c r="BB581" s="17">
        <f>data_survey!AT580</f>
        <v>2</v>
      </c>
      <c r="BC581" s="17">
        <f>data_survey!AU580</f>
        <v>3</v>
      </c>
      <c r="BD581" s="17">
        <f>data_survey!AV580</f>
        <v>4</v>
      </c>
      <c r="BE581" s="17">
        <f>data_survey!AW580</f>
        <v>4</v>
      </c>
      <c r="BF581" s="17">
        <f>data_survey!AX580</f>
        <v>2</v>
      </c>
      <c r="BG581" s="17"/>
    </row>
    <row r="582">
      <c r="A582" s="17">
        <f>if(data_survey!C581="Nam", 0, 1)</f>
        <v>0</v>
      </c>
      <c r="B582" s="17">
        <f>IFERROR(__xludf.DUMMYFUNCTION("LET(
  t, LOWER(TRIM(data_survey!E581)),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82" s="17">
        <f>IFERROR(__xludf.DUMMYFUNCTION("LET(
  t, LOWER(TRIM(data_survey!G581)),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82" s="17">
        <f>IFERROR(__xludf.DUMMYFUNCTION("LET(
  text, LOWER(data_survey!I581),
  IFERROR(
    IFS(
      REGEXMATCH(text,""ở cùng gia đình|ở trọ cùng gia đình""), 0,
      REGEXMATCH(text,""thuê trọ""), 1,
      REGEXMATCH(text,""ở ktx""), 2,
      REGEXMATCH(text,""có nhà tại khu vực đang học|c"&amp;"ó nhà|ở riêng tại chung cư""), 3,
      REGEXMATCH(text,""ở nhà người quen""), 4
    ),
  -1)
)"),2.0)</f>
        <v>2</v>
      </c>
      <c r="E582" s="17">
        <f>IFERROR(__xludf.DUMMYFUNCTION("LET(
  t, LOWER(TRIM(data_survey!K581)),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82" s="17">
        <f>IFERROR(__xludf.DUMMYFUNCTION("LET(
  t, LOWER(TRIM(data_survey!M581)),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82" s="17">
        <f>if(data_survey!O581="Có", 1, 0)</f>
        <v>0</v>
      </c>
      <c r="H582" s="17">
        <f>if(data_survey!R581="", 0, data_survey!R581)</f>
        <v>0</v>
      </c>
      <c r="I582" s="17">
        <f>data_survey!W581</f>
        <v>0</v>
      </c>
      <c r="J582" s="17">
        <f>if(data_survey!AF581="Không áp lực", 0, if(data_survey!AF581="Có chút áp lực", 1, if(data_survey!AF581="Áp lực nhiều", 2, 3)))</f>
        <v>2</v>
      </c>
      <c r="K582" s="17">
        <f>SWITCH(data_survey!AG581,
 "Không ảnh hưởng",0,
 "Có chút ảnh hưởng",1,
 "Ảnh hưởng nhiều",2,
 "Ảnh hưởng rất nhiều",3)</f>
        <v>1</v>
      </c>
      <c r="L582" s="17">
        <f>SWITCH(data_survey!AD581,
 "Không",0,
 "Có một chút",1,
 "Rất lo lắng",2)</f>
        <v>2</v>
      </c>
      <c r="M582" s="17">
        <f>SWITCH(data_survey!AE581,
 "Không",0,
 "Có một chút",1,
 "Nhiều",2)</f>
        <v>0</v>
      </c>
      <c r="N582" s="17">
        <f>data_survey!BV581</f>
        <v>3</v>
      </c>
      <c r="O582" s="17">
        <f>SWITCH(data_survey!BY581,
 "Không",0,
 "Có",1,
 "Nhiều",2)</f>
        <v>0</v>
      </c>
      <c r="P582" s="17">
        <f>if(data_survey!BW581="Không", 0, 1)</f>
        <v>1</v>
      </c>
      <c r="Q582" s="17">
        <f>IF(OR(
ISNUMBER(SEARCH("cha",data_survey!BX581)),
ISNUMBER(SEARCH("mẹ",data_survey!BX581)),
ISNUMBER(SEARCH("ba mẹ",data_survey!BX581)),
ISNUMBER(SEARCH("bame",data_survey!BX581)),
ISNUMBER(SEARCH("gia đình",data_survey!BX581)),
ISNUMBER(SEARCH("chị",data_survey!BX581)),
ISNUMBER(SEARCH("anh",data_survey!BX581)),
ISNUMBER(SEARCH("ông bà",data_survey!BX581)),
ISNUMBER(SEARCH("giám hộ",data_survey!BX581))
),1,
IF(OR(
ISNUMBER(SEARCH("bản thân",data_survey!BX581)),
ISNUMBER(SEARCH("tự mình",data_survey!BX581)),
ISNUMBER(SEARCH("tự bản thân",data_survey!BX581)),
ISNUMBER(SEARCH("tiền đi làm",data_survey!BX581)),
ISNUMBER(SEARCH("nghiên cứu khoa học",data_survey!BX581)),
ISNUMBER(SEARCH("một nửa lo",data_survey!BX581))
),2,
IF(OR(
ISNUMBER(SEARCH("học bổng",data_survey!BX581)),
ISNUMBER(SEARCH("giảm học phí",data_survey!BX581)),
ISNUMBER(SEARCH("không cần HP",data_survey!BX581)),
ISNUMBER(SEARCH("sư phạm",data_survey!BX581))
),3,4)))</f>
        <v>4</v>
      </c>
      <c r="R582" s="17">
        <f>data_survey!AN581</f>
        <v>0</v>
      </c>
      <c r="S582" s="17">
        <f>data_survey!AJ581</f>
        <v>0</v>
      </c>
      <c r="T582" s="17">
        <f>data_survey!AJ581</f>
        <v>0</v>
      </c>
      <c r="U582" s="17">
        <f>data_survey!CI581</f>
        <v>0</v>
      </c>
      <c r="V582" s="17">
        <f>data_survey!CG581</f>
        <v>0</v>
      </c>
      <c r="W582" s="17">
        <f>data_survey!CE581</f>
        <v>0</v>
      </c>
      <c r="X582" s="17">
        <f>data_survey!CC581</f>
        <v>1</v>
      </c>
      <c r="Y582" s="17">
        <f>data_survey!CA581</f>
        <v>1</v>
      </c>
      <c r="Z582" s="17">
        <f>data_survey!BN581</f>
        <v>4</v>
      </c>
      <c r="AA582" s="17">
        <f>data_survey!BP581</f>
        <v>0</v>
      </c>
      <c r="AB582" s="17">
        <f>data_survey!BQ581</f>
        <v>2</v>
      </c>
      <c r="AC582" s="17">
        <f>data_survey!BT581</f>
        <v>0</v>
      </c>
      <c r="AD582" s="17">
        <f>data_survey!CU581</f>
        <v>0</v>
      </c>
      <c r="AE582" s="17">
        <f>data_survey!CV581</f>
        <v>0</v>
      </c>
      <c r="AF582" s="17">
        <f>data_survey!CW581</f>
        <v>0</v>
      </c>
      <c r="AG582" s="17">
        <f>data_survey!CO581</f>
        <v>0</v>
      </c>
      <c r="AH582" s="17">
        <f>data_survey!DA581</f>
        <v>0</v>
      </c>
      <c r="AI582" s="17">
        <f>data_survey!DC581</f>
        <v>0</v>
      </c>
      <c r="AJ582" s="17">
        <f>data_survey!DQ581</f>
        <v>0</v>
      </c>
      <c r="AK582" s="17">
        <f>data_survey!DF581</f>
        <v>1</v>
      </c>
      <c r="AL582" s="17">
        <f>if(AK582=1, data_survey!DN581, 0)</f>
        <v>0.5</v>
      </c>
      <c r="AM582" s="17">
        <f>data_survey!CM581</f>
        <v>3.5</v>
      </c>
      <c r="AN582" s="17">
        <f>data_survey!DH581</f>
        <v>0</v>
      </c>
      <c r="AO582" s="17">
        <f>data_survey!DJ581</f>
        <v>0</v>
      </c>
      <c r="AP582" s="17">
        <f>data_survey!DL581</f>
        <v>0</v>
      </c>
      <c r="AQ582" s="17">
        <f>data_survey!BC581</f>
        <v>2</v>
      </c>
      <c r="AR582" s="17">
        <f>data_survey!BD581</f>
        <v>2</v>
      </c>
      <c r="AS582" s="17">
        <f>data_survey!BE581</f>
        <v>2</v>
      </c>
      <c r="AT582" s="17">
        <f>data_survey!BF581</f>
        <v>1</v>
      </c>
      <c r="AU582" s="17">
        <f>data_survey!BG581</f>
        <v>2</v>
      </c>
      <c r="AV582" s="17">
        <f>data_survey!BH581</f>
        <v>2</v>
      </c>
      <c r="AW582" s="17">
        <f>data_survey!BI581</f>
        <v>2</v>
      </c>
      <c r="AX582" s="17">
        <f>data_survey!AP581</f>
        <v>1</v>
      </c>
      <c r="AY582" s="17">
        <f>data_survey!AQ581</f>
        <v>2</v>
      </c>
      <c r="AZ582" s="17">
        <f>data_survey!AR581</f>
        <v>2</v>
      </c>
      <c r="BA582" s="17">
        <f>data_survey!AS581</f>
        <v>2</v>
      </c>
      <c r="BB582" s="17">
        <f>data_survey!AT581</f>
        <v>3</v>
      </c>
      <c r="BC582" s="17">
        <f>data_survey!AU581</f>
        <v>2</v>
      </c>
      <c r="BD582" s="17">
        <f>data_survey!AV581</f>
        <v>3</v>
      </c>
      <c r="BE582" s="17">
        <f>data_survey!AW581</f>
        <v>2</v>
      </c>
      <c r="BF582" s="17">
        <f>data_survey!AX581</f>
        <v>2</v>
      </c>
      <c r="BG582" s="17"/>
    </row>
    <row r="583">
      <c r="A583" s="17">
        <f>if(data_survey!C582="Nam", 0, 1)</f>
        <v>0</v>
      </c>
      <c r="B583" s="17">
        <f>IFERROR(__xludf.DUMMYFUNCTION("LET(
  t, LOWER(TRIM(data_survey!E582)),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83" s="17">
        <f>IFERROR(__xludf.DUMMYFUNCTION("LET(
  t, LOWER(TRIM(data_survey!G582)),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83" s="17">
        <f>IFERROR(__xludf.DUMMYFUNCTION("LET(
  text, LOWER(data_survey!I582),
  IFERROR(
    IFS(
      REGEXMATCH(text,""ở cùng gia đình|ở trọ cùng gia đình""), 0,
      REGEXMATCH(text,""thuê trọ""), 1,
      REGEXMATCH(text,""ở ktx""), 2,
      REGEXMATCH(text,""có nhà tại khu vực đang học|c"&amp;"ó nhà|ở riêng tại chung cư""), 3,
      REGEXMATCH(text,""ở nhà người quen""), 4
    ),
  -1)
)"),0.0)</f>
        <v>0</v>
      </c>
      <c r="E583" s="17">
        <f>IFERROR(__xludf.DUMMYFUNCTION("LET(
  t, LOWER(TRIM(data_survey!K582)),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83" s="17">
        <f>IFERROR(__xludf.DUMMYFUNCTION("LET(
  t, LOWER(TRIM(data_survey!M582)),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83" s="17">
        <f>if(data_survey!O582="Có", 1, 0)</f>
        <v>1</v>
      </c>
      <c r="H583" s="17">
        <f>if(data_survey!R582="", 0, data_survey!R582)</f>
        <v>1</v>
      </c>
      <c r="I583" s="17">
        <f>data_survey!W582</f>
        <v>5</v>
      </c>
      <c r="J583" s="17">
        <f>if(data_survey!AF582="Không áp lực", 0, if(data_survey!AF582="Có chút áp lực", 1, if(data_survey!AF582="Áp lực nhiều", 2, 3)))</f>
        <v>2</v>
      </c>
      <c r="K583" s="17">
        <f>SWITCH(data_survey!AG582,
 "Không ảnh hưởng",0,
 "Có chút ảnh hưởng",1,
 "Ảnh hưởng nhiều",2,
 "Ảnh hưởng rất nhiều",3)</f>
        <v>0</v>
      </c>
      <c r="L583" s="17">
        <f>SWITCH(data_survey!AD582,
 "Không",0,
 "Có một chút",1,
 "Rất lo lắng",2)</f>
        <v>2</v>
      </c>
      <c r="M583" s="17">
        <f>SWITCH(data_survey!AE582,
 "Không",0,
 "Có một chút",1,
 "Nhiều",2)</f>
        <v>1</v>
      </c>
      <c r="N583" s="17">
        <f>data_survey!BV582</f>
        <v>3</v>
      </c>
      <c r="O583" s="17">
        <f>SWITCH(data_survey!BY582,
 "Không",0,
 "Có",1,
 "Nhiều",2)</f>
        <v>0</v>
      </c>
      <c r="P583" s="17">
        <f>if(data_survey!BW582="Không", 0, 1)</f>
        <v>0</v>
      </c>
      <c r="Q583" s="17">
        <f>IF(OR(
ISNUMBER(SEARCH("cha",data_survey!BX582)),
ISNUMBER(SEARCH("mẹ",data_survey!BX582)),
ISNUMBER(SEARCH("ba mẹ",data_survey!BX582)),
ISNUMBER(SEARCH("bame",data_survey!BX582)),
ISNUMBER(SEARCH("gia đình",data_survey!BX582)),
ISNUMBER(SEARCH("chị",data_survey!BX582)),
ISNUMBER(SEARCH("anh",data_survey!BX582)),
ISNUMBER(SEARCH("ông bà",data_survey!BX582)),
ISNUMBER(SEARCH("giám hộ",data_survey!BX582))
),1,
IF(OR(
ISNUMBER(SEARCH("bản thân",data_survey!BX582)),
ISNUMBER(SEARCH("tự mình",data_survey!BX582)),
ISNUMBER(SEARCH("tự bản thân",data_survey!BX582)),
ISNUMBER(SEARCH("tiền đi làm",data_survey!BX582)),
ISNUMBER(SEARCH("nghiên cứu khoa học",data_survey!BX582)),
ISNUMBER(SEARCH("một nửa lo",data_survey!BX582))
),2,
IF(OR(
ISNUMBER(SEARCH("học bổng",data_survey!BX582)),
ISNUMBER(SEARCH("giảm học phí",data_survey!BX582)),
ISNUMBER(SEARCH("không cần HP",data_survey!BX582)),
ISNUMBER(SEARCH("sư phạm",data_survey!BX582))
),3,4)))</f>
        <v>1</v>
      </c>
      <c r="R583" s="17">
        <f>data_survey!AN582</f>
        <v>2</v>
      </c>
      <c r="S583" s="17">
        <f>data_survey!AJ582</f>
        <v>0</v>
      </c>
      <c r="T583" s="17">
        <f>data_survey!AJ582</f>
        <v>0</v>
      </c>
      <c r="U583" s="17">
        <f>data_survey!CI582</f>
        <v>2</v>
      </c>
      <c r="V583" s="17">
        <f>data_survey!CG582</f>
        <v>2</v>
      </c>
      <c r="W583" s="17">
        <f>data_survey!CE582</f>
        <v>2</v>
      </c>
      <c r="X583" s="17">
        <f>data_survey!CC582</f>
        <v>2</v>
      </c>
      <c r="Y583" s="17">
        <f>data_survey!CA582</f>
        <v>1</v>
      </c>
      <c r="Z583" s="17">
        <f>data_survey!BN582</f>
        <v>1</v>
      </c>
      <c r="AA583" s="17">
        <f>data_survey!BP582</f>
        <v>0</v>
      </c>
      <c r="AB583" s="17">
        <f>data_survey!BQ582</f>
        <v>5</v>
      </c>
      <c r="AC583" s="17">
        <f>data_survey!BT582</f>
        <v>1</v>
      </c>
      <c r="AD583" s="17">
        <f>data_survey!CU582</f>
        <v>1</v>
      </c>
      <c r="AE583" s="17">
        <f>data_survey!CV582</f>
        <v>1</v>
      </c>
      <c r="AF583" s="17">
        <f>data_survey!CW582</f>
        <v>0</v>
      </c>
      <c r="AG583" s="17">
        <f>data_survey!CO582</f>
        <v>0</v>
      </c>
      <c r="AH583" s="17">
        <f>data_survey!DA582</f>
        <v>0</v>
      </c>
      <c r="AI583" s="17">
        <f>data_survey!DC582</f>
        <v>0</v>
      </c>
      <c r="AJ583" s="17">
        <f>data_survey!DQ582</f>
        <v>0</v>
      </c>
      <c r="AK583" s="17">
        <f>data_survey!DF582</f>
        <v>1</v>
      </c>
      <c r="AL583" s="17">
        <f>if(AK583=1, data_survey!DN582, 0)</f>
        <v>1.5</v>
      </c>
      <c r="AM583" s="17">
        <f>data_survey!CM582</f>
        <v>0.33</v>
      </c>
      <c r="AN583" s="17">
        <f>data_survey!DH582</f>
        <v>0</v>
      </c>
      <c r="AO583" s="17">
        <f>data_survey!DJ582</f>
        <v>0</v>
      </c>
      <c r="AP583" s="17">
        <f>data_survey!DL582</f>
        <v>0</v>
      </c>
      <c r="AQ583" s="17">
        <f>data_survey!BC582</f>
        <v>1</v>
      </c>
      <c r="AR583" s="17">
        <f>data_survey!BD582</f>
        <v>1</v>
      </c>
      <c r="AS583" s="17">
        <f>data_survey!BE582</f>
        <v>1</v>
      </c>
      <c r="AT583" s="17">
        <f>data_survey!BF582</f>
        <v>1</v>
      </c>
      <c r="AU583" s="17">
        <f>data_survey!BG582</f>
        <v>1</v>
      </c>
      <c r="AV583" s="17">
        <f>data_survey!BH582</f>
        <v>1</v>
      </c>
      <c r="AW583" s="17">
        <f>data_survey!BI582</f>
        <v>1</v>
      </c>
      <c r="AX583" s="17">
        <f>data_survey!AP582</f>
        <v>1</v>
      </c>
      <c r="AY583" s="17">
        <f>data_survey!AQ582</f>
        <v>2</v>
      </c>
      <c r="AZ583" s="17">
        <f>data_survey!AR582</f>
        <v>1</v>
      </c>
      <c r="BA583" s="17">
        <f>data_survey!AS582</f>
        <v>1</v>
      </c>
      <c r="BB583" s="17">
        <f>data_survey!AT582</f>
        <v>1</v>
      </c>
      <c r="BC583" s="17">
        <f>data_survey!AU582</f>
        <v>4</v>
      </c>
      <c r="BD583" s="17">
        <f>data_survey!AV582</f>
        <v>1</v>
      </c>
      <c r="BE583" s="17">
        <f>data_survey!AW582</f>
        <v>1</v>
      </c>
      <c r="BF583" s="17">
        <f>data_survey!AX582</f>
        <v>1</v>
      </c>
      <c r="BG583" s="17"/>
    </row>
    <row r="584">
      <c r="A584" s="17">
        <f>if(data_survey!C583="Nam", 0, 1)</f>
        <v>0</v>
      </c>
      <c r="B584" s="17">
        <f>IFERROR(__xludf.DUMMYFUNCTION("LET(
  t, LOWER(TRIM(data_survey!E583)),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84" s="17">
        <f>IFERROR(__xludf.DUMMYFUNCTION("LET(
  t, LOWER(TRIM(data_survey!G583)),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84" s="17">
        <f>IFERROR(__xludf.DUMMYFUNCTION("LET(
  text, LOWER(data_survey!I583),
  IFERROR(
    IFS(
      REGEXMATCH(text,""ở cùng gia đình|ở trọ cùng gia đình""), 0,
      REGEXMATCH(text,""thuê trọ""), 1,
      REGEXMATCH(text,""ở ktx""), 2,
      REGEXMATCH(text,""có nhà tại khu vực đang học|c"&amp;"ó nhà|ở riêng tại chung cư""), 3,
      REGEXMATCH(text,""ở nhà người quen""), 4
    ),
  -1)
)"),0.0)</f>
        <v>0</v>
      </c>
      <c r="E584" s="17">
        <f>IFERROR(__xludf.DUMMYFUNCTION("LET(
  t, LOWER(TRIM(data_survey!K583)),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84" s="17">
        <f>IFERROR(__xludf.DUMMYFUNCTION("LET(
  t, LOWER(TRIM(data_survey!M583)),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84" s="17">
        <f>if(data_survey!O583="Có", 1, 0)</f>
        <v>1</v>
      </c>
      <c r="H584" s="17">
        <f>if(data_survey!R583="", 0, data_survey!R583)</f>
        <v>1</v>
      </c>
      <c r="I584" s="17">
        <f>data_survey!W583</f>
        <v>15</v>
      </c>
      <c r="J584" s="17">
        <f>if(data_survey!AF583="Không áp lực", 0, if(data_survey!AF583="Có chút áp lực", 1, if(data_survey!AF583="Áp lực nhiều", 2, 3)))</f>
        <v>2</v>
      </c>
      <c r="K584" s="17">
        <f>SWITCH(data_survey!AG583,
 "Không ảnh hưởng",0,
 "Có chút ảnh hưởng",1,
 "Ảnh hưởng nhiều",2,
 "Ảnh hưởng rất nhiều",3)</f>
        <v>1</v>
      </c>
      <c r="L584" s="17">
        <f>SWITCH(data_survey!AD583,
 "Không",0,
 "Có một chút",1,
 "Rất lo lắng",2)</f>
        <v>2</v>
      </c>
      <c r="M584" s="17">
        <f>SWITCH(data_survey!AE583,
 "Không",0,
 "Có một chút",1,
 "Nhiều",2)</f>
        <v>1</v>
      </c>
      <c r="N584" s="17">
        <f>data_survey!BV583</f>
        <v>3</v>
      </c>
      <c r="O584" s="17">
        <f>SWITCH(data_survey!BY583,
 "Không",0,
 "Có",1,
 "Nhiều",2)</f>
        <v>0</v>
      </c>
      <c r="P584" s="17">
        <f>if(data_survey!BW583="Không", 0, 1)</f>
        <v>1</v>
      </c>
      <c r="Q584" s="17">
        <f>IF(OR(
ISNUMBER(SEARCH("cha",data_survey!BX583)),
ISNUMBER(SEARCH("mẹ",data_survey!BX583)),
ISNUMBER(SEARCH("ba mẹ",data_survey!BX583)),
ISNUMBER(SEARCH("bame",data_survey!BX583)),
ISNUMBER(SEARCH("gia đình",data_survey!BX583)),
ISNUMBER(SEARCH("chị",data_survey!BX583)),
ISNUMBER(SEARCH("anh",data_survey!BX583)),
ISNUMBER(SEARCH("ông bà",data_survey!BX583)),
ISNUMBER(SEARCH("giám hộ",data_survey!BX583))
),1,
IF(OR(
ISNUMBER(SEARCH("bản thân",data_survey!BX583)),
ISNUMBER(SEARCH("tự mình",data_survey!BX583)),
ISNUMBER(SEARCH("tự bản thân",data_survey!BX583)),
ISNUMBER(SEARCH("tiền đi làm",data_survey!BX583)),
ISNUMBER(SEARCH("nghiên cứu khoa học",data_survey!BX583)),
ISNUMBER(SEARCH("một nửa lo",data_survey!BX583))
),2,
IF(OR(
ISNUMBER(SEARCH("học bổng",data_survey!BX583)),
ISNUMBER(SEARCH("giảm học phí",data_survey!BX583)),
ISNUMBER(SEARCH("không cần HP",data_survey!BX583)),
ISNUMBER(SEARCH("sư phạm",data_survey!BX583))
),3,4)))</f>
        <v>1</v>
      </c>
      <c r="R584" s="17">
        <f>data_survey!AN583</f>
        <v>0</v>
      </c>
      <c r="S584" s="17">
        <f>data_survey!AJ583</f>
        <v>0</v>
      </c>
      <c r="T584" s="17">
        <f>data_survey!AJ583</f>
        <v>0</v>
      </c>
      <c r="U584" s="17">
        <f>data_survey!CI583</f>
        <v>1</v>
      </c>
      <c r="V584" s="17">
        <f>data_survey!CG583</f>
        <v>1</v>
      </c>
      <c r="W584" s="17">
        <f>data_survey!CE583</f>
        <v>0</v>
      </c>
      <c r="X584" s="17">
        <f>data_survey!CC583</f>
        <v>1</v>
      </c>
      <c r="Y584" s="17">
        <f>data_survey!CA583</f>
        <v>1</v>
      </c>
      <c r="Z584" s="17">
        <f>data_survey!BN583</f>
        <v>2</v>
      </c>
      <c r="AA584" s="17">
        <f>data_survey!BP583</f>
        <v>0</v>
      </c>
      <c r="AB584" s="17">
        <f>data_survey!BQ583</f>
        <v>1</v>
      </c>
      <c r="AC584" s="17">
        <f>data_survey!BT583</f>
        <v>0</v>
      </c>
      <c r="AD584" s="17">
        <f>data_survey!CU583</f>
        <v>0</v>
      </c>
      <c r="AE584" s="17">
        <f>data_survey!CV583</f>
        <v>0</v>
      </c>
      <c r="AF584" s="17">
        <f>data_survey!CW583</f>
        <v>0</v>
      </c>
      <c r="AG584" s="17">
        <f>data_survey!CO583</f>
        <v>1</v>
      </c>
      <c r="AH584" s="17">
        <f>data_survey!DA583</f>
        <v>0</v>
      </c>
      <c r="AI584" s="17">
        <f>data_survey!DC583</f>
        <v>0</v>
      </c>
      <c r="AJ584" s="17">
        <f>data_survey!DQ583</f>
        <v>0</v>
      </c>
      <c r="AK584" s="17">
        <f>data_survey!DF583</f>
        <v>1</v>
      </c>
      <c r="AL584" s="17">
        <f>if(AK584=1, data_survey!DN583, 0)</f>
        <v>5</v>
      </c>
      <c r="AM584" s="17">
        <f>data_survey!CM583</f>
        <v>0.75</v>
      </c>
      <c r="AN584" s="17">
        <f>data_survey!DH583</f>
        <v>0</v>
      </c>
      <c r="AO584" s="17">
        <f>data_survey!DJ583</f>
        <v>0</v>
      </c>
      <c r="AP584" s="17">
        <f>data_survey!DL583</f>
        <v>0</v>
      </c>
      <c r="AQ584" s="17">
        <f>data_survey!BC583</f>
        <v>2</v>
      </c>
      <c r="AR584" s="17">
        <f>data_survey!BD583</f>
        <v>1</v>
      </c>
      <c r="AS584" s="17">
        <f>data_survey!BE583</f>
        <v>1</v>
      </c>
      <c r="AT584" s="17">
        <f>data_survey!BF583</f>
        <v>1</v>
      </c>
      <c r="AU584" s="17">
        <f>data_survey!BG583</f>
        <v>1</v>
      </c>
      <c r="AV584" s="17">
        <f>data_survey!BH583</f>
        <v>1</v>
      </c>
      <c r="AW584" s="17">
        <f>data_survey!BI583</f>
        <v>1</v>
      </c>
      <c r="AX584" s="17">
        <f>data_survey!AP583</f>
        <v>1</v>
      </c>
      <c r="AY584" s="17">
        <f>data_survey!AQ583</f>
        <v>2</v>
      </c>
      <c r="AZ584" s="17">
        <f>data_survey!AR583</f>
        <v>1</v>
      </c>
      <c r="BA584" s="17">
        <f>data_survey!AS583</f>
        <v>2</v>
      </c>
      <c r="BB584" s="17">
        <f>data_survey!AT583</f>
        <v>1</v>
      </c>
      <c r="BC584" s="17">
        <f>data_survey!AU583</f>
        <v>2</v>
      </c>
      <c r="BD584" s="17">
        <f>data_survey!AV583</f>
        <v>1</v>
      </c>
      <c r="BE584" s="17">
        <f>data_survey!AW583</f>
        <v>1</v>
      </c>
      <c r="BF584" s="17">
        <f>data_survey!AX583</f>
        <v>1</v>
      </c>
      <c r="BG584" s="17"/>
    </row>
    <row r="585">
      <c r="A585" s="17">
        <f>if(data_survey!C584="Nam", 0, 1)</f>
        <v>0</v>
      </c>
      <c r="B585" s="17">
        <f>IFERROR(__xludf.DUMMYFUNCTION("LET(
  t, LOWER(TRIM(data_survey!E584)),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85" s="17">
        <f>IFERROR(__xludf.DUMMYFUNCTION("LET(
  t, LOWER(TRIM(data_survey!G584)),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585" s="17">
        <f>IFERROR(__xludf.DUMMYFUNCTION("LET(
  text, LOWER(data_survey!I584),
  IFERROR(
    IFS(
      REGEXMATCH(text,""ở cùng gia đình|ở trọ cùng gia đình""), 0,
      REGEXMATCH(text,""thuê trọ""), 1,
      REGEXMATCH(text,""ở ktx""), 2,
      REGEXMATCH(text,""có nhà tại khu vực đang học|c"&amp;"ó nhà|ở riêng tại chung cư""), 3,
      REGEXMATCH(text,""ở nhà người quen""), 4
    ),
  -1)
)"),0.0)</f>
        <v>0</v>
      </c>
      <c r="E585" s="17">
        <f>IFERROR(__xludf.DUMMYFUNCTION("LET(
  t, LOWER(TRIM(data_survey!K584)),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85" s="17">
        <f>IFERROR(__xludf.DUMMYFUNCTION("LET(
  t, LOWER(TRIM(data_survey!M584)),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85" s="17">
        <f>if(data_survey!O584="Có", 1, 0)</f>
        <v>1</v>
      </c>
      <c r="H585" s="17">
        <f>if(data_survey!R584="", 0, data_survey!R584)</f>
        <v>1</v>
      </c>
      <c r="I585" s="17">
        <f>data_survey!W584</f>
        <v>0</v>
      </c>
      <c r="J585" s="17">
        <f>if(data_survey!AF584="Không áp lực", 0, if(data_survey!AF584="Có chút áp lực", 1, if(data_survey!AF584="Áp lực nhiều", 2, 3)))</f>
        <v>0</v>
      </c>
      <c r="K585" s="17">
        <f>SWITCH(data_survey!AG584,
 "Không ảnh hưởng",0,
 "Có chút ảnh hưởng",1,
 "Ảnh hưởng nhiều",2,
 "Ảnh hưởng rất nhiều",3)</f>
        <v>0</v>
      </c>
      <c r="L585" s="17">
        <f>SWITCH(data_survey!AD584,
 "Không",0,
 "Có một chút",1,
 "Rất lo lắng",2)</f>
        <v>1</v>
      </c>
      <c r="M585" s="17">
        <f>SWITCH(data_survey!AE584,
 "Không",0,
 "Có một chút",1,
 "Nhiều",2)</f>
        <v>0</v>
      </c>
      <c r="N585" s="17">
        <f>data_survey!BV584</f>
        <v>5</v>
      </c>
      <c r="O585" s="17">
        <f>SWITCH(data_survey!BY584,
 "Không",0,
 "Có",1,
 "Nhiều",2)</f>
        <v>0</v>
      </c>
      <c r="P585" s="17">
        <f>if(data_survey!BW584="Không", 0, 1)</f>
        <v>0</v>
      </c>
      <c r="Q585" s="17">
        <f>IF(OR(
ISNUMBER(SEARCH("cha",data_survey!BX584)),
ISNUMBER(SEARCH("mẹ",data_survey!BX584)),
ISNUMBER(SEARCH("ba mẹ",data_survey!BX584)),
ISNUMBER(SEARCH("bame",data_survey!BX584)),
ISNUMBER(SEARCH("gia đình",data_survey!BX584)),
ISNUMBER(SEARCH("chị",data_survey!BX584)),
ISNUMBER(SEARCH("anh",data_survey!BX584)),
ISNUMBER(SEARCH("ông bà",data_survey!BX584)),
ISNUMBER(SEARCH("giám hộ",data_survey!BX584))
),1,
IF(OR(
ISNUMBER(SEARCH("bản thân",data_survey!BX584)),
ISNUMBER(SEARCH("tự mình",data_survey!BX584)),
ISNUMBER(SEARCH("tự bản thân",data_survey!BX584)),
ISNUMBER(SEARCH("tiền đi làm",data_survey!BX584)),
ISNUMBER(SEARCH("nghiên cứu khoa học",data_survey!BX584)),
ISNUMBER(SEARCH("một nửa lo",data_survey!BX584))
),2,
IF(OR(
ISNUMBER(SEARCH("học bổng",data_survey!BX584)),
ISNUMBER(SEARCH("giảm học phí",data_survey!BX584)),
ISNUMBER(SEARCH("không cần HP",data_survey!BX584)),
ISNUMBER(SEARCH("sư phạm",data_survey!BX584))
),3,4)))</f>
        <v>1</v>
      </c>
      <c r="R585" s="17">
        <f>data_survey!AN584</f>
        <v>0</v>
      </c>
      <c r="S585" s="17">
        <f>data_survey!AJ584</f>
        <v>2</v>
      </c>
      <c r="T585" s="17">
        <f>data_survey!AJ584</f>
        <v>2</v>
      </c>
      <c r="U585" s="17">
        <f>data_survey!CI584</f>
        <v>0</v>
      </c>
      <c r="V585" s="17">
        <f>data_survey!CG584</f>
        <v>0</v>
      </c>
      <c r="W585" s="17">
        <f>data_survey!CE584</f>
        <v>1</v>
      </c>
      <c r="X585" s="17">
        <f>data_survey!CC584</f>
        <v>0</v>
      </c>
      <c r="Y585" s="17">
        <f>data_survey!CA584</f>
        <v>0</v>
      </c>
      <c r="Z585" s="17">
        <f>data_survey!BN584</f>
        <v>1</v>
      </c>
      <c r="AA585" s="17">
        <f>data_survey!BP584</f>
        <v>0</v>
      </c>
      <c r="AB585" s="17">
        <f>data_survey!BQ584</f>
        <v>1</v>
      </c>
      <c r="AC585" s="17">
        <f>data_survey!BT584</f>
        <v>0</v>
      </c>
      <c r="AD585" s="17">
        <f>data_survey!CU584</f>
        <v>1</v>
      </c>
      <c r="AE585" s="17">
        <f>data_survey!CV584</f>
        <v>1</v>
      </c>
      <c r="AF585" s="17">
        <f>data_survey!CW584</f>
        <v>0</v>
      </c>
      <c r="AG585" s="17">
        <f>data_survey!CO584</f>
        <v>0</v>
      </c>
      <c r="AH585" s="17">
        <f>data_survey!DA584</f>
        <v>0</v>
      </c>
      <c r="AI585" s="17">
        <f>data_survey!DC584</f>
        <v>0</v>
      </c>
      <c r="AJ585" s="17">
        <f>data_survey!DQ584</f>
        <v>0</v>
      </c>
      <c r="AK585" s="17">
        <f>data_survey!DF584</f>
        <v>1</v>
      </c>
      <c r="AL585" s="17">
        <f>if(AK585=1, data_survey!DN584, 0)</f>
        <v>5</v>
      </c>
      <c r="AM585" s="17">
        <f>data_survey!CM584</f>
        <v>1.5</v>
      </c>
      <c r="AN585" s="17">
        <f>data_survey!DH584</f>
        <v>1</v>
      </c>
      <c r="AO585" s="17">
        <f>data_survey!DJ584</f>
        <v>0</v>
      </c>
      <c r="AP585" s="17">
        <f>data_survey!DL584</f>
        <v>0</v>
      </c>
      <c r="AQ585" s="17">
        <f>data_survey!BC584</f>
        <v>1</v>
      </c>
      <c r="AR585" s="17">
        <f>data_survey!BD584</f>
        <v>1</v>
      </c>
      <c r="AS585" s="17">
        <f>data_survey!BE584</f>
        <v>1</v>
      </c>
      <c r="AT585" s="17">
        <f>data_survey!BF584</f>
        <v>1</v>
      </c>
      <c r="AU585" s="17">
        <f>data_survey!BG584</f>
        <v>1</v>
      </c>
      <c r="AV585" s="17">
        <f>data_survey!BH584</f>
        <v>1</v>
      </c>
      <c r="AW585" s="17">
        <f>data_survey!BI584</f>
        <v>1</v>
      </c>
      <c r="AX585" s="17">
        <f>data_survey!AP584</f>
        <v>1</v>
      </c>
      <c r="AY585" s="17">
        <f>data_survey!AQ584</f>
        <v>1</v>
      </c>
      <c r="AZ585" s="17">
        <f>data_survey!AR584</f>
        <v>1</v>
      </c>
      <c r="BA585" s="17">
        <f>data_survey!AS584</f>
        <v>1</v>
      </c>
      <c r="BB585" s="17">
        <f>data_survey!AT584</f>
        <v>1</v>
      </c>
      <c r="BC585" s="17">
        <f>data_survey!AU584</f>
        <v>1</v>
      </c>
      <c r="BD585" s="17">
        <f>data_survey!AV584</f>
        <v>1</v>
      </c>
      <c r="BE585" s="17">
        <f>data_survey!AW584</f>
        <v>1</v>
      </c>
      <c r="BF585" s="17">
        <f>data_survey!AX584</f>
        <v>1</v>
      </c>
      <c r="BG585" s="17"/>
    </row>
    <row r="586">
      <c r="A586" s="17">
        <f>if(data_survey!C585="Nam", 0, 1)</f>
        <v>0</v>
      </c>
      <c r="B586" s="17">
        <f>IFERROR(__xludf.DUMMYFUNCTION("LET(
  t, LOWER(TRIM(data_survey!E585)),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586" s="17">
        <f>IFERROR(__xludf.DUMMYFUNCTION("LET(
  t, LOWER(TRIM(data_survey!G585)),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86" s="17">
        <f>IFERROR(__xludf.DUMMYFUNCTION("LET(
  text, LOWER(data_survey!I585),
  IFERROR(
    IFS(
      REGEXMATCH(text,""ở cùng gia đình|ở trọ cùng gia đình""), 0,
      REGEXMATCH(text,""thuê trọ""), 1,
      REGEXMATCH(text,""ở ktx""), 2,
      REGEXMATCH(text,""có nhà tại khu vực đang học|c"&amp;"ó nhà|ở riêng tại chung cư""), 3,
      REGEXMATCH(text,""ở nhà người quen""), 4
    ),
  -1)
)"),2.0)</f>
        <v>2</v>
      </c>
      <c r="E586" s="17">
        <f>IFERROR(__xludf.DUMMYFUNCTION("LET(
  t, LOWER(TRIM(data_survey!K585)),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86" s="17">
        <f>IFERROR(__xludf.DUMMYFUNCTION("LET(
  t, LOWER(TRIM(data_survey!M585)),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86" s="17">
        <f>if(data_survey!O585="Có", 1, 0)</f>
        <v>1</v>
      </c>
      <c r="H586" s="17">
        <f>if(data_survey!R585="", 0, data_survey!R585)</f>
        <v>1</v>
      </c>
      <c r="I586" s="17">
        <f>data_survey!W585</f>
        <v>40</v>
      </c>
      <c r="J586" s="17">
        <f>if(data_survey!AF585="Không áp lực", 0, if(data_survey!AF585="Có chút áp lực", 1, if(data_survey!AF585="Áp lực nhiều", 2, 3)))</f>
        <v>1</v>
      </c>
      <c r="K586" s="17">
        <f>SWITCH(data_survey!AG585,
 "Không ảnh hưởng",0,
 "Có chút ảnh hưởng",1,
 "Ảnh hưởng nhiều",2,
 "Ảnh hưởng rất nhiều",3)</f>
        <v>0</v>
      </c>
      <c r="L586" s="17">
        <f>SWITCH(data_survey!AD585,
 "Không",0,
 "Có một chút",1,
 "Rất lo lắng",2)</f>
        <v>0</v>
      </c>
      <c r="M586" s="17">
        <f>SWITCH(data_survey!AE585,
 "Không",0,
 "Có một chút",1,
 "Nhiều",2)</f>
        <v>0</v>
      </c>
      <c r="N586" s="17">
        <f>data_survey!BV585</f>
        <v>3</v>
      </c>
      <c r="O586" s="17">
        <f>SWITCH(data_survey!BY585,
 "Không",0,
 "Có",1,
 "Nhiều",2)</f>
        <v>0</v>
      </c>
      <c r="P586" s="17">
        <f>if(data_survey!BW585="Không", 0, 1)</f>
        <v>0</v>
      </c>
      <c r="Q586" s="17">
        <f>IF(OR(
ISNUMBER(SEARCH("cha",data_survey!BX585)),
ISNUMBER(SEARCH("mẹ",data_survey!BX585)),
ISNUMBER(SEARCH("ba mẹ",data_survey!BX585)),
ISNUMBER(SEARCH("bame",data_survey!BX585)),
ISNUMBER(SEARCH("gia đình",data_survey!BX585)),
ISNUMBER(SEARCH("chị",data_survey!BX585)),
ISNUMBER(SEARCH("anh",data_survey!BX585)),
ISNUMBER(SEARCH("ông bà",data_survey!BX585)),
ISNUMBER(SEARCH("giám hộ",data_survey!BX585))
),1,
IF(OR(
ISNUMBER(SEARCH("bản thân",data_survey!BX585)),
ISNUMBER(SEARCH("tự mình",data_survey!BX585)),
ISNUMBER(SEARCH("tự bản thân",data_survey!BX585)),
ISNUMBER(SEARCH("tiền đi làm",data_survey!BX585)),
ISNUMBER(SEARCH("nghiên cứu khoa học",data_survey!BX585)),
ISNUMBER(SEARCH("một nửa lo",data_survey!BX585))
),2,
IF(OR(
ISNUMBER(SEARCH("học bổng",data_survey!BX585)),
ISNUMBER(SEARCH("giảm học phí",data_survey!BX585)),
ISNUMBER(SEARCH("không cần HP",data_survey!BX585)),
ISNUMBER(SEARCH("sư phạm",data_survey!BX585))
),3,4)))</f>
        <v>1</v>
      </c>
      <c r="R586" s="17">
        <f>data_survey!AN585</f>
        <v>0</v>
      </c>
      <c r="S586" s="17">
        <f>data_survey!AJ585</f>
        <v>1</v>
      </c>
      <c r="T586" s="17">
        <f>data_survey!AJ585</f>
        <v>1</v>
      </c>
      <c r="U586" s="17">
        <f>data_survey!CI585</f>
        <v>0</v>
      </c>
      <c r="V586" s="17">
        <f>data_survey!CG585</f>
        <v>0</v>
      </c>
      <c r="W586" s="17">
        <f>data_survey!CE585</f>
        <v>0</v>
      </c>
      <c r="X586" s="17">
        <f>data_survey!CC585</f>
        <v>1</v>
      </c>
      <c r="Y586" s="17">
        <f>data_survey!CA585</f>
        <v>0</v>
      </c>
      <c r="Z586" s="17">
        <f>data_survey!BN585</f>
        <v>1</v>
      </c>
      <c r="AA586" s="17">
        <f>data_survey!BP585</f>
        <v>0</v>
      </c>
      <c r="AB586" s="17">
        <f>data_survey!BQ585</f>
        <v>3</v>
      </c>
      <c r="AC586" s="17">
        <f>data_survey!BT585</f>
        <v>0</v>
      </c>
      <c r="AD586" s="17">
        <f>data_survey!CU585</f>
        <v>0</v>
      </c>
      <c r="AE586" s="17">
        <f>data_survey!CV585</f>
        <v>1</v>
      </c>
      <c r="AF586" s="17">
        <f>data_survey!CW585</f>
        <v>0</v>
      </c>
      <c r="AG586" s="17">
        <f>data_survey!CO585</f>
        <v>0</v>
      </c>
      <c r="AH586" s="17">
        <f>data_survey!DA585</f>
        <v>0</v>
      </c>
      <c r="AI586" s="17">
        <f>data_survey!DC585</f>
        <v>0</v>
      </c>
      <c r="AJ586" s="17">
        <f>data_survey!DQ585</f>
        <v>0</v>
      </c>
      <c r="AK586" s="17">
        <f>data_survey!DF585</f>
        <v>1</v>
      </c>
      <c r="AL586" s="17">
        <f>if(AK586=1, data_survey!DN585, 0)</f>
        <v>1.5</v>
      </c>
      <c r="AM586" s="17">
        <f>data_survey!CM585</f>
        <v>0.75</v>
      </c>
      <c r="AN586" s="17">
        <f>data_survey!DH585</f>
        <v>0</v>
      </c>
      <c r="AO586" s="17">
        <f>data_survey!DJ585</f>
        <v>0</v>
      </c>
      <c r="AP586" s="17">
        <f>data_survey!DL585</f>
        <v>0</v>
      </c>
      <c r="AQ586" s="17">
        <f>data_survey!BC585</f>
        <v>1</v>
      </c>
      <c r="AR586" s="17">
        <f>data_survey!BD585</f>
        <v>1</v>
      </c>
      <c r="AS586" s="17">
        <f>data_survey!BE585</f>
        <v>3</v>
      </c>
      <c r="AT586" s="17">
        <f>data_survey!BF585</f>
        <v>2</v>
      </c>
      <c r="AU586" s="17">
        <f>data_survey!BG585</f>
        <v>1</v>
      </c>
      <c r="AV586" s="17">
        <f>data_survey!BH585</f>
        <v>1</v>
      </c>
      <c r="AW586" s="17">
        <f>data_survey!BI585</f>
        <v>2</v>
      </c>
      <c r="AX586" s="17">
        <f>data_survey!AP585</f>
        <v>1</v>
      </c>
      <c r="AY586" s="17">
        <f>data_survey!AQ585</f>
        <v>2</v>
      </c>
      <c r="AZ586" s="17">
        <f>data_survey!AR585</f>
        <v>1</v>
      </c>
      <c r="BA586" s="17">
        <f>data_survey!AS585</f>
        <v>2</v>
      </c>
      <c r="BB586" s="17">
        <f>data_survey!AT585</f>
        <v>1</v>
      </c>
      <c r="BC586" s="17">
        <f>data_survey!AU585</f>
        <v>1</v>
      </c>
      <c r="BD586" s="17">
        <f>data_survey!AV585</f>
        <v>2</v>
      </c>
      <c r="BE586" s="17">
        <f>data_survey!AW585</f>
        <v>1</v>
      </c>
      <c r="BF586" s="17">
        <f>data_survey!AX585</f>
        <v>1</v>
      </c>
      <c r="BG586" s="17"/>
    </row>
    <row r="587">
      <c r="A587" s="17">
        <f>if(data_survey!C586="Nam", 0, 1)</f>
        <v>0</v>
      </c>
      <c r="B587" s="17">
        <f>IFERROR(__xludf.DUMMYFUNCTION("LET(
  t, LOWER(TRIM(data_survey!E586)),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587" s="17">
        <f>IFERROR(__xludf.DUMMYFUNCTION("LET(
  t, LOWER(TRIM(data_survey!G586)),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87" s="17">
        <f>IFERROR(__xludf.DUMMYFUNCTION("LET(
  text, LOWER(data_survey!I586),
  IFERROR(
    IFS(
      REGEXMATCH(text,""ở cùng gia đình|ở trọ cùng gia đình""), 0,
      REGEXMATCH(text,""thuê trọ""), 1,
      REGEXMATCH(text,""ở ktx""), 2,
      REGEXMATCH(text,""có nhà tại khu vực đang học|c"&amp;"ó nhà|ở riêng tại chung cư""), 3,
      REGEXMATCH(text,""ở nhà người quen""), 4
    ),
  -1)
)"),0.0)</f>
        <v>0</v>
      </c>
      <c r="E587" s="17">
        <f>IFERROR(__xludf.DUMMYFUNCTION("LET(
  t, LOWER(TRIM(data_survey!K586)),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87" s="17">
        <f>IFERROR(__xludf.DUMMYFUNCTION("LET(
  t, LOWER(TRIM(data_survey!M586)),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87" s="17">
        <f>if(data_survey!O586="Có", 1, 0)</f>
        <v>0</v>
      </c>
      <c r="H587" s="17">
        <f>if(data_survey!R586="", 0, data_survey!R586)</f>
        <v>0</v>
      </c>
      <c r="I587" s="17">
        <f>data_survey!W586</f>
        <v>0</v>
      </c>
      <c r="J587" s="17">
        <f>if(data_survey!AF586="Không áp lực", 0, if(data_survey!AF586="Có chút áp lực", 1, if(data_survey!AF586="Áp lực nhiều", 2, 3)))</f>
        <v>1</v>
      </c>
      <c r="K587" s="17">
        <f>SWITCH(data_survey!AG586,
 "Không ảnh hưởng",0,
 "Có chút ảnh hưởng",1,
 "Ảnh hưởng nhiều",2,
 "Ảnh hưởng rất nhiều",3)</f>
        <v>1</v>
      </c>
      <c r="L587" s="17">
        <f>SWITCH(data_survey!AD586,
 "Không",0,
 "Có một chút",1,
 "Rất lo lắng",2)</f>
        <v>2</v>
      </c>
      <c r="M587" s="17">
        <f>SWITCH(data_survey!AE586,
 "Không",0,
 "Có một chút",1,
 "Nhiều",2)</f>
        <v>2</v>
      </c>
      <c r="N587" s="17">
        <f>data_survey!BV586</f>
        <v>5</v>
      </c>
      <c r="O587" s="17">
        <f>SWITCH(data_survey!BY586,
 "Không",0,
 "Có",1,
 "Nhiều",2)</f>
        <v>0</v>
      </c>
      <c r="P587" s="17">
        <f>if(data_survey!BW586="Không", 0, 1)</f>
        <v>0</v>
      </c>
      <c r="Q587" s="17">
        <f>IF(OR(
ISNUMBER(SEARCH("cha",data_survey!BX586)),
ISNUMBER(SEARCH("mẹ",data_survey!BX586)),
ISNUMBER(SEARCH("ba mẹ",data_survey!BX586)),
ISNUMBER(SEARCH("bame",data_survey!BX586)),
ISNUMBER(SEARCH("gia đình",data_survey!BX586)),
ISNUMBER(SEARCH("chị",data_survey!BX586)),
ISNUMBER(SEARCH("anh",data_survey!BX586)),
ISNUMBER(SEARCH("ông bà",data_survey!BX586)),
ISNUMBER(SEARCH("giám hộ",data_survey!BX586))
),1,
IF(OR(
ISNUMBER(SEARCH("bản thân",data_survey!BX586)),
ISNUMBER(SEARCH("tự mình",data_survey!BX586)),
ISNUMBER(SEARCH("tự bản thân",data_survey!BX586)),
ISNUMBER(SEARCH("tiền đi làm",data_survey!BX586)),
ISNUMBER(SEARCH("nghiên cứu khoa học",data_survey!BX586)),
ISNUMBER(SEARCH("một nửa lo",data_survey!BX586))
),2,
IF(OR(
ISNUMBER(SEARCH("học bổng",data_survey!BX586)),
ISNUMBER(SEARCH("giảm học phí",data_survey!BX586)),
ISNUMBER(SEARCH("không cần HP",data_survey!BX586)),
ISNUMBER(SEARCH("sư phạm",data_survey!BX586))
),3,4)))</f>
        <v>1</v>
      </c>
      <c r="R587" s="17">
        <f>data_survey!AN586</f>
        <v>0</v>
      </c>
      <c r="S587" s="17">
        <f>data_survey!AJ586</f>
        <v>0</v>
      </c>
      <c r="T587" s="17">
        <f>data_survey!AJ586</f>
        <v>0</v>
      </c>
      <c r="U587" s="17">
        <f>data_survey!CI586</f>
        <v>1</v>
      </c>
      <c r="V587" s="17">
        <f>data_survey!CG586</f>
        <v>1</v>
      </c>
      <c r="W587" s="17">
        <f>data_survey!CE586</f>
        <v>2</v>
      </c>
      <c r="X587" s="17">
        <f>data_survey!CC586</f>
        <v>0</v>
      </c>
      <c r="Y587" s="17">
        <f>data_survey!CA586</f>
        <v>0</v>
      </c>
      <c r="Z587" s="17">
        <f>data_survey!BN586</f>
        <v>1</v>
      </c>
      <c r="AA587" s="17">
        <f>data_survey!BP586</f>
        <v>0</v>
      </c>
      <c r="AB587" s="17">
        <f>data_survey!BQ586</f>
        <v>6</v>
      </c>
      <c r="AC587" s="17">
        <f>data_survey!BT586</f>
        <v>0</v>
      </c>
      <c r="AD587" s="17">
        <f>data_survey!CU586</f>
        <v>0</v>
      </c>
      <c r="AE587" s="17">
        <f>data_survey!CV586</f>
        <v>0</v>
      </c>
      <c r="AF587" s="17">
        <f>data_survey!CW586</f>
        <v>0</v>
      </c>
      <c r="AG587" s="17">
        <f>data_survey!CO586</f>
        <v>0</v>
      </c>
      <c r="AH587" s="17">
        <f>data_survey!DA586</f>
        <v>0</v>
      </c>
      <c r="AI587" s="17">
        <f>data_survey!DC586</f>
        <v>0</v>
      </c>
      <c r="AJ587" s="17">
        <f>data_survey!DQ586</f>
        <v>0</v>
      </c>
      <c r="AK587" s="17">
        <f>data_survey!DF586</f>
        <v>1</v>
      </c>
      <c r="AL587" s="17">
        <f>if(AK587=1, data_survey!DN586, 0)</f>
        <v>5</v>
      </c>
      <c r="AM587" s="17">
        <f>data_survey!CM586</f>
        <v>1.5</v>
      </c>
      <c r="AN587" s="17">
        <f>data_survey!DH586</f>
        <v>0</v>
      </c>
      <c r="AO587" s="17">
        <f>data_survey!DJ586</f>
        <v>0</v>
      </c>
      <c r="AP587" s="17">
        <f>data_survey!DL586</f>
        <v>0</v>
      </c>
      <c r="AQ587" s="17">
        <f>data_survey!BC586</f>
        <v>1</v>
      </c>
      <c r="AR587" s="17">
        <f>data_survey!BD586</f>
        <v>1</v>
      </c>
      <c r="AS587" s="17">
        <f>data_survey!BE586</f>
        <v>1</v>
      </c>
      <c r="AT587" s="17">
        <f>data_survey!BF586</f>
        <v>3</v>
      </c>
      <c r="AU587" s="17">
        <f>data_survey!BG586</f>
        <v>2</v>
      </c>
      <c r="AV587" s="17">
        <f>data_survey!BH586</f>
        <v>2</v>
      </c>
      <c r="AW587" s="17">
        <f>data_survey!BI586</f>
        <v>1</v>
      </c>
      <c r="AX587" s="17">
        <f>data_survey!AP586</f>
        <v>3</v>
      </c>
      <c r="AY587" s="17">
        <f>data_survey!AQ586</f>
        <v>2</v>
      </c>
      <c r="AZ587" s="17">
        <f>data_survey!AR586</f>
        <v>1</v>
      </c>
      <c r="BA587" s="17">
        <f>data_survey!AS586</f>
        <v>2</v>
      </c>
      <c r="BB587" s="17">
        <f>data_survey!AT586</f>
        <v>1</v>
      </c>
      <c r="BC587" s="17">
        <f>data_survey!AU586</f>
        <v>1</v>
      </c>
      <c r="BD587" s="17">
        <f>data_survey!AV586</f>
        <v>1</v>
      </c>
      <c r="BE587" s="17">
        <f>data_survey!AW586</f>
        <v>1</v>
      </c>
      <c r="BF587" s="17">
        <f>data_survey!AX586</f>
        <v>1</v>
      </c>
      <c r="BG587" s="17"/>
    </row>
    <row r="588">
      <c r="A588" s="17">
        <f>if(data_survey!C587="Nam", 0, 1)</f>
        <v>1</v>
      </c>
      <c r="B588" s="17">
        <f>IFERROR(__xludf.DUMMYFUNCTION("LET(
  t, LOWER(TRIM(data_survey!E587)),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588" s="17">
        <f>IFERROR(__xludf.DUMMYFUNCTION("LET(
  t, LOWER(TRIM(data_survey!G587)),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88" s="17">
        <f>IFERROR(__xludf.DUMMYFUNCTION("LET(
  text, LOWER(data_survey!I587),
  IFERROR(
    IFS(
      REGEXMATCH(text,""ở cùng gia đình|ở trọ cùng gia đình""), 0,
      REGEXMATCH(text,""thuê trọ""), 1,
      REGEXMATCH(text,""ở ktx""), 2,
      REGEXMATCH(text,""có nhà tại khu vực đang học|c"&amp;"ó nhà|ở riêng tại chung cư""), 3,
      REGEXMATCH(text,""ở nhà người quen""), 4
    ),
  -1)
)"),0.0)</f>
        <v>0</v>
      </c>
      <c r="E588" s="17">
        <f>IFERROR(__xludf.DUMMYFUNCTION("LET(
  t, LOWER(TRIM(data_survey!K587)),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88" s="17">
        <f>IFERROR(__xludf.DUMMYFUNCTION("LET(
  t, LOWER(TRIM(data_survey!M587)),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88" s="17">
        <f>if(data_survey!O587="Có", 1, 0)</f>
        <v>0</v>
      </c>
      <c r="H588" s="17">
        <f>if(data_survey!R587="", 0, data_survey!R587)</f>
        <v>0</v>
      </c>
      <c r="I588" s="17">
        <f>data_survey!W587</f>
        <v>0</v>
      </c>
      <c r="J588" s="17">
        <f>if(data_survey!AF587="Không áp lực", 0, if(data_survey!AF587="Có chút áp lực", 1, if(data_survey!AF587="Áp lực nhiều", 2, 3)))</f>
        <v>0</v>
      </c>
      <c r="K588" s="17">
        <f>SWITCH(data_survey!AG587,
 "Không ảnh hưởng",0,
 "Có chút ảnh hưởng",1,
 "Ảnh hưởng nhiều",2,
 "Ảnh hưởng rất nhiều",3)</f>
        <v>0</v>
      </c>
      <c r="L588" s="17">
        <f>SWITCH(data_survey!AD587,
 "Không",0,
 "Có một chút",1,
 "Rất lo lắng",2)</f>
        <v>0</v>
      </c>
      <c r="M588" s="17">
        <f>SWITCH(data_survey!AE587,
 "Không",0,
 "Có một chút",1,
 "Nhiều",2)</f>
        <v>0</v>
      </c>
      <c r="N588" s="17">
        <f>data_survey!BV587</f>
        <v>3</v>
      </c>
      <c r="O588" s="17">
        <f>SWITCH(data_survey!BY587,
 "Không",0,
 "Có",1,
 "Nhiều",2)</f>
        <v>0</v>
      </c>
      <c r="P588" s="17">
        <f>if(data_survey!BW587="Không", 0, 1)</f>
        <v>0</v>
      </c>
      <c r="Q588" s="17">
        <f>IF(OR(
ISNUMBER(SEARCH("cha",data_survey!BX587)),
ISNUMBER(SEARCH("mẹ",data_survey!BX587)),
ISNUMBER(SEARCH("ba mẹ",data_survey!BX587)),
ISNUMBER(SEARCH("bame",data_survey!BX587)),
ISNUMBER(SEARCH("gia đình",data_survey!BX587)),
ISNUMBER(SEARCH("chị",data_survey!BX587)),
ISNUMBER(SEARCH("anh",data_survey!BX587)),
ISNUMBER(SEARCH("ông bà",data_survey!BX587)),
ISNUMBER(SEARCH("giám hộ",data_survey!BX587))
),1,
IF(OR(
ISNUMBER(SEARCH("bản thân",data_survey!BX587)),
ISNUMBER(SEARCH("tự mình",data_survey!BX587)),
ISNUMBER(SEARCH("tự bản thân",data_survey!BX587)),
ISNUMBER(SEARCH("tiền đi làm",data_survey!BX587)),
ISNUMBER(SEARCH("nghiên cứu khoa học",data_survey!BX587)),
ISNUMBER(SEARCH("một nửa lo",data_survey!BX587))
),2,
IF(OR(
ISNUMBER(SEARCH("học bổng",data_survey!BX587)),
ISNUMBER(SEARCH("giảm học phí",data_survey!BX587)),
ISNUMBER(SEARCH("không cần HP",data_survey!BX587)),
ISNUMBER(SEARCH("sư phạm",data_survey!BX587))
),3,4)))</f>
        <v>1</v>
      </c>
      <c r="R588" s="17">
        <f>data_survey!AN587</f>
        <v>0</v>
      </c>
      <c r="S588" s="17">
        <f>data_survey!AJ587</f>
        <v>0</v>
      </c>
      <c r="T588" s="17">
        <f>data_survey!AJ587</f>
        <v>0</v>
      </c>
      <c r="U588" s="17">
        <f>data_survey!CI587</f>
        <v>0</v>
      </c>
      <c r="V588" s="17">
        <f>data_survey!CG587</f>
        <v>0</v>
      </c>
      <c r="W588" s="17">
        <f>data_survey!CE587</f>
        <v>0</v>
      </c>
      <c r="X588" s="17">
        <f>data_survey!CC587</f>
        <v>0</v>
      </c>
      <c r="Y588" s="17">
        <f>data_survey!CA587</f>
        <v>0</v>
      </c>
      <c r="Z588" s="17">
        <f>data_survey!BN587</f>
        <v>3</v>
      </c>
      <c r="AA588" s="17">
        <f>data_survey!BP587</f>
        <v>0</v>
      </c>
      <c r="AB588" s="17">
        <f>data_survey!BQ587</f>
        <v>1</v>
      </c>
      <c r="AC588" s="17">
        <f>data_survey!BT587</f>
        <v>0</v>
      </c>
      <c r="AD588" s="17">
        <f>data_survey!CU587</f>
        <v>0</v>
      </c>
      <c r="AE588" s="17">
        <f>data_survey!CV587</f>
        <v>0</v>
      </c>
      <c r="AF588" s="17">
        <f>data_survey!CW587</f>
        <v>0</v>
      </c>
      <c r="AG588" s="17">
        <f>data_survey!CO587</f>
        <v>0</v>
      </c>
      <c r="AH588" s="17">
        <f>data_survey!DA587</f>
        <v>0</v>
      </c>
      <c r="AI588" s="17">
        <f>data_survey!DC587</f>
        <v>0</v>
      </c>
      <c r="AJ588" s="17">
        <f>data_survey!DQ587</f>
        <v>0</v>
      </c>
      <c r="AK588" s="17">
        <f>data_survey!DF587</f>
        <v>0</v>
      </c>
      <c r="AL588" s="17">
        <f>if(AK588=1, data_survey!DN587, 0)</f>
        <v>0</v>
      </c>
      <c r="AM588" s="17">
        <f>data_survey!CM587</f>
        <v>6</v>
      </c>
      <c r="AN588" s="17">
        <f>data_survey!DH587</f>
        <v>0</v>
      </c>
      <c r="AO588" s="17">
        <f>data_survey!DJ587</f>
        <v>0</v>
      </c>
      <c r="AP588" s="17">
        <f>data_survey!DL587</f>
        <v>0</v>
      </c>
      <c r="AQ588" s="17">
        <f>data_survey!BC587</f>
        <v>1</v>
      </c>
      <c r="AR588" s="17">
        <f>data_survey!BD587</f>
        <v>1</v>
      </c>
      <c r="AS588" s="17">
        <f>data_survey!BE587</f>
        <v>3</v>
      </c>
      <c r="AT588" s="17">
        <f>data_survey!BF587</f>
        <v>1</v>
      </c>
      <c r="AU588" s="17">
        <f>data_survey!BG587</f>
        <v>1</v>
      </c>
      <c r="AV588" s="17">
        <f>data_survey!BH587</f>
        <v>1</v>
      </c>
      <c r="AW588" s="17">
        <f>data_survey!BI587</f>
        <v>1</v>
      </c>
      <c r="AX588" s="17">
        <f>data_survey!AP587</f>
        <v>1</v>
      </c>
      <c r="AY588" s="17">
        <f>data_survey!AQ587</f>
        <v>1</v>
      </c>
      <c r="AZ588" s="17">
        <f>data_survey!AR587</f>
        <v>2</v>
      </c>
      <c r="BA588" s="17">
        <f>data_survey!AS587</f>
        <v>2</v>
      </c>
      <c r="BB588" s="17">
        <f>data_survey!AT587</f>
        <v>1</v>
      </c>
      <c r="BC588" s="17">
        <f>data_survey!AU587</f>
        <v>1</v>
      </c>
      <c r="BD588" s="17">
        <f>data_survey!AV587</f>
        <v>1</v>
      </c>
      <c r="BE588" s="17">
        <f>data_survey!AW587</f>
        <v>1</v>
      </c>
      <c r="BF588" s="17">
        <f>data_survey!AX587</f>
        <v>1</v>
      </c>
      <c r="BG588" s="17"/>
    </row>
    <row r="589">
      <c r="A589" s="17">
        <f>if(data_survey!C588="Nam", 0, 1)</f>
        <v>0</v>
      </c>
      <c r="B589" s="17">
        <f>IFERROR(__xludf.DUMMYFUNCTION("LET(
  t, LOWER(TRIM(data_survey!E588)),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89" s="17">
        <f>IFERROR(__xludf.DUMMYFUNCTION("LET(
  t, LOWER(TRIM(data_survey!G588)),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89" s="17">
        <f>IFERROR(__xludf.DUMMYFUNCTION("LET(
  text, LOWER(data_survey!I588),
  IFERROR(
    IFS(
      REGEXMATCH(text,""ở cùng gia đình|ở trọ cùng gia đình""), 0,
      REGEXMATCH(text,""thuê trọ""), 1,
      REGEXMATCH(text,""ở ktx""), 2,
      REGEXMATCH(text,""có nhà tại khu vực đang học|c"&amp;"ó nhà|ở riêng tại chung cư""), 3,
      REGEXMATCH(text,""ở nhà người quen""), 4
    ),
  -1)
)"),0.0)</f>
        <v>0</v>
      </c>
      <c r="E589" s="17">
        <f>IFERROR(__xludf.DUMMYFUNCTION("LET(
  t, LOWER(TRIM(data_survey!K588)),
  IFERROR(
    IFS(
      REGEXMATCH(t,""xuất\s*sắc""), 0,
      REGEXMATCH(t,""^giỏi$""), 1,
      REGEXMATCH(t,""^khá$""), 2,
      REGEXMATCH(t,""trung bình|bình thường|^4$""), 3,
      REGEXMATCH(t,""rớt""), 4,"&amp;"
      REGEXMATCH(t,""năm nhất|tân sinh viên|mới|chưa|không|sắp thi|chuẩn bị thi|kq|kết quả|chưa có|chưa biết""), 5,
      TRUE, 5
    ),
  5)
)"),5.0)</f>
        <v>5</v>
      </c>
      <c r="F589" s="17">
        <f>IFERROR(__xludf.DUMMYFUNCTION("LET(
  t, LOWER(TRIM(data_survey!M588)),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89" s="17">
        <f>if(data_survey!O588="Có", 1, 0)</f>
        <v>0</v>
      </c>
      <c r="H589" s="17">
        <f>if(data_survey!R588="", 0, data_survey!R588)</f>
        <v>0</v>
      </c>
      <c r="I589" s="17">
        <f>data_survey!W588</f>
        <v>0</v>
      </c>
      <c r="J589" s="17">
        <f>if(data_survey!AF588="Không áp lực", 0, if(data_survey!AF588="Có chút áp lực", 1, if(data_survey!AF588="Áp lực nhiều", 2, 3)))</f>
        <v>3</v>
      </c>
      <c r="K589" s="17">
        <f>SWITCH(data_survey!AG588,
 "Không ảnh hưởng",0,
 "Có chút ảnh hưởng",1,
 "Ảnh hưởng nhiều",2,
 "Ảnh hưởng rất nhiều",3)</f>
        <v>3</v>
      </c>
      <c r="L589" s="17">
        <f>SWITCH(data_survey!AD588,
 "Không",0,
 "Có một chút",1,
 "Rất lo lắng",2)</f>
        <v>2</v>
      </c>
      <c r="M589" s="17">
        <f>SWITCH(data_survey!AE588,
 "Không",0,
 "Có một chút",1,
 "Nhiều",2)</f>
        <v>1</v>
      </c>
      <c r="N589" s="17">
        <f>data_survey!BV588</f>
        <v>1</v>
      </c>
      <c r="O589" s="17">
        <f>SWITCH(data_survey!BY588,
 "Không",0,
 "Có",1,
 "Nhiều",2)</f>
        <v>1</v>
      </c>
      <c r="P589" s="17">
        <f>if(data_survey!BW588="Không", 0, 1)</f>
        <v>0</v>
      </c>
      <c r="Q589" s="17">
        <f>IF(OR(
ISNUMBER(SEARCH("cha",data_survey!BX588)),
ISNUMBER(SEARCH("mẹ",data_survey!BX588)),
ISNUMBER(SEARCH("ba mẹ",data_survey!BX588)),
ISNUMBER(SEARCH("bame",data_survey!BX588)),
ISNUMBER(SEARCH("gia đình",data_survey!BX588)),
ISNUMBER(SEARCH("chị",data_survey!BX588)),
ISNUMBER(SEARCH("anh",data_survey!BX588)),
ISNUMBER(SEARCH("ông bà",data_survey!BX588)),
ISNUMBER(SEARCH("giám hộ",data_survey!BX588))
),1,
IF(OR(
ISNUMBER(SEARCH("bản thân",data_survey!BX588)),
ISNUMBER(SEARCH("tự mình",data_survey!BX588)),
ISNUMBER(SEARCH("tự bản thân",data_survey!BX588)),
ISNUMBER(SEARCH("tiền đi làm",data_survey!BX588)),
ISNUMBER(SEARCH("nghiên cứu khoa học",data_survey!BX588)),
ISNUMBER(SEARCH("một nửa lo",data_survey!BX588))
),2,
IF(OR(
ISNUMBER(SEARCH("học bổng",data_survey!BX588)),
ISNUMBER(SEARCH("giảm học phí",data_survey!BX588)),
ISNUMBER(SEARCH("không cần HP",data_survey!BX588)),
ISNUMBER(SEARCH("sư phạm",data_survey!BX588))
),3,4)))</f>
        <v>1</v>
      </c>
      <c r="R589" s="17">
        <f>data_survey!AN588</f>
        <v>0</v>
      </c>
      <c r="S589" s="17">
        <f>data_survey!AJ588</f>
        <v>0</v>
      </c>
      <c r="T589" s="17">
        <f>data_survey!AJ588</f>
        <v>0</v>
      </c>
      <c r="U589" s="17">
        <f>data_survey!CI588</f>
        <v>1</v>
      </c>
      <c r="V589" s="17">
        <f>data_survey!CG588</f>
        <v>1</v>
      </c>
      <c r="W589" s="17">
        <f>data_survey!CE588</f>
        <v>1</v>
      </c>
      <c r="X589" s="17">
        <f>data_survey!CC588</f>
        <v>2</v>
      </c>
      <c r="Y589" s="17">
        <f>data_survey!CA588</f>
        <v>1</v>
      </c>
      <c r="Z589" s="17">
        <f>data_survey!BN588</f>
        <v>1</v>
      </c>
      <c r="AA589" s="17">
        <f>data_survey!BP588</f>
        <v>0</v>
      </c>
      <c r="AB589" s="17">
        <f>data_survey!BQ588</f>
        <v>1</v>
      </c>
      <c r="AC589" s="17">
        <f>data_survey!BT588</f>
        <v>0</v>
      </c>
      <c r="AD589" s="17">
        <f>data_survey!CU588</f>
        <v>0</v>
      </c>
      <c r="AE589" s="17">
        <f>data_survey!CV588</f>
        <v>0</v>
      </c>
      <c r="AF589" s="17">
        <f>data_survey!CW588</f>
        <v>0</v>
      </c>
      <c r="AG589" s="17">
        <f>data_survey!CO588</f>
        <v>1</v>
      </c>
      <c r="AH589" s="17">
        <f>data_survey!DA588</f>
        <v>0</v>
      </c>
      <c r="AI589" s="17">
        <f>data_survey!DC588</f>
        <v>0</v>
      </c>
      <c r="AJ589" s="17">
        <f>data_survey!DQ588</f>
        <v>0</v>
      </c>
      <c r="AK589" s="17">
        <f>data_survey!DF588</f>
        <v>1</v>
      </c>
      <c r="AL589" s="17">
        <f>if(AK589=1, data_survey!DN588, 0)</f>
        <v>0</v>
      </c>
      <c r="AM589" s="17">
        <f>data_survey!CM588</f>
        <v>0.33</v>
      </c>
      <c r="AN589" s="17">
        <f>data_survey!DH588</f>
        <v>0</v>
      </c>
      <c r="AO589" s="17">
        <f>data_survey!DJ588</f>
        <v>0</v>
      </c>
      <c r="AP589" s="17">
        <f>data_survey!DL588</f>
        <v>0</v>
      </c>
      <c r="AQ589" s="17">
        <f>data_survey!BC588</f>
        <v>2</v>
      </c>
      <c r="AR589" s="17">
        <f>data_survey!BD588</f>
        <v>1</v>
      </c>
      <c r="AS589" s="17">
        <f>data_survey!BE588</f>
        <v>2</v>
      </c>
      <c r="AT589" s="17">
        <f>data_survey!BF588</f>
        <v>2</v>
      </c>
      <c r="AU589" s="17">
        <f>data_survey!BG588</f>
        <v>3</v>
      </c>
      <c r="AV589" s="17">
        <f>data_survey!BH588</f>
        <v>3</v>
      </c>
      <c r="AW589" s="17">
        <f>data_survey!BI588</f>
        <v>2</v>
      </c>
      <c r="AX589" s="17">
        <f>data_survey!AP588</f>
        <v>2</v>
      </c>
      <c r="AY589" s="17">
        <f>data_survey!AQ588</f>
        <v>4</v>
      </c>
      <c r="AZ589" s="17">
        <f>data_survey!AR588</f>
        <v>2</v>
      </c>
      <c r="BA589" s="17">
        <f>data_survey!AS588</f>
        <v>2</v>
      </c>
      <c r="BB589" s="17">
        <f>data_survey!AT588</f>
        <v>2</v>
      </c>
      <c r="BC589" s="17">
        <f>data_survey!AU588</f>
        <v>2</v>
      </c>
      <c r="BD589" s="17">
        <f>data_survey!AV588</f>
        <v>1</v>
      </c>
      <c r="BE589" s="17">
        <f>data_survey!AW588</f>
        <v>1</v>
      </c>
      <c r="BF589" s="17">
        <f>data_survey!AX588</f>
        <v>1</v>
      </c>
      <c r="BG589" s="17"/>
    </row>
    <row r="590">
      <c r="A590" s="17">
        <f>if(data_survey!C589="Nam", 0, 1)</f>
        <v>0</v>
      </c>
      <c r="B590" s="17">
        <f>IFERROR(__xludf.DUMMYFUNCTION("LET(
  t, LOWER(TRIM(data_survey!E589)),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590" s="17">
        <f>IFERROR(__xludf.DUMMYFUNCTION("LET(
  t, LOWER(TRIM(data_survey!G589)),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90" s="17">
        <f>IFERROR(__xludf.DUMMYFUNCTION("LET(
  text, LOWER(data_survey!I589),
  IFERROR(
    IFS(
      REGEXMATCH(text,""ở cùng gia đình|ở trọ cùng gia đình""), 0,
      REGEXMATCH(text,""thuê trọ""), 1,
      REGEXMATCH(text,""ở ktx""), 2,
      REGEXMATCH(text,""có nhà tại khu vực đang học|c"&amp;"ó nhà|ở riêng tại chung cư""), 3,
      REGEXMATCH(text,""ở nhà người quen""), 4
    ),
  -1)
)"),0.0)</f>
        <v>0</v>
      </c>
      <c r="E590" s="17">
        <f>IFERROR(__xludf.DUMMYFUNCTION("LET(
  t, LOWER(TRIM(data_survey!K589)),
  IFERROR(
    IFS(
      REGEXMATCH(t,""xuất\s*sắc""), 0,
      REGEXMATCH(t,""^giỏi$""), 1,
      REGEXMATCH(t,""^khá$""), 2,
      REGEXMATCH(t,""trung bình|bình thường|^4$""), 3,
      REGEXMATCH(t,""rớt""), 4,"&amp;"
      REGEXMATCH(t,""năm nhất|tân sinh viên|mới|chưa|không|sắp thi|chuẩn bị thi|kq|kết quả|chưa có|chưa biết""), 5,
      TRUE, 5
    ),
  5)
)"),4.0)</f>
        <v>4</v>
      </c>
      <c r="F590" s="17">
        <f>IFERROR(__xludf.DUMMYFUNCTION("LET(
  t, LOWER(TRIM(data_survey!M589)),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90" s="17">
        <f>if(data_survey!O589="Có", 1, 0)</f>
        <v>1</v>
      </c>
      <c r="H590" s="17">
        <f>if(data_survey!R589="", 0, data_survey!R589)</f>
        <v>1</v>
      </c>
      <c r="I590" s="17">
        <f>data_survey!W589</f>
        <v>60</v>
      </c>
      <c r="J590" s="17">
        <f>if(data_survey!AF589="Không áp lực", 0, if(data_survey!AF589="Có chút áp lực", 1, if(data_survey!AF589="Áp lực nhiều", 2, 3)))</f>
        <v>3</v>
      </c>
      <c r="K590" s="17">
        <f>SWITCH(data_survey!AG589,
 "Không ảnh hưởng",0,
 "Có chút ảnh hưởng",1,
 "Ảnh hưởng nhiều",2,
 "Ảnh hưởng rất nhiều",3)</f>
        <v>3</v>
      </c>
      <c r="L590" s="17">
        <f>SWITCH(data_survey!AD589,
 "Không",0,
 "Có một chút",1,
 "Rất lo lắng",2)</f>
        <v>2</v>
      </c>
      <c r="M590" s="17">
        <f>SWITCH(data_survey!AE589,
 "Không",0,
 "Có một chút",1,
 "Nhiều",2)</f>
        <v>0</v>
      </c>
      <c r="N590" s="17">
        <f>data_survey!BV589</f>
        <v>1</v>
      </c>
      <c r="O590" s="17">
        <f>SWITCH(data_survey!BY589,
 "Không",0,
 "Có",1,
 "Nhiều",2)</f>
        <v>1</v>
      </c>
      <c r="P590" s="17">
        <f>if(data_survey!BW589="Không", 0, 1)</f>
        <v>1</v>
      </c>
      <c r="Q590" s="17">
        <f>IF(OR(
ISNUMBER(SEARCH("cha",data_survey!BX589)),
ISNUMBER(SEARCH("mẹ",data_survey!BX589)),
ISNUMBER(SEARCH("ba mẹ",data_survey!BX589)),
ISNUMBER(SEARCH("bame",data_survey!BX589)),
ISNUMBER(SEARCH("gia đình",data_survey!BX589)),
ISNUMBER(SEARCH("chị",data_survey!BX589)),
ISNUMBER(SEARCH("anh",data_survey!BX589)),
ISNUMBER(SEARCH("ông bà",data_survey!BX589)),
ISNUMBER(SEARCH("giám hộ",data_survey!BX589))
),1,
IF(OR(
ISNUMBER(SEARCH("bản thân",data_survey!BX589)),
ISNUMBER(SEARCH("tự mình",data_survey!BX589)),
ISNUMBER(SEARCH("tự bản thân",data_survey!BX589)),
ISNUMBER(SEARCH("tiền đi làm",data_survey!BX589)),
ISNUMBER(SEARCH("nghiên cứu khoa học",data_survey!BX589)),
ISNUMBER(SEARCH("một nửa lo",data_survey!BX589))
),2,
IF(OR(
ISNUMBER(SEARCH("học bổng",data_survey!BX589)),
ISNUMBER(SEARCH("giảm học phí",data_survey!BX589)),
ISNUMBER(SEARCH("không cần HP",data_survey!BX589)),
ISNUMBER(SEARCH("sư phạm",data_survey!BX589))
),3,4)))</f>
        <v>1</v>
      </c>
      <c r="R590" s="17">
        <f>data_survey!AN589</f>
        <v>0</v>
      </c>
      <c r="S590" s="17">
        <f>data_survey!AJ589</f>
        <v>0</v>
      </c>
      <c r="T590" s="17">
        <f>data_survey!AJ589</f>
        <v>0</v>
      </c>
      <c r="U590" s="17">
        <f>data_survey!CI589</f>
        <v>0</v>
      </c>
      <c r="V590" s="17">
        <f>data_survey!CG589</f>
        <v>0</v>
      </c>
      <c r="W590" s="17">
        <f>data_survey!CE589</f>
        <v>1</v>
      </c>
      <c r="X590" s="17">
        <f>data_survey!CC589</f>
        <v>1</v>
      </c>
      <c r="Y590" s="17">
        <f>data_survey!CA589</f>
        <v>1</v>
      </c>
      <c r="Z590" s="17">
        <f>data_survey!BN589</f>
        <v>2</v>
      </c>
      <c r="AA590" s="17">
        <f>data_survey!BP589</f>
        <v>0</v>
      </c>
      <c r="AB590" s="17">
        <f>data_survey!BQ589</f>
        <v>1</v>
      </c>
      <c r="AC590" s="17">
        <f>data_survey!BT589</f>
        <v>0</v>
      </c>
      <c r="AD590" s="17">
        <f>data_survey!CU589</f>
        <v>0</v>
      </c>
      <c r="AE590" s="17">
        <f>data_survey!CV589</f>
        <v>0</v>
      </c>
      <c r="AF590" s="17">
        <f>data_survey!CW589</f>
        <v>0</v>
      </c>
      <c r="AG590" s="17">
        <f>data_survey!CO589</f>
        <v>0</v>
      </c>
      <c r="AH590" s="17">
        <f>data_survey!DA589</f>
        <v>1</v>
      </c>
      <c r="AI590" s="17">
        <f>data_survey!DC589</f>
        <v>1</v>
      </c>
      <c r="AJ590" s="17">
        <f>data_survey!DQ589</f>
        <v>0</v>
      </c>
      <c r="AK590" s="17">
        <f>data_survey!DF589</f>
        <v>1</v>
      </c>
      <c r="AL590" s="17">
        <f>if(AK590=1, data_survey!DN589, 0)</f>
        <v>1.5</v>
      </c>
      <c r="AM590" s="17" t="str">
        <f>data_survey!CM589</f>
        <v>#N/A</v>
      </c>
      <c r="AN590" s="17">
        <f>data_survey!DH589</f>
        <v>0</v>
      </c>
      <c r="AO590" s="17">
        <f>data_survey!DJ589</f>
        <v>0</v>
      </c>
      <c r="AP590" s="17">
        <f>data_survey!DL589</f>
        <v>0</v>
      </c>
      <c r="AQ590" s="17">
        <f>data_survey!BC589</f>
        <v>2</v>
      </c>
      <c r="AR590" s="17">
        <f>data_survey!BD589</f>
        <v>4</v>
      </c>
      <c r="AS590" s="17">
        <f>data_survey!BE589</f>
        <v>4</v>
      </c>
      <c r="AT590" s="17">
        <f>data_survey!BF589</f>
        <v>4</v>
      </c>
      <c r="AU590" s="17">
        <f>data_survey!BG589</f>
        <v>4</v>
      </c>
      <c r="AV590" s="17">
        <f>data_survey!BH589</f>
        <v>3</v>
      </c>
      <c r="AW590" s="17">
        <f>data_survey!BI589</f>
        <v>2</v>
      </c>
      <c r="AX590" s="17">
        <f>data_survey!AP589</f>
        <v>2</v>
      </c>
      <c r="AY590" s="17">
        <f>data_survey!AQ589</f>
        <v>3</v>
      </c>
      <c r="AZ590" s="17">
        <f>data_survey!AR589</f>
        <v>4</v>
      </c>
      <c r="BA590" s="17">
        <f>data_survey!AS589</f>
        <v>3</v>
      </c>
      <c r="BB590" s="17">
        <f>data_survey!AT589</f>
        <v>3</v>
      </c>
      <c r="BC590" s="17">
        <f>data_survey!AU589</f>
        <v>3</v>
      </c>
      <c r="BD590" s="17">
        <f>data_survey!AV589</f>
        <v>4</v>
      </c>
      <c r="BE590" s="17">
        <f>data_survey!AW589</f>
        <v>4</v>
      </c>
      <c r="BF590" s="17">
        <f>data_survey!AX589</f>
        <v>2</v>
      </c>
      <c r="BG590" s="17"/>
    </row>
    <row r="591">
      <c r="A591" s="17">
        <f>if(data_survey!C590="Nam", 0, 1)</f>
        <v>0</v>
      </c>
      <c r="B591" s="17">
        <f>IFERROR(__xludf.DUMMYFUNCTION("LET(
  t, LOWER(TRIM(data_survey!E590)),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91" s="17">
        <f>IFERROR(__xludf.DUMMYFUNCTION("LET(
  t, LOWER(TRIM(data_survey!G590)),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91" s="17">
        <f>IFERROR(__xludf.DUMMYFUNCTION("LET(
  text, LOWER(data_survey!I590),
  IFERROR(
    IFS(
      REGEXMATCH(text,""ở cùng gia đình|ở trọ cùng gia đình""), 0,
      REGEXMATCH(text,""thuê trọ""), 1,
      REGEXMATCH(text,""ở ktx""), 2,
      REGEXMATCH(text,""có nhà tại khu vực đang học|c"&amp;"ó nhà|ở riêng tại chung cư""), 3,
      REGEXMATCH(text,""ở nhà người quen""), 4
    ),
  -1)
)"),0.0)</f>
        <v>0</v>
      </c>
      <c r="E591" s="17">
        <f>IFERROR(__xludf.DUMMYFUNCTION("LET(
  t, LOWER(TRIM(data_survey!K590)),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91" s="17">
        <f>IFERROR(__xludf.DUMMYFUNCTION("LET(
  t, LOWER(TRIM(data_survey!M590)),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91" s="17">
        <f>if(data_survey!O590="Có", 1, 0)</f>
        <v>1</v>
      </c>
      <c r="H591" s="17">
        <f>if(data_survey!R590="", 0, data_survey!R590)</f>
        <v>1</v>
      </c>
      <c r="I591" s="17">
        <f>data_survey!W590</f>
        <v>40</v>
      </c>
      <c r="J591" s="17">
        <f>if(data_survey!AF590="Không áp lực", 0, if(data_survey!AF590="Có chút áp lực", 1, if(data_survey!AF590="Áp lực nhiều", 2, 3)))</f>
        <v>1</v>
      </c>
      <c r="K591" s="17">
        <f>SWITCH(data_survey!AG590,
 "Không ảnh hưởng",0,
 "Có chút ảnh hưởng",1,
 "Ảnh hưởng nhiều",2,
 "Ảnh hưởng rất nhiều",3)</f>
        <v>1</v>
      </c>
      <c r="L591" s="17">
        <f>SWITCH(data_survey!AD590,
 "Không",0,
 "Có một chút",1,
 "Rất lo lắng",2)</f>
        <v>1</v>
      </c>
      <c r="M591" s="17">
        <f>SWITCH(data_survey!AE590,
 "Không",0,
 "Có một chút",1,
 "Nhiều",2)</f>
        <v>0</v>
      </c>
      <c r="N591" s="17">
        <f>data_survey!BV590</f>
        <v>4</v>
      </c>
      <c r="O591" s="17">
        <f>SWITCH(data_survey!BY590,
 "Không",0,
 "Có",1,
 "Nhiều",2)</f>
        <v>0</v>
      </c>
      <c r="P591" s="17">
        <f>if(data_survey!BW590="Không", 0, 1)</f>
        <v>0</v>
      </c>
      <c r="Q591" s="17">
        <f>IF(OR(
ISNUMBER(SEARCH("cha",data_survey!BX590)),
ISNUMBER(SEARCH("mẹ",data_survey!BX590)),
ISNUMBER(SEARCH("ba mẹ",data_survey!BX590)),
ISNUMBER(SEARCH("bame",data_survey!BX590)),
ISNUMBER(SEARCH("gia đình",data_survey!BX590)),
ISNUMBER(SEARCH("chị",data_survey!BX590)),
ISNUMBER(SEARCH("anh",data_survey!BX590)),
ISNUMBER(SEARCH("ông bà",data_survey!BX590)),
ISNUMBER(SEARCH("giám hộ",data_survey!BX590))
),1,
IF(OR(
ISNUMBER(SEARCH("bản thân",data_survey!BX590)),
ISNUMBER(SEARCH("tự mình",data_survey!BX590)),
ISNUMBER(SEARCH("tự bản thân",data_survey!BX590)),
ISNUMBER(SEARCH("tiền đi làm",data_survey!BX590)),
ISNUMBER(SEARCH("nghiên cứu khoa học",data_survey!BX590)),
ISNUMBER(SEARCH("một nửa lo",data_survey!BX590))
),2,
IF(OR(
ISNUMBER(SEARCH("học bổng",data_survey!BX590)),
ISNUMBER(SEARCH("giảm học phí",data_survey!BX590)),
ISNUMBER(SEARCH("không cần HP",data_survey!BX590)),
ISNUMBER(SEARCH("sư phạm",data_survey!BX590))
),3,4)))</f>
        <v>4</v>
      </c>
      <c r="R591" s="17">
        <f>data_survey!AN590</f>
        <v>0</v>
      </c>
      <c r="S591" s="17">
        <f>data_survey!AJ590</f>
        <v>0</v>
      </c>
      <c r="T591" s="17">
        <f>data_survey!AJ590</f>
        <v>0</v>
      </c>
      <c r="U591" s="17">
        <f>data_survey!CI590</f>
        <v>0</v>
      </c>
      <c r="V591" s="17">
        <f>data_survey!CG590</f>
        <v>0</v>
      </c>
      <c r="W591" s="17">
        <f>data_survey!CE590</f>
        <v>0</v>
      </c>
      <c r="X591" s="17">
        <f>data_survey!CC590</f>
        <v>0</v>
      </c>
      <c r="Y591" s="17">
        <f>data_survey!CA590</f>
        <v>0</v>
      </c>
      <c r="Z591" s="17">
        <f>data_survey!BN590</f>
        <v>5</v>
      </c>
      <c r="AA591" s="17">
        <f>data_survey!BP590</f>
        <v>0</v>
      </c>
      <c r="AB591" s="17">
        <f>data_survey!BQ590</f>
        <v>2</v>
      </c>
      <c r="AC591" s="17">
        <f>data_survey!BT590</f>
        <v>0</v>
      </c>
      <c r="AD591" s="17">
        <f>data_survey!CU590</f>
        <v>0</v>
      </c>
      <c r="AE591" s="17">
        <f>data_survey!CV590</f>
        <v>0</v>
      </c>
      <c r="AF591" s="17">
        <f>data_survey!CW590</f>
        <v>0</v>
      </c>
      <c r="AG591" s="17">
        <f>data_survey!CO590</f>
        <v>0</v>
      </c>
      <c r="AH591" s="17">
        <f>data_survey!DA590</f>
        <v>0</v>
      </c>
      <c r="AI591" s="17">
        <f>data_survey!DC590</f>
        <v>0</v>
      </c>
      <c r="AJ591" s="17">
        <f>data_survey!DQ590</f>
        <v>0</v>
      </c>
      <c r="AK591" s="17">
        <f>data_survey!DF590</f>
        <v>0</v>
      </c>
      <c r="AL591" s="17">
        <f>if(AK591=1, data_survey!DN590, 0)</f>
        <v>0</v>
      </c>
      <c r="AM591" s="17">
        <f>data_survey!CM590</f>
        <v>1.5</v>
      </c>
      <c r="AN591" s="17">
        <f>data_survey!DH590</f>
        <v>0</v>
      </c>
      <c r="AO591" s="17">
        <f>data_survey!DJ590</f>
        <v>0</v>
      </c>
      <c r="AP591" s="17">
        <f>data_survey!DL590</f>
        <v>0</v>
      </c>
      <c r="AQ591" s="17">
        <f>data_survey!BC590</f>
        <v>1</v>
      </c>
      <c r="AR591" s="17">
        <f>data_survey!BD590</f>
        <v>1</v>
      </c>
      <c r="AS591" s="17">
        <f>data_survey!BE590</f>
        <v>2</v>
      </c>
      <c r="AT591" s="17">
        <f>data_survey!BF590</f>
        <v>4</v>
      </c>
      <c r="AU591" s="17">
        <f>data_survey!BG590</f>
        <v>2</v>
      </c>
      <c r="AV591" s="17">
        <f>data_survey!BH590</f>
        <v>1</v>
      </c>
      <c r="AW591" s="17">
        <f>data_survey!BI590</f>
        <v>1</v>
      </c>
      <c r="AX591" s="17">
        <f>data_survey!AP590</f>
        <v>4</v>
      </c>
      <c r="AY591" s="17">
        <f>data_survey!AQ590</f>
        <v>4</v>
      </c>
      <c r="AZ591" s="17">
        <f>data_survey!AR590</f>
        <v>1</v>
      </c>
      <c r="BA591" s="17">
        <f>data_survey!AS590</f>
        <v>2</v>
      </c>
      <c r="BB591" s="17">
        <f>data_survey!AT590</f>
        <v>1</v>
      </c>
      <c r="BC591" s="17">
        <f>data_survey!AU590</f>
        <v>1</v>
      </c>
      <c r="BD591" s="17">
        <f>data_survey!AV590</f>
        <v>3</v>
      </c>
      <c r="BE591" s="17">
        <f>data_survey!AW590</f>
        <v>1</v>
      </c>
      <c r="BF591" s="17">
        <f>data_survey!AX590</f>
        <v>1</v>
      </c>
      <c r="BG591" s="17"/>
    </row>
    <row r="592">
      <c r="A592" s="17">
        <f>if(data_survey!C591="Nam", 0, 1)</f>
        <v>1</v>
      </c>
      <c r="B592" s="17">
        <f>IFERROR(__xludf.DUMMYFUNCTION("LET(
  t, LOWER(TRIM(data_survey!E591)),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92" s="17">
        <f>IFERROR(__xludf.DUMMYFUNCTION("LET(
  t, LOWER(TRIM(data_survey!G591)),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92" s="17">
        <f>IFERROR(__xludf.DUMMYFUNCTION("LET(
  text, LOWER(data_survey!I591),
  IFERROR(
    IFS(
      REGEXMATCH(text,""ở cùng gia đình|ở trọ cùng gia đình""), 0,
      REGEXMATCH(text,""thuê trọ""), 1,
      REGEXMATCH(text,""ở ktx""), 2,
      REGEXMATCH(text,""có nhà tại khu vực đang học|c"&amp;"ó nhà|ở riêng tại chung cư""), 3,
      REGEXMATCH(text,""ở nhà người quen""), 4
    ),
  -1)
)"),0.0)</f>
        <v>0</v>
      </c>
      <c r="E592" s="17">
        <f>IFERROR(__xludf.DUMMYFUNCTION("LET(
  t, LOWER(TRIM(data_survey!K591)),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92" s="17">
        <f>IFERROR(__xludf.DUMMYFUNCTION("LET(
  t, LOWER(TRIM(data_survey!M591)),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92" s="17">
        <f>if(data_survey!O591="Có", 1, 0)</f>
        <v>0</v>
      </c>
      <c r="H592" s="17">
        <f>if(data_survey!R591="", 0, data_survey!R591)</f>
        <v>0</v>
      </c>
      <c r="I592" s="17">
        <f>data_survey!W591</f>
        <v>0</v>
      </c>
      <c r="J592" s="17">
        <f>if(data_survey!AF591="Không áp lực", 0, if(data_survey!AF591="Có chút áp lực", 1, if(data_survey!AF591="Áp lực nhiều", 2, 3)))</f>
        <v>1</v>
      </c>
      <c r="K592" s="17">
        <f>SWITCH(data_survey!AG591,
 "Không ảnh hưởng",0,
 "Có chút ảnh hưởng",1,
 "Ảnh hưởng nhiều",2,
 "Ảnh hưởng rất nhiều",3)</f>
        <v>2</v>
      </c>
      <c r="L592" s="17">
        <f>SWITCH(data_survey!AD591,
 "Không",0,
 "Có một chút",1,
 "Rất lo lắng",2)</f>
        <v>2</v>
      </c>
      <c r="M592" s="17">
        <f>SWITCH(data_survey!AE591,
 "Không",0,
 "Có một chút",1,
 "Nhiều",2)</f>
        <v>0</v>
      </c>
      <c r="N592" s="17">
        <f>data_survey!BV591</f>
        <v>3</v>
      </c>
      <c r="O592" s="17">
        <f>SWITCH(data_survey!BY591,
 "Không",0,
 "Có",1,
 "Nhiều",2)</f>
        <v>0</v>
      </c>
      <c r="P592" s="17">
        <f>if(data_survey!BW591="Không", 0, 1)</f>
        <v>1</v>
      </c>
      <c r="Q592" s="17">
        <f>IF(OR(
ISNUMBER(SEARCH("cha",data_survey!BX591)),
ISNUMBER(SEARCH("mẹ",data_survey!BX591)),
ISNUMBER(SEARCH("ba mẹ",data_survey!BX591)),
ISNUMBER(SEARCH("bame",data_survey!BX591)),
ISNUMBER(SEARCH("gia đình",data_survey!BX591)),
ISNUMBER(SEARCH("chị",data_survey!BX591)),
ISNUMBER(SEARCH("anh",data_survey!BX591)),
ISNUMBER(SEARCH("ông bà",data_survey!BX591)),
ISNUMBER(SEARCH("giám hộ",data_survey!BX591))
),1,
IF(OR(
ISNUMBER(SEARCH("bản thân",data_survey!BX591)),
ISNUMBER(SEARCH("tự mình",data_survey!BX591)),
ISNUMBER(SEARCH("tự bản thân",data_survey!BX591)),
ISNUMBER(SEARCH("tiền đi làm",data_survey!BX591)),
ISNUMBER(SEARCH("nghiên cứu khoa học",data_survey!BX591)),
ISNUMBER(SEARCH("một nửa lo",data_survey!BX591))
),2,
IF(OR(
ISNUMBER(SEARCH("học bổng",data_survey!BX591)),
ISNUMBER(SEARCH("giảm học phí",data_survey!BX591)),
ISNUMBER(SEARCH("không cần HP",data_survey!BX591)),
ISNUMBER(SEARCH("sư phạm",data_survey!BX591))
),3,4)))</f>
        <v>1</v>
      </c>
      <c r="R592" s="17">
        <f>data_survey!AN591</f>
        <v>0</v>
      </c>
      <c r="S592" s="17">
        <f>data_survey!AJ591</f>
        <v>0</v>
      </c>
      <c r="T592" s="17">
        <f>data_survey!AJ591</f>
        <v>0</v>
      </c>
      <c r="U592" s="17">
        <f>data_survey!CI591</f>
        <v>0</v>
      </c>
      <c r="V592" s="17">
        <f>data_survey!CG591</f>
        <v>1</v>
      </c>
      <c r="W592" s="17">
        <f>data_survey!CE591</f>
        <v>0</v>
      </c>
      <c r="X592" s="17">
        <f>data_survey!CC591</f>
        <v>1</v>
      </c>
      <c r="Y592" s="17">
        <f>data_survey!CA591</f>
        <v>0</v>
      </c>
      <c r="Z592" s="17">
        <f>data_survey!BN591</f>
        <v>3</v>
      </c>
      <c r="AA592" s="17">
        <f>data_survey!BP591</f>
        <v>0</v>
      </c>
      <c r="AB592" s="17">
        <f>data_survey!BQ591</f>
        <v>4</v>
      </c>
      <c r="AC592" s="17">
        <f>data_survey!BT591</f>
        <v>0</v>
      </c>
      <c r="AD592" s="17">
        <f>data_survey!CU591</f>
        <v>0</v>
      </c>
      <c r="AE592" s="17">
        <f>data_survey!CV591</f>
        <v>1</v>
      </c>
      <c r="AF592" s="17">
        <f>data_survey!CW591</f>
        <v>0</v>
      </c>
      <c r="AG592" s="17">
        <f>data_survey!CO591</f>
        <v>1</v>
      </c>
      <c r="AH592" s="17">
        <f>data_survey!DA591</f>
        <v>0</v>
      </c>
      <c r="AI592" s="17">
        <f>data_survey!DC591</f>
        <v>1</v>
      </c>
      <c r="AJ592" s="17">
        <f>data_survey!DQ591</f>
        <v>0</v>
      </c>
      <c r="AK592" s="17">
        <f>data_survey!DF591</f>
        <v>0</v>
      </c>
      <c r="AL592" s="17">
        <f>if(AK592=1, data_survey!DN591, 0)</f>
        <v>0</v>
      </c>
      <c r="AM592" s="17">
        <f>data_survey!CM591</f>
        <v>3.5</v>
      </c>
      <c r="AN592" s="17">
        <f>data_survey!DH591</f>
        <v>1</v>
      </c>
      <c r="AO592" s="17">
        <f>data_survey!DJ591</f>
        <v>0</v>
      </c>
      <c r="AP592" s="17">
        <f>data_survey!DL591</f>
        <v>0</v>
      </c>
      <c r="AQ592" s="17">
        <f>data_survey!BC591</f>
        <v>2</v>
      </c>
      <c r="AR592" s="17">
        <f>data_survey!BD591</f>
        <v>2</v>
      </c>
      <c r="AS592" s="17">
        <f>data_survey!BE591</f>
        <v>3</v>
      </c>
      <c r="AT592" s="17">
        <f>data_survey!BF591</f>
        <v>2</v>
      </c>
      <c r="AU592" s="17">
        <f>data_survey!BG591</f>
        <v>2</v>
      </c>
      <c r="AV592" s="17">
        <f>data_survey!BH591</f>
        <v>1</v>
      </c>
      <c r="AW592" s="17">
        <f>data_survey!BI591</f>
        <v>2</v>
      </c>
      <c r="AX592" s="17">
        <f>data_survey!AP591</f>
        <v>2</v>
      </c>
      <c r="AY592" s="17">
        <f>data_survey!AQ591</f>
        <v>2</v>
      </c>
      <c r="AZ592" s="17">
        <f>data_survey!AR591</f>
        <v>4</v>
      </c>
      <c r="BA592" s="17">
        <f>data_survey!AS591</f>
        <v>3</v>
      </c>
      <c r="BB592" s="17">
        <f>data_survey!AT591</f>
        <v>2</v>
      </c>
      <c r="BC592" s="17">
        <f>data_survey!AU591</f>
        <v>3</v>
      </c>
      <c r="BD592" s="17">
        <f>data_survey!AV591</f>
        <v>4</v>
      </c>
      <c r="BE592" s="17">
        <f>data_survey!AW591</f>
        <v>2</v>
      </c>
      <c r="BF592" s="17">
        <f>data_survey!AX591</f>
        <v>2</v>
      </c>
      <c r="BG592" s="17"/>
    </row>
    <row r="593">
      <c r="A593" s="17">
        <f>if(data_survey!C592="Nam", 0, 1)</f>
        <v>0</v>
      </c>
      <c r="B593" s="17">
        <f>IFERROR(__xludf.DUMMYFUNCTION("LET(
  t, LOWER(TRIM(data_survey!E592)),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593" s="17">
        <f>IFERROR(__xludf.DUMMYFUNCTION("LET(
  t, LOWER(TRIM(data_survey!G592)),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93" s="17">
        <f>IFERROR(__xludf.DUMMYFUNCTION("LET(
  text, LOWER(data_survey!I592),
  IFERROR(
    IFS(
      REGEXMATCH(text,""ở cùng gia đình|ở trọ cùng gia đình""), 0,
      REGEXMATCH(text,""thuê trọ""), 1,
      REGEXMATCH(text,""ở ktx""), 2,
      REGEXMATCH(text,""có nhà tại khu vực đang học|c"&amp;"ó nhà|ở riêng tại chung cư""), 3,
      REGEXMATCH(text,""ở nhà người quen""), 4
    ),
  -1)
)"),0.0)</f>
        <v>0</v>
      </c>
      <c r="E593" s="17">
        <f>IFERROR(__xludf.DUMMYFUNCTION("LET(
  t, LOWER(TRIM(data_survey!K592)),
  IFERROR(
    IFS(
      REGEXMATCH(t,""xuất\s*sắc""), 0,
      REGEXMATCH(t,""^giỏi$""), 1,
      REGEXMATCH(t,""^khá$""), 2,
      REGEXMATCH(t,""trung bình|bình thường|^4$""), 3,
      REGEXMATCH(t,""rớt""), 4,"&amp;"
      REGEXMATCH(t,""năm nhất|tân sinh viên|mới|chưa|không|sắp thi|chuẩn bị thi|kq|kết quả|chưa có|chưa biết""), 5,
      TRUE, 5
    ),
  5)
)"),5.0)</f>
        <v>5</v>
      </c>
      <c r="F593" s="17">
        <f>IFERROR(__xludf.DUMMYFUNCTION("LET(
  t, LOWER(TRIM(data_survey!M592)),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93" s="17">
        <f>if(data_survey!O592="Có", 1, 0)</f>
        <v>1</v>
      </c>
      <c r="H593" s="17">
        <f>if(data_survey!R592="", 0, data_survey!R592)</f>
        <v>1</v>
      </c>
      <c r="I593" s="17">
        <f>data_survey!W592</f>
        <v>40</v>
      </c>
      <c r="J593" s="17">
        <f>if(data_survey!AF592="Không áp lực", 0, if(data_survey!AF592="Có chút áp lực", 1, if(data_survey!AF592="Áp lực nhiều", 2, 3)))</f>
        <v>1</v>
      </c>
      <c r="K593" s="17">
        <f>SWITCH(data_survey!AG592,
 "Không ảnh hưởng",0,
 "Có chút ảnh hưởng",1,
 "Ảnh hưởng nhiều",2,
 "Ảnh hưởng rất nhiều",3)</f>
        <v>1</v>
      </c>
      <c r="L593" s="17">
        <f>SWITCH(data_survey!AD592,
 "Không",0,
 "Có một chút",1,
 "Rất lo lắng",2)</f>
        <v>2</v>
      </c>
      <c r="M593" s="17">
        <f>SWITCH(data_survey!AE592,
 "Không",0,
 "Có một chút",1,
 "Nhiều",2)</f>
        <v>0</v>
      </c>
      <c r="N593" s="17">
        <f>data_survey!BV592</f>
        <v>3</v>
      </c>
      <c r="O593" s="17">
        <f>SWITCH(data_survey!BY592,
 "Không",0,
 "Có",1,
 "Nhiều",2)</f>
        <v>1</v>
      </c>
      <c r="P593" s="17">
        <f>if(data_survey!BW592="Không", 0, 1)</f>
        <v>1</v>
      </c>
      <c r="Q593" s="17">
        <f>IF(OR(
ISNUMBER(SEARCH("cha",data_survey!BX592)),
ISNUMBER(SEARCH("mẹ",data_survey!BX592)),
ISNUMBER(SEARCH("ba mẹ",data_survey!BX592)),
ISNUMBER(SEARCH("bame",data_survey!BX592)),
ISNUMBER(SEARCH("gia đình",data_survey!BX592)),
ISNUMBER(SEARCH("chị",data_survey!BX592)),
ISNUMBER(SEARCH("anh",data_survey!BX592)),
ISNUMBER(SEARCH("ông bà",data_survey!BX592)),
ISNUMBER(SEARCH("giám hộ",data_survey!BX592))
),1,
IF(OR(
ISNUMBER(SEARCH("bản thân",data_survey!BX592)),
ISNUMBER(SEARCH("tự mình",data_survey!BX592)),
ISNUMBER(SEARCH("tự bản thân",data_survey!BX592)),
ISNUMBER(SEARCH("tiền đi làm",data_survey!BX592)),
ISNUMBER(SEARCH("nghiên cứu khoa học",data_survey!BX592)),
ISNUMBER(SEARCH("một nửa lo",data_survey!BX592))
),2,
IF(OR(
ISNUMBER(SEARCH("học bổng",data_survey!BX592)),
ISNUMBER(SEARCH("giảm học phí",data_survey!BX592)),
ISNUMBER(SEARCH("không cần HP",data_survey!BX592)),
ISNUMBER(SEARCH("sư phạm",data_survey!BX592))
),3,4)))</f>
        <v>1</v>
      </c>
      <c r="R593" s="17">
        <f>data_survey!AN592</f>
        <v>0</v>
      </c>
      <c r="S593" s="17">
        <f>data_survey!AJ592</f>
        <v>1</v>
      </c>
      <c r="T593" s="17">
        <f>data_survey!AJ592</f>
        <v>1</v>
      </c>
      <c r="U593" s="17">
        <f>data_survey!CI592</f>
        <v>0</v>
      </c>
      <c r="V593" s="17">
        <f>data_survey!CG592</f>
        <v>0</v>
      </c>
      <c r="W593" s="17">
        <f>data_survey!CE592</f>
        <v>0</v>
      </c>
      <c r="X593" s="17">
        <f>data_survey!CC592</f>
        <v>0</v>
      </c>
      <c r="Y593" s="17">
        <f>data_survey!CA592</f>
        <v>0</v>
      </c>
      <c r="Z593" s="17">
        <f>data_survey!BN592</f>
        <v>5</v>
      </c>
      <c r="AA593" s="17">
        <f>data_survey!BP592</f>
        <v>1</v>
      </c>
      <c r="AB593" s="17">
        <f>data_survey!BQ592</f>
        <v>2</v>
      </c>
      <c r="AC593" s="17">
        <f>data_survey!BT592</f>
        <v>0</v>
      </c>
      <c r="AD593" s="17">
        <f>data_survey!CU592</f>
        <v>0</v>
      </c>
      <c r="AE593" s="17">
        <f>data_survey!CV592</f>
        <v>0</v>
      </c>
      <c r="AF593" s="17">
        <f>data_survey!CW592</f>
        <v>0</v>
      </c>
      <c r="AG593" s="17">
        <f>data_survey!CO592</f>
        <v>0</v>
      </c>
      <c r="AH593" s="17">
        <f>data_survey!DA592</f>
        <v>0</v>
      </c>
      <c r="AI593" s="17">
        <f>data_survey!DC592</f>
        <v>0</v>
      </c>
      <c r="AJ593" s="17">
        <f>data_survey!DQ592</f>
        <v>0</v>
      </c>
      <c r="AK593" s="17">
        <f>data_survey!DF592</f>
        <v>1</v>
      </c>
      <c r="AL593" s="17">
        <f>if(AK593=1, data_survey!DN592, 0)</f>
        <v>2.5</v>
      </c>
      <c r="AM593" s="17">
        <f>data_survey!CM592</f>
        <v>3.5</v>
      </c>
      <c r="AN593" s="17">
        <f>data_survey!DH592</f>
        <v>0</v>
      </c>
      <c r="AO593" s="17">
        <f>data_survey!DJ592</f>
        <v>0</v>
      </c>
      <c r="AP593" s="17">
        <f>data_survey!DL592</f>
        <v>0</v>
      </c>
      <c r="AQ593" s="17">
        <f>data_survey!BC592</f>
        <v>1</v>
      </c>
      <c r="AR593" s="17">
        <f>data_survey!BD592</f>
        <v>1</v>
      </c>
      <c r="AS593" s="17">
        <f>data_survey!BE592</f>
        <v>2</v>
      </c>
      <c r="AT593" s="17">
        <f>data_survey!BF592</f>
        <v>1</v>
      </c>
      <c r="AU593" s="17">
        <f>data_survey!BG592</f>
        <v>1</v>
      </c>
      <c r="AV593" s="17">
        <f>data_survey!BH592</f>
        <v>1</v>
      </c>
      <c r="AW593" s="17">
        <f>data_survey!BI592</f>
        <v>1</v>
      </c>
      <c r="AX593" s="17">
        <f>data_survey!AP592</f>
        <v>2</v>
      </c>
      <c r="AY593" s="17">
        <f>data_survey!AQ592</f>
        <v>1</v>
      </c>
      <c r="AZ593" s="17">
        <f>data_survey!AR592</f>
        <v>4</v>
      </c>
      <c r="BA593" s="17">
        <f>data_survey!AS592</f>
        <v>1</v>
      </c>
      <c r="BB593" s="17">
        <f>data_survey!AT592</f>
        <v>2</v>
      </c>
      <c r="BC593" s="17">
        <f>data_survey!AU592</f>
        <v>1</v>
      </c>
      <c r="BD593" s="17">
        <f>data_survey!AV592</f>
        <v>3</v>
      </c>
      <c r="BE593" s="17">
        <f>data_survey!AW592</f>
        <v>1</v>
      </c>
      <c r="BF593" s="17">
        <f>data_survey!AX592</f>
        <v>1</v>
      </c>
      <c r="BG593" s="17"/>
    </row>
    <row r="594">
      <c r="A594" s="17">
        <f>if(data_survey!C593="Nam", 0, 1)</f>
        <v>0</v>
      </c>
      <c r="B594" s="17">
        <f>IFERROR(__xludf.DUMMYFUNCTION("LET(
  t, LOWER(TRIM(data_survey!E593)),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94" s="17">
        <f>IFERROR(__xludf.DUMMYFUNCTION("LET(
  t, LOWER(TRIM(data_survey!G593)),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94" s="17">
        <f>IFERROR(__xludf.DUMMYFUNCTION("LET(
  text, LOWER(data_survey!I593),
  IFERROR(
    IFS(
      REGEXMATCH(text,""ở cùng gia đình|ở trọ cùng gia đình""), 0,
      REGEXMATCH(text,""thuê trọ""), 1,
      REGEXMATCH(text,""ở ktx""), 2,
      REGEXMATCH(text,""có nhà tại khu vực đang học|c"&amp;"ó nhà|ở riêng tại chung cư""), 3,
      REGEXMATCH(text,""ở nhà người quen""), 4
    ),
  -1)
)"),0.0)</f>
        <v>0</v>
      </c>
      <c r="E594" s="17">
        <f>IFERROR(__xludf.DUMMYFUNCTION("LET(
  t, LOWER(TRIM(data_survey!K593)),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94" s="17">
        <f>IFERROR(__xludf.DUMMYFUNCTION("LET(
  t, LOWER(TRIM(data_survey!M593)),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94" s="17">
        <f>if(data_survey!O593="Có", 1, 0)</f>
        <v>0</v>
      </c>
      <c r="H594" s="17">
        <f>if(data_survey!R593="", 0, data_survey!R593)</f>
        <v>0</v>
      </c>
      <c r="I594" s="17">
        <f>data_survey!W593</f>
        <v>0</v>
      </c>
      <c r="J594" s="17">
        <f>if(data_survey!AF593="Không áp lực", 0, if(data_survey!AF593="Có chút áp lực", 1, if(data_survey!AF593="Áp lực nhiều", 2, 3)))</f>
        <v>2</v>
      </c>
      <c r="K594" s="17">
        <f>SWITCH(data_survey!AG593,
 "Không ảnh hưởng",0,
 "Có chút ảnh hưởng",1,
 "Ảnh hưởng nhiều",2,
 "Ảnh hưởng rất nhiều",3)</f>
        <v>2</v>
      </c>
      <c r="L594" s="17">
        <f>SWITCH(data_survey!AD593,
 "Không",0,
 "Có một chút",1,
 "Rất lo lắng",2)</f>
        <v>2</v>
      </c>
      <c r="M594" s="17">
        <f>SWITCH(data_survey!AE593,
 "Không",0,
 "Có một chút",1,
 "Nhiều",2)</f>
        <v>1</v>
      </c>
      <c r="N594" s="17">
        <f>data_survey!BV593</f>
        <v>1</v>
      </c>
      <c r="O594" s="17">
        <f>SWITCH(data_survey!BY593,
 "Không",0,
 "Có",1,
 "Nhiều",2)</f>
        <v>1</v>
      </c>
      <c r="P594" s="17">
        <f>if(data_survey!BW593="Không", 0, 1)</f>
        <v>0</v>
      </c>
      <c r="Q594" s="17">
        <f>IF(OR(
ISNUMBER(SEARCH("cha",data_survey!BX593)),
ISNUMBER(SEARCH("mẹ",data_survey!BX593)),
ISNUMBER(SEARCH("ba mẹ",data_survey!BX593)),
ISNUMBER(SEARCH("bame",data_survey!BX593)),
ISNUMBER(SEARCH("gia đình",data_survey!BX593)),
ISNUMBER(SEARCH("chị",data_survey!BX593)),
ISNUMBER(SEARCH("anh",data_survey!BX593)),
ISNUMBER(SEARCH("ông bà",data_survey!BX593)),
ISNUMBER(SEARCH("giám hộ",data_survey!BX593))
),1,
IF(OR(
ISNUMBER(SEARCH("bản thân",data_survey!BX593)),
ISNUMBER(SEARCH("tự mình",data_survey!BX593)),
ISNUMBER(SEARCH("tự bản thân",data_survey!BX593)),
ISNUMBER(SEARCH("tiền đi làm",data_survey!BX593)),
ISNUMBER(SEARCH("nghiên cứu khoa học",data_survey!BX593)),
ISNUMBER(SEARCH("một nửa lo",data_survey!BX593))
),2,
IF(OR(
ISNUMBER(SEARCH("học bổng",data_survey!BX593)),
ISNUMBER(SEARCH("giảm học phí",data_survey!BX593)),
ISNUMBER(SEARCH("không cần HP",data_survey!BX593)),
ISNUMBER(SEARCH("sư phạm",data_survey!BX593))
),3,4)))</f>
        <v>1</v>
      </c>
      <c r="R594" s="17">
        <f>data_survey!AN593</f>
        <v>0</v>
      </c>
      <c r="S594" s="17">
        <f>data_survey!AJ593</f>
        <v>0</v>
      </c>
      <c r="T594" s="17">
        <f>data_survey!AJ593</f>
        <v>0</v>
      </c>
      <c r="U594" s="17">
        <f>data_survey!CI593</f>
        <v>2</v>
      </c>
      <c r="V594" s="17">
        <f>data_survey!CG593</f>
        <v>0</v>
      </c>
      <c r="W594" s="17">
        <f>data_survey!CE593</f>
        <v>1</v>
      </c>
      <c r="X594" s="17">
        <f>data_survey!CC593</f>
        <v>1</v>
      </c>
      <c r="Y594" s="17">
        <f>data_survey!CA593</f>
        <v>1</v>
      </c>
      <c r="Z594" s="17">
        <f>data_survey!BN593</f>
        <v>1</v>
      </c>
      <c r="AA594" s="17">
        <f>data_survey!BP593</f>
        <v>0</v>
      </c>
      <c r="AB594" s="17">
        <f>data_survey!BQ593</f>
        <v>2</v>
      </c>
      <c r="AC594" s="17">
        <f>data_survey!BT593</f>
        <v>0</v>
      </c>
      <c r="AD594" s="17">
        <f>data_survey!CU593</f>
        <v>0</v>
      </c>
      <c r="AE594" s="17">
        <f>data_survey!CV593</f>
        <v>0</v>
      </c>
      <c r="AF594" s="17">
        <f>data_survey!CW593</f>
        <v>0</v>
      </c>
      <c r="AG594" s="17">
        <f>data_survey!CO593</f>
        <v>0</v>
      </c>
      <c r="AH594" s="17">
        <f>data_survey!DA593</f>
        <v>0</v>
      </c>
      <c r="AI594" s="17">
        <f>data_survey!DC593</f>
        <v>0</v>
      </c>
      <c r="AJ594" s="17">
        <f>data_survey!DQ593</f>
        <v>0</v>
      </c>
      <c r="AK594" s="17">
        <f>data_survey!DF593</f>
        <v>1</v>
      </c>
      <c r="AL594" s="17">
        <f>if(AK594=1, data_survey!DN593, 0)</f>
        <v>1.5</v>
      </c>
      <c r="AM594" s="17">
        <f>data_survey!CM593</f>
        <v>3.5</v>
      </c>
      <c r="AN594" s="17">
        <f>data_survey!DH593</f>
        <v>0</v>
      </c>
      <c r="AO594" s="17">
        <f>data_survey!DJ593</f>
        <v>0</v>
      </c>
      <c r="AP594" s="17">
        <f>data_survey!DL593</f>
        <v>0</v>
      </c>
      <c r="AQ594" s="17">
        <f>data_survey!BC593</f>
        <v>1</v>
      </c>
      <c r="AR594" s="17">
        <f>data_survey!BD593</f>
        <v>1</v>
      </c>
      <c r="AS594" s="17">
        <f>data_survey!BE593</f>
        <v>2</v>
      </c>
      <c r="AT594" s="17">
        <f>data_survey!BF593</f>
        <v>1</v>
      </c>
      <c r="AU594" s="17">
        <f>data_survey!BG593</f>
        <v>3</v>
      </c>
      <c r="AV594" s="17">
        <f>data_survey!BH593</f>
        <v>1</v>
      </c>
      <c r="AW594" s="17">
        <f>data_survey!BI593</f>
        <v>1</v>
      </c>
      <c r="AX594" s="17">
        <f>data_survey!AP593</f>
        <v>2</v>
      </c>
      <c r="AY594" s="17">
        <f>data_survey!AQ593</f>
        <v>3</v>
      </c>
      <c r="AZ594" s="17">
        <f>data_survey!AR593</f>
        <v>1</v>
      </c>
      <c r="BA594" s="17">
        <f>data_survey!AS593</f>
        <v>3</v>
      </c>
      <c r="BB594" s="17">
        <f>data_survey!AT593</f>
        <v>4</v>
      </c>
      <c r="BC594" s="17">
        <f>data_survey!AU593</f>
        <v>2</v>
      </c>
      <c r="BD594" s="17">
        <f>data_survey!AV593</f>
        <v>3</v>
      </c>
      <c r="BE594" s="17">
        <f>data_survey!AW593</f>
        <v>1</v>
      </c>
      <c r="BF594" s="17">
        <f>data_survey!AX593</f>
        <v>1</v>
      </c>
      <c r="BG594" s="17"/>
    </row>
    <row r="595">
      <c r="A595" s="17">
        <f>if(data_survey!C594="Nam", 0, 1)</f>
        <v>0</v>
      </c>
      <c r="B595" s="17">
        <f>IFERROR(__xludf.DUMMYFUNCTION("LET(
  t, LOWER(TRIM(data_survey!E594)),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95" s="17">
        <f>IFERROR(__xludf.DUMMYFUNCTION("LET(
  t, LOWER(TRIM(data_survey!G594)),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95" s="17">
        <f>IFERROR(__xludf.DUMMYFUNCTION("LET(
  text, LOWER(data_survey!I594),
  IFERROR(
    IFS(
      REGEXMATCH(text,""ở cùng gia đình|ở trọ cùng gia đình""), 0,
      REGEXMATCH(text,""thuê trọ""), 1,
      REGEXMATCH(text,""ở ktx""), 2,
      REGEXMATCH(text,""có nhà tại khu vực đang học|c"&amp;"ó nhà|ở riêng tại chung cư""), 3,
      REGEXMATCH(text,""ở nhà người quen""), 4
    ),
  -1)
)"),0.0)</f>
        <v>0</v>
      </c>
      <c r="E595" s="17">
        <f>IFERROR(__xludf.DUMMYFUNCTION("LET(
  t, LOWER(TRIM(data_survey!K594)),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95" s="17">
        <f>IFERROR(__xludf.DUMMYFUNCTION("LET(
  t, LOWER(TRIM(data_survey!M594)),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95" s="17">
        <f>if(data_survey!O594="Có", 1, 0)</f>
        <v>0</v>
      </c>
      <c r="H595" s="17">
        <f>if(data_survey!R594="", 0, data_survey!R594)</f>
        <v>0</v>
      </c>
      <c r="I595" s="17">
        <f>data_survey!W594</f>
        <v>0</v>
      </c>
      <c r="J595" s="17">
        <f>if(data_survey!AF594="Không áp lực", 0, if(data_survey!AF594="Có chút áp lực", 1, if(data_survey!AF594="Áp lực nhiều", 2, 3)))</f>
        <v>1</v>
      </c>
      <c r="K595" s="17">
        <f>SWITCH(data_survey!AG594,
 "Không ảnh hưởng",0,
 "Có chút ảnh hưởng",1,
 "Ảnh hưởng nhiều",2,
 "Ảnh hưởng rất nhiều",3)</f>
        <v>1</v>
      </c>
      <c r="L595" s="17">
        <f>SWITCH(data_survey!AD594,
 "Không",0,
 "Có một chút",1,
 "Rất lo lắng",2)</f>
        <v>1</v>
      </c>
      <c r="M595" s="17">
        <f>SWITCH(data_survey!AE594,
 "Không",0,
 "Có một chút",1,
 "Nhiều",2)</f>
        <v>0</v>
      </c>
      <c r="N595" s="17">
        <f>data_survey!BV594</f>
        <v>1</v>
      </c>
      <c r="O595" s="17">
        <f>SWITCH(data_survey!BY594,
 "Không",0,
 "Có",1,
 "Nhiều",2)</f>
        <v>0</v>
      </c>
      <c r="P595" s="17">
        <f>if(data_survey!BW594="Không", 0, 1)</f>
        <v>0</v>
      </c>
      <c r="Q595" s="17">
        <f>IF(OR(
ISNUMBER(SEARCH("cha",data_survey!BX594)),
ISNUMBER(SEARCH("mẹ",data_survey!BX594)),
ISNUMBER(SEARCH("ba mẹ",data_survey!BX594)),
ISNUMBER(SEARCH("bame",data_survey!BX594)),
ISNUMBER(SEARCH("gia đình",data_survey!BX594)),
ISNUMBER(SEARCH("chị",data_survey!BX594)),
ISNUMBER(SEARCH("anh",data_survey!BX594)),
ISNUMBER(SEARCH("ông bà",data_survey!BX594)),
ISNUMBER(SEARCH("giám hộ",data_survey!BX594))
),1,
IF(OR(
ISNUMBER(SEARCH("bản thân",data_survey!BX594)),
ISNUMBER(SEARCH("tự mình",data_survey!BX594)),
ISNUMBER(SEARCH("tự bản thân",data_survey!BX594)),
ISNUMBER(SEARCH("tiền đi làm",data_survey!BX594)),
ISNUMBER(SEARCH("nghiên cứu khoa học",data_survey!BX594)),
ISNUMBER(SEARCH("một nửa lo",data_survey!BX594))
),2,
IF(OR(
ISNUMBER(SEARCH("học bổng",data_survey!BX594)),
ISNUMBER(SEARCH("giảm học phí",data_survey!BX594)),
ISNUMBER(SEARCH("không cần HP",data_survey!BX594)),
ISNUMBER(SEARCH("sư phạm",data_survey!BX594))
),3,4)))</f>
        <v>1</v>
      </c>
      <c r="R595" s="17">
        <f>data_survey!AN594</f>
        <v>2</v>
      </c>
      <c r="S595" s="17">
        <f>data_survey!AJ594</f>
        <v>2</v>
      </c>
      <c r="T595" s="17">
        <f>data_survey!AJ594</f>
        <v>2</v>
      </c>
      <c r="U595" s="17">
        <f>data_survey!CI594</f>
        <v>1</v>
      </c>
      <c r="V595" s="17">
        <f>data_survey!CG594</f>
        <v>1</v>
      </c>
      <c r="W595" s="17">
        <f>data_survey!CE594</f>
        <v>0</v>
      </c>
      <c r="X595" s="17">
        <f>data_survey!CC594</f>
        <v>2</v>
      </c>
      <c r="Y595" s="17">
        <f>data_survey!CA594</f>
        <v>1</v>
      </c>
      <c r="Z595" s="17">
        <f>data_survey!BN594</f>
        <v>2</v>
      </c>
      <c r="AA595" s="17">
        <f>data_survey!BP594</f>
        <v>0</v>
      </c>
      <c r="AB595" s="17">
        <f>data_survey!BQ594</f>
        <v>1</v>
      </c>
      <c r="AC595" s="17">
        <f>data_survey!BT594</f>
        <v>0</v>
      </c>
      <c r="AD595" s="17">
        <f>data_survey!CU594</f>
        <v>1</v>
      </c>
      <c r="AE595" s="17">
        <f>data_survey!CV594</f>
        <v>1</v>
      </c>
      <c r="AF595" s="17">
        <f>data_survey!CW594</f>
        <v>0</v>
      </c>
      <c r="AG595" s="17">
        <f>data_survey!CO594</f>
        <v>0</v>
      </c>
      <c r="AH595" s="17">
        <f>data_survey!DA594</f>
        <v>1</v>
      </c>
      <c r="AI595" s="17">
        <f>data_survey!DC594</f>
        <v>1</v>
      </c>
      <c r="AJ595" s="17">
        <f>data_survey!DQ594</f>
        <v>0</v>
      </c>
      <c r="AK595" s="17">
        <f>data_survey!DF594</f>
        <v>1</v>
      </c>
      <c r="AL595" s="17">
        <f>if(AK595=1, data_survey!DN594, 0)</f>
        <v>2.5</v>
      </c>
      <c r="AM595" s="17">
        <f>data_survey!CM594</f>
        <v>1.5</v>
      </c>
      <c r="AN595" s="17">
        <f>data_survey!DH594</f>
        <v>0</v>
      </c>
      <c r="AO595" s="17">
        <f>data_survey!DJ594</f>
        <v>1</v>
      </c>
      <c r="AP595" s="17">
        <f>data_survey!DL594</f>
        <v>0</v>
      </c>
      <c r="AQ595" s="17">
        <f>data_survey!BC594</f>
        <v>3</v>
      </c>
      <c r="AR595" s="17">
        <f>data_survey!BD594</f>
        <v>2</v>
      </c>
      <c r="AS595" s="17">
        <f>data_survey!BE594</f>
        <v>3</v>
      </c>
      <c r="AT595" s="17">
        <f>data_survey!BF594</f>
        <v>1</v>
      </c>
      <c r="AU595" s="17">
        <f>data_survey!BG594</f>
        <v>2</v>
      </c>
      <c r="AV595" s="17">
        <f>data_survey!BH594</f>
        <v>2</v>
      </c>
      <c r="AW595" s="17">
        <f>data_survey!BI594</f>
        <v>3</v>
      </c>
      <c r="AX595" s="17">
        <f>data_survey!AP594</f>
        <v>4</v>
      </c>
      <c r="AY595" s="17">
        <f>data_survey!AQ594</f>
        <v>2</v>
      </c>
      <c r="AZ595" s="17">
        <f>data_survey!AR594</f>
        <v>2</v>
      </c>
      <c r="BA595" s="17">
        <f>data_survey!AS594</f>
        <v>4</v>
      </c>
      <c r="BB595" s="17">
        <f>data_survey!AT594</f>
        <v>1</v>
      </c>
      <c r="BC595" s="17">
        <f>data_survey!AU594</f>
        <v>1</v>
      </c>
      <c r="BD595" s="17">
        <f>data_survey!AV594</f>
        <v>4</v>
      </c>
      <c r="BE595" s="17">
        <f>data_survey!AW594</f>
        <v>1</v>
      </c>
      <c r="BF595" s="17">
        <f>data_survey!AX594</f>
        <v>2</v>
      </c>
      <c r="BG595" s="17"/>
    </row>
    <row r="596">
      <c r="A596" s="17">
        <f>if(data_survey!C595="Nam", 0, 1)</f>
        <v>0</v>
      </c>
      <c r="B596" s="17">
        <f>IFERROR(__xludf.DUMMYFUNCTION("LET(
  t, LOWER(TRIM(data_survey!E595)),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96" s="17">
        <f>IFERROR(__xludf.DUMMYFUNCTION("LET(
  t, LOWER(TRIM(data_survey!G595)),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96" s="17">
        <f>IFERROR(__xludf.DUMMYFUNCTION("LET(
  text, LOWER(data_survey!I595),
  IFERROR(
    IFS(
      REGEXMATCH(text,""ở cùng gia đình|ở trọ cùng gia đình""), 0,
      REGEXMATCH(text,""thuê trọ""), 1,
      REGEXMATCH(text,""ở ktx""), 2,
      REGEXMATCH(text,""có nhà tại khu vực đang học|c"&amp;"ó nhà|ở riêng tại chung cư""), 3,
      REGEXMATCH(text,""ở nhà người quen""), 4
    ),
  -1)
)"),0.0)</f>
        <v>0</v>
      </c>
      <c r="E596" s="17">
        <f>IFERROR(__xludf.DUMMYFUNCTION("LET(
  t, LOWER(TRIM(data_survey!K595)),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96" s="17">
        <f>IFERROR(__xludf.DUMMYFUNCTION("LET(
  t, LOWER(TRIM(data_survey!M595)),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96" s="17">
        <f>if(data_survey!O595="Có", 1, 0)</f>
        <v>0</v>
      </c>
      <c r="H596" s="17">
        <f>if(data_survey!R595="", 0, data_survey!R595)</f>
        <v>0</v>
      </c>
      <c r="I596" s="17">
        <f>data_survey!W595</f>
        <v>0</v>
      </c>
      <c r="J596" s="17">
        <f>if(data_survey!AF595="Không áp lực", 0, if(data_survey!AF595="Có chút áp lực", 1, if(data_survey!AF595="Áp lực nhiều", 2, 3)))</f>
        <v>3</v>
      </c>
      <c r="K596" s="17">
        <f>SWITCH(data_survey!AG595,
 "Không ảnh hưởng",0,
 "Có chút ảnh hưởng",1,
 "Ảnh hưởng nhiều",2,
 "Ảnh hưởng rất nhiều",3)</f>
        <v>2</v>
      </c>
      <c r="L596" s="17">
        <f>SWITCH(data_survey!AD595,
 "Không",0,
 "Có một chút",1,
 "Rất lo lắng",2)</f>
        <v>2</v>
      </c>
      <c r="M596" s="17">
        <f>SWITCH(data_survey!AE595,
 "Không",0,
 "Có một chút",1,
 "Nhiều",2)</f>
        <v>1</v>
      </c>
      <c r="N596" s="17">
        <f>data_survey!BV595</f>
        <v>1</v>
      </c>
      <c r="O596" s="17">
        <f>SWITCH(data_survey!BY595,
 "Không",0,
 "Có",1,
 "Nhiều",2)</f>
        <v>1</v>
      </c>
      <c r="P596" s="17">
        <f>if(data_survey!BW595="Không", 0, 1)</f>
        <v>1</v>
      </c>
      <c r="Q596" s="17">
        <f>IF(OR(
ISNUMBER(SEARCH("cha",data_survey!BX595)),
ISNUMBER(SEARCH("mẹ",data_survey!BX595)),
ISNUMBER(SEARCH("ba mẹ",data_survey!BX595)),
ISNUMBER(SEARCH("bame",data_survey!BX595)),
ISNUMBER(SEARCH("gia đình",data_survey!BX595)),
ISNUMBER(SEARCH("chị",data_survey!BX595)),
ISNUMBER(SEARCH("anh",data_survey!BX595)),
ISNUMBER(SEARCH("ông bà",data_survey!BX595)),
ISNUMBER(SEARCH("giám hộ",data_survey!BX595))
),1,
IF(OR(
ISNUMBER(SEARCH("bản thân",data_survey!BX595)),
ISNUMBER(SEARCH("tự mình",data_survey!BX595)),
ISNUMBER(SEARCH("tự bản thân",data_survey!BX595)),
ISNUMBER(SEARCH("tiền đi làm",data_survey!BX595)),
ISNUMBER(SEARCH("nghiên cứu khoa học",data_survey!BX595)),
ISNUMBER(SEARCH("một nửa lo",data_survey!BX595))
),2,
IF(OR(
ISNUMBER(SEARCH("học bổng",data_survey!BX595)),
ISNUMBER(SEARCH("giảm học phí",data_survey!BX595)),
ISNUMBER(SEARCH("không cần HP",data_survey!BX595)),
ISNUMBER(SEARCH("sư phạm",data_survey!BX595))
),3,4)))</f>
        <v>1</v>
      </c>
      <c r="R596" s="17">
        <f>data_survey!AN595</f>
        <v>1</v>
      </c>
      <c r="S596" s="17">
        <f>data_survey!AJ595</f>
        <v>2</v>
      </c>
      <c r="T596" s="17">
        <f>data_survey!AJ595</f>
        <v>2</v>
      </c>
      <c r="U596" s="17">
        <f>data_survey!CI595</f>
        <v>0</v>
      </c>
      <c r="V596" s="17">
        <f>data_survey!CG595</f>
        <v>0</v>
      </c>
      <c r="W596" s="17">
        <f>data_survey!CE595</f>
        <v>0</v>
      </c>
      <c r="X596" s="17">
        <f>data_survey!CC595</f>
        <v>1</v>
      </c>
      <c r="Y596" s="17">
        <f>data_survey!CA595</f>
        <v>1</v>
      </c>
      <c r="Z596" s="17">
        <f>data_survey!BN595</f>
        <v>1</v>
      </c>
      <c r="AA596" s="17">
        <f>data_survey!BP595</f>
        <v>0</v>
      </c>
      <c r="AB596" s="17">
        <f>data_survey!BQ595</f>
        <v>2</v>
      </c>
      <c r="AC596" s="17">
        <f>data_survey!BT595</f>
        <v>0</v>
      </c>
      <c r="AD596" s="17">
        <f>data_survey!CU595</f>
        <v>0</v>
      </c>
      <c r="AE596" s="17">
        <f>data_survey!CV595</f>
        <v>0</v>
      </c>
      <c r="AF596" s="17">
        <f>data_survey!CW595</f>
        <v>0</v>
      </c>
      <c r="AG596" s="17">
        <f>data_survey!CO595</f>
        <v>0</v>
      </c>
      <c r="AH596" s="17">
        <f>data_survey!DA595</f>
        <v>0</v>
      </c>
      <c r="AI596" s="17">
        <f>data_survey!DC595</f>
        <v>0</v>
      </c>
      <c r="AJ596" s="17">
        <f>data_survey!DQ595</f>
        <v>0</v>
      </c>
      <c r="AK596" s="17">
        <f>data_survey!DF595</f>
        <v>0</v>
      </c>
      <c r="AL596" s="17">
        <f>if(AK596=1, data_survey!DN595, 0)</f>
        <v>0</v>
      </c>
      <c r="AM596" s="17">
        <f>data_survey!CM595</f>
        <v>6</v>
      </c>
      <c r="AN596" s="17">
        <f>data_survey!DH595</f>
        <v>0</v>
      </c>
      <c r="AO596" s="17">
        <f>data_survey!DJ595</f>
        <v>0</v>
      </c>
      <c r="AP596" s="17">
        <f>data_survey!DL595</f>
        <v>0</v>
      </c>
      <c r="AQ596" s="17">
        <f>data_survey!BC595</f>
        <v>2</v>
      </c>
      <c r="AR596" s="17">
        <f>data_survey!BD595</f>
        <v>1</v>
      </c>
      <c r="AS596" s="17">
        <f>data_survey!BE595</f>
        <v>2</v>
      </c>
      <c r="AT596" s="17">
        <f>data_survey!BF595</f>
        <v>1</v>
      </c>
      <c r="AU596" s="17">
        <f>data_survey!BG595</f>
        <v>1</v>
      </c>
      <c r="AV596" s="17">
        <f>data_survey!BH595</f>
        <v>1</v>
      </c>
      <c r="AW596" s="17">
        <f>data_survey!BI595</f>
        <v>1</v>
      </c>
      <c r="AX596" s="17">
        <f>data_survey!AP595</f>
        <v>3</v>
      </c>
      <c r="AY596" s="17">
        <f>data_survey!AQ595</f>
        <v>3</v>
      </c>
      <c r="AZ596" s="17">
        <f>data_survey!AR595</f>
        <v>3</v>
      </c>
      <c r="BA596" s="17">
        <f>data_survey!AS595</f>
        <v>4</v>
      </c>
      <c r="BB596" s="17">
        <f>data_survey!AT595</f>
        <v>2</v>
      </c>
      <c r="BC596" s="17">
        <f>data_survey!AU595</f>
        <v>2</v>
      </c>
      <c r="BD596" s="17">
        <f>data_survey!AV595</f>
        <v>1</v>
      </c>
      <c r="BE596" s="17">
        <f>data_survey!AW595</f>
        <v>1</v>
      </c>
      <c r="BF596" s="17">
        <f>data_survey!AX595</f>
        <v>1</v>
      </c>
      <c r="BG596" s="17"/>
    </row>
    <row r="597">
      <c r="A597" s="17">
        <f>if(data_survey!C596="Nam", 0, 1)</f>
        <v>0</v>
      </c>
      <c r="B597" s="17">
        <f>IFERROR(__xludf.DUMMYFUNCTION("LET(
  t, LOWER(TRIM(data_survey!E596)),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597" s="17">
        <f>IFERROR(__xludf.DUMMYFUNCTION("LET(
  t, LOWER(TRIM(data_survey!G596)),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97" s="17">
        <f>IFERROR(__xludf.DUMMYFUNCTION("LET(
  text, LOWER(data_survey!I596),
  IFERROR(
    IFS(
      REGEXMATCH(text,""ở cùng gia đình|ở trọ cùng gia đình""), 0,
      REGEXMATCH(text,""thuê trọ""), 1,
      REGEXMATCH(text,""ở ktx""), 2,
      REGEXMATCH(text,""có nhà tại khu vực đang học|c"&amp;"ó nhà|ở riêng tại chung cư""), 3,
      REGEXMATCH(text,""ở nhà người quen""), 4
    ),
  -1)
)"),0.0)</f>
        <v>0</v>
      </c>
      <c r="E597" s="17">
        <f>IFERROR(__xludf.DUMMYFUNCTION("LET(
  t, LOWER(TRIM(data_survey!K596)),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597" s="17">
        <f>IFERROR(__xludf.DUMMYFUNCTION("LET(
  t, LOWER(TRIM(data_survey!M596)),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97" s="17">
        <f>if(data_survey!O596="Có", 1, 0)</f>
        <v>1</v>
      </c>
      <c r="H597" s="17">
        <f>if(data_survey!R596="", 0, data_survey!R596)</f>
        <v>1</v>
      </c>
      <c r="I597" s="17">
        <f>data_survey!W596</f>
        <v>40</v>
      </c>
      <c r="J597" s="17">
        <f>if(data_survey!AF596="Không áp lực", 0, if(data_survey!AF596="Có chút áp lực", 1, if(data_survey!AF596="Áp lực nhiều", 2, 3)))</f>
        <v>2</v>
      </c>
      <c r="K597" s="17">
        <f>SWITCH(data_survey!AG596,
 "Không ảnh hưởng",0,
 "Có chút ảnh hưởng",1,
 "Ảnh hưởng nhiều",2,
 "Ảnh hưởng rất nhiều",3)</f>
        <v>2</v>
      </c>
      <c r="L597" s="17">
        <f>SWITCH(data_survey!AD596,
 "Không",0,
 "Có một chút",1,
 "Rất lo lắng",2)</f>
        <v>2</v>
      </c>
      <c r="M597" s="17">
        <f>SWITCH(data_survey!AE596,
 "Không",0,
 "Có một chút",1,
 "Nhiều",2)</f>
        <v>1</v>
      </c>
      <c r="N597" s="17">
        <f>data_survey!BV596</f>
        <v>5</v>
      </c>
      <c r="O597" s="17">
        <f>SWITCH(data_survey!BY596,
 "Không",0,
 "Có",1,
 "Nhiều",2)</f>
        <v>1</v>
      </c>
      <c r="P597" s="17">
        <f>if(data_survey!BW596="Không", 0, 1)</f>
        <v>1</v>
      </c>
      <c r="Q597" s="17">
        <f>IF(OR(
ISNUMBER(SEARCH("cha",data_survey!BX596)),
ISNUMBER(SEARCH("mẹ",data_survey!BX596)),
ISNUMBER(SEARCH("ba mẹ",data_survey!BX596)),
ISNUMBER(SEARCH("bame",data_survey!BX596)),
ISNUMBER(SEARCH("gia đình",data_survey!BX596)),
ISNUMBER(SEARCH("chị",data_survey!BX596)),
ISNUMBER(SEARCH("anh",data_survey!BX596)),
ISNUMBER(SEARCH("ông bà",data_survey!BX596)),
ISNUMBER(SEARCH("giám hộ",data_survey!BX596))
),1,
IF(OR(
ISNUMBER(SEARCH("bản thân",data_survey!BX596)),
ISNUMBER(SEARCH("tự mình",data_survey!BX596)),
ISNUMBER(SEARCH("tự bản thân",data_survey!BX596)),
ISNUMBER(SEARCH("tiền đi làm",data_survey!BX596)),
ISNUMBER(SEARCH("nghiên cứu khoa học",data_survey!BX596)),
ISNUMBER(SEARCH("một nửa lo",data_survey!BX596))
),2,
IF(OR(
ISNUMBER(SEARCH("học bổng",data_survey!BX596)),
ISNUMBER(SEARCH("giảm học phí",data_survey!BX596)),
ISNUMBER(SEARCH("không cần HP",data_survey!BX596)),
ISNUMBER(SEARCH("sư phạm",data_survey!BX596))
),3,4)))</f>
        <v>1</v>
      </c>
      <c r="R597" s="17">
        <f>data_survey!AN596</f>
        <v>1</v>
      </c>
      <c r="S597" s="17">
        <f>data_survey!AJ596</f>
        <v>4</v>
      </c>
      <c r="T597" s="17">
        <f>data_survey!AJ596</f>
        <v>4</v>
      </c>
      <c r="U597" s="17">
        <f>data_survey!CI596</f>
        <v>2</v>
      </c>
      <c r="V597" s="17">
        <f>data_survey!CG596</f>
        <v>2</v>
      </c>
      <c r="W597" s="17">
        <f>data_survey!CE596</f>
        <v>2</v>
      </c>
      <c r="X597" s="17">
        <f>data_survey!CC596</f>
        <v>2</v>
      </c>
      <c r="Y597" s="17">
        <f>data_survey!CA596</f>
        <v>2</v>
      </c>
      <c r="Z597" s="17">
        <f>data_survey!BN596</f>
        <v>5</v>
      </c>
      <c r="AA597" s="17">
        <f>data_survey!BP596</f>
        <v>0</v>
      </c>
      <c r="AB597" s="17">
        <f>data_survey!BQ596</f>
        <v>6</v>
      </c>
      <c r="AC597" s="17">
        <f>data_survey!BT596</f>
        <v>1</v>
      </c>
      <c r="AD597" s="17">
        <f>data_survey!CU596</f>
        <v>1</v>
      </c>
      <c r="AE597" s="17">
        <f>data_survey!CV596</f>
        <v>1</v>
      </c>
      <c r="AF597" s="17">
        <f>data_survey!CW596</f>
        <v>1</v>
      </c>
      <c r="AG597" s="17">
        <f>data_survey!CO596</f>
        <v>0</v>
      </c>
      <c r="AH597" s="17">
        <f>data_survey!DA596</f>
        <v>1</v>
      </c>
      <c r="AI597" s="17">
        <f>data_survey!DC596</f>
        <v>1</v>
      </c>
      <c r="AJ597" s="17">
        <f>data_survey!DQ596</f>
        <v>0</v>
      </c>
      <c r="AK597" s="17">
        <f>data_survey!DF596</f>
        <v>1</v>
      </c>
      <c r="AL597" s="17">
        <f>if(AK597=1, data_survey!DN596, 0)</f>
        <v>5</v>
      </c>
      <c r="AM597" s="17">
        <f>data_survey!CM596</f>
        <v>18</v>
      </c>
      <c r="AN597" s="17">
        <f>data_survey!DH596</f>
        <v>1</v>
      </c>
      <c r="AO597" s="17">
        <f>data_survey!DJ596</f>
        <v>1</v>
      </c>
      <c r="AP597" s="17">
        <f>data_survey!DL596</f>
        <v>0</v>
      </c>
      <c r="AQ597" s="17">
        <f>data_survey!BC596</f>
        <v>4</v>
      </c>
      <c r="AR597" s="17">
        <f>data_survey!BD596</f>
        <v>4</v>
      </c>
      <c r="AS597" s="17">
        <f>data_survey!BE596</f>
        <v>4</v>
      </c>
      <c r="AT597" s="17">
        <f>data_survey!BF596</f>
        <v>4</v>
      </c>
      <c r="AU597" s="17">
        <f>data_survey!BG596</f>
        <v>4</v>
      </c>
      <c r="AV597" s="17">
        <f>data_survey!BH596</f>
        <v>4</v>
      </c>
      <c r="AW597" s="17">
        <f>data_survey!BI596</f>
        <v>4</v>
      </c>
      <c r="AX597" s="17">
        <f>data_survey!AP596</f>
        <v>4</v>
      </c>
      <c r="AY597" s="17">
        <f>data_survey!AQ596</f>
        <v>4</v>
      </c>
      <c r="AZ597" s="17">
        <f>data_survey!AR596</f>
        <v>4</v>
      </c>
      <c r="BA597" s="17">
        <f>data_survey!AS596</f>
        <v>4</v>
      </c>
      <c r="BB597" s="17">
        <f>data_survey!AT596</f>
        <v>4</v>
      </c>
      <c r="BC597" s="17">
        <f>data_survey!AU596</f>
        <v>4</v>
      </c>
      <c r="BD597" s="17">
        <f>data_survey!AV596</f>
        <v>4</v>
      </c>
      <c r="BE597" s="17">
        <f>data_survey!AW596</f>
        <v>4</v>
      </c>
      <c r="BF597" s="17">
        <f>data_survey!AX596</f>
        <v>4</v>
      </c>
      <c r="BG597" s="17"/>
    </row>
    <row r="598">
      <c r="A598" s="17">
        <f>if(data_survey!C597="Nam", 0, 1)</f>
        <v>0</v>
      </c>
      <c r="B598" s="17">
        <f>IFERROR(__xludf.DUMMYFUNCTION("LET(
  t, LOWER(TRIM(data_survey!E597)),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598" s="17">
        <f>IFERROR(__xludf.DUMMYFUNCTION("LET(
  t, LOWER(TRIM(data_survey!G597)),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598" s="17">
        <f>IFERROR(__xludf.DUMMYFUNCTION("LET(
  text, LOWER(data_survey!I597),
  IFERROR(
    IFS(
      REGEXMATCH(text,""ở cùng gia đình|ở trọ cùng gia đình""), 0,
      REGEXMATCH(text,""thuê trọ""), 1,
      REGEXMATCH(text,""ở ktx""), 2,
      REGEXMATCH(text,""có nhà tại khu vực đang học|c"&amp;"ó nhà|ở riêng tại chung cư""), 3,
      REGEXMATCH(text,""ở nhà người quen""), 4
    ),
  -1)
)"),0.0)</f>
        <v>0</v>
      </c>
      <c r="E598" s="17">
        <f>IFERROR(__xludf.DUMMYFUNCTION("LET(
  t, LOWER(TRIM(data_survey!K597)),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98" s="17">
        <f>IFERROR(__xludf.DUMMYFUNCTION("LET(
  t, LOWER(TRIM(data_survey!M597)),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598" s="17">
        <f>if(data_survey!O597="Có", 1, 0)</f>
        <v>1</v>
      </c>
      <c r="H598" s="17">
        <f>if(data_survey!R597="", 0, data_survey!R597)</f>
        <v>1</v>
      </c>
      <c r="I598" s="17">
        <f>data_survey!W597</f>
        <v>40</v>
      </c>
      <c r="J598" s="17">
        <f>if(data_survey!AF597="Không áp lực", 0, if(data_survey!AF597="Có chút áp lực", 1, if(data_survey!AF597="Áp lực nhiều", 2, 3)))</f>
        <v>0</v>
      </c>
      <c r="K598" s="17">
        <f>SWITCH(data_survey!AG597,
 "Không ảnh hưởng",0,
 "Có chút ảnh hưởng",1,
 "Ảnh hưởng nhiều",2,
 "Ảnh hưởng rất nhiều",3)</f>
        <v>0</v>
      </c>
      <c r="L598" s="17">
        <f>SWITCH(data_survey!AD597,
 "Không",0,
 "Có một chút",1,
 "Rất lo lắng",2)</f>
        <v>0</v>
      </c>
      <c r="M598" s="17">
        <f>SWITCH(data_survey!AE597,
 "Không",0,
 "Có một chút",1,
 "Nhiều",2)</f>
        <v>0</v>
      </c>
      <c r="N598" s="17">
        <f>data_survey!BV597</f>
        <v>5</v>
      </c>
      <c r="O598" s="17">
        <f>SWITCH(data_survey!BY597,
 "Không",0,
 "Có",1,
 "Nhiều",2)</f>
        <v>0</v>
      </c>
      <c r="P598" s="17">
        <f>if(data_survey!BW597="Không", 0, 1)</f>
        <v>0</v>
      </c>
      <c r="Q598" s="17">
        <f>IF(OR(
ISNUMBER(SEARCH("cha",data_survey!BX597)),
ISNUMBER(SEARCH("mẹ",data_survey!BX597)),
ISNUMBER(SEARCH("ba mẹ",data_survey!BX597)),
ISNUMBER(SEARCH("bame",data_survey!BX597)),
ISNUMBER(SEARCH("gia đình",data_survey!BX597)),
ISNUMBER(SEARCH("chị",data_survey!BX597)),
ISNUMBER(SEARCH("anh",data_survey!BX597)),
ISNUMBER(SEARCH("ông bà",data_survey!BX597)),
ISNUMBER(SEARCH("giám hộ",data_survey!BX597))
),1,
IF(OR(
ISNUMBER(SEARCH("bản thân",data_survey!BX597)),
ISNUMBER(SEARCH("tự mình",data_survey!BX597)),
ISNUMBER(SEARCH("tự bản thân",data_survey!BX597)),
ISNUMBER(SEARCH("tiền đi làm",data_survey!BX597)),
ISNUMBER(SEARCH("nghiên cứu khoa học",data_survey!BX597)),
ISNUMBER(SEARCH("một nửa lo",data_survey!BX597))
),2,
IF(OR(
ISNUMBER(SEARCH("học bổng",data_survey!BX597)),
ISNUMBER(SEARCH("giảm học phí",data_survey!BX597)),
ISNUMBER(SEARCH("không cần HP",data_survey!BX597)),
ISNUMBER(SEARCH("sư phạm",data_survey!BX597))
),3,4)))</f>
        <v>1</v>
      </c>
      <c r="R598" s="17">
        <f>data_survey!AN597</f>
        <v>1</v>
      </c>
      <c r="S598" s="17">
        <f>data_survey!AJ597</f>
        <v>0</v>
      </c>
      <c r="T598" s="17">
        <f>data_survey!AJ597</f>
        <v>0</v>
      </c>
      <c r="U598" s="17">
        <f>data_survey!CI597</f>
        <v>0</v>
      </c>
      <c r="V598" s="17">
        <f>data_survey!CG597</f>
        <v>0</v>
      </c>
      <c r="W598" s="17">
        <f>data_survey!CE597</f>
        <v>0</v>
      </c>
      <c r="X598" s="17">
        <f>data_survey!CC597</f>
        <v>0</v>
      </c>
      <c r="Y598" s="17">
        <f>data_survey!CA597</f>
        <v>0</v>
      </c>
      <c r="Z598" s="17">
        <f>data_survey!BN597</f>
        <v>1</v>
      </c>
      <c r="AA598" s="17">
        <f>data_survey!BP597</f>
        <v>0</v>
      </c>
      <c r="AB598" s="17">
        <f>data_survey!BQ597</f>
        <v>1</v>
      </c>
      <c r="AC598" s="17">
        <f>data_survey!BT597</f>
        <v>0</v>
      </c>
      <c r="AD598" s="17">
        <f>data_survey!CU597</f>
        <v>0</v>
      </c>
      <c r="AE598" s="17">
        <f>data_survey!CV597</f>
        <v>0</v>
      </c>
      <c r="AF598" s="17">
        <f>data_survey!CW597</f>
        <v>0</v>
      </c>
      <c r="AG598" s="17">
        <f>data_survey!CO597</f>
        <v>0</v>
      </c>
      <c r="AH598" s="17">
        <f>data_survey!DA597</f>
        <v>0</v>
      </c>
      <c r="AI598" s="17">
        <f>data_survey!DC597</f>
        <v>0</v>
      </c>
      <c r="AJ598" s="17">
        <f>data_survey!DQ597</f>
        <v>0</v>
      </c>
      <c r="AK598" s="17">
        <f>data_survey!DF597</f>
        <v>1</v>
      </c>
      <c r="AL598" s="17">
        <f>if(AK598=1, data_survey!DN597, 0)</f>
        <v>5</v>
      </c>
      <c r="AM598" s="17">
        <f>data_survey!CM597</f>
        <v>6</v>
      </c>
      <c r="AN598" s="17">
        <f>data_survey!DH597</f>
        <v>0</v>
      </c>
      <c r="AO598" s="17">
        <f>data_survey!DJ597</f>
        <v>0</v>
      </c>
      <c r="AP598" s="17">
        <f>data_survey!DL597</f>
        <v>0</v>
      </c>
      <c r="AQ598" s="17">
        <f>data_survey!BC597</f>
        <v>1</v>
      </c>
      <c r="AR598" s="17">
        <f>data_survey!BD597</f>
        <v>1</v>
      </c>
      <c r="AS598" s="17">
        <f>data_survey!BE597</f>
        <v>1</v>
      </c>
      <c r="AT598" s="17">
        <f>data_survey!BF597</f>
        <v>1</v>
      </c>
      <c r="AU598" s="17">
        <f>data_survey!BG597</f>
        <v>1</v>
      </c>
      <c r="AV598" s="17">
        <f>data_survey!BH597</f>
        <v>1</v>
      </c>
      <c r="AW598" s="17">
        <f>data_survey!BI597</f>
        <v>1</v>
      </c>
      <c r="AX598" s="17">
        <f>data_survey!AP597</f>
        <v>1</v>
      </c>
      <c r="AY598" s="17">
        <f>data_survey!AQ597</f>
        <v>1</v>
      </c>
      <c r="AZ598" s="17">
        <f>data_survey!AR597</f>
        <v>1</v>
      </c>
      <c r="BA598" s="17">
        <f>data_survey!AS597</f>
        <v>1</v>
      </c>
      <c r="BB598" s="17">
        <f>data_survey!AT597</f>
        <v>1</v>
      </c>
      <c r="BC598" s="17">
        <f>data_survey!AU597</f>
        <v>1</v>
      </c>
      <c r="BD598" s="17">
        <f>data_survey!AV597</f>
        <v>1</v>
      </c>
      <c r="BE598" s="17">
        <f>data_survey!AW597</f>
        <v>2</v>
      </c>
      <c r="BF598" s="17">
        <f>data_survey!AX597</f>
        <v>1</v>
      </c>
      <c r="BG598" s="17"/>
    </row>
    <row r="599">
      <c r="A599" s="17">
        <f>if(data_survey!C598="Nam", 0, 1)</f>
        <v>0</v>
      </c>
      <c r="B599" s="17">
        <f>IFERROR(__xludf.DUMMYFUNCTION("LET(
  t, LOWER(TRIM(data_survey!E598)),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599" s="17">
        <f>IFERROR(__xludf.DUMMYFUNCTION("LET(
  t, LOWER(TRIM(data_survey!G598)),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599" s="17">
        <f>IFERROR(__xludf.DUMMYFUNCTION("LET(
  text, LOWER(data_survey!I598),
  IFERROR(
    IFS(
      REGEXMATCH(text,""ở cùng gia đình|ở trọ cùng gia đình""), 0,
      REGEXMATCH(text,""thuê trọ""), 1,
      REGEXMATCH(text,""ở ktx""), 2,
      REGEXMATCH(text,""có nhà tại khu vực đang học|c"&amp;"ó nhà|ở riêng tại chung cư""), 3,
      REGEXMATCH(text,""ở nhà người quen""), 4
    ),
  -1)
)"),0.0)</f>
        <v>0</v>
      </c>
      <c r="E599" s="17">
        <f>IFERROR(__xludf.DUMMYFUNCTION("LET(
  t, LOWER(TRIM(data_survey!K598)),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599" s="17">
        <f>IFERROR(__xludf.DUMMYFUNCTION("LET(
  t, LOWER(TRIM(data_survey!M598)),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599" s="17">
        <f>if(data_survey!O598="Có", 1, 0)</f>
        <v>0</v>
      </c>
      <c r="H599" s="17">
        <f>if(data_survey!R598="", 0, data_survey!R598)</f>
        <v>0</v>
      </c>
      <c r="I599" s="17">
        <f>data_survey!W598</f>
        <v>0</v>
      </c>
      <c r="J599" s="17">
        <f>if(data_survey!AF598="Không áp lực", 0, if(data_survey!AF598="Có chút áp lực", 1, if(data_survey!AF598="Áp lực nhiều", 2, 3)))</f>
        <v>3</v>
      </c>
      <c r="K599" s="17">
        <f>SWITCH(data_survey!AG598,
 "Không ảnh hưởng",0,
 "Có chút ảnh hưởng",1,
 "Ảnh hưởng nhiều",2,
 "Ảnh hưởng rất nhiều",3)</f>
        <v>3</v>
      </c>
      <c r="L599" s="17">
        <f>SWITCH(data_survey!AD598,
 "Không",0,
 "Có một chút",1,
 "Rất lo lắng",2)</f>
        <v>2</v>
      </c>
      <c r="M599" s="17">
        <f>SWITCH(data_survey!AE598,
 "Không",0,
 "Có một chút",1,
 "Nhiều",2)</f>
        <v>2</v>
      </c>
      <c r="N599" s="17">
        <f>data_survey!BV598</f>
        <v>2</v>
      </c>
      <c r="O599" s="17">
        <f>SWITCH(data_survey!BY598,
 "Không",0,
 "Có",1,
 "Nhiều",2)</f>
        <v>1</v>
      </c>
      <c r="P599" s="17">
        <f>if(data_survey!BW598="Không", 0, 1)</f>
        <v>0</v>
      </c>
      <c r="Q599" s="17">
        <f>IF(OR(
ISNUMBER(SEARCH("cha",data_survey!BX598)),
ISNUMBER(SEARCH("mẹ",data_survey!BX598)),
ISNUMBER(SEARCH("ba mẹ",data_survey!BX598)),
ISNUMBER(SEARCH("bame",data_survey!BX598)),
ISNUMBER(SEARCH("gia đình",data_survey!BX598)),
ISNUMBER(SEARCH("chị",data_survey!BX598)),
ISNUMBER(SEARCH("anh",data_survey!BX598)),
ISNUMBER(SEARCH("ông bà",data_survey!BX598)),
ISNUMBER(SEARCH("giám hộ",data_survey!BX598))
),1,
IF(OR(
ISNUMBER(SEARCH("bản thân",data_survey!BX598)),
ISNUMBER(SEARCH("tự mình",data_survey!BX598)),
ISNUMBER(SEARCH("tự bản thân",data_survey!BX598)),
ISNUMBER(SEARCH("tiền đi làm",data_survey!BX598)),
ISNUMBER(SEARCH("nghiên cứu khoa học",data_survey!BX598)),
ISNUMBER(SEARCH("một nửa lo",data_survey!BX598))
),2,
IF(OR(
ISNUMBER(SEARCH("học bổng",data_survey!BX598)),
ISNUMBER(SEARCH("giảm học phí",data_survey!BX598)),
ISNUMBER(SEARCH("không cần HP",data_survey!BX598)),
ISNUMBER(SEARCH("sư phạm",data_survey!BX598))
),3,4)))</f>
        <v>4</v>
      </c>
      <c r="R599" s="17">
        <f>data_survey!AN598</f>
        <v>0</v>
      </c>
      <c r="S599" s="17">
        <f>data_survey!AJ598</f>
        <v>0</v>
      </c>
      <c r="T599" s="17">
        <f>data_survey!AJ598</f>
        <v>0</v>
      </c>
      <c r="U599" s="17">
        <f>data_survey!CI598</f>
        <v>2</v>
      </c>
      <c r="V599" s="17">
        <f>data_survey!CG598</f>
        <v>2</v>
      </c>
      <c r="W599" s="17">
        <f>data_survey!CE598</f>
        <v>2</v>
      </c>
      <c r="X599" s="17">
        <f>data_survey!CC598</f>
        <v>2</v>
      </c>
      <c r="Y599" s="17">
        <f>data_survey!CA598</f>
        <v>2</v>
      </c>
      <c r="Z599" s="17">
        <f>data_survey!BN598</f>
        <v>2</v>
      </c>
      <c r="AA599" s="17">
        <f>data_survey!BP598</f>
        <v>1</v>
      </c>
      <c r="AB599" s="17">
        <f>data_survey!BQ598</f>
        <v>2</v>
      </c>
      <c r="AC599" s="17">
        <f>data_survey!BT598</f>
        <v>0</v>
      </c>
      <c r="AD599" s="17">
        <f>data_survey!CU598</f>
        <v>0</v>
      </c>
      <c r="AE599" s="17">
        <f>data_survey!CV598</f>
        <v>0</v>
      </c>
      <c r="AF599" s="17">
        <f>data_survey!CW598</f>
        <v>0</v>
      </c>
      <c r="AG599" s="17">
        <f>data_survey!CO598</f>
        <v>2</v>
      </c>
      <c r="AH599" s="17">
        <f>data_survey!DA598</f>
        <v>0</v>
      </c>
      <c r="AI599" s="17">
        <f>data_survey!DC598</f>
        <v>0</v>
      </c>
      <c r="AJ599" s="17">
        <f>data_survey!DQ598</f>
        <v>0</v>
      </c>
      <c r="AK599" s="17">
        <f>data_survey!DF598</f>
        <v>0</v>
      </c>
      <c r="AL599" s="17">
        <f>if(AK599=1, data_survey!DN598, 0)</f>
        <v>0</v>
      </c>
      <c r="AM599" s="17">
        <f>data_survey!CM598</f>
        <v>0</v>
      </c>
      <c r="AN599" s="17">
        <f>data_survey!DH598</f>
        <v>0</v>
      </c>
      <c r="AO599" s="17">
        <f>data_survey!DJ598</f>
        <v>0</v>
      </c>
      <c r="AP599" s="17">
        <f>data_survey!DL598</f>
        <v>0</v>
      </c>
      <c r="AQ599" s="17">
        <f>data_survey!BC598</f>
        <v>1</v>
      </c>
      <c r="AR599" s="17">
        <f>data_survey!BD598</f>
        <v>1</v>
      </c>
      <c r="AS599" s="17">
        <f>data_survey!BE598</f>
        <v>1</v>
      </c>
      <c r="AT599" s="17">
        <f>data_survey!BF598</f>
        <v>1</v>
      </c>
      <c r="AU599" s="17">
        <f>data_survey!BG598</f>
        <v>2</v>
      </c>
      <c r="AV599" s="17">
        <f>data_survey!BH598</f>
        <v>2</v>
      </c>
      <c r="AW599" s="17">
        <f>data_survey!BI598</f>
        <v>2</v>
      </c>
      <c r="AX599" s="17">
        <f>data_survey!AP598</f>
        <v>1</v>
      </c>
      <c r="AY599" s="17">
        <f>data_survey!AQ598</f>
        <v>1</v>
      </c>
      <c r="AZ599" s="17">
        <f>data_survey!AR598</f>
        <v>1</v>
      </c>
      <c r="BA599" s="17">
        <f>data_survey!AS598</f>
        <v>1</v>
      </c>
      <c r="BB599" s="17">
        <f>data_survey!AT598</f>
        <v>1</v>
      </c>
      <c r="BC599" s="17">
        <f>data_survey!AU598</f>
        <v>1</v>
      </c>
      <c r="BD599" s="17">
        <f>data_survey!AV598</f>
        <v>1</v>
      </c>
      <c r="BE599" s="17">
        <f>data_survey!AW598</f>
        <v>1</v>
      </c>
      <c r="BF599" s="17">
        <f>data_survey!AX598</f>
        <v>1</v>
      </c>
      <c r="BG599" s="17"/>
    </row>
    <row r="600">
      <c r="A600" s="17">
        <f>if(data_survey!C599="Nam", 0, 1)</f>
        <v>0</v>
      </c>
      <c r="B600" s="17">
        <f>IFERROR(__xludf.DUMMYFUNCTION("LET(
  t, LOWER(TRIM(data_survey!E599)),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00" s="17">
        <f>IFERROR(__xludf.DUMMYFUNCTION("LET(
  t, LOWER(TRIM(data_survey!G599)),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00" s="17">
        <f>IFERROR(__xludf.DUMMYFUNCTION("LET(
  text, LOWER(data_survey!I599),
  IFERROR(
    IFS(
      REGEXMATCH(text,""ở cùng gia đình|ở trọ cùng gia đình""), 0,
      REGEXMATCH(text,""thuê trọ""), 1,
      REGEXMATCH(text,""ở ktx""), 2,
      REGEXMATCH(text,""có nhà tại khu vực đang học|c"&amp;"ó nhà|ở riêng tại chung cư""), 3,
      REGEXMATCH(text,""ở nhà người quen""), 4
    ),
  -1)
)"),1.0)</f>
        <v>1</v>
      </c>
      <c r="E600" s="17">
        <f>IFERROR(__xludf.DUMMYFUNCTION("LET(
  t, LOWER(TRIM(data_survey!K599)),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00" s="17">
        <f>IFERROR(__xludf.DUMMYFUNCTION("LET(
  t, LOWER(TRIM(data_survey!M599)),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00" s="17">
        <f>if(data_survey!O599="Có", 1, 0)</f>
        <v>0</v>
      </c>
      <c r="H600" s="17">
        <f>if(data_survey!R599="", 0, data_survey!R599)</f>
        <v>0</v>
      </c>
      <c r="I600" s="17">
        <f>data_survey!W599</f>
        <v>0</v>
      </c>
      <c r="J600" s="17">
        <f>if(data_survey!AF599="Không áp lực", 0, if(data_survey!AF599="Có chút áp lực", 1, if(data_survey!AF599="Áp lực nhiều", 2, 3)))</f>
        <v>0</v>
      </c>
      <c r="K600" s="17">
        <f>SWITCH(data_survey!AG599,
 "Không ảnh hưởng",0,
 "Có chút ảnh hưởng",1,
 "Ảnh hưởng nhiều",2,
 "Ảnh hưởng rất nhiều",3)</f>
        <v>1</v>
      </c>
      <c r="L600" s="17">
        <f>SWITCH(data_survey!AD599,
 "Không",0,
 "Có một chút",1,
 "Rất lo lắng",2)</f>
        <v>2</v>
      </c>
      <c r="M600" s="17">
        <f>SWITCH(data_survey!AE599,
 "Không",0,
 "Có một chút",1,
 "Nhiều",2)</f>
        <v>0</v>
      </c>
      <c r="N600" s="17">
        <f>data_survey!BV599</f>
        <v>3</v>
      </c>
      <c r="O600" s="17">
        <f>SWITCH(data_survey!BY599,
 "Không",0,
 "Có",1,
 "Nhiều",2)</f>
        <v>0</v>
      </c>
      <c r="P600" s="17">
        <f>if(data_survey!BW599="Không", 0, 1)</f>
        <v>1</v>
      </c>
      <c r="Q600" s="17">
        <f>IF(OR(
ISNUMBER(SEARCH("cha",data_survey!BX599)),
ISNUMBER(SEARCH("mẹ",data_survey!BX599)),
ISNUMBER(SEARCH("ba mẹ",data_survey!BX599)),
ISNUMBER(SEARCH("bame",data_survey!BX599)),
ISNUMBER(SEARCH("gia đình",data_survey!BX599)),
ISNUMBER(SEARCH("chị",data_survey!BX599)),
ISNUMBER(SEARCH("anh",data_survey!BX599)),
ISNUMBER(SEARCH("ông bà",data_survey!BX599)),
ISNUMBER(SEARCH("giám hộ",data_survey!BX599))
),1,
IF(OR(
ISNUMBER(SEARCH("bản thân",data_survey!BX599)),
ISNUMBER(SEARCH("tự mình",data_survey!BX599)),
ISNUMBER(SEARCH("tự bản thân",data_survey!BX599)),
ISNUMBER(SEARCH("tiền đi làm",data_survey!BX599)),
ISNUMBER(SEARCH("nghiên cứu khoa học",data_survey!BX599)),
ISNUMBER(SEARCH("một nửa lo",data_survey!BX599))
),2,
IF(OR(
ISNUMBER(SEARCH("học bổng",data_survey!BX599)),
ISNUMBER(SEARCH("giảm học phí",data_survey!BX599)),
ISNUMBER(SEARCH("không cần HP",data_survey!BX599)),
ISNUMBER(SEARCH("sư phạm",data_survey!BX599))
),3,4)))</f>
        <v>1</v>
      </c>
      <c r="R600" s="17">
        <f>data_survey!AN599</f>
        <v>0</v>
      </c>
      <c r="S600" s="17">
        <f>data_survey!AJ599</f>
        <v>0</v>
      </c>
      <c r="T600" s="17">
        <f>data_survey!AJ599</f>
        <v>0</v>
      </c>
      <c r="U600" s="17">
        <f>data_survey!CI599</f>
        <v>0</v>
      </c>
      <c r="V600" s="17">
        <f>data_survey!CG599</f>
        <v>0</v>
      </c>
      <c r="W600" s="17">
        <f>data_survey!CE599</f>
        <v>0</v>
      </c>
      <c r="X600" s="17">
        <f>data_survey!CC599</f>
        <v>0</v>
      </c>
      <c r="Y600" s="17">
        <f>data_survey!CA599</f>
        <v>1</v>
      </c>
      <c r="Z600" s="17">
        <f>data_survey!BN599</f>
        <v>1</v>
      </c>
      <c r="AA600" s="17">
        <f>data_survey!BP599</f>
        <v>1</v>
      </c>
      <c r="AB600" s="17">
        <f>data_survey!BQ599</f>
        <v>1</v>
      </c>
      <c r="AC600" s="17">
        <f>data_survey!BT599</f>
        <v>0</v>
      </c>
      <c r="AD600" s="17">
        <f>data_survey!CU599</f>
        <v>0</v>
      </c>
      <c r="AE600" s="17">
        <f>data_survey!CV599</f>
        <v>1</v>
      </c>
      <c r="AF600" s="17">
        <f>data_survey!CW599</f>
        <v>0</v>
      </c>
      <c r="AG600" s="17">
        <f>data_survey!CO599</f>
        <v>0</v>
      </c>
      <c r="AH600" s="17">
        <f>data_survey!DA599</f>
        <v>0</v>
      </c>
      <c r="AI600" s="17">
        <f>data_survey!DC599</f>
        <v>0</v>
      </c>
      <c r="AJ600" s="17">
        <f>data_survey!DQ599</f>
        <v>0</v>
      </c>
      <c r="AK600" s="17">
        <f>data_survey!DF599</f>
        <v>0</v>
      </c>
      <c r="AL600" s="17">
        <f>if(AK600=1, data_survey!DN599, 0)</f>
        <v>0</v>
      </c>
      <c r="AM600" s="17">
        <f>data_survey!CM599</f>
        <v>6</v>
      </c>
      <c r="AN600" s="17">
        <f>data_survey!DH599</f>
        <v>0</v>
      </c>
      <c r="AO600" s="17">
        <f>data_survey!DJ599</f>
        <v>0</v>
      </c>
      <c r="AP600" s="17">
        <f>data_survey!DL599</f>
        <v>0</v>
      </c>
      <c r="AQ600" s="17">
        <f>data_survey!BC599</f>
        <v>2</v>
      </c>
      <c r="AR600" s="17">
        <f>data_survey!BD599</f>
        <v>1</v>
      </c>
      <c r="AS600" s="17">
        <f>data_survey!BE599</f>
        <v>3</v>
      </c>
      <c r="AT600" s="17">
        <f>data_survey!BF599</f>
        <v>4</v>
      </c>
      <c r="AU600" s="17">
        <f>data_survey!BG599</f>
        <v>1</v>
      </c>
      <c r="AV600" s="17">
        <f>data_survey!BH599</f>
        <v>1</v>
      </c>
      <c r="AW600" s="17">
        <f>data_survey!BI599</f>
        <v>1</v>
      </c>
      <c r="AX600" s="17">
        <f>data_survey!AP599</f>
        <v>2</v>
      </c>
      <c r="AY600" s="17">
        <f>data_survey!AQ599</f>
        <v>2</v>
      </c>
      <c r="AZ600" s="17">
        <f>data_survey!AR599</f>
        <v>2</v>
      </c>
      <c r="BA600" s="17">
        <f>data_survey!AS599</f>
        <v>4</v>
      </c>
      <c r="BB600" s="17">
        <f>data_survey!AT599</f>
        <v>4</v>
      </c>
      <c r="BC600" s="17">
        <f>data_survey!AU599</f>
        <v>2</v>
      </c>
      <c r="BD600" s="17">
        <f>data_survey!AV599</f>
        <v>4</v>
      </c>
      <c r="BE600" s="17">
        <f>data_survey!AW599</f>
        <v>3</v>
      </c>
      <c r="BF600" s="17">
        <f>data_survey!AX599</f>
        <v>1</v>
      </c>
      <c r="BG600" s="17"/>
    </row>
    <row r="601">
      <c r="A601" s="17">
        <f>if(data_survey!C600="Nam", 0, 1)</f>
        <v>0</v>
      </c>
      <c r="B601" s="17">
        <f>IFERROR(__xludf.DUMMYFUNCTION("LET(
  t, LOWER(TRIM(data_survey!E600)),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01" s="17">
        <f>IFERROR(__xludf.DUMMYFUNCTION("LET(
  t, LOWER(TRIM(data_survey!G600)),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01" s="17">
        <f>IFERROR(__xludf.DUMMYFUNCTION("LET(
  text, LOWER(data_survey!I600),
  IFERROR(
    IFS(
      REGEXMATCH(text,""ở cùng gia đình|ở trọ cùng gia đình""), 0,
      REGEXMATCH(text,""thuê trọ""), 1,
      REGEXMATCH(text,""ở ktx""), 2,
      REGEXMATCH(text,""có nhà tại khu vực đang học|c"&amp;"ó nhà|ở riêng tại chung cư""), 3,
      REGEXMATCH(text,""ở nhà người quen""), 4
    ),
  -1)
)"),0.0)</f>
        <v>0</v>
      </c>
      <c r="E601" s="17">
        <f>IFERROR(__xludf.DUMMYFUNCTION("LET(
  t, LOWER(TRIM(data_survey!K600)),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01" s="17">
        <f>IFERROR(__xludf.DUMMYFUNCTION("LET(
  t, LOWER(TRIM(data_survey!M600)),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01" s="17">
        <f>if(data_survey!O600="Có", 1, 0)</f>
        <v>1</v>
      </c>
      <c r="H601" s="17">
        <f>if(data_survey!R600="", 0, data_survey!R600)</f>
        <v>2</v>
      </c>
      <c r="I601" s="17">
        <f>data_survey!W600</f>
        <v>15</v>
      </c>
      <c r="J601" s="17">
        <f>if(data_survey!AF600="Không áp lực", 0, if(data_survey!AF600="Có chút áp lực", 1, if(data_survey!AF600="Áp lực nhiều", 2, 3)))</f>
        <v>2</v>
      </c>
      <c r="K601" s="17">
        <f>SWITCH(data_survey!AG600,
 "Không ảnh hưởng",0,
 "Có chút ảnh hưởng",1,
 "Ảnh hưởng nhiều",2,
 "Ảnh hưởng rất nhiều",3)</f>
        <v>1</v>
      </c>
      <c r="L601" s="17">
        <f>SWITCH(data_survey!AD600,
 "Không",0,
 "Có một chút",1,
 "Rất lo lắng",2)</f>
        <v>2</v>
      </c>
      <c r="M601" s="17">
        <f>SWITCH(data_survey!AE600,
 "Không",0,
 "Có một chút",1,
 "Nhiều",2)</f>
        <v>0</v>
      </c>
      <c r="N601" s="17">
        <f>data_survey!BV600</f>
        <v>1</v>
      </c>
      <c r="O601" s="17">
        <f>SWITCH(data_survey!BY600,
 "Không",0,
 "Có",1,
 "Nhiều",2)</f>
        <v>1</v>
      </c>
      <c r="P601" s="17">
        <f>if(data_survey!BW600="Không", 0, 1)</f>
        <v>1</v>
      </c>
      <c r="Q601" s="17">
        <f>IF(OR(
ISNUMBER(SEARCH("cha",data_survey!BX600)),
ISNUMBER(SEARCH("mẹ",data_survey!BX600)),
ISNUMBER(SEARCH("ba mẹ",data_survey!BX600)),
ISNUMBER(SEARCH("bame",data_survey!BX600)),
ISNUMBER(SEARCH("gia đình",data_survey!BX600)),
ISNUMBER(SEARCH("chị",data_survey!BX600)),
ISNUMBER(SEARCH("anh",data_survey!BX600)),
ISNUMBER(SEARCH("ông bà",data_survey!BX600)),
ISNUMBER(SEARCH("giám hộ",data_survey!BX600))
),1,
IF(OR(
ISNUMBER(SEARCH("bản thân",data_survey!BX600)),
ISNUMBER(SEARCH("tự mình",data_survey!BX600)),
ISNUMBER(SEARCH("tự bản thân",data_survey!BX600)),
ISNUMBER(SEARCH("tiền đi làm",data_survey!BX600)),
ISNUMBER(SEARCH("nghiên cứu khoa học",data_survey!BX600)),
ISNUMBER(SEARCH("một nửa lo",data_survey!BX600))
),2,
IF(OR(
ISNUMBER(SEARCH("học bổng",data_survey!BX600)),
ISNUMBER(SEARCH("giảm học phí",data_survey!BX600)),
ISNUMBER(SEARCH("không cần HP",data_survey!BX600)),
ISNUMBER(SEARCH("sư phạm",data_survey!BX600))
),3,4)))</f>
        <v>1</v>
      </c>
      <c r="R601" s="17">
        <f>data_survey!AN600</f>
        <v>0</v>
      </c>
      <c r="S601" s="17">
        <f>data_survey!AJ600</f>
        <v>0</v>
      </c>
      <c r="T601" s="17">
        <f>data_survey!AJ600</f>
        <v>0</v>
      </c>
      <c r="U601" s="17">
        <f>data_survey!CI600</f>
        <v>1</v>
      </c>
      <c r="V601" s="17">
        <f>data_survey!CG600</f>
        <v>2</v>
      </c>
      <c r="W601" s="17">
        <f>data_survey!CE600</f>
        <v>2</v>
      </c>
      <c r="X601" s="17">
        <f>data_survey!CC600</f>
        <v>1</v>
      </c>
      <c r="Y601" s="17">
        <f>data_survey!CA600</f>
        <v>0</v>
      </c>
      <c r="Z601" s="17">
        <f>data_survey!BN600</f>
        <v>1</v>
      </c>
      <c r="AA601" s="17">
        <f>data_survey!BP600</f>
        <v>0</v>
      </c>
      <c r="AB601" s="17">
        <f>data_survey!BQ600</f>
        <v>3</v>
      </c>
      <c r="AC601" s="17">
        <f>data_survey!BT600</f>
        <v>1</v>
      </c>
      <c r="AD601" s="17">
        <f>data_survey!CU600</f>
        <v>1</v>
      </c>
      <c r="AE601" s="17">
        <f>data_survey!CV600</f>
        <v>1</v>
      </c>
      <c r="AF601" s="17">
        <f>data_survey!CW600</f>
        <v>1</v>
      </c>
      <c r="AG601" s="17">
        <f>data_survey!CO600</f>
        <v>0</v>
      </c>
      <c r="AH601" s="17">
        <f>data_survey!DA600</f>
        <v>0</v>
      </c>
      <c r="AI601" s="17">
        <f>data_survey!DC600</f>
        <v>0</v>
      </c>
      <c r="AJ601" s="17">
        <f>data_survey!DQ600</f>
        <v>0</v>
      </c>
      <c r="AK601" s="17">
        <f>data_survey!DF600</f>
        <v>1</v>
      </c>
      <c r="AL601" s="17">
        <f>if(AK601=1, data_survey!DN600, 0)</f>
        <v>5</v>
      </c>
      <c r="AM601" s="17">
        <f>data_survey!CM600</f>
        <v>3.5</v>
      </c>
      <c r="AN601" s="17">
        <f>data_survey!DH600</f>
        <v>0</v>
      </c>
      <c r="AO601" s="17">
        <f>data_survey!DJ600</f>
        <v>1</v>
      </c>
      <c r="AP601" s="17">
        <f>data_survey!DL600</f>
        <v>0</v>
      </c>
      <c r="AQ601" s="17">
        <f>data_survey!BC600</f>
        <v>2</v>
      </c>
      <c r="AR601" s="17">
        <f>data_survey!BD600</f>
        <v>2</v>
      </c>
      <c r="AS601" s="17">
        <f>data_survey!BE600</f>
        <v>2</v>
      </c>
      <c r="AT601" s="17">
        <f>data_survey!BF600</f>
        <v>1</v>
      </c>
      <c r="AU601" s="17">
        <f>data_survey!BG600</f>
        <v>4</v>
      </c>
      <c r="AV601" s="17">
        <f>data_survey!BH600</f>
        <v>2</v>
      </c>
      <c r="AW601" s="17">
        <f>data_survey!BI600</f>
        <v>4</v>
      </c>
      <c r="AX601" s="17">
        <f>data_survey!AP600</f>
        <v>1</v>
      </c>
      <c r="AY601" s="17">
        <f>data_survey!AQ600</f>
        <v>1</v>
      </c>
      <c r="AZ601" s="17">
        <f>data_survey!AR600</f>
        <v>1</v>
      </c>
      <c r="BA601" s="17">
        <f>data_survey!AS600</f>
        <v>1</v>
      </c>
      <c r="BB601" s="17">
        <f>data_survey!AT600</f>
        <v>1</v>
      </c>
      <c r="BC601" s="17">
        <f>data_survey!AU600</f>
        <v>2</v>
      </c>
      <c r="BD601" s="17">
        <f>data_survey!AV600</f>
        <v>3</v>
      </c>
      <c r="BE601" s="17">
        <f>data_survey!AW600</f>
        <v>4</v>
      </c>
      <c r="BF601" s="17">
        <f>data_survey!AX600</f>
        <v>1</v>
      </c>
      <c r="BG601" s="17"/>
    </row>
    <row r="602">
      <c r="A602" s="17">
        <f>if(data_survey!C601="Nam", 0, 1)</f>
        <v>0</v>
      </c>
      <c r="B602" s="17">
        <f>IFERROR(__xludf.DUMMYFUNCTION("LET(
  t, LOWER(TRIM(data_survey!E601)),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602" s="17">
        <f>IFERROR(__xludf.DUMMYFUNCTION("LET(
  t, LOWER(TRIM(data_survey!G601)),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02" s="17">
        <f>IFERROR(__xludf.DUMMYFUNCTION("LET(
  text, LOWER(data_survey!I601),
  IFERROR(
    IFS(
      REGEXMATCH(text,""ở cùng gia đình|ở trọ cùng gia đình""), 0,
      REGEXMATCH(text,""thuê trọ""), 1,
      REGEXMATCH(text,""ở ktx""), 2,
      REGEXMATCH(text,""có nhà tại khu vực đang học|c"&amp;"ó nhà|ở riêng tại chung cư""), 3,
      REGEXMATCH(text,""ở nhà người quen""), 4
    ),
  -1)
)"),0.0)</f>
        <v>0</v>
      </c>
      <c r="E602" s="17">
        <f>IFERROR(__xludf.DUMMYFUNCTION("LET(
  t, LOWER(TRIM(data_survey!K601)),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02" s="17">
        <f>IFERROR(__xludf.DUMMYFUNCTION("LET(
  t, LOWER(TRIM(data_survey!M601)),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02" s="17">
        <f>if(data_survey!O601="Có", 1, 0)</f>
        <v>0</v>
      </c>
      <c r="H602" s="17">
        <f>if(data_survey!R601="", 0, data_survey!R601)</f>
        <v>0</v>
      </c>
      <c r="I602" s="17">
        <f>data_survey!W601</f>
        <v>0</v>
      </c>
      <c r="J602" s="17">
        <f>if(data_survey!AF601="Không áp lực", 0, if(data_survey!AF601="Có chút áp lực", 1, if(data_survey!AF601="Áp lực nhiều", 2, 3)))</f>
        <v>2</v>
      </c>
      <c r="K602" s="17">
        <f>SWITCH(data_survey!AG601,
 "Không ảnh hưởng",0,
 "Có chút ảnh hưởng",1,
 "Ảnh hưởng nhiều",2,
 "Ảnh hưởng rất nhiều",3)</f>
        <v>2</v>
      </c>
      <c r="L602" s="17">
        <f>SWITCH(data_survey!AD601,
 "Không",0,
 "Có một chút",1,
 "Rất lo lắng",2)</f>
        <v>2</v>
      </c>
      <c r="M602" s="17">
        <f>SWITCH(data_survey!AE601,
 "Không",0,
 "Có một chút",1,
 "Nhiều",2)</f>
        <v>1</v>
      </c>
      <c r="N602" s="17">
        <f>data_survey!BV601</f>
        <v>1</v>
      </c>
      <c r="O602" s="17">
        <f>SWITCH(data_survey!BY601,
 "Không",0,
 "Có",1,
 "Nhiều",2)</f>
        <v>0</v>
      </c>
      <c r="P602" s="17">
        <f>if(data_survey!BW601="Không", 0, 1)</f>
        <v>0</v>
      </c>
      <c r="Q602" s="17">
        <f>IF(OR(
ISNUMBER(SEARCH("cha",data_survey!BX601)),
ISNUMBER(SEARCH("mẹ",data_survey!BX601)),
ISNUMBER(SEARCH("ba mẹ",data_survey!BX601)),
ISNUMBER(SEARCH("bame",data_survey!BX601)),
ISNUMBER(SEARCH("gia đình",data_survey!BX601)),
ISNUMBER(SEARCH("chị",data_survey!BX601)),
ISNUMBER(SEARCH("anh",data_survey!BX601)),
ISNUMBER(SEARCH("ông bà",data_survey!BX601)),
ISNUMBER(SEARCH("giám hộ",data_survey!BX601))
),1,
IF(OR(
ISNUMBER(SEARCH("bản thân",data_survey!BX601)),
ISNUMBER(SEARCH("tự mình",data_survey!BX601)),
ISNUMBER(SEARCH("tự bản thân",data_survey!BX601)),
ISNUMBER(SEARCH("tiền đi làm",data_survey!BX601)),
ISNUMBER(SEARCH("nghiên cứu khoa học",data_survey!BX601)),
ISNUMBER(SEARCH("một nửa lo",data_survey!BX601))
),2,
IF(OR(
ISNUMBER(SEARCH("học bổng",data_survey!BX601)),
ISNUMBER(SEARCH("giảm học phí",data_survey!BX601)),
ISNUMBER(SEARCH("không cần HP",data_survey!BX601)),
ISNUMBER(SEARCH("sư phạm",data_survey!BX601))
),3,4)))</f>
        <v>1</v>
      </c>
      <c r="R602" s="17">
        <f>data_survey!AN601</f>
        <v>0</v>
      </c>
      <c r="S602" s="17">
        <f>data_survey!AJ601</f>
        <v>0</v>
      </c>
      <c r="T602" s="17">
        <f>data_survey!AJ601</f>
        <v>0</v>
      </c>
      <c r="U602" s="17">
        <f>data_survey!CI601</f>
        <v>0</v>
      </c>
      <c r="V602" s="17">
        <f>data_survey!CG601</f>
        <v>0</v>
      </c>
      <c r="W602" s="17">
        <f>data_survey!CE601</f>
        <v>0</v>
      </c>
      <c r="X602" s="17">
        <f>data_survey!CC601</f>
        <v>2</v>
      </c>
      <c r="Y602" s="17">
        <f>data_survey!CA601</f>
        <v>2</v>
      </c>
      <c r="Z602" s="17">
        <f>data_survey!BN601</f>
        <v>1</v>
      </c>
      <c r="AA602" s="17">
        <f>data_survey!BP601</f>
        <v>0</v>
      </c>
      <c r="AB602" s="17">
        <f>data_survey!BQ601</f>
        <v>2</v>
      </c>
      <c r="AC602" s="17">
        <f>data_survey!BT601</f>
        <v>0</v>
      </c>
      <c r="AD602" s="17">
        <f>data_survey!CU601</f>
        <v>1</v>
      </c>
      <c r="AE602" s="17">
        <f>data_survey!CV601</f>
        <v>1</v>
      </c>
      <c r="AF602" s="17">
        <f>data_survey!CW601</f>
        <v>0</v>
      </c>
      <c r="AG602" s="17">
        <f>data_survey!CO601</f>
        <v>1</v>
      </c>
      <c r="AH602" s="17">
        <f>data_survey!DA601</f>
        <v>1</v>
      </c>
      <c r="AI602" s="17">
        <f>data_survey!DC601</f>
        <v>0</v>
      </c>
      <c r="AJ602" s="17">
        <f>data_survey!DQ601</f>
        <v>0</v>
      </c>
      <c r="AK602" s="17">
        <f>data_survey!DF601</f>
        <v>1</v>
      </c>
      <c r="AL602" s="17">
        <f>if(AK602=1, data_survey!DN601, 0)</f>
        <v>1.5</v>
      </c>
      <c r="AM602" s="17">
        <f>data_survey!CM601</f>
        <v>6</v>
      </c>
      <c r="AN602" s="17">
        <f>data_survey!DH601</f>
        <v>0</v>
      </c>
      <c r="AO602" s="17">
        <f>data_survey!DJ601</f>
        <v>0</v>
      </c>
      <c r="AP602" s="17">
        <f>data_survey!DL601</f>
        <v>0</v>
      </c>
      <c r="AQ602" s="17">
        <f>data_survey!BC601</f>
        <v>4</v>
      </c>
      <c r="AR602" s="17">
        <f>data_survey!BD601</f>
        <v>4</v>
      </c>
      <c r="AS602" s="17">
        <f>data_survey!BE601</f>
        <v>2</v>
      </c>
      <c r="AT602" s="17">
        <f>data_survey!BF601</f>
        <v>4</v>
      </c>
      <c r="AU602" s="17">
        <f>data_survey!BG601</f>
        <v>1</v>
      </c>
      <c r="AV602" s="17">
        <f>data_survey!BH601</f>
        <v>1</v>
      </c>
      <c r="AW602" s="17">
        <f>data_survey!BI601</f>
        <v>4</v>
      </c>
      <c r="AX602" s="17">
        <f>data_survey!AP601</f>
        <v>3</v>
      </c>
      <c r="AY602" s="17">
        <f>data_survey!AQ601</f>
        <v>1</v>
      </c>
      <c r="AZ602" s="17">
        <f>data_survey!AR601</f>
        <v>4</v>
      </c>
      <c r="BA602" s="17">
        <f>data_survey!AS601</f>
        <v>3</v>
      </c>
      <c r="BB602" s="17">
        <f>data_survey!AT601</f>
        <v>1</v>
      </c>
      <c r="BC602" s="17">
        <f>data_survey!AU601</f>
        <v>4</v>
      </c>
      <c r="BD602" s="17">
        <f>data_survey!AV601</f>
        <v>2</v>
      </c>
      <c r="BE602" s="17">
        <f>data_survey!AW601</f>
        <v>1</v>
      </c>
      <c r="BF602" s="17">
        <f>data_survey!AX601</f>
        <v>4</v>
      </c>
      <c r="BG602" s="17"/>
    </row>
    <row r="603">
      <c r="A603" s="17">
        <f>if(data_survey!C602="Nam", 0, 1)</f>
        <v>0</v>
      </c>
      <c r="B603" s="17">
        <f>IFERROR(__xludf.DUMMYFUNCTION("LET(
  t, LOWER(TRIM(data_survey!E602)),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03" s="17">
        <f>IFERROR(__xludf.DUMMYFUNCTION("LET(
  t, LOWER(TRIM(data_survey!G602)),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603" s="17">
        <f>IFERROR(__xludf.DUMMYFUNCTION("LET(
  text, LOWER(data_survey!I602),
  IFERROR(
    IFS(
      REGEXMATCH(text,""ở cùng gia đình|ở trọ cùng gia đình""), 0,
      REGEXMATCH(text,""thuê trọ""), 1,
      REGEXMATCH(text,""ở ktx""), 2,
      REGEXMATCH(text,""có nhà tại khu vực đang học|c"&amp;"ó nhà|ở riêng tại chung cư""), 3,
      REGEXMATCH(text,""ở nhà người quen""), 4
    ),
  -1)
)"),0.0)</f>
        <v>0</v>
      </c>
      <c r="E603" s="17">
        <f>IFERROR(__xludf.DUMMYFUNCTION("LET(
  t, LOWER(TRIM(data_survey!K602)),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03" s="17">
        <f>IFERROR(__xludf.DUMMYFUNCTION("LET(
  t, LOWER(TRIM(data_survey!M602)),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03" s="17">
        <f>if(data_survey!O602="Có", 1, 0)</f>
        <v>0</v>
      </c>
      <c r="H603" s="17">
        <f>if(data_survey!R602="", 0, data_survey!R602)</f>
        <v>0</v>
      </c>
      <c r="I603" s="17">
        <f>data_survey!W602</f>
        <v>0</v>
      </c>
      <c r="J603" s="17">
        <f>if(data_survey!AF602="Không áp lực", 0, if(data_survey!AF602="Có chút áp lực", 1, if(data_survey!AF602="Áp lực nhiều", 2, 3)))</f>
        <v>1</v>
      </c>
      <c r="K603" s="17">
        <f>SWITCH(data_survey!AG602,
 "Không ảnh hưởng",0,
 "Có chút ảnh hưởng",1,
 "Ảnh hưởng nhiều",2,
 "Ảnh hưởng rất nhiều",3)</f>
        <v>1</v>
      </c>
      <c r="L603" s="17">
        <f>SWITCH(data_survey!AD602,
 "Không",0,
 "Có một chút",1,
 "Rất lo lắng",2)</f>
        <v>2</v>
      </c>
      <c r="M603" s="17">
        <f>SWITCH(data_survey!AE602,
 "Không",0,
 "Có một chút",1,
 "Nhiều",2)</f>
        <v>0</v>
      </c>
      <c r="N603" s="17">
        <f>data_survey!BV602</f>
        <v>3</v>
      </c>
      <c r="O603" s="17">
        <f>SWITCH(data_survey!BY602,
 "Không",0,
 "Có",1,
 "Nhiều",2)</f>
        <v>1</v>
      </c>
      <c r="P603" s="17">
        <f>if(data_survey!BW602="Không", 0, 1)</f>
        <v>1</v>
      </c>
      <c r="Q603" s="17">
        <f>IF(OR(
ISNUMBER(SEARCH("cha",data_survey!BX602)),
ISNUMBER(SEARCH("mẹ",data_survey!BX602)),
ISNUMBER(SEARCH("ba mẹ",data_survey!BX602)),
ISNUMBER(SEARCH("bame",data_survey!BX602)),
ISNUMBER(SEARCH("gia đình",data_survey!BX602)),
ISNUMBER(SEARCH("chị",data_survey!BX602)),
ISNUMBER(SEARCH("anh",data_survey!BX602)),
ISNUMBER(SEARCH("ông bà",data_survey!BX602)),
ISNUMBER(SEARCH("giám hộ",data_survey!BX602))
),1,
IF(OR(
ISNUMBER(SEARCH("bản thân",data_survey!BX602)),
ISNUMBER(SEARCH("tự mình",data_survey!BX602)),
ISNUMBER(SEARCH("tự bản thân",data_survey!BX602)),
ISNUMBER(SEARCH("tiền đi làm",data_survey!BX602)),
ISNUMBER(SEARCH("nghiên cứu khoa học",data_survey!BX602)),
ISNUMBER(SEARCH("một nửa lo",data_survey!BX602))
),2,
IF(OR(
ISNUMBER(SEARCH("học bổng",data_survey!BX602)),
ISNUMBER(SEARCH("giảm học phí",data_survey!BX602)),
ISNUMBER(SEARCH("không cần HP",data_survey!BX602)),
ISNUMBER(SEARCH("sư phạm",data_survey!BX602))
),3,4)))</f>
        <v>4</v>
      </c>
      <c r="R603" s="17">
        <f>data_survey!AN602</f>
        <v>0</v>
      </c>
      <c r="S603" s="17">
        <f>data_survey!AJ602</f>
        <v>0</v>
      </c>
      <c r="T603" s="17">
        <f>data_survey!AJ602</f>
        <v>0</v>
      </c>
      <c r="U603" s="17">
        <f>data_survey!CI602</f>
        <v>1</v>
      </c>
      <c r="V603" s="17">
        <f>data_survey!CG602</f>
        <v>1</v>
      </c>
      <c r="W603" s="17">
        <f>data_survey!CE602</f>
        <v>1</v>
      </c>
      <c r="X603" s="17">
        <f>data_survey!CC602</f>
        <v>1</v>
      </c>
      <c r="Y603" s="17">
        <f>data_survey!CA602</f>
        <v>1</v>
      </c>
      <c r="Z603" s="17">
        <f>data_survey!BN602</f>
        <v>1</v>
      </c>
      <c r="AA603" s="17">
        <f>data_survey!BP602</f>
        <v>0</v>
      </c>
      <c r="AB603" s="17">
        <f>data_survey!BQ602</f>
        <v>1</v>
      </c>
      <c r="AC603" s="17">
        <f>data_survey!BT602</f>
        <v>0</v>
      </c>
      <c r="AD603" s="17">
        <f>data_survey!CU602</f>
        <v>0</v>
      </c>
      <c r="AE603" s="17">
        <f>data_survey!CV602</f>
        <v>0</v>
      </c>
      <c r="AF603" s="17">
        <f>data_survey!CW602</f>
        <v>0</v>
      </c>
      <c r="AG603" s="17">
        <f>data_survey!CO602</f>
        <v>0</v>
      </c>
      <c r="AH603" s="17">
        <f>data_survey!DA602</f>
        <v>0</v>
      </c>
      <c r="AI603" s="17">
        <f>data_survey!DC602</f>
        <v>0</v>
      </c>
      <c r="AJ603" s="17">
        <f>data_survey!DQ602</f>
        <v>0</v>
      </c>
      <c r="AK603" s="17">
        <f>data_survey!DF602</f>
        <v>1</v>
      </c>
      <c r="AL603" s="17">
        <f>if(AK603=1, data_survey!DN602, 0)</f>
        <v>0.5</v>
      </c>
      <c r="AM603" s="17">
        <f>data_survey!CM602</f>
        <v>6</v>
      </c>
      <c r="AN603" s="17">
        <f>data_survey!DH602</f>
        <v>0</v>
      </c>
      <c r="AO603" s="17">
        <f>data_survey!DJ602</f>
        <v>0</v>
      </c>
      <c r="AP603" s="17">
        <f>data_survey!DL602</f>
        <v>0</v>
      </c>
      <c r="AQ603" s="17">
        <f>data_survey!BC602</f>
        <v>1</v>
      </c>
      <c r="AR603" s="17">
        <f>data_survey!BD602</f>
        <v>1</v>
      </c>
      <c r="AS603" s="17">
        <f>data_survey!BE602</f>
        <v>2</v>
      </c>
      <c r="AT603" s="17">
        <f>data_survey!BF602</f>
        <v>2</v>
      </c>
      <c r="AU603" s="17">
        <f>data_survey!BG602</f>
        <v>1</v>
      </c>
      <c r="AV603" s="17">
        <f>data_survey!BH602</f>
        <v>1</v>
      </c>
      <c r="AW603" s="17">
        <f>data_survey!BI602</f>
        <v>2</v>
      </c>
      <c r="AX603" s="17">
        <f>data_survey!AP602</f>
        <v>2</v>
      </c>
      <c r="AY603" s="17">
        <f>data_survey!AQ602</f>
        <v>1</v>
      </c>
      <c r="AZ603" s="17">
        <f>data_survey!AR602</f>
        <v>1</v>
      </c>
      <c r="BA603" s="17">
        <f>data_survey!AS602</f>
        <v>1</v>
      </c>
      <c r="BB603" s="17">
        <f>data_survey!AT602</f>
        <v>1</v>
      </c>
      <c r="BC603" s="17">
        <f>data_survey!AU602</f>
        <v>1</v>
      </c>
      <c r="BD603" s="17">
        <f>data_survey!AV602</f>
        <v>1</v>
      </c>
      <c r="BE603" s="17">
        <f>data_survey!AW602</f>
        <v>1</v>
      </c>
      <c r="BF603" s="17">
        <f>data_survey!AX602</f>
        <v>1</v>
      </c>
      <c r="BG603" s="17"/>
    </row>
    <row r="604">
      <c r="A604" s="17">
        <f>if(data_survey!C603="Nam", 0, 1)</f>
        <v>1</v>
      </c>
      <c r="B604" s="17">
        <f>IFERROR(__xludf.DUMMYFUNCTION("LET(
  t, LOWER(TRIM(data_survey!E603)),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04" s="17">
        <f>IFERROR(__xludf.DUMMYFUNCTION("LET(
  t, LOWER(TRIM(data_survey!G603)),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04" s="17">
        <f>IFERROR(__xludf.DUMMYFUNCTION("LET(
  text, LOWER(data_survey!I603),
  IFERROR(
    IFS(
      REGEXMATCH(text,""ở cùng gia đình|ở trọ cùng gia đình""), 0,
      REGEXMATCH(text,""thuê trọ""), 1,
      REGEXMATCH(text,""ở ktx""), 2,
      REGEXMATCH(text,""có nhà tại khu vực đang học|c"&amp;"ó nhà|ở riêng tại chung cư""), 3,
      REGEXMATCH(text,""ở nhà người quen""), 4
    ),
  -1)
)"),1.0)</f>
        <v>1</v>
      </c>
      <c r="E604" s="17">
        <f>IFERROR(__xludf.DUMMYFUNCTION("LET(
  t, LOWER(TRIM(data_survey!K603)),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04" s="17">
        <f>IFERROR(__xludf.DUMMYFUNCTION("LET(
  t, LOWER(TRIM(data_survey!M603)),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04" s="17">
        <f>if(data_survey!O603="Có", 1, 0)</f>
        <v>0</v>
      </c>
      <c r="H604" s="17">
        <f>if(data_survey!R603="", 0, data_survey!R603)</f>
        <v>0</v>
      </c>
      <c r="I604" s="17">
        <f>data_survey!W603</f>
        <v>0</v>
      </c>
      <c r="J604" s="17">
        <f>if(data_survey!AF603="Không áp lực", 0, if(data_survey!AF603="Có chút áp lực", 1, if(data_survey!AF603="Áp lực nhiều", 2, 3)))</f>
        <v>1</v>
      </c>
      <c r="K604" s="17">
        <f>SWITCH(data_survey!AG603,
 "Không ảnh hưởng",0,
 "Có chút ảnh hưởng",1,
 "Ảnh hưởng nhiều",2,
 "Ảnh hưởng rất nhiều",3)</f>
        <v>3</v>
      </c>
      <c r="L604" s="17">
        <f>SWITCH(data_survey!AD603,
 "Không",0,
 "Có một chút",1,
 "Rất lo lắng",2)</f>
        <v>1</v>
      </c>
      <c r="M604" s="17">
        <f>SWITCH(data_survey!AE603,
 "Không",0,
 "Có một chút",1,
 "Nhiều",2)</f>
        <v>1</v>
      </c>
      <c r="N604" s="17">
        <f>data_survey!BV603</f>
        <v>2</v>
      </c>
      <c r="O604" s="17">
        <f>SWITCH(data_survey!BY603,
 "Không",0,
 "Có",1,
 "Nhiều",2)</f>
        <v>1</v>
      </c>
      <c r="P604" s="17">
        <f>if(data_survey!BW603="Không", 0, 1)</f>
        <v>1</v>
      </c>
      <c r="Q604" s="17">
        <f>IF(OR(
ISNUMBER(SEARCH("cha",data_survey!BX603)),
ISNUMBER(SEARCH("mẹ",data_survey!BX603)),
ISNUMBER(SEARCH("ba mẹ",data_survey!BX603)),
ISNUMBER(SEARCH("bame",data_survey!BX603)),
ISNUMBER(SEARCH("gia đình",data_survey!BX603)),
ISNUMBER(SEARCH("chị",data_survey!BX603)),
ISNUMBER(SEARCH("anh",data_survey!BX603)),
ISNUMBER(SEARCH("ông bà",data_survey!BX603)),
ISNUMBER(SEARCH("giám hộ",data_survey!BX603))
),1,
IF(OR(
ISNUMBER(SEARCH("bản thân",data_survey!BX603)),
ISNUMBER(SEARCH("tự mình",data_survey!BX603)),
ISNUMBER(SEARCH("tự bản thân",data_survey!BX603)),
ISNUMBER(SEARCH("tiền đi làm",data_survey!BX603)),
ISNUMBER(SEARCH("nghiên cứu khoa học",data_survey!BX603)),
ISNUMBER(SEARCH("một nửa lo",data_survey!BX603))
),2,
IF(OR(
ISNUMBER(SEARCH("học bổng",data_survey!BX603)),
ISNUMBER(SEARCH("giảm học phí",data_survey!BX603)),
ISNUMBER(SEARCH("không cần HP",data_survey!BX603)),
ISNUMBER(SEARCH("sư phạm",data_survey!BX603))
),3,4)))</f>
        <v>1</v>
      </c>
      <c r="R604" s="17">
        <f>data_survey!AN603</f>
        <v>0</v>
      </c>
      <c r="S604" s="17">
        <f>data_survey!AJ603</f>
        <v>3</v>
      </c>
      <c r="T604" s="17">
        <f>data_survey!AJ603</f>
        <v>3</v>
      </c>
      <c r="U604" s="17">
        <f>data_survey!CI603</f>
        <v>1</v>
      </c>
      <c r="V604" s="17">
        <f>data_survey!CG603</f>
        <v>2</v>
      </c>
      <c r="W604" s="17">
        <f>data_survey!CE603</f>
        <v>2</v>
      </c>
      <c r="X604" s="17">
        <f>data_survey!CC603</f>
        <v>2</v>
      </c>
      <c r="Y604" s="17">
        <f>data_survey!CA603</f>
        <v>2</v>
      </c>
      <c r="Z604" s="17">
        <f>data_survey!BN603</f>
        <v>4</v>
      </c>
      <c r="AA604" s="17">
        <f>data_survey!BP603</f>
        <v>0</v>
      </c>
      <c r="AB604" s="17">
        <f>data_survey!BQ603</f>
        <v>1</v>
      </c>
      <c r="AC604" s="17">
        <f>data_survey!BT603</f>
        <v>1</v>
      </c>
      <c r="AD604" s="17">
        <f>data_survey!CU603</f>
        <v>0</v>
      </c>
      <c r="AE604" s="17">
        <f>data_survey!CV603</f>
        <v>1</v>
      </c>
      <c r="AF604" s="17">
        <f>data_survey!CW603</f>
        <v>0</v>
      </c>
      <c r="AG604" s="17">
        <f>data_survey!CO603</f>
        <v>1</v>
      </c>
      <c r="AH604" s="17">
        <f>data_survey!DA603</f>
        <v>1</v>
      </c>
      <c r="AI604" s="17">
        <f>data_survey!DC603</f>
        <v>1</v>
      </c>
      <c r="AJ604" s="17">
        <f>data_survey!DQ603</f>
        <v>0</v>
      </c>
      <c r="AK604" s="17">
        <f>data_survey!DF603</f>
        <v>0</v>
      </c>
      <c r="AL604" s="17">
        <f>if(AK604=1, data_survey!DN603, 0)</f>
        <v>0</v>
      </c>
      <c r="AM604" s="17">
        <f>data_survey!CM603</f>
        <v>6</v>
      </c>
      <c r="AN604" s="17">
        <f>data_survey!DH603</f>
        <v>1</v>
      </c>
      <c r="AO604" s="17">
        <f>data_survey!DJ603</f>
        <v>0</v>
      </c>
      <c r="AP604" s="17">
        <f>data_survey!DL603</f>
        <v>0</v>
      </c>
      <c r="AQ604" s="17">
        <f>data_survey!BC603</f>
        <v>2</v>
      </c>
      <c r="AR604" s="17">
        <f>data_survey!BD603</f>
        <v>2</v>
      </c>
      <c r="AS604" s="17">
        <f>data_survey!BE603</f>
        <v>3</v>
      </c>
      <c r="AT604" s="17">
        <f>data_survey!BF603</f>
        <v>2</v>
      </c>
      <c r="AU604" s="17">
        <f>data_survey!BG603</f>
        <v>3</v>
      </c>
      <c r="AV604" s="17">
        <f>data_survey!BH603</f>
        <v>2</v>
      </c>
      <c r="AW604" s="17">
        <f>data_survey!BI603</f>
        <v>2</v>
      </c>
      <c r="AX604" s="17">
        <f>data_survey!AP603</f>
        <v>3</v>
      </c>
      <c r="AY604" s="17">
        <f>data_survey!AQ603</f>
        <v>2</v>
      </c>
      <c r="AZ604" s="17">
        <f>data_survey!AR603</f>
        <v>3</v>
      </c>
      <c r="BA604" s="17">
        <f>data_survey!AS603</f>
        <v>2</v>
      </c>
      <c r="BB604" s="17">
        <f>data_survey!AT603</f>
        <v>3</v>
      </c>
      <c r="BC604" s="17">
        <f>data_survey!AU603</f>
        <v>2</v>
      </c>
      <c r="BD604" s="17">
        <f>data_survey!AV603</f>
        <v>2</v>
      </c>
      <c r="BE604" s="17">
        <f>data_survey!AW603</f>
        <v>2</v>
      </c>
      <c r="BF604" s="17">
        <f>data_survey!AX603</f>
        <v>2</v>
      </c>
      <c r="BG604" s="17"/>
    </row>
    <row r="605">
      <c r="A605" s="17">
        <f>if(data_survey!C604="Nam", 0, 1)</f>
        <v>1</v>
      </c>
      <c r="B605" s="17">
        <f>IFERROR(__xludf.DUMMYFUNCTION("LET(
  t, LOWER(TRIM(data_survey!E604)),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05" s="17">
        <f>IFERROR(__xludf.DUMMYFUNCTION("LET(
  t, LOWER(TRIM(data_survey!G604)),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05" s="17">
        <f>IFERROR(__xludf.DUMMYFUNCTION("LET(
  text, LOWER(data_survey!I604),
  IFERROR(
    IFS(
      REGEXMATCH(text,""ở cùng gia đình|ở trọ cùng gia đình""), 0,
      REGEXMATCH(text,""thuê trọ""), 1,
      REGEXMATCH(text,""ở ktx""), 2,
      REGEXMATCH(text,""có nhà tại khu vực đang học|c"&amp;"ó nhà|ở riêng tại chung cư""), 3,
      REGEXMATCH(text,""ở nhà người quen""), 4
    ),
  -1)
)"),0.0)</f>
        <v>0</v>
      </c>
      <c r="E605" s="17">
        <f>IFERROR(__xludf.DUMMYFUNCTION("LET(
  t, LOWER(TRIM(data_survey!K604)),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05" s="17">
        <f>IFERROR(__xludf.DUMMYFUNCTION("LET(
  t, LOWER(TRIM(data_survey!M604)),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05" s="17">
        <f>if(data_survey!O604="Có", 1, 0)</f>
        <v>1</v>
      </c>
      <c r="H605" s="17">
        <f>if(data_survey!R604="", 0, data_survey!R604)</f>
        <v>1</v>
      </c>
      <c r="I605" s="17">
        <f>data_survey!W604</f>
        <v>40</v>
      </c>
      <c r="J605" s="17">
        <f>if(data_survey!AF604="Không áp lực", 0, if(data_survey!AF604="Có chút áp lực", 1, if(data_survey!AF604="Áp lực nhiều", 2, 3)))</f>
        <v>1</v>
      </c>
      <c r="K605" s="17">
        <f>SWITCH(data_survey!AG604,
 "Không ảnh hưởng",0,
 "Có chút ảnh hưởng",1,
 "Ảnh hưởng nhiều",2,
 "Ảnh hưởng rất nhiều",3)</f>
        <v>1</v>
      </c>
      <c r="L605" s="17">
        <f>SWITCH(data_survey!AD604,
 "Không",0,
 "Có một chút",1,
 "Rất lo lắng",2)</f>
        <v>1</v>
      </c>
      <c r="M605" s="17">
        <f>SWITCH(data_survey!AE604,
 "Không",0,
 "Có một chút",1,
 "Nhiều",2)</f>
        <v>0</v>
      </c>
      <c r="N605" s="17">
        <f>data_survey!BV604</f>
        <v>5</v>
      </c>
      <c r="O605" s="17">
        <f>SWITCH(data_survey!BY604,
 "Không",0,
 "Có",1,
 "Nhiều",2)</f>
        <v>0</v>
      </c>
      <c r="P605" s="17">
        <f>if(data_survey!BW604="Không", 0, 1)</f>
        <v>0</v>
      </c>
      <c r="Q605" s="17">
        <f>IF(OR(
ISNUMBER(SEARCH("cha",data_survey!BX604)),
ISNUMBER(SEARCH("mẹ",data_survey!BX604)),
ISNUMBER(SEARCH("ba mẹ",data_survey!BX604)),
ISNUMBER(SEARCH("bame",data_survey!BX604)),
ISNUMBER(SEARCH("gia đình",data_survey!BX604)),
ISNUMBER(SEARCH("chị",data_survey!BX604)),
ISNUMBER(SEARCH("anh",data_survey!BX604)),
ISNUMBER(SEARCH("ông bà",data_survey!BX604)),
ISNUMBER(SEARCH("giám hộ",data_survey!BX604))
),1,
IF(OR(
ISNUMBER(SEARCH("bản thân",data_survey!BX604)),
ISNUMBER(SEARCH("tự mình",data_survey!BX604)),
ISNUMBER(SEARCH("tự bản thân",data_survey!BX604)),
ISNUMBER(SEARCH("tiền đi làm",data_survey!BX604)),
ISNUMBER(SEARCH("nghiên cứu khoa học",data_survey!BX604)),
ISNUMBER(SEARCH("một nửa lo",data_survey!BX604))
),2,
IF(OR(
ISNUMBER(SEARCH("học bổng",data_survey!BX604)),
ISNUMBER(SEARCH("giảm học phí",data_survey!BX604)),
ISNUMBER(SEARCH("không cần HP",data_survey!BX604)),
ISNUMBER(SEARCH("sư phạm",data_survey!BX604))
),3,4)))</f>
        <v>1</v>
      </c>
      <c r="R605" s="17">
        <f>data_survey!AN604</f>
        <v>0</v>
      </c>
      <c r="S605" s="17">
        <f>data_survey!AJ604</f>
        <v>1</v>
      </c>
      <c r="T605" s="17">
        <f>data_survey!AJ604</f>
        <v>1</v>
      </c>
      <c r="U605" s="17">
        <f>data_survey!CI604</f>
        <v>0</v>
      </c>
      <c r="V605" s="17">
        <f>data_survey!CG604</f>
        <v>0</v>
      </c>
      <c r="W605" s="17">
        <f>data_survey!CE604</f>
        <v>0</v>
      </c>
      <c r="X605" s="17">
        <f>data_survey!CC604</f>
        <v>0</v>
      </c>
      <c r="Y605" s="17">
        <f>data_survey!CA604</f>
        <v>0</v>
      </c>
      <c r="Z605" s="17">
        <f>data_survey!BN604</f>
        <v>1</v>
      </c>
      <c r="AA605" s="17">
        <f>data_survey!BP604</f>
        <v>0</v>
      </c>
      <c r="AB605" s="17">
        <f>data_survey!BQ604</f>
        <v>1</v>
      </c>
      <c r="AC605" s="17">
        <f>data_survey!BT604</f>
        <v>0</v>
      </c>
      <c r="AD605" s="17">
        <f>data_survey!CU604</f>
        <v>0</v>
      </c>
      <c r="AE605" s="17">
        <f>data_survey!CV604</f>
        <v>0</v>
      </c>
      <c r="AF605" s="17">
        <f>data_survey!CW604</f>
        <v>0</v>
      </c>
      <c r="AG605" s="17">
        <f>data_survey!CO604</f>
        <v>0</v>
      </c>
      <c r="AH605" s="17">
        <f>data_survey!DA604</f>
        <v>0</v>
      </c>
      <c r="AI605" s="17">
        <f>data_survey!DC604</f>
        <v>0</v>
      </c>
      <c r="AJ605" s="17">
        <f>data_survey!DQ604</f>
        <v>0</v>
      </c>
      <c r="AK605" s="17">
        <f>data_survey!DF604</f>
        <v>1</v>
      </c>
      <c r="AL605" s="17">
        <f>if(AK605=1, data_survey!DN604, 0)</f>
        <v>5</v>
      </c>
      <c r="AM605" s="17">
        <f>data_survey!CM604</f>
        <v>1.5</v>
      </c>
      <c r="AN605" s="17">
        <f>data_survey!DH604</f>
        <v>0</v>
      </c>
      <c r="AO605" s="17">
        <f>data_survey!DJ604</f>
        <v>0</v>
      </c>
      <c r="AP605" s="17">
        <f>data_survey!DL604</f>
        <v>0</v>
      </c>
      <c r="AQ605" s="17">
        <f>data_survey!BC604</f>
        <v>1</v>
      </c>
      <c r="AR605" s="17">
        <f>data_survey!BD604</f>
        <v>1</v>
      </c>
      <c r="AS605" s="17">
        <f>data_survey!BE604</f>
        <v>1</v>
      </c>
      <c r="AT605" s="17">
        <f>data_survey!BF604</f>
        <v>1</v>
      </c>
      <c r="AU605" s="17">
        <f>data_survey!BG604</f>
        <v>1</v>
      </c>
      <c r="AV605" s="17">
        <f>data_survey!BH604</f>
        <v>1</v>
      </c>
      <c r="AW605" s="17">
        <f>data_survey!BI604</f>
        <v>1</v>
      </c>
      <c r="AX605" s="17">
        <f>data_survey!AP604</f>
        <v>1</v>
      </c>
      <c r="AY605" s="17">
        <f>data_survey!AQ604</f>
        <v>1</v>
      </c>
      <c r="AZ605" s="17">
        <f>data_survey!AR604</f>
        <v>1</v>
      </c>
      <c r="BA605" s="17">
        <f>data_survey!AS604</f>
        <v>1</v>
      </c>
      <c r="BB605" s="17">
        <f>data_survey!AT604</f>
        <v>1</v>
      </c>
      <c r="BC605" s="17">
        <f>data_survey!AU604</f>
        <v>1</v>
      </c>
      <c r="BD605" s="17">
        <f>data_survey!AV604</f>
        <v>1</v>
      </c>
      <c r="BE605" s="17">
        <f>data_survey!AW604</f>
        <v>1</v>
      </c>
      <c r="BF605" s="17">
        <f>data_survey!AX604</f>
        <v>1</v>
      </c>
      <c r="BG605" s="17"/>
    </row>
    <row r="606">
      <c r="A606" s="17">
        <f>if(data_survey!C605="Nam", 0, 1)</f>
        <v>1</v>
      </c>
      <c r="B606" s="17">
        <f>IFERROR(__xludf.DUMMYFUNCTION("LET(
  t, LOWER(TRIM(data_survey!E605)),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606" s="17">
        <f>IFERROR(__xludf.DUMMYFUNCTION("LET(
  t, LOWER(TRIM(data_survey!G605)),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)"),6.0)</f>
        <v>6</v>
      </c>
      <c r="D606" s="17">
        <f>IFERROR(__xludf.DUMMYFUNCTION("LET(
  text, LOWER(data_survey!I605),
  IFERROR(
    IFS(
      REGEXMATCH(text,""ở cùng gia đình|ở trọ cùng gia đình""), 0,
      REGEXMATCH(text,""thuê trọ""), 1,
      REGEXMATCH(text,""ở ktx""), 2,
      REGEXMATCH(text,""có nhà tại khu vực đang học|c"&amp;"ó nhà|ở riêng tại chung cư""), 3,
      REGEXMATCH(text,""ở nhà người quen""), 4
    ),
  -1)
)"),1.0)</f>
        <v>1</v>
      </c>
      <c r="E606" s="17">
        <f>IFERROR(__xludf.DUMMYFUNCTION("LET(
  t, LOWER(TRIM(data_survey!K605)),
  IFERROR(
    IFS(
      REGEXMATCH(t,""xuất\s*sắc""), 0,
      REGEXMATCH(t,""^giỏi$""), 1,
      REGEXMATCH(t,""^khá$""), 2,
      REGEXMATCH(t,""trung bình|bình thường|^4$""), 3,
      REGEXMATCH(t,""rớt""), 4,"&amp;"
      REGEXMATCH(t,""năm nhất|tân sinh viên|mới|chưa|không|sắp thi|chuẩn bị thi|kq|kết quả|chưa có|chưa biết""), 5,
      TRUE, 5
    ),
  5)
)"),5.0)</f>
        <v>5</v>
      </c>
      <c r="F606" s="17">
        <f>IFERROR(__xludf.DUMMYFUNCTION("LET(
  t, LOWER(TRIM(data_survey!M605)),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06" s="17">
        <f>if(data_survey!O605="Có", 1, 0)</f>
        <v>0</v>
      </c>
      <c r="H606" s="17">
        <f>if(data_survey!R605="", 0, data_survey!R605)</f>
        <v>0</v>
      </c>
      <c r="I606" s="17">
        <f>data_survey!W605</f>
        <v>0</v>
      </c>
      <c r="J606" s="17">
        <f>if(data_survey!AF605="Không áp lực", 0, if(data_survey!AF605="Có chút áp lực", 1, if(data_survey!AF605="Áp lực nhiều", 2, 3)))</f>
        <v>2</v>
      </c>
      <c r="K606" s="17">
        <f>SWITCH(data_survey!AG605,
 "Không ảnh hưởng",0,
 "Có chút ảnh hưởng",1,
 "Ảnh hưởng nhiều",2,
 "Ảnh hưởng rất nhiều",3)</f>
        <v>3</v>
      </c>
      <c r="L606" s="17">
        <f>SWITCH(data_survey!AD605,
 "Không",0,
 "Có một chút",1,
 "Rất lo lắng",2)</f>
        <v>2</v>
      </c>
      <c r="M606" s="17">
        <f>SWITCH(data_survey!AE605,
 "Không",0,
 "Có một chút",1,
 "Nhiều",2)</f>
        <v>1</v>
      </c>
      <c r="N606" s="17">
        <f>data_survey!BV605</f>
        <v>2</v>
      </c>
      <c r="O606" s="17">
        <f>SWITCH(data_survey!BY605,
 "Không",0,
 "Có",1,
 "Nhiều",2)</f>
        <v>0</v>
      </c>
      <c r="P606" s="17">
        <f>if(data_survey!BW605="Không", 0, 1)</f>
        <v>1</v>
      </c>
      <c r="Q606" s="17">
        <f>IF(OR(
ISNUMBER(SEARCH("cha",data_survey!BX605)),
ISNUMBER(SEARCH("mẹ",data_survey!BX605)),
ISNUMBER(SEARCH("ba mẹ",data_survey!BX605)),
ISNUMBER(SEARCH("bame",data_survey!BX605)),
ISNUMBER(SEARCH("gia đình",data_survey!BX605)),
ISNUMBER(SEARCH("chị",data_survey!BX605)),
ISNUMBER(SEARCH("anh",data_survey!BX605)),
ISNUMBER(SEARCH("ông bà",data_survey!BX605)),
ISNUMBER(SEARCH("giám hộ",data_survey!BX605))
),1,
IF(OR(
ISNUMBER(SEARCH("bản thân",data_survey!BX605)),
ISNUMBER(SEARCH("tự mình",data_survey!BX605)),
ISNUMBER(SEARCH("tự bản thân",data_survey!BX605)),
ISNUMBER(SEARCH("tiền đi làm",data_survey!BX605)),
ISNUMBER(SEARCH("nghiên cứu khoa học",data_survey!BX605)),
ISNUMBER(SEARCH("một nửa lo",data_survey!BX605))
),2,
IF(OR(
ISNUMBER(SEARCH("học bổng",data_survey!BX605)),
ISNUMBER(SEARCH("giảm học phí",data_survey!BX605)),
ISNUMBER(SEARCH("không cần HP",data_survey!BX605)),
ISNUMBER(SEARCH("sư phạm",data_survey!BX605))
),3,4)))</f>
        <v>1</v>
      </c>
      <c r="R606" s="17">
        <f>data_survey!AN605</f>
        <v>0</v>
      </c>
      <c r="S606" s="17">
        <f>data_survey!AJ605</f>
        <v>0</v>
      </c>
      <c r="T606" s="17">
        <f>data_survey!AJ605</f>
        <v>0</v>
      </c>
      <c r="U606" s="17">
        <f>data_survey!CI605</f>
        <v>0</v>
      </c>
      <c r="V606" s="17">
        <f>data_survey!CG605</f>
        <v>0</v>
      </c>
      <c r="W606" s="17">
        <f>data_survey!CE605</f>
        <v>1</v>
      </c>
      <c r="X606" s="17">
        <f>data_survey!CC605</f>
        <v>1</v>
      </c>
      <c r="Y606" s="17">
        <f>data_survey!CA605</f>
        <v>0</v>
      </c>
      <c r="Z606" s="17">
        <f>data_survey!BN605</f>
        <v>1</v>
      </c>
      <c r="AA606" s="17">
        <f>data_survey!BP605</f>
        <v>0</v>
      </c>
      <c r="AB606" s="17">
        <f>data_survey!BQ605</f>
        <v>5</v>
      </c>
      <c r="AC606" s="17">
        <f>data_survey!BT605</f>
        <v>1</v>
      </c>
      <c r="AD606" s="17">
        <f>data_survey!CU605</f>
        <v>0</v>
      </c>
      <c r="AE606" s="17">
        <f>data_survey!CV605</f>
        <v>0</v>
      </c>
      <c r="AF606" s="17">
        <f>data_survey!CW605</f>
        <v>0</v>
      </c>
      <c r="AG606" s="17">
        <f>data_survey!CO605</f>
        <v>1</v>
      </c>
      <c r="AH606" s="17">
        <f>data_survey!DA605</f>
        <v>0</v>
      </c>
      <c r="AI606" s="17">
        <f>data_survey!DC605</f>
        <v>0</v>
      </c>
      <c r="AJ606" s="17">
        <f>data_survey!DQ605</f>
        <v>0</v>
      </c>
      <c r="AK606" s="17">
        <f>data_survey!DF605</f>
        <v>1</v>
      </c>
      <c r="AL606" s="17">
        <f>if(AK606=1, data_survey!DN605, 0)</f>
        <v>1.5</v>
      </c>
      <c r="AM606" s="17">
        <f>data_survey!CM605</f>
        <v>6</v>
      </c>
      <c r="AN606" s="17">
        <f>data_survey!DH605</f>
        <v>0</v>
      </c>
      <c r="AO606" s="17">
        <f>data_survey!DJ605</f>
        <v>0</v>
      </c>
      <c r="AP606" s="17">
        <f>data_survey!DL605</f>
        <v>0</v>
      </c>
      <c r="AQ606" s="17">
        <f>data_survey!BC605</f>
        <v>1</v>
      </c>
      <c r="AR606" s="17">
        <f>data_survey!BD605</f>
        <v>1</v>
      </c>
      <c r="AS606" s="17">
        <f>data_survey!BE605</f>
        <v>1</v>
      </c>
      <c r="AT606" s="17">
        <f>data_survey!BF605</f>
        <v>3</v>
      </c>
      <c r="AU606" s="17">
        <f>data_survey!BG605</f>
        <v>4</v>
      </c>
      <c r="AV606" s="17">
        <f>data_survey!BH605</f>
        <v>3</v>
      </c>
      <c r="AW606" s="17">
        <f>data_survey!BI605</f>
        <v>3</v>
      </c>
      <c r="AX606" s="17">
        <f>data_survey!AP605</f>
        <v>3</v>
      </c>
      <c r="AY606" s="17">
        <f>data_survey!AQ605</f>
        <v>1</v>
      </c>
      <c r="AZ606" s="17">
        <f>data_survey!AR605</f>
        <v>1</v>
      </c>
      <c r="BA606" s="17">
        <f>data_survey!AS605</f>
        <v>2</v>
      </c>
      <c r="BB606" s="17">
        <f>data_survey!AT605</f>
        <v>1</v>
      </c>
      <c r="BC606" s="17">
        <f>data_survey!AU605</f>
        <v>1</v>
      </c>
      <c r="BD606" s="17">
        <f>data_survey!AV605</f>
        <v>2</v>
      </c>
      <c r="BE606" s="17">
        <f>data_survey!AW605</f>
        <v>2</v>
      </c>
      <c r="BF606" s="17">
        <f>data_survey!AX605</f>
        <v>1</v>
      </c>
      <c r="BG606" s="17"/>
    </row>
    <row r="607">
      <c r="A607" s="17">
        <f>if(data_survey!C606="Nam", 0, 1)</f>
        <v>1</v>
      </c>
      <c r="B607" s="17">
        <f>IFERROR(__xludf.DUMMYFUNCTION("LET(
  t, LOWER(TRIM(data_survey!E606)),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07" s="17">
        <f>IFERROR(__xludf.DUMMYFUNCTION("LET(
  t, LOWER(TRIM(data_survey!G606)),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07" s="17">
        <f>IFERROR(__xludf.DUMMYFUNCTION("LET(
  text, LOWER(data_survey!I606),
  IFERROR(
    IFS(
      REGEXMATCH(text,""ở cùng gia đình|ở trọ cùng gia đình""), 0,
      REGEXMATCH(text,""thuê trọ""), 1,
      REGEXMATCH(text,""ở ktx""), 2,
      REGEXMATCH(text,""có nhà tại khu vực đang học|c"&amp;"ó nhà|ở riêng tại chung cư""), 3,
      REGEXMATCH(text,""ở nhà người quen""), 4
    ),
  -1)
)"),2.0)</f>
        <v>2</v>
      </c>
      <c r="E607" s="17">
        <f>IFERROR(__xludf.DUMMYFUNCTION("LET(
  t, LOWER(TRIM(data_survey!K606)),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07" s="17">
        <f>IFERROR(__xludf.DUMMYFUNCTION("LET(
  t, LOWER(TRIM(data_survey!M606)),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07" s="17">
        <f>if(data_survey!O606="Có", 1, 0)</f>
        <v>0</v>
      </c>
      <c r="H607" s="17">
        <f>if(data_survey!R606="", 0, data_survey!R606)</f>
        <v>0</v>
      </c>
      <c r="I607" s="17">
        <f>data_survey!W606</f>
        <v>0</v>
      </c>
      <c r="J607" s="17">
        <f>if(data_survey!AF606="Không áp lực", 0, if(data_survey!AF606="Có chút áp lực", 1, if(data_survey!AF606="Áp lực nhiều", 2, 3)))</f>
        <v>1</v>
      </c>
      <c r="K607" s="17">
        <f>SWITCH(data_survey!AG606,
 "Không ảnh hưởng",0,
 "Có chút ảnh hưởng",1,
 "Ảnh hưởng nhiều",2,
 "Ảnh hưởng rất nhiều",3)</f>
        <v>0</v>
      </c>
      <c r="L607" s="17">
        <f>SWITCH(data_survey!AD606,
 "Không",0,
 "Có một chút",1,
 "Rất lo lắng",2)</f>
        <v>2</v>
      </c>
      <c r="M607" s="17">
        <f>SWITCH(data_survey!AE606,
 "Không",0,
 "Có một chút",1,
 "Nhiều",2)</f>
        <v>0</v>
      </c>
      <c r="N607" s="17">
        <f>data_survey!BV606</f>
        <v>5</v>
      </c>
      <c r="O607" s="17">
        <f>SWITCH(data_survey!BY606,
 "Không",0,
 "Có",1,
 "Nhiều",2)</f>
        <v>1</v>
      </c>
      <c r="P607" s="17">
        <f>if(data_survey!BW606="Không", 0, 1)</f>
        <v>1</v>
      </c>
      <c r="Q607" s="17">
        <f>IF(OR(
ISNUMBER(SEARCH("cha",data_survey!BX606)),
ISNUMBER(SEARCH("mẹ",data_survey!BX606)),
ISNUMBER(SEARCH("ba mẹ",data_survey!BX606)),
ISNUMBER(SEARCH("bame",data_survey!BX606)),
ISNUMBER(SEARCH("gia đình",data_survey!BX606)),
ISNUMBER(SEARCH("chị",data_survey!BX606)),
ISNUMBER(SEARCH("anh",data_survey!BX606)),
ISNUMBER(SEARCH("ông bà",data_survey!BX606)),
ISNUMBER(SEARCH("giám hộ",data_survey!BX606))
),1,
IF(OR(
ISNUMBER(SEARCH("bản thân",data_survey!BX606)),
ISNUMBER(SEARCH("tự mình",data_survey!BX606)),
ISNUMBER(SEARCH("tự bản thân",data_survey!BX606)),
ISNUMBER(SEARCH("tiền đi làm",data_survey!BX606)),
ISNUMBER(SEARCH("nghiên cứu khoa học",data_survey!BX606)),
ISNUMBER(SEARCH("một nửa lo",data_survey!BX606))
),2,
IF(OR(
ISNUMBER(SEARCH("học bổng",data_survey!BX606)),
ISNUMBER(SEARCH("giảm học phí",data_survey!BX606)),
ISNUMBER(SEARCH("không cần HP",data_survey!BX606)),
ISNUMBER(SEARCH("sư phạm",data_survey!BX606))
),3,4)))</f>
        <v>1</v>
      </c>
      <c r="R607" s="17">
        <f>data_survey!AN606</f>
        <v>1</v>
      </c>
      <c r="S607" s="17">
        <f>data_survey!AJ606</f>
        <v>0</v>
      </c>
      <c r="T607" s="17">
        <f>data_survey!AJ606</f>
        <v>0</v>
      </c>
      <c r="U607" s="17">
        <f>data_survey!CI606</f>
        <v>0</v>
      </c>
      <c r="V607" s="17">
        <f>data_survey!CG606</f>
        <v>0</v>
      </c>
      <c r="W607" s="17">
        <f>data_survey!CE606</f>
        <v>0</v>
      </c>
      <c r="X607" s="17">
        <f>data_survey!CC606</f>
        <v>0</v>
      </c>
      <c r="Y607" s="17">
        <f>data_survey!CA606</f>
        <v>1</v>
      </c>
      <c r="Z607" s="17">
        <f>data_survey!BN606</f>
        <v>4</v>
      </c>
      <c r="AA607" s="17">
        <f>data_survey!BP606</f>
        <v>0</v>
      </c>
      <c r="AB607" s="17">
        <f>data_survey!BQ606</f>
        <v>1</v>
      </c>
      <c r="AC607" s="17">
        <f>data_survey!BT606</f>
        <v>0</v>
      </c>
      <c r="AD607" s="17">
        <f>data_survey!CU606</f>
        <v>0</v>
      </c>
      <c r="AE607" s="17">
        <f>data_survey!CV606</f>
        <v>0</v>
      </c>
      <c r="AF607" s="17">
        <f>data_survey!CW606</f>
        <v>0</v>
      </c>
      <c r="AG607" s="17">
        <f>data_survey!CO606</f>
        <v>1</v>
      </c>
      <c r="AH607" s="17">
        <f>data_survey!DA606</f>
        <v>0</v>
      </c>
      <c r="AI607" s="17">
        <f>data_survey!DC606</f>
        <v>0</v>
      </c>
      <c r="AJ607" s="17">
        <f>data_survey!DQ606</f>
        <v>0</v>
      </c>
      <c r="AK607" s="17">
        <f>data_survey!DF606</f>
        <v>0</v>
      </c>
      <c r="AL607" s="17">
        <f>if(AK607=1, data_survey!DN606, 0)</f>
        <v>0</v>
      </c>
      <c r="AM607" s="17">
        <f>data_survey!CM606</f>
        <v>0.33</v>
      </c>
      <c r="AN607" s="17">
        <f>data_survey!DH606</f>
        <v>0</v>
      </c>
      <c r="AO607" s="17">
        <f>data_survey!DJ606</f>
        <v>0</v>
      </c>
      <c r="AP607" s="17">
        <f>data_survey!DL606</f>
        <v>0</v>
      </c>
      <c r="AQ607" s="17">
        <f>data_survey!BC606</f>
        <v>1</v>
      </c>
      <c r="AR607" s="17">
        <f>data_survey!BD606</f>
        <v>1</v>
      </c>
      <c r="AS607" s="17">
        <f>data_survey!BE606</f>
        <v>1</v>
      </c>
      <c r="AT607" s="17">
        <f>data_survey!BF606</f>
        <v>2</v>
      </c>
      <c r="AU607" s="17">
        <f>data_survey!BG606</f>
        <v>2</v>
      </c>
      <c r="AV607" s="17">
        <f>data_survey!BH606</f>
        <v>1</v>
      </c>
      <c r="AW607" s="17">
        <f>data_survey!BI606</f>
        <v>1</v>
      </c>
      <c r="AX607" s="17">
        <f>data_survey!AP606</f>
        <v>1</v>
      </c>
      <c r="AY607" s="17">
        <f>data_survey!AQ606</f>
        <v>1</v>
      </c>
      <c r="AZ607" s="17">
        <f>data_survey!AR606</f>
        <v>2</v>
      </c>
      <c r="BA607" s="17">
        <f>data_survey!AS606</f>
        <v>2</v>
      </c>
      <c r="BB607" s="17">
        <f>data_survey!AT606</f>
        <v>2</v>
      </c>
      <c r="BC607" s="17">
        <f>data_survey!AU606</f>
        <v>1</v>
      </c>
      <c r="BD607" s="17">
        <f>data_survey!AV606</f>
        <v>1</v>
      </c>
      <c r="BE607" s="17">
        <f>data_survey!AW606</f>
        <v>1</v>
      </c>
      <c r="BF607" s="17">
        <f>data_survey!AX606</f>
        <v>1</v>
      </c>
      <c r="BG607" s="17"/>
    </row>
    <row r="608">
      <c r="A608" s="17">
        <f>if(data_survey!C607="Nam", 0, 1)</f>
        <v>0</v>
      </c>
      <c r="B608" s="17">
        <f>IFERROR(__xludf.DUMMYFUNCTION("LET(
  t, LOWER(TRIM(data_survey!E607)),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08" s="17">
        <f>IFERROR(__xludf.DUMMYFUNCTION("LET(
  t, LOWER(TRIM(data_survey!G607)),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08" s="17">
        <f>IFERROR(__xludf.DUMMYFUNCTION("LET(
  text, LOWER(data_survey!I607),
  IFERROR(
    IFS(
      REGEXMATCH(text,""ở cùng gia đình|ở trọ cùng gia đình""), 0,
      REGEXMATCH(text,""thuê trọ""), 1,
      REGEXMATCH(text,""ở ktx""), 2,
      REGEXMATCH(text,""có nhà tại khu vực đang học|c"&amp;"ó nhà|ở riêng tại chung cư""), 3,
      REGEXMATCH(text,""ở nhà người quen""), 4
    ),
  -1)
)"),3.0)</f>
        <v>3</v>
      </c>
      <c r="E608" s="17">
        <f>IFERROR(__xludf.DUMMYFUNCTION("LET(
  t, LOWER(TRIM(data_survey!K607)),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08" s="17">
        <f>IFERROR(__xludf.DUMMYFUNCTION("LET(
  t, LOWER(TRIM(data_survey!M607)),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08" s="17">
        <f>if(data_survey!O607="Có", 1, 0)</f>
        <v>1</v>
      </c>
      <c r="H608" s="17">
        <f>if(data_survey!R607="", 0, data_survey!R607)</f>
        <v>1</v>
      </c>
      <c r="I608" s="17">
        <f>data_survey!W607</f>
        <v>40</v>
      </c>
      <c r="J608" s="17">
        <f>if(data_survey!AF607="Không áp lực", 0, if(data_survey!AF607="Có chút áp lực", 1, if(data_survey!AF607="Áp lực nhiều", 2, 3)))</f>
        <v>0</v>
      </c>
      <c r="K608" s="17">
        <f>SWITCH(data_survey!AG607,
 "Không ảnh hưởng",0,
 "Có chút ảnh hưởng",1,
 "Ảnh hưởng nhiều",2,
 "Ảnh hưởng rất nhiều",3)</f>
        <v>3</v>
      </c>
      <c r="L608" s="17">
        <f>SWITCH(data_survey!AD607,
 "Không",0,
 "Có một chút",1,
 "Rất lo lắng",2)</f>
        <v>2</v>
      </c>
      <c r="M608" s="17">
        <f>SWITCH(data_survey!AE607,
 "Không",0,
 "Có một chút",1,
 "Nhiều",2)</f>
        <v>0</v>
      </c>
      <c r="N608" s="17">
        <f>data_survey!BV607</f>
        <v>1</v>
      </c>
      <c r="O608" s="17">
        <f>SWITCH(data_survey!BY607,
 "Không",0,
 "Có",1,
 "Nhiều",2)</f>
        <v>1</v>
      </c>
      <c r="P608" s="17">
        <f>if(data_survey!BW607="Không", 0, 1)</f>
        <v>1</v>
      </c>
      <c r="Q608" s="17">
        <f>IF(OR(
ISNUMBER(SEARCH("cha",data_survey!BX607)),
ISNUMBER(SEARCH("mẹ",data_survey!BX607)),
ISNUMBER(SEARCH("ba mẹ",data_survey!BX607)),
ISNUMBER(SEARCH("bame",data_survey!BX607)),
ISNUMBER(SEARCH("gia đình",data_survey!BX607)),
ISNUMBER(SEARCH("chị",data_survey!BX607)),
ISNUMBER(SEARCH("anh",data_survey!BX607)),
ISNUMBER(SEARCH("ông bà",data_survey!BX607)),
ISNUMBER(SEARCH("giám hộ",data_survey!BX607))
),1,
IF(OR(
ISNUMBER(SEARCH("bản thân",data_survey!BX607)),
ISNUMBER(SEARCH("tự mình",data_survey!BX607)),
ISNUMBER(SEARCH("tự bản thân",data_survey!BX607)),
ISNUMBER(SEARCH("tiền đi làm",data_survey!BX607)),
ISNUMBER(SEARCH("nghiên cứu khoa học",data_survey!BX607)),
ISNUMBER(SEARCH("một nửa lo",data_survey!BX607))
),2,
IF(OR(
ISNUMBER(SEARCH("học bổng",data_survey!BX607)),
ISNUMBER(SEARCH("giảm học phí",data_survey!BX607)),
ISNUMBER(SEARCH("không cần HP",data_survey!BX607)),
ISNUMBER(SEARCH("sư phạm",data_survey!BX607))
),3,4)))</f>
        <v>2</v>
      </c>
      <c r="R608" s="17">
        <f>data_survey!AN607</f>
        <v>1</v>
      </c>
      <c r="S608" s="17">
        <f>data_survey!AJ607</f>
        <v>2</v>
      </c>
      <c r="T608" s="17">
        <f>data_survey!AJ607</f>
        <v>2</v>
      </c>
      <c r="U608" s="17">
        <f>data_survey!CI607</f>
        <v>0</v>
      </c>
      <c r="V608" s="17">
        <f>data_survey!CG607</f>
        <v>0</v>
      </c>
      <c r="W608" s="17">
        <f>data_survey!CE607</f>
        <v>0</v>
      </c>
      <c r="X608" s="17">
        <f>data_survey!CC607</f>
        <v>0</v>
      </c>
      <c r="Y608" s="17">
        <f>data_survey!CA607</f>
        <v>1</v>
      </c>
      <c r="Z608" s="17">
        <f>data_survey!BN607</f>
        <v>1</v>
      </c>
      <c r="AA608" s="17">
        <f>data_survey!BP607</f>
        <v>0</v>
      </c>
      <c r="AB608" s="17">
        <f>data_survey!BQ607</f>
        <v>1</v>
      </c>
      <c r="AC608" s="17">
        <f>data_survey!BT607</f>
        <v>0</v>
      </c>
      <c r="AD608" s="17">
        <f>data_survey!CU607</f>
        <v>1</v>
      </c>
      <c r="AE608" s="17">
        <f>data_survey!CV607</f>
        <v>0</v>
      </c>
      <c r="AF608" s="17">
        <f>data_survey!CW607</f>
        <v>0</v>
      </c>
      <c r="AG608" s="17">
        <f>data_survey!CO607</f>
        <v>0</v>
      </c>
      <c r="AH608" s="17">
        <f>data_survey!DA607</f>
        <v>0</v>
      </c>
      <c r="AI608" s="17">
        <f>data_survey!DC607</f>
        <v>1</v>
      </c>
      <c r="AJ608" s="17">
        <f>data_survey!DQ607</f>
        <v>0</v>
      </c>
      <c r="AK608" s="17">
        <f>data_survey!DF607</f>
        <v>1</v>
      </c>
      <c r="AL608" s="17">
        <f>if(AK608=1, data_survey!DN607, 0)</f>
        <v>0.5</v>
      </c>
      <c r="AM608" s="17">
        <f>data_survey!CM607</f>
        <v>1.5</v>
      </c>
      <c r="AN608" s="17">
        <f>data_survey!DH607</f>
        <v>0</v>
      </c>
      <c r="AO608" s="17">
        <f>data_survey!DJ607</f>
        <v>0</v>
      </c>
      <c r="AP608" s="17">
        <f>data_survey!DL607</f>
        <v>0</v>
      </c>
      <c r="AQ608" s="17">
        <f>data_survey!BC607</f>
        <v>1</v>
      </c>
      <c r="AR608" s="17">
        <f>data_survey!BD607</f>
        <v>1</v>
      </c>
      <c r="AS608" s="17">
        <f>data_survey!BE607</f>
        <v>3</v>
      </c>
      <c r="AT608" s="17">
        <f>data_survey!BF607</f>
        <v>4</v>
      </c>
      <c r="AU608" s="17">
        <f>data_survey!BG607</f>
        <v>3</v>
      </c>
      <c r="AV608" s="17">
        <f>data_survey!BH607</f>
        <v>1</v>
      </c>
      <c r="AW608" s="17">
        <f>data_survey!BI607</f>
        <v>2</v>
      </c>
      <c r="AX608" s="17">
        <f>data_survey!AP607</f>
        <v>4</v>
      </c>
      <c r="AY608" s="17">
        <f>data_survey!AQ607</f>
        <v>2</v>
      </c>
      <c r="AZ608" s="17">
        <f>data_survey!AR607</f>
        <v>4</v>
      </c>
      <c r="BA608" s="17">
        <f>data_survey!AS607</f>
        <v>4</v>
      </c>
      <c r="BB608" s="17">
        <f>data_survey!AT607</f>
        <v>3</v>
      </c>
      <c r="BC608" s="17">
        <f>data_survey!AU607</f>
        <v>3</v>
      </c>
      <c r="BD608" s="17">
        <f>data_survey!AV607</f>
        <v>3</v>
      </c>
      <c r="BE608" s="17">
        <f>data_survey!AW607</f>
        <v>1</v>
      </c>
      <c r="BF608" s="17">
        <f>data_survey!AX607</f>
        <v>3</v>
      </c>
      <c r="BG608" s="17"/>
    </row>
    <row r="609">
      <c r="A609" s="17">
        <f>if(data_survey!C608="Nam", 0, 1)</f>
        <v>0</v>
      </c>
      <c r="B609" s="17">
        <f>IFERROR(__xludf.DUMMYFUNCTION("LET(
  t, LOWER(TRIM(data_survey!E608)),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09" s="17">
        <f>IFERROR(__xludf.DUMMYFUNCTION("LET(
  t, LOWER(TRIM(data_survey!G608)),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09" s="17">
        <f>IFERROR(__xludf.DUMMYFUNCTION("LET(
  text, LOWER(data_survey!I608),
  IFERROR(
    IFS(
      REGEXMATCH(text,""ở cùng gia đình|ở trọ cùng gia đình""), 0,
      REGEXMATCH(text,""thuê trọ""), 1,
      REGEXMATCH(text,""ở ktx""), 2,
      REGEXMATCH(text,""có nhà tại khu vực đang học|c"&amp;"ó nhà|ở riêng tại chung cư""), 3,
      REGEXMATCH(text,""ở nhà người quen""), 4
    ),
  -1)
)"),0.0)</f>
        <v>0</v>
      </c>
      <c r="E609" s="17">
        <f>IFERROR(__xludf.DUMMYFUNCTION("LET(
  t, LOWER(TRIM(data_survey!K608)),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09" s="17">
        <f>IFERROR(__xludf.DUMMYFUNCTION("LET(
  t, LOWER(TRIM(data_survey!M608)),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09" s="17">
        <f>if(data_survey!O608="Có", 1, 0)</f>
        <v>1</v>
      </c>
      <c r="H609" s="17">
        <f>if(data_survey!R608="", 0, data_survey!R608)</f>
        <v>1</v>
      </c>
      <c r="I609" s="17">
        <f>data_survey!W608</f>
        <v>25</v>
      </c>
      <c r="J609" s="17">
        <f>if(data_survey!AF608="Không áp lực", 0, if(data_survey!AF608="Có chút áp lực", 1, if(data_survey!AF608="Áp lực nhiều", 2, 3)))</f>
        <v>0</v>
      </c>
      <c r="K609" s="17">
        <f>SWITCH(data_survey!AG608,
 "Không ảnh hưởng",0,
 "Có chút ảnh hưởng",1,
 "Ảnh hưởng nhiều",2,
 "Ảnh hưởng rất nhiều",3)</f>
        <v>1</v>
      </c>
      <c r="L609" s="17">
        <f>SWITCH(data_survey!AD608,
 "Không",0,
 "Có một chút",1,
 "Rất lo lắng",2)</f>
        <v>1</v>
      </c>
      <c r="M609" s="17">
        <f>SWITCH(data_survey!AE608,
 "Không",0,
 "Có một chút",1,
 "Nhiều",2)</f>
        <v>0</v>
      </c>
      <c r="N609" s="17">
        <f>data_survey!BV608</f>
        <v>3</v>
      </c>
      <c r="O609" s="17">
        <f>SWITCH(data_survey!BY608,
 "Không",0,
 "Có",1,
 "Nhiều",2)</f>
        <v>0</v>
      </c>
      <c r="P609" s="17">
        <f>if(data_survey!BW608="Không", 0, 1)</f>
        <v>0</v>
      </c>
      <c r="Q609" s="17">
        <f>IF(OR(
ISNUMBER(SEARCH("cha",data_survey!BX608)),
ISNUMBER(SEARCH("mẹ",data_survey!BX608)),
ISNUMBER(SEARCH("ba mẹ",data_survey!BX608)),
ISNUMBER(SEARCH("bame",data_survey!BX608)),
ISNUMBER(SEARCH("gia đình",data_survey!BX608)),
ISNUMBER(SEARCH("chị",data_survey!BX608)),
ISNUMBER(SEARCH("anh",data_survey!BX608)),
ISNUMBER(SEARCH("ông bà",data_survey!BX608)),
ISNUMBER(SEARCH("giám hộ",data_survey!BX608))
),1,
IF(OR(
ISNUMBER(SEARCH("bản thân",data_survey!BX608)),
ISNUMBER(SEARCH("tự mình",data_survey!BX608)),
ISNUMBER(SEARCH("tự bản thân",data_survey!BX608)),
ISNUMBER(SEARCH("tiền đi làm",data_survey!BX608)),
ISNUMBER(SEARCH("nghiên cứu khoa học",data_survey!BX608)),
ISNUMBER(SEARCH("một nửa lo",data_survey!BX608))
),2,
IF(OR(
ISNUMBER(SEARCH("học bổng",data_survey!BX608)),
ISNUMBER(SEARCH("giảm học phí",data_survey!BX608)),
ISNUMBER(SEARCH("không cần HP",data_survey!BX608)),
ISNUMBER(SEARCH("sư phạm",data_survey!BX608))
),3,4)))</f>
        <v>1</v>
      </c>
      <c r="R609" s="17">
        <f>data_survey!AN608</f>
        <v>1</v>
      </c>
      <c r="S609" s="17">
        <f>data_survey!AJ608</f>
        <v>0</v>
      </c>
      <c r="T609" s="17">
        <f>data_survey!AJ608</f>
        <v>0</v>
      </c>
      <c r="U609" s="17">
        <f>data_survey!CI608</f>
        <v>0</v>
      </c>
      <c r="V609" s="17">
        <f>data_survey!CG608</f>
        <v>0</v>
      </c>
      <c r="W609" s="17">
        <f>data_survey!CE608</f>
        <v>0</v>
      </c>
      <c r="X609" s="17">
        <f>data_survey!CC608</f>
        <v>0</v>
      </c>
      <c r="Y609" s="17">
        <f>data_survey!CA608</f>
        <v>0</v>
      </c>
      <c r="Z609" s="17">
        <f>data_survey!BN608</f>
        <v>1</v>
      </c>
      <c r="AA609" s="17">
        <f>data_survey!BP608</f>
        <v>0</v>
      </c>
      <c r="AB609" s="17">
        <f>data_survey!BQ608</f>
        <v>1</v>
      </c>
      <c r="AC609" s="17">
        <f>data_survey!BT608</f>
        <v>0</v>
      </c>
      <c r="AD609" s="17">
        <f>data_survey!CU608</f>
        <v>0</v>
      </c>
      <c r="AE609" s="17">
        <f>data_survey!CV608</f>
        <v>0</v>
      </c>
      <c r="AF609" s="17">
        <f>data_survey!CW608</f>
        <v>0</v>
      </c>
      <c r="AG609" s="17">
        <f>data_survey!CO608</f>
        <v>0</v>
      </c>
      <c r="AH609" s="17">
        <f>data_survey!DA608</f>
        <v>0</v>
      </c>
      <c r="AI609" s="17">
        <f>data_survey!DC608</f>
        <v>0</v>
      </c>
      <c r="AJ609" s="17">
        <f>data_survey!DQ608</f>
        <v>0</v>
      </c>
      <c r="AK609" s="17">
        <f>data_survey!DF608</f>
        <v>1</v>
      </c>
      <c r="AL609" s="17">
        <f>if(AK609=1, data_survey!DN608, 0)</f>
        <v>5</v>
      </c>
      <c r="AM609" s="17">
        <f>data_survey!CM608</f>
        <v>0.75</v>
      </c>
      <c r="AN609" s="17">
        <f>data_survey!DH608</f>
        <v>1</v>
      </c>
      <c r="AO609" s="17">
        <f>data_survey!DJ608</f>
        <v>0</v>
      </c>
      <c r="AP609" s="17">
        <f>data_survey!DL608</f>
        <v>0</v>
      </c>
      <c r="AQ609" s="17">
        <f>data_survey!BC608</f>
        <v>1</v>
      </c>
      <c r="AR609" s="17">
        <f>data_survey!BD608</f>
        <v>1</v>
      </c>
      <c r="AS609" s="17">
        <f>data_survey!BE608</f>
        <v>1</v>
      </c>
      <c r="AT609" s="17">
        <f>data_survey!BF608</f>
        <v>1</v>
      </c>
      <c r="AU609" s="17">
        <f>data_survey!BG608</f>
        <v>1</v>
      </c>
      <c r="AV609" s="17">
        <f>data_survey!BH608</f>
        <v>1</v>
      </c>
      <c r="AW609" s="17">
        <f>data_survey!BI608</f>
        <v>1</v>
      </c>
      <c r="AX609" s="17">
        <f>data_survey!AP608</f>
        <v>2</v>
      </c>
      <c r="AY609" s="17">
        <f>data_survey!AQ608</f>
        <v>1</v>
      </c>
      <c r="AZ609" s="17">
        <f>data_survey!AR608</f>
        <v>1</v>
      </c>
      <c r="BA609" s="17">
        <f>data_survey!AS608</f>
        <v>1</v>
      </c>
      <c r="BB609" s="17">
        <f>data_survey!AT608</f>
        <v>1</v>
      </c>
      <c r="BC609" s="17">
        <f>data_survey!AU608</f>
        <v>1</v>
      </c>
      <c r="BD609" s="17">
        <f>data_survey!AV608</f>
        <v>1</v>
      </c>
      <c r="BE609" s="17">
        <f>data_survey!AW608</f>
        <v>1</v>
      </c>
      <c r="BF609" s="17">
        <f>data_survey!AX608</f>
        <v>1</v>
      </c>
      <c r="BG609" s="17"/>
    </row>
    <row r="610">
      <c r="A610" s="17">
        <f>if(data_survey!C609="Nam", 0, 1)</f>
        <v>0</v>
      </c>
      <c r="B610" s="17">
        <f>IFERROR(__xludf.DUMMYFUNCTION("LET(
  t, LOWER(TRIM(data_survey!E609)),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10" s="17">
        <f>IFERROR(__xludf.DUMMYFUNCTION("LET(
  t, LOWER(TRIM(data_survey!G609)),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10" s="17">
        <f>IFERROR(__xludf.DUMMYFUNCTION("LET(
  text, LOWER(data_survey!I609),
  IFERROR(
    IFS(
      REGEXMATCH(text,""ở cùng gia đình|ở trọ cùng gia đình""), 0,
      REGEXMATCH(text,""thuê trọ""), 1,
      REGEXMATCH(text,""ở ktx""), 2,
      REGEXMATCH(text,""có nhà tại khu vực đang học|c"&amp;"ó nhà|ở riêng tại chung cư""), 3,
      REGEXMATCH(text,""ở nhà người quen""), 4
    ),
  -1)
)"),3.0)</f>
        <v>3</v>
      </c>
      <c r="E610" s="17">
        <f>IFERROR(__xludf.DUMMYFUNCTION("LET(
  t, LOWER(TRIM(data_survey!K609)),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10" s="17">
        <f>IFERROR(__xludf.DUMMYFUNCTION("LET(
  t, LOWER(TRIM(data_survey!M609)),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10" s="17">
        <f>if(data_survey!O609="Có", 1, 0)</f>
        <v>1</v>
      </c>
      <c r="H610" s="17">
        <f>if(data_survey!R609="", 0, data_survey!R609)</f>
        <v>2</v>
      </c>
      <c r="I610" s="17">
        <f>data_survey!W609</f>
        <v>40</v>
      </c>
      <c r="J610" s="17">
        <f>if(data_survey!AF609="Không áp lực", 0, if(data_survey!AF609="Có chút áp lực", 1, if(data_survey!AF609="Áp lực nhiều", 2, 3)))</f>
        <v>2</v>
      </c>
      <c r="K610" s="17">
        <f>SWITCH(data_survey!AG609,
 "Không ảnh hưởng",0,
 "Có chút ảnh hưởng",1,
 "Ảnh hưởng nhiều",2,
 "Ảnh hưởng rất nhiều",3)</f>
        <v>1</v>
      </c>
      <c r="L610" s="17">
        <f>SWITCH(data_survey!AD609,
 "Không",0,
 "Có một chút",1,
 "Rất lo lắng",2)</f>
        <v>2</v>
      </c>
      <c r="M610" s="17">
        <f>SWITCH(data_survey!AE609,
 "Không",0,
 "Có một chút",1,
 "Nhiều",2)</f>
        <v>2</v>
      </c>
      <c r="N610" s="17">
        <f>data_survey!BV609</f>
        <v>4</v>
      </c>
      <c r="O610" s="17">
        <f>SWITCH(data_survey!BY609,
 "Không",0,
 "Có",1,
 "Nhiều",2)</f>
        <v>0</v>
      </c>
      <c r="P610" s="17">
        <f>if(data_survey!BW609="Không", 0, 1)</f>
        <v>0</v>
      </c>
      <c r="Q610" s="17">
        <f>IF(OR(
ISNUMBER(SEARCH("cha",data_survey!BX609)),
ISNUMBER(SEARCH("mẹ",data_survey!BX609)),
ISNUMBER(SEARCH("ba mẹ",data_survey!BX609)),
ISNUMBER(SEARCH("bame",data_survey!BX609)),
ISNUMBER(SEARCH("gia đình",data_survey!BX609)),
ISNUMBER(SEARCH("chị",data_survey!BX609)),
ISNUMBER(SEARCH("anh",data_survey!BX609)),
ISNUMBER(SEARCH("ông bà",data_survey!BX609)),
ISNUMBER(SEARCH("giám hộ",data_survey!BX609))
),1,
IF(OR(
ISNUMBER(SEARCH("bản thân",data_survey!BX609)),
ISNUMBER(SEARCH("tự mình",data_survey!BX609)),
ISNUMBER(SEARCH("tự bản thân",data_survey!BX609)),
ISNUMBER(SEARCH("tiền đi làm",data_survey!BX609)),
ISNUMBER(SEARCH("nghiên cứu khoa học",data_survey!BX609)),
ISNUMBER(SEARCH("một nửa lo",data_survey!BX609))
),2,
IF(OR(
ISNUMBER(SEARCH("học bổng",data_survey!BX609)),
ISNUMBER(SEARCH("giảm học phí",data_survey!BX609)),
ISNUMBER(SEARCH("không cần HP",data_survey!BX609)),
ISNUMBER(SEARCH("sư phạm",data_survey!BX609))
),3,4)))</f>
        <v>1</v>
      </c>
      <c r="R610" s="17">
        <f>data_survey!AN609</f>
        <v>1</v>
      </c>
      <c r="S610" s="17">
        <f>data_survey!AJ609</f>
        <v>2</v>
      </c>
      <c r="T610" s="17">
        <f>data_survey!AJ609</f>
        <v>2</v>
      </c>
      <c r="U610" s="17">
        <f>data_survey!CI609</f>
        <v>0</v>
      </c>
      <c r="V610" s="17">
        <f>data_survey!CG609</f>
        <v>1</v>
      </c>
      <c r="W610" s="17">
        <f>data_survey!CE609</f>
        <v>1</v>
      </c>
      <c r="X610" s="17">
        <f>data_survey!CC609</f>
        <v>1</v>
      </c>
      <c r="Y610" s="17">
        <f>data_survey!CA609</f>
        <v>0</v>
      </c>
      <c r="Z610" s="17">
        <f>data_survey!BN609</f>
        <v>4</v>
      </c>
      <c r="AA610" s="17">
        <f>data_survey!BP609</f>
        <v>1</v>
      </c>
      <c r="AB610" s="17">
        <f>data_survey!BQ609</f>
        <v>6</v>
      </c>
      <c r="AC610" s="17">
        <f>data_survey!BT609</f>
        <v>0</v>
      </c>
      <c r="AD610" s="17">
        <f>data_survey!CU609</f>
        <v>0</v>
      </c>
      <c r="AE610" s="17">
        <f>data_survey!CV609</f>
        <v>0</v>
      </c>
      <c r="AF610" s="17">
        <f>data_survey!CW609</f>
        <v>0</v>
      </c>
      <c r="AG610" s="17">
        <f>data_survey!CO609</f>
        <v>1</v>
      </c>
      <c r="AH610" s="17">
        <f>data_survey!DA609</f>
        <v>0</v>
      </c>
      <c r="AI610" s="17">
        <f>data_survey!DC609</f>
        <v>0</v>
      </c>
      <c r="AJ610" s="17">
        <f>data_survey!DQ609</f>
        <v>0</v>
      </c>
      <c r="AK610" s="17">
        <f>data_survey!DF609</f>
        <v>1</v>
      </c>
      <c r="AL610" s="17">
        <f>if(AK610=1, data_survey!DN609, 0)</f>
        <v>3.5</v>
      </c>
      <c r="AM610" s="17">
        <f>data_survey!CM609</f>
        <v>1.5</v>
      </c>
      <c r="AN610" s="17">
        <f>data_survey!DH609</f>
        <v>0</v>
      </c>
      <c r="AO610" s="17">
        <f>data_survey!DJ609</f>
        <v>0</v>
      </c>
      <c r="AP610" s="17">
        <f>data_survey!DL609</f>
        <v>0</v>
      </c>
      <c r="AQ610" s="17">
        <f>data_survey!BC609</f>
        <v>1</v>
      </c>
      <c r="AR610" s="17">
        <f>data_survey!BD609</f>
        <v>1</v>
      </c>
      <c r="AS610" s="17">
        <f>data_survey!BE609</f>
        <v>1</v>
      </c>
      <c r="AT610" s="17">
        <f>data_survey!BF609</f>
        <v>3</v>
      </c>
      <c r="AU610" s="17">
        <f>data_survey!BG609</f>
        <v>2</v>
      </c>
      <c r="AV610" s="17">
        <f>data_survey!BH609</f>
        <v>1</v>
      </c>
      <c r="AW610" s="17">
        <f>data_survey!BI609</f>
        <v>1</v>
      </c>
      <c r="AX610" s="17">
        <f>data_survey!AP609</f>
        <v>2</v>
      </c>
      <c r="AY610" s="17">
        <f>data_survey!AQ609</f>
        <v>1</v>
      </c>
      <c r="AZ610" s="17">
        <f>data_survey!AR609</f>
        <v>1</v>
      </c>
      <c r="BA610" s="17">
        <f>data_survey!AS609</f>
        <v>3</v>
      </c>
      <c r="BB610" s="17">
        <f>data_survey!AT609</f>
        <v>1</v>
      </c>
      <c r="BC610" s="17">
        <f>data_survey!AU609</f>
        <v>4</v>
      </c>
      <c r="BD610" s="17">
        <f>data_survey!AV609</f>
        <v>1</v>
      </c>
      <c r="BE610" s="17">
        <f>data_survey!AW609</f>
        <v>1</v>
      </c>
      <c r="BF610" s="17">
        <f>data_survey!AX609</f>
        <v>1</v>
      </c>
      <c r="BG610" s="17"/>
    </row>
    <row r="611">
      <c r="A611" s="17">
        <f>if(data_survey!C610="Nam", 0, 1)</f>
        <v>0</v>
      </c>
      <c r="B611" s="17">
        <f>IFERROR(__xludf.DUMMYFUNCTION("LET(
  t, LOWER(TRIM(data_survey!E610)),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611" s="17">
        <f>IFERROR(__xludf.DUMMYFUNCTION("LET(
  t, LOWER(TRIM(data_survey!G610)),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11" s="17">
        <f>IFERROR(__xludf.DUMMYFUNCTION("LET(
  text, LOWER(data_survey!I610),
  IFERROR(
    IFS(
      REGEXMATCH(text,""ở cùng gia đình|ở trọ cùng gia đình""), 0,
      REGEXMATCH(text,""thuê trọ""), 1,
      REGEXMATCH(text,""ở ktx""), 2,
      REGEXMATCH(text,""có nhà tại khu vực đang học|c"&amp;"ó nhà|ở riêng tại chung cư""), 3,
      REGEXMATCH(text,""ở nhà người quen""), 4
    ),
  -1)
)"),0.0)</f>
        <v>0</v>
      </c>
      <c r="E611" s="17">
        <f>IFERROR(__xludf.DUMMYFUNCTION("LET(
  t, LOWER(TRIM(data_survey!K610)),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11" s="17">
        <f>IFERROR(__xludf.DUMMYFUNCTION("LET(
  t, LOWER(TRIM(data_survey!M610)),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11" s="17">
        <f>if(data_survey!O610="Có", 1, 0)</f>
        <v>1</v>
      </c>
      <c r="H611" s="17">
        <f>if(data_survey!R610="", 0, data_survey!R610)</f>
        <v>1</v>
      </c>
      <c r="I611" s="17">
        <f>data_survey!W610</f>
        <v>25</v>
      </c>
      <c r="J611" s="17">
        <f>if(data_survey!AF610="Không áp lực", 0, if(data_survey!AF610="Có chút áp lực", 1, if(data_survey!AF610="Áp lực nhiều", 2, 3)))</f>
        <v>2</v>
      </c>
      <c r="K611" s="17">
        <f>SWITCH(data_survey!AG610,
 "Không ảnh hưởng",0,
 "Có chút ảnh hưởng",1,
 "Ảnh hưởng nhiều",2,
 "Ảnh hưởng rất nhiều",3)</f>
        <v>1</v>
      </c>
      <c r="L611" s="17">
        <f>SWITCH(data_survey!AD610,
 "Không",0,
 "Có một chút",1,
 "Rất lo lắng",2)</f>
        <v>2</v>
      </c>
      <c r="M611" s="17">
        <f>SWITCH(data_survey!AE610,
 "Không",0,
 "Có một chút",1,
 "Nhiều",2)</f>
        <v>1</v>
      </c>
      <c r="N611" s="17">
        <f>data_survey!BV610</f>
        <v>3</v>
      </c>
      <c r="O611" s="17">
        <f>SWITCH(data_survey!BY610,
 "Không",0,
 "Có",1,
 "Nhiều",2)</f>
        <v>1</v>
      </c>
      <c r="P611" s="17">
        <f>if(data_survey!BW610="Không", 0, 1)</f>
        <v>1</v>
      </c>
      <c r="Q611" s="17">
        <f>IF(OR(
ISNUMBER(SEARCH("cha",data_survey!BX610)),
ISNUMBER(SEARCH("mẹ",data_survey!BX610)),
ISNUMBER(SEARCH("ba mẹ",data_survey!BX610)),
ISNUMBER(SEARCH("bame",data_survey!BX610)),
ISNUMBER(SEARCH("gia đình",data_survey!BX610)),
ISNUMBER(SEARCH("chị",data_survey!BX610)),
ISNUMBER(SEARCH("anh",data_survey!BX610)),
ISNUMBER(SEARCH("ông bà",data_survey!BX610)),
ISNUMBER(SEARCH("giám hộ",data_survey!BX610))
),1,
IF(OR(
ISNUMBER(SEARCH("bản thân",data_survey!BX610)),
ISNUMBER(SEARCH("tự mình",data_survey!BX610)),
ISNUMBER(SEARCH("tự bản thân",data_survey!BX610)),
ISNUMBER(SEARCH("tiền đi làm",data_survey!BX610)),
ISNUMBER(SEARCH("nghiên cứu khoa học",data_survey!BX610)),
ISNUMBER(SEARCH("một nửa lo",data_survey!BX610))
),2,
IF(OR(
ISNUMBER(SEARCH("học bổng",data_survey!BX610)),
ISNUMBER(SEARCH("giảm học phí",data_survey!BX610)),
ISNUMBER(SEARCH("không cần HP",data_survey!BX610)),
ISNUMBER(SEARCH("sư phạm",data_survey!BX610))
),3,4)))</f>
        <v>2</v>
      </c>
      <c r="R611" s="17">
        <f>data_survey!AN610</f>
        <v>0</v>
      </c>
      <c r="S611" s="17">
        <f>data_survey!AJ610</f>
        <v>0</v>
      </c>
      <c r="T611" s="17">
        <f>data_survey!AJ610</f>
        <v>0</v>
      </c>
      <c r="U611" s="17">
        <f>data_survey!CI610</f>
        <v>1</v>
      </c>
      <c r="V611" s="17">
        <f>data_survey!CG610</f>
        <v>1</v>
      </c>
      <c r="W611" s="17">
        <f>data_survey!CE610</f>
        <v>0</v>
      </c>
      <c r="X611" s="17">
        <f>data_survey!CC610</f>
        <v>1</v>
      </c>
      <c r="Y611" s="17">
        <f>data_survey!CA610</f>
        <v>0</v>
      </c>
      <c r="Z611" s="17">
        <f>data_survey!BN610</f>
        <v>3</v>
      </c>
      <c r="AA611" s="17">
        <f>data_survey!BP610</f>
        <v>1</v>
      </c>
      <c r="AB611" s="17">
        <f>data_survey!BQ610</f>
        <v>4</v>
      </c>
      <c r="AC611" s="17">
        <f>data_survey!BT610</f>
        <v>1</v>
      </c>
      <c r="AD611" s="17">
        <f>data_survey!CU610</f>
        <v>1</v>
      </c>
      <c r="AE611" s="17">
        <f>data_survey!CV610</f>
        <v>1</v>
      </c>
      <c r="AF611" s="17">
        <f>data_survey!CW610</f>
        <v>0</v>
      </c>
      <c r="AG611" s="17">
        <f>data_survey!CO610</f>
        <v>0</v>
      </c>
      <c r="AH611" s="17">
        <f>data_survey!DA610</f>
        <v>0</v>
      </c>
      <c r="AI611" s="17">
        <f>data_survey!DC610</f>
        <v>0</v>
      </c>
      <c r="AJ611" s="17">
        <f>data_survey!DQ610</f>
        <v>0</v>
      </c>
      <c r="AK611" s="17">
        <f>data_survey!DF610</f>
        <v>1</v>
      </c>
      <c r="AL611" s="17">
        <f>if(AK611=1, data_survey!DN610, 0)</f>
        <v>0.5</v>
      </c>
      <c r="AM611" s="17">
        <f>data_survey!CM610</f>
        <v>0.33</v>
      </c>
      <c r="AN611" s="17">
        <f>data_survey!DH610</f>
        <v>0</v>
      </c>
      <c r="AO611" s="17">
        <f>data_survey!DJ610</f>
        <v>0</v>
      </c>
      <c r="AP611" s="17">
        <f>data_survey!DL610</f>
        <v>1</v>
      </c>
      <c r="AQ611" s="17">
        <f>data_survey!BC610</f>
        <v>3</v>
      </c>
      <c r="AR611" s="17">
        <f>data_survey!BD610</f>
        <v>3</v>
      </c>
      <c r="AS611" s="17">
        <f>data_survey!BE610</f>
        <v>3</v>
      </c>
      <c r="AT611" s="17">
        <f>data_survey!BF610</f>
        <v>3</v>
      </c>
      <c r="AU611" s="17">
        <f>data_survey!BG610</f>
        <v>3</v>
      </c>
      <c r="AV611" s="17">
        <f>data_survey!BH610</f>
        <v>3</v>
      </c>
      <c r="AW611" s="17">
        <f>data_survey!BI610</f>
        <v>3</v>
      </c>
      <c r="AX611" s="17">
        <f>data_survey!AP610</f>
        <v>3</v>
      </c>
      <c r="AY611" s="17">
        <f>data_survey!AQ610</f>
        <v>3</v>
      </c>
      <c r="AZ611" s="17">
        <f>data_survey!AR610</f>
        <v>3</v>
      </c>
      <c r="BA611" s="17">
        <f>data_survey!AS610</f>
        <v>3</v>
      </c>
      <c r="BB611" s="17">
        <f>data_survey!AT610</f>
        <v>3</v>
      </c>
      <c r="BC611" s="17">
        <f>data_survey!AU610</f>
        <v>3</v>
      </c>
      <c r="BD611" s="17">
        <f>data_survey!AV610</f>
        <v>3</v>
      </c>
      <c r="BE611" s="17">
        <f>data_survey!AW610</f>
        <v>3</v>
      </c>
      <c r="BF611" s="17">
        <f>data_survey!AX610</f>
        <v>3</v>
      </c>
      <c r="BG611" s="17"/>
    </row>
    <row r="612">
      <c r="A612" s="17">
        <f>if(data_survey!C611="Nam", 0, 1)</f>
        <v>0</v>
      </c>
      <c r="B612" s="17">
        <f>IFERROR(__xludf.DUMMYFUNCTION("LET(
  t, LOWER(TRIM(data_survey!E611)),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12" s="17">
        <f>IFERROR(__xludf.DUMMYFUNCTION("LET(
  t, LOWER(TRIM(data_survey!G611)),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12" s="17">
        <f>IFERROR(__xludf.DUMMYFUNCTION("LET(
  text, LOWER(data_survey!I611),
  IFERROR(
    IFS(
      REGEXMATCH(text,""ở cùng gia đình|ở trọ cùng gia đình""), 0,
      REGEXMATCH(text,""thuê trọ""), 1,
      REGEXMATCH(text,""ở ktx""), 2,
      REGEXMATCH(text,""có nhà tại khu vực đang học|c"&amp;"ó nhà|ở riêng tại chung cư""), 3,
      REGEXMATCH(text,""ở nhà người quen""), 4
    ),
  -1)
)"),3.0)</f>
        <v>3</v>
      </c>
      <c r="E612" s="17">
        <f>IFERROR(__xludf.DUMMYFUNCTION("LET(
  t, LOWER(TRIM(data_survey!K611)),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12" s="17">
        <f>IFERROR(__xludf.DUMMYFUNCTION("LET(
  t, LOWER(TRIM(data_survey!M611)),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12" s="17">
        <f>if(data_survey!O611="Có", 1, 0)</f>
        <v>1</v>
      </c>
      <c r="H612" s="17">
        <f>if(data_survey!R611="", 0, data_survey!R611)</f>
        <v>1</v>
      </c>
      <c r="I612" s="17">
        <f>data_survey!W611</f>
        <v>40</v>
      </c>
      <c r="J612" s="17">
        <f>if(data_survey!AF611="Không áp lực", 0, if(data_survey!AF611="Có chút áp lực", 1, if(data_survey!AF611="Áp lực nhiều", 2, 3)))</f>
        <v>3</v>
      </c>
      <c r="K612" s="17">
        <f>SWITCH(data_survey!AG611,
 "Không ảnh hưởng",0,
 "Có chút ảnh hưởng",1,
 "Ảnh hưởng nhiều",2,
 "Ảnh hưởng rất nhiều",3)</f>
        <v>3</v>
      </c>
      <c r="L612" s="17">
        <f>SWITCH(data_survey!AD611,
 "Không",0,
 "Có một chút",1,
 "Rất lo lắng",2)</f>
        <v>2</v>
      </c>
      <c r="M612" s="17">
        <f>SWITCH(data_survey!AE611,
 "Không",0,
 "Có một chút",1,
 "Nhiều",2)</f>
        <v>2</v>
      </c>
      <c r="N612" s="17">
        <f>data_survey!BV611</f>
        <v>2</v>
      </c>
      <c r="O612" s="17">
        <f>SWITCH(data_survey!BY611,
 "Không",0,
 "Có",1,
 "Nhiều",2)</f>
        <v>1</v>
      </c>
      <c r="P612" s="17">
        <f>if(data_survey!BW611="Không", 0, 1)</f>
        <v>0</v>
      </c>
      <c r="Q612" s="17">
        <f>IF(OR(
ISNUMBER(SEARCH("cha",data_survey!BX611)),
ISNUMBER(SEARCH("mẹ",data_survey!BX611)),
ISNUMBER(SEARCH("ba mẹ",data_survey!BX611)),
ISNUMBER(SEARCH("bame",data_survey!BX611)),
ISNUMBER(SEARCH("gia đình",data_survey!BX611)),
ISNUMBER(SEARCH("chị",data_survey!BX611)),
ISNUMBER(SEARCH("anh",data_survey!BX611)),
ISNUMBER(SEARCH("ông bà",data_survey!BX611)),
ISNUMBER(SEARCH("giám hộ",data_survey!BX611))
),1,
IF(OR(
ISNUMBER(SEARCH("bản thân",data_survey!BX611)),
ISNUMBER(SEARCH("tự mình",data_survey!BX611)),
ISNUMBER(SEARCH("tự bản thân",data_survey!BX611)),
ISNUMBER(SEARCH("tiền đi làm",data_survey!BX611)),
ISNUMBER(SEARCH("nghiên cứu khoa học",data_survey!BX611)),
ISNUMBER(SEARCH("một nửa lo",data_survey!BX611))
),2,
IF(OR(
ISNUMBER(SEARCH("học bổng",data_survey!BX611)),
ISNUMBER(SEARCH("giảm học phí",data_survey!BX611)),
ISNUMBER(SEARCH("không cần HP",data_survey!BX611)),
ISNUMBER(SEARCH("sư phạm",data_survey!BX611))
),3,4)))</f>
        <v>1</v>
      </c>
      <c r="R612" s="17">
        <f>data_survey!AN611</f>
        <v>0</v>
      </c>
      <c r="S612" s="17">
        <f>data_survey!AJ611</f>
        <v>4</v>
      </c>
      <c r="T612" s="17">
        <f>data_survey!AJ611</f>
        <v>4</v>
      </c>
      <c r="U612" s="17">
        <f>data_survey!CI611</f>
        <v>2</v>
      </c>
      <c r="V612" s="17">
        <f>data_survey!CG611</f>
        <v>2</v>
      </c>
      <c r="W612" s="17">
        <f>data_survey!CE611</f>
        <v>2</v>
      </c>
      <c r="X612" s="17">
        <f>data_survey!CC611</f>
        <v>2</v>
      </c>
      <c r="Y612" s="17">
        <f>data_survey!CA611</f>
        <v>2</v>
      </c>
      <c r="Z612" s="17">
        <f>data_survey!BN611</f>
        <v>1</v>
      </c>
      <c r="AA612" s="17">
        <f>data_survey!BP611</f>
        <v>1</v>
      </c>
      <c r="AB612" s="17">
        <f>data_survey!BQ611</f>
        <v>6</v>
      </c>
      <c r="AC612" s="17">
        <f>data_survey!BT611</f>
        <v>0</v>
      </c>
      <c r="AD612" s="17">
        <f>data_survey!CU611</f>
        <v>0</v>
      </c>
      <c r="AE612" s="17">
        <f>data_survey!CV611</f>
        <v>0</v>
      </c>
      <c r="AF612" s="17">
        <f>data_survey!CW611</f>
        <v>0</v>
      </c>
      <c r="AG612" s="17">
        <f>data_survey!CO611</f>
        <v>1</v>
      </c>
      <c r="AH612" s="17">
        <f>data_survey!DA611</f>
        <v>0</v>
      </c>
      <c r="AI612" s="17">
        <f>data_survey!DC611</f>
        <v>0</v>
      </c>
      <c r="AJ612" s="17">
        <f>data_survey!DQ611</f>
        <v>1</v>
      </c>
      <c r="AK612" s="17">
        <f>data_survey!DF611</f>
        <v>1</v>
      </c>
      <c r="AL612" s="17">
        <f>if(AK612=1, data_survey!DN611, 0)</f>
        <v>0.5</v>
      </c>
      <c r="AM612" s="17">
        <f>data_survey!CM611</f>
        <v>6</v>
      </c>
      <c r="AN612" s="17">
        <f>data_survey!DH611</f>
        <v>0</v>
      </c>
      <c r="AO612" s="17">
        <f>data_survey!DJ611</f>
        <v>0</v>
      </c>
      <c r="AP612" s="17">
        <f>data_survey!DL611</f>
        <v>0</v>
      </c>
      <c r="AQ612" s="17">
        <f>data_survey!BC611</f>
        <v>4</v>
      </c>
      <c r="AR612" s="17">
        <f>data_survey!BD611</f>
        <v>4</v>
      </c>
      <c r="AS612" s="17">
        <f>data_survey!BE611</f>
        <v>4</v>
      </c>
      <c r="AT612" s="17">
        <f>data_survey!BF611</f>
        <v>4</v>
      </c>
      <c r="AU612" s="17">
        <f>data_survey!BG611</f>
        <v>4</v>
      </c>
      <c r="AV612" s="17">
        <f>data_survey!BH611</f>
        <v>4</v>
      </c>
      <c r="AW612" s="17">
        <f>data_survey!BI611</f>
        <v>4</v>
      </c>
      <c r="AX612" s="17">
        <f>data_survey!AP611</f>
        <v>4</v>
      </c>
      <c r="AY612" s="17">
        <f>data_survey!AQ611</f>
        <v>4</v>
      </c>
      <c r="AZ612" s="17">
        <f>data_survey!AR611</f>
        <v>4</v>
      </c>
      <c r="BA612" s="17">
        <f>data_survey!AS611</f>
        <v>4</v>
      </c>
      <c r="BB612" s="17">
        <f>data_survey!AT611</f>
        <v>4</v>
      </c>
      <c r="BC612" s="17">
        <f>data_survey!AU611</f>
        <v>4</v>
      </c>
      <c r="BD612" s="17">
        <f>data_survey!AV611</f>
        <v>4</v>
      </c>
      <c r="BE612" s="17">
        <f>data_survey!AW611</f>
        <v>4</v>
      </c>
      <c r="BF612" s="17">
        <f>data_survey!AX611</f>
        <v>4</v>
      </c>
      <c r="BG612" s="17"/>
    </row>
    <row r="613">
      <c r="A613" s="17">
        <f>if(data_survey!C612="Nam", 0, 1)</f>
        <v>0</v>
      </c>
      <c r="B613" s="17">
        <f>IFERROR(__xludf.DUMMYFUNCTION("LET(
  t, LOWER(TRIM(data_survey!E612)),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13" s="17">
        <f>IFERROR(__xludf.DUMMYFUNCTION("LET(
  t, LOWER(TRIM(data_survey!G612)),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13" s="17">
        <f>IFERROR(__xludf.DUMMYFUNCTION("LET(
  text, LOWER(data_survey!I612),
  IFERROR(
    IFS(
      REGEXMATCH(text,""ở cùng gia đình|ở trọ cùng gia đình""), 0,
      REGEXMATCH(text,""thuê trọ""), 1,
      REGEXMATCH(text,""ở ktx""), 2,
      REGEXMATCH(text,""có nhà tại khu vực đang học|c"&amp;"ó nhà|ở riêng tại chung cư""), 3,
      REGEXMATCH(text,""ở nhà người quen""), 4
    ),
  -1)
)"),2.0)</f>
        <v>2</v>
      </c>
      <c r="E613" s="17">
        <f>IFERROR(__xludf.DUMMYFUNCTION("LET(
  t, LOWER(TRIM(data_survey!K612)),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13" s="17">
        <f>IFERROR(__xludf.DUMMYFUNCTION("LET(
  t, LOWER(TRIM(data_survey!M612)),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13" s="17">
        <f>if(data_survey!O612="Có", 1, 0)</f>
        <v>0</v>
      </c>
      <c r="H613" s="17">
        <f>if(data_survey!R612="", 0, data_survey!R612)</f>
        <v>0</v>
      </c>
      <c r="I613" s="17">
        <f>data_survey!W612</f>
        <v>0</v>
      </c>
      <c r="J613" s="17">
        <f>if(data_survey!AF612="Không áp lực", 0, if(data_survey!AF612="Có chút áp lực", 1, if(data_survey!AF612="Áp lực nhiều", 2, 3)))</f>
        <v>2</v>
      </c>
      <c r="K613" s="17">
        <f>SWITCH(data_survey!AG612,
 "Không ảnh hưởng",0,
 "Có chút ảnh hưởng",1,
 "Ảnh hưởng nhiều",2,
 "Ảnh hưởng rất nhiều",3)</f>
        <v>1</v>
      </c>
      <c r="L613" s="17">
        <f>SWITCH(data_survey!AD612,
 "Không",0,
 "Có một chút",1,
 "Rất lo lắng",2)</f>
        <v>2</v>
      </c>
      <c r="M613" s="17">
        <f>SWITCH(data_survey!AE612,
 "Không",0,
 "Có một chút",1,
 "Nhiều",2)</f>
        <v>1</v>
      </c>
      <c r="N613" s="17">
        <f>data_survey!BV612</f>
        <v>3</v>
      </c>
      <c r="O613" s="17">
        <f>SWITCH(data_survey!BY612,
 "Không",0,
 "Có",1,
 "Nhiều",2)</f>
        <v>1</v>
      </c>
      <c r="P613" s="17">
        <f>if(data_survey!BW612="Không", 0, 1)</f>
        <v>1</v>
      </c>
      <c r="Q613" s="17">
        <f>IF(OR(
ISNUMBER(SEARCH("cha",data_survey!BX612)),
ISNUMBER(SEARCH("mẹ",data_survey!BX612)),
ISNUMBER(SEARCH("ba mẹ",data_survey!BX612)),
ISNUMBER(SEARCH("bame",data_survey!BX612)),
ISNUMBER(SEARCH("gia đình",data_survey!BX612)),
ISNUMBER(SEARCH("chị",data_survey!BX612)),
ISNUMBER(SEARCH("anh",data_survey!BX612)),
ISNUMBER(SEARCH("ông bà",data_survey!BX612)),
ISNUMBER(SEARCH("giám hộ",data_survey!BX612))
),1,
IF(OR(
ISNUMBER(SEARCH("bản thân",data_survey!BX612)),
ISNUMBER(SEARCH("tự mình",data_survey!BX612)),
ISNUMBER(SEARCH("tự bản thân",data_survey!BX612)),
ISNUMBER(SEARCH("tiền đi làm",data_survey!BX612)),
ISNUMBER(SEARCH("nghiên cứu khoa học",data_survey!BX612)),
ISNUMBER(SEARCH("một nửa lo",data_survey!BX612))
),2,
IF(OR(
ISNUMBER(SEARCH("học bổng",data_survey!BX612)),
ISNUMBER(SEARCH("giảm học phí",data_survey!BX612)),
ISNUMBER(SEARCH("không cần HP",data_survey!BX612)),
ISNUMBER(SEARCH("sư phạm",data_survey!BX612))
),3,4)))</f>
        <v>1</v>
      </c>
      <c r="R613" s="17">
        <f>data_survey!AN612</f>
        <v>0</v>
      </c>
      <c r="S613" s="17">
        <f>data_survey!AJ612</f>
        <v>0</v>
      </c>
      <c r="T613" s="17">
        <f>data_survey!AJ612</f>
        <v>0</v>
      </c>
      <c r="U613" s="17">
        <f>data_survey!CI612</f>
        <v>0</v>
      </c>
      <c r="V613" s="17">
        <f>data_survey!CG612</f>
        <v>1</v>
      </c>
      <c r="W613" s="17">
        <f>data_survey!CE612</f>
        <v>2</v>
      </c>
      <c r="X613" s="17">
        <f>data_survey!CC612</f>
        <v>1</v>
      </c>
      <c r="Y613" s="17">
        <f>data_survey!CA612</f>
        <v>0</v>
      </c>
      <c r="Z613" s="17">
        <f>data_survey!BN612</f>
        <v>2</v>
      </c>
      <c r="AA613" s="17">
        <f>data_survey!BP612</f>
        <v>0</v>
      </c>
      <c r="AB613" s="17">
        <f>data_survey!BQ612</f>
        <v>2</v>
      </c>
      <c r="AC613" s="17">
        <f>data_survey!BT612</f>
        <v>0</v>
      </c>
      <c r="AD613" s="17">
        <f>data_survey!CU612</f>
        <v>0</v>
      </c>
      <c r="AE613" s="17">
        <f>data_survey!CV612</f>
        <v>0</v>
      </c>
      <c r="AF613" s="17">
        <f>data_survey!CW612</f>
        <v>0</v>
      </c>
      <c r="AG613" s="17">
        <f>data_survey!CO612</f>
        <v>0</v>
      </c>
      <c r="AH613" s="17">
        <f>data_survey!DA612</f>
        <v>0</v>
      </c>
      <c r="AI613" s="17">
        <f>data_survey!DC612</f>
        <v>0</v>
      </c>
      <c r="AJ613" s="17">
        <f>data_survey!DQ612</f>
        <v>0</v>
      </c>
      <c r="AK613" s="17">
        <f>data_survey!DF612</f>
        <v>1</v>
      </c>
      <c r="AL613" s="17">
        <f>if(AK613=1, data_survey!DN612, 0)</f>
        <v>5</v>
      </c>
      <c r="AM613" s="17">
        <f>data_survey!CM612</f>
        <v>3.5</v>
      </c>
      <c r="AN613" s="17">
        <f>data_survey!DH612</f>
        <v>0</v>
      </c>
      <c r="AO613" s="17">
        <f>data_survey!DJ612</f>
        <v>0</v>
      </c>
      <c r="AP613" s="17">
        <f>data_survey!DL612</f>
        <v>0</v>
      </c>
      <c r="AQ613" s="17">
        <f>data_survey!BC612</f>
        <v>1</v>
      </c>
      <c r="AR613" s="17">
        <f>data_survey!BD612</f>
        <v>1</v>
      </c>
      <c r="AS613" s="17">
        <f>data_survey!BE612</f>
        <v>1</v>
      </c>
      <c r="AT613" s="17">
        <f>data_survey!BF612</f>
        <v>2</v>
      </c>
      <c r="AU613" s="17">
        <f>data_survey!BG612</f>
        <v>2</v>
      </c>
      <c r="AV613" s="17">
        <f>data_survey!BH612</f>
        <v>1</v>
      </c>
      <c r="AW613" s="17">
        <f>data_survey!BI612</f>
        <v>1</v>
      </c>
      <c r="AX613" s="17">
        <f>data_survey!AP612</f>
        <v>1</v>
      </c>
      <c r="AY613" s="17">
        <f>data_survey!AQ612</f>
        <v>1</v>
      </c>
      <c r="AZ613" s="17">
        <f>data_survey!AR612</f>
        <v>4</v>
      </c>
      <c r="BA613" s="17">
        <f>data_survey!AS612</f>
        <v>2</v>
      </c>
      <c r="BB613" s="17">
        <f>data_survey!AT612</f>
        <v>1</v>
      </c>
      <c r="BC613" s="17">
        <f>data_survey!AU612</f>
        <v>3</v>
      </c>
      <c r="BD613" s="17">
        <f>data_survey!AV612</f>
        <v>2</v>
      </c>
      <c r="BE613" s="17">
        <f>data_survey!AW612</f>
        <v>1</v>
      </c>
      <c r="BF613" s="17">
        <f>data_survey!AX612</f>
        <v>1</v>
      </c>
      <c r="BG613" s="17"/>
    </row>
    <row r="614">
      <c r="A614" s="17">
        <f>if(data_survey!C613="Nam", 0, 1)</f>
        <v>0</v>
      </c>
      <c r="B614" s="17">
        <f>IFERROR(__xludf.DUMMYFUNCTION("LET(
  t, LOWER(TRIM(data_survey!E613)),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14" s="17">
        <f>IFERROR(__xludf.DUMMYFUNCTION("LET(
  t, LOWER(TRIM(data_survey!G613)),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14" s="17">
        <f>IFERROR(__xludf.DUMMYFUNCTION("LET(
  text, LOWER(data_survey!I613),
  IFERROR(
    IFS(
      REGEXMATCH(text,""ở cùng gia đình|ở trọ cùng gia đình""), 0,
      REGEXMATCH(text,""thuê trọ""), 1,
      REGEXMATCH(text,""ở ktx""), 2,
      REGEXMATCH(text,""có nhà tại khu vực đang học|c"&amp;"ó nhà|ở riêng tại chung cư""), 3,
      REGEXMATCH(text,""ở nhà người quen""), 4
    ),
  -1)
)"),2.0)</f>
        <v>2</v>
      </c>
      <c r="E614" s="17">
        <f>IFERROR(__xludf.DUMMYFUNCTION("LET(
  t, LOWER(TRIM(data_survey!K613)),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14" s="17">
        <f>IFERROR(__xludf.DUMMYFUNCTION("LET(
  t, LOWER(TRIM(data_survey!M613)),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14" s="17">
        <f>if(data_survey!O613="Có", 1, 0)</f>
        <v>1</v>
      </c>
      <c r="H614" s="17">
        <f>if(data_survey!R613="", 0, data_survey!R613)</f>
        <v>1</v>
      </c>
      <c r="I614" s="17">
        <f>data_survey!W613</f>
        <v>40</v>
      </c>
      <c r="J614" s="17">
        <f>if(data_survey!AF613="Không áp lực", 0, if(data_survey!AF613="Có chút áp lực", 1, if(data_survey!AF613="Áp lực nhiều", 2, 3)))</f>
        <v>2</v>
      </c>
      <c r="K614" s="17">
        <f>SWITCH(data_survey!AG613,
 "Không ảnh hưởng",0,
 "Có chút ảnh hưởng",1,
 "Ảnh hưởng nhiều",2,
 "Ảnh hưởng rất nhiều",3)</f>
        <v>1</v>
      </c>
      <c r="L614" s="17">
        <f>SWITCH(data_survey!AD613,
 "Không",0,
 "Có một chút",1,
 "Rất lo lắng",2)</f>
        <v>2</v>
      </c>
      <c r="M614" s="17">
        <f>SWITCH(data_survey!AE613,
 "Không",0,
 "Có một chút",1,
 "Nhiều",2)</f>
        <v>1</v>
      </c>
      <c r="N614" s="17">
        <f>data_survey!BV613</f>
        <v>3</v>
      </c>
      <c r="O614" s="17">
        <f>SWITCH(data_survey!BY613,
 "Không",0,
 "Có",1,
 "Nhiều",2)</f>
        <v>1</v>
      </c>
      <c r="P614" s="17">
        <f>if(data_survey!BW613="Không", 0, 1)</f>
        <v>1</v>
      </c>
      <c r="Q614" s="17">
        <f>IF(OR(
ISNUMBER(SEARCH("cha",data_survey!BX613)),
ISNUMBER(SEARCH("mẹ",data_survey!BX613)),
ISNUMBER(SEARCH("ba mẹ",data_survey!BX613)),
ISNUMBER(SEARCH("bame",data_survey!BX613)),
ISNUMBER(SEARCH("gia đình",data_survey!BX613)),
ISNUMBER(SEARCH("chị",data_survey!BX613)),
ISNUMBER(SEARCH("anh",data_survey!BX613)),
ISNUMBER(SEARCH("ông bà",data_survey!BX613)),
ISNUMBER(SEARCH("giám hộ",data_survey!BX613))
),1,
IF(OR(
ISNUMBER(SEARCH("bản thân",data_survey!BX613)),
ISNUMBER(SEARCH("tự mình",data_survey!BX613)),
ISNUMBER(SEARCH("tự bản thân",data_survey!BX613)),
ISNUMBER(SEARCH("tiền đi làm",data_survey!BX613)),
ISNUMBER(SEARCH("nghiên cứu khoa học",data_survey!BX613)),
ISNUMBER(SEARCH("một nửa lo",data_survey!BX613))
),2,
IF(OR(
ISNUMBER(SEARCH("học bổng",data_survey!BX613)),
ISNUMBER(SEARCH("giảm học phí",data_survey!BX613)),
ISNUMBER(SEARCH("không cần HP",data_survey!BX613)),
ISNUMBER(SEARCH("sư phạm",data_survey!BX613))
),3,4)))</f>
        <v>4</v>
      </c>
      <c r="R614" s="17">
        <f>data_survey!AN613</f>
        <v>0</v>
      </c>
      <c r="S614" s="17">
        <f>data_survey!AJ613</f>
        <v>0</v>
      </c>
      <c r="T614" s="17">
        <f>data_survey!AJ613</f>
        <v>0</v>
      </c>
      <c r="U614" s="17">
        <f>data_survey!CI613</f>
        <v>0</v>
      </c>
      <c r="V614" s="17">
        <f>data_survey!CG613</f>
        <v>2</v>
      </c>
      <c r="W614" s="17">
        <f>data_survey!CE613</f>
        <v>2</v>
      </c>
      <c r="X614" s="17">
        <f>data_survey!CC613</f>
        <v>1</v>
      </c>
      <c r="Y614" s="17">
        <f>data_survey!CA613</f>
        <v>0</v>
      </c>
      <c r="Z614" s="17">
        <f>data_survey!BN613</f>
        <v>3</v>
      </c>
      <c r="AA614" s="17">
        <f>data_survey!BP613</f>
        <v>1</v>
      </c>
      <c r="AB614" s="17">
        <f>data_survey!BQ613</f>
        <v>1</v>
      </c>
      <c r="AC614" s="17">
        <f>data_survey!BT613</f>
        <v>0</v>
      </c>
      <c r="AD614" s="17">
        <f>data_survey!CU613</f>
        <v>0</v>
      </c>
      <c r="AE614" s="17">
        <f>data_survey!CV613</f>
        <v>0</v>
      </c>
      <c r="AF614" s="17">
        <f>data_survey!CW613</f>
        <v>0</v>
      </c>
      <c r="AG614" s="17">
        <f>data_survey!CO613</f>
        <v>0</v>
      </c>
      <c r="AH614" s="17">
        <f>data_survey!DA613</f>
        <v>0</v>
      </c>
      <c r="AI614" s="17">
        <f>data_survey!DC613</f>
        <v>0</v>
      </c>
      <c r="AJ614" s="17">
        <f>data_survey!DQ613</f>
        <v>0</v>
      </c>
      <c r="AK614" s="17">
        <f>data_survey!DF613</f>
        <v>0</v>
      </c>
      <c r="AL614" s="17">
        <f>if(AK614=1, data_survey!DN613, 0)</f>
        <v>0</v>
      </c>
      <c r="AM614" s="17">
        <f>data_survey!CM613</f>
        <v>6</v>
      </c>
      <c r="AN614" s="17">
        <f>data_survey!DH613</f>
        <v>0</v>
      </c>
      <c r="AO614" s="17">
        <f>data_survey!DJ613</f>
        <v>0</v>
      </c>
      <c r="AP614" s="17">
        <f>data_survey!DL613</f>
        <v>0</v>
      </c>
      <c r="AQ614" s="17">
        <f>data_survey!BC613</f>
        <v>2</v>
      </c>
      <c r="AR614" s="17">
        <f>data_survey!BD613</f>
        <v>1</v>
      </c>
      <c r="AS614" s="17">
        <f>data_survey!BE613</f>
        <v>1</v>
      </c>
      <c r="AT614" s="17">
        <f>data_survey!BF613</f>
        <v>2</v>
      </c>
      <c r="AU614" s="17">
        <f>data_survey!BG613</f>
        <v>1</v>
      </c>
      <c r="AV614" s="17">
        <f>data_survey!BH613</f>
        <v>1</v>
      </c>
      <c r="AW614" s="17">
        <f>data_survey!BI613</f>
        <v>3</v>
      </c>
      <c r="AX614" s="17">
        <f>data_survey!AP613</f>
        <v>2</v>
      </c>
      <c r="AY614" s="17">
        <f>data_survey!AQ613</f>
        <v>1</v>
      </c>
      <c r="AZ614" s="17">
        <f>data_survey!AR613</f>
        <v>1</v>
      </c>
      <c r="BA614" s="17">
        <f>data_survey!AS613</f>
        <v>3</v>
      </c>
      <c r="BB614" s="17">
        <f>data_survey!AT613</f>
        <v>1</v>
      </c>
      <c r="BC614" s="17">
        <f>data_survey!AU613</f>
        <v>2</v>
      </c>
      <c r="BD614" s="17">
        <f>data_survey!AV613</f>
        <v>1</v>
      </c>
      <c r="BE614" s="17">
        <f>data_survey!AW613</f>
        <v>1</v>
      </c>
      <c r="BF614" s="17">
        <f>data_survey!AX613</f>
        <v>1</v>
      </c>
      <c r="BG614" s="17"/>
    </row>
    <row r="615">
      <c r="A615" s="17">
        <f>if(data_survey!C614="Nam", 0, 1)</f>
        <v>0</v>
      </c>
      <c r="B615" s="17">
        <f>IFERROR(__xludf.DUMMYFUNCTION("LET(
  t, LOWER(TRIM(data_survey!E614)),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15" s="17">
        <f>IFERROR(__xludf.DUMMYFUNCTION("LET(
  t, LOWER(TRIM(data_survey!G614)),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15" s="17">
        <f>IFERROR(__xludf.DUMMYFUNCTION("LET(
  text, LOWER(data_survey!I614),
  IFERROR(
    IFS(
      REGEXMATCH(text,""ở cùng gia đình|ở trọ cùng gia đình""), 0,
      REGEXMATCH(text,""thuê trọ""), 1,
      REGEXMATCH(text,""ở ktx""), 2,
      REGEXMATCH(text,""có nhà tại khu vực đang học|c"&amp;"ó nhà|ở riêng tại chung cư""), 3,
      REGEXMATCH(text,""ở nhà người quen""), 4
    ),
  -1)
)"),0.0)</f>
        <v>0</v>
      </c>
      <c r="E615" s="17">
        <f>IFERROR(__xludf.DUMMYFUNCTION("LET(
  t, LOWER(TRIM(data_survey!K614)),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15" s="17">
        <f>IFERROR(__xludf.DUMMYFUNCTION("LET(
  t, LOWER(TRIM(data_survey!M614)),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15" s="17">
        <f>if(data_survey!O614="Có", 1, 0)</f>
        <v>0</v>
      </c>
      <c r="H615" s="17">
        <f>if(data_survey!R614="", 0, data_survey!R614)</f>
        <v>0</v>
      </c>
      <c r="I615" s="17">
        <f>data_survey!W614</f>
        <v>0</v>
      </c>
      <c r="J615" s="17">
        <f>if(data_survey!AF614="Không áp lực", 0, if(data_survey!AF614="Có chút áp lực", 1, if(data_survey!AF614="Áp lực nhiều", 2, 3)))</f>
        <v>1</v>
      </c>
      <c r="K615" s="17">
        <f>SWITCH(data_survey!AG614,
 "Không ảnh hưởng",0,
 "Có chút ảnh hưởng",1,
 "Ảnh hưởng nhiều",2,
 "Ảnh hưởng rất nhiều",3)</f>
        <v>1</v>
      </c>
      <c r="L615" s="17">
        <f>SWITCH(data_survey!AD614,
 "Không",0,
 "Có một chút",1,
 "Rất lo lắng",2)</f>
        <v>1</v>
      </c>
      <c r="M615" s="17">
        <f>SWITCH(data_survey!AE614,
 "Không",0,
 "Có một chút",1,
 "Nhiều",2)</f>
        <v>0</v>
      </c>
      <c r="N615" s="17">
        <f>data_survey!BV614</f>
        <v>3</v>
      </c>
      <c r="O615" s="17">
        <f>SWITCH(data_survey!BY614,
 "Không",0,
 "Có",1,
 "Nhiều",2)</f>
        <v>0</v>
      </c>
      <c r="P615" s="17">
        <f>if(data_survey!BW614="Không", 0, 1)</f>
        <v>1</v>
      </c>
      <c r="Q615" s="17">
        <f>IF(OR(
ISNUMBER(SEARCH("cha",data_survey!BX614)),
ISNUMBER(SEARCH("mẹ",data_survey!BX614)),
ISNUMBER(SEARCH("ba mẹ",data_survey!BX614)),
ISNUMBER(SEARCH("bame",data_survey!BX614)),
ISNUMBER(SEARCH("gia đình",data_survey!BX614)),
ISNUMBER(SEARCH("chị",data_survey!BX614)),
ISNUMBER(SEARCH("anh",data_survey!BX614)),
ISNUMBER(SEARCH("ông bà",data_survey!BX614)),
ISNUMBER(SEARCH("giám hộ",data_survey!BX614))
),1,
IF(OR(
ISNUMBER(SEARCH("bản thân",data_survey!BX614)),
ISNUMBER(SEARCH("tự mình",data_survey!BX614)),
ISNUMBER(SEARCH("tự bản thân",data_survey!BX614)),
ISNUMBER(SEARCH("tiền đi làm",data_survey!BX614)),
ISNUMBER(SEARCH("nghiên cứu khoa học",data_survey!BX614)),
ISNUMBER(SEARCH("một nửa lo",data_survey!BX614))
),2,
IF(OR(
ISNUMBER(SEARCH("học bổng",data_survey!BX614)),
ISNUMBER(SEARCH("giảm học phí",data_survey!BX614)),
ISNUMBER(SEARCH("không cần HP",data_survey!BX614)),
ISNUMBER(SEARCH("sư phạm",data_survey!BX614))
),3,4)))</f>
        <v>1</v>
      </c>
      <c r="R615" s="17">
        <f>data_survey!AN614</f>
        <v>1</v>
      </c>
      <c r="S615" s="17">
        <f>data_survey!AJ614</f>
        <v>2</v>
      </c>
      <c r="T615" s="17">
        <f>data_survey!AJ614</f>
        <v>2</v>
      </c>
      <c r="U615" s="17">
        <f>data_survey!CI614</f>
        <v>1</v>
      </c>
      <c r="V615" s="17">
        <f>data_survey!CG614</f>
        <v>1</v>
      </c>
      <c r="W615" s="17">
        <f>data_survey!CE614</f>
        <v>1</v>
      </c>
      <c r="X615" s="17">
        <f>data_survey!CC614</f>
        <v>1</v>
      </c>
      <c r="Y615" s="17">
        <f>data_survey!CA614</f>
        <v>1</v>
      </c>
      <c r="Z615" s="17">
        <f>data_survey!BN614</f>
        <v>3</v>
      </c>
      <c r="AA615" s="17">
        <f>data_survey!BP614</f>
        <v>1</v>
      </c>
      <c r="AB615" s="17">
        <f>data_survey!BQ614</f>
        <v>3</v>
      </c>
      <c r="AC615" s="17">
        <f>data_survey!BT614</f>
        <v>1</v>
      </c>
      <c r="AD615" s="17">
        <f>data_survey!CU614</f>
        <v>1</v>
      </c>
      <c r="AE615" s="17">
        <f>data_survey!CV614</f>
        <v>1</v>
      </c>
      <c r="AF615" s="17">
        <f>data_survey!CW614</f>
        <v>1</v>
      </c>
      <c r="AG615" s="17">
        <f>data_survey!CO614</f>
        <v>0</v>
      </c>
      <c r="AH615" s="17">
        <f>data_survey!DA614</f>
        <v>1</v>
      </c>
      <c r="AI615" s="17">
        <f>data_survey!DC614</f>
        <v>0</v>
      </c>
      <c r="AJ615" s="17">
        <f>data_survey!DQ614</f>
        <v>0</v>
      </c>
      <c r="AK615" s="17">
        <f>data_survey!DF614</f>
        <v>1</v>
      </c>
      <c r="AL615" s="17">
        <f>if(AK615=1, data_survey!DN614, 0)</f>
        <v>0.5</v>
      </c>
      <c r="AM615" s="17">
        <f>data_survey!CM614</f>
        <v>1.5</v>
      </c>
      <c r="AN615" s="17">
        <f>data_survey!DH614</f>
        <v>1</v>
      </c>
      <c r="AO615" s="17">
        <f>data_survey!DJ614</f>
        <v>0</v>
      </c>
      <c r="AP615" s="17">
        <f>data_survey!DL614</f>
        <v>0</v>
      </c>
      <c r="AQ615" s="17">
        <f>data_survey!BC614</f>
        <v>3</v>
      </c>
      <c r="AR615" s="17">
        <f>data_survey!BD614</f>
        <v>3</v>
      </c>
      <c r="AS615" s="17">
        <f>data_survey!BE614</f>
        <v>3</v>
      </c>
      <c r="AT615" s="17">
        <f>data_survey!BF614</f>
        <v>3</v>
      </c>
      <c r="AU615" s="17">
        <f>data_survey!BG614</f>
        <v>3</v>
      </c>
      <c r="AV615" s="17">
        <f>data_survey!BH614</f>
        <v>3</v>
      </c>
      <c r="AW615" s="17">
        <f>data_survey!BI614</f>
        <v>3</v>
      </c>
      <c r="AX615" s="17">
        <f>data_survey!AP614</f>
        <v>3</v>
      </c>
      <c r="AY615" s="17">
        <f>data_survey!AQ614</f>
        <v>3</v>
      </c>
      <c r="AZ615" s="17">
        <f>data_survey!AR614</f>
        <v>2</v>
      </c>
      <c r="BA615" s="17">
        <f>data_survey!AS614</f>
        <v>3</v>
      </c>
      <c r="BB615" s="17">
        <f>data_survey!AT614</f>
        <v>2</v>
      </c>
      <c r="BC615" s="17">
        <f>data_survey!AU614</f>
        <v>3</v>
      </c>
      <c r="BD615" s="17">
        <f>data_survey!AV614</f>
        <v>3</v>
      </c>
      <c r="BE615" s="17">
        <f>data_survey!AW614</f>
        <v>3</v>
      </c>
      <c r="BF615" s="17">
        <f>data_survey!AX614</f>
        <v>2</v>
      </c>
      <c r="BG615" s="17"/>
    </row>
    <row r="616">
      <c r="A616" s="17">
        <f>if(data_survey!C615="Nam", 0, 1)</f>
        <v>0</v>
      </c>
      <c r="B616" s="17">
        <f>IFERROR(__xludf.DUMMYFUNCTION("LET(
  t, LOWER(TRIM(data_survey!E615)),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16" s="17">
        <f>IFERROR(__xludf.DUMMYFUNCTION("LET(
  t, LOWER(TRIM(data_survey!G615)),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16" s="17">
        <f>IFERROR(__xludf.DUMMYFUNCTION("LET(
  text, LOWER(data_survey!I615),
  IFERROR(
    IFS(
      REGEXMATCH(text,""ở cùng gia đình|ở trọ cùng gia đình""), 0,
      REGEXMATCH(text,""thuê trọ""), 1,
      REGEXMATCH(text,""ở ktx""), 2,
      REGEXMATCH(text,""có nhà tại khu vực đang học|c"&amp;"ó nhà|ở riêng tại chung cư""), 3,
      REGEXMATCH(text,""ở nhà người quen""), 4
    ),
  -1)
)"),0.0)</f>
        <v>0</v>
      </c>
      <c r="E616" s="17">
        <f>IFERROR(__xludf.DUMMYFUNCTION("LET(
  t, LOWER(TRIM(data_survey!K615)),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16" s="17">
        <f>IFERROR(__xludf.DUMMYFUNCTION("LET(
  t, LOWER(TRIM(data_survey!M615)),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16" s="17">
        <f>if(data_survey!O615="Có", 1, 0)</f>
        <v>1</v>
      </c>
      <c r="H616" s="17">
        <f>if(data_survey!R615="", 0, data_survey!R615)</f>
        <v>2</v>
      </c>
      <c r="I616" s="17">
        <f>data_survey!W615</f>
        <v>20</v>
      </c>
      <c r="J616" s="17">
        <f>if(data_survey!AF615="Không áp lực", 0, if(data_survey!AF615="Có chút áp lực", 1, if(data_survey!AF615="Áp lực nhiều", 2, 3)))</f>
        <v>1</v>
      </c>
      <c r="K616" s="17">
        <f>SWITCH(data_survey!AG615,
 "Không ảnh hưởng",0,
 "Có chút ảnh hưởng",1,
 "Ảnh hưởng nhiều",2,
 "Ảnh hưởng rất nhiều",3)</f>
        <v>0</v>
      </c>
      <c r="L616" s="17">
        <f>SWITCH(data_survey!AD615,
 "Không",0,
 "Có một chút",1,
 "Rất lo lắng",2)</f>
        <v>1</v>
      </c>
      <c r="M616" s="17">
        <f>SWITCH(data_survey!AE615,
 "Không",0,
 "Có một chút",1,
 "Nhiều",2)</f>
        <v>0</v>
      </c>
      <c r="N616" s="17">
        <f>data_survey!BV615</f>
        <v>2</v>
      </c>
      <c r="O616" s="17">
        <f>SWITCH(data_survey!BY615,
 "Không",0,
 "Có",1,
 "Nhiều",2)</f>
        <v>1</v>
      </c>
      <c r="P616" s="17">
        <f>if(data_survey!BW615="Không", 0, 1)</f>
        <v>1</v>
      </c>
      <c r="Q616" s="17">
        <f>IF(OR(
ISNUMBER(SEARCH("cha",data_survey!BX615)),
ISNUMBER(SEARCH("mẹ",data_survey!BX615)),
ISNUMBER(SEARCH("ba mẹ",data_survey!BX615)),
ISNUMBER(SEARCH("bame",data_survey!BX615)),
ISNUMBER(SEARCH("gia đình",data_survey!BX615)),
ISNUMBER(SEARCH("chị",data_survey!BX615)),
ISNUMBER(SEARCH("anh",data_survey!BX615)),
ISNUMBER(SEARCH("ông bà",data_survey!BX615)),
ISNUMBER(SEARCH("giám hộ",data_survey!BX615))
),1,
IF(OR(
ISNUMBER(SEARCH("bản thân",data_survey!BX615)),
ISNUMBER(SEARCH("tự mình",data_survey!BX615)),
ISNUMBER(SEARCH("tự bản thân",data_survey!BX615)),
ISNUMBER(SEARCH("tiền đi làm",data_survey!BX615)),
ISNUMBER(SEARCH("nghiên cứu khoa học",data_survey!BX615)),
ISNUMBER(SEARCH("một nửa lo",data_survey!BX615))
),2,
IF(OR(
ISNUMBER(SEARCH("học bổng",data_survey!BX615)),
ISNUMBER(SEARCH("giảm học phí",data_survey!BX615)),
ISNUMBER(SEARCH("không cần HP",data_survey!BX615)),
ISNUMBER(SEARCH("sư phạm",data_survey!BX615))
),3,4)))</f>
        <v>4</v>
      </c>
      <c r="R616" s="17">
        <f>data_survey!AN615</f>
        <v>0</v>
      </c>
      <c r="S616" s="17">
        <f>data_survey!AJ615</f>
        <v>1</v>
      </c>
      <c r="T616" s="17">
        <f>data_survey!AJ615</f>
        <v>1</v>
      </c>
      <c r="U616" s="17">
        <f>data_survey!CI615</f>
        <v>0</v>
      </c>
      <c r="V616" s="17">
        <f>data_survey!CG615</f>
        <v>1</v>
      </c>
      <c r="W616" s="17">
        <f>data_survey!CE615</f>
        <v>1</v>
      </c>
      <c r="X616" s="17">
        <f>data_survey!CC615</f>
        <v>1</v>
      </c>
      <c r="Y616" s="17">
        <f>data_survey!CA615</f>
        <v>1</v>
      </c>
      <c r="Z616" s="17">
        <f>data_survey!BN615</f>
        <v>2</v>
      </c>
      <c r="AA616" s="17">
        <f>data_survey!BP615</f>
        <v>0</v>
      </c>
      <c r="AB616" s="17">
        <f>data_survey!BQ615</f>
        <v>3</v>
      </c>
      <c r="AC616" s="17">
        <f>data_survey!BT615</f>
        <v>0</v>
      </c>
      <c r="AD616" s="17">
        <f>data_survey!CU615</f>
        <v>0</v>
      </c>
      <c r="AE616" s="17">
        <f>data_survey!CV615</f>
        <v>0</v>
      </c>
      <c r="AF616" s="17">
        <f>data_survey!CW615</f>
        <v>0</v>
      </c>
      <c r="AG616" s="17">
        <f>data_survey!CO615</f>
        <v>0</v>
      </c>
      <c r="AH616" s="17">
        <f>data_survey!DA615</f>
        <v>0</v>
      </c>
      <c r="AI616" s="17">
        <f>data_survey!DC615</f>
        <v>0</v>
      </c>
      <c r="AJ616" s="17">
        <f>data_survey!DQ615</f>
        <v>0</v>
      </c>
      <c r="AK616" s="17">
        <f>data_survey!DF615</f>
        <v>1</v>
      </c>
      <c r="AL616" s="17">
        <f>if(AK616=1, data_survey!DN615, 0)</f>
        <v>0.5</v>
      </c>
      <c r="AM616" s="17">
        <f>data_survey!CM615</f>
        <v>3.5</v>
      </c>
      <c r="AN616" s="17">
        <f>data_survey!DH615</f>
        <v>0</v>
      </c>
      <c r="AO616" s="17">
        <f>data_survey!DJ615</f>
        <v>0</v>
      </c>
      <c r="AP616" s="17">
        <f>data_survey!DL615</f>
        <v>0</v>
      </c>
      <c r="AQ616" s="17">
        <f>data_survey!BC615</f>
        <v>2</v>
      </c>
      <c r="AR616" s="17">
        <f>data_survey!BD615</f>
        <v>2</v>
      </c>
      <c r="AS616" s="17">
        <f>data_survey!BE615</f>
        <v>1</v>
      </c>
      <c r="AT616" s="17">
        <f>data_survey!BF615</f>
        <v>1</v>
      </c>
      <c r="AU616" s="17">
        <f>data_survey!BG615</f>
        <v>2</v>
      </c>
      <c r="AV616" s="17">
        <f>data_survey!BH615</f>
        <v>1</v>
      </c>
      <c r="AW616" s="17">
        <f>data_survey!BI615</f>
        <v>1</v>
      </c>
      <c r="AX616" s="17">
        <f>data_survey!AP615</f>
        <v>1</v>
      </c>
      <c r="AY616" s="17">
        <f>data_survey!AQ615</f>
        <v>1</v>
      </c>
      <c r="AZ616" s="17">
        <f>data_survey!AR615</f>
        <v>2</v>
      </c>
      <c r="BA616" s="17">
        <f>data_survey!AS615</f>
        <v>1</v>
      </c>
      <c r="BB616" s="17">
        <f>data_survey!AT615</f>
        <v>2</v>
      </c>
      <c r="BC616" s="17">
        <f>data_survey!AU615</f>
        <v>1</v>
      </c>
      <c r="BD616" s="17">
        <f>data_survey!AV615</f>
        <v>1</v>
      </c>
      <c r="BE616" s="17">
        <f>data_survey!AW615</f>
        <v>1</v>
      </c>
      <c r="BF616" s="17">
        <f>data_survey!AX615</f>
        <v>1</v>
      </c>
      <c r="BG616" s="17"/>
    </row>
    <row r="617">
      <c r="A617" s="17">
        <f>if(data_survey!C616="Nam", 0, 1)</f>
        <v>0</v>
      </c>
      <c r="B617" s="17">
        <f>IFERROR(__xludf.DUMMYFUNCTION("LET(
  t, LOWER(TRIM(data_survey!E616)),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17" s="17">
        <f>IFERROR(__xludf.DUMMYFUNCTION("LET(
  t, LOWER(TRIM(data_survey!G616)),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17" s="17">
        <f>IFERROR(__xludf.DUMMYFUNCTION("LET(
  text, LOWER(data_survey!I616),
  IFERROR(
    IFS(
      REGEXMATCH(text,""ở cùng gia đình|ở trọ cùng gia đình""), 0,
      REGEXMATCH(text,""thuê trọ""), 1,
      REGEXMATCH(text,""ở ktx""), 2,
      REGEXMATCH(text,""có nhà tại khu vực đang học|c"&amp;"ó nhà|ở riêng tại chung cư""), 3,
      REGEXMATCH(text,""ở nhà người quen""), 4
    ),
  -1)
)"),0.0)</f>
        <v>0</v>
      </c>
      <c r="E617" s="17">
        <f>IFERROR(__xludf.DUMMYFUNCTION("LET(
  t, LOWER(TRIM(data_survey!K616)),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17" s="17">
        <f>IFERROR(__xludf.DUMMYFUNCTION("LET(
  t, LOWER(TRIM(data_survey!M616)),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17" s="17">
        <f>if(data_survey!O616="Có", 1, 0)</f>
        <v>1</v>
      </c>
      <c r="H617" s="17">
        <f>if(data_survey!R616="", 0, data_survey!R616)</f>
        <v>1</v>
      </c>
      <c r="I617" s="17">
        <f>data_survey!W616</f>
        <v>20</v>
      </c>
      <c r="J617" s="17">
        <f>if(data_survey!AF616="Không áp lực", 0, if(data_survey!AF616="Có chút áp lực", 1, if(data_survey!AF616="Áp lực nhiều", 2, 3)))</f>
        <v>3</v>
      </c>
      <c r="K617" s="17">
        <f>SWITCH(data_survey!AG616,
 "Không ảnh hưởng",0,
 "Có chút ảnh hưởng",1,
 "Ảnh hưởng nhiều",2,
 "Ảnh hưởng rất nhiều",3)</f>
        <v>3</v>
      </c>
      <c r="L617" s="17">
        <f>SWITCH(data_survey!AD616,
 "Không",0,
 "Có một chút",1,
 "Rất lo lắng",2)</f>
        <v>2</v>
      </c>
      <c r="M617" s="17">
        <f>SWITCH(data_survey!AE616,
 "Không",0,
 "Có một chút",1,
 "Nhiều",2)</f>
        <v>0</v>
      </c>
      <c r="N617" s="17">
        <f>data_survey!BV616</f>
        <v>2</v>
      </c>
      <c r="O617" s="17">
        <f>SWITCH(data_survey!BY616,
 "Không",0,
 "Có",1,
 "Nhiều",2)</f>
        <v>1</v>
      </c>
      <c r="P617" s="17">
        <f>if(data_survey!BW616="Không", 0, 1)</f>
        <v>1</v>
      </c>
      <c r="Q617" s="17">
        <f>IF(OR(
ISNUMBER(SEARCH("cha",data_survey!BX616)),
ISNUMBER(SEARCH("mẹ",data_survey!BX616)),
ISNUMBER(SEARCH("ba mẹ",data_survey!BX616)),
ISNUMBER(SEARCH("bame",data_survey!BX616)),
ISNUMBER(SEARCH("gia đình",data_survey!BX616)),
ISNUMBER(SEARCH("chị",data_survey!BX616)),
ISNUMBER(SEARCH("anh",data_survey!BX616)),
ISNUMBER(SEARCH("ông bà",data_survey!BX616)),
ISNUMBER(SEARCH("giám hộ",data_survey!BX616))
),1,
IF(OR(
ISNUMBER(SEARCH("bản thân",data_survey!BX616)),
ISNUMBER(SEARCH("tự mình",data_survey!BX616)),
ISNUMBER(SEARCH("tự bản thân",data_survey!BX616)),
ISNUMBER(SEARCH("tiền đi làm",data_survey!BX616)),
ISNUMBER(SEARCH("nghiên cứu khoa học",data_survey!BX616)),
ISNUMBER(SEARCH("một nửa lo",data_survey!BX616))
),2,
IF(OR(
ISNUMBER(SEARCH("học bổng",data_survey!BX616)),
ISNUMBER(SEARCH("giảm học phí",data_survey!BX616)),
ISNUMBER(SEARCH("không cần HP",data_survey!BX616)),
ISNUMBER(SEARCH("sư phạm",data_survey!BX616))
),3,4)))</f>
        <v>4</v>
      </c>
      <c r="R617" s="17">
        <f>data_survey!AN616</f>
        <v>1</v>
      </c>
      <c r="S617" s="17">
        <f>data_survey!AJ616</f>
        <v>2</v>
      </c>
      <c r="T617" s="17">
        <f>data_survey!AJ616</f>
        <v>2</v>
      </c>
      <c r="U617" s="17">
        <f>data_survey!CI616</f>
        <v>1</v>
      </c>
      <c r="V617" s="17">
        <f>data_survey!CG616</f>
        <v>2</v>
      </c>
      <c r="W617" s="17">
        <f>data_survey!CE616</f>
        <v>1</v>
      </c>
      <c r="X617" s="17">
        <f>data_survey!CC616</f>
        <v>1</v>
      </c>
      <c r="Y617" s="17">
        <f>data_survey!CA616</f>
        <v>2</v>
      </c>
      <c r="Z617" s="17">
        <f>data_survey!BN616</f>
        <v>2</v>
      </c>
      <c r="AA617" s="17">
        <f>data_survey!BP616</f>
        <v>0</v>
      </c>
      <c r="AB617" s="17">
        <f>data_survey!BQ616</f>
        <v>3</v>
      </c>
      <c r="AC617" s="17">
        <f>data_survey!BT616</f>
        <v>1</v>
      </c>
      <c r="AD617" s="17">
        <f>data_survey!CU616</f>
        <v>0</v>
      </c>
      <c r="AE617" s="17">
        <f>data_survey!CV616</f>
        <v>0</v>
      </c>
      <c r="AF617" s="17">
        <f>data_survey!CW616</f>
        <v>0</v>
      </c>
      <c r="AG617" s="17">
        <f>data_survey!CO616</f>
        <v>2</v>
      </c>
      <c r="AH617" s="17">
        <f>data_survey!DA616</f>
        <v>0</v>
      </c>
      <c r="AI617" s="17">
        <f>data_survey!DC616</f>
        <v>0</v>
      </c>
      <c r="AJ617" s="17">
        <f>data_survey!DQ616</f>
        <v>1</v>
      </c>
      <c r="AK617" s="17">
        <f>data_survey!DF616</f>
        <v>1</v>
      </c>
      <c r="AL617" s="17">
        <f>if(AK617=1, data_survey!DN616, 0)</f>
        <v>3.5</v>
      </c>
      <c r="AM617" s="17">
        <f>data_survey!CM616</f>
        <v>1.5</v>
      </c>
      <c r="AN617" s="17">
        <f>data_survey!DH616</f>
        <v>1</v>
      </c>
      <c r="AO617" s="17">
        <f>data_survey!DJ616</f>
        <v>1</v>
      </c>
      <c r="AP617" s="17">
        <f>data_survey!DL616</f>
        <v>1</v>
      </c>
      <c r="AQ617" s="17">
        <f>data_survey!BC616</f>
        <v>1</v>
      </c>
      <c r="AR617" s="17">
        <f>data_survey!BD616</f>
        <v>2</v>
      </c>
      <c r="AS617" s="17">
        <f>data_survey!BE616</f>
        <v>2</v>
      </c>
      <c r="AT617" s="17">
        <f>data_survey!BF616</f>
        <v>2</v>
      </c>
      <c r="AU617" s="17">
        <f>data_survey!BG616</f>
        <v>3</v>
      </c>
      <c r="AV617" s="17">
        <f>data_survey!BH616</f>
        <v>2</v>
      </c>
      <c r="AW617" s="17">
        <f>data_survey!BI616</f>
        <v>2</v>
      </c>
      <c r="AX617" s="17">
        <f>data_survey!AP616</f>
        <v>4</v>
      </c>
      <c r="AY617" s="17">
        <f>data_survey!AQ616</f>
        <v>2</v>
      </c>
      <c r="AZ617" s="17">
        <f>data_survey!AR616</f>
        <v>2</v>
      </c>
      <c r="BA617" s="17">
        <f>data_survey!AS616</f>
        <v>2</v>
      </c>
      <c r="BB617" s="17">
        <f>data_survey!AT616</f>
        <v>2</v>
      </c>
      <c r="BC617" s="17">
        <f>data_survey!AU616</f>
        <v>2</v>
      </c>
      <c r="BD617" s="17">
        <f>data_survey!AV616</f>
        <v>3</v>
      </c>
      <c r="BE617" s="17">
        <f>data_survey!AW616</f>
        <v>1</v>
      </c>
      <c r="BF617" s="17">
        <f>data_survey!AX616</f>
        <v>4</v>
      </c>
      <c r="BG617" s="17"/>
    </row>
    <row r="618">
      <c r="A618" s="17">
        <f>if(data_survey!C617="Nam", 0, 1)</f>
        <v>0</v>
      </c>
      <c r="B618" s="17">
        <f>IFERROR(__xludf.DUMMYFUNCTION("LET(
  t, LOWER(TRIM(data_survey!E617)),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18" s="17">
        <f>IFERROR(__xludf.DUMMYFUNCTION("LET(
  t, LOWER(TRIM(data_survey!G617)),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18" s="17">
        <f>IFERROR(__xludf.DUMMYFUNCTION("LET(
  text, LOWER(data_survey!I617),
  IFERROR(
    IFS(
      REGEXMATCH(text,""ở cùng gia đình|ở trọ cùng gia đình""), 0,
      REGEXMATCH(text,""thuê trọ""), 1,
      REGEXMATCH(text,""ở ktx""), 2,
      REGEXMATCH(text,""có nhà tại khu vực đang học|c"&amp;"ó nhà|ở riêng tại chung cư""), 3,
      REGEXMATCH(text,""ở nhà người quen""), 4
    ),
  -1)
)"),2.0)</f>
        <v>2</v>
      </c>
      <c r="E618" s="17">
        <f>IFERROR(__xludf.DUMMYFUNCTION("LET(
  t, LOWER(TRIM(data_survey!K617)),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18" s="17">
        <f>IFERROR(__xludf.DUMMYFUNCTION("LET(
  t, LOWER(TRIM(data_survey!M617)),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18" s="17">
        <f>if(data_survey!O617="Có", 1, 0)</f>
        <v>0</v>
      </c>
      <c r="H618" s="17">
        <f>if(data_survey!R617="", 0, data_survey!R617)</f>
        <v>0</v>
      </c>
      <c r="I618" s="17">
        <f>data_survey!W617</f>
        <v>0</v>
      </c>
      <c r="J618" s="17">
        <f>if(data_survey!AF617="Không áp lực", 0, if(data_survey!AF617="Có chút áp lực", 1, if(data_survey!AF617="Áp lực nhiều", 2, 3)))</f>
        <v>3</v>
      </c>
      <c r="K618" s="17">
        <f>SWITCH(data_survey!AG617,
 "Không ảnh hưởng",0,
 "Có chút ảnh hưởng",1,
 "Ảnh hưởng nhiều",2,
 "Ảnh hưởng rất nhiều",3)</f>
        <v>3</v>
      </c>
      <c r="L618" s="17">
        <f>SWITCH(data_survey!AD617,
 "Không",0,
 "Có một chút",1,
 "Rất lo lắng",2)</f>
        <v>2</v>
      </c>
      <c r="M618" s="17">
        <f>SWITCH(data_survey!AE617,
 "Không",0,
 "Có một chút",1,
 "Nhiều",2)</f>
        <v>1</v>
      </c>
      <c r="N618" s="17">
        <f>data_survey!BV617</f>
        <v>3</v>
      </c>
      <c r="O618" s="17">
        <f>SWITCH(data_survey!BY617,
 "Không",0,
 "Có",1,
 "Nhiều",2)</f>
        <v>1</v>
      </c>
      <c r="P618" s="17">
        <f>if(data_survey!BW617="Không", 0, 1)</f>
        <v>1</v>
      </c>
      <c r="Q618" s="17">
        <f>IF(OR(
ISNUMBER(SEARCH("cha",data_survey!BX617)),
ISNUMBER(SEARCH("mẹ",data_survey!BX617)),
ISNUMBER(SEARCH("ba mẹ",data_survey!BX617)),
ISNUMBER(SEARCH("bame",data_survey!BX617)),
ISNUMBER(SEARCH("gia đình",data_survey!BX617)),
ISNUMBER(SEARCH("chị",data_survey!BX617)),
ISNUMBER(SEARCH("anh",data_survey!BX617)),
ISNUMBER(SEARCH("ông bà",data_survey!BX617)),
ISNUMBER(SEARCH("giám hộ",data_survey!BX617))
),1,
IF(OR(
ISNUMBER(SEARCH("bản thân",data_survey!BX617)),
ISNUMBER(SEARCH("tự mình",data_survey!BX617)),
ISNUMBER(SEARCH("tự bản thân",data_survey!BX617)),
ISNUMBER(SEARCH("tiền đi làm",data_survey!BX617)),
ISNUMBER(SEARCH("nghiên cứu khoa học",data_survey!BX617)),
ISNUMBER(SEARCH("một nửa lo",data_survey!BX617))
),2,
IF(OR(
ISNUMBER(SEARCH("học bổng",data_survey!BX617)),
ISNUMBER(SEARCH("giảm học phí",data_survey!BX617)),
ISNUMBER(SEARCH("không cần HP",data_survey!BX617)),
ISNUMBER(SEARCH("sư phạm",data_survey!BX617))
),3,4)))</f>
        <v>1</v>
      </c>
      <c r="R618" s="17">
        <f>data_survey!AN617</f>
        <v>0</v>
      </c>
      <c r="S618" s="17">
        <f>data_survey!AJ617</f>
        <v>4</v>
      </c>
      <c r="T618" s="17">
        <f>data_survey!AJ617</f>
        <v>4</v>
      </c>
      <c r="U618" s="17">
        <f>data_survey!CI617</f>
        <v>1</v>
      </c>
      <c r="V618" s="17">
        <f>data_survey!CG617</f>
        <v>0</v>
      </c>
      <c r="W618" s="17">
        <f>data_survey!CE617</f>
        <v>1</v>
      </c>
      <c r="X618" s="17">
        <f>data_survey!CC617</f>
        <v>1</v>
      </c>
      <c r="Y618" s="17">
        <f>data_survey!CA617</f>
        <v>1</v>
      </c>
      <c r="Z618" s="17">
        <f>data_survey!BN617</f>
        <v>3</v>
      </c>
      <c r="AA618" s="17">
        <f>data_survey!BP617</f>
        <v>1</v>
      </c>
      <c r="AB618" s="17">
        <f>data_survey!BQ617</f>
        <v>4</v>
      </c>
      <c r="AC618" s="17">
        <f>data_survey!BT617</f>
        <v>0</v>
      </c>
      <c r="AD618" s="17">
        <f>data_survey!CU617</f>
        <v>0</v>
      </c>
      <c r="AE618" s="17">
        <f>data_survey!CV617</f>
        <v>0</v>
      </c>
      <c r="AF618" s="17">
        <f>data_survey!CW617</f>
        <v>0</v>
      </c>
      <c r="AG618" s="17">
        <f>data_survey!CO617</f>
        <v>1</v>
      </c>
      <c r="AH618" s="17">
        <f>data_survey!DA617</f>
        <v>0</v>
      </c>
      <c r="AI618" s="17">
        <f>data_survey!DC617</f>
        <v>0</v>
      </c>
      <c r="AJ618" s="17">
        <f>data_survey!DQ617</f>
        <v>0</v>
      </c>
      <c r="AK618" s="17">
        <f>data_survey!DF617</f>
        <v>0</v>
      </c>
      <c r="AL618" s="17">
        <f>if(AK618=1, data_survey!DN617, 0)</f>
        <v>0</v>
      </c>
      <c r="AM618" s="17">
        <f>data_survey!CM617</f>
        <v>6</v>
      </c>
      <c r="AN618" s="17">
        <f>data_survey!DH617</f>
        <v>0</v>
      </c>
      <c r="AO618" s="17">
        <f>data_survey!DJ617</f>
        <v>0</v>
      </c>
      <c r="AP618" s="17">
        <f>data_survey!DL617</f>
        <v>0</v>
      </c>
      <c r="AQ618" s="17">
        <f>data_survey!BC617</f>
        <v>3</v>
      </c>
      <c r="AR618" s="17">
        <f>data_survey!BD617</f>
        <v>3</v>
      </c>
      <c r="AS618" s="17">
        <f>data_survey!BE617</f>
        <v>3</v>
      </c>
      <c r="AT618" s="17">
        <f>data_survey!BF617</f>
        <v>3</v>
      </c>
      <c r="AU618" s="17">
        <f>data_survey!BG617</f>
        <v>3</v>
      </c>
      <c r="AV618" s="17">
        <f>data_survey!BH617</f>
        <v>3</v>
      </c>
      <c r="AW618" s="17">
        <f>data_survey!BI617</f>
        <v>3</v>
      </c>
      <c r="AX618" s="17">
        <f>data_survey!AP617</f>
        <v>3</v>
      </c>
      <c r="AY618" s="17">
        <f>data_survey!AQ617</f>
        <v>3</v>
      </c>
      <c r="AZ618" s="17">
        <f>data_survey!AR617</f>
        <v>3</v>
      </c>
      <c r="BA618" s="17">
        <f>data_survey!AS617</f>
        <v>3</v>
      </c>
      <c r="BB618" s="17">
        <f>data_survey!AT617</f>
        <v>3</v>
      </c>
      <c r="BC618" s="17">
        <f>data_survey!AU617</f>
        <v>3</v>
      </c>
      <c r="BD618" s="17">
        <f>data_survey!AV617</f>
        <v>3</v>
      </c>
      <c r="BE618" s="17">
        <f>data_survey!AW617</f>
        <v>3</v>
      </c>
      <c r="BF618" s="17">
        <f>data_survey!AX617</f>
        <v>3</v>
      </c>
      <c r="BG618" s="17"/>
    </row>
    <row r="619">
      <c r="A619" s="17">
        <f>if(data_survey!C618="Nam", 0, 1)</f>
        <v>0</v>
      </c>
      <c r="B619" s="17">
        <f>IFERROR(__xludf.DUMMYFUNCTION("LET(
  t, LOWER(TRIM(data_survey!E618)),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19" s="17">
        <f>IFERROR(__xludf.DUMMYFUNCTION("LET(
  t, LOWER(TRIM(data_survey!G618)),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19" s="17">
        <f>IFERROR(__xludf.DUMMYFUNCTION("LET(
  text, LOWER(data_survey!I618),
  IFERROR(
    IFS(
      REGEXMATCH(text,""ở cùng gia đình|ở trọ cùng gia đình""), 0,
      REGEXMATCH(text,""thuê trọ""), 1,
      REGEXMATCH(text,""ở ktx""), 2,
      REGEXMATCH(text,""có nhà tại khu vực đang học|c"&amp;"ó nhà|ở riêng tại chung cư""), 3,
      REGEXMATCH(text,""ở nhà người quen""), 4
    ),
  -1)
)"),0.0)</f>
        <v>0</v>
      </c>
      <c r="E619" s="17">
        <f>IFERROR(__xludf.DUMMYFUNCTION("LET(
  t, LOWER(TRIM(data_survey!K618)),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19" s="17">
        <f>IFERROR(__xludf.DUMMYFUNCTION("LET(
  t, LOWER(TRIM(data_survey!M618)),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19" s="17">
        <f>if(data_survey!O618="Có", 1, 0)</f>
        <v>1</v>
      </c>
      <c r="H619" s="17">
        <f>if(data_survey!R618="", 0, data_survey!R618)</f>
        <v>1</v>
      </c>
      <c r="I619" s="17">
        <f>data_survey!W618</f>
        <v>40</v>
      </c>
      <c r="J619" s="17">
        <f>if(data_survey!AF618="Không áp lực", 0, if(data_survey!AF618="Có chút áp lực", 1, if(data_survey!AF618="Áp lực nhiều", 2, 3)))</f>
        <v>1</v>
      </c>
      <c r="K619" s="17">
        <f>SWITCH(data_survey!AG618,
 "Không ảnh hưởng",0,
 "Có chút ảnh hưởng",1,
 "Ảnh hưởng nhiều",2,
 "Ảnh hưởng rất nhiều",3)</f>
        <v>0</v>
      </c>
      <c r="L619" s="17">
        <f>SWITCH(data_survey!AD618,
 "Không",0,
 "Có một chút",1,
 "Rất lo lắng",2)</f>
        <v>0</v>
      </c>
      <c r="M619" s="17">
        <f>SWITCH(data_survey!AE618,
 "Không",0,
 "Có một chút",1,
 "Nhiều",2)</f>
        <v>1</v>
      </c>
      <c r="N619" s="17">
        <f>data_survey!BV618</f>
        <v>2</v>
      </c>
      <c r="O619" s="17">
        <f>SWITCH(data_survey!BY618,
 "Không",0,
 "Có",1,
 "Nhiều",2)</f>
        <v>0</v>
      </c>
      <c r="P619" s="17">
        <f>if(data_survey!BW618="Không", 0, 1)</f>
        <v>1</v>
      </c>
      <c r="Q619" s="17">
        <f>IF(OR(
ISNUMBER(SEARCH("cha",data_survey!BX618)),
ISNUMBER(SEARCH("mẹ",data_survey!BX618)),
ISNUMBER(SEARCH("ba mẹ",data_survey!BX618)),
ISNUMBER(SEARCH("bame",data_survey!BX618)),
ISNUMBER(SEARCH("gia đình",data_survey!BX618)),
ISNUMBER(SEARCH("chị",data_survey!BX618)),
ISNUMBER(SEARCH("anh",data_survey!BX618)),
ISNUMBER(SEARCH("ông bà",data_survey!BX618)),
ISNUMBER(SEARCH("giám hộ",data_survey!BX618))
),1,
IF(OR(
ISNUMBER(SEARCH("bản thân",data_survey!BX618)),
ISNUMBER(SEARCH("tự mình",data_survey!BX618)),
ISNUMBER(SEARCH("tự bản thân",data_survey!BX618)),
ISNUMBER(SEARCH("tiền đi làm",data_survey!BX618)),
ISNUMBER(SEARCH("nghiên cứu khoa học",data_survey!BX618)),
ISNUMBER(SEARCH("một nửa lo",data_survey!BX618))
),2,
IF(OR(
ISNUMBER(SEARCH("học bổng",data_survey!BX618)),
ISNUMBER(SEARCH("giảm học phí",data_survey!BX618)),
ISNUMBER(SEARCH("không cần HP",data_survey!BX618)),
ISNUMBER(SEARCH("sư phạm",data_survey!BX618))
),3,4)))</f>
        <v>1</v>
      </c>
      <c r="R619" s="17">
        <f>data_survey!AN618</f>
        <v>1</v>
      </c>
      <c r="S619" s="17">
        <f>data_survey!AJ618</f>
        <v>1</v>
      </c>
      <c r="T619" s="17">
        <f>data_survey!AJ618</f>
        <v>1</v>
      </c>
      <c r="U619" s="17">
        <f>data_survey!CI618</f>
        <v>0</v>
      </c>
      <c r="V619" s="17">
        <f>data_survey!CG618</f>
        <v>0</v>
      </c>
      <c r="W619" s="17">
        <f>data_survey!CE618</f>
        <v>0</v>
      </c>
      <c r="X619" s="17">
        <f>data_survey!CC618</f>
        <v>0</v>
      </c>
      <c r="Y619" s="17">
        <f>data_survey!CA618</f>
        <v>0</v>
      </c>
      <c r="Z619" s="17">
        <f>data_survey!BN618</f>
        <v>1</v>
      </c>
      <c r="AA619" s="17">
        <f>data_survey!BP618</f>
        <v>1</v>
      </c>
      <c r="AB619" s="17">
        <f>data_survey!BQ618</f>
        <v>2</v>
      </c>
      <c r="AC619" s="17">
        <f>data_survey!BT618</f>
        <v>1</v>
      </c>
      <c r="AD619" s="17">
        <f>data_survey!CU618</f>
        <v>0</v>
      </c>
      <c r="AE619" s="17">
        <f>data_survey!CV618</f>
        <v>1</v>
      </c>
      <c r="AF619" s="17">
        <f>data_survey!CW618</f>
        <v>0</v>
      </c>
      <c r="AG619" s="17">
        <f>data_survey!CO618</f>
        <v>2</v>
      </c>
      <c r="AH619" s="17">
        <f>data_survey!DA618</f>
        <v>0</v>
      </c>
      <c r="AI619" s="17">
        <f>data_survey!DC618</f>
        <v>1</v>
      </c>
      <c r="AJ619" s="17">
        <f>data_survey!DQ618</f>
        <v>0</v>
      </c>
      <c r="AK619" s="17">
        <f>data_survey!DF618</f>
        <v>1</v>
      </c>
      <c r="AL619" s="17">
        <f>if(AK619=1, data_survey!DN618, 0)</f>
        <v>5</v>
      </c>
      <c r="AM619" s="17">
        <f>data_survey!CM618</f>
        <v>0.75</v>
      </c>
      <c r="AN619" s="17">
        <f>data_survey!DH618</f>
        <v>1</v>
      </c>
      <c r="AO619" s="17">
        <f>data_survey!DJ618</f>
        <v>0</v>
      </c>
      <c r="AP619" s="17">
        <f>data_survey!DL618</f>
        <v>0</v>
      </c>
      <c r="AQ619" s="17">
        <f>data_survey!BC618</f>
        <v>1</v>
      </c>
      <c r="AR619" s="17">
        <f>data_survey!BD618</f>
        <v>1</v>
      </c>
      <c r="AS619" s="17">
        <f>data_survey!BE618</f>
        <v>1</v>
      </c>
      <c r="AT619" s="17">
        <f>data_survey!BF618</f>
        <v>1</v>
      </c>
      <c r="AU619" s="17">
        <f>data_survey!BG618</f>
        <v>1</v>
      </c>
      <c r="AV619" s="17">
        <f>data_survey!BH618</f>
        <v>1</v>
      </c>
      <c r="AW619" s="17">
        <f>data_survey!BI618</f>
        <v>1</v>
      </c>
      <c r="AX619" s="17">
        <f>data_survey!AP618</f>
        <v>1</v>
      </c>
      <c r="AY619" s="17">
        <f>data_survey!AQ618</f>
        <v>3</v>
      </c>
      <c r="AZ619" s="17">
        <f>data_survey!AR618</f>
        <v>2</v>
      </c>
      <c r="BA619" s="17">
        <f>data_survey!AS618</f>
        <v>1</v>
      </c>
      <c r="BB619" s="17">
        <f>data_survey!AT618</f>
        <v>1</v>
      </c>
      <c r="BC619" s="17">
        <f>data_survey!AU618</f>
        <v>1</v>
      </c>
      <c r="BD619" s="17">
        <f>data_survey!AV618</f>
        <v>1</v>
      </c>
      <c r="BE619" s="17">
        <f>data_survey!AW618</f>
        <v>1</v>
      </c>
      <c r="BF619" s="17">
        <f>data_survey!AX618</f>
        <v>1</v>
      </c>
      <c r="BG619" s="17"/>
    </row>
    <row r="620">
      <c r="A620" s="17">
        <f>if(data_survey!C619="Nam", 0, 1)</f>
        <v>0</v>
      </c>
      <c r="B620" s="17">
        <f>IFERROR(__xludf.DUMMYFUNCTION("LET(
  t, LOWER(TRIM(data_survey!E619)),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20" s="17">
        <f>IFERROR(__xludf.DUMMYFUNCTION("LET(
  t, LOWER(TRIM(data_survey!G619)),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20" s="17">
        <f>IFERROR(__xludf.DUMMYFUNCTION("LET(
  text, LOWER(data_survey!I619),
  IFERROR(
    IFS(
      REGEXMATCH(text,""ở cùng gia đình|ở trọ cùng gia đình""), 0,
      REGEXMATCH(text,""thuê trọ""), 1,
      REGEXMATCH(text,""ở ktx""), 2,
      REGEXMATCH(text,""có nhà tại khu vực đang học|c"&amp;"ó nhà|ở riêng tại chung cư""), 3,
      REGEXMATCH(text,""ở nhà người quen""), 4
    ),
  -1)
)"),1.0)</f>
        <v>1</v>
      </c>
      <c r="E620" s="17">
        <f>IFERROR(__xludf.DUMMYFUNCTION("LET(
  t, LOWER(TRIM(data_survey!K619)),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20" s="17">
        <f>IFERROR(__xludf.DUMMYFUNCTION("LET(
  t, LOWER(TRIM(data_survey!M619)),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20" s="17">
        <f>if(data_survey!O619="Có", 1, 0)</f>
        <v>0</v>
      </c>
      <c r="H620" s="17">
        <f>if(data_survey!R619="", 0, data_survey!R619)</f>
        <v>0</v>
      </c>
      <c r="I620" s="17">
        <f>data_survey!W619</f>
        <v>0</v>
      </c>
      <c r="J620" s="17">
        <f>if(data_survey!AF619="Không áp lực", 0, if(data_survey!AF619="Có chút áp lực", 1, if(data_survey!AF619="Áp lực nhiều", 2, 3)))</f>
        <v>0</v>
      </c>
      <c r="K620" s="17">
        <f>SWITCH(data_survey!AG619,
 "Không ảnh hưởng",0,
 "Có chút ảnh hưởng",1,
 "Ảnh hưởng nhiều",2,
 "Ảnh hưởng rất nhiều",3)</f>
        <v>0</v>
      </c>
      <c r="L620" s="17">
        <f>SWITCH(data_survey!AD619,
 "Không",0,
 "Có một chút",1,
 "Rất lo lắng",2)</f>
        <v>0</v>
      </c>
      <c r="M620" s="17">
        <f>SWITCH(data_survey!AE619,
 "Không",0,
 "Có một chút",1,
 "Nhiều",2)</f>
        <v>0</v>
      </c>
      <c r="N620" s="17">
        <f>data_survey!BV619</f>
        <v>5</v>
      </c>
      <c r="O620" s="17">
        <f>SWITCH(data_survey!BY619,
 "Không",0,
 "Có",1,
 "Nhiều",2)</f>
        <v>0</v>
      </c>
      <c r="P620" s="17">
        <f>if(data_survey!BW619="Không", 0, 1)</f>
        <v>0</v>
      </c>
      <c r="Q620" s="17">
        <f>IF(OR(
ISNUMBER(SEARCH("cha",data_survey!BX619)),
ISNUMBER(SEARCH("mẹ",data_survey!BX619)),
ISNUMBER(SEARCH("ba mẹ",data_survey!BX619)),
ISNUMBER(SEARCH("bame",data_survey!BX619)),
ISNUMBER(SEARCH("gia đình",data_survey!BX619)),
ISNUMBER(SEARCH("chị",data_survey!BX619)),
ISNUMBER(SEARCH("anh",data_survey!BX619)),
ISNUMBER(SEARCH("ông bà",data_survey!BX619)),
ISNUMBER(SEARCH("giám hộ",data_survey!BX619))
),1,
IF(OR(
ISNUMBER(SEARCH("bản thân",data_survey!BX619)),
ISNUMBER(SEARCH("tự mình",data_survey!BX619)),
ISNUMBER(SEARCH("tự bản thân",data_survey!BX619)),
ISNUMBER(SEARCH("tiền đi làm",data_survey!BX619)),
ISNUMBER(SEARCH("nghiên cứu khoa học",data_survey!BX619)),
ISNUMBER(SEARCH("một nửa lo",data_survey!BX619))
),2,
IF(OR(
ISNUMBER(SEARCH("học bổng",data_survey!BX619)),
ISNUMBER(SEARCH("giảm học phí",data_survey!BX619)),
ISNUMBER(SEARCH("không cần HP",data_survey!BX619)),
ISNUMBER(SEARCH("sư phạm",data_survey!BX619))
),3,4)))</f>
        <v>1</v>
      </c>
      <c r="R620" s="17">
        <f>data_survey!AN619</f>
        <v>0</v>
      </c>
      <c r="S620" s="17">
        <f>data_survey!AJ619</f>
        <v>0</v>
      </c>
      <c r="T620" s="17">
        <f>data_survey!AJ619</f>
        <v>0</v>
      </c>
      <c r="U620" s="17">
        <f>data_survey!CI619</f>
        <v>0</v>
      </c>
      <c r="V620" s="17">
        <f>data_survey!CG619</f>
        <v>0</v>
      </c>
      <c r="W620" s="17">
        <f>data_survey!CE619</f>
        <v>0</v>
      </c>
      <c r="X620" s="17">
        <f>data_survey!CC619</f>
        <v>0</v>
      </c>
      <c r="Y620" s="17">
        <f>data_survey!CA619</f>
        <v>0</v>
      </c>
      <c r="Z620" s="17">
        <f>data_survey!BN619</f>
        <v>1</v>
      </c>
      <c r="AA620" s="17">
        <f>data_survey!BP619</f>
        <v>0</v>
      </c>
      <c r="AB620" s="17">
        <f>data_survey!BQ619</f>
        <v>2</v>
      </c>
      <c r="AC620" s="17">
        <f>data_survey!BT619</f>
        <v>0</v>
      </c>
      <c r="AD620" s="17">
        <f>data_survey!CU619</f>
        <v>0</v>
      </c>
      <c r="AE620" s="17">
        <f>data_survey!CV619</f>
        <v>0</v>
      </c>
      <c r="AF620" s="17">
        <f>data_survey!CW619</f>
        <v>0</v>
      </c>
      <c r="AG620" s="17">
        <f>data_survey!CO619</f>
        <v>0</v>
      </c>
      <c r="AH620" s="17">
        <f>data_survey!DA619</f>
        <v>0</v>
      </c>
      <c r="AI620" s="17">
        <f>data_survey!DC619</f>
        <v>1</v>
      </c>
      <c r="AJ620" s="17">
        <f>data_survey!DQ619</f>
        <v>0</v>
      </c>
      <c r="AK620" s="17">
        <f>data_survey!DF619</f>
        <v>1</v>
      </c>
      <c r="AL620" s="17">
        <f>if(AK620=1, data_survey!DN619, 0)</f>
        <v>0.5</v>
      </c>
      <c r="AM620" s="17">
        <f>data_survey!CM619</f>
        <v>1.5</v>
      </c>
      <c r="AN620" s="17">
        <f>data_survey!DH619</f>
        <v>0</v>
      </c>
      <c r="AO620" s="17">
        <f>data_survey!DJ619</f>
        <v>0</v>
      </c>
      <c r="AP620" s="17">
        <f>data_survey!DL619</f>
        <v>0</v>
      </c>
      <c r="AQ620" s="17">
        <f>data_survey!BC619</f>
        <v>1</v>
      </c>
      <c r="AR620" s="17">
        <f>data_survey!BD619</f>
        <v>1</v>
      </c>
      <c r="AS620" s="17">
        <f>data_survey!BE619</f>
        <v>1</v>
      </c>
      <c r="AT620" s="17">
        <f>data_survey!BF619</f>
        <v>1</v>
      </c>
      <c r="AU620" s="17">
        <f>data_survey!BG619</f>
        <v>1</v>
      </c>
      <c r="AV620" s="17">
        <f>data_survey!BH619</f>
        <v>1</v>
      </c>
      <c r="AW620" s="17">
        <f>data_survey!BI619</f>
        <v>1</v>
      </c>
      <c r="AX620" s="17">
        <f>data_survey!AP619</f>
        <v>1</v>
      </c>
      <c r="AY620" s="17">
        <f>data_survey!AQ619</f>
        <v>1</v>
      </c>
      <c r="AZ620" s="17">
        <f>data_survey!AR619</f>
        <v>1</v>
      </c>
      <c r="BA620" s="17">
        <f>data_survey!AS619</f>
        <v>1</v>
      </c>
      <c r="BB620" s="17">
        <f>data_survey!AT619</f>
        <v>1</v>
      </c>
      <c r="BC620" s="17">
        <f>data_survey!AU619</f>
        <v>1</v>
      </c>
      <c r="BD620" s="17">
        <f>data_survey!AV619</f>
        <v>1</v>
      </c>
      <c r="BE620" s="17">
        <f>data_survey!AW619</f>
        <v>1</v>
      </c>
      <c r="BF620" s="17">
        <f>data_survey!AX619</f>
        <v>1</v>
      </c>
      <c r="BG620" s="17"/>
    </row>
    <row r="621">
      <c r="A621" s="17">
        <f>if(data_survey!C620="Nam", 0, 1)</f>
        <v>0</v>
      </c>
      <c r="B621" s="17">
        <f>IFERROR(__xludf.DUMMYFUNCTION("LET(
  t, LOWER(TRIM(data_survey!E620)),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21" s="17">
        <f>IFERROR(__xludf.DUMMYFUNCTION("LET(
  t, LOWER(TRIM(data_survey!G620)),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21" s="17">
        <f>IFERROR(__xludf.DUMMYFUNCTION("LET(
  text, LOWER(data_survey!I620),
  IFERROR(
    IFS(
      REGEXMATCH(text,""ở cùng gia đình|ở trọ cùng gia đình""), 0,
      REGEXMATCH(text,""thuê trọ""), 1,
      REGEXMATCH(text,""ở ktx""), 2,
      REGEXMATCH(text,""có nhà tại khu vực đang học|c"&amp;"ó nhà|ở riêng tại chung cư""), 3,
      REGEXMATCH(text,""ở nhà người quen""), 4
    ),
  -1)
)"),0.0)</f>
        <v>0</v>
      </c>
      <c r="E621" s="17">
        <f>IFERROR(__xludf.DUMMYFUNCTION("LET(
  t, LOWER(TRIM(data_survey!K620)),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21" s="17">
        <f>IFERROR(__xludf.DUMMYFUNCTION("LET(
  t, LOWER(TRIM(data_survey!M620)),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21" s="17">
        <f>if(data_survey!O620="Có", 1, 0)</f>
        <v>1</v>
      </c>
      <c r="H621" s="17">
        <f>if(data_survey!R620="", 0, data_survey!R620)</f>
        <v>1</v>
      </c>
      <c r="I621" s="17">
        <f>data_survey!W620</f>
        <v>15</v>
      </c>
      <c r="J621" s="17">
        <f>if(data_survey!AF620="Không áp lực", 0, if(data_survey!AF620="Có chút áp lực", 1, if(data_survey!AF620="Áp lực nhiều", 2, 3)))</f>
        <v>1</v>
      </c>
      <c r="K621" s="17">
        <f>SWITCH(data_survey!AG620,
 "Không ảnh hưởng",0,
 "Có chút ảnh hưởng",1,
 "Ảnh hưởng nhiều",2,
 "Ảnh hưởng rất nhiều",3)</f>
        <v>0</v>
      </c>
      <c r="L621" s="17">
        <f>SWITCH(data_survey!AD620,
 "Không",0,
 "Có một chút",1,
 "Rất lo lắng",2)</f>
        <v>1</v>
      </c>
      <c r="M621" s="17">
        <f>SWITCH(data_survey!AE620,
 "Không",0,
 "Có một chút",1,
 "Nhiều",2)</f>
        <v>1</v>
      </c>
      <c r="N621" s="17">
        <f>data_survey!BV620</f>
        <v>3</v>
      </c>
      <c r="O621" s="17">
        <f>SWITCH(data_survey!BY620,
 "Không",0,
 "Có",1,
 "Nhiều",2)</f>
        <v>0</v>
      </c>
      <c r="P621" s="17">
        <f>if(data_survey!BW620="Không", 0, 1)</f>
        <v>0</v>
      </c>
      <c r="Q621" s="17">
        <f>IF(OR(
ISNUMBER(SEARCH("cha",data_survey!BX620)),
ISNUMBER(SEARCH("mẹ",data_survey!BX620)),
ISNUMBER(SEARCH("ba mẹ",data_survey!BX620)),
ISNUMBER(SEARCH("bame",data_survey!BX620)),
ISNUMBER(SEARCH("gia đình",data_survey!BX620)),
ISNUMBER(SEARCH("chị",data_survey!BX620)),
ISNUMBER(SEARCH("anh",data_survey!BX620)),
ISNUMBER(SEARCH("ông bà",data_survey!BX620)),
ISNUMBER(SEARCH("giám hộ",data_survey!BX620))
),1,
IF(OR(
ISNUMBER(SEARCH("bản thân",data_survey!BX620)),
ISNUMBER(SEARCH("tự mình",data_survey!BX620)),
ISNUMBER(SEARCH("tự bản thân",data_survey!BX620)),
ISNUMBER(SEARCH("tiền đi làm",data_survey!BX620)),
ISNUMBER(SEARCH("nghiên cứu khoa học",data_survey!BX620)),
ISNUMBER(SEARCH("một nửa lo",data_survey!BX620))
),2,
IF(OR(
ISNUMBER(SEARCH("học bổng",data_survey!BX620)),
ISNUMBER(SEARCH("giảm học phí",data_survey!BX620)),
ISNUMBER(SEARCH("không cần HP",data_survey!BX620)),
ISNUMBER(SEARCH("sư phạm",data_survey!BX620))
),3,4)))</f>
        <v>2</v>
      </c>
      <c r="R621" s="17">
        <f>data_survey!AN620</f>
        <v>0</v>
      </c>
      <c r="S621" s="17">
        <f>data_survey!AJ620</f>
        <v>1</v>
      </c>
      <c r="T621" s="17">
        <f>data_survey!AJ620</f>
        <v>1</v>
      </c>
      <c r="U621" s="17">
        <f>data_survey!CI620</f>
        <v>0</v>
      </c>
      <c r="V621" s="17">
        <f>data_survey!CG620</f>
        <v>0</v>
      </c>
      <c r="W621" s="17">
        <f>data_survey!CE620</f>
        <v>0</v>
      </c>
      <c r="X621" s="17">
        <f>data_survey!CC620</f>
        <v>1</v>
      </c>
      <c r="Y621" s="17">
        <f>data_survey!CA620</f>
        <v>1</v>
      </c>
      <c r="Z621" s="17">
        <f>data_survey!BN620</f>
        <v>2</v>
      </c>
      <c r="AA621" s="17">
        <f>data_survey!BP620</f>
        <v>0</v>
      </c>
      <c r="AB621" s="17">
        <f>data_survey!BQ620</f>
        <v>4</v>
      </c>
      <c r="AC621" s="17">
        <f>data_survey!BT620</f>
        <v>0</v>
      </c>
      <c r="AD621" s="17">
        <f>data_survey!CU620</f>
        <v>0</v>
      </c>
      <c r="AE621" s="17">
        <f>data_survey!CV620</f>
        <v>0</v>
      </c>
      <c r="AF621" s="17">
        <f>data_survey!CW620</f>
        <v>0</v>
      </c>
      <c r="AG621" s="17">
        <f>data_survey!CO620</f>
        <v>0</v>
      </c>
      <c r="AH621" s="17">
        <f>data_survey!DA620</f>
        <v>0</v>
      </c>
      <c r="AI621" s="17">
        <f>data_survey!DC620</f>
        <v>0</v>
      </c>
      <c r="AJ621" s="17">
        <f>data_survey!DQ620</f>
        <v>0</v>
      </c>
      <c r="AK621" s="17">
        <f>data_survey!DF620</f>
        <v>1</v>
      </c>
      <c r="AL621" s="17">
        <f>if(AK621=1, data_survey!DN620, 0)</f>
        <v>5</v>
      </c>
      <c r="AM621" s="17">
        <f>data_survey!CM620</f>
        <v>3.5</v>
      </c>
      <c r="AN621" s="17">
        <f>data_survey!DH620</f>
        <v>0</v>
      </c>
      <c r="AO621" s="17">
        <f>data_survey!DJ620</f>
        <v>0</v>
      </c>
      <c r="AP621" s="17">
        <f>data_survey!DL620</f>
        <v>0</v>
      </c>
      <c r="AQ621" s="17">
        <f>data_survey!BC620</f>
        <v>1</v>
      </c>
      <c r="AR621" s="17">
        <f>data_survey!BD620</f>
        <v>1</v>
      </c>
      <c r="AS621" s="17">
        <f>data_survey!BE620</f>
        <v>1</v>
      </c>
      <c r="AT621" s="17">
        <f>data_survey!BF620</f>
        <v>1</v>
      </c>
      <c r="AU621" s="17">
        <f>data_survey!BG620</f>
        <v>1</v>
      </c>
      <c r="AV621" s="17">
        <f>data_survey!BH620</f>
        <v>1</v>
      </c>
      <c r="AW621" s="17">
        <f>data_survey!BI620</f>
        <v>1</v>
      </c>
      <c r="AX621" s="17">
        <f>data_survey!AP620</f>
        <v>1</v>
      </c>
      <c r="AY621" s="17">
        <f>data_survey!AQ620</f>
        <v>1</v>
      </c>
      <c r="AZ621" s="17">
        <f>data_survey!AR620</f>
        <v>1</v>
      </c>
      <c r="BA621" s="17">
        <f>data_survey!AS620</f>
        <v>1</v>
      </c>
      <c r="BB621" s="17">
        <f>data_survey!AT620</f>
        <v>1</v>
      </c>
      <c r="BC621" s="17">
        <f>data_survey!AU620</f>
        <v>1</v>
      </c>
      <c r="BD621" s="17">
        <f>data_survey!AV620</f>
        <v>1</v>
      </c>
      <c r="BE621" s="17">
        <f>data_survey!AW620</f>
        <v>1</v>
      </c>
      <c r="BF621" s="17">
        <f>data_survey!AX620</f>
        <v>1</v>
      </c>
      <c r="BG621" s="17"/>
    </row>
    <row r="622">
      <c r="A622" s="17">
        <f>if(data_survey!C621="Nam", 0, 1)</f>
        <v>0</v>
      </c>
      <c r="B622" s="17">
        <f>IFERROR(__xludf.DUMMYFUNCTION("LET(
  t, LOWER(TRIM(data_survey!E621)),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622" s="17">
        <f>IFERROR(__xludf.DUMMYFUNCTION("LET(
  t, LOWER(TRIM(data_survey!G621)),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22" s="17">
        <f>IFERROR(__xludf.DUMMYFUNCTION("LET(
  text, LOWER(data_survey!I621),
  IFERROR(
    IFS(
      REGEXMATCH(text,""ở cùng gia đình|ở trọ cùng gia đình""), 0,
      REGEXMATCH(text,""thuê trọ""), 1,
      REGEXMATCH(text,""ở ktx""), 2,
      REGEXMATCH(text,""có nhà tại khu vực đang học|c"&amp;"ó nhà|ở riêng tại chung cư""), 3,
      REGEXMATCH(text,""ở nhà người quen""), 4
    ),
  -1)
)"),2.0)</f>
        <v>2</v>
      </c>
      <c r="E622" s="17">
        <f>IFERROR(__xludf.DUMMYFUNCTION("LET(
  t, LOWER(TRIM(data_survey!K621)),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22" s="17">
        <f>IFERROR(__xludf.DUMMYFUNCTION("LET(
  t, LOWER(TRIM(data_survey!M621)),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22" s="17">
        <f>if(data_survey!O621="Có", 1, 0)</f>
        <v>0</v>
      </c>
      <c r="H622" s="17">
        <f>if(data_survey!R621="", 0, data_survey!R621)</f>
        <v>0</v>
      </c>
      <c r="I622" s="17">
        <f>data_survey!W621</f>
        <v>0</v>
      </c>
      <c r="J622" s="17">
        <f>if(data_survey!AF621="Không áp lực", 0, if(data_survey!AF621="Có chút áp lực", 1, if(data_survey!AF621="Áp lực nhiều", 2, 3)))</f>
        <v>2</v>
      </c>
      <c r="K622" s="17">
        <f>SWITCH(data_survey!AG621,
 "Không ảnh hưởng",0,
 "Có chút ảnh hưởng",1,
 "Ảnh hưởng nhiều",2,
 "Ảnh hưởng rất nhiều",3)</f>
        <v>2</v>
      </c>
      <c r="L622" s="17">
        <f>SWITCH(data_survey!AD621,
 "Không",0,
 "Có một chút",1,
 "Rất lo lắng",2)</f>
        <v>2</v>
      </c>
      <c r="M622" s="17">
        <f>SWITCH(data_survey!AE621,
 "Không",0,
 "Có một chút",1,
 "Nhiều",2)</f>
        <v>1</v>
      </c>
      <c r="N622" s="17">
        <f>data_survey!BV621</f>
        <v>2</v>
      </c>
      <c r="O622" s="17">
        <f>SWITCH(data_survey!BY621,
 "Không",0,
 "Có",1,
 "Nhiều",2)</f>
        <v>1</v>
      </c>
      <c r="P622" s="17">
        <f>if(data_survey!BW621="Không", 0, 1)</f>
        <v>1</v>
      </c>
      <c r="Q622" s="17">
        <f>IF(OR(
ISNUMBER(SEARCH("cha",data_survey!BX621)),
ISNUMBER(SEARCH("mẹ",data_survey!BX621)),
ISNUMBER(SEARCH("ba mẹ",data_survey!BX621)),
ISNUMBER(SEARCH("bame",data_survey!BX621)),
ISNUMBER(SEARCH("gia đình",data_survey!BX621)),
ISNUMBER(SEARCH("chị",data_survey!BX621)),
ISNUMBER(SEARCH("anh",data_survey!BX621)),
ISNUMBER(SEARCH("ông bà",data_survey!BX621)),
ISNUMBER(SEARCH("giám hộ",data_survey!BX621))
),1,
IF(OR(
ISNUMBER(SEARCH("bản thân",data_survey!BX621)),
ISNUMBER(SEARCH("tự mình",data_survey!BX621)),
ISNUMBER(SEARCH("tự bản thân",data_survey!BX621)),
ISNUMBER(SEARCH("tiền đi làm",data_survey!BX621)),
ISNUMBER(SEARCH("nghiên cứu khoa học",data_survey!BX621)),
ISNUMBER(SEARCH("một nửa lo",data_survey!BX621))
),2,
IF(OR(
ISNUMBER(SEARCH("học bổng",data_survey!BX621)),
ISNUMBER(SEARCH("giảm học phí",data_survey!BX621)),
ISNUMBER(SEARCH("không cần HP",data_survey!BX621)),
ISNUMBER(SEARCH("sư phạm",data_survey!BX621))
),3,4)))</f>
        <v>4</v>
      </c>
      <c r="R622" s="17">
        <f>data_survey!AN621</f>
        <v>1</v>
      </c>
      <c r="S622" s="17">
        <f>data_survey!AJ621</f>
        <v>2</v>
      </c>
      <c r="T622" s="17">
        <f>data_survey!AJ621</f>
        <v>2</v>
      </c>
      <c r="U622" s="17">
        <f>data_survey!CI621</f>
        <v>1</v>
      </c>
      <c r="V622" s="17">
        <f>data_survey!CG621</f>
        <v>0</v>
      </c>
      <c r="W622" s="17">
        <f>data_survey!CE621</f>
        <v>1</v>
      </c>
      <c r="X622" s="17">
        <f>data_survey!CC621</f>
        <v>1</v>
      </c>
      <c r="Y622" s="17">
        <f>data_survey!CA621</f>
        <v>1</v>
      </c>
      <c r="Z622" s="17">
        <f>data_survey!BN621</f>
        <v>2</v>
      </c>
      <c r="AA622" s="17">
        <f>data_survey!BP621</f>
        <v>1</v>
      </c>
      <c r="AB622" s="17">
        <f>data_survey!BQ621</f>
        <v>4</v>
      </c>
      <c r="AC622" s="17">
        <f>data_survey!BT621</f>
        <v>1</v>
      </c>
      <c r="AD622" s="17">
        <f>data_survey!CU621</f>
        <v>1</v>
      </c>
      <c r="AE622" s="17">
        <f>data_survey!CV621</f>
        <v>1</v>
      </c>
      <c r="AF622" s="17">
        <f>data_survey!CW621</f>
        <v>1</v>
      </c>
      <c r="AG622" s="17">
        <f>data_survey!CO621</f>
        <v>1</v>
      </c>
      <c r="AH622" s="17">
        <f>data_survey!DA621</f>
        <v>1</v>
      </c>
      <c r="AI622" s="17">
        <f>data_survey!DC621</f>
        <v>1</v>
      </c>
      <c r="AJ622" s="17">
        <f>data_survey!DQ621</f>
        <v>0</v>
      </c>
      <c r="AK622" s="17">
        <f>data_survey!DF621</f>
        <v>0</v>
      </c>
      <c r="AL622" s="17">
        <f>if(AK622=1, data_survey!DN621, 0)</f>
        <v>0</v>
      </c>
      <c r="AM622" s="17">
        <f>data_survey!CM621</f>
        <v>0.75</v>
      </c>
      <c r="AN622" s="17">
        <f>data_survey!DH621</f>
        <v>1</v>
      </c>
      <c r="AO622" s="17">
        <f>data_survey!DJ621</f>
        <v>1</v>
      </c>
      <c r="AP622" s="17">
        <f>data_survey!DL621</f>
        <v>3</v>
      </c>
      <c r="AQ622" s="17">
        <f>data_survey!BC621</f>
        <v>3</v>
      </c>
      <c r="AR622" s="17">
        <f>data_survey!BD621</f>
        <v>3</v>
      </c>
      <c r="AS622" s="17">
        <f>data_survey!BE621</f>
        <v>4</v>
      </c>
      <c r="AT622" s="17">
        <f>data_survey!BF621</f>
        <v>2</v>
      </c>
      <c r="AU622" s="17">
        <f>data_survey!BG621</f>
        <v>2</v>
      </c>
      <c r="AV622" s="17">
        <f>data_survey!BH621</f>
        <v>2</v>
      </c>
      <c r="AW622" s="17">
        <f>data_survey!BI621</f>
        <v>2</v>
      </c>
      <c r="AX622" s="17">
        <f>data_survey!AP621</f>
        <v>2</v>
      </c>
      <c r="AY622" s="17">
        <f>data_survey!AQ621</f>
        <v>2</v>
      </c>
      <c r="AZ622" s="17">
        <f>data_survey!AR621</f>
        <v>2</v>
      </c>
      <c r="BA622" s="17">
        <f>data_survey!AS621</f>
        <v>3</v>
      </c>
      <c r="BB622" s="17">
        <f>data_survey!AT621</f>
        <v>2</v>
      </c>
      <c r="BC622" s="17">
        <f>data_survey!AU621</f>
        <v>3</v>
      </c>
      <c r="BD622" s="17">
        <f>data_survey!AV621</f>
        <v>2</v>
      </c>
      <c r="BE622" s="17">
        <f>data_survey!AW621</f>
        <v>2</v>
      </c>
      <c r="BF622" s="17">
        <f>data_survey!AX621</f>
        <v>2</v>
      </c>
      <c r="BG622" s="17"/>
    </row>
    <row r="623">
      <c r="A623" s="17">
        <f>if(data_survey!C622="Nam", 0, 1)</f>
        <v>0</v>
      </c>
      <c r="B623" s="17">
        <f>IFERROR(__xludf.DUMMYFUNCTION("LET(
  t, LOWER(TRIM(data_survey!E622)),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623" s="17">
        <f>IFERROR(__xludf.DUMMYFUNCTION("LET(
  t, LOWER(TRIM(data_survey!G622)),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23" s="17">
        <f>IFERROR(__xludf.DUMMYFUNCTION("LET(
  text, LOWER(data_survey!I622),
  IFERROR(
    IFS(
      REGEXMATCH(text,""ở cùng gia đình|ở trọ cùng gia đình""), 0,
      REGEXMATCH(text,""thuê trọ""), 1,
      REGEXMATCH(text,""ở ktx""), 2,
      REGEXMATCH(text,""có nhà tại khu vực đang học|c"&amp;"ó nhà|ở riêng tại chung cư""), 3,
      REGEXMATCH(text,""ở nhà người quen""), 4
    ),
  -1)
)"),2.0)</f>
        <v>2</v>
      </c>
      <c r="E623" s="17">
        <f>IFERROR(__xludf.DUMMYFUNCTION("LET(
  t, LOWER(TRIM(data_survey!K622)),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23" s="17">
        <f>IFERROR(__xludf.DUMMYFUNCTION("LET(
  t, LOWER(TRIM(data_survey!M622)),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23" s="17">
        <f>if(data_survey!O622="Có", 1, 0)</f>
        <v>1</v>
      </c>
      <c r="H623" s="17">
        <f>if(data_survey!R622="", 0, data_survey!R622)</f>
        <v>1</v>
      </c>
      <c r="I623" s="17">
        <f>data_survey!W622</f>
        <v>40</v>
      </c>
      <c r="J623" s="17">
        <f>if(data_survey!AF622="Không áp lực", 0, if(data_survey!AF622="Có chút áp lực", 1, if(data_survey!AF622="Áp lực nhiều", 2, 3)))</f>
        <v>1</v>
      </c>
      <c r="K623" s="17">
        <f>SWITCH(data_survey!AG622,
 "Không ảnh hưởng",0,
 "Có chút ảnh hưởng",1,
 "Ảnh hưởng nhiều",2,
 "Ảnh hưởng rất nhiều",3)</f>
        <v>1</v>
      </c>
      <c r="L623" s="17">
        <f>SWITCH(data_survey!AD622,
 "Không",0,
 "Có một chút",1,
 "Rất lo lắng",2)</f>
        <v>2</v>
      </c>
      <c r="M623" s="17">
        <f>SWITCH(data_survey!AE622,
 "Không",0,
 "Có một chút",1,
 "Nhiều",2)</f>
        <v>1</v>
      </c>
      <c r="N623" s="17">
        <f>data_survey!BV622</f>
        <v>5</v>
      </c>
      <c r="O623" s="17">
        <f>SWITCH(data_survey!BY622,
 "Không",0,
 "Có",1,
 "Nhiều",2)</f>
        <v>1</v>
      </c>
      <c r="P623" s="17">
        <f>if(data_survey!BW622="Không", 0, 1)</f>
        <v>1</v>
      </c>
      <c r="Q623" s="17">
        <f>IF(OR(
ISNUMBER(SEARCH("cha",data_survey!BX622)),
ISNUMBER(SEARCH("mẹ",data_survey!BX622)),
ISNUMBER(SEARCH("ba mẹ",data_survey!BX622)),
ISNUMBER(SEARCH("bame",data_survey!BX622)),
ISNUMBER(SEARCH("gia đình",data_survey!BX622)),
ISNUMBER(SEARCH("chị",data_survey!BX622)),
ISNUMBER(SEARCH("anh",data_survey!BX622)),
ISNUMBER(SEARCH("ông bà",data_survey!BX622)),
ISNUMBER(SEARCH("giám hộ",data_survey!BX622))
),1,
IF(OR(
ISNUMBER(SEARCH("bản thân",data_survey!BX622)),
ISNUMBER(SEARCH("tự mình",data_survey!BX622)),
ISNUMBER(SEARCH("tự bản thân",data_survey!BX622)),
ISNUMBER(SEARCH("tiền đi làm",data_survey!BX622)),
ISNUMBER(SEARCH("nghiên cứu khoa học",data_survey!BX622)),
ISNUMBER(SEARCH("một nửa lo",data_survey!BX622))
),2,
IF(OR(
ISNUMBER(SEARCH("học bổng",data_survey!BX622)),
ISNUMBER(SEARCH("giảm học phí",data_survey!BX622)),
ISNUMBER(SEARCH("không cần HP",data_survey!BX622)),
ISNUMBER(SEARCH("sư phạm",data_survey!BX622))
),3,4)))</f>
        <v>1</v>
      </c>
      <c r="R623" s="17">
        <f>data_survey!AN622</f>
        <v>2</v>
      </c>
      <c r="S623" s="17">
        <f>data_survey!AJ622</f>
        <v>0</v>
      </c>
      <c r="T623" s="17">
        <f>data_survey!AJ622</f>
        <v>0</v>
      </c>
      <c r="U623" s="17">
        <f>data_survey!CI622</f>
        <v>0</v>
      </c>
      <c r="V623" s="17">
        <f>data_survey!CG622</f>
        <v>0</v>
      </c>
      <c r="W623" s="17">
        <f>data_survey!CE622</f>
        <v>0</v>
      </c>
      <c r="X623" s="17">
        <f>data_survey!CC622</f>
        <v>1</v>
      </c>
      <c r="Y623" s="17">
        <f>data_survey!CA622</f>
        <v>0</v>
      </c>
      <c r="Z623" s="17">
        <f>data_survey!BN622</f>
        <v>2</v>
      </c>
      <c r="AA623" s="17">
        <f>data_survey!BP622</f>
        <v>1</v>
      </c>
      <c r="AB623" s="17">
        <f>data_survey!BQ622</f>
        <v>4</v>
      </c>
      <c r="AC623" s="17">
        <f>data_survey!BT622</f>
        <v>1</v>
      </c>
      <c r="AD623" s="17">
        <f>data_survey!CU622</f>
        <v>0</v>
      </c>
      <c r="AE623" s="17">
        <f>data_survey!CV622</f>
        <v>0</v>
      </c>
      <c r="AF623" s="17">
        <f>data_survey!CW622</f>
        <v>0</v>
      </c>
      <c r="AG623" s="17">
        <f>data_survey!CO622</f>
        <v>0</v>
      </c>
      <c r="AH623" s="17">
        <f>data_survey!DA622</f>
        <v>0</v>
      </c>
      <c r="AI623" s="17">
        <f>data_survey!DC622</f>
        <v>0</v>
      </c>
      <c r="AJ623" s="17">
        <f>data_survey!DQ622</f>
        <v>0</v>
      </c>
      <c r="AK623" s="17">
        <f>data_survey!DF622</f>
        <v>1</v>
      </c>
      <c r="AL623" s="17">
        <f>if(AK623=1, data_survey!DN622, 0)</f>
        <v>1.5</v>
      </c>
      <c r="AM623" s="17">
        <f>data_survey!CM622</f>
        <v>1.5</v>
      </c>
      <c r="AN623" s="17">
        <f>data_survey!DH622</f>
        <v>0</v>
      </c>
      <c r="AO623" s="17">
        <f>data_survey!DJ622</f>
        <v>1</v>
      </c>
      <c r="AP623" s="17">
        <f>data_survey!DL622</f>
        <v>0</v>
      </c>
      <c r="AQ623" s="17">
        <f>data_survey!BC622</f>
        <v>3</v>
      </c>
      <c r="AR623" s="17">
        <f>data_survey!BD622</f>
        <v>3</v>
      </c>
      <c r="AS623" s="17">
        <f>data_survey!BE622</f>
        <v>3</v>
      </c>
      <c r="AT623" s="17">
        <f>data_survey!BF622</f>
        <v>3</v>
      </c>
      <c r="AU623" s="17">
        <f>data_survey!BG622</f>
        <v>3</v>
      </c>
      <c r="AV623" s="17">
        <f>data_survey!BH622</f>
        <v>3</v>
      </c>
      <c r="AW623" s="17">
        <f>data_survey!BI622</f>
        <v>3</v>
      </c>
      <c r="AX623" s="17">
        <f>data_survey!AP622</f>
        <v>3</v>
      </c>
      <c r="AY623" s="17">
        <f>data_survey!AQ622</f>
        <v>3</v>
      </c>
      <c r="AZ623" s="17">
        <f>data_survey!AR622</f>
        <v>3</v>
      </c>
      <c r="BA623" s="17">
        <f>data_survey!AS622</f>
        <v>3</v>
      </c>
      <c r="BB623" s="17">
        <f>data_survey!AT622</f>
        <v>3</v>
      </c>
      <c r="BC623" s="17">
        <f>data_survey!AU622</f>
        <v>3</v>
      </c>
      <c r="BD623" s="17">
        <f>data_survey!AV622</f>
        <v>3</v>
      </c>
      <c r="BE623" s="17">
        <f>data_survey!AW622</f>
        <v>3</v>
      </c>
      <c r="BF623" s="17">
        <f>data_survey!AX622</f>
        <v>3</v>
      </c>
      <c r="BG623" s="17"/>
    </row>
    <row r="624">
      <c r="A624" s="17">
        <f>if(data_survey!C623="Nam", 0, 1)</f>
        <v>0</v>
      </c>
      <c r="B624" s="17">
        <f>IFERROR(__xludf.DUMMYFUNCTION("LET(
  t, LOWER(TRIM(data_survey!E623)),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24" s="17">
        <f>IFERROR(__xludf.DUMMYFUNCTION("LET(
  t, LOWER(TRIM(data_survey!G623)),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24" s="17">
        <f>IFERROR(__xludf.DUMMYFUNCTION("LET(
  text, LOWER(data_survey!I623),
  IFERROR(
    IFS(
      REGEXMATCH(text,""ở cùng gia đình|ở trọ cùng gia đình""), 0,
      REGEXMATCH(text,""thuê trọ""), 1,
      REGEXMATCH(text,""ở ktx""), 2,
      REGEXMATCH(text,""có nhà tại khu vực đang học|c"&amp;"ó nhà|ở riêng tại chung cư""), 3,
      REGEXMATCH(text,""ở nhà người quen""), 4
    ),
  -1)
)"),0.0)</f>
        <v>0</v>
      </c>
      <c r="E624" s="17">
        <f>IFERROR(__xludf.DUMMYFUNCTION("LET(
  t, LOWER(TRIM(data_survey!K623)),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24" s="17">
        <f>IFERROR(__xludf.DUMMYFUNCTION("LET(
  t, LOWER(TRIM(data_survey!M623)),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24" s="17">
        <f>if(data_survey!O623="Có", 1, 0)</f>
        <v>1</v>
      </c>
      <c r="H624" s="17">
        <f>if(data_survey!R623="", 0, data_survey!R623)</f>
        <v>1</v>
      </c>
      <c r="I624" s="17">
        <f>data_survey!W623</f>
        <v>40</v>
      </c>
      <c r="J624" s="17">
        <f>if(data_survey!AF623="Không áp lực", 0, if(data_survey!AF623="Có chút áp lực", 1, if(data_survey!AF623="Áp lực nhiều", 2, 3)))</f>
        <v>3</v>
      </c>
      <c r="K624" s="17">
        <f>SWITCH(data_survey!AG623,
 "Không ảnh hưởng",0,
 "Có chút ảnh hưởng",1,
 "Ảnh hưởng nhiều",2,
 "Ảnh hưởng rất nhiều",3)</f>
        <v>2</v>
      </c>
      <c r="L624" s="17">
        <f>SWITCH(data_survey!AD623,
 "Không",0,
 "Có một chút",1,
 "Rất lo lắng",2)</f>
        <v>2</v>
      </c>
      <c r="M624" s="17">
        <f>SWITCH(data_survey!AE623,
 "Không",0,
 "Có một chút",1,
 "Nhiều",2)</f>
        <v>1</v>
      </c>
      <c r="N624" s="17">
        <f>data_survey!BV623</f>
        <v>3</v>
      </c>
      <c r="O624" s="17">
        <f>SWITCH(data_survey!BY623,
 "Không",0,
 "Có",1,
 "Nhiều",2)</f>
        <v>1</v>
      </c>
      <c r="P624" s="17">
        <f>if(data_survey!BW623="Không", 0, 1)</f>
        <v>0</v>
      </c>
      <c r="Q624" s="17">
        <f>IF(OR(
ISNUMBER(SEARCH("cha",data_survey!BX623)),
ISNUMBER(SEARCH("mẹ",data_survey!BX623)),
ISNUMBER(SEARCH("ba mẹ",data_survey!BX623)),
ISNUMBER(SEARCH("bame",data_survey!BX623)),
ISNUMBER(SEARCH("gia đình",data_survey!BX623)),
ISNUMBER(SEARCH("chị",data_survey!BX623)),
ISNUMBER(SEARCH("anh",data_survey!BX623)),
ISNUMBER(SEARCH("ông bà",data_survey!BX623)),
ISNUMBER(SEARCH("giám hộ",data_survey!BX623))
),1,
IF(OR(
ISNUMBER(SEARCH("bản thân",data_survey!BX623)),
ISNUMBER(SEARCH("tự mình",data_survey!BX623)),
ISNUMBER(SEARCH("tự bản thân",data_survey!BX623)),
ISNUMBER(SEARCH("tiền đi làm",data_survey!BX623)),
ISNUMBER(SEARCH("nghiên cứu khoa học",data_survey!BX623)),
ISNUMBER(SEARCH("một nửa lo",data_survey!BX623))
),2,
IF(OR(
ISNUMBER(SEARCH("học bổng",data_survey!BX623)),
ISNUMBER(SEARCH("giảm học phí",data_survey!BX623)),
ISNUMBER(SEARCH("không cần HP",data_survey!BX623)),
ISNUMBER(SEARCH("sư phạm",data_survey!BX623))
),3,4)))</f>
        <v>1</v>
      </c>
      <c r="R624" s="17">
        <f>data_survey!AN623</f>
        <v>1</v>
      </c>
      <c r="S624" s="17">
        <f>data_survey!AJ623</f>
        <v>2</v>
      </c>
      <c r="T624" s="17">
        <f>data_survey!AJ623</f>
        <v>2</v>
      </c>
      <c r="U624" s="17">
        <f>data_survey!CI623</f>
        <v>1</v>
      </c>
      <c r="V624" s="17">
        <f>data_survey!CG623</f>
        <v>1</v>
      </c>
      <c r="W624" s="17">
        <f>data_survey!CE623</f>
        <v>2</v>
      </c>
      <c r="X624" s="17">
        <f>data_survey!CC623</f>
        <v>2</v>
      </c>
      <c r="Y624" s="17">
        <f>data_survey!CA623</f>
        <v>1</v>
      </c>
      <c r="Z624" s="17">
        <f>data_survey!BN623</f>
        <v>5</v>
      </c>
      <c r="AA624" s="17">
        <f>data_survey!BP623</f>
        <v>1</v>
      </c>
      <c r="AB624" s="17">
        <f>data_survey!BQ623</f>
        <v>1</v>
      </c>
      <c r="AC624" s="17">
        <f>data_survey!BT623</f>
        <v>1</v>
      </c>
      <c r="AD624" s="17">
        <f>data_survey!CU623</f>
        <v>1</v>
      </c>
      <c r="AE624" s="17">
        <f>data_survey!CV623</f>
        <v>1</v>
      </c>
      <c r="AF624" s="17">
        <f>data_survey!CW623</f>
        <v>0</v>
      </c>
      <c r="AG624" s="17">
        <f>data_survey!CO623</f>
        <v>0</v>
      </c>
      <c r="AH624" s="17">
        <f>data_survey!DA623</f>
        <v>0</v>
      </c>
      <c r="AI624" s="17">
        <f>data_survey!DC623</f>
        <v>1</v>
      </c>
      <c r="AJ624" s="17">
        <f>data_survey!DQ623</f>
        <v>0</v>
      </c>
      <c r="AK624" s="17">
        <f>data_survey!DF623</f>
        <v>1</v>
      </c>
      <c r="AL624" s="17">
        <f>if(AK624=1, data_survey!DN623, 0)</f>
        <v>2.5</v>
      </c>
      <c r="AM624" s="17">
        <f>data_survey!CM623</f>
        <v>3.5</v>
      </c>
      <c r="AN624" s="17">
        <f>data_survey!DH623</f>
        <v>1</v>
      </c>
      <c r="AO624" s="17">
        <f>data_survey!DJ623</f>
        <v>1</v>
      </c>
      <c r="AP624" s="17">
        <f>data_survey!DL623</f>
        <v>1</v>
      </c>
      <c r="AQ624" s="17">
        <f>data_survey!BC623</f>
        <v>2</v>
      </c>
      <c r="AR624" s="17">
        <f>data_survey!BD623</f>
        <v>3</v>
      </c>
      <c r="AS624" s="17">
        <f>data_survey!BE623</f>
        <v>3</v>
      </c>
      <c r="AT624" s="17">
        <f>data_survey!BF623</f>
        <v>2</v>
      </c>
      <c r="AU624" s="17">
        <f>data_survey!BG623</f>
        <v>2</v>
      </c>
      <c r="AV624" s="17">
        <f>data_survey!BH623</f>
        <v>1</v>
      </c>
      <c r="AW624" s="17">
        <f>data_survey!BI623</f>
        <v>1</v>
      </c>
      <c r="AX624" s="17">
        <f>data_survey!AP623</f>
        <v>4</v>
      </c>
      <c r="AY624" s="17">
        <f>data_survey!AQ623</f>
        <v>2</v>
      </c>
      <c r="AZ624" s="17">
        <f>data_survey!AR623</f>
        <v>4</v>
      </c>
      <c r="BA624" s="17">
        <f>data_survey!AS623</f>
        <v>2</v>
      </c>
      <c r="BB624" s="17">
        <f>data_survey!AT623</f>
        <v>3</v>
      </c>
      <c r="BC624" s="17">
        <f>data_survey!AU623</f>
        <v>2</v>
      </c>
      <c r="BD624" s="17">
        <f>data_survey!AV623</f>
        <v>1</v>
      </c>
      <c r="BE624" s="17">
        <f>data_survey!AW623</f>
        <v>2</v>
      </c>
      <c r="BF624" s="17">
        <f>data_survey!AX623</f>
        <v>3</v>
      </c>
      <c r="BG624" s="17"/>
    </row>
    <row r="625">
      <c r="A625" s="17">
        <f>if(data_survey!C624="Nam", 0, 1)</f>
        <v>1</v>
      </c>
      <c r="B625" s="17">
        <f>IFERROR(__xludf.DUMMYFUNCTION("LET(
  t, LOWER(TRIM(data_survey!E624)),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625" s="17">
        <f>IFERROR(__xludf.DUMMYFUNCTION("LET(
  t, LOWER(TRIM(data_survey!G624)),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25" s="17">
        <f>IFERROR(__xludf.DUMMYFUNCTION("LET(
  text, LOWER(data_survey!I624),
  IFERROR(
    IFS(
      REGEXMATCH(text,""ở cùng gia đình|ở trọ cùng gia đình""), 0,
      REGEXMATCH(text,""thuê trọ""), 1,
      REGEXMATCH(text,""ở ktx""), 2,
      REGEXMATCH(text,""có nhà tại khu vực đang học|c"&amp;"ó nhà|ở riêng tại chung cư""), 3,
      REGEXMATCH(text,""ở nhà người quen""), 4
    ),
  -1)
)"),0.0)</f>
        <v>0</v>
      </c>
      <c r="E625" s="17">
        <f>IFERROR(__xludf.DUMMYFUNCTION("LET(
  t, LOWER(TRIM(data_survey!K624)),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25" s="17">
        <f>IFERROR(__xludf.DUMMYFUNCTION("LET(
  t, LOWER(TRIM(data_survey!M624)),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25" s="17">
        <f>if(data_survey!O624="Có", 1, 0)</f>
        <v>0</v>
      </c>
      <c r="H625" s="17">
        <f>if(data_survey!R624="", 0, data_survey!R624)</f>
        <v>0</v>
      </c>
      <c r="I625" s="17">
        <f>data_survey!W624</f>
        <v>0</v>
      </c>
      <c r="J625" s="17">
        <f>if(data_survey!AF624="Không áp lực", 0, if(data_survey!AF624="Có chút áp lực", 1, if(data_survey!AF624="Áp lực nhiều", 2, 3)))</f>
        <v>2</v>
      </c>
      <c r="K625" s="17">
        <f>SWITCH(data_survey!AG624,
 "Không ảnh hưởng",0,
 "Có chút ảnh hưởng",1,
 "Ảnh hưởng nhiều",2,
 "Ảnh hưởng rất nhiều",3)</f>
        <v>2</v>
      </c>
      <c r="L625" s="17">
        <f>SWITCH(data_survey!AD624,
 "Không",0,
 "Có một chút",1,
 "Rất lo lắng",2)</f>
        <v>2</v>
      </c>
      <c r="M625" s="17">
        <f>SWITCH(data_survey!AE624,
 "Không",0,
 "Có một chút",1,
 "Nhiều",2)</f>
        <v>0</v>
      </c>
      <c r="N625" s="17">
        <f>data_survey!BV624</f>
        <v>1</v>
      </c>
      <c r="O625" s="17">
        <f>SWITCH(data_survey!BY624,
 "Không",0,
 "Có",1,
 "Nhiều",2)</f>
        <v>1</v>
      </c>
      <c r="P625" s="17">
        <f>if(data_survey!BW624="Không", 0, 1)</f>
        <v>1</v>
      </c>
      <c r="Q625" s="17">
        <f>IF(OR(
ISNUMBER(SEARCH("cha",data_survey!BX624)),
ISNUMBER(SEARCH("mẹ",data_survey!BX624)),
ISNUMBER(SEARCH("ba mẹ",data_survey!BX624)),
ISNUMBER(SEARCH("bame",data_survey!BX624)),
ISNUMBER(SEARCH("gia đình",data_survey!BX624)),
ISNUMBER(SEARCH("chị",data_survey!BX624)),
ISNUMBER(SEARCH("anh",data_survey!BX624)),
ISNUMBER(SEARCH("ông bà",data_survey!BX624)),
ISNUMBER(SEARCH("giám hộ",data_survey!BX624))
),1,
IF(OR(
ISNUMBER(SEARCH("bản thân",data_survey!BX624)),
ISNUMBER(SEARCH("tự mình",data_survey!BX624)),
ISNUMBER(SEARCH("tự bản thân",data_survey!BX624)),
ISNUMBER(SEARCH("tiền đi làm",data_survey!BX624)),
ISNUMBER(SEARCH("nghiên cứu khoa học",data_survey!BX624)),
ISNUMBER(SEARCH("một nửa lo",data_survey!BX624))
),2,
IF(OR(
ISNUMBER(SEARCH("học bổng",data_survey!BX624)),
ISNUMBER(SEARCH("giảm học phí",data_survey!BX624)),
ISNUMBER(SEARCH("không cần HP",data_survey!BX624)),
ISNUMBER(SEARCH("sư phạm",data_survey!BX624))
),3,4)))</f>
        <v>1</v>
      </c>
      <c r="R625" s="17">
        <f>data_survey!AN624</f>
        <v>0</v>
      </c>
      <c r="S625" s="17">
        <f>data_survey!AJ624</f>
        <v>0</v>
      </c>
      <c r="T625" s="17">
        <f>data_survey!AJ624</f>
        <v>0</v>
      </c>
      <c r="U625" s="17">
        <f>data_survey!CI624</f>
        <v>1</v>
      </c>
      <c r="V625" s="17">
        <f>data_survey!CG624</f>
        <v>2</v>
      </c>
      <c r="W625" s="17">
        <f>data_survey!CE624</f>
        <v>2</v>
      </c>
      <c r="X625" s="17">
        <f>data_survey!CC624</f>
        <v>1</v>
      </c>
      <c r="Y625" s="17">
        <f>data_survey!CA624</f>
        <v>1</v>
      </c>
      <c r="Z625" s="17">
        <f>data_survey!BN624</f>
        <v>1</v>
      </c>
      <c r="AA625" s="17">
        <f>data_survey!BP624</f>
        <v>1</v>
      </c>
      <c r="AB625" s="17">
        <f>data_survey!BQ624</f>
        <v>1</v>
      </c>
      <c r="AC625" s="17">
        <f>data_survey!BT624</f>
        <v>0</v>
      </c>
      <c r="AD625" s="17">
        <f>data_survey!CU624</f>
        <v>0</v>
      </c>
      <c r="AE625" s="17">
        <f>data_survey!CV624</f>
        <v>0</v>
      </c>
      <c r="AF625" s="17">
        <f>data_survey!CW624</f>
        <v>0</v>
      </c>
      <c r="AG625" s="17">
        <f>data_survey!CO624</f>
        <v>0</v>
      </c>
      <c r="AH625" s="17">
        <f>data_survey!DA624</f>
        <v>0</v>
      </c>
      <c r="AI625" s="17">
        <f>data_survey!DC624</f>
        <v>0</v>
      </c>
      <c r="AJ625" s="17">
        <f>data_survey!DQ624</f>
        <v>0</v>
      </c>
      <c r="AK625" s="17">
        <f>data_survey!DF624</f>
        <v>0</v>
      </c>
      <c r="AL625" s="17">
        <f>if(AK625=1, data_survey!DN624, 0)</f>
        <v>0</v>
      </c>
      <c r="AM625" s="17">
        <f>data_survey!CM624</f>
        <v>1.5</v>
      </c>
      <c r="AN625" s="17">
        <f>data_survey!DH624</f>
        <v>0</v>
      </c>
      <c r="AO625" s="17">
        <f>data_survey!DJ624</f>
        <v>0</v>
      </c>
      <c r="AP625" s="17">
        <f>data_survey!DL624</f>
        <v>0</v>
      </c>
      <c r="AQ625" s="17">
        <f>data_survey!BC624</f>
        <v>1</v>
      </c>
      <c r="AR625" s="17">
        <f>data_survey!BD624</f>
        <v>1</v>
      </c>
      <c r="AS625" s="17">
        <f>data_survey!BE624</f>
        <v>4</v>
      </c>
      <c r="AT625" s="17">
        <f>data_survey!BF624</f>
        <v>4</v>
      </c>
      <c r="AU625" s="17">
        <f>data_survey!BG624</f>
        <v>1</v>
      </c>
      <c r="AV625" s="17">
        <f>data_survey!BH624</f>
        <v>1</v>
      </c>
      <c r="AW625" s="17">
        <f>data_survey!BI624</f>
        <v>1</v>
      </c>
      <c r="AX625" s="17">
        <f>data_survey!AP624</f>
        <v>1</v>
      </c>
      <c r="AY625" s="17">
        <f>data_survey!AQ624</f>
        <v>1</v>
      </c>
      <c r="AZ625" s="17">
        <f>data_survey!AR624</f>
        <v>4</v>
      </c>
      <c r="BA625" s="17">
        <f>data_survey!AS624</f>
        <v>4</v>
      </c>
      <c r="BB625" s="17">
        <f>data_survey!AT624</f>
        <v>4</v>
      </c>
      <c r="BC625" s="17">
        <f>data_survey!AU624</f>
        <v>1</v>
      </c>
      <c r="BD625" s="17">
        <f>data_survey!AV624</f>
        <v>1</v>
      </c>
      <c r="BE625" s="17">
        <f>data_survey!AW624</f>
        <v>1</v>
      </c>
      <c r="BF625" s="17">
        <f>data_survey!AX624</f>
        <v>1</v>
      </c>
      <c r="BG625" s="17"/>
    </row>
    <row r="626">
      <c r="A626" s="17">
        <f>if(data_survey!C625="Nam", 0, 1)</f>
        <v>0</v>
      </c>
      <c r="B626" s="17">
        <f>IFERROR(__xludf.DUMMYFUNCTION("LET(
  t, LOWER(TRIM(data_survey!E625)),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26" s="17">
        <f>IFERROR(__xludf.DUMMYFUNCTION("LET(
  t, LOWER(TRIM(data_survey!G625)),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626" s="17">
        <f>IFERROR(__xludf.DUMMYFUNCTION("LET(
  text, LOWER(data_survey!I625),
  IFERROR(
    IFS(
      REGEXMATCH(text,""ở cùng gia đình|ở trọ cùng gia đình""), 0,
      REGEXMATCH(text,""thuê trọ""), 1,
      REGEXMATCH(text,""ở ktx""), 2,
      REGEXMATCH(text,""có nhà tại khu vực đang học|c"&amp;"ó nhà|ở riêng tại chung cư""), 3,
      REGEXMATCH(text,""ở nhà người quen""), 4
    ),
  -1)
)"),0.0)</f>
        <v>0</v>
      </c>
      <c r="E626" s="17">
        <f>IFERROR(__xludf.DUMMYFUNCTION("LET(
  t, LOWER(TRIM(data_survey!K625)),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26" s="17">
        <f>IFERROR(__xludf.DUMMYFUNCTION("LET(
  t, LOWER(TRIM(data_survey!M625)),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26" s="17">
        <f>if(data_survey!O625="Có", 1, 0)</f>
        <v>1</v>
      </c>
      <c r="H626" s="17">
        <f>if(data_survey!R625="", 0, data_survey!R625)</f>
        <v>1</v>
      </c>
      <c r="I626" s="17">
        <f>data_survey!W625</f>
        <v>25</v>
      </c>
      <c r="J626" s="17">
        <f>if(data_survey!AF625="Không áp lực", 0, if(data_survey!AF625="Có chút áp lực", 1, if(data_survey!AF625="Áp lực nhiều", 2, 3)))</f>
        <v>0</v>
      </c>
      <c r="K626" s="17">
        <f>SWITCH(data_survey!AG625,
 "Không ảnh hưởng",0,
 "Có chút ảnh hưởng",1,
 "Ảnh hưởng nhiều",2,
 "Ảnh hưởng rất nhiều",3)</f>
        <v>2</v>
      </c>
      <c r="L626" s="17">
        <f>SWITCH(data_survey!AD625,
 "Không",0,
 "Có một chút",1,
 "Rất lo lắng",2)</f>
        <v>1</v>
      </c>
      <c r="M626" s="17">
        <f>SWITCH(data_survey!AE625,
 "Không",0,
 "Có một chút",1,
 "Nhiều",2)</f>
        <v>0</v>
      </c>
      <c r="N626" s="17">
        <f>data_survey!BV625</f>
        <v>3</v>
      </c>
      <c r="O626" s="17">
        <f>SWITCH(data_survey!BY625,
 "Không",0,
 "Có",1,
 "Nhiều",2)</f>
        <v>1</v>
      </c>
      <c r="P626" s="17">
        <f>if(data_survey!BW625="Không", 0, 1)</f>
        <v>1</v>
      </c>
      <c r="Q626" s="17">
        <f>IF(OR(
ISNUMBER(SEARCH("cha",data_survey!BX625)),
ISNUMBER(SEARCH("mẹ",data_survey!BX625)),
ISNUMBER(SEARCH("ba mẹ",data_survey!BX625)),
ISNUMBER(SEARCH("bame",data_survey!BX625)),
ISNUMBER(SEARCH("gia đình",data_survey!BX625)),
ISNUMBER(SEARCH("chị",data_survey!BX625)),
ISNUMBER(SEARCH("anh",data_survey!BX625)),
ISNUMBER(SEARCH("ông bà",data_survey!BX625)),
ISNUMBER(SEARCH("giám hộ",data_survey!BX625))
),1,
IF(OR(
ISNUMBER(SEARCH("bản thân",data_survey!BX625)),
ISNUMBER(SEARCH("tự mình",data_survey!BX625)),
ISNUMBER(SEARCH("tự bản thân",data_survey!BX625)),
ISNUMBER(SEARCH("tiền đi làm",data_survey!BX625)),
ISNUMBER(SEARCH("nghiên cứu khoa học",data_survey!BX625)),
ISNUMBER(SEARCH("một nửa lo",data_survey!BX625))
),2,
IF(OR(
ISNUMBER(SEARCH("học bổng",data_survey!BX625)),
ISNUMBER(SEARCH("giảm học phí",data_survey!BX625)),
ISNUMBER(SEARCH("không cần HP",data_survey!BX625)),
ISNUMBER(SEARCH("sư phạm",data_survey!BX625))
),3,4)))</f>
        <v>3</v>
      </c>
      <c r="R626" s="17">
        <f>data_survey!AN625</f>
        <v>1</v>
      </c>
      <c r="S626" s="17">
        <f>data_survey!AJ625</f>
        <v>1</v>
      </c>
      <c r="T626" s="17">
        <f>data_survey!AJ625</f>
        <v>1</v>
      </c>
      <c r="U626" s="17">
        <f>data_survey!CI625</f>
        <v>0</v>
      </c>
      <c r="V626" s="17">
        <f>data_survey!CG625</f>
        <v>0</v>
      </c>
      <c r="W626" s="17">
        <f>data_survey!CE625</f>
        <v>0</v>
      </c>
      <c r="X626" s="17">
        <f>data_survey!CC625</f>
        <v>0</v>
      </c>
      <c r="Y626" s="17">
        <f>data_survey!CA625</f>
        <v>0</v>
      </c>
      <c r="Z626" s="17">
        <f>data_survey!BN625</f>
        <v>1</v>
      </c>
      <c r="AA626" s="17">
        <f>data_survey!BP625</f>
        <v>0</v>
      </c>
      <c r="AB626" s="17">
        <f>data_survey!BQ625</f>
        <v>1</v>
      </c>
      <c r="AC626" s="17">
        <f>data_survey!BT625</f>
        <v>0</v>
      </c>
      <c r="AD626" s="17">
        <f>data_survey!CU625</f>
        <v>0</v>
      </c>
      <c r="AE626" s="17">
        <f>data_survey!CV625</f>
        <v>1</v>
      </c>
      <c r="AF626" s="17">
        <f>data_survey!CW625</f>
        <v>0</v>
      </c>
      <c r="AG626" s="17">
        <f>data_survey!CO625</f>
        <v>1</v>
      </c>
      <c r="AH626" s="17">
        <f>data_survey!DA625</f>
        <v>0</v>
      </c>
      <c r="AI626" s="17">
        <f>data_survey!DC625</f>
        <v>0</v>
      </c>
      <c r="AJ626" s="17">
        <f>data_survey!DQ625</f>
        <v>0</v>
      </c>
      <c r="AK626" s="17">
        <f>data_survey!DF625</f>
        <v>0</v>
      </c>
      <c r="AL626" s="17">
        <f>if(AK626=1, data_survey!DN625, 0)</f>
        <v>0</v>
      </c>
      <c r="AM626" s="17">
        <f>data_survey!CM625</f>
        <v>3.5</v>
      </c>
      <c r="AN626" s="17">
        <f>data_survey!DH625</f>
        <v>0</v>
      </c>
      <c r="AO626" s="17">
        <f>data_survey!DJ625</f>
        <v>0</v>
      </c>
      <c r="AP626" s="17">
        <f>data_survey!DL625</f>
        <v>0</v>
      </c>
      <c r="AQ626" s="17">
        <f>data_survey!BC625</f>
        <v>1</v>
      </c>
      <c r="AR626" s="17">
        <f>data_survey!BD625</f>
        <v>1</v>
      </c>
      <c r="AS626" s="17">
        <f>data_survey!BE625</f>
        <v>1</v>
      </c>
      <c r="AT626" s="17">
        <f>data_survey!BF625</f>
        <v>1</v>
      </c>
      <c r="AU626" s="17">
        <f>data_survey!BG625</f>
        <v>1</v>
      </c>
      <c r="AV626" s="17">
        <f>data_survey!BH625</f>
        <v>1</v>
      </c>
      <c r="AW626" s="17">
        <f>data_survey!BI625</f>
        <v>1</v>
      </c>
      <c r="AX626" s="17">
        <f>data_survey!AP625</f>
        <v>4</v>
      </c>
      <c r="AY626" s="17">
        <f>data_survey!AQ625</f>
        <v>3</v>
      </c>
      <c r="AZ626" s="17">
        <f>data_survey!AR625</f>
        <v>4</v>
      </c>
      <c r="BA626" s="17">
        <f>data_survey!AS625</f>
        <v>4</v>
      </c>
      <c r="BB626" s="17">
        <f>data_survey!AT625</f>
        <v>1</v>
      </c>
      <c r="BC626" s="17">
        <f>data_survey!AU625</f>
        <v>1</v>
      </c>
      <c r="BD626" s="17">
        <f>data_survey!AV625</f>
        <v>1</v>
      </c>
      <c r="BE626" s="17">
        <f>data_survey!AW625</f>
        <v>1</v>
      </c>
      <c r="BF626" s="17">
        <f>data_survey!AX625</f>
        <v>1</v>
      </c>
      <c r="BG626" s="17"/>
    </row>
    <row r="627">
      <c r="A627" s="17">
        <f>if(data_survey!C626="Nam", 0, 1)</f>
        <v>1</v>
      </c>
      <c r="B627" s="17">
        <f>IFERROR(__xludf.DUMMYFUNCTION("LET(
  t, LOWER(TRIM(data_survey!E626)),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27" s="17">
        <f>IFERROR(__xludf.DUMMYFUNCTION("LET(
  t, LOWER(TRIM(data_survey!G626)),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27" s="17">
        <f>IFERROR(__xludf.DUMMYFUNCTION("LET(
  text, LOWER(data_survey!I626),
  IFERROR(
    IFS(
      REGEXMATCH(text,""ở cùng gia đình|ở trọ cùng gia đình""), 0,
      REGEXMATCH(text,""thuê trọ""), 1,
      REGEXMATCH(text,""ở ktx""), 2,
      REGEXMATCH(text,""có nhà tại khu vực đang học|c"&amp;"ó nhà|ở riêng tại chung cư""), 3,
      REGEXMATCH(text,""ở nhà người quen""), 4
    ),
  -1)
)"),1.0)</f>
        <v>1</v>
      </c>
      <c r="E627" s="17">
        <f>IFERROR(__xludf.DUMMYFUNCTION("LET(
  t, LOWER(TRIM(data_survey!K626)),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27" s="17">
        <f>IFERROR(__xludf.DUMMYFUNCTION("LET(
  t, LOWER(TRIM(data_survey!M626)),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27" s="17">
        <f>if(data_survey!O626="Có", 1, 0)</f>
        <v>0</v>
      </c>
      <c r="H627" s="17">
        <f>if(data_survey!R626="", 0, data_survey!R626)</f>
        <v>0</v>
      </c>
      <c r="I627" s="17">
        <f>data_survey!W626</f>
        <v>0</v>
      </c>
      <c r="J627" s="17">
        <f>if(data_survey!AF626="Không áp lực", 0, if(data_survey!AF626="Có chút áp lực", 1, if(data_survey!AF626="Áp lực nhiều", 2, 3)))</f>
        <v>2</v>
      </c>
      <c r="K627" s="17">
        <f>SWITCH(data_survey!AG626,
 "Không ảnh hưởng",0,
 "Có chút ảnh hưởng",1,
 "Ảnh hưởng nhiều",2,
 "Ảnh hưởng rất nhiều",3)</f>
        <v>2</v>
      </c>
      <c r="L627" s="17">
        <f>SWITCH(data_survey!AD626,
 "Không",0,
 "Có một chút",1,
 "Rất lo lắng",2)</f>
        <v>2</v>
      </c>
      <c r="M627" s="17">
        <f>SWITCH(data_survey!AE626,
 "Không",0,
 "Có một chút",1,
 "Nhiều",2)</f>
        <v>2</v>
      </c>
      <c r="N627" s="17">
        <f>data_survey!BV626</f>
        <v>1</v>
      </c>
      <c r="O627" s="17">
        <f>SWITCH(data_survey!BY626,
 "Không",0,
 "Có",1,
 "Nhiều",2)</f>
        <v>1</v>
      </c>
      <c r="P627" s="17">
        <f>if(data_survey!BW626="Không", 0, 1)</f>
        <v>1</v>
      </c>
      <c r="Q627" s="17">
        <f>IF(OR(
ISNUMBER(SEARCH("cha",data_survey!BX626)),
ISNUMBER(SEARCH("mẹ",data_survey!BX626)),
ISNUMBER(SEARCH("ba mẹ",data_survey!BX626)),
ISNUMBER(SEARCH("bame",data_survey!BX626)),
ISNUMBER(SEARCH("gia đình",data_survey!BX626)),
ISNUMBER(SEARCH("chị",data_survey!BX626)),
ISNUMBER(SEARCH("anh",data_survey!BX626)),
ISNUMBER(SEARCH("ông bà",data_survey!BX626)),
ISNUMBER(SEARCH("giám hộ",data_survey!BX626))
),1,
IF(OR(
ISNUMBER(SEARCH("bản thân",data_survey!BX626)),
ISNUMBER(SEARCH("tự mình",data_survey!BX626)),
ISNUMBER(SEARCH("tự bản thân",data_survey!BX626)),
ISNUMBER(SEARCH("tiền đi làm",data_survey!BX626)),
ISNUMBER(SEARCH("nghiên cứu khoa học",data_survey!BX626)),
ISNUMBER(SEARCH("một nửa lo",data_survey!BX626))
),2,
IF(OR(
ISNUMBER(SEARCH("học bổng",data_survey!BX626)),
ISNUMBER(SEARCH("giảm học phí",data_survey!BX626)),
ISNUMBER(SEARCH("không cần HP",data_survey!BX626)),
ISNUMBER(SEARCH("sư phạm",data_survey!BX626))
),3,4)))</f>
        <v>1</v>
      </c>
      <c r="R627" s="17">
        <f>data_survey!AN626</f>
        <v>2</v>
      </c>
      <c r="S627" s="17">
        <f>data_survey!AJ626</f>
        <v>2</v>
      </c>
      <c r="T627" s="17">
        <f>data_survey!AJ626</f>
        <v>2</v>
      </c>
      <c r="U627" s="17">
        <f>data_survey!CI626</f>
        <v>1</v>
      </c>
      <c r="V627" s="17">
        <f>data_survey!CG626</f>
        <v>1</v>
      </c>
      <c r="W627" s="17">
        <f>data_survey!CE626</f>
        <v>1</v>
      </c>
      <c r="X627" s="17">
        <f>data_survey!CC626</f>
        <v>2</v>
      </c>
      <c r="Y627" s="17">
        <f>data_survey!CA626</f>
        <v>2</v>
      </c>
      <c r="Z627" s="17">
        <f>data_survey!BN626</f>
        <v>5</v>
      </c>
      <c r="AA627" s="17">
        <f>data_survey!BP626</f>
        <v>1</v>
      </c>
      <c r="AB627" s="17">
        <f>data_survey!BQ626</f>
        <v>6</v>
      </c>
      <c r="AC627" s="17">
        <f>data_survey!BT626</f>
        <v>1</v>
      </c>
      <c r="AD627" s="17">
        <f>data_survey!CU626</f>
        <v>1</v>
      </c>
      <c r="AE627" s="17">
        <f>data_survey!CV626</f>
        <v>1</v>
      </c>
      <c r="AF627" s="17">
        <f>data_survey!CW626</f>
        <v>1</v>
      </c>
      <c r="AG627" s="17">
        <f>data_survey!CO626</f>
        <v>1</v>
      </c>
      <c r="AH627" s="17">
        <f>data_survey!DA626</f>
        <v>1</v>
      </c>
      <c r="AI627" s="17">
        <f>data_survey!DC626</f>
        <v>1</v>
      </c>
      <c r="AJ627" s="17">
        <f>data_survey!DQ626</f>
        <v>0</v>
      </c>
      <c r="AK627" s="17">
        <f>data_survey!DF626</f>
        <v>0</v>
      </c>
      <c r="AL627" s="17">
        <f>if(AK627=1, data_survey!DN626, 0)</f>
        <v>0</v>
      </c>
      <c r="AM627" s="17">
        <f>data_survey!CM626</f>
        <v>3.5</v>
      </c>
      <c r="AN627" s="17">
        <f>data_survey!DH626</f>
        <v>1</v>
      </c>
      <c r="AO627" s="17">
        <f>data_survey!DJ626</f>
        <v>1</v>
      </c>
      <c r="AP627" s="17">
        <f>data_survey!DL626</f>
        <v>1</v>
      </c>
      <c r="AQ627" s="17">
        <f>data_survey!BC626</f>
        <v>4</v>
      </c>
      <c r="AR627" s="17">
        <f>data_survey!BD626</f>
        <v>4</v>
      </c>
      <c r="AS627" s="17">
        <f>data_survey!BE626</f>
        <v>4</v>
      </c>
      <c r="AT627" s="17">
        <f>data_survey!BF626</f>
        <v>4</v>
      </c>
      <c r="AU627" s="17">
        <f>data_survey!BG626</f>
        <v>4</v>
      </c>
      <c r="AV627" s="17">
        <f>data_survey!BH626</f>
        <v>1</v>
      </c>
      <c r="AW627" s="17">
        <f>data_survey!BI626</f>
        <v>4</v>
      </c>
      <c r="AX627" s="17">
        <f>data_survey!AP626</f>
        <v>4</v>
      </c>
      <c r="AY627" s="17">
        <f>data_survey!AQ626</f>
        <v>4</v>
      </c>
      <c r="AZ627" s="17">
        <f>data_survey!AR626</f>
        <v>4</v>
      </c>
      <c r="BA627" s="17">
        <f>data_survey!AS626</f>
        <v>4</v>
      </c>
      <c r="BB627" s="17">
        <f>data_survey!AT626</f>
        <v>4</v>
      </c>
      <c r="BC627" s="17">
        <f>data_survey!AU626</f>
        <v>4</v>
      </c>
      <c r="BD627" s="17">
        <f>data_survey!AV626</f>
        <v>4</v>
      </c>
      <c r="BE627" s="17">
        <f>data_survey!AW626</f>
        <v>4</v>
      </c>
      <c r="BF627" s="17">
        <f>data_survey!AX626</f>
        <v>4</v>
      </c>
      <c r="BG627" s="17"/>
    </row>
    <row r="628">
      <c r="A628" s="17">
        <f>if(data_survey!C627="Nam", 0, 1)</f>
        <v>0</v>
      </c>
      <c r="B628" s="17">
        <f>IFERROR(__xludf.DUMMYFUNCTION("LET(
  t, LOWER(TRIM(data_survey!E627)),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28" s="17">
        <f>IFERROR(__xludf.DUMMYFUNCTION("LET(
  t, LOWER(TRIM(data_survey!G627)),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28" s="17">
        <f>IFERROR(__xludf.DUMMYFUNCTION("LET(
  text, LOWER(data_survey!I627),
  IFERROR(
    IFS(
      REGEXMATCH(text,""ở cùng gia đình|ở trọ cùng gia đình""), 0,
      REGEXMATCH(text,""thuê trọ""), 1,
      REGEXMATCH(text,""ở ktx""), 2,
      REGEXMATCH(text,""có nhà tại khu vực đang học|c"&amp;"ó nhà|ở riêng tại chung cư""), 3,
      REGEXMATCH(text,""ở nhà người quen""), 4
    ),
  -1)
)"),2.0)</f>
        <v>2</v>
      </c>
      <c r="E628" s="17">
        <f>IFERROR(__xludf.DUMMYFUNCTION("LET(
  t, LOWER(TRIM(data_survey!K627)),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28" s="17">
        <f>IFERROR(__xludf.DUMMYFUNCTION("LET(
  t, LOWER(TRIM(data_survey!M627)),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)"),1.0)</f>
        <v>1</v>
      </c>
      <c r="G628" s="17">
        <f>if(data_survey!O627="Có", 1, 0)</f>
        <v>1</v>
      </c>
      <c r="H628" s="17">
        <f>if(data_survey!R627="", 0, data_survey!R627)</f>
        <v>1</v>
      </c>
      <c r="I628" s="17">
        <f>data_survey!W627</f>
        <v>40</v>
      </c>
      <c r="J628" s="17">
        <f>if(data_survey!AF627="Không áp lực", 0, if(data_survey!AF627="Có chút áp lực", 1, if(data_survey!AF627="Áp lực nhiều", 2, 3)))</f>
        <v>2</v>
      </c>
      <c r="K628" s="17">
        <f>SWITCH(data_survey!AG627,
 "Không ảnh hưởng",0,
 "Có chút ảnh hưởng",1,
 "Ảnh hưởng nhiều",2,
 "Ảnh hưởng rất nhiều",3)</f>
        <v>1</v>
      </c>
      <c r="L628" s="17">
        <f>SWITCH(data_survey!AD627,
 "Không",0,
 "Có một chút",1,
 "Rất lo lắng",2)</f>
        <v>1</v>
      </c>
      <c r="M628" s="17">
        <f>SWITCH(data_survey!AE627,
 "Không",0,
 "Có một chút",1,
 "Nhiều",2)</f>
        <v>0</v>
      </c>
      <c r="N628" s="17">
        <f>data_survey!BV627</f>
        <v>2</v>
      </c>
      <c r="O628" s="17">
        <f>SWITCH(data_survey!BY627,
 "Không",0,
 "Có",1,
 "Nhiều",2)</f>
        <v>0</v>
      </c>
      <c r="P628" s="17">
        <f>if(data_survey!BW627="Không", 0, 1)</f>
        <v>1</v>
      </c>
      <c r="Q628" s="17">
        <f>IF(OR(
ISNUMBER(SEARCH("cha",data_survey!BX627)),
ISNUMBER(SEARCH("mẹ",data_survey!BX627)),
ISNUMBER(SEARCH("ba mẹ",data_survey!BX627)),
ISNUMBER(SEARCH("bame",data_survey!BX627)),
ISNUMBER(SEARCH("gia đình",data_survey!BX627)),
ISNUMBER(SEARCH("chị",data_survey!BX627)),
ISNUMBER(SEARCH("anh",data_survey!BX627)),
ISNUMBER(SEARCH("ông bà",data_survey!BX627)),
ISNUMBER(SEARCH("giám hộ",data_survey!BX627))
),1,
IF(OR(
ISNUMBER(SEARCH("bản thân",data_survey!BX627)),
ISNUMBER(SEARCH("tự mình",data_survey!BX627)),
ISNUMBER(SEARCH("tự bản thân",data_survey!BX627)),
ISNUMBER(SEARCH("tiền đi làm",data_survey!BX627)),
ISNUMBER(SEARCH("nghiên cứu khoa học",data_survey!BX627)),
ISNUMBER(SEARCH("một nửa lo",data_survey!BX627))
),2,
IF(OR(
ISNUMBER(SEARCH("học bổng",data_survey!BX627)),
ISNUMBER(SEARCH("giảm học phí",data_survey!BX627)),
ISNUMBER(SEARCH("không cần HP",data_survey!BX627)),
ISNUMBER(SEARCH("sư phạm",data_survey!BX627))
),3,4)))</f>
        <v>1</v>
      </c>
      <c r="R628" s="17">
        <f>data_survey!AN627</f>
        <v>0</v>
      </c>
      <c r="S628" s="17">
        <f>data_survey!AJ627</f>
        <v>0</v>
      </c>
      <c r="T628" s="17">
        <f>data_survey!AJ627</f>
        <v>0</v>
      </c>
      <c r="U628" s="17">
        <f>data_survey!CI627</f>
        <v>1</v>
      </c>
      <c r="V628" s="17">
        <f>data_survey!CG627</f>
        <v>0</v>
      </c>
      <c r="W628" s="17">
        <f>data_survey!CE627</f>
        <v>0</v>
      </c>
      <c r="X628" s="17">
        <f>data_survey!CC627</f>
        <v>1</v>
      </c>
      <c r="Y628" s="17">
        <f>data_survey!CA627</f>
        <v>1</v>
      </c>
      <c r="Z628" s="17">
        <f>data_survey!BN627</f>
        <v>1</v>
      </c>
      <c r="AA628" s="17">
        <f>data_survey!BP627</f>
        <v>0</v>
      </c>
      <c r="AB628" s="17">
        <f>data_survey!BQ627</f>
        <v>1</v>
      </c>
      <c r="AC628" s="17">
        <f>data_survey!BT627</f>
        <v>0</v>
      </c>
      <c r="AD628" s="17">
        <f>data_survey!CU627</f>
        <v>0</v>
      </c>
      <c r="AE628" s="17">
        <f>data_survey!CV627</f>
        <v>0</v>
      </c>
      <c r="AF628" s="17">
        <f>data_survey!CW627</f>
        <v>0</v>
      </c>
      <c r="AG628" s="17">
        <f>data_survey!CO627</f>
        <v>0</v>
      </c>
      <c r="AH628" s="17">
        <f>data_survey!DA627</f>
        <v>0</v>
      </c>
      <c r="AI628" s="17">
        <f>data_survey!DC627</f>
        <v>1</v>
      </c>
      <c r="AJ628" s="17">
        <f>data_survey!DQ627</f>
        <v>0</v>
      </c>
      <c r="AK628" s="17">
        <f>data_survey!DF627</f>
        <v>1</v>
      </c>
      <c r="AL628" s="17" t="str">
        <f>if(AK628=1, data_survey!DN627, 0)</f>
        <v/>
      </c>
      <c r="AM628" s="17">
        <f>data_survey!CM627</f>
        <v>0.33</v>
      </c>
      <c r="AN628" s="17">
        <f>data_survey!DH627</f>
        <v>0</v>
      </c>
      <c r="AO628" s="17">
        <f>data_survey!DJ627</f>
        <v>0</v>
      </c>
      <c r="AP628" s="17">
        <f>data_survey!DL627</f>
        <v>0</v>
      </c>
      <c r="AQ628" s="17">
        <f>data_survey!BC627</f>
        <v>1</v>
      </c>
      <c r="AR628" s="17">
        <f>data_survey!BD627</f>
        <v>1</v>
      </c>
      <c r="AS628" s="17">
        <f>data_survey!BE627</f>
        <v>2</v>
      </c>
      <c r="AT628" s="17">
        <f>data_survey!BF627</f>
        <v>1</v>
      </c>
      <c r="AU628" s="17">
        <f>data_survey!BG627</f>
        <v>2</v>
      </c>
      <c r="AV628" s="17">
        <f>data_survey!BH627</f>
        <v>1</v>
      </c>
      <c r="AW628" s="17">
        <f>data_survey!BI627</f>
        <v>1</v>
      </c>
      <c r="AX628" s="17">
        <f>data_survey!AP627</f>
        <v>4</v>
      </c>
      <c r="AY628" s="17">
        <f>data_survey!AQ627</f>
        <v>4</v>
      </c>
      <c r="AZ628" s="17">
        <f>data_survey!AR627</f>
        <v>2</v>
      </c>
      <c r="BA628" s="17">
        <f>data_survey!AS627</f>
        <v>1</v>
      </c>
      <c r="BB628" s="17">
        <f>data_survey!AT627</f>
        <v>1</v>
      </c>
      <c r="BC628" s="17">
        <f>data_survey!AU627</f>
        <v>2</v>
      </c>
      <c r="BD628" s="17">
        <f>data_survey!AV627</f>
        <v>1</v>
      </c>
      <c r="BE628" s="17">
        <f>data_survey!AW627</f>
        <v>1</v>
      </c>
      <c r="BF628" s="17">
        <f>data_survey!AX627</f>
        <v>2</v>
      </c>
      <c r="BG628" s="17"/>
    </row>
    <row r="629">
      <c r="A629" s="17">
        <f>if(data_survey!C628="Nam", 0, 1)</f>
        <v>1</v>
      </c>
      <c r="B629" s="17">
        <f>IFERROR(__xludf.DUMMYFUNCTION("LET(
  t, LOWER(TRIM(data_survey!E628)),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29" s="17">
        <f>IFERROR(__xludf.DUMMYFUNCTION("LET(
  t, LOWER(TRIM(data_survey!G628)),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29" s="17">
        <f>IFERROR(__xludf.DUMMYFUNCTION("LET(
  text, LOWER(data_survey!I628),
  IFERROR(
    IFS(
      REGEXMATCH(text,""ở cùng gia đình|ở trọ cùng gia đình""), 0,
      REGEXMATCH(text,""thuê trọ""), 1,
      REGEXMATCH(text,""ở ktx""), 2,
      REGEXMATCH(text,""có nhà tại khu vực đang học|c"&amp;"ó nhà|ở riêng tại chung cư""), 3,
      REGEXMATCH(text,""ở nhà người quen""), 4
    ),
  -1)
)"),0.0)</f>
        <v>0</v>
      </c>
      <c r="E629" s="17">
        <f>IFERROR(__xludf.DUMMYFUNCTION("LET(
  t, LOWER(TRIM(data_survey!K628)),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29" s="17">
        <f>IFERROR(__xludf.DUMMYFUNCTION("LET(
  t, LOWER(TRIM(data_survey!M628)),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29" s="17">
        <f>if(data_survey!O628="Có", 1, 0)</f>
        <v>1</v>
      </c>
      <c r="H629" s="17">
        <f>if(data_survey!R628="", 0, data_survey!R628)</f>
        <v>1</v>
      </c>
      <c r="I629" s="17">
        <f>data_survey!W628</f>
        <v>20</v>
      </c>
      <c r="J629" s="17">
        <f>if(data_survey!AF628="Không áp lực", 0, if(data_survey!AF628="Có chút áp lực", 1, if(data_survey!AF628="Áp lực nhiều", 2, 3)))</f>
        <v>1</v>
      </c>
      <c r="K629" s="17">
        <f>SWITCH(data_survey!AG628,
 "Không ảnh hưởng",0,
 "Có chút ảnh hưởng",1,
 "Ảnh hưởng nhiều",2,
 "Ảnh hưởng rất nhiều",3)</f>
        <v>1</v>
      </c>
      <c r="L629" s="17">
        <f>SWITCH(data_survey!AD628,
 "Không",0,
 "Có một chút",1,
 "Rất lo lắng",2)</f>
        <v>2</v>
      </c>
      <c r="M629" s="17">
        <f>SWITCH(data_survey!AE628,
 "Không",0,
 "Có một chút",1,
 "Nhiều",2)</f>
        <v>0</v>
      </c>
      <c r="N629" s="17">
        <f>data_survey!BV628</f>
        <v>2</v>
      </c>
      <c r="O629" s="17">
        <f>SWITCH(data_survey!BY628,
 "Không",0,
 "Có",1,
 "Nhiều",2)</f>
        <v>0</v>
      </c>
      <c r="P629" s="17">
        <f>if(data_survey!BW628="Không", 0, 1)</f>
        <v>1</v>
      </c>
      <c r="Q629" s="17">
        <f>IF(OR(
ISNUMBER(SEARCH("cha",data_survey!BX628)),
ISNUMBER(SEARCH("mẹ",data_survey!BX628)),
ISNUMBER(SEARCH("ba mẹ",data_survey!BX628)),
ISNUMBER(SEARCH("bame",data_survey!BX628)),
ISNUMBER(SEARCH("gia đình",data_survey!BX628)),
ISNUMBER(SEARCH("chị",data_survey!BX628)),
ISNUMBER(SEARCH("anh",data_survey!BX628)),
ISNUMBER(SEARCH("ông bà",data_survey!BX628)),
ISNUMBER(SEARCH("giám hộ",data_survey!BX628))
),1,
IF(OR(
ISNUMBER(SEARCH("bản thân",data_survey!BX628)),
ISNUMBER(SEARCH("tự mình",data_survey!BX628)),
ISNUMBER(SEARCH("tự bản thân",data_survey!BX628)),
ISNUMBER(SEARCH("tiền đi làm",data_survey!BX628)),
ISNUMBER(SEARCH("nghiên cứu khoa học",data_survey!BX628)),
ISNUMBER(SEARCH("một nửa lo",data_survey!BX628))
),2,
IF(OR(
ISNUMBER(SEARCH("học bổng",data_survey!BX628)),
ISNUMBER(SEARCH("giảm học phí",data_survey!BX628)),
ISNUMBER(SEARCH("không cần HP",data_survey!BX628)),
ISNUMBER(SEARCH("sư phạm",data_survey!BX628))
),3,4)))</f>
        <v>1</v>
      </c>
      <c r="R629" s="17">
        <f>data_survey!AN628</f>
        <v>1</v>
      </c>
      <c r="S629" s="17">
        <f>data_survey!AJ628</f>
        <v>2</v>
      </c>
      <c r="T629" s="17">
        <f>data_survey!AJ628</f>
        <v>2</v>
      </c>
      <c r="U629" s="17">
        <f>data_survey!CI628</f>
        <v>0</v>
      </c>
      <c r="V629" s="17">
        <f>data_survey!CG628</f>
        <v>0</v>
      </c>
      <c r="W629" s="17">
        <f>data_survey!CE628</f>
        <v>1</v>
      </c>
      <c r="X629" s="17">
        <f>data_survey!CC628</f>
        <v>0</v>
      </c>
      <c r="Y629" s="17">
        <f>data_survey!CA628</f>
        <v>0</v>
      </c>
      <c r="Z629" s="17">
        <f>data_survey!BN628</f>
        <v>1</v>
      </c>
      <c r="AA629" s="17">
        <f>data_survey!BP628</f>
        <v>0</v>
      </c>
      <c r="AB629" s="17">
        <f>data_survey!BQ628</f>
        <v>1</v>
      </c>
      <c r="AC629" s="17">
        <f>data_survey!BT628</f>
        <v>1</v>
      </c>
      <c r="AD629" s="17">
        <f>data_survey!CU628</f>
        <v>1</v>
      </c>
      <c r="AE629" s="17">
        <f>data_survey!CV628</f>
        <v>0</v>
      </c>
      <c r="AF629" s="17">
        <f>data_survey!CW628</f>
        <v>0</v>
      </c>
      <c r="AG629" s="17">
        <f>data_survey!CO628</f>
        <v>1</v>
      </c>
      <c r="AH629" s="17">
        <f>data_survey!DA628</f>
        <v>0</v>
      </c>
      <c r="AI629" s="17">
        <f>data_survey!DC628</f>
        <v>0</v>
      </c>
      <c r="AJ629" s="17">
        <f>data_survey!DQ628</f>
        <v>0</v>
      </c>
      <c r="AK629" s="17">
        <f>data_survey!DF628</f>
        <v>1</v>
      </c>
      <c r="AL629" s="17">
        <f>if(AK629=1, data_survey!DN628, 0)</f>
        <v>1.5</v>
      </c>
      <c r="AM629" s="17">
        <f>data_survey!CM628</f>
        <v>0.75</v>
      </c>
      <c r="AN629" s="17">
        <f>data_survey!DH628</f>
        <v>0</v>
      </c>
      <c r="AO629" s="17">
        <f>data_survey!DJ628</f>
        <v>0</v>
      </c>
      <c r="AP629" s="17">
        <f>data_survey!DL628</f>
        <v>0</v>
      </c>
      <c r="AQ629" s="17">
        <f>data_survey!BC628</f>
        <v>2</v>
      </c>
      <c r="AR629" s="17">
        <f>data_survey!BD628</f>
        <v>1</v>
      </c>
      <c r="AS629" s="17">
        <f>data_survey!BE628</f>
        <v>2</v>
      </c>
      <c r="AT629" s="17">
        <f>data_survey!BF628</f>
        <v>2</v>
      </c>
      <c r="AU629" s="17">
        <f>data_survey!BG628</f>
        <v>1</v>
      </c>
      <c r="AV629" s="17">
        <f>data_survey!BH628</f>
        <v>1</v>
      </c>
      <c r="AW629" s="17">
        <f>data_survey!BI628</f>
        <v>1</v>
      </c>
      <c r="AX629" s="17">
        <f>data_survey!AP628</f>
        <v>2</v>
      </c>
      <c r="AY629" s="17">
        <f>data_survey!AQ628</f>
        <v>1</v>
      </c>
      <c r="AZ629" s="17">
        <f>data_survey!AR628</f>
        <v>2</v>
      </c>
      <c r="BA629" s="17">
        <f>data_survey!AS628</f>
        <v>1</v>
      </c>
      <c r="BB629" s="17">
        <f>data_survey!AT628</f>
        <v>1</v>
      </c>
      <c r="BC629" s="17">
        <f>data_survey!AU628</f>
        <v>2</v>
      </c>
      <c r="BD629" s="17">
        <f>data_survey!AV628</f>
        <v>2</v>
      </c>
      <c r="BE629" s="17">
        <f>data_survey!AW628</f>
        <v>2</v>
      </c>
      <c r="BF629" s="17">
        <f>data_survey!AX628</f>
        <v>1</v>
      </c>
      <c r="BG629" s="17"/>
    </row>
    <row r="630">
      <c r="A630" s="17">
        <f>if(data_survey!C629="Nam", 0, 1)</f>
        <v>1</v>
      </c>
      <c r="B630" s="17">
        <f>IFERROR(__xludf.DUMMYFUNCTION("LET(
  t, LOWER(TRIM(data_survey!E629)),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630" s="17">
        <f>IFERROR(__xludf.DUMMYFUNCTION("LET(
  t, LOWER(TRIM(data_survey!G629)),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30" s="17">
        <f>IFERROR(__xludf.DUMMYFUNCTION("LET(
  text, LOWER(data_survey!I629),
  IFERROR(
    IFS(
      REGEXMATCH(text,""ở cùng gia đình|ở trọ cùng gia đình""), 0,
      REGEXMATCH(text,""thuê trọ""), 1,
      REGEXMATCH(text,""ở ktx""), 2,
      REGEXMATCH(text,""có nhà tại khu vực đang học|c"&amp;"ó nhà|ở riêng tại chung cư""), 3,
      REGEXMATCH(text,""ở nhà người quen""), 4
    ),
  -1)
)"),1.0)</f>
        <v>1</v>
      </c>
      <c r="E630" s="17">
        <f>IFERROR(__xludf.DUMMYFUNCTION("LET(
  t, LOWER(TRIM(data_survey!K629)),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30" s="17">
        <f>IFERROR(__xludf.DUMMYFUNCTION("LET(
  t, LOWER(TRIM(data_survey!M629)),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30" s="17">
        <f>if(data_survey!O629="Có", 1, 0)</f>
        <v>1</v>
      </c>
      <c r="H630" s="17">
        <f>if(data_survey!R629="", 0, data_survey!R629)</f>
        <v>1</v>
      </c>
      <c r="I630" s="17">
        <f>data_survey!W629</f>
        <v>15</v>
      </c>
      <c r="J630" s="17">
        <f>if(data_survey!AF629="Không áp lực", 0, if(data_survey!AF629="Có chút áp lực", 1, if(data_survey!AF629="Áp lực nhiều", 2, 3)))</f>
        <v>2</v>
      </c>
      <c r="K630" s="17">
        <f>SWITCH(data_survey!AG629,
 "Không ảnh hưởng",0,
 "Có chút ảnh hưởng",1,
 "Ảnh hưởng nhiều",2,
 "Ảnh hưởng rất nhiều",3)</f>
        <v>1</v>
      </c>
      <c r="L630" s="17">
        <f>SWITCH(data_survey!AD629,
 "Không",0,
 "Có một chút",1,
 "Rất lo lắng",2)</f>
        <v>1</v>
      </c>
      <c r="M630" s="17">
        <f>SWITCH(data_survey!AE629,
 "Không",0,
 "Có một chút",1,
 "Nhiều",2)</f>
        <v>0</v>
      </c>
      <c r="N630" s="17">
        <f>data_survey!BV629</f>
        <v>4</v>
      </c>
      <c r="O630" s="17">
        <f>SWITCH(data_survey!BY629,
 "Không",0,
 "Có",1,
 "Nhiều",2)</f>
        <v>0</v>
      </c>
      <c r="P630" s="17">
        <f>if(data_survey!BW629="Không", 0, 1)</f>
        <v>0</v>
      </c>
      <c r="Q630" s="17">
        <f>IF(OR(
ISNUMBER(SEARCH("cha",data_survey!BX629)),
ISNUMBER(SEARCH("mẹ",data_survey!BX629)),
ISNUMBER(SEARCH("ba mẹ",data_survey!BX629)),
ISNUMBER(SEARCH("bame",data_survey!BX629)),
ISNUMBER(SEARCH("gia đình",data_survey!BX629)),
ISNUMBER(SEARCH("chị",data_survey!BX629)),
ISNUMBER(SEARCH("anh",data_survey!BX629)),
ISNUMBER(SEARCH("ông bà",data_survey!BX629)),
ISNUMBER(SEARCH("giám hộ",data_survey!BX629))
),1,
IF(OR(
ISNUMBER(SEARCH("bản thân",data_survey!BX629)),
ISNUMBER(SEARCH("tự mình",data_survey!BX629)),
ISNUMBER(SEARCH("tự bản thân",data_survey!BX629)),
ISNUMBER(SEARCH("tiền đi làm",data_survey!BX629)),
ISNUMBER(SEARCH("nghiên cứu khoa học",data_survey!BX629)),
ISNUMBER(SEARCH("một nửa lo",data_survey!BX629))
),2,
IF(OR(
ISNUMBER(SEARCH("học bổng",data_survey!BX629)),
ISNUMBER(SEARCH("giảm học phí",data_survey!BX629)),
ISNUMBER(SEARCH("không cần HP",data_survey!BX629)),
ISNUMBER(SEARCH("sư phạm",data_survey!BX629))
),3,4)))</f>
        <v>3</v>
      </c>
      <c r="R630" s="17">
        <f>data_survey!AN629</f>
        <v>0</v>
      </c>
      <c r="S630" s="17">
        <f>data_survey!AJ629</f>
        <v>1</v>
      </c>
      <c r="T630" s="17">
        <f>data_survey!AJ629</f>
        <v>1</v>
      </c>
      <c r="U630" s="17">
        <f>data_survey!CI629</f>
        <v>0</v>
      </c>
      <c r="V630" s="17">
        <f>data_survey!CG629</f>
        <v>1</v>
      </c>
      <c r="W630" s="17">
        <f>data_survey!CE629</f>
        <v>1</v>
      </c>
      <c r="X630" s="17">
        <f>data_survey!CC629</f>
        <v>1</v>
      </c>
      <c r="Y630" s="17">
        <f>data_survey!CA629</f>
        <v>1</v>
      </c>
      <c r="Z630" s="17">
        <f>data_survey!BN629</f>
        <v>3</v>
      </c>
      <c r="AA630" s="17">
        <f>data_survey!BP629</f>
        <v>0</v>
      </c>
      <c r="AB630" s="17">
        <f>data_survey!BQ629</f>
        <v>4</v>
      </c>
      <c r="AC630" s="17">
        <f>data_survey!BT629</f>
        <v>0</v>
      </c>
      <c r="AD630" s="17">
        <f>data_survey!CU629</f>
        <v>1</v>
      </c>
      <c r="AE630" s="17">
        <f>data_survey!CV629</f>
        <v>1</v>
      </c>
      <c r="AF630" s="17">
        <f>data_survey!CW629</f>
        <v>1</v>
      </c>
      <c r="AG630" s="17">
        <f>data_survey!CO629</f>
        <v>0</v>
      </c>
      <c r="AH630" s="17">
        <f>data_survey!DA629</f>
        <v>0</v>
      </c>
      <c r="AI630" s="17">
        <f>data_survey!DC629</f>
        <v>0</v>
      </c>
      <c r="AJ630" s="17">
        <f>data_survey!DQ629</f>
        <v>0</v>
      </c>
      <c r="AK630" s="17">
        <f>data_survey!DF629</f>
        <v>1</v>
      </c>
      <c r="AL630" s="17">
        <f>if(AK630=1, data_survey!DN629, 0)</f>
        <v>0.5</v>
      </c>
      <c r="AM630" s="17">
        <f>data_survey!CM629</f>
        <v>3.5</v>
      </c>
      <c r="AN630" s="17">
        <f>data_survey!DH629</f>
        <v>0</v>
      </c>
      <c r="AO630" s="17">
        <f>data_survey!DJ629</f>
        <v>0</v>
      </c>
      <c r="AP630" s="17">
        <f>data_survey!DL629</f>
        <v>0</v>
      </c>
      <c r="AQ630" s="17">
        <f>data_survey!BC629</f>
        <v>2</v>
      </c>
      <c r="AR630" s="17">
        <f>data_survey!BD629</f>
        <v>2</v>
      </c>
      <c r="AS630" s="17">
        <f>data_survey!BE629</f>
        <v>4</v>
      </c>
      <c r="AT630" s="17">
        <f>data_survey!BF629</f>
        <v>2</v>
      </c>
      <c r="AU630" s="17">
        <f>data_survey!BG629</f>
        <v>4</v>
      </c>
      <c r="AV630" s="17">
        <f>data_survey!BH629</f>
        <v>2</v>
      </c>
      <c r="AW630" s="17">
        <f>data_survey!BI629</f>
        <v>1</v>
      </c>
      <c r="AX630" s="17">
        <f>data_survey!AP629</f>
        <v>3</v>
      </c>
      <c r="AY630" s="17">
        <f>data_survey!AQ629</f>
        <v>2</v>
      </c>
      <c r="AZ630" s="17">
        <f>data_survey!AR629</f>
        <v>4</v>
      </c>
      <c r="BA630" s="17">
        <f>data_survey!AS629</f>
        <v>3</v>
      </c>
      <c r="BB630" s="17">
        <f>data_survey!AT629</f>
        <v>1</v>
      </c>
      <c r="BC630" s="17">
        <f>data_survey!AU629</f>
        <v>2</v>
      </c>
      <c r="BD630" s="17">
        <f>data_survey!AV629</f>
        <v>3</v>
      </c>
      <c r="BE630" s="17">
        <f>data_survey!AW629</f>
        <v>1</v>
      </c>
      <c r="BF630" s="17">
        <f>data_survey!AX629</f>
        <v>1</v>
      </c>
      <c r="BG630" s="17"/>
    </row>
    <row r="631">
      <c r="A631" s="17">
        <f>if(data_survey!C630="Nam", 0, 1)</f>
        <v>0</v>
      </c>
      <c r="B631" s="17">
        <f>IFERROR(__xludf.DUMMYFUNCTION("LET(
  t, LOWER(TRIM(data_survey!E630)),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31" s="17">
        <f>IFERROR(__xludf.DUMMYFUNCTION("LET(
  t, LOWER(TRIM(data_survey!G630)),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31" s="17">
        <f>IFERROR(__xludf.DUMMYFUNCTION("LET(
  text, LOWER(data_survey!I630),
  IFERROR(
    IFS(
      REGEXMATCH(text,""ở cùng gia đình|ở trọ cùng gia đình""), 0,
      REGEXMATCH(text,""thuê trọ""), 1,
      REGEXMATCH(text,""ở ktx""), 2,
      REGEXMATCH(text,""có nhà tại khu vực đang học|c"&amp;"ó nhà|ở riêng tại chung cư""), 3,
      REGEXMATCH(text,""ở nhà người quen""), 4
    ),
  -1)
)"),0.0)</f>
        <v>0</v>
      </c>
      <c r="E631" s="17">
        <f>IFERROR(__xludf.DUMMYFUNCTION("LET(
  t, LOWER(TRIM(data_survey!K630)),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31" s="17">
        <f>IFERROR(__xludf.DUMMYFUNCTION("LET(
  t, LOWER(TRIM(data_survey!M630)),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31" s="17">
        <f>if(data_survey!O630="Có", 1, 0)</f>
        <v>0</v>
      </c>
      <c r="H631" s="17">
        <f>if(data_survey!R630="", 0, data_survey!R630)</f>
        <v>0</v>
      </c>
      <c r="I631" s="17">
        <f>data_survey!W630</f>
        <v>0</v>
      </c>
      <c r="J631" s="17">
        <f>if(data_survey!AF630="Không áp lực", 0, if(data_survey!AF630="Có chút áp lực", 1, if(data_survey!AF630="Áp lực nhiều", 2, 3)))</f>
        <v>2</v>
      </c>
      <c r="K631" s="17">
        <f>SWITCH(data_survey!AG630,
 "Không ảnh hưởng",0,
 "Có chút ảnh hưởng",1,
 "Ảnh hưởng nhiều",2,
 "Ảnh hưởng rất nhiều",3)</f>
        <v>2</v>
      </c>
      <c r="L631" s="17">
        <f>SWITCH(data_survey!AD630,
 "Không",0,
 "Có một chút",1,
 "Rất lo lắng",2)</f>
        <v>1</v>
      </c>
      <c r="M631" s="17">
        <f>SWITCH(data_survey!AE630,
 "Không",0,
 "Có một chút",1,
 "Nhiều",2)</f>
        <v>1</v>
      </c>
      <c r="N631" s="17">
        <f>data_survey!BV630</f>
        <v>1</v>
      </c>
      <c r="O631" s="17">
        <f>SWITCH(data_survey!BY630,
 "Không",0,
 "Có",1,
 "Nhiều",2)</f>
        <v>1</v>
      </c>
      <c r="P631" s="17">
        <f>if(data_survey!BW630="Không", 0, 1)</f>
        <v>1</v>
      </c>
      <c r="Q631" s="17">
        <f>IF(OR(
ISNUMBER(SEARCH("cha",data_survey!BX630)),
ISNUMBER(SEARCH("mẹ",data_survey!BX630)),
ISNUMBER(SEARCH("ba mẹ",data_survey!BX630)),
ISNUMBER(SEARCH("bame",data_survey!BX630)),
ISNUMBER(SEARCH("gia đình",data_survey!BX630)),
ISNUMBER(SEARCH("chị",data_survey!BX630)),
ISNUMBER(SEARCH("anh",data_survey!BX630)),
ISNUMBER(SEARCH("ông bà",data_survey!BX630)),
ISNUMBER(SEARCH("giám hộ",data_survey!BX630))
),1,
IF(OR(
ISNUMBER(SEARCH("bản thân",data_survey!BX630)),
ISNUMBER(SEARCH("tự mình",data_survey!BX630)),
ISNUMBER(SEARCH("tự bản thân",data_survey!BX630)),
ISNUMBER(SEARCH("tiền đi làm",data_survey!BX630)),
ISNUMBER(SEARCH("nghiên cứu khoa học",data_survey!BX630)),
ISNUMBER(SEARCH("một nửa lo",data_survey!BX630))
),2,
IF(OR(
ISNUMBER(SEARCH("học bổng",data_survey!BX630)),
ISNUMBER(SEARCH("giảm học phí",data_survey!BX630)),
ISNUMBER(SEARCH("không cần HP",data_survey!BX630)),
ISNUMBER(SEARCH("sư phạm",data_survey!BX630))
),3,4)))</f>
        <v>1</v>
      </c>
      <c r="R631" s="17">
        <f>data_survey!AN630</f>
        <v>0</v>
      </c>
      <c r="S631" s="17">
        <f>data_survey!AJ630</f>
        <v>1</v>
      </c>
      <c r="T631" s="17">
        <f>data_survey!AJ630</f>
        <v>1</v>
      </c>
      <c r="U631" s="17">
        <f>data_survey!CI630</f>
        <v>2</v>
      </c>
      <c r="V631" s="17">
        <f>data_survey!CG630</f>
        <v>2</v>
      </c>
      <c r="W631" s="17">
        <f>data_survey!CE630</f>
        <v>2</v>
      </c>
      <c r="X631" s="17">
        <f>data_survey!CC630</f>
        <v>0</v>
      </c>
      <c r="Y631" s="17">
        <f>data_survey!CA630</f>
        <v>1</v>
      </c>
      <c r="Z631" s="17">
        <f>data_survey!BN630</f>
        <v>1</v>
      </c>
      <c r="AA631" s="17">
        <f>data_survey!BP630</f>
        <v>0</v>
      </c>
      <c r="AB631" s="17">
        <f>data_survey!BQ630</f>
        <v>2</v>
      </c>
      <c r="AC631" s="17">
        <f>data_survey!BT630</f>
        <v>0</v>
      </c>
      <c r="AD631" s="17">
        <f>data_survey!CU630</f>
        <v>0</v>
      </c>
      <c r="AE631" s="17">
        <f>data_survey!CV630</f>
        <v>0</v>
      </c>
      <c r="AF631" s="17">
        <f>data_survey!CW630</f>
        <v>0</v>
      </c>
      <c r="AG631" s="17">
        <f>data_survey!CO630</f>
        <v>0</v>
      </c>
      <c r="AH631" s="17">
        <f>data_survey!DA630</f>
        <v>0</v>
      </c>
      <c r="AI631" s="17">
        <f>data_survey!DC630</f>
        <v>0</v>
      </c>
      <c r="AJ631" s="17">
        <f>data_survey!DQ630</f>
        <v>0</v>
      </c>
      <c r="AK631" s="17">
        <f>data_survey!DF630</f>
        <v>1</v>
      </c>
      <c r="AL631" s="17">
        <f>if(AK631=1, data_survey!DN630, 0)</f>
        <v>0.5</v>
      </c>
      <c r="AM631" s="17">
        <f>data_survey!CM630</f>
        <v>1.5</v>
      </c>
      <c r="AN631" s="17">
        <f>data_survey!DH630</f>
        <v>1</v>
      </c>
      <c r="AO631" s="17">
        <f>data_survey!DJ630</f>
        <v>0</v>
      </c>
      <c r="AP631" s="17">
        <f>data_survey!DL630</f>
        <v>0</v>
      </c>
      <c r="AQ631" s="17">
        <f>data_survey!BC630</f>
        <v>3</v>
      </c>
      <c r="AR631" s="17">
        <f>data_survey!BD630</f>
        <v>1</v>
      </c>
      <c r="AS631" s="17">
        <f>data_survey!BE630</f>
        <v>3</v>
      </c>
      <c r="AT631" s="17">
        <f>data_survey!BF630</f>
        <v>1</v>
      </c>
      <c r="AU631" s="17">
        <f>data_survey!BG630</f>
        <v>3</v>
      </c>
      <c r="AV631" s="17">
        <f>data_survey!BH630</f>
        <v>1</v>
      </c>
      <c r="AW631" s="17">
        <f>data_survey!BI630</f>
        <v>1</v>
      </c>
      <c r="AX631" s="17">
        <f>data_survey!AP630</f>
        <v>2</v>
      </c>
      <c r="AY631" s="17">
        <f>data_survey!AQ630</f>
        <v>2</v>
      </c>
      <c r="AZ631" s="17">
        <f>data_survey!AR630</f>
        <v>3</v>
      </c>
      <c r="BA631" s="17">
        <f>data_survey!AS630</f>
        <v>3</v>
      </c>
      <c r="BB631" s="17">
        <f>data_survey!AT630</f>
        <v>2</v>
      </c>
      <c r="BC631" s="17">
        <f>data_survey!AU630</f>
        <v>3</v>
      </c>
      <c r="BD631" s="17">
        <f>data_survey!AV630</f>
        <v>2</v>
      </c>
      <c r="BE631" s="17">
        <f>data_survey!AW630</f>
        <v>2</v>
      </c>
      <c r="BF631" s="17">
        <f>data_survey!AX630</f>
        <v>1</v>
      </c>
      <c r="BG631" s="17"/>
    </row>
    <row r="632">
      <c r="A632" s="17">
        <f>if(data_survey!C631="Nam", 0, 1)</f>
        <v>1</v>
      </c>
      <c r="B632" s="17">
        <f>IFERROR(__xludf.DUMMYFUNCTION("LET(
  t, LOWER(TRIM(data_survey!E631)),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32" s="17">
        <f>IFERROR(__xludf.DUMMYFUNCTION("LET(
  t, LOWER(TRIM(data_survey!G631)),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32" s="17">
        <f>IFERROR(__xludf.DUMMYFUNCTION("LET(
  text, LOWER(data_survey!I631),
  IFERROR(
    IFS(
      REGEXMATCH(text,""ở cùng gia đình|ở trọ cùng gia đình""), 0,
      REGEXMATCH(text,""thuê trọ""), 1,
      REGEXMATCH(text,""ở ktx""), 2,
      REGEXMATCH(text,""có nhà tại khu vực đang học|c"&amp;"ó nhà|ở riêng tại chung cư""), 3,
      REGEXMATCH(text,""ở nhà người quen""), 4
    ),
  -1)
)"),1.0)</f>
        <v>1</v>
      </c>
      <c r="E632" s="17">
        <f>IFERROR(__xludf.DUMMYFUNCTION("LET(
  t, LOWER(TRIM(data_survey!K631)),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32" s="17">
        <f>IFERROR(__xludf.DUMMYFUNCTION("LET(
  t, LOWER(TRIM(data_survey!M631)),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32" s="17">
        <f>if(data_survey!O631="Có", 1, 0)</f>
        <v>0</v>
      </c>
      <c r="H632" s="17">
        <f>if(data_survey!R631="", 0, data_survey!R631)</f>
        <v>0</v>
      </c>
      <c r="I632" s="17">
        <f>data_survey!W631</f>
        <v>0</v>
      </c>
      <c r="J632" s="17">
        <f>if(data_survey!AF631="Không áp lực", 0, if(data_survey!AF631="Có chút áp lực", 1, if(data_survey!AF631="Áp lực nhiều", 2, 3)))</f>
        <v>3</v>
      </c>
      <c r="K632" s="17">
        <f>SWITCH(data_survey!AG631,
 "Không ảnh hưởng",0,
 "Có chút ảnh hưởng",1,
 "Ảnh hưởng nhiều",2,
 "Ảnh hưởng rất nhiều",3)</f>
        <v>2</v>
      </c>
      <c r="L632" s="17">
        <f>SWITCH(data_survey!AD631,
 "Không",0,
 "Có một chút",1,
 "Rất lo lắng",2)</f>
        <v>2</v>
      </c>
      <c r="M632" s="17">
        <f>SWITCH(data_survey!AE631,
 "Không",0,
 "Có một chút",1,
 "Nhiều",2)</f>
        <v>1</v>
      </c>
      <c r="N632" s="17">
        <f>data_survey!BV631</f>
        <v>2</v>
      </c>
      <c r="O632" s="17">
        <f>SWITCH(data_survey!BY631,
 "Không",0,
 "Có",1,
 "Nhiều",2)</f>
        <v>1</v>
      </c>
      <c r="P632" s="17">
        <f>if(data_survey!BW631="Không", 0, 1)</f>
        <v>1</v>
      </c>
      <c r="Q632" s="17">
        <f>IF(OR(
ISNUMBER(SEARCH("cha",data_survey!BX631)),
ISNUMBER(SEARCH("mẹ",data_survey!BX631)),
ISNUMBER(SEARCH("ba mẹ",data_survey!BX631)),
ISNUMBER(SEARCH("bame",data_survey!BX631)),
ISNUMBER(SEARCH("gia đình",data_survey!BX631)),
ISNUMBER(SEARCH("chị",data_survey!BX631)),
ISNUMBER(SEARCH("anh",data_survey!BX631)),
ISNUMBER(SEARCH("ông bà",data_survey!BX631)),
ISNUMBER(SEARCH("giám hộ",data_survey!BX631))
),1,
IF(OR(
ISNUMBER(SEARCH("bản thân",data_survey!BX631)),
ISNUMBER(SEARCH("tự mình",data_survey!BX631)),
ISNUMBER(SEARCH("tự bản thân",data_survey!BX631)),
ISNUMBER(SEARCH("tiền đi làm",data_survey!BX631)),
ISNUMBER(SEARCH("nghiên cứu khoa học",data_survey!BX631)),
ISNUMBER(SEARCH("một nửa lo",data_survey!BX631))
),2,
IF(OR(
ISNUMBER(SEARCH("học bổng",data_survey!BX631)),
ISNUMBER(SEARCH("giảm học phí",data_survey!BX631)),
ISNUMBER(SEARCH("không cần HP",data_survey!BX631)),
ISNUMBER(SEARCH("sư phạm",data_survey!BX631))
),3,4)))</f>
        <v>1</v>
      </c>
      <c r="R632" s="17">
        <f>data_survey!AN631</f>
        <v>0</v>
      </c>
      <c r="S632" s="17">
        <f>data_survey!AJ631</f>
        <v>2</v>
      </c>
      <c r="T632" s="17">
        <f>data_survey!AJ631</f>
        <v>2</v>
      </c>
      <c r="U632" s="17">
        <f>data_survey!CI631</f>
        <v>0</v>
      </c>
      <c r="V632" s="17">
        <f>data_survey!CG631</f>
        <v>0</v>
      </c>
      <c r="W632" s="17">
        <f>data_survey!CE631</f>
        <v>0</v>
      </c>
      <c r="X632" s="17">
        <f>data_survey!CC631</f>
        <v>1</v>
      </c>
      <c r="Y632" s="17">
        <f>data_survey!CA631</f>
        <v>1</v>
      </c>
      <c r="Z632" s="17">
        <f>data_survey!BN631</f>
        <v>1</v>
      </c>
      <c r="AA632" s="17">
        <f>data_survey!BP631</f>
        <v>0</v>
      </c>
      <c r="AB632" s="17">
        <f>data_survey!BQ631</f>
        <v>1</v>
      </c>
      <c r="AC632" s="17">
        <f>data_survey!BT631</f>
        <v>0</v>
      </c>
      <c r="AD632" s="17">
        <f>data_survey!CU631</f>
        <v>0</v>
      </c>
      <c r="AE632" s="17">
        <f>data_survey!CV631</f>
        <v>0</v>
      </c>
      <c r="AF632" s="17">
        <f>data_survey!CW631</f>
        <v>0</v>
      </c>
      <c r="AG632" s="17">
        <f>data_survey!CO631</f>
        <v>1</v>
      </c>
      <c r="AH632" s="17">
        <f>data_survey!DA631</f>
        <v>1</v>
      </c>
      <c r="AI632" s="17">
        <f>data_survey!DC631</f>
        <v>1</v>
      </c>
      <c r="AJ632" s="17">
        <f>data_survey!DQ631</f>
        <v>0</v>
      </c>
      <c r="AK632" s="17">
        <f>data_survey!DF631</f>
        <v>1</v>
      </c>
      <c r="AL632" s="17">
        <f>if(AK632=1, data_survey!DN631, 0)</f>
        <v>0.5</v>
      </c>
      <c r="AM632" s="17">
        <f>data_survey!CM631</f>
        <v>6</v>
      </c>
      <c r="AN632" s="17">
        <f>data_survey!DH631</f>
        <v>1</v>
      </c>
      <c r="AO632" s="17">
        <f>data_survey!DJ631</f>
        <v>0</v>
      </c>
      <c r="AP632" s="17">
        <f>data_survey!DL631</f>
        <v>0</v>
      </c>
      <c r="AQ632" s="17">
        <f>data_survey!BC631</f>
        <v>2</v>
      </c>
      <c r="AR632" s="17">
        <f>data_survey!BD631</f>
        <v>2</v>
      </c>
      <c r="AS632" s="17">
        <f>data_survey!BE631</f>
        <v>2</v>
      </c>
      <c r="AT632" s="17">
        <f>data_survey!BF631</f>
        <v>2</v>
      </c>
      <c r="AU632" s="17">
        <f>data_survey!BG631</f>
        <v>4</v>
      </c>
      <c r="AV632" s="17">
        <f>data_survey!BH631</f>
        <v>1</v>
      </c>
      <c r="AW632" s="17">
        <f>data_survey!BI631</f>
        <v>1</v>
      </c>
      <c r="AX632" s="17">
        <f>data_survey!AP631</f>
        <v>4</v>
      </c>
      <c r="AY632" s="17">
        <f>data_survey!AQ631</f>
        <v>4</v>
      </c>
      <c r="AZ632" s="17">
        <f>data_survey!AR631</f>
        <v>1</v>
      </c>
      <c r="BA632" s="17">
        <f>data_survey!AS631</f>
        <v>4</v>
      </c>
      <c r="BB632" s="17">
        <f>data_survey!AT631</f>
        <v>1</v>
      </c>
      <c r="BC632" s="17">
        <f>data_survey!AU631</f>
        <v>3</v>
      </c>
      <c r="BD632" s="17">
        <f>data_survey!AV631</f>
        <v>3</v>
      </c>
      <c r="BE632" s="17">
        <f>data_survey!AW631</f>
        <v>1</v>
      </c>
      <c r="BF632" s="17">
        <f>data_survey!AX631</f>
        <v>2</v>
      </c>
      <c r="BG632" s="17"/>
    </row>
    <row r="633">
      <c r="A633" s="17">
        <f>if(data_survey!C632="Nam", 0, 1)</f>
        <v>1</v>
      </c>
      <c r="B633" s="17">
        <f>IFERROR(__xludf.DUMMYFUNCTION("LET(
  t, LOWER(TRIM(data_survey!E632)),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33" s="17">
        <f>IFERROR(__xludf.DUMMYFUNCTION("LET(
  t, LOWER(TRIM(data_survey!G632)),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33" s="17">
        <f>IFERROR(__xludf.DUMMYFUNCTION("LET(
  text, LOWER(data_survey!I632),
  IFERROR(
    IFS(
      REGEXMATCH(text,""ở cùng gia đình|ở trọ cùng gia đình""), 0,
      REGEXMATCH(text,""thuê trọ""), 1,
      REGEXMATCH(text,""ở ktx""), 2,
      REGEXMATCH(text,""có nhà tại khu vực đang học|c"&amp;"ó nhà|ở riêng tại chung cư""), 3,
      REGEXMATCH(text,""ở nhà người quen""), 4
    ),
  -1)
)"),0.0)</f>
        <v>0</v>
      </c>
      <c r="E633" s="17">
        <f>IFERROR(__xludf.DUMMYFUNCTION("LET(
  t, LOWER(TRIM(data_survey!K632)),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33" s="17">
        <f>IFERROR(__xludf.DUMMYFUNCTION("LET(
  t, LOWER(TRIM(data_survey!M632)),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33" s="17">
        <f>if(data_survey!O632="Có", 1, 0)</f>
        <v>0</v>
      </c>
      <c r="H633" s="17">
        <f>if(data_survey!R632="", 0, data_survey!R632)</f>
        <v>0</v>
      </c>
      <c r="I633" s="17">
        <f>data_survey!W632</f>
        <v>0</v>
      </c>
      <c r="J633" s="17">
        <f>if(data_survey!AF632="Không áp lực", 0, if(data_survey!AF632="Có chút áp lực", 1, if(data_survey!AF632="Áp lực nhiều", 2, 3)))</f>
        <v>1</v>
      </c>
      <c r="K633" s="17">
        <f>SWITCH(data_survey!AG632,
 "Không ảnh hưởng",0,
 "Có chút ảnh hưởng",1,
 "Ảnh hưởng nhiều",2,
 "Ảnh hưởng rất nhiều",3)</f>
        <v>1</v>
      </c>
      <c r="L633" s="17">
        <f>SWITCH(data_survey!AD632,
 "Không",0,
 "Có một chút",1,
 "Rất lo lắng",2)</f>
        <v>2</v>
      </c>
      <c r="M633" s="17">
        <f>SWITCH(data_survey!AE632,
 "Không",0,
 "Có một chút",1,
 "Nhiều",2)</f>
        <v>0</v>
      </c>
      <c r="N633" s="17">
        <f>data_survey!BV632</f>
        <v>1</v>
      </c>
      <c r="O633" s="17">
        <f>SWITCH(data_survey!BY632,
 "Không",0,
 "Có",1,
 "Nhiều",2)</f>
        <v>1</v>
      </c>
      <c r="P633" s="17">
        <f>if(data_survey!BW632="Không", 0, 1)</f>
        <v>0</v>
      </c>
      <c r="Q633" s="17">
        <f>IF(OR(
ISNUMBER(SEARCH("cha",data_survey!BX632)),
ISNUMBER(SEARCH("mẹ",data_survey!BX632)),
ISNUMBER(SEARCH("ba mẹ",data_survey!BX632)),
ISNUMBER(SEARCH("bame",data_survey!BX632)),
ISNUMBER(SEARCH("gia đình",data_survey!BX632)),
ISNUMBER(SEARCH("chị",data_survey!BX632)),
ISNUMBER(SEARCH("anh",data_survey!BX632)),
ISNUMBER(SEARCH("ông bà",data_survey!BX632)),
ISNUMBER(SEARCH("giám hộ",data_survey!BX632))
),1,
IF(OR(
ISNUMBER(SEARCH("bản thân",data_survey!BX632)),
ISNUMBER(SEARCH("tự mình",data_survey!BX632)),
ISNUMBER(SEARCH("tự bản thân",data_survey!BX632)),
ISNUMBER(SEARCH("tiền đi làm",data_survey!BX632)),
ISNUMBER(SEARCH("nghiên cứu khoa học",data_survey!BX632)),
ISNUMBER(SEARCH("một nửa lo",data_survey!BX632))
),2,
IF(OR(
ISNUMBER(SEARCH("học bổng",data_survey!BX632)),
ISNUMBER(SEARCH("giảm học phí",data_survey!BX632)),
ISNUMBER(SEARCH("không cần HP",data_survey!BX632)),
ISNUMBER(SEARCH("sư phạm",data_survey!BX632))
),3,4)))</f>
        <v>1</v>
      </c>
      <c r="R633" s="17">
        <f>data_survey!AN632</f>
        <v>0</v>
      </c>
      <c r="S633" s="17">
        <f>data_survey!AJ632</f>
        <v>0</v>
      </c>
      <c r="T633" s="17">
        <f>data_survey!AJ632</f>
        <v>0</v>
      </c>
      <c r="U633" s="17">
        <f>data_survey!CI632</f>
        <v>1</v>
      </c>
      <c r="V633" s="17">
        <f>data_survey!CG632</f>
        <v>0</v>
      </c>
      <c r="W633" s="17">
        <f>data_survey!CE632</f>
        <v>1</v>
      </c>
      <c r="X633" s="17">
        <f>data_survey!CC632</f>
        <v>2</v>
      </c>
      <c r="Y633" s="17">
        <f>data_survey!CA632</f>
        <v>0</v>
      </c>
      <c r="Z633" s="17">
        <f>data_survey!BN632</f>
        <v>1</v>
      </c>
      <c r="AA633" s="17">
        <f>data_survey!BP632</f>
        <v>0</v>
      </c>
      <c r="AB633" s="17">
        <f>data_survey!BQ632</f>
        <v>6</v>
      </c>
      <c r="AC633" s="17">
        <f>data_survey!BT632</f>
        <v>0</v>
      </c>
      <c r="AD633" s="17">
        <f>data_survey!CU632</f>
        <v>0</v>
      </c>
      <c r="AE633" s="17">
        <f>data_survey!CV632</f>
        <v>0</v>
      </c>
      <c r="AF633" s="17">
        <f>data_survey!CW632</f>
        <v>0</v>
      </c>
      <c r="AG633" s="17">
        <f>data_survey!CO632</f>
        <v>0</v>
      </c>
      <c r="AH633" s="17">
        <f>data_survey!DA632</f>
        <v>0</v>
      </c>
      <c r="AI633" s="17">
        <f>data_survey!DC632</f>
        <v>0</v>
      </c>
      <c r="AJ633" s="17">
        <f>data_survey!DQ632</f>
        <v>0</v>
      </c>
      <c r="AK633" s="17">
        <f>data_survey!DF632</f>
        <v>0</v>
      </c>
      <c r="AL633" s="17">
        <f>if(AK633=1, data_survey!DN632, 0)</f>
        <v>0</v>
      </c>
      <c r="AM633" s="17">
        <f>data_survey!CM632</f>
        <v>6</v>
      </c>
      <c r="AN633" s="17">
        <f>data_survey!DH632</f>
        <v>1</v>
      </c>
      <c r="AO633" s="17">
        <f>data_survey!DJ632</f>
        <v>0</v>
      </c>
      <c r="AP633" s="17">
        <f>data_survey!DL632</f>
        <v>0</v>
      </c>
      <c r="AQ633" s="17">
        <f>data_survey!BC632</f>
        <v>1</v>
      </c>
      <c r="AR633" s="17">
        <f>data_survey!BD632</f>
        <v>1</v>
      </c>
      <c r="AS633" s="17">
        <f>data_survey!BE632</f>
        <v>1</v>
      </c>
      <c r="AT633" s="17">
        <f>data_survey!BF632</f>
        <v>1</v>
      </c>
      <c r="AU633" s="17">
        <f>data_survey!BG632</f>
        <v>1</v>
      </c>
      <c r="AV633" s="17">
        <f>data_survey!BH632</f>
        <v>1</v>
      </c>
      <c r="AW633" s="17">
        <f>data_survey!BI632</f>
        <v>1</v>
      </c>
      <c r="AX633" s="17">
        <f>data_survey!AP632</f>
        <v>1</v>
      </c>
      <c r="AY633" s="17">
        <f>data_survey!AQ632</f>
        <v>1</v>
      </c>
      <c r="AZ633" s="17">
        <f>data_survey!AR632</f>
        <v>1</v>
      </c>
      <c r="BA633" s="17">
        <f>data_survey!AS632</f>
        <v>1</v>
      </c>
      <c r="BB633" s="17">
        <f>data_survey!AT632</f>
        <v>1</v>
      </c>
      <c r="BC633" s="17">
        <f>data_survey!AU632</f>
        <v>1</v>
      </c>
      <c r="BD633" s="17">
        <f>data_survey!AV632</f>
        <v>1</v>
      </c>
      <c r="BE633" s="17">
        <f>data_survey!AW632</f>
        <v>1</v>
      </c>
      <c r="BF633" s="17">
        <f>data_survey!AX632</f>
        <v>1</v>
      </c>
      <c r="BG633" s="17"/>
    </row>
    <row r="634">
      <c r="A634" s="17">
        <f>if(data_survey!C633="Nam", 0, 1)</f>
        <v>1</v>
      </c>
      <c r="B634" s="17">
        <f>IFERROR(__xludf.DUMMYFUNCTION("LET(
  t, LOWER(TRIM(data_survey!E633)),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34" s="17">
        <f>IFERROR(__xludf.DUMMYFUNCTION("LET(
  t, LOWER(TRIM(data_survey!G633)),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34" s="17">
        <f>IFERROR(__xludf.DUMMYFUNCTION("LET(
  text, LOWER(data_survey!I633),
  IFERROR(
    IFS(
      REGEXMATCH(text,""ở cùng gia đình|ở trọ cùng gia đình""), 0,
      REGEXMATCH(text,""thuê trọ""), 1,
      REGEXMATCH(text,""ở ktx""), 2,
      REGEXMATCH(text,""có nhà tại khu vực đang học|c"&amp;"ó nhà|ở riêng tại chung cư""), 3,
      REGEXMATCH(text,""ở nhà người quen""), 4
    ),
  -1)
)"),0.0)</f>
        <v>0</v>
      </c>
      <c r="E634" s="17">
        <f>IFERROR(__xludf.DUMMYFUNCTION("LET(
  t, LOWER(TRIM(data_survey!K633)),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34" s="17">
        <f>IFERROR(__xludf.DUMMYFUNCTION("LET(
  t, LOWER(TRIM(data_survey!M633)),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34" s="17">
        <f>if(data_survey!O633="Có", 1, 0)</f>
        <v>0</v>
      </c>
      <c r="H634" s="17">
        <f>if(data_survey!R633="", 0, data_survey!R633)</f>
        <v>0</v>
      </c>
      <c r="I634" s="17">
        <f>data_survey!W633</f>
        <v>0</v>
      </c>
      <c r="J634" s="17">
        <f>if(data_survey!AF633="Không áp lực", 0, if(data_survey!AF633="Có chút áp lực", 1, if(data_survey!AF633="Áp lực nhiều", 2, 3)))</f>
        <v>1</v>
      </c>
      <c r="K634" s="17">
        <f>SWITCH(data_survey!AG633,
 "Không ảnh hưởng",0,
 "Có chút ảnh hưởng",1,
 "Ảnh hưởng nhiều",2,
 "Ảnh hưởng rất nhiều",3)</f>
        <v>1</v>
      </c>
      <c r="L634" s="17">
        <f>SWITCH(data_survey!AD633,
 "Không",0,
 "Có một chút",1,
 "Rất lo lắng",2)</f>
        <v>2</v>
      </c>
      <c r="M634" s="17">
        <f>SWITCH(data_survey!AE633,
 "Không",0,
 "Có một chút",1,
 "Nhiều",2)</f>
        <v>0</v>
      </c>
      <c r="N634" s="17">
        <f>data_survey!BV633</f>
        <v>3</v>
      </c>
      <c r="O634" s="17">
        <f>SWITCH(data_survey!BY633,
 "Không",0,
 "Có",1,
 "Nhiều",2)</f>
        <v>1</v>
      </c>
      <c r="P634" s="17">
        <f>if(data_survey!BW633="Không", 0, 1)</f>
        <v>0</v>
      </c>
      <c r="Q634" s="17">
        <f>IF(OR(
ISNUMBER(SEARCH("cha",data_survey!BX633)),
ISNUMBER(SEARCH("mẹ",data_survey!BX633)),
ISNUMBER(SEARCH("ba mẹ",data_survey!BX633)),
ISNUMBER(SEARCH("bame",data_survey!BX633)),
ISNUMBER(SEARCH("gia đình",data_survey!BX633)),
ISNUMBER(SEARCH("chị",data_survey!BX633)),
ISNUMBER(SEARCH("anh",data_survey!BX633)),
ISNUMBER(SEARCH("ông bà",data_survey!BX633)),
ISNUMBER(SEARCH("giám hộ",data_survey!BX633))
),1,
IF(OR(
ISNUMBER(SEARCH("bản thân",data_survey!BX633)),
ISNUMBER(SEARCH("tự mình",data_survey!BX633)),
ISNUMBER(SEARCH("tự bản thân",data_survey!BX633)),
ISNUMBER(SEARCH("tiền đi làm",data_survey!BX633)),
ISNUMBER(SEARCH("nghiên cứu khoa học",data_survey!BX633)),
ISNUMBER(SEARCH("một nửa lo",data_survey!BX633))
),2,
IF(OR(
ISNUMBER(SEARCH("học bổng",data_survey!BX633)),
ISNUMBER(SEARCH("giảm học phí",data_survey!BX633)),
ISNUMBER(SEARCH("không cần HP",data_survey!BX633)),
ISNUMBER(SEARCH("sư phạm",data_survey!BX633))
),3,4)))</f>
        <v>1</v>
      </c>
      <c r="R634" s="17">
        <f>data_survey!AN633</f>
        <v>2</v>
      </c>
      <c r="S634" s="17">
        <f>data_survey!AJ633</f>
        <v>1</v>
      </c>
      <c r="T634" s="17">
        <f>data_survey!AJ633</f>
        <v>1</v>
      </c>
      <c r="U634" s="17">
        <f>data_survey!CI633</f>
        <v>0</v>
      </c>
      <c r="V634" s="17">
        <f>data_survey!CG633</f>
        <v>0</v>
      </c>
      <c r="W634" s="17">
        <f>data_survey!CE633</f>
        <v>0</v>
      </c>
      <c r="X634" s="17">
        <f>data_survey!CC633</f>
        <v>1</v>
      </c>
      <c r="Y634" s="17">
        <f>data_survey!CA633</f>
        <v>0</v>
      </c>
      <c r="Z634" s="17">
        <f>data_survey!BN633</f>
        <v>3</v>
      </c>
      <c r="AA634" s="17">
        <f>data_survey!BP633</f>
        <v>1</v>
      </c>
      <c r="AB634" s="17">
        <f>data_survey!BQ633</f>
        <v>2</v>
      </c>
      <c r="AC634" s="17">
        <f>data_survey!BT633</f>
        <v>0</v>
      </c>
      <c r="AD634" s="17">
        <f>data_survey!CU633</f>
        <v>0</v>
      </c>
      <c r="AE634" s="17">
        <f>data_survey!CV633</f>
        <v>0</v>
      </c>
      <c r="AF634" s="17">
        <f>data_survey!CW633</f>
        <v>0</v>
      </c>
      <c r="AG634" s="17">
        <f>data_survey!CO633</f>
        <v>0</v>
      </c>
      <c r="AH634" s="17">
        <f>data_survey!DA633</f>
        <v>0</v>
      </c>
      <c r="AI634" s="17">
        <f>data_survey!DC633</f>
        <v>0</v>
      </c>
      <c r="AJ634" s="17">
        <f>data_survey!DQ633</f>
        <v>0</v>
      </c>
      <c r="AK634" s="17">
        <f>data_survey!DF633</f>
        <v>0</v>
      </c>
      <c r="AL634" s="17">
        <f>if(AK634=1, data_survey!DN633, 0)</f>
        <v>0</v>
      </c>
      <c r="AM634" s="17">
        <f>data_survey!CM633</f>
        <v>6</v>
      </c>
      <c r="AN634" s="17">
        <f>data_survey!DH633</f>
        <v>0</v>
      </c>
      <c r="AO634" s="17">
        <f>data_survey!DJ633</f>
        <v>0</v>
      </c>
      <c r="AP634" s="17">
        <f>data_survey!DL633</f>
        <v>0</v>
      </c>
      <c r="AQ634" s="17">
        <f>data_survey!BC633</f>
        <v>2</v>
      </c>
      <c r="AR634" s="17">
        <f>data_survey!BD633</f>
        <v>1</v>
      </c>
      <c r="AS634" s="17">
        <f>data_survey!BE633</f>
        <v>2</v>
      </c>
      <c r="AT634" s="17">
        <f>data_survey!BF633</f>
        <v>1</v>
      </c>
      <c r="AU634" s="17">
        <f>data_survey!BG633</f>
        <v>1</v>
      </c>
      <c r="AV634" s="17">
        <f>data_survey!BH633</f>
        <v>1</v>
      </c>
      <c r="AW634" s="17">
        <f>data_survey!BI633</f>
        <v>2</v>
      </c>
      <c r="AX634" s="17">
        <f>data_survey!AP633</f>
        <v>3</v>
      </c>
      <c r="AY634" s="17">
        <f>data_survey!AQ633</f>
        <v>2</v>
      </c>
      <c r="AZ634" s="17">
        <f>data_survey!AR633</f>
        <v>2</v>
      </c>
      <c r="BA634" s="17">
        <f>data_survey!AS633</f>
        <v>2</v>
      </c>
      <c r="BB634" s="17">
        <f>data_survey!AT633</f>
        <v>2</v>
      </c>
      <c r="BC634" s="17">
        <f>data_survey!AU633</f>
        <v>2</v>
      </c>
      <c r="BD634" s="17">
        <f>data_survey!AV633</f>
        <v>1</v>
      </c>
      <c r="BE634" s="17">
        <f>data_survey!AW633</f>
        <v>1</v>
      </c>
      <c r="BF634" s="17">
        <f>data_survey!AX633</f>
        <v>2</v>
      </c>
      <c r="BG634" s="17"/>
    </row>
    <row r="635">
      <c r="A635" s="17">
        <f>if(data_survey!C634="Nam", 0, 1)</f>
        <v>1</v>
      </c>
      <c r="B635" s="17">
        <f>IFERROR(__xludf.DUMMYFUNCTION("LET(
  t, LOWER(TRIM(data_survey!E634)),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35" s="17">
        <f>IFERROR(__xludf.DUMMYFUNCTION("LET(
  t, LOWER(TRIM(data_survey!G634)),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635" s="17">
        <f>IFERROR(__xludf.DUMMYFUNCTION("LET(
  text, LOWER(data_survey!I634),
  IFERROR(
    IFS(
      REGEXMATCH(text,""ở cùng gia đình|ở trọ cùng gia đình""), 0,
      REGEXMATCH(text,""thuê trọ""), 1,
      REGEXMATCH(text,""ở ktx""), 2,
      REGEXMATCH(text,""có nhà tại khu vực đang học|c"&amp;"ó nhà|ở riêng tại chung cư""), 3,
      REGEXMATCH(text,""ở nhà người quen""), 4
    ),
  -1)
)"),1.0)</f>
        <v>1</v>
      </c>
      <c r="E635" s="17">
        <f>IFERROR(__xludf.DUMMYFUNCTION("LET(
  t, LOWER(TRIM(data_survey!K634)),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35" s="17">
        <f>IFERROR(__xludf.DUMMYFUNCTION("LET(
  t, LOWER(TRIM(data_survey!M634)),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35" s="17">
        <f>if(data_survey!O634="Có", 1, 0)</f>
        <v>1</v>
      </c>
      <c r="H635" s="17">
        <f>if(data_survey!R634="", 0, data_survey!R634)</f>
        <v>1</v>
      </c>
      <c r="I635" s="17">
        <f>data_survey!W634</f>
        <v>15</v>
      </c>
      <c r="J635" s="17">
        <f>if(data_survey!AF634="Không áp lực", 0, if(data_survey!AF634="Có chút áp lực", 1, if(data_survey!AF634="Áp lực nhiều", 2, 3)))</f>
        <v>3</v>
      </c>
      <c r="K635" s="17">
        <f>SWITCH(data_survey!AG634,
 "Không ảnh hưởng",0,
 "Có chút ảnh hưởng",1,
 "Ảnh hưởng nhiều",2,
 "Ảnh hưởng rất nhiều",3)</f>
        <v>3</v>
      </c>
      <c r="L635" s="17">
        <f>SWITCH(data_survey!AD634,
 "Không",0,
 "Có một chút",1,
 "Rất lo lắng",2)</f>
        <v>2</v>
      </c>
      <c r="M635" s="17">
        <f>SWITCH(data_survey!AE634,
 "Không",0,
 "Có một chút",1,
 "Nhiều",2)</f>
        <v>1</v>
      </c>
      <c r="N635" s="17">
        <f>data_survey!BV634</f>
        <v>1</v>
      </c>
      <c r="O635" s="17">
        <f>SWITCH(data_survey!BY634,
 "Không",0,
 "Có",1,
 "Nhiều",2)</f>
        <v>1</v>
      </c>
      <c r="P635" s="17">
        <f>if(data_survey!BW634="Không", 0, 1)</f>
        <v>1</v>
      </c>
      <c r="Q635" s="17">
        <f>IF(OR(
ISNUMBER(SEARCH("cha",data_survey!BX634)),
ISNUMBER(SEARCH("mẹ",data_survey!BX634)),
ISNUMBER(SEARCH("ba mẹ",data_survey!BX634)),
ISNUMBER(SEARCH("bame",data_survey!BX634)),
ISNUMBER(SEARCH("gia đình",data_survey!BX634)),
ISNUMBER(SEARCH("chị",data_survey!BX634)),
ISNUMBER(SEARCH("anh",data_survey!BX634)),
ISNUMBER(SEARCH("ông bà",data_survey!BX634)),
ISNUMBER(SEARCH("giám hộ",data_survey!BX634))
),1,
IF(OR(
ISNUMBER(SEARCH("bản thân",data_survey!BX634)),
ISNUMBER(SEARCH("tự mình",data_survey!BX634)),
ISNUMBER(SEARCH("tự bản thân",data_survey!BX634)),
ISNUMBER(SEARCH("tiền đi làm",data_survey!BX634)),
ISNUMBER(SEARCH("nghiên cứu khoa học",data_survey!BX634)),
ISNUMBER(SEARCH("một nửa lo",data_survey!BX634))
),2,
IF(OR(
ISNUMBER(SEARCH("học bổng",data_survey!BX634)),
ISNUMBER(SEARCH("giảm học phí",data_survey!BX634)),
ISNUMBER(SEARCH("không cần HP",data_survey!BX634)),
ISNUMBER(SEARCH("sư phạm",data_survey!BX634))
),3,4)))</f>
        <v>1</v>
      </c>
      <c r="R635" s="17">
        <f>data_survey!AN634</f>
        <v>2</v>
      </c>
      <c r="S635" s="17">
        <f>data_survey!AJ634</f>
        <v>4</v>
      </c>
      <c r="T635" s="17">
        <f>data_survey!AJ634</f>
        <v>4</v>
      </c>
      <c r="U635" s="17">
        <f>data_survey!CI634</f>
        <v>2</v>
      </c>
      <c r="V635" s="17">
        <f>data_survey!CG634</f>
        <v>2</v>
      </c>
      <c r="W635" s="17">
        <f>data_survey!CE634</f>
        <v>2</v>
      </c>
      <c r="X635" s="17">
        <f>data_survey!CC634</f>
        <v>2</v>
      </c>
      <c r="Y635" s="17">
        <f>data_survey!CA634</f>
        <v>2</v>
      </c>
      <c r="Z635" s="17">
        <f>data_survey!BN634</f>
        <v>5</v>
      </c>
      <c r="AA635" s="17">
        <f>data_survey!BP634</f>
        <v>1</v>
      </c>
      <c r="AB635" s="17">
        <f>data_survey!BQ634</f>
        <v>6</v>
      </c>
      <c r="AC635" s="17">
        <f>data_survey!BT634</f>
        <v>1</v>
      </c>
      <c r="AD635" s="17">
        <f>data_survey!CU634</f>
        <v>0</v>
      </c>
      <c r="AE635" s="17">
        <f>data_survey!CV634</f>
        <v>0</v>
      </c>
      <c r="AF635" s="17">
        <f>data_survey!CW634</f>
        <v>1</v>
      </c>
      <c r="AG635" s="17">
        <f>data_survey!CO634</f>
        <v>0</v>
      </c>
      <c r="AH635" s="17">
        <f>data_survey!DA634</f>
        <v>1</v>
      </c>
      <c r="AI635" s="17">
        <f>data_survey!DC634</f>
        <v>1</v>
      </c>
      <c r="AJ635" s="17">
        <f>data_survey!DQ634</f>
        <v>0</v>
      </c>
      <c r="AK635" s="17">
        <f>data_survey!DF634</f>
        <v>0</v>
      </c>
      <c r="AL635" s="17">
        <f>if(AK635=1, data_survey!DN634, 0)</f>
        <v>0</v>
      </c>
      <c r="AM635" s="17">
        <f>data_survey!CM634</f>
        <v>3.5</v>
      </c>
      <c r="AN635" s="17">
        <f>data_survey!DH634</f>
        <v>0</v>
      </c>
      <c r="AO635" s="17">
        <f>data_survey!DJ634</f>
        <v>0</v>
      </c>
      <c r="AP635" s="17">
        <f>data_survey!DL634</f>
        <v>0</v>
      </c>
      <c r="AQ635" s="17">
        <f>data_survey!BC634</f>
        <v>2</v>
      </c>
      <c r="AR635" s="17">
        <f>data_survey!BD634</f>
        <v>4</v>
      </c>
      <c r="AS635" s="17">
        <f>data_survey!BE634</f>
        <v>4</v>
      </c>
      <c r="AT635" s="17">
        <f>data_survey!BF634</f>
        <v>4</v>
      </c>
      <c r="AU635" s="17">
        <f>data_survey!BG634</f>
        <v>4</v>
      </c>
      <c r="AV635" s="17">
        <f>data_survey!BH634</f>
        <v>1</v>
      </c>
      <c r="AW635" s="17">
        <f>data_survey!BI634</f>
        <v>2</v>
      </c>
      <c r="AX635" s="17">
        <f>data_survey!AP634</f>
        <v>2</v>
      </c>
      <c r="AY635" s="17">
        <f>data_survey!AQ634</f>
        <v>4</v>
      </c>
      <c r="AZ635" s="17">
        <f>data_survey!AR634</f>
        <v>2</v>
      </c>
      <c r="BA635" s="17">
        <f>data_survey!AS634</f>
        <v>4</v>
      </c>
      <c r="BB635" s="17">
        <f>data_survey!AT634</f>
        <v>4</v>
      </c>
      <c r="BC635" s="17">
        <f>data_survey!AU634</f>
        <v>4</v>
      </c>
      <c r="BD635" s="17">
        <f>data_survey!AV634</f>
        <v>2</v>
      </c>
      <c r="BE635" s="17">
        <f>data_survey!AW634</f>
        <v>2</v>
      </c>
      <c r="BF635" s="17">
        <f>data_survey!AX634</f>
        <v>4</v>
      </c>
      <c r="BG635" s="17"/>
    </row>
    <row r="636">
      <c r="A636" s="17">
        <f>if(data_survey!C635="Nam", 0, 1)</f>
        <v>1</v>
      </c>
      <c r="B636" s="17">
        <f>IFERROR(__xludf.DUMMYFUNCTION("LET(
  t, LOWER(TRIM(data_survey!E635)),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36" s="17">
        <f>IFERROR(__xludf.DUMMYFUNCTION("LET(
  t, LOWER(TRIM(data_survey!G635)),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36" s="17">
        <f>IFERROR(__xludf.DUMMYFUNCTION("LET(
  text, LOWER(data_survey!I635),
  IFERROR(
    IFS(
      REGEXMATCH(text,""ở cùng gia đình|ở trọ cùng gia đình""), 0,
      REGEXMATCH(text,""thuê trọ""), 1,
      REGEXMATCH(text,""ở ktx""), 2,
      REGEXMATCH(text,""có nhà tại khu vực đang học|c"&amp;"ó nhà|ở riêng tại chung cư""), 3,
      REGEXMATCH(text,""ở nhà người quen""), 4
    ),
  -1)
)"),0.0)</f>
        <v>0</v>
      </c>
      <c r="E636" s="17">
        <f>IFERROR(__xludf.DUMMYFUNCTION("LET(
  t, LOWER(TRIM(data_survey!K635)),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36" s="17">
        <f>IFERROR(__xludf.DUMMYFUNCTION("LET(
  t, LOWER(TRIM(data_survey!M635)),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36" s="17">
        <f>if(data_survey!O635="Có", 1, 0)</f>
        <v>0</v>
      </c>
      <c r="H636" s="17">
        <f>if(data_survey!R635="", 0, data_survey!R635)</f>
        <v>0</v>
      </c>
      <c r="I636" s="17">
        <f>data_survey!W635</f>
        <v>0</v>
      </c>
      <c r="J636" s="17">
        <f>if(data_survey!AF635="Không áp lực", 0, if(data_survey!AF635="Có chút áp lực", 1, if(data_survey!AF635="Áp lực nhiều", 2, 3)))</f>
        <v>1</v>
      </c>
      <c r="K636" s="17">
        <f>SWITCH(data_survey!AG635,
 "Không ảnh hưởng",0,
 "Có chút ảnh hưởng",1,
 "Ảnh hưởng nhiều",2,
 "Ảnh hưởng rất nhiều",3)</f>
        <v>0</v>
      </c>
      <c r="L636" s="17">
        <f>SWITCH(data_survey!AD635,
 "Không",0,
 "Có một chút",1,
 "Rất lo lắng",2)</f>
        <v>1</v>
      </c>
      <c r="M636" s="17">
        <f>SWITCH(data_survey!AE635,
 "Không",0,
 "Có một chút",1,
 "Nhiều",2)</f>
        <v>0</v>
      </c>
      <c r="N636" s="17">
        <f>data_survey!BV635</f>
        <v>4</v>
      </c>
      <c r="O636" s="17">
        <f>SWITCH(data_survey!BY635,
 "Không",0,
 "Có",1,
 "Nhiều",2)</f>
        <v>0</v>
      </c>
      <c r="P636" s="17">
        <f>if(data_survey!BW635="Không", 0, 1)</f>
        <v>0</v>
      </c>
      <c r="Q636" s="17">
        <f>IF(OR(
ISNUMBER(SEARCH("cha",data_survey!BX635)),
ISNUMBER(SEARCH("mẹ",data_survey!BX635)),
ISNUMBER(SEARCH("ba mẹ",data_survey!BX635)),
ISNUMBER(SEARCH("bame",data_survey!BX635)),
ISNUMBER(SEARCH("gia đình",data_survey!BX635)),
ISNUMBER(SEARCH("chị",data_survey!BX635)),
ISNUMBER(SEARCH("anh",data_survey!BX635)),
ISNUMBER(SEARCH("ông bà",data_survey!BX635)),
ISNUMBER(SEARCH("giám hộ",data_survey!BX635))
),1,
IF(OR(
ISNUMBER(SEARCH("bản thân",data_survey!BX635)),
ISNUMBER(SEARCH("tự mình",data_survey!BX635)),
ISNUMBER(SEARCH("tự bản thân",data_survey!BX635)),
ISNUMBER(SEARCH("tiền đi làm",data_survey!BX635)),
ISNUMBER(SEARCH("nghiên cứu khoa học",data_survey!BX635)),
ISNUMBER(SEARCH("một nửa lo",data_survey!BX635))
),2,
IF(OR(
ISNUMBER(SEARCH("học bổng",data_survey!BX635)),
ISNUMBER(SEARCH("giảm học phí",data_survey!BX635)),
ISNUMBER(SEARCH("không cần HP",data_survey!BX635)),
ISNUMBER(SEARCH("sư phạm",data_survey!BX635))
),3,4)))</f>
        <v>1</v>
      </c>
      <c r="R636" s="17">
        <f>data_survey!AN635</f>
        <v>0</v>
      </c>
      <c r="S636" s="17">
        <f>data_survey!AJ635</f>
        <v>1</v>
      </c>
      <c r="T636" s="17">
        <f>data_survey!AJ635</f>
        <v>1</v>
      </c>
      <c r="U636" s="17">
        <f>data_survey!CI635</f>
        <v>0</v>
      </c>
      <c r="V636" s="17">
        <f>data_survey!CG635</f>
        <v>0</v>
      </c>
      <c r="W636" s="17">
        <f>data_survey!CE635</f>
        <v>0</v>
      </c>
      <c r="X636" s="17">
        <f>data_survey!CC635</f>
        <v>0</v>
      </c>
      <c r="Y636" s="17">
        <f>data_survey!CA635</f>
        <v>0</v>
      </c>
      <c r="Z636" s="17">
        <f>data_survey!BN635</f>
        <v>1</v>
      </c>
      <c r="AA636" s="17">
        <f>data_survey!BP635</f>
        <v>0</v>
      </c>
      <c r="AB636" s="17">
        <f>data_survey!BQ635</f>
        <v>1</v>
      </c>
      <c r="AC636" s="17">
        <f>data_survey!BT635</f>
        <v>0</v>
      </c>
      <c r="AD636" s="17">
        <f>data_survey!CU635</f>
        <v>0</v>
      </c>
      <c r="AE636" s="17">
        <f>data_survey!CV635</f>
        <v>0</v>
      </c>
      <c r="AF636" s="17">
        <f>data_survey!CW635</f>
        <v>0</v>
      </c>
      <c r="AG636" s="17">
        <f>data_survey!CO635</f>
        <v>0</v>
      </c>
      <c r="AH636" s="17">
        <f>data_survey!DA635</f>
        <v>0</v>
      </c>
      <c r="AI636" s="17">
        <f>data_survey!DC635</f>
        <v>0</v>
      </c>
      <c r="AJ636" s="17">
        <f>data_survey!DQ635</f>
        <v>0</v>
      </c>
      <c r="AK636" s="17">
        <f>data_survey!DF635</f>
        <v>0</v>
      </c>
      <c r="AL636" s="17">
        <f>if(AK636=1, data_survey!DN635, 0)</f>
        <v>0</v>
      </c>
      <c r="AM636" s="17">
        <f>data_survey!CM635</f>
        <v>0.33</v>
      </c>
      <c r="AN636" s="17">
        <f>data_survey!DH635</f>
        <v>0</v>
      </c>
      <c r="AO636" s="17">
        <f>data_survey!DJ635</f>
        <v>0</v>
      </c>
      <c r="AP636" s="17">
        <f>data_survey!DL635</f>
        <v>0</v>
      </c>
      <c r="AQ636" s="17">
        <f>data_survey!BC635</f>
        <v>1</v>
      </c>
      <c r="AR636" s="17">
        <f>data_survey!BD635</f>
        <v>1</v>
      </c>
      <c r="AS636" s="17">
        <f>data_survey!BE635</f>
        <v>1</v>
      </c>
      <c r="AT636" s="17">
        <f>data_survey!BF635</f>
        <v>1</v>
      </c>
      <c r="AU636" s="17">
        <f>data_survey!BG635</f>
        <v>1</v>
      </c>
      <c r="AV636" s="17">
        <f>data_survey!BH635</f>
        <v>1</v>
      </c>
      <c r="AW636" s="17">
        <f>data_survey!BI635</f>
        <v>1</v>
      </c>
      <c r="AX636" s="17">
        <f>data_survey!AP635</f>
        <v>1</v>
      </c>
      <c r="AY636" s="17">
        <f>data_survey!AQ635</f>
        <v>1</v>
      </c>
      <c r="AZ636" s="17">
        <f>data_survey!AR635</f>
        <v>1</v>
      </c>
      <c r="BA636" s="17">
        <f>data_survey!AS635</f>
        <v>1</v>
      </c>
      <c r="BB636" s="17">
        <f>data_survey!AT635</f>
        <v>1</v>
      </c>
      <c r="BC636" s="17">
        <f>data_survey!AU635</f>
        <v>1</v>
      </c>
      <c r="BD636" s="17">
        <f>data_survey!AV635</f>
        <v>1</v>
      </c>
      <c r="BE636" s="17">
        <f>data_survey!AW635</f>
        <v>1</v>
      </c>
      <c r="BF636" s="17">
        <f>data_survey!AX635</f>
        <v>1</v>
      </c>
      <c r="BG636" s="17"/>
    </row>
    <row r="637">
      <c r="A637" s="17">
        <f>if(data_survey!C636="Nam", 0, 1)</f>
        <v>1</v>
      </c>
      <c r="B637" s="17">
        <f>IFERROR(__xludf.DUMMYFUNCTION("LET(
  t, LOWER(TRIM(data_survey!E636)),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37" s="17">
        <f>IFERROR(__xludf.DUMMYFUNCTION("LET(
  t, LOWER(TRIM(data_survey!G636)),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37" s="17">
        <f>IFERROR(__xludf.DUMMYFUNCTION("LET(
  text, LOWER(data_survey!I636),
  IFERROR(
    IFS(
      REGEXMATCH(text,""ở cùng gia đình|ở trọ cùng gia đình""), 0,
      REGEXMATCH(text,""thuê trọ""), 1,
      REGEXMATCH(text,""ở ktx""), 2,
      REGEXMATCH(text,""có nhà tại khu vực đang học|c"&amp;"ó nhà|ở riêng tại chung cư""), 3,
      REGEXMATCH(text,""ở nhà người quen""), 4
    ),
  -1)
)"),0.0)</f>
        <v>0</v>
      </c>
      <c r="E637" s="17">
        <f>IFERROR(__xludf.DUMMYFUNCTION("LET(
  t, LOWER(TRIM(data_survey!K636)),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37" s="17">
        <f>IFERROR(__xludf.DUMMYFUNCTION("LET(
  t, LOWER(TRIM(data_survey!M636)),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37" s="17">
        <f>if(data_survey!O636="Có", 1, 0)</f>
        <v>0</v>
      </c>
      <c r="H637" s="17">
        <f>if(data_survey!R636="", 0, data_survey!R636)</f>
        <v>0</v>
      </c>
      <c r="I637" s="17">
        <f>data_survey!W636</f>
        <v>0</v>
      </c>
      <c r="J637" s="17">
        <f>if(data_survey!AF636="Không áp lực", 0, if(data_survey!AF636="Có chút áp lực", 1, if(data_survey!AF636="Áp lực nhiều", 2, 3)))</f>
        <v>1</v>
      </c>
      <c r="K637" s="17">
        <f>SWITCH(data_survey!AG636,
 "Không ảnh hưởng",0,
 "Có chút ảnh hưởng",1,
 "Ảnh hưởng nhiều",2,
 "Ảnh hưởng rất nhiều",3)</f>
        <v>1</v>
      </c>
      <c r="L637" s="17">
        <f>SWITCH(data_survey!AD636,
 "Không",0,
 "Có một chút",1,
 "Rất lo lắng",2)</f>
        <v>1</v>
      </c>
      <c r="M637" s="17">
        <f>SWITCH(data_survey!AE636,
 "Không",0,
 "Có một chút",1,
 "Nhiều",2)</f>
        <v>1</v>
      </c>
      <c r="N637" s="17">
        <f>data_survey!BV636</f>
        <v>3</v>
      </c>
      <c r="O637" s="17">
        <f>SWITCH(data_survey!BY636,
 "Không",0,
 "Có",1,
 "Nhiều",2)</f>
        <v>1</v>
      </c>
      <c r="P637" s="17">
        <f>if(data_survey!BW636="Không", 0, 1)</f>
        <v>1</v>
      </c>
      <c r="Q637" s="17">
        <f>IF(OR(
ISNUMBER(SEARCH("cha",data_survey!BX636)),
ISNUMBER(SEARCH("mẹ",data_survey!BX636)),
ISNUMBER(SEARCH("ba mẹ",data_survey!BX636)),
ISNUMBER(SEARCH("bame",data_survey!BX636)),
ISNUMBER(SEARCH("gia đình",data_survey!BX636)),
ISNUMBER(SEARCH("chị",data_survey!BX636)),
ISNUMBER(SEARCH("anh",data_survey!BX636)),
ISNUMBER(SEARCH("ông bà",data_survey!BX636)),
ISNUMBER(SEARCH("giám hộ",data_survey!BX636))
),1,
IF(OR(
ISNUMBER(SEARCH("bản thân",data_survey!BX636)),
ISNUMBER(SEARCH("tự mình",data_survey!BX636)),
ISNUMBER(SEARCH("tự bản thân",data_survey!BX636)),
ISNUMBER(SEARCH("tiền đi làm",data_survey!BX636)),
ISNUMBER(SEARCH("nghiên cứu khoa học",data_survey!BX636)),
ISNUMBER(SEARCH("một nửa lo",data_survey!BX636))
),2,
IF(OR(
ISNUMBER(SEARCH("học bổng",data_survey!BX636)),
ISNUMBER(SEARCH("giảm học phí",data_survey!BX636)),
ISNUMBER(SEARCH("không cần HP",data_survey!BX636)),
ISNUMBER(SEARCH("sư phạm",data_survey!BX636))
),3,4)))</f>
        <v>1</v>
      </c>
      <c r="R637" s="17">
        <f>data_survey!AN636</f>
        <v>1</v>
      </c>
      <c r="S637" s="17">
        <f>data_survey!AJ636</f>
        <v>1</v>
      </c>
      <c r="T637" s="17">
        <f>data_survey!AJ636</f>
        <v>1</v>
      </c>
      <c r="U637" s="17">
        <f>data_survey!CI636</f>
        <v>0</v>
      </c>
      <c r="V637" s="17">
        <f>data_survey!CG636</f>
        <v>1</v>
      </c>
      <c r="W637" s="17">
        <f>data_survey!CE636</f>
        <v>0</v>
      </c>
      <c r="X637" s="17">
        <f>data_survey!CC636</f>
        <v>1</v>
      </c>
      <c r="Y637" s="17">
        <f>data_survey!CA636</f>
        <v>0</v>
      </c>
      <c r="Z637" s="17">
        <f>data_survey!BN636</f>
        <v>5</v>
      </c>
      <c r="AA637" s="17">
        <f>data_survey!BP636</f>
        <v>0</v>
      </c>
      <c r="AB637" s="17">
        <f>data_survey!BQ636</f>
        <v>5</v>
      </c>
      <c r="AC637" s="17">
        <f>data_survey!BT636</f>
        <v>1</v>
      </c>
      <c r="AD637" s="17">
        <f>data_survey!CU636</f>
        <v>0</v>
      </c>
      <c r="AE637" s="17">
        <f>data_survey!CV636</f>
        <v>0</v>
      </c>
      <c r="AF637" s="17">
        <f>data_survey!CW636</f>
        <v>0</v>
      </c>
      <c r="AG637" s="17">
        <f>data_survey!CO636</f>
        <v>1</v>
      </c>
      <c r="AH637" s="17">
        <f>data_survey!DA636</f>
        <v>0</v>
      </c>
      <c r="AI637" s="17">
        <f>data_survey!DC636</f>
        <v>0</v>
      </c>
      <c r="AJ637" s="17">
        <f>data_survey!DQ636</f>
        <v>0</v>
      </c>
      <c r="AK637" s="17">
        <f>data_survey!DF636</f>
        <v>1</v>
      </c>
      <c r="AL637" s="17">
        <f>if(AK637=1, data_survey!DN636, 0)</f>
        <v>2.5</v>
      </c>
      <c r="AM637" s="17">
        <f>data_survey!CM636</f>
        <v>6</v>
      </c>
      <c r="AN637" s="17">
        <f>data_survey!DH636</f>
        <v>0</v>
      </c>
      <c r="AO637" s="17">
        <f>data_survey!DJ636</f>
        <v>0</v>
      </c>
      <c r="AP637" s="17">
        <f>data_survey!DL636</f>
        <v>1</v>
      </c>
      <c r="AQ637" s="17">
        <f>data_survey!BC636</f>
        <v>2</v>
      </c>
      <c r="AR637" s="17">
        <f>data_survey!BD636</f>
        <v>2</v>
      </c>
      <c r="AS637" s="17">
        <f>data_survey!BE636</f>
        <v>2</v>
      </c>
      <c r="AT637" s="17">
        <f>data_survey!BF636</f>
        <v>2</v>
      </c>
      <c r="AU637" s="17">
        <f>data_survey!BG636</f>
        <v>2</v>
      </c>
      <c r="AV637" s="17">
        <f>data_survey!BH636</f>
        <v>2</v>
      </c>
      <c r="AW637" s="17">
        <f>data_survey!BI636</f>
        <v>2</v>
      </c>
      <c r="AX637" s="17">
        <f>data_survey!AP636</f>
        <v>2</v>
      </c>
      <c r="AY637" s="17">
        <f>data_survey!AQ636</f>
        <v>2</v>
      </c>
      <c r="AZ637" s="17">
        <f>data_survey!AR636</f>
        <v>2</v>
      </c>
      <c r="BA637" s="17">
        <f>data_survey!AS636</f>
        <v>2</v>
      </c>
      <c r="BB637" s="17">
        <f>data_survey!AT636</f>
        <v>2</v>
      </c>
      <c r="BC637" s="17">
        <f>data_survey!AU636</f>
        <v>2</v>
      </c>
      <c r="BD637" s="17">
        <f>data_survey!AV636</f>
        <v>3</v>
      </c>
      <c r="BE637" s="17">
        <f>data_survey!AW636</f>
        <v>1</v>
      </c>
      <c r="BF637" s="17">
        <f>data_survey!AX636</f>
        <v>1</v>
      </c>
      <c r="BG637" s="17"/>
    </row>
    <row r="638">
      <c r="A638" s="17">
        <f>if(data_survey!C637="Nam", 0, 1)</f>
        <v>1</v>
      </c>
      <c r="B638" s="17">
        <f>IFERROR(__xludf.DUMMYFUNCTION("LET(
  t, LOWER(TRIM(data_survey!E637)),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38" s="17">
        <f>IFERROR(__xludf.DUMMYFUNCTION("LET(
  t, LOWER(TRIM(data_survey!G637)),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38" s="17">
        <f>IFERROR(__xludf.DUMMYFUNCTION("LET(
  text, LOWER(data_survey!I637),
  IFERROR(
    IFS(
      REGEXMATCH(text,""ở cùng gia đình|ở trọ cùng gia đình""), 0,
      REGEXMATCH(text,""thuê trọ""), 1,
      REGEXMATCH(text,""ở ktx""), 2,
      REGEXMATCH(text,""có nhà tại khu vực đang học|c"&amp;"ó nhà|ở riêng tại chung cư""), 3,
      REGEXMATCH(text,""ở nhà người quen""), 4
    ),
  -1)
)"),0.0)</f>
        <v>0</v>
      </c>
      <c r="E638" s="17">
        <f>IFERROR(__xludf.DUMMYFUNCTION("LET(
  t, LOWER(TRIM(data_survey!K637)),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38" s="17">
        <f>IFERROR(__xludf.DUMMYFUNCTION("LET(
  t, LOWER(TRIM(data_survey!M637)),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38" s="17">
        <f>if(data_survey!O637="Có", 1, 0)</f>
        <v>0</v>
      </c>
      <c r="H638" s="17">
        <f>if(data_survey!R637="", 0, data_survey!R637)</f>
        <v>0</v>
      </c>
      <c r="I638" s="17">
        <f>data_survey!W637</f>
        <v>0</v>
      </c>
      <c r="J638" s="17">
        <f>if(data_survey!AF637="Không áp lực", 0, if(data_survey!AF637="Có chút áp lực", 1, if(data_survey!AF637="Áp lực nhiều", 2, 3)))</f>
        <v>3</v>
      </c>
      <c r="K638" s="17">
        <f>SWITCH(data_survey!AG637,
 "Không ảnh hưởng",0,
 "Có chút ảnh hưởng",1,
 "Ảnh hưởng nhiều",2,
 "Ảnh hưởng rất nhiều",3)</f>
        <v>1</v>
      </c>
      <c r="L638" s="17">
        <f>SWITCH(data_survey!AD637,
 "Không",0,
 "Có một chút",1,
 "Rất lo lắng",2)</f>
        <v>1</v>
      </c>
      <c r="M638" s="17">
        <f>SWITCH(data_survey!AE637,
 "Không",0,
 "Có một chút",1,
 "Nhiều",2)</f>
        <v>1</v>
      </c>
      <c r="N638" s="17">
        <f>data_survey!BV637</f>
        <v>3</v>
      </c>
      <c r="O638" s="17">
        <f>SWITCH(data_survey!BY637,
 "Không",0,
 "Có",1,
 "Nhiều",2)</f>
        <v>0</v>
      </c>
      <c r="P638" s="17">
        <f>if(data_survey!BW637="Không", 0, 1)</f>
        <v>0</v>
      </c>
      <c r="Q638" s="17">
        <f>IF(OR(
ISNUMBER(SEARCH("cha",data_survey!BX637)),
ISNUMBER(SEARCH("mẹ",data_survey!BX637)),
ISNUMBER(SEARCH("ba mẹ",data_survey!BX637)),
ISNUMBER(SEARCH("bame",data_survey!BX637)),
ISNUMBER(SEARCH("gia đình",data_survey!BX637)),
ISNUMBER(SEARCH("chị",data_survey!BX637)),
ISNUMBER(SEARCH("anh",data_survey!BX637)),
ISNUMBER(SEARCH("ông bà",data_survey!BX637)),
ISNUMBER(SEARCH("giám hộ",data_survey!BX637))
),1,
IF(OR(
ISNUMBER(SEARCH("bản thân",data_survey!BX637)),
ISNUMBER(SEARCH("tự mình",data_survey!BX637)),
ISNUMBER(SEARCH("tự bản thân",data_survey!BX637)),
ISNUMBER(SEARCH("tiền đi làm",data_survey!BX637)),
ISNUMBER(SEARCH("nghiên cứu khoa học",data_survey!BX637)),
ISNUMBER(SEARCH("một nửa lo",data_survey!BX637))
),2,
IF(OR(
ISNUMBER(SEARCH("học bổng",data_survey!BX637)),
ISNUMBER(SEARCH("giảm học phí",data_survey!BX637)),
ISNUMBER(SEARCH("không cần HP",data_survey!BX637)),
ISNUMBER(SEARCH("sư phạm",data_survey!BX637))
),3,4)))</f>
        <v>1</v>
      </c>
      <c r="R638" s="17">
        <f>data_survey!AN637</f>
        <v>1</v>
      </c>
      <c r="S638" s="17">
        <f>data_survey!AJ637</f>
        <v>2</v>
      </c>
      <c r="T638" s="17">
        <f>data_survey!AJ637</f>
        <v>2</v>
      </c>
      <c r="U638" s="17">
        <f>data_survey!CI637</f>
        <v>0</v>
      </c>
      <c r="V638" s="17">
        <f>data_survey!CG637</f>
        <v>0</v>
      </c>
      <c r="W638" s="17">
        <f>data_survey!CE637</f>
        <v>1</v>
      </c>
      <c r="X638" s="17">
        <f>data_survey!CC637</f>
        <v>1</v>
      </c>
      <c r="Y638" s="17">
        <f>data_survey!CA637</f>
        <v>1</v>
      </c>
      <c r="Z638" s="17">
        <f>data_survey!BN637</f>
        <v>3</v>
      </c>
      <c r="AA638" s="17">
        <f>data_survey!BP637</f>
        <v>0</v>
      </c>
      <c r="AB638" s="17">
        <f>data_survey!BQ637</f>
        <v>4</v>
      </c>
      <c r="AC638" s="17">
        <f>data_survey!BT637</f>
        <v>1</v>
      </c>
      <c r="AD638" s="17">
        <f>data_survey!CU637</f>
        <v>0</v>
      </c>
      <c r="AE638" s="17">
        <f>data_survey!CV637</f>
        <v>0</v>
      </c>
      <c r="AF638" s="17">
        <f>data_survey!CW637</f>
        <v>0</v>
      </c>
      <c r="AG638" s="17">
        <f>data_survey!CO637</f>
        <v>1</v>
      </c>
      <c r="AH638" s="17">
        <f>data_survey!DA637</f>
        <v>0</v>
      </c>
      <c r="AI638" s="17">
        <f>data_survey!DC637</f>
        <v>0</v>
      </c>
      <c r="AJ638" s="17">
        <f>data_survey!DQ637</f>
        <v>0</v>
      </c>
      <c r="AK638" s="17">
        <f>data_survey!DF637</f>
        <v>1</v>
      </c>
      <c r="AL638" s="17">
        <f>if(AK638=1, data_survey!DN637, 0)</f>
        <v>3.5</v>
      </c>
      <c r="AM638" s="17">
        <f>data_survey!CM637</f>
        <v>3.5</v>
      </c>
      <c r="AN638" s="17">
        <f>data_survey!DH637</f>
        <v>0</v>
      </c>
      <c r="AO638" s="17">
        <f>data_survey!DJ637</f>
        <v>0</v>
      </c>
      <c r="AP638" s="17">
        <f>data_survey!DL637</f>
        <v>0</v>
      </c>
      <c r="AQ638" s="17">
        <f>data_survey!BC637</f>
        <v>1</v>
      </c>
      <c r="AR638" s="17">
        <f>data_survey!BD637</f>
        <v>1</v>
      </c>
      <c r="AS638" s="17">
        <f>data_survey!BE637</f>
        <v>1</v>
      </c>
      <c r="AT638" s="17">
        <f>data_survey!BF637</f>
        <v>1</v>
      </c>
      <c r="AU638" s="17">
        <f>data_survey!BG637</f>
        <v>2</v>
      </c>
      <c r="AV638" s="17">
        <f>data_survey!BH637</f>
        <v>1</v>
      </c>
      <c r="AW638" s="17">
        <f>data_survey!BI637</f>
        <v>1</v>
      </c>
      <c r="AX638" s="17">
        <f>data_survey!AP637</f>
        <v>2</v>
      </c>
      <c r="AY638" s="17">
        <f>data_survey!AQ637</f>
        <v>2</v>
      </c>
      <c r="AZ638" s="17">
        <f>data_survey!AR637</f>
        <v>2</v>
      </c>
      <c r="BA638" s="17">
        <f>data_survey!AS637</f>
        <v>1</v>
      </c>
      <c r="BB638" s="17">
        <f>data_survey!AT637</f>
        <v>1</v>
      </c>
      <c r="BC638" s="17">
        <f>data_survey!AU637</f>
        <v>1</v>
      </c>
      <c r="BD638" s="17">
        <f>data_survey!AV637</f>
        <v>1</v>
      </c>
      <c r="BE638" s="17">
        <f>data_survey!AW637</f>
        <v>1</v>
      </c>
      <c r="BF638" s="17">
        <f>data_survey!AX637</f>
        <v>1</v>
      </c>
      <c r="BG638" s="17"/>
    </row>
    <row r="639">
      <c r="A639" s="17">
        <f>if(data_survey!C638="Nam", 0, 1)</f>
        <v>1</v>
      </c>
      <c r="B639" s="17">
        <f>IFERROR(__xludf.DUMMYFUNCTION("LET(
  t, LOWER(TRIM(data_survey!E638)),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39" s="17">
        <f>IFERROR(__xludf.DUMMYFUNCTION("LET(
  t, LOWER(TRIM(data_survey!G638)),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39" s="17">
        <f>IFERROR(__xludf.DUMMYFUNCTION("LET(
  text, LOWER(data_survey!I638),
  IFERROR(
    IFS(
      REGEXMATCH(text,""ở cùng gia đình|ở trọ cùng gia đình""), 0,
      REGEXMATCH(text,""thuê trọ""), 1,
      REGEXMATCH(text,""ở ktx""), 2,
      REGEXMATCH(text,""có nhà tại khu vực đang học|c"&amp;"ó nhà|ở riêng tại chung cư""), 3,
      REGEXMATCH(text,""ở nhà người quen""), 4
    ),
  -1)
)"),0.0)</f>
        <v>0</v>
      </c>
      <c r="E639" s="17">
        <f>IFERROR(__xludf.DUMMYFUNCTION("LET(
  t, LOWER(TRIM(data_survey!K638)),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39" s="17">
        <f>IFERROR(__xludf.DUMMYFUNCTION("LET(
  t, LOWER(TRIM(data_survey!M638)),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39" s="17">
        <f>if(data_survey!O638="Có", 1, 0)</f>
        <v>1</v>
      </c>
      <c r="H639" s="17">
        <f>if(data_survey!R638="", 0, data_survey!R638)</f>
        <v>1</v>
      </c>
      <c r="I639" s="17">
        <f>data_survey!W638</f>
        <v>25</v>
      </c>
      <c r="J639" s="17">
        <f>if(data_survey!AF638="Không áp lực", 0, if(data_survey!AF638="Có chút áp lực", 1, if(data_survey!AF638="Áp lực nhiều", 2, 3)))</f>
        <v>1</v>
      </c>
      <c r="K639" s="17">
        <f>SWITCH(data_survey!AG638,
 "Không ảnh hưởng",0,
 "Có chút ảnh hưởng",1,
 "Ảnh hưởng nhiều",2,
 "Ảnh hưởng rất nhiều",3)</f>
        <v>1</v>
      </c>
      <c r="L639" s="17">
        <f>SWITCH(data_survey!AD638,
 "Không",0,
 "Có một chút",1,
 "Rất lo lắng",2)</f>
        <v>2</v>
      </c>
      <c r="M639" s="17">
        <f>SWITCH(data_survey!AE638,
 "Không",0,
 "Có một chút",1,
 "Nhiều",2)</f>
        <v>1</v>
      </c>
      <c r="N639" s="17">
        <f>data_survey!BV638</f>
        <v>3</v>
      </c>
      <c r="O639" s="17">
        <f>SWITCH(data_survey!BY638,
 "Không",0,
 "Có",1,
 "Nhiều",2)</f>
        <v>0</v>
      </c>
      <c r="P639" s="17">
        <f>if(data_survey!BW638="Không", 0, 1)</f>
        <v>0</v>
      </c>
      <c r="Q639" s="17">
        <f>IF(OR(
ISNUMBER(SEARCH("cha",data_survey!BX638)),
ISNUMBER(SEARCH("mẹ",data_survey!BX638)),
ISNUMBER(SEARCH("ba mẹ",data_survey!BX638)),
ISNUMBER(SEARCH("bame",data_survey!BX638)),
ISNUMBER(SEARCH("gia đình",data_survey!BX638)),
ISNUMBER(SEARCH("chị",data_survey!BX638)),
ISNUMBER(SEARCH("anh",data_survey!BX638)),
ISNUMBER(SEARCH("ông bà",data_survey!BX638)),
ISNUMBER(SEARCH("giám hộ",data_survey!BX638))
),1,
IF(OR(
ISNUMBER(SEARCH("bản thân",data_survey!BX638)),
ISNUMBER(SEARCH("tự mình",data_survey!BX638)),
ISNUMBER(SEARCH("tự bản thân",data_survey!BX638)),
ISNUMBER(SEARCH("tiền đi làm",data_survey!BX638)),
ISNUMBER(SEARCH("nghiên cứu khoa học",data_survey!BX638)),
ISNUMBER(SEARCH("một nửa lo",data_survey!BX638))
),2,
IF(OR(
ISNUMBER(SEARCH("học bổng",data_survey!BX638)),
ISNUMBER(SEARCH("giảm học phí",data_survey!BX638)),
ISNUMBER(SEARCH("không cần HP",data_survey!BX638)),
ISNUMBER(SEARCH("sư phạm",data_survey!BX638))
),3,4)))</f>
        <v>1</v>
      </c>
      <c r="R639" s="17">
        <f>data_survey!AN638</f>
        <v>2</v>
      </c>
      <c r="S639" s="17">
        <f>data_survey!AJ638</f>
        <v>1</v>
      </c>
      <c r="T639" s="17">
        <f>data_survey!AJ638</f>
        <v>1</v>
      </c>
      <c r="U639" s="17">
        <f>data_survey!CI638</f>
        <v>0</v>
      </c>
      <c r="V639" s="17">
        <f>data_survey!CG638</f>
        <v>0</v>
      </c>
      <c r="W639" s="17">
        <f>data_survey!CE638</f>
        <v>0</v>
      </c>
      <c r="X639" s="17">
        <f>data_survey!CC638</f>
        <v>1</v>
      </c>
      <c r="Y639" s="17">
        <f>data_survey!CA638</f>
        <v>0</v>
      </c>
      <c r="Z639" s="17">
        <f>data_survey!BN638</f>
        <v>5</v>
      </c>
      <c r="AA639" s="17">
        <f>data_survey!BP638</f>
        <v>0</v>
      </c>
      <c r="AB639" s="17">
        <f>data_survey!BQ638</f>
        <v>2</v>
      </c>
      <c r="AC639" s="17">
        <f>data_survey!BT638</f>
        <v>1</v>
      </c>
      <c r="AD639" s="17">
        <f>data_survey!CU638</f>
        <v>0</v>
      </c>
      <c r="AE639" s="17">
        <f>data_survey!CV638</f>
        <v>0</v>
      </c>
      <c r="AF639" s="17">
        <f>data_survey!CW638</f>
        <v>0</v>
      </c>
      <c r="AG639" s="17">
        <f>data_survey!CO638</f>
        <v>0</v>
      </c>
      <c r="AH639" s="17">
        <f>data_survey!DA638</f>
        <v>0</v>
      </c>
      <c r="AI639" s="17">
        <f>data_survey!DC638</f>
        <v>0</v>
      </c>
      <c r="AJ639" s="17">
        <f>data_survey!DQ638</f>
        <v>0</v>
      </c>
      <c r="AK639" s="17">
        <f>data_survey!DF638</f>
        <v>0</v>
      </c>
      <c r="AL639" s="17">
        <f>if(AK639=1, data_survey!DN638, 0)</f>
        <v>0</v>
      </c>
      <c r="AM639" s="17">
        <f>data_survey!CM638</f>
        <v>6</v>
      </c>
      <c r="AN639" s="17">
        <f>data_survey!DH638</f>
        <v>0</v>
      </c>
      <c r="AO639" s="17">
        <f>data_survey!DJ638</f>
        <v>0</v>
      </c>
      <c r="AP639" s="17">
        <f>data_survey!DL638</f>
        <v>0</v>
      </c>
      <c r="AQ639" s="17">
        <f>data_survey!BC638</f>
        <v>2</v>
      </c>
      <c r="AR639" s="17">
        <f>data_survey!BD638</f>
        <v>2</v>
      </c>
      <c r="AS639" s="17">
        <f>data_survey!BE638</f>
        <v>1</v>
      </c>
      <c r="AT639" s="17">
        <f>data_survey!BF638</f>
        <v>1</v>
      </c>
      <c r="AU639" s="17">
        <f>data_survey!BG638</f>
        <v>2</v>
      </c>
      <c r="AV639" s="17">
        <f>data_survey!BH638</f>
        <v>1</v>
      </c>
      <c r="AW639" s="17">
        <f>data_survey!BI638</f>
        <v>1</v>
      </c>
      <c r="AX639" s="17">
        <f>data_survey!AP638</f>
        <v>2</v>
      </c>
      <c r="AY639" s="17">
        <f>data_survey!AQ638</f>
        <v>2</v>
      </c>
      <c r="AZ639" s="17">
        <f>data_survey!AR638</f>
        <v>2</v>
      </c>
      <c r="BA639" s="17">
        <f>data_survey!AS638</f>
        <v>2</v>
      </c>
      <c r="BB639" s="17">
        <f>data_survey!AT638</f>
        <v>2</v>
      </c>
      <c r="BC639" s="17">
        <f>data_survey!AU638</f>
        <v>2</v>
      </c>
      <c r="BD639" s="17">
        <f>data_survey!AV638</f>
        <v>2</v>
      </c>
      <c r="BE639" s="17">
        <f>data_survey!AW638</f>
        <v>1</v>
      </c>
      <c r="BF639" s="17">
        <f>data_survey!AX638</f>
        <v>1</v>
      </c>
      <c r="BG639" s="17"/>
    </row>
    <row r="640">
      <c r="A640" s="17">
        <f>if(data_survey!C639="Nam", 0, 1)</f>
        <v>1</v>
      </c>
      <c r="B640" s="17">
        <f>IFERROR(__xludf.DUMMYFUNCTION("LET(
  t, LOWER(TRIM(data_survey!E639)),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40" s="17">
        <f>IFERROR(__xludf.DUMMYFUNCTION("LET(
  t, LOWER(TRIM(data_survey!G639)),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40" s="17">
        <f>IFERROR(__xludf.DUMMYFUNCTION("LET(
  text, LOWER(data_survey!I639),
  IFERROR(
    IFS(
      REGEXMATCH(text,""ở cùng gia đình|ở trọ cùng gia đình""), 0,
      REGEXMATCH(text,""thuê trọ""), 1,
      REGEXMATCH(text,""ở ktx""), 2,
      REGEXMATCH(text,""có nhà tại khu vực đang học|c"&amp;"ó nhà|ở riêng tại chung cư""), 3,
      REGEXMATCH(text,""ở nhà người quen""), 4
    ),
  -1)
)"),0.0)</f>
        <v>0</v>
      </c>
      <c r="E640" s="17">
        <f>IFERROR(__xludf.DUMMYFUNCTION("LET(
  t, LOWER(TRIM(data_survey!K639)),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40" s="17">
        <f>IFERROR(__xludf.DUMMYFUNCTION("LET(
  t, LOWER(TRIM(data_survey!M639)),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40" s="17">
        <f>if(data_survey!O639="Có", 1, 0)</f>
        <v>1</v>
      </c>
      <c r="H640" s="17">
        <f>if(data_survey!R639="", 0, data_survey!R639)</f>
        <v>1</v>
      </c>
      <c r="I640" s="17">
        <f>data_survey!W639</f>
        <v>40</v>
      </c>
      <c r="J640" s="17">
        <f>if(data_survey!AF639="Không áp lực", 0, if(data_survey!AF639="Có chút áp lực", 1, if(data_survey!AF639="Áp lực nhiều", 2, 3)))</f>
        <v>1</v>
      </c>
      <c r="K640" s="17">
        <f>SWITCH(data_survey!AG639,
 "Không ảnh hưởng",0,
 "Có chút ảnh hưởng",1,
 "Ảnh hưởng nhiều",2,
 "Ảnh hưởng rất nhiều",3)</f>
        <v>2</v>
      </c>
      <c r="L640" s="17">
        <f>SWITCH(data_survey!AD639,
 "Không",0,
 "Có một chút",1,
 "Rất lo lắng",2)</f>
        <v>2</v>
      </c>
      <c r="M640" s="17">
        <f>SWITCH(data_survey!AE639,
 "Không",0,
 "Có một chút",1,
 "Nhiều",2)</f>
        <v>0</v>
      </c>
      <c r="N640" s="17">
        <f>data_survey!BV639</f>
        <v>3</v>
      </c>
      <c r="O640" s="17">
        <f>SWITCH(data_survey!BY639,
 "Không",0,
 "Có",1,
 "Nhiều",2)</f>
        <v>1</v>
      </c>
      <c r="P640" s="17">
        <f>if(data_survey!BW639="Không", 0, 1)</f>
        <v>0</v>
      </c>
      <c r="Q640" s="17">
        <f>IF(OR(
ISNUMBER(SEARCH("cha",data_survey!BX639)),
ISNUMBER(SEARCH("mẹ",data_survey!BX639)),
ISNUMBER(SEARCH("ba mẹ",data_survey!BX639)),
ISNUMBER(SEARCH("bame",data_survey!BX639)),
ISNUMBER(SEARCH("gia đình",data_survey!BX639)),
ISNUMBER(SEARCH("chị",data_survey!BX639)),
ISNUMBER(SEARCH("anh",data_survey!BX639)),
ISNUMBER(SEARCH("ông bà",data_survey!BX639)),
ISNUMBER(SEARCH("giám hộ",data_survey!BX639))
),1,
IF(OR(
ISNUMBER(SEARCH("bản thân",data_survey!BX639)),
ISNUMBER(SEARCH("tự mình",data_survey!BX639)),
ISNUMBER(SEARCH("tự bản thân",data_survey!BX639)),
ISNUMBER(SEARCH("tiền đi làm",data_survey!BX639)),
ISNUMBER(SEARCH("nghiên cứu khoa học",data_survey!BX639)),
ISNUMBER(SEARCH("một nửa lo",data_survey!BX639))
),2,
IF(OR(
ISNUMBER(SEARCH("học bổng",data_survey!BX639)),
ISNUMBER(SEARCH("giảm học phí",data_survey!BX639)),
ISNUMBER(SEARCH("không cần HP",data_survey!BX639)),
ISNUMBER(SEARCH("sư phạm",data_survey!BX639))
),3,4)))</f>
        <v>1</v>
      </c>
      <c r="R640" s="17">
        <f>data_survey!AN639</f>
        <v>0</v>
      </c>
      <c r="S640" s="17">
        <f>data_survey!AJ639</f>
        <v>0</v>
      </c>
      <c r="T640" s="17">
        <f>data_survey!AJ639</f>
        <v>0</v>
      </c>
      <c r="U640" s="17">
        <f>data_survey!CI639</f>
        <v>0</v>
      </c>
      <c r="V640" s="17">
        <f>data_survey!CG639</f>
        <v>0</v>
      </c>
      <c r="W640" s="17">
        <f>data_survey!CE639</f>
        <v>1</v>
      </c>
      <c r="X640" s="17">
        <f>data_survey!CC639</f>
        <v>1</v>
      </c>
      <c r="Y640" s="17">
        <f>data_survey!CA639</f>
        <v>0</v>
      </c>
      <c r="Z640" s="17">
        <f>data_survey!BN639</f>
        <v>5</v>
      </c>
      <c r="AA640" s="17">
        <f>data_survey!BP639</f>
        <v>1</v>
      </c>
      <c r="AB640" s="17">
        <f>data_survey!BQ639</f>
        <v>6</v>
      </c>
      <c r="AC640" s="17">
        <f>data_survey!BT639</f>
        <v>1</v>
      </c>
      <c r="AD640" s="17">
        <f>data_survey!CU639</f>
        <v>0</v>
      </c>
      <c r="AE640" s="17">
        <f>data_survey!CV639</f>
        <v>0</v>
      </c>
      <c r="AF640" s="17">
        <f>data_survey!CW639</f>
        <v>0</v>
      </c>
      <c r="AG640" s="17">
        <f>data_survey!CO639</f>
        <v>1</v>
      </c>
      <c r="AH640" s="17">
        <f>data_survey!DA639</f>
        <v>0</v>
      </c>
      <c r="AI640" s="17">
        <f>data_survey!DC639</f>
        <v>0</v>
      </c>
      <c r="AJ640" s="17">
        <f>data_survey!DQ639</f>
        <v>0</v>
      </c>
      <c r="AK640" s="17">
        <f>data_survey!DF639</f>
        <v>0</v>
      </c>
      <c r="AL640" s="17">
        <f>if(AK640=1, data_survey!DN639, 0)</f>
        <v>0</v>
      </c>
      <c r="AM640" s="17">
        <f>data_survey!CM639</f>
        <v>6</v>
      </c>
      <c r="AN640" s="17">
        <f>data_survey!DH639</f>
        <v>0</v>
      </c>
      <c r="AO640" s="17">
        <f>data_survey!DJ639</f>
        <v>0</v>
      </c>
      <c r="AP640" s="17">
        <f>data_survey!DL639</f>
        <v>0</v>
      </c>
      <c r="AQ640" s="17">
        <f>data_survey!BC639</f>
        <v>1</v>
      </c>
      <c r="AR640" s="17">
        <f>data_survey!BD639</f>
        <v>2</v>
      </c>
      <c r="AS640" s="17">
        <f>data_survey!BE639</f>
        <v>3</v>
      </c>
      <c r="AT640" s="17">
        <f>data_survey!BF639</f>
        <v>1</v>
      </c>
      <c r="AU640" s="17">
        <f>data_survey!BG639</f>
        <v>4</v>
      </c>
      <c r="AV640" s="17">
        <f>data_survey!BH639</f>
        <v>2</v>
      </c>
      <c r="AW640" s="17">
        <f>data_survey!BI639</f>
        <v>2</v>
      </c>
      <c r="AX640" s="17">
        <f>data_survey!AP639</f>
        <v>4</v>
      </c>
      <c r="AY640" s="17">
        <f>data_survey!AQ639</f>
        <v>3</v>
      </c>
      <c r="AZ640" s="17">
        <f>data_survey!AR639</f>
        <v>3</v>
      </c>
      <c r="BA640" s="17">
        <f>data_survey!AS639</f>
        <v>3</v>
      </c>
      <c r="BB640" s="17">
        <f>data_survey!AT639</f>
        <v>4</v>
      </c>
      <c r="BC640" s="17">
        <f>data_survey!AU639</f>
        <v>3</v>
      </c>
      <c r="BD640" s="17">
        <f>data_survey!AV639</f>
        <v>1</v>
      </c>
      <c r="BE640" s="17">
        <f>data_survey!AW639</f>
        <v>2</v>
      </c>
      <c r="BF640" s="17">
        <f>data_survey!AX639</f>
        <v>1</v>
      </c>
      <c r="BG640" s="17"/>
    </row>
    <row r="641">
      <c r="A641" s="17">
        <f>if(data_survey!C640="Nam", 0, 1)</f>
        <v>1</v>
      </c>
      <c r="B641" s="17">
        <f>IFERROR(__xludf.DUMMYFUNCTION("LET(
  t, LOWER(TRIM(data_survey!E640)),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41" s="17">
        <f>IFERROR(__xludf.DUMMYFUNCTION("LET(
  t, LOWER(TRIM(data_survey!G640)),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41" s="17">
        <f>IFERROR(__xludf.DUMMYFUNCTION("LET(
  text, LOWER(data_survey!I640),
  IFERROR(
    IFS(
      REGEXMATCH(text,""ở cùng gia đình|ở trọ cùng gia đình""), 0,
      REGEXMATCH(text,""thuê trọ""), 1,
      REGEXMATCH(text,""ở ktx""), 2,
      REGEXMATCH(text,""có nhà tại khu vực đang học|c"&amp;"ó nhà|ở riêng tại chung cư""), 3,
      REGEXMATCH(text,""ở nhà người quen""), 4
    ),
  -1)
)"),1.0)</f>
        <v>1</v>
      </c>
      <c r="E641" s="17">
        <f>IFERROR(__xludf.DUMMYFUNCTION("LET(
  t, LOWER(TRIM(data_survey!K640)),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41" s="17">
        <f>IFERROR(__xludf.DUMMYFUNCTION("LET(
  t, LOWER(TRIM(data_survey!M640)),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41" s="17">
        <f>if(data_survey!O640="Có", 1, 0)</f>
        <v>1</v>
      </c>
      <c r="H641" s="17">
        <f>if(data_survey!R640="", 0, data_survey!R640)</f>
        <v>1</v>
      </c>
      <c r="I641" s="17">
        <f>data_survey!W640</f>
        <v>40</v>
      </c>
      <c r="J641" s="17">
        <f>if(data_survey!AF640="Không áp lực", 0, if(data_survey!AF640="Có chút áp lực", 1, if(data_survey!AF640="Áp lực nhiều", 2, 3)))</f>
        <v>1</v>
      </c>
      <c r="K641" s="17">
        <f>SWITCH(data_survey!AG640,
 "Không ảnh hưởng",0,
 "Có chút ảnh hưởng",1,
 "Ảnh hưởng nhiều",2,
 "Ảnh hưởng rất nhiều",3)</f>
        <v>1</v>
      </c>
      <c r="L641" s="17">
        <f>SWITCH(data_survey!AD640,
 "Không",0,
 "Có một chút",1,
 "Rất lo lắng",2)</f>
        <v>2</v>
      </c>
      <c r="M641" s="17">
        <f>SWITCH(data_survey!AE640,
 "Không",0,
 "Có một chút",1,
 "Nhiều",2)</f>
        <v>0</v>
      </c>
      <c r="N641" s="17">
        <f>data_survey!BV640</f>
        <v>3</v>
      </c>
      <c r="O641" s="17">
        <f>SWITCH(data_survey!BY640,
 "Không",0,
 "Có",1,
 "Nhiều",2)</f>
        <v>0</v>
      </c>
      <c r="P641" s="17">
        <f>if(data_survey!BW640="Không", 0, 1)</f>
        <v>1</v>
      </c>
      <c r="Q641" s="17">
        <f>IF(OR(
ISNUMBER(SEARCH("cha",data_survey!BX640)),
ISNUMBER(SEARCH("mẹ",data_survey!BX640)),
ISNUMBER(SEARCH("ba mẹ",data_survey!BX640)),
ISNUMBER(SEARCH("bame",data_survey!BX640)),
ISNUMBER(SEARCH("gia đình",data_survey!BX640)),
ISNUMBER(SEARCH("chị",data_survey!BX640)),
ISNUMBER(SEARCH("anh",data_survey!BX640)),
ISNUMBER(SEARCH("ông bà",data_survey!BX640)),
ISNUMBER(SEARCH("giám hộ",data_survey!BX640))
),1,
IF(OR(
ISNUMBER(SEARCH("bản thân",data_survey!BX640)),
ISNUMBER(SEARCH("tự mình",data_survey!BX640)),
ISNUMBER(SEARCH("tự bản thân",data_survey!BX640)),
ISNUMBER(SEARCH("tiền đi làm",data_survey!BX640)),
ISNUMBER(SEARCH("nghiên cứu khoa học",data_survey!BX640)),
ISNUMBER(SEARCH("một nửa lo",data_survey!BX640))
),2,
IF(OR(
ISNUMBER(SEARCH("học bổng",data_survey!BX640)),
ISNUMBER(SEARCH("giảm học phí",data_survey!BX640)),
ISNUMBER(SEARCH("không cần HP",data_survey!BX640)),
ISNUMBER(SEARCH("sư phạm",data_survey!BX640))
),3,4)))</f>
        <v>1</v>
      </c>
      <c r="R641" s="17">
        <f>data_survey!AN640</f>
        <v>1</v>
      </c>
      <c r="S641" s="17">
        <f>data_survey!AJ640</f>
        <v>1</v>
      </c>
      <c r="T641" s="17">
        <f>data_survey!AJ640</f>
        <v>1</v>
      </c>
      <c r="U641" s="17">
        <f>data_survey!CI640</f>
        <v>0</v>
      </c>
      <c r="V641" s="17">
        <f>data_survey!CG640</f>
        <v>0</v>
      </c>
      <c r="W641" s="17">
        <f>data_survey!CE640</f>
        <v>0</v>
      </c>
      <c r="X641" s="17">
        <f>data_survey!CC640</f>
        <v>0</v>
      </c>
      <c r="Y641" s="17">
        <f>data_survey!CA640</f>
        <v>0</v>
      </c>
      <c r="Z641" s="17">
        <f>data_survey!BN640</f>
        <v>3</v>
      </c>
      <c r="AA641" s="17">
        <f>data_survey!BP640</f>
        <v>0</v>
      </c>
      <c r="AB641" s="17">
        <f>data_survey!BQ640</f>
        <v>2</v>
      </c>
      <c r="AC641" s="17">
        <f>data_survey!BT640</f>
        <v>0</v>
      </c>
      <c r="AD641" s="17">
        <f>data_survey!CU640</f>
        <v>0</v>
      </c>
      <c r="AE641" s="17">
        <f>data_survey!CV640</f>
        <v>0</v>
      </c>
      <c r="AF641" s="17">
        <f>data_survey!CW640</f>
        <v>0</v>
      </c>
      <c r="AG641" s="17">
        <f>data_survey!CO640</f>
        <v>0</v>
      </c>
      <c r="AH641" s="17">
        <f>data_survey!DA640</f>
        <v>0</v>
      </c>
      <c r="AI641" s="17">
        <f>data_survey!DC640</f>
        <v>0</v>
      </c>
      <c r="AJ641" s="17">
        <f>data_survey!DQ640</f>
        <v>0</v>
      </c>
      <c r="AK641" s="17">
        <f>data_survey!DF640</f>
        <v>1</v>
      </c>
      <c r="AL641" s="17">
        <f>if(AK641=1, data_survey!DN640, 0)</f>
        <v>1.5</v>
      </c>
      <c r="AM641" s="17">
        <f>data_survey!CM640</f>
        <v>0.33</v>
      </c>
      <c r="AN641" s="17">
        <f>data_survey!DH640</f>
        <v>0</v>
      </c>
      <c r="AO641" s="17">
        <f>data_survey!DJ640</f>
        <v>0</v>
      </c>
      <c r="AP641" s="17">
        <f>data_survey!DL640</f>
        <v>0</v>
      </c>
      <c r="AQ641" s="17">
        <f>data_survey!BC640</f>
        <v>2</v>
      </c>
      <c r="AR641" s="17">
        <f>data_survey!BD640</f>
        <v>2</v>
      </c>
      <c r="AS641" s="17">
        <f>data_survey!BE640</f>
        <v>2</v>
      </c>
      <c r="AT641" s="17">
        <f>data_survey!BF640</f>
        <v>2</v>
      </c>
      <c r="AU641" s="17">
        <f>data_survey!BG640</f>
        <v>1</v>
      </c>
      <c r="AV641" s="17">
        <f>data_survey!BH640</f>
        <v>2</v>
      </c>
      <c r="AW641" s="17">
        <f>data_survey!BI640</f>
        <v>2</v>
      </c>
      <c r="AX641" s="17">
        <f>data_survey!AP640</f>
        <v>1</v>
      </c>
      <c r="AY641" s="17">
        <f>data_survey!AQ640</f>
        <v>1</v>
      </c>
      <c r="AZ641" s="17">
        <f>data_survey!AR640</f>
        <v>2</v>
      </c>
      <c r="BA641" s="17">
        <f>data_survey!AS640</f>
        <v>2</v>
      </c>
      <c r="BB641" s="17">
        <f>data_survey!AT640</f>
        <v>2</v>
      </c>
      <c r="BC641" s="17">
        <f>data_survey!AU640</f>
        <v>3</v>
      </c>
      <c r="BD641" s="17">
        <f>data_survey!AV640</f>
        <v>3</v>
      </c>
      <c r="BE641" s="17">
        <f>data_survey!AW640</f>
        <v>2</v>
      </c>
      <c r="BF641" s="17">
        <f>data_survey!AX640</f>
        <v>1</v>
      </c>
      <c r="BG641" s="17"/>
    </row>
    <row r="642">
      <c r="A642" s="17">
        <f>if(data_survey!C641="Nam", 0, 1)</f>
        <v>1</v>
      </c>
      <c r="B642" s="17">
        <f>IFERROR(__xludf.DUMMYFUNCTION("LET(
  t, LOWER(TRIM(data_survey!E641)),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42" s="17">
        <f>IFERROR(__xludf.DUMMYFUNCTION("LET(
  t, LOWER(TRIM(data_survey!G641)),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42" s="17">
        <f>IFERROR(__xludf.DUMMYFUNCTION("LET(
  text, LOWER(data_survey!I641),
  IFERROR(
    IFS(
      REGEXMATCH(text,""ở cùng gia đình|ở trọ cùng gia đình""), 0,
      REGEXMATCH(text,""thuê trọ""), 1,
      REGEXMATCH(text,""ở ktx""), 2,
      REGEXMATCH(text,""có nhà tại khu vực đang học|c"&amp;"ó nhà|ở riêng tại chung cư""), 3,
      REGEXMATCH(text,""ở nhà người quen""), 4
    ),
  -1)
)"),1.0)</f>
        <v>1</v>
      </c>
      <c r="E642" s="17">
        <f>IFERROR(__xludf.DUMMYFUNCTION("LET(
  t, LOWER(TRIM(data_survey!K641)),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42" s="17">
        <f>IFERROR(__xludf.DUMMYFUNCTION("LET(
  t, LOWER(TRIM(data_survey!M641)),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42" s="17">
        <f>if(data_survey!O641="Có", 1, 0)</f>
        <v>1</v>
      </c>
      <c r="H642" s="17">
        <f>if(data_survey!R641="", 0, data_survey!R641)</f>
        <v>1</v>
      </c>
      <c r="I642" s="17">
        <f>data_survey!W641</f>
        <v>35</v>
      </c>
      <c r="J642" s="17">
        <f>if(data_survey!AF641="Không áp lực", 0, if(data_survey!AF641="Có chút áp lực", 1, if(data_survey!AF641="Áp lực nhiều", 2, 3)))</f>
        <v>2</v>
      </c>
      <c r="K642" s="17">
        <f>SWITCH(data_survey!AG641,
 "Không ảnh hưởng",0,
 "Có chút ảnh hưởng",1,
 "Ảnh hưởng nhiều",2,
 "Ảnh hưởng rất nhiều",3)</f>
        <v>1</v>
      </c>
      <c r="L642" s="17">
        <f>SWITCH(data_survey!AD641,
 "Không",0,
 "Có một chút",1,
 "Rất lo lắng",2)</f>
        <v>2</v>
      </c>
      <c r="M642" s="17">
        <f>SWITCH(data_survey!AE641,
 "Không",0,
 "Có một chút",1,
 "Nhiều",2)</f>
        <v>1</v>
      </c>
      <c r="N642" s="17">
        <f>data_survey!BV641</f>
        <v>3</v>
      </c>
      <c r="O642" s="17">
        <f>SWITCH(data_survey!BY641,
 "Không",0,
 "Có",1,
 "Nhiều",2)</f>
        <v>1</v>
      </c>
      <c r="P642" s="17">
        <f>if(data_survey!BW641="Không", 0, 1)</f>
        <v>1</v>
      </c>
      <c r="Q642" s="17">
        <f>IF(OR(
ISNUMBER(SEARCH("cha",data_survey!BX641)),
ISNUMBER(SEARCH("mẹ",data_survey!BX641)),
ISNUMBER(SEARCH("ba mẹ",data_survey!BX641)),
ISNUMBER(SEARCH("bame",data_survey!BX641)),
ISNUMBER(SEARCH("gia đình",data_survey!BX641)),
ISNUMBER(SEARCH("chị",data_survey!BX641)),
ISNUMBER(SEARCH("anh",data_survey!BX641)),
ISNUMBER(SEARCH("ông bà",data_survey!BX641)),
ISNUMBER(SEARCH("giám hộ",data_survey!BX641))
),1,
IF(OR(
ISNUMBER(SEARCH("bản thân",data_survey!BX641)),
ISNUMBER(SEARCH("tự mình",data_survey!BX641)),
ISNUMBER(SEARCH("tự bản thân",data_survey!BX641)),
ISNUMBER(SEARCH("tiền đi làm",data_survey!BX641)),
ISNUMBER(SEARCH("nghiên cứu khoa học",data_survey!BX641)),
ISNUMBER(SEARCH("một nửa lo",data_survey!BX641))
),2,
IF(OR(
ISNUMBER(SEARCH("học bổng",data_survey!BX641)),
ISNUMBER(SEARCH("giảm học phí",data_survey!BX641)),
ISNUMBER(SEARCH("không cần HP",data_survey!BX641)),
ISNUMBER(SEARCH("sư phạm",data_survey!BX641))
),3,4)))</f>
        <v>1</v>
      </c>
      <c r="R642" s="17">
        <f>data_survey!AN641</f>
        <v>0</v>
      </c>
      <c r="S642" s="17">
        <f>data_survey!AJ641</f>
        <v>2</v>
      </c>
      <c r="T642" s="17">
        <f>data_survey!AJ641</f>
        <v>2</v>
      </c>
      <c r="U642" s="17">
        <f>data_survey!CI641</f>
        <v>1</v>
      </c>
      <c r="V642" s="17">
        <f>data_survey!CG641</f>
        <v>1</v>
      </c>
      <c r="W642" s="17">
        <f>data_survey!CE641</f>
        <v>1</v>
      </c>
      <c r="X642" s="17">
        <f>data_survey!CC641</f>
        <v>1</v>
      </c>
      <c r="Y642" s="17">
        <f>data_survey!CA641</f>
        <v>2</v>
      </c>
      <c r="Z642" s="17">
        <f>data_survey!BN641</f>
        <v>3</v>
      </c>
      <c r="AA642" s="17">
        <f>data_survey!BP641</f>
        <v>1</v>
      </c>
      <c r="AB642" s="17">
        <f>data_survey!BQ641</f>
        <v>3</v>
      </c>
      <c r="AC642" s="17">
        <f>data_survey!BT641</f>
        <v>1</v>
      </c>
      <c r="AD642" s="17">
        <f>data_survey!CU641</f>
        <v>0</v>
      </c>
      <c r="AE642" s="17">
        <f>data_survey!CV641</f>
        <v>0</v>
      </c>
      <c r="AF642" s="17">
        <f>data_survey!CW641</f>
        <v>0</v>
      </c>
      <c r="AG642" s="17">
        <f>data_survey!CO641</f>
        <v>0</v>
      </c>
      <c r="AH642" s="17">
        <f>data_survey!DA641</f>
        <v>0</v>
      </c>
      <c r="AI642" s="17">
        <f>data_survey!DC641</f>
        <v>0</v>
      </c>
      <c r="AJ642" s="17">
        <f>data_survey!DQ641</f>
        <v>0</v>
      </c>
      <c r="AK642" s="17">
        <f>data_survey!DF641</f>
        <v>1</v>
      </c>
      <c r="AL642" s="17">
        <f>if(AK642=1, data_survey!DN641, 0)</f>
        <v>3.5</v>
      </c>
      <c r="AM642" s="17">
        <f>data_survey!CM641</f>
        <v>6</v>
      </c>
      <c r="AN642" s="17">
        <f>data_survey!DH641</f>
        <v>0</v>
      </c>
      <c r="AO642" s="17">
        <f>data_survey!DJ641</f>
        <v>0</v>
      </c>
      <c r="AP642" s="17">
        <f>data_survey!DL641</f>
        <v>0</v>
      </c>
      <c r="AQ642" s="17">
        <f>data_survey!BC641</f>
        <v>1</v>
      </c>
      <c r="AR642" s="17">
        <f>data_survey!BD641</f>
        <v>1</v>
      </c>
      <c r="AS642" s="17">
        <f>data_survey!BE641</f>
        <v>3</v>
      </c>
      <c r="AT642" s="17">
        <f>data_survey!BF641</f>
        <v>3</v>
      </c>
      <c r="AU642" s="17">
        <f>data_survey!BG641</f>
        <v>4</v>
      </c>
      <c r="AV642" s="17">
        <f>data_survey!BH641</f>
        <v>2</v>
      </c>
      <c r="AW642" s="17">
        <f>data_survey!BI641</f>
        <v>1</v>
      </c>
      <c r="AX642" s="17">
        <f>data_survey!AP641</f>
        <v>1</v>
      </c>
      <c r="AY642" s="17">
        <f>data_survey!AQ641</f>
        <v>3</v>
      </c>
      <c r="AZ642" s="17">
        <f>data_survey!AR641</f>
        <v>4</v>
      </c>
      <c r="BA642" s="17">
        <f>data_survey!AS641</f>
        <v>4</v>
      </c>
      <c r="BB642" s="17">
        <f>data_survey!AT641</f>
        <v>3</v>
      </c>
      <c r="BC642" s="17">
        <f>data_survey!AU641</f>
        <v>3</v>
      </c>
      <c r="BD642" s="17">
        <f>data_survey!AV641</f>
        <v>4</v>
      </c>
      <c r="BE642" s="17">
        <f>data_survey!AW641</f>
        <v>1</v>
      </c>
      <c r="BF642" s="17">
        <f>data_survey!AX641</f>
        <v>1</v>
      </c>
      <c r="BG642" s="17"/>
    </row>
    <row r="643">
      <c r="A643" s="17">
        <f>if(data_survey!C642="Nam", 0, 1)</f>
        <v>0</v>
      </c>
      <c r="B643" s="17">
        <f>IFERROR(__xludf.DUMMYFUNCTION("LET(
  t, LOWER(TRIM(data_survey!E642)),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43" s="17">
        <f>IFERROR(__xludf.DUMMYFUNCTION("LET(
  t, LOWER(TRIM(data_survey!G642)),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43" s="17">
        <f>IFERROR(__xludf.DUMMYFUNCTION("LET(
  text, LOWER(data_survey!I642),
  IFERROR(
    IFS(
      REGEXMATCH(text,""ở cùng gia đình|ở trọ cùng gia đình""), 0,
      REGEXMATCH(text,""thuê trọ""), 1,
      REGEXMATCH(text,""ở ktx""), 2,
      REGEXMATCH(text,""có nhà tại khu vực đang học|c"&amp;"ó nhà|ở riêng tại chung cư""), 3,
      REGEXMATCH(text,""ở nhà người quen""), 4
    ),
  -1)
)"),1.0)</f>
        <v>1</v>
      </c>
      <c r="E643" s="17">
        <f>IFERROR(__xludf.DUMMYFUNCTION("LET(
  t, LOWER(TRIM(data_survey!K642)),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43" s="17">
        <f>IFERROR(__xludf.DUMMYFUNCTION("LET(
  t, LOWER(TRIM(data_survey!M642)),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43" s="17">
        <f>if(data_survey!O642="Có", 1, 0)</f>
        <v>0</v>
      </c>
      <c r="H643" s="17">
        <f>if(data_survey!R642="", 0, data_survey!R642)</f>
        <v>0</v>
      </c>
      <c r="I643" s="17">
        <f>data_survey!W642</f>
        <v>0</v>
      </c>
      <c r="J643" s="17">
        <f>if(data_survey!AF642="Không áp lực", 0, if(data_survey!AF642="Có chút áp lực", 1, if(data_survey!AF642="Áp lực nhiều", 2, 3)))</f>
        <v>1</v>
      </c>
      <c r="K643" s="17">
        <f>SWITCH(data_survey!AG642,
 "Không ảnh hưởng",0,
 "Có chút ảnh hưởng",1,
 "Ảnh hưởng nhiều",2,
 "Ảnh hưởng rất nhiều",3)</f>
        <v>2</v>
      </c>
      <c r="L643" s="17">
        <f>SWITCH(data_survey!AD642,
 "Không",0,
 "Có một chút",1,
 "Rất lo lắng",2)</f>
        <v>2</v>
      </c>
      <c r="M643" s="17">
        <f>SWITCH(data_survey!AE642,
 "Không",0,
 "Có một chút",1,
 "Nhiều",2)</f>
        <v>0</v>
      </c>
      <c r="N643" s="17">
        <f>data_survey!BV642</f>
        <v>3</v>
      </c>
      <c r="O643" s="17">
        <f>SWITCH(data_survey!BY642,
 "Không",0,
 "Có",1,
 "Nhiều",2)</f>
        <v>0</v>
      </c>
      <c r="P643" s="17">
        <f>if(data_survey!BW642="Không", 0, 1)</f>
        <v>1</v>
      </c>
      <c r="Q643" s="17">
        <f>IF(OR(
ISNUMBER(SEARCH("cha",data_survey!BX642)),
ISNUMBER(SEARCH("mẹ",data_survey!BX642)),
ISNUMBER(SEARCH("ba mẹ",data_survey!BX642)),
ISNUMBER(SEARCH("bame",data_survey!BX642)),
ISNUMBER(SEARCH("gia đình",data_survey!BX642)),
ISNUMBER(SEARCH("chị",data_survey!BX642)),
ISNUMBER(SEARCH("anh",data_survey!BX642)),
ISNUMBER(SEARCH("ông bà",data_survey!BX642)),
ISNUMBER(SEARCH("giám hộ",data_survey!BX642))
),1,
IF(OR(
ISNUMBER(SEARCH("bản thân",data_survey!BX642)),
ISNUMBER(SEARCH("tự mình",data_survey!BX642)),
ISNUMBER(SEARCH("tự bản thân",data_survey!BX642)),
ISNUMBER(SEARCH("tiền đi làm",data_survey!BX642)),
ISNUMBER(SEARCH("nghiên cứu khoa học",data_survey!BX642)),
ISNUMBER(SEARCH("một nửa lo",data_survey!BX642))
),2,
IF(OR(
ISNUMBER(SEARCH("học bổng",data_survey!BX642)),
ISNUMBER(SEARCH("giảm học phí",data_survey!BX642)),
ISNUMBER(SEARCH("không cần HP",data_survey!BX642)),
ISNUMBER(SEARCH("sư phạm",data_survey!BX642))
),3,4)))</f>
        <v>1</v>
      </c>
      <c r="R643" s="17">
        <f>data_survey!AN642</f>
        <v>1</v>
      </c>
      <c r="S643" s="17">
        <f>data_survey!AJ642</f>
        <v>2</v>
      </c>
      <c r="T643" s="17">
        <f>data_survey!AJ642</f>
        <v>2</v>
      </c>
      <c r="U643" s="17">
        <f>data_survey!CI642</f>
        <v>0</v>
      </c>
      <c r="V643" s="17">
        <f>data_survey!CG642</f>
        <v>0</v>
      </c>
      <c r="W643" s="17">
        <f>data_survey!CE642</f>
        <v>0</v>
      </c>
      <c r="X643" s="17">
        <f>data_survey!CC642</f>
        <v>0</v>
      </c>
      <c r="Y643" s="17">
        <f>data_survey!CA642</f>
        <v>0</v>
      </c>
      <c r="Z643" s="17">
        <f>data_survey!BN642</f>
        <v>2</v>
      </c>
      <c r="AA643" s="17">
        <f>data_survey!BP642</f>
        <v>0</v>
      </c>
      <c r="AB643" s="17">
        <f>data_survey!BQ642</f>
        <v>4</v>
      </c>
      <c r="AC643" s="17">
        <f>data_survey!BT642</f>
        <v>1</v>
      </c>
      <c r="AD643" s="17">
        <f>data_survey!CU642</f>
        <v>1</v>
      </c>
      <c r="AE643" s="17">
        <f>data_survey!CV642</f>
        <v>1</v>
      </c>
      <c r="AF643" s="17">
        <f>data_survey!CW642</f>
        <v>0</v>
      </c>
      <c r="AG643" s="17">
        <f>data_survey!CO642</f>
        <v>1</v>
      </c>
      <c r="AH643" s="17">
        <f>data_survey!DA642</f>
        <v>0</v>
      </c>
      <c r="AI643" s="17">
        <f>data_survey!DC642</f>
        <v>0</v>
      </c>
      <c r="AJ643" s="17">
        <f>data_survey!DQ642</f>
        <v>0</v>
      </c>
      <c r="AK643" s="17">
        <f>data_survey!DF642</f>
        <v>1</v>
      </c>
      <c r="AL643" s="17">
        <f>if(AK643=1, data_survey!DN642, 0)</f>
        <v>2.5</v>
      </c>
      <c r="AM643" s="17">
        <f>data_survey!CM642</f>
        <v>3.5</v>
      </c>
      <c r="AN643" s="17">
        <f>data_survey!DH642</f>
        <v>0</v>
      </c>
      <c r="AO643" s="17">
        <f>data_survey!DJ642</f>
        <v>0</v>
      </c>
      <c r="AP643" s="17">
        <f>data_survey!DL642</f>
        <v>0</v>
      </c>
      <c r="AQ643" s="17">
        <f>data_survey!BC642</f>
        <v>1</v>
      </c>
      <c r="AR643" s="17">
        <f>data_survey!BD642</f>
        <v>1</v>
      </c>
      <c r="AS643" s="17">
        <f>data_survey!BE642</f>
        <v>2</v>
      </c>
      <c r="AT643" s="17">
        <f>data_survey!BF642</f>
        <v>1</v>
      </c>
      <c r="AU643" s="17">
        <f>data_survey!BG642</f>
        <v>1</v>
      </c>
      <c r="AV643" s="17">
        <f>data_survey!BH642</f>
        <v>2</v>
      </c>
      <c r="AW643" s="17">
        <f>data_survey!BI642</f>
        <v>1</v>
      </c>
      <c r="AX643" s="17">
        <f>data_survey!AP642</f>
        <v>2</v>
      </c>
      <c r="AY643" s="17">
        <f>data_survey!AQ642</f>
        <v>2</v>
      </c>
      <c r="AZ643" s="17">
        <f>data_survey!AR642</f>
        <v>2</v>
      </c>
      <c r="BA643" s="17">
        <f>data_survey!AS642</f>
        <v>2</v>
      </c>
      <c r="BB643" s="17">
        <f>data_survey!AT642</f>
        <v>1</v>
      </c>
      <c r="BC643" s="17">
        <f>data_survey!AU642</f>
        <v>1</v>
      </c>
      <c r="BD643" s="17">
        <f>data_survey!AV642</f>
        <v>1</v>
      </c>
      <c r="BE643" s="17">
        <f>data_survey!AW642</f>
        <v>1</v>
      </c>
      <c r="BF643" s="17">
        <f>data_survey!AX642</f>
        <v>1</v>
      </c>
      <c r="BG643" s="17"/>
    </row>
    <row r="644">
      <c r="A644" s="17">
        <f>if(data_survey!C643="Nam", 0, 1)</f>
        <v>1</v>
      </c>
      <c r="B644" s="17">
        <f>IFERROR(__xludf.DUMMYFUNCTION("LET(
  t, LOWER(TRIM(data_survey!E643)),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44" s="17">
        <f>IFERROR(__xludf.DUMMYFUNCTION("LET(
  t, LOWER(TRIM(data_survey!G643)),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44" s="17">
        <f>IFERROR(__xludf.DUMMYFUNCTION("LET(
  text, LOWER(data_survey!I643),
  IFERROR(
    IFS(
      REGEXMATCH(text,""ở cùng gia đình|ở trọ cùng gia đình""), 0,
      REGEXMATCH(text,""thuê trọ""), 1,
      REGEXMATCH(text,""ở ktx""), 2,
      REGEXMATCH(text,""có nhà tại khu vực đang học|c"&amp;"ó nhà|ở riêng tại chung cư""), 3,
      REGEXMATCH(text,""ở nhà người quen""), 4
    ),
  -1)
)"),0.0)</f>
        <v>0</v>
      </c>
      <c r="E644" s="17">
        <f>IFERROR(__xludf.DUMMYFUNCTION("LET(
  t, LOWER(TRIM(data_survey!K643)),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44" s="17">
        <f>IFERROR(__xludf.DUMMYFUNCTION("LET(
  t, LOWER(TRIM(data_survey!M643)),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44" s="17">
        <f>if(data_survey!O643="Có", 1, 0)</f>
        <v>0</v>
      </c>
      <c r="H644" s="17">
        <f>if(data_survey!R643="", 0, data_survey!R643)</f>
        <v>0</v>
      </c>
      <c r="I644" s="17">
        <f>data_survey!W643</f>
        <v>0</v>
      </c>
      <c r="J644" s="17">
        <f>if(data_survey!AF643="Không áp lực", 0, if(data_survey!AF643="Có chút áp lực", 1, if(data_survey!AF643="Áp lực nhiều", 2, 3)))</f>
        <v>0</v>
      </c>
      <c r="K644" s="17">
        <f>SWITCH(data_survey!AG643,
 "Không ảnh hưởng",0,
 "Có chút ảnh hưởng",1,
 "Ảnh hưởng nhiều",2,
 "Ảnh hưởng rất nhiều",3)</f>
        <v>1</v>
      </c>
      <c r="L644" s="17">
        <f>SWITCH(data_survey!AD643,
 "Không",0,
 "Có một chút",1,
 "Rất lo lắng",2)</f>
        <v>0</v>
      </c>
      <c r="M644" s="17">
        <f>SWITCH(data_survey!AE643,
 "Không",0,
 "Có một chút",1,
 "Nhiều",2)</f>
        <v>0</v>
      </c>
      <c r="N644" s="17">
        <f>data_survey!BV643</f>
        <v>4</v>
      </c>
      <c r="O644" s="17">
        <f>SWITCH(data_survey!BY643,
 "Không",0,
 "Có",1,
 "Nhiều",2)</f>
        <v>1</v>
      </c>
      <c r="P644" s="17">
        <f>if(data_survey!BW643="Không", 0, 1)</f>
        <v>0</v>
      </c>
      <c r="Q644" s="17">
        <f>IF(OR(
ISNUMBER(SEARCH("cha",data_survey!BX643)),
ISNUMBER(SEARCH("mẹ",data_survey!BX643)),
ISNUMBER(SEARCH("ba mẹ",data_survey!BX643)),
ISNUMBER(SEARCH("bame",data_survey!BX643)),
ISNUMBER(SEARCH("gia đình",data_survey!BX643)),
ISNUMBER(SEARCH("chị",data_survey!BX643)),
ISNUMBER(SEARCH("anh",data_survey!BX643)),
ISNUMBER(SEARCH("ông bà",data_survey!BX643)),
ISNUMBER(SEARCH("giám hộ",data_survey!BX643))
),1,
IF(OR(
ISNUMBER(SEARCH("bản thân",data_survey!BX643)),
ISNUMBER(SEARCH("tự mình",data_survey!BX643)),
ISNUMBER(SEARCH("tự bản thân",data_survey!BX643)),
ISNUMBER(SEARCH("tiền đi làm",data_survey!BX643)),
ISNUMBER(SEARCH("nghiên cứu khoa học",data_survey!BX643)),
ISNUMBER(SEARCH("một nửa lo",data_survey!BX643))
),2,
IF(OR(
ISNUMBER(SEARCH("học bổng",data_survey!BX643)),
ISNUMBER(SEARCH("giảm học phí",data_survey!BX643)),
ISNUMBER(SEARCH("không cần HP",data_survey!BX643)),
ISNUMBER(SEARCH("sư phạm",data_survey!BX643))
),3,4)))</f>
        <v>1</v>
      </c>
      <c r="R644" s="17">
        <f>data_survey!AN643</f>
        <v>1</v>
      </c>
      <c r="S644" s="17">
        <f>data_survey!AJ643</f>
        <v>2</v>
      </c>
      <c r="T644" s="17">
        <f>data_survey!AJ643</f>
        <v>2</v>
      </c>
      <c r="U644" s="17">
        <f>data_survey!CI643</f>
        <v>0</v>
      </c>
      <c r="V644" s="17">
        <f>data_survey!CG643</f>
        <v>1</v>
      </c>
      <c r="W644" s="17">
        <f>data_survey!CE643</f>
        <v>1</v>
      </c>
      <c r="X644" s="17">
        <f>data_survey!CC643</f>
        <v>0</v>
      </c>
      <c r="Y644" s="17">
        <f>data_survey!CA643</f>
        <v>0</v>
      </c>
      <c r="Z644" s="17">
        <f>data_survey!BN643</f>
        <v>3</v>
      </c>
      <c r="AA644" s="17">
        <f>data_survey!BP643</f>
        <v>0</v>
      </c>
      <c r="AB644" s="17">
        <f>data_survey!BQ643</f>
        <v>1</v>
      </c>
      <c r="AC644" s="17">
        <f>data_survey!BT643</f>
        <v>0</v>
      </c>
      <c r="AD644" s="17">
        <f>data_survey!CU643</f>
        <v>0</v>
      </c>
      <c r="AE644" s="17">
        <f>data_survey!CV643</f>
        <v>0</v>
      </c>
      <c r="AF644" s="17">
        <f>data_survey!CW643</f>
        <v>0</v>
      </c>
      <c r="AG644" s="17">
        <f>data_survey!CO643</f>
        <v>1</v>
      </c>
      <c r="AH644" s="17">
        <f>data_survey!DA643</f>
        <v>0</v>
      </c>
      <c r="AI644" s="17">
        <f>data_survey!DC643</f>
        <v>0</v>
      </c>
      <c r="AJ644" s="17">
        <f>data_survey!DQ643</f>
        <v>1</v>
      </c>
      <c r="AK644" s="17">
        <f>data_survey!DF643</f>
        <v>1</v>
      </c>
      <c r="AL644" s="17">
        <f>if(AK644=1, data_survey!DN643, 0)</f>
        <v>1.5</v>
      </c>
      <c r="AM644" s="17">
        <f>data_survey!CM643</f>
        <v>1.5</v>
      </c>
      <c r="AN644" s="17">
        <f>data_survey!DH643</f>
        <v>0</v>
      </c>
      <c r="AO644" s="17">
        <f>data_survey!DJ643</f>
        <v>1</v>
      </c>
      <c r="AP644" s="17">
        <f>data_survey!DL643</f>
        <v>1</v>
      </c>
      <c r="AQ644" s="17">
        <f>data_survey!BC643</f>
        <v>2</v>
      </c>
      <c r="AR644" s="17">
        <f>data_survey!BD643</f>
        <v>1</v>
      </c>
      <c r="AS644" s="17">
        <f>data_survey!BE643</f>
        <v>1</v>
      </c>
      <c r="AT644" s="17">
        <f>data_survey!BF643</f>
        <v>2</v>
      </c>
      <c r="AU644" s="17">
        <f>data_survey!BG643</f>
        <v>3</v>
      </c>
      <c r="AV644" s="17">
        <f>data_survey!BH643</f>
        <v>1</v>
      </c>
      <c r="AW644" s="17">
        <f>data_survey!BI643</f>
        <v>1</v>
      </c>
      <c r="AX644" s="17">
        <f>data_survey!AP643</f>
        <v>2</v>
      </c>
      <c r="AY644" s="17">
        <f>data_survey!AQ643</f>
        <v>2</v>
      </c>
      <c r="AZ644" s="17">
        <f>data_survey!AR643</f>
        <v>1</v>
      </c>
      <c r="BA644" s="17">
        <f>data_survey!AS643</f>
        <v>3</v>
      </c>
      <c r="BB644" s="17">
        <f>data_survey!AT643</f>
        <v>3</v>
      </c>
      <c r="BC644" s="17">
        <f>data_survey!AU643</f>
        <v>1</v>
      </c>
      <c r="BD644" s="17">
        <f>data_survey!AV643</f>
        <v>1</v>
      </c>
      <c r="BE644" s="17">
        <f>data_survey!AW643</f>
        <v>1</v>
      </c>
      <c r="BF644" s="17">
        <f>data_survey!AX643</f>
        <v>1</v>
      </c>
      <c r="BG644" s="17"/>
    </row>
    <row r="645">
      <c r="A645" s="17">
        <f>if(data_survey!C644="Nam", 0, 1)</f>
        <v>1</v>
      </c>
      <c r="B645" s="17">
        <f>IFERROR(__xludf.DUMMYFUNCTION("LET(
  t, LOWER(TRIM(data_survey!E644)),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45" s="17">
        <f>IFERROR(__xludf.DUMMYFUNCTION("LET(
  t, LOWER(TRIM(data_survey!G644)),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45" s="17">
        <f>IFERROR(__xludf.DUMMYFUNCTION("LET(
  text, LOWER(data_survey!I644),
  IFERROR(
    IFS(
      REGEXMATCH(text,""ở cùng gia đình|ở trọ cùng gia đình""), 0,
      REGEXMATCH(text,""thuê trọ""), 1,
      REGEXMATCH(text,""ở ktx""), 2,
      REGEXMATCH(text,""có nhà tại khu vực đang học|c"&amp;"ó nhà|ở riêng tại chung cư""), 3,
      REGEXMATCH(text,""ở nhà người quen""), 4
    ),
  -1)
)"),0.0)</f>
        <v>0</v>
      </c>
      <c r="E645" s="17">
        <f>IFERROR(__xludf.DUMMYFUNCTION("LET(
  t, LOWER(TRIM(data_survey!K644)),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45" s="17">
        <f>IFERROR(__xludf.DUMMYFUNCTION("LET(
  t, LOWER(TRIM(data_survey!M644)),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45" s="17">
        <f>if(data_survey!O644="Có", 1, 0)</f>
        <v>1</v>
      </c>
      <c r="H645" s="17">
        <f>if(data_survey!R644="", 0, data_survey!R644)</f>
        <v>1</v>
      </c>
      <c r="I645" s="17">
        <f>data_survey!W644</f>
        <v>40</v>
      </c>
      <c r="J645" s="17">
        <f>if(data_survey!AF644="Không áp lực", 0, if(data_survey!AF644="Có chút áp lực", 1, if(data_survey!AF644="Áp lực nhiều", 2, 3)))</f>
        <v>0</v>
      </c>
      <c r="K645" s="17">
        <f>SWITCH(data_survey!AG644,
 "Không ảnh hưởng",0,
 "Có chút ảnh hưởng",1,
 "Ảnh hưởng nhiều",2,
 "Ảnh hưởng rất nhiều",3)</f>
        <v>0</v>
      </c>
      <c r="L645" s="17">
        <f>SWITCH(data_survey!AD644,
 "Không",0,
 "Có một chút",1,
 "Rất lo lắng",2)</f>
        <v>0</v>
      </c>
      <c r="M645" s="17">
        <f>SWITCH(data_survey!AE644,
 "Không",0,
 "Có một chút",1,
 "Nhiều",2)</f>
        <v>0</v>
      </c>
      <c r="N645" s="17">
        <f>data_survey!BV644</f>
        <v>4</v>
      </c>
      <c r="O645" s="17">
        <f>SWITCH(data_survey!BY644,
 "Không",0,
 "Có",1,
 "Nhiều",2)</f>
        <v>0</v>
      </c>
      <c r="P645" s="17">
        <f>if(data_survey!BW644="Không", 0, 1)</f>
        <v>0</v>
      </c>
      <c r="Q645" s="17">
        <f>IF(OR(
ISNUMBER(SEARCH("cha",data_survey!BX644)),
ISNUMBER(SEARCH("mẹ",data_survey!BX644)),
ISNUMBER(SEARCH("ba mẹ",data_survey!BX644)),
ISNUMBER(SEARCH("bame",data_survey!BX644)),
ISNUMBER(SEARCH("gia đình",data_survey!BX644)),
ISNUMBER(SEARCH("chị",data_survey!BX644)),
ISNUMBER(SEARCH("anh",data_survey!BX644)),
ISNUMBER(SEARCH("ông bà",data_survey!BX644)),
ISNUMBER(SEARCH("giám hộ",data_survey!BX644))
),1,
IF(OR(
ISNUMBER(SEARCH("bản thân",data_survey!BX644)),
ISNUMBER(SEARCH("tự mình",data_survey!BX644)),
ISNUMBER(SEARCH("tự bản thân",data_survey!BX644)),
ISNUMBER(SEARCH("tiền đi làm",data_survey!BX644)),
ISNUMBER(SEARCH("nghiên cứu khoa học",data_survey!BX644)),
ISNUMBER(SEARCH("một nửa lo",data_survey!BX644))
),2,
IF(OR(
ISNUMBER(SEARCH("học bổng",data_survey!BX644)),
ISNUMBER(SEARCH("giảm học phí",data_survey!BX644)),
ISNUMBER(SEARCH("không cần HP",data_survey!BX644)),
ISNUMBER(SEARCH("sư phạm",data_survey!BX644))
),3,4)))</f>
        <v>1</v>
      </c>
      <c r="R645" s="17">
        <f>data_survey!AN644</f>
        <v>1</v>
      </c>
      <c r="S645" s="17">
        <f>data_survey!AJ644</f>
        <v>2</v>
      </c>
      <c r="T645" s="17">
        <f>data_survey!AJ644</f>
        <v>2</v>
      </c>
      <c r="U645" s="17">
        <f>data_survey!CI644</f>
        <v>0</v>
      </c>
      <c r="V645" s="17">
        <f>data_survey!CG644</f>
        <v>0</v>
      </c>
      <c r="W645" s="17">
        <f>data_survey!CE644</f>
        <v>0</v>
      </c>
      <c r="X645" s="17">
        <f>data_survey!CC644</f>
        <v>0</v>
      </c>
      <c r="Y645" s="17">
        <f>data_survey!CA644</f>
        <v>0</v>
      </c>
      <c r="Z645" s="17">
        <f>data_survey!BN644</f>
        <v>1</v>
      </c>
      <c r="AA645" s="17">
        <f>data_survey!BP644</f>
        <v>0</v>
      </c>
      <c r="AB645" s="17">
        <f>data_survey!BQ644</f>
        <v>1</v>
      </c>
      <c r="AC645" s="17">
        <f>data_survey!BT644</f>
        <v>1</v>
      </c>
      <c r="AD645" s="17">
        <f>data_survey!CU644</f>
        <v>0</v>
      </c>
      <c r="AE645" s="17">
        <f>data_survey!CV644</f>
        <v>1</v>
      </c>
      <c r="AF645" s="17">
        <f>data_survey!CW644</f>
        <v>0</v>
      </c>
      <c r="AG645" s="17">
        <f>data_survey!CO644</f>
        <v>0</v>
      </c>
      <c r="AH645" s="17">
        <f>data_survey!DA644</f>
        <v>1</v>
      </c>
      <c r="AI645" s="17">
        <f>data_survey!DC644</f>
        <v>0</v>
      </c>
      <c r="AJ645" s="17">
        <f>data_survey!DQ644</f>
        <v>0</v>
      </c>
      <c r="AK645" s="17">
        <f>data_survey!DF644</f>
        <v>0</v>
      </c>
      <c r="AL645" s="17">
        <f>if(AK645=1, data_survey!DN644, 0)</f>
        <v>0</v>
      </c>
      <c r="AM645" s="17">
        <f>data_survey!CM644</f>
        <v>3.5</v>
      </c>
      <c r="AN645" s="17">
        <f>data_survey!DH644</f>
        <v>0</v>
      </c>
      <c r="AO645" s="17">
        <f>data_survey!DJ644</f>
        <v>1</v>
      </c>
      <c r="AP645" s="17">
        <f>data_survey!DL644</f>
        <v>0</v>
      </c>
      <c r="AQ645" s="17">
        <f>data_survey!BC644</f>
        <v>1</v>
      </c>
      <c r="AR645" s="17">
        <f>data_survey!BD644</f>
        <v>1</v>
      </c>
      <c r="AS645" s="17">
        <f>data_survey!BE644</f>
        <v>1</v>
      </c>
      <c r="AT645" s="17">
        <f>data_survey!BF644</f>
        <v>1</v>
      </c>
      <c r="AU645" s="17">
        <f>data_survey!BG644</f>
        <v>1</v>
      </c>
      <c r="AV645" s="17">
        <f>data_survey!BH644</f>
        <v>1</v>
      </c>
      <c r="AW645" s="17">
        <f>data_survey!BI644</f>
        <v>1</v>
      </c>
      <c r="AX645" s="17">
        <f>data_survey!AP644</f>
        <v>1</v>
      </c>
      <c r="AY645" s="17">
        <f>data_survey!AQ644</f>
        <v>1</v>
      </c>
      <c r="AZ645" s="17">
        <f>data_survey!AR644</f>
        <v>1</v>
      </c>
      <c r="BA645" s="17">
        <f>data_survey!AS644</f>
        <v>2</v>
      </c>
      <c r="BB645" s="17">
        <f>data_survey!AT644</f>
        <v>1</v>
      </c>
      <c r="BC645" s="17">
        <f>data_survey!AU644</f>
        <v>1</v>
      </c>
      <c r="BD645" s="17">
        <f>data_survey!AV644</f>
        <v>1</v>
      </c>
      <c r="BE645" s="17">
        <f>data_survey!AW644</f>
        <v>1</v>
      </c>
      <c r="BF645" s="17">
        <f>data_survey!AX644</f>
        <v>1</v>
      </c>
      <c r="BG645" s="17"/>
    </row>
    <row r="646">
      <c r="A646" s="17">
        <f>if(data_survey!C645="Nam", 0, 1)</f>
        <v>1</v>
      </c>
      <c r="B646" s="17">
        <f>IFERROR(__xludf.DUMMYFUNCTION("LET(
  t, LOWER(TRIM(data_survey!E645)),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46" s="17">
        <f>IFERROR(__xludf.DUMMYFUNCTION("LET(
  t, LOWER(TRIM(data_survey!G645)),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646" s="17">
        <f>IFERROR(__xludf.DUMMYFUNCTION("LET(
  text, LOWER(data_survey!I645),
  IFERROR(
    IFS(
      REGEXMATCH(text,""ở cùng gia đình|ở trọ cùng gia đình""), 0,
      REGEXMATCH(text,""thuê trọ""), 1,
      REGEXMATCH(text,""ở ktx""), 2,
      REGEXMATCH(text,""có nhà tại khu vực đang học|c"&amp;"ó nhà|ở riêng tại chung cư""), 3,
      REGEXMATCH(text,""ở nhà người quen""), 4
    ),
  -1)
)"),0.0)</f>
        <v>0</v>
      </c>
      <c r="E646" s="17">
        <f>IFERROR(__xludf.DUMMYFUNCTION("LET(
  t, LOWER(TRIM(data_survey!K645)),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46" s="17">
        <f>IFERROR(__xludf.DUMMYFUNCTION("LET(
  t, LOWER(TRIM(data_survey!M645)),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46" s="17">
        <f>if(data_survey!O645="Có", 1, 0)</f>
        <v>1</v>
      </c>
      <c r="H646" s="17">
        <f>if(data_survey!R645="", 0, data_survey!R645)</f>
        <v>1</v>
      </c>
      <c r="I646" s="17">
        <f>data_survey!W645</f>
        <v>20</v>
      </c>
      <c r="J646" s="17">
        <f>if(data_survey!AF645="Không áp lực", 0, if(data_survey!AF645="Có chút áp lực", 1, if(data_survey!AF645="Áp lực nhiều", 2, 3)))</f>
        <v>0</v>
      </c>
      <c r="K646" s="17">
        <f>SWITCH(data_survey!AG645,
 "Không ảnh hưởng",0,
 "Có chút ảnh hưởng",1,
 "Ảnh hưởng nhiều",2,
 "Ảnh hưởng rất nhiều",3)</f>
        <v>1</v>
      </c>
      <c r="L646" s="17">
        <f>SWITCH(data_survey!AD645,
 "Không",0,
 "Có một chút",1,
 "Rất lo lắng",2)</f>
        <v>2</v>
      </c>
      <c r="M646" s="17">
        <f>SWITCH(data_survey!AE645,
 "Không",0,
 "Có một chút",1,
 "Nhiều",2)</f>
        <v>0</v>
      </c>
      <c r="N646" s="17">
        <f>data_survey!BV645</f>
        <v>3</v>
      </c>
      <c r="O646" s="17">
        <f>SWITCH(data_survey!BY645,
 "Không",0,
 "Có",1,
 "Nhiều",2)</f>
        <v>1</v>
      </c>
      <c r="P646" s="17">
        <f>if(data_survey!BW645="Không", 0, 1)</f>
        <v>0</v>
      </c>
      <c r="Q646" s="17">
        <f>IF(OR(
ISNUMBER(SEARCH("cha",data_survey!BX645)),
ISNUMBER(SEARCH("mẹ",data_survey!BX645)),
ISNUMBER(SEARCH("ba mẹ",data_survey!BX645)),
ISNUMBER(SEARCH("bame",data_survey!BX645)),
ISNUMBER(SEARCH("gia đình",data_survey!BX645)),
ISNUMBER(SEARCH("chị",data_survey!BX645)),
ISNUMBER(SEARCH("anh",data_survey!BX645)),
ISNUMBER(SEARCH("ông bà",data_survey!BX645)),
ISNUMBER(SEARCH("giám hộ",data_survey!BX645))
),1,
IF(OR(
ISNUMBER(SEARCH("bản thân",data_survey!BX645)),
ISNUMBER(SEARCH("tự mình",data_survey!BX645)),
ISNUMBER(SEARCH("tự bản thân",data_survey!BX645)),
ISNUMBER(SEARCH("tiền đi làm",data_survey!BX645)),
ISNUMBER(SEARCH("nghiên cứu khoa học",data_survey!BX645)),
ISNUMBER(SEARCH("một nửa lo",data_survey!BX645))
),2,
IF(OR(
ISNUMBER(SEARCH("học bổng",data_survey!BX645)),
ISNUMBER(SEARCH("giảm học phí",data_survey!BX645)),
ISNUMBER(SEARCH("không cần HP",data_survey!BX645)),
ISNUMBER(SEARCH("sư phạm",data_survey!BX645))
),3,4)))</f>
        <v>1</v>
      </c>
      <c r="R646" s="17">
        <f>data_survey!AN645</f>
        <v>1</v>
      </c>
      <c r="S646" s="17">
        <f>data_survey!AJ645</f>
        <v>1</v>
      </c>
      <c r="T646" s="17">
        <f>data_survey!AJ645</f>
        <v>1</v>
      </c>
      <c r="U646" s="17">
        <f>data_survey!CI645</f>
        <v>0</v>
      </c>
      <c r="V646" s="17">
        <f>data_survey!CG645</f>
        <v>0</v>
      </c>
      <c r="W646" s="17">
        <f>data_survey!CE645</f>
        <v>0</v>
      </c>
      <c r="X646" s="17">
        <f>data_survey!CC645</f>
        <v>1</v>
      </c>
      <c r="Y646" s="17">
        <f>data_survey!CA645</f>
        <v>1</v>
      </c>
      <c r="Z646" s="17">
        <f>data_survey!BN645</f>
        <v>5</v>
      </c>
      <c r="AA646" s="17">
        <f>data_survey!BP645</f>
        <v>1</v>
      </c>
      <c r="AB646" s="17">
        <f>data_survey!BQ645</f>
        <v>2</v>
      </c>
      <c r="AC646" s="17">
        <f>data_survey!BT645</f>
        <v>0</v>
      </c>
      <c r="AD646" s="17">
        <f>data_survey!CU645</f>
        <v>1</v>
      </c>
      <c r="AE646" s="17">
        <f>data_survey!CV645</f>
        <v>0</v>
      </c>
      <c r="AF646" s="17">
        <f>data_survey!CW645</f>
        <v>0</v>
      </c>
      <c r="AG646" s="17">
        <f>data_survey!CO645</f>
        <v>0</v>
      </c>
      <c r="AH646" s="17">
        <f>data_survey!DA645</f>
        <v>0</v>
      </c>
      <c r="AI646" s="17">
        <f>data_survey!DC645</f>
        <v>0</v>
      </c>
      <c r="AJ646" s="17">
        <f>data_survey!DQ645</f>
        <v>0</v>
      </c>
      <c r="AK646" s="17">
        <f>data_survey!DF645</f>
        <v>0</v>
      </c>
      <c r="AL646" s="17">
        <f>if(AK646=1, data_survey!DN645, 0)</f>
        <v>0</v>
      </c>
      <c r="AM646" s="17">
        <f>data_survey!CM645</f>
        <v>6</v>
      </c>
      <c r="AN646" s="17">
        <f>data_survey!DH645</f>
        <v>1</v>
      </c>
      <c r="AO646" s="17">
        <f>data_survey!DJ645</f>
        <v>0</v>
      </c>
      <c r="AP646" s="17">
        <f>data_survey!DL645</f>
        <v>0</v>
      </c>
      <c r="AQ646" s="17">
        <f>data_survey!BC645</f>
        <v>2</v>
      </c>
      <c r="AR646" s="17">
        <f>data_survey!BD645</f>
        <v>2</v>
      </c>
      <c r="AS646" s="17">
        <f>data_survey!BE645</f>
        <v>3</v>
      </c>
      <c r="AT646" s="17">
        <f>data_survey!BF645</f>
        <v>1</v>
      </c>
      <c r="AU646" s="17">
        <f>data_survey!BG645</f>
        <v>1</v>
      </c>
      <c r="AV646" s="17">
        <f>data_survey!BH645</f>
        <v>1</v>
      </c>
      <c r="AW646" s="17">
        <f>data_survey!BI645</f>
        <v>1</v>
      </c>
      <c r="AX646" s="17">
        <f>data_survey!AP645</f>
        <v>2</v>
      </c>
      <c r="AY646" s="17">
        <f>data_survey!AQ645</f>
        <v>1</v>
      </c>
      <c r="AZ646" s="17">
        <f>data_survey!AR645</f>
        <v>3</v>
      </c>
      <c r="BA646" s="17">
        <f>data_survey!AS645</f>
        <v>3</v>
      </c>
      <c r="BB646" s="17">
        <f>data_survey!AT645</f>
        <v>1</v>
      </c>
      <c r="BC646" s="17">
        <f>data_survey!AU645</f>
        <v>1</v>
      </c>
      <c r="BD646" s="17">
        <f>data_survey!AV645</f>
        <v>4</v>
      </c>
      <c r="BE646" s="17">
        <f>data_survey!AW645</f>
        <v>1</v>
      </c>
      <c r="BF646" s="17">
        <f>data_survey!AX645</f>
        <v>1</v>
      </c>
      <c r="BG646" s="17"/>
    </row>
    <row r="647">
      <c r="A647" s="17">
        <f>if(data_survey!C646="Nam", 0, 1)</f>
        <v>0</v>
      </c>
      <c r="B647" s="17">
        <f>IFERROR(__xludf.DUMMYFUNCTION("LET(
  t, LOWER(TRIM(data_survey!E646)),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47" s="17">
        <f>IFERROR(__xludf.DUMMYFUNCTION("LET(
  t, LOWER(TRIM(data_survey!G646)),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47" s="17">
        <f>IFERROR(__xludf.DUMMYFUNCTION("LET(
  text, LOWER(data_survey!I646),
  IFERROR(
    IFS(
      REGEXMATCH(text,""ở cùng gia đình|ở trọ cùng gia đình""), 0,
      REGEXMATCH(text,""thuê trọ""), 1,
      REGEXMATCH(text,""ở ktx""), 2,
      REGEXMATCH(text,""có nhà tại khu vực đang học|c"&amp;"ó nhà|ở riêng tại chung cư""), 3,
      REGEXMATCH(text,""ở nhà người quen""), 4
    ),
  -1)
)"),0.0)</f>
        <v>0</v>
      </c>
      <c r="E647" s="17">
        <f>IFERROR(__xludf.DUMMYFUNCTION("LET(
  t, LOWER(TRIM(data_survey!K646)),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47" s="17">
        <f>IFERROR(__xludf.DUMMYFUNCTION("LET(
  t, LOWER(TRIM(data_survey!M646)),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47" s="17">
        <f>if(data_survey!O646="Có", 1, 0)</f>
        <v>0</v>
      </c>
      <c r="H647" s="17">
        <f>if(data_survey!R646="", 0, data_survey!R646)</f>
        <v>0</v>
      </c>
      <c r="I647" s="17">
        <f>data_survey!W646</f>
        <v>0</v>
      </c>
      <c r="J647" s="17">
        <f>if(data_survey!AF646="Không áp lực", 0, if(data_survey!AF646="Có chút áp lực", 1, if(data_survey!AF646="Áp lực nhiều", 2, 3)))</f>
        <v>2</v>
      </c>
      <c r="K647" s="17">
        <f>SWITCH(data_survey!AG646,
 "Không ảnh hưởng",0,
 "Có chút ảnh hưởng",1,
 "Ảnh hưởng nhiều",2,
 "Ảnh hưởng rất nhiều",3)</f>
        <v>0</v>
      </c>
      <c r="L647" s="17">
        <f>SWITCH(data_survey!AD646,
 "Không",0,
 "Có một chút",1,
 "Rất lo lắng",2)</f>
        <v>2</v>
      </c>
      <c r="M647" s="17">
        <f>SWITCH(data_survey!AE646,
 "Không",0,
 "Có một chút",1,
 "Nhiều",2)</f>
        <v>0</v>
      </c>
      <c r="N647" s="17">
        <f>data_survey!BV646</f>
        <v>5</v>
      </c>
      <c r="O647" s="17">
        <f>SWITCH(data_survey!BY646,
 "Không",0,
 "Có",1,
 "Nhiều",2)</f>
        <v>0</v>
      </c>
      <c r="P647" s="17">
        <f>if(data_survey!BW646="Không", 0, 1)</f>
        <v>0</v>
      </c>
      <c r="Q647" s="17">
        <f>IF(OR(
ISNUMBER(SEARCH("cha",data_survey!BX646)),
ISNUMBER(SEARCH("mẹ",data_survey!BX646)),
ISNUMBER(SEARCH("ba mẹ",data_survey!BX646)),
ISNUMBER(SEARCH("bame",data_survey!BX646)),
ISNUMBER(SEARCH("gia đình",data_survey!BX646)),
ISNUMBER(SEARCH("chị",data_survey!BX646)),
ISNUMBER(SEARCH("anh",data_survey!BX646)),
ISNUMBER(SEARCH("ông bà",data_survey!BX646)),
ISNUMBER(SEARCH("giám hộ",data_survey!BX646))
),1,
IF(OR(
ISNUMBER(SEARCH("bản thân",data_survey!BX646)),
ISNUMBER(SEARCH("tự mình",data_survey!BX646)),
ISNUMBER(SEARCH("tự bản thân",data_survey!BX646)),
ISNUMBER(SEARCH("tiền đi làm",data_survey!BX646)),
ISNUMBER(SEARCH("nghiên cứu khoa học",data_survey!BX646)),
ISNUMBER(SEARCH("một nửa lo",data_survey!BX646))
),2,
IF(OR(
ISNUMBER(SEARCH("học bổng",data_survey!BX646)),
ISNUMBER(SEARCH("giảm học phí",data_survey!BX646)),
ISNUMBER(SEARCH("không cần HP",data_survey!BX646)),
ISNUMBER(SEARCH("sư phạm",data_survey!BX646))
),3,4)))</f>
        <v>1</v>
      </c>
      <c r="R647" s="17">
        <f>data_survey!AN646</f>
        <v>0</v>
      </c>
      <c r="S647" s="17">
        <f>data_survey!AJ646</f>
        <v>0</v>
      </c>
      <c r="T647" s="17">
        <f>data_survey!AJ646</f>
        <v>0</v>
      </c>
      <c r="U647" s="17">
        <f>data_survey!CI646</f>
        <v>0</v>
      </c>
      <c r="V647" s="17">
        <f>data_survey!CG646</f>
        <v>0</v>
      </c>
      <c r="W647" s="17">
        <f>data_survey!CE646</f>
        <v>2</v>
      </c>
      <c r="X647" s="17">
        <f>data_survey!CC646</f>
        <v>0</v>
      </c>
      <c r="Y647" s="17">
        <f>data_survey!CA646</f>
        <v>0</v>
      </c>
      <c r="Z647" s="17">
        <f>data_survey!BN646</f>
        <v>4</v>
      </c>
      <c r="AA647" s="17">
        <f>data_survey!BP646</f>
        <v>0</v>
      </c>
      <c r="AB647" s="17">
        <f>data_survey!BQ646</f>
        <v>1</v>
      </c>
      <c r="AC647" s="17">
        <f>data_survey!BT646</f>
        <v>0</v>
      </c>
      <c r="AD647" s="17">
        <f>data_survey!CU646</f>
        <v>0</v>
      </c>
      <c r="AE647" s="17">
        <f>data_survey!CV646</f>
        <v>0</v>
      </c>
      <c r="AF647" s="17">
        <f>data_survey!CW646</f>
        <v>0</v>
      </c>
      <c r="AG647" s="17">
        <f>data_survey!CO646</f>
        <v>0</v>
      </c>
      <c r="AH647" s="17">
        <f>data_survey!DA646</f>
        <v>0</v>
      </c>
      <c r="AI647" s="17">
        <f>data_survey!DC646</f>
        <v>0</v>
      </c>
      <c r="AJ647" s="17">
        <f>data_survey!DQ646</f>
        <v>0</v>
      </c>
      <c r="AK647" s="17">
        <f>data_survey!DF646</f>
        <v>1</v>
      </c>
      <c r="AL647" s="17">
        <f>if(AK647=1, data_survey!DN646, 0)</f>
        <v>0</v>
      </c>
      <c r="AM647" s="17">
        <f>data_survey!CM646</f>
        <v>6</v>
      </c>
      <c r="AN647" s="17">
        <f>data_survey!DH646</f>
        <v>0</v>
      </c>
      <c r="AO647" s="17">
        <f>data_survey!DJ646</f>
        <v>0</v>
      </c>
      <c r="AP647" s="17">
        <f>data_survey!DL646</f>
        <v>0</v>
      </c>
      <c r="AQ647" s="17">
        <f>data_survey!BC646</f>
        <v>1</v>
      </c>
      <c r="AR647" s="17">
        <f>data_survey!BD646</f>
        <v>1</v>
      </c>
      <c r="AS647" s="17">
        <f>data_survey!BE646</f>
        <v>1</v>
      </c>
      <c r="AT647" s="17">
        <f>data_survey!BF646</f>
        <v>1</v>
      </c>
      <c r="AU647" s="17">
        <f>data_survey!BG646</f>
        <v>1</v>
      </c>
      <c r="AV647" s="17">
        <f>data_survey!BH646</f>
        <v>1</v>
      </c>
      <c r="AW647" s="17">
        <f>data_survey!BI646</f>
        <v>1</v>
      </c>
      <c r="AX647" s="17">
        <f>data_survey!AP646</f>
        <v>1</v>
      </c>
      <c r="AY647" s="17">
        <f>data_survey!AQ646</f>
        <v>1</v>
      </c>
      <c r="AZ647" s="17">
        <f>data_survey!AR646</f>
        <v>1</v>
      </c>
      <c r="BA647" s="17">
        <f>data_survey!AS646</f>
        <v>1</v>
      </c>
      <c r="BB647" s="17">
        <f>data_survey!AT646</f>
        <v>1</v>
      </c>
      <c r="BC647" s="17">
        <f>data_survey!AU646</f>
        <v>4</v>
      </c>
      <c r="BD647" s="17">
        <f>data_survey!AV646</f>
        <v>1</v>
      </c>
      <c r="BE647" s="17">
        <f>data_survey!AW646</f>
        <v>3</v>
      </c>
      <c r="BF647" s="17">
        <f>data_survey!AX646</f>
        <v>1</v>
      </c>
      <c r="BG647" s="17"/>
    </row>
    <row r="648">
      <c r="A648" s="17">
        <f>if(data_survey!C647="Nam", 0, 1)</f>
        <v>1</v>
      </c>
      <c r="B648" s="17">
        <f>IFERROR(__xludf.DUMMYFUNCTION("LET(
  t, LOWER(TRIM(data_survey!E647)),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48" s="17">
        <f>IFERROR(__xludf.DUMMYFUNCTION("LET(
  t, LOWER(TRIM(data_survey!G647)),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48" s="17">
        <f>IFERROR(__xludf.DUMMYFUNCTION("LET(
  text, LOWER(data_survey!I647),
  IFERROR(
    IFS(
      REGEXMATCH(text,""ở cùng gia đình|ở trọ cùng gia đình""), 0,
      REGEXMATCH(text,""thuê trọ""), 1,
      REGEXMATCH(text,""ở ktx""), 2,
      REGEXMATCH(text,""có nhà tại khu vực đang học|c"&amp;"ó nhà|ở riêng tại chung cư""), 3,
      REGEXMATCH(text,""ở nhà người quen""), 4
    ),
  -1)
)"),0.0)</f>
        <v>0</v>
      </c>
      <c r="E648" s="17">
        <f>IFERROR(__xludf.DUMMYFUNCTION("LET(
  t, LOWER(TRIM(data_survey!K647)),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48" s="17">
        <f>IFERROR(__xludf.DUMMYFUNCTION("LET(
  t, LOWER(TRIM(data_survey!M647)),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48" s="17">
        <f>if(data_survey!O647="Có", 1, 0)</f>
        <v>0</v>
      </c>
      <c r="H648" s="17">
        <f>if(data_survey!R647="", 0, data_survey!R647)</f>
        <v>0</v>
      </c>
      <c r="I648" s="17">
        <f>data_survey!W647</f>
        <v>0</v>
      </c>
      <c r="J648" s="17">
        <f>if(data_survey!AF647="Không áp lực", 0, if(data_survey!AF647="Có chút áp lực", 1, if(data_survey!AF647="Áp lực nhiều", 2, 3)))</f>
        <v>2</v>
      </c>
      <c r="K648" s="17">
        <f>SWITCH(data_survey!AG647,
 "Không ảnh hưởng",0,
 "Có chút ảnh hưởng",1,
 "Ảnh hưởng nhiều",2,
 "Ảnh hưởng rất nhiều",3)</f>
        <v>1</v>
      </c>
      <c r="L648" s="17">
        <f>SWITCH(data_survey!AD647,
 "Không",0,
 "Có một chút",1,
 "Rất lo lắng",2)</f>
        <v>2</v>
      </c>
      <c r="M648" s="17">
        <f>SWITCH(data_survey!AE647,
 "Không",0,
 "Có một chút",1,
 "Nhiều",2)</f>
        <v>2</v>
      </c>
      <c r="N648" s="17">
        <f>data_survey!BV647</f>
        <v>4</v>
      </c>
      <c r="O648" s="17">
        <f>SWITCH(data_survey!BY647,
 "Không",0,
 "Có",1,
 "Nhiều",2)</f>
        <v>0</v>
      </c>
      <c r="P648" s="17">
        <f>if(data_survey!BW647="Không", 0, 1)</f>
        <v>0</v>
      </c>
      <c r="Q648" s="17">
        <f>IF(OR(
ISNUMBER(SEARCH("cha",data_survey!BX647)),
ISNUMBER(SEARCH("mẹ",data_survey!BX647)),
ISNUMBER(SEARCH("ba mẹ",data_survey!BX647)),
ISNUMBER(SEARCH("bame",data_survey!BX647)),
ISNUMBER(SEARCH("gia đình",data_survey!BX647)),
ISNUMBER(SEARCH("chị",data_survey!BX647)),
ISNUMBER(SEARCH("anh",data_survey!BX647)),
ISNUMBER(SEARCH("ông bà",data_survey!BX647)),
ISNUMBER(SEARCH("giám hộ",data_survey!BX647))
),1,
IF(OR(
ISNUMBER(SEARCH("bản thân",data_survey!BX647)),
ISNUMBER(SEARCH("tự mình",data_survey!BX647)),
ISNUMBER(SEARCH("tự bản thân",data_survey!BX647)),
ISNUMBER(SEARCH("tiền đi làm",data_survey!BX647)),
ISNUMBER(SEARCH("nghiên cứu khoa học",data_survey!BX647)),
ISNUMBER(SEARCH("một nửa lo",data_survey!BX647))
),2,
IF(OR(
ISNUMBER(SEARCH("học bổng",data_survey!BX647)),
ISNUMBER(SEARCH("giảm học phí",data_survey!BX647)),
ISNUMBER(SEARCH("không cần HP",data_survey!BX647)),
ISNUMBER(SEARCH("sư phạm",data_survey!BX647))
),3,4)))</f>
        <v>1</v>
      </c>
      <c r="R648" s="17">
        <f>data_survey!AN647</f>
        <v>0</v>
      </c>
      <c r="S648" s="17">
        <f>data_survey!AJ647</f>
        <v>0</v>
      </c>
      <c r="T648" s="17">
        <f>data_survey!AJ647</f>
        <v>0</v>
      </c>
      <c r="U648" s="17">
        <f>data_survey!CI647</f>
        <v>2</v>
      </c>
      <c r="V648" s="17">
        <f>data_survey!CG647</f>
        <v>2</v>
      </c>
      <c r="W648" s="17">
        <f>data_survey!CE647</f>
        <v>2</v>
      </c>
      <c r="X648" s="17">
        <f>data_survey!CC647</f>
        <v>2</v>
      </c>
      <c r="Y648" s="17">
        <f>data_survey!CA647</f>
        <v>1</v>
      </c>
      <c r="Z648" s="17">
        <f>data_survey!BN647</f>
        <v>3</v>
      </c>
      <c r="AA648" s="17">
        <f>data_survey!BP647</f>
        <v>0</v>
      </c>
      <c r="AB648" s="17">
        <f>data_survey!BQ647</f>
        <v>1</v>
      </c>
      <c r="AC648" s="17">
        <f>data_survey!BT647</f>
        <v>0</v>
      </c>
      <c r="AD648" s="17">
        <f>data_survey!CU647</f>
        <v>0</v>
      </c>
      <c r="AE648" s="17">
        <f>data_survey!CV647</f>
        <v>1</v>
      </c>
      <c r="AF648" s="17">
        <f>data_survey!CW647</f>
        <v>0</v>
      </c>
      <c r="AG648" s="17">
        <f>data_survey!CO647</f>
        <v>0</v>
      </c>
      <c r="AH648" s="17">
        <f>data_survey!DA647</f>
        <v>1</v>
      </c>
      <c r="AI648" s="17">
        <f>data_survey!DC647</f>
        <v>1</v>
      </c>
      <c r="AJ648" s="17">
        <f>data_survey!DQ647</f>
        <v>0</v>
      </c>
      <c r="AK648" s="17">
        <f>data_survey!DF647</f>
        <v>0</v>
      </c>
      <c r="AL648" s="17">
        <f>if(AK648=1, data_survey!DN647, 0)</f>
        <v>0</v>
      </c>
      <c r="AM648" s="17">
        <f>data_survey!CM647</f>
        <v>3.5</v>
      </c>
      <c r="AN648" s="17">
        <f>data_survey!DH647</f>
        <v>0</v>
      </c>
      <c r="AO648" s="17">
        <f>data_survey!DJ647</f>
        <v>1</v>
      </c>
      <c r="AP648" s="17">
        <f>data_survey!DL647</f>
        <v>0</v>
      </c>
      <c r="AQ648" s="17">
        <f>data_survey!BC647</f>
        <v>2</v>
      </c>
      <c r="AR648" s="17">
        <f>data_survey!BD647</f>
        <v>3</v>
      </c>
      <c r="AS648" s="17">
        <f>data_survey!BE647</f>
        <v>3</v>
      </c>
      <c r="AT648" s="17">
        <f>data_survey!BF647</f>
        <v>3</v>
      </c>
      <c r="AU648" s="17">
        <f>data_survey!BG647</f>
        <v>3</v>
      </c>
      <c r="AV648" s="17">
        <f>data_survey!BH647</f>
        <v>2</v>
      </c>
      <c r="AW648" s="17">
        <f>data_survey!BI647</f>
        <v>3</v>
      </c>
      <c r="AX648" s="17">
        <f>data_survey!AP647</f>
        <v>4</v>
      </c>
      <c r="AY648" s="17">
        <f>data_survey!AQ647</f>
        <v>3</v>
      </c>
      <c r="AZ648" s="17">
        <f>data_survey!AR647</f>
        <v>4</v>
      </c>
      <c r="BA648" s="17">
        <f>data_survey!AS647</f>
        <v>4</v>
      </c>
      <c r="BB648" s="17">
        <f>data_survey!AT647</f>
        <v>3</v>
      </c>
      <c r="BC648" s="17">
        <f>data_survey!AU647</f>
        <v>3</v>
      </c>
      <c r="BD648" s="17">
        <f>data_survey!AV647</f>
        <v>3</v>
      </c>
      <c r="BE648" s="17">
        <f>data_survey!AW647</f>
        <v>2</v>
      </c>
      <c r="BF648" s="17">
        <f>data_survey!AX647</f>
        <v>3</v>
      </c>
      <c r="BG648" s="17"/>
    </row>
    <row r="649">
      <c r="A649" s="17">
        <f>if(data_survey!C648="Nam", 0, 1)</f>
        <v>0</v>
      </c>
      <c r="B649" s="17">
        <f>IFERROR(__xludf.DUMMYFUNCTION("LET(
  t, LOWER(TRIM(data_survey!E648)),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49" s="17">
        <f>IFERROR(__xludf.DUMMYFUNCTION("LET(
  t, LOWER(TRIM(data_survey!G648)),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49" s="17">
        <f>IFERROR(__xludf.DUMMYFUNCTION("LET(
  text, LOWER(data_survey!I648),
  IFERROR(
    IFS(
      REGEXMATCH(text,""ở cùng gia đình|ở trọ cùng gia đình""), 0,
      REGEXMATCH(text,""thuê trọ""), 1,
      REGEXMATCH(text,""ở ktx""), 2,
      REGEXMATCH(text,""có nhà tại khu vực đang học|c"&amp;"ó nhà|ở riêng tại chung cư""), 3,
      REGEXMATCH(text,""ở nhà người quen""), 4
    ),
  -1)
)"),0.0)</f>
        <v>0</v>
      </c>
      <c r="E649" s="17">
        <f>IFERROR(__xludf.DUMMYFUNCTION("LET(
  t, LOWER(TRIM(data_survey!K648)),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49" s="17">
        <f>IFERROR(__xludf.DUMMYFUNCTION("LET(
  t, LOWER(TRIM(data_survey!M648)),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49" s="17">
        <f>if(data_survey!O648="Có", 1, 0)</f>
        <v>0</v>
      </c>
      <c r="H649" s="17">
        <f>if(data_survey!R648="", 0, data_survey!R648)</f>
        <v>0</v>
      </c>
      <c r="I649" s="17">
        <f>data_survey!W648</f>
        <v>0</v>
      </c>
      <c r="J649" s="17">
        <f>if(data_survey!AF648="Không áp lực", 0, if(data_survey!AF648="Có chút áp lực", 1, if(data_survey!AF648="Áp lực nhiều", 2, 3)))</f>
        <v>1</v>
      </c>
      <c r="K649" s="17">
        <f>SWITCH(data_survey!AG648,
 "Không ảnh hưởng",0,
 "Có chút ảnh hưởng",1,
 "Ảnh hưởng nhiều",2,
 "Ảnh hưởng rất nhiều",3)</f>
        <v>1</v>
      </c>
      <c r="L649" s="17">
        <f>SWITCH(data_survey!AD648,
 "Không",0,
 "Có một chút",1,
 "Rất lo lắng",2)</f>
        <v>1</v>
      </c>
      <c r="M649" s="17">
        <f>SWITCH(data_survey!AE648,
 "Không",0,
 "Có một chút",1,
 "Nhiều",2)</f>
        <v>0</v>
      </c>
      <c r="N649" s="17">
        <f>data_survey!BV648</f>
        <v>4</v>
      </c>
      <c r="O649" s="17">
        <f>SWITCH(data_survey!BY648,
 "Không",0,
 "Có",1,
 "Nhiều",2)</f>
        <v>0</v>
      </c>
      <c r="P649" s="17">
        <f>if(data_survey!BW648="Không", 0, 1)</f>
        <v>0</v>
      </c>
      <c r="Q649" s="17">
        <f>IF(OR(
ISNUMBER(SEARCH("cha",data_survey!BX648)),
ISNUMBER(SEARCH("mẹ",data_survey!BX648)),
ISNUMBER(SEARCH("ba mẹ",data_survey!BX648)),
ISNUMBER(SEARCH("bame",data_survey!BX648)),
ISNUMBER(SEARCH("gia đình",data_survey!BX648)),
ISNUMBER(SEARCH("chị",data_survey!BX648)),
ISNUMBER(SEARCH("anh",data_survey!BX648)),
ISNUMBER(SEARCH("ông bà",data_survey!BX648)),
ISNUMBER(SEARCH("giám hộ",data_survey!BX648))
),1,
IF(OR(
ISNUMBER(SEARCH("bản thân",data_survey!BX648)),
ISNUMBER(SEARCH("tự mình",data_survey!BX648)),
ISNUMBER(SEARCH("tự bản thân",data_survey!BX648)),
ISNUMBER(SEARCH("tiền đi làm",data_survey!BX648)),
ISNUMBER(SEARCH("nghiên cứu khoa học",data_survey!BX648)),
ISNUMBER(SEARCH("một nửa lo",data_survey!BX648))
),2,
IF(OR(
ISNUMBER(SEARCH("học bổng",data_survey!BX648)),
ISNUMBER(SEARCH("giảm học phí",data_survey!BX648)),
ISNUMBER(SEARCH("không cần HP",data_survey!BX648)),
ISNUMBER(SEARCH("sư phạm",data_survey!BX648))
),3,4)))</f>
        <v>1</v>
      </c>
      <c r="R649" s="17">
        <f>data_survey!AN648</f>
        <v>0</v>
      </c>
      <c r="S649" s="17">
        <f>data_survey!AJ648</f>
        <v>0</v>
      </c>
      <c r="T649" s="17">
        <f>data_survey!AJ648</f>
        <v>0</v>
      </c>
      <c r="U649" s="17">
        <f>data_survey!CI648</f>
        <v>0</v>
      </c>
      <c r="V649" s="17">
        <f>data_survey!CG648</f>
        <v>0</v>
      </c>
      <c r="W649" s="17">
        <f>data_survey!CE648</f>
        <v>0</v>
      </c>
      <c r="X649" s="17">
        <f>data_survey!CC648</f>
        <v>0</v>
      </c>
      <c r="Y649" s="17">
        <f>data_survey!CA648</f>
        <v>0</v>
      </c>
      <c r="Z649" s="17">
        <f>data_survey!BN648</f>
        <v>1</v>
      </c>
      <c r="AA649" s="17">
        <f>data_survey!BP648</f>
        <v>0</v>
      </c>
      <c r="AB649" s="17">
        <f>data_survey!BQ648</f>
        <v>1</v>
      </c>
      <c r="AC649" s="17">
        <f>data_survey!BT648</f>
        <v>0</v>
      </c>
      <c r="AD649" s="17">
        <f>data_survey!CU648</f>
        <v>0</v>
      </c>
      <c r="AE649" s="17">
        <f>data_survey!CV648</f>
        <v>0</v>
      </c>
      <c r="AF649" s="17">
        <f>data_survey!CW648</f>
        <v>0</v>
      </c>
      <c r="AG649" s="17">
        <f>data_survey!CO648</f>
        <v>0</v>
      </c>
      <c r="AH649" s="17">
        <f>data_survey!DA648</f>
        <v>0</v>
      </c>
      <c r="AI649" s="17">
        <f>data_survey!DC648</f>
        <v>0</v>
      </c>
      <c r="AJ649" s="17">
        <f>data_survey!DQ648</f>
        <v>0</v>
      </c>
      <c r="AK649" s="17">
        <f>data_survey!DF648</f>
        <v>0</v>
      </c>
      <c r="AL649" s="17">
        <f>if(AK649=1, data_survey!DN648, 0)</f>
        <v>0</v>
      </c>
      <c r="AM649" s="17">
        <f>data_survey!CM648</f>
        <v>0.75</v>
      </c>
      <c r="AN649" s="17">
        <f>data_survey!DH648</f>
        <v>0</v>
      </c>
      <c r="AO649" s="17">
        <f>data_survey!DJ648</f>
        <v>0</v>
      </c>
      <c r="AP649" s="17">
        <f>data_survey!DL648</f>
        <v>0</v>
      </c>
      <c r="AQ649" s="17">
        <f>data_survey!BC648</f>
        <v>1</v>
      </c>
      <c r="AR649" s="17">
        <f>data_survey!BD648</f>
        <v>1</v>
      </c>
      <c r="AS649" s="17">
        <f>data_survey!BE648</f>
        <v>2</v>
      </c>
      <c r="AT649" s="17">
        <f>data_survey!BF648</f>
        <v>2</v>
      </c>
      <c r="AU649" s="17">
        <f>data_survey!BG648</f>
        <v>1</v>
      </c>
      <c r="AV649" s="17">
        <f>data_survey!BH648</f>
        <v>1</v>
      </c>
      <c r="AW649" s="17">
        <f>data_survey!BI648</f>
        <v>1</v>
      </c>
      <c r="AX649" s="17">
        <f>data_survey!AP648</f>
        <v>1</v>
      </c>
      <c r="AY649" s="17">
        <f>data_survey!AQ648</f>
        <v>1</v>
      </c>
      <c r="AZ649" s="17">
        <f>data_survey!AR648</f>
        <v>1</v>
      </c>
      <c r="BA649" s="17">
        <f>data_survey!AS648</f>
        <v>1</v>
      </c>
      <c r="BB649" s="17">
        <f>data_survey!AT648</f>
        <v>1</v>
      </c>
      <c r="BC649" s="17">
        <f>data_survey!AU648</f>
        <v>1</v>
      </c>
      <c r="BD649" s="17">
        <f>data_survey!AV648</f>
        <v>1</v>
      </c>
      <c r="BE649" s="17">
        <f>data_survey!AW648</f>
        <v>1</v>
      </c>
      <c r="BF649" s="17">
        <f>data_survey!AX648</f>
        <v>1</v>
      </c>
      <c r="BG649" s="17"/>
    </row>
    <row r="650">
      <c r="A650" s="17">
        <f>if(data_survey!C649="Nam", 0, 1)</f>
        <v>1</v>
      </c>
      <c r="B650" s="17">
        <f>IFERROR(__xludf.DUMMYFUNCTION("LET(
  t, LOWER(TRIM(data_survey!E649)),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50" s="17">
        <f>IFERROR(__xludf.DUMMYFUNCTION("LET(
  t, LOWER(TRIM(data_survey!G649)),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50" s="17">
        <f>IFERROR(__xludf.DUMMYFUNCTION("LET(
  text, LOWER(data_survey!I649),
  IFERROR(
    IFS(
      REGEXMATCH(text,""ở cùng gia đình|ở trọ cùng gia đình""), 0,
      REGEXMATCH(text,""thuê trọ""), 1,
      REGEXMATCH(text,""ở ktx""), 2,
      REGEXMATCH(text,""có nhà tại khu vực đang học|c"&amp;"ó nhà|ở riêng tại chung cư""), 3,
      REGEXMATCH(text,""ở nhà người quen""), 4
    ),
  -1)
)"),0.0)</f>
        <v>0</v>
      </c>
      <c r="E650" s="17">
        <f>IFERROR(__xludf.DUMMYFUNCTION("LET(
  t, LOWER(TRIM(data_survey!K649)),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50" s="17">
        <f>IFERROR(__xludf.DUMMYFUNCTION("LET(
  t, LOWER(TRIM(data_survey!M649)),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50" s="17">
        <f>if(data_survey!O649="Có", 1, 0)</f>
        <v>0</v>
      </c>
      <c r="H650" s="17">
        <f>if(data_survey!R649="", 0, data_survey!R649)</f>
        <v>0</v>
      </c>
      <c r="I650" s="17">
        <f>data_survey!W649</f>
        <v>0</v>
      </c>
      <c r="J650" s="17">
        <f>if(data_survey!AF649="Không áp lực", 0, if(data_survey!AF649="Có chút áp lực", 1, if(data_survey!AF649="Áp lực nhiều", 2, 3)))</f>
        <v>2</v>
      </c>
      <c r="K650" s="17">
        <f>SWITCH(data_survey!AG649,
 "Không ảnh hưởng",0,
 "Có chút ảnh hưởng",1,
 "Ảnh hưởng nhiều",2,
 "Ảnh hưởng rất nhiều",3)</f>
        <v>1</v>
      </c>
      <c r="L650" s="17">
        <f>SWITCH(data_survey!AD649,
 "Không",0,
 "Có một chút",1,
 "Rất lo lắng",2)</f>
        <v>2</v>
      </c>
      <c r="M650" s="17">
        <f>SWITCH(data_survey!AE649,
 "Không",0,
 "Có một chút",1,
 "Nhiều",2)</f>
        <v>1</v>
      </c>
      <c r="N650" s="17">
        <f>data_survey!BV649</f>
        <v>2</v>
      </c>
      <c r="O650" s="17">
        <f>SWITCH(data_survey!BY649,
 "Không",0,
 "Có",1,
 "Nhiều",2)</f>
        <v>1</v>
      </c>
      <c r="P650" s="17">
        <f>if(data_survey!BW649="Không", 0, 1)</f>
        <v>0</v>
      </c>
      <c r="Q650" s="17">
        <f>IF(OR(
ISNUMBER(SEARCH("cha",data_survey!BX649)),
ISNUMBER(SEARCH("mẹ",data_survey!BX649)),
ISNUMBER(SEARCH("ba mẹ",data_survey!BX649)),
ISNUMBER(SEARCH("bame",data_survey!BX649)),
ISNUMBER(SEARCH("gia đình",data_survey!BX649)),
ISNUMBER(SEARCH("chị",data_survey!BX649)),
ISNUMBER(SEARCH("anh",data_survey!BX649)),
ISNUMBER(SEARCH("ông bà",data_survey!BX649)),
ISNUMBER(SEARCH("giám hộ",data_survey!BX649))
),1,
IF(OR(
ISNUMBER(SEARCH("bản thân",data_survey!BX649)),
ISNUMBER(SEARCH("tự mình",data_survey!BX649)),
ISNUMBER(SEARCH("tự bản thân",data_survey!BX649)),
ISNUMBER(SEARCH("tiền đi làm",data_survey!BX649)),
ISNUMBER(SEARCH("nghiên cứu khoa học",data_survey!BX649)),
ISNUMBER(SEARCH("một nửa lo",data_survey!BX649))
),2,
IF(OR(
ISNUMBER(SEARCH("học bổng",data_survey!BX649)),
ISNUMBER(SEARCH("giảm học phí",data_survey!BX649)),
ISNUMBER(SEARCH("không cần HP",data_survey!BX649)),
ISNUMBER(SEARCH("sư phạm",data_survey!BX649))
),3,4)))</f>
        <v>1</v>
      </c>
      <c r="R650" s="17">
        <f>data_survey!AN649</f>
        <v>2</v>
      </c>
      <c r="S650" s="17">
        <f>data_survey!AJ649</f>
        <v>0</v>
      </c>
      <c r="T650" s="17">
        <f>data_survey!AJ649</f>
        <v>0</v>
      </c>
      <c r="U650" s="17">
        <f>data_survey!CI649</f>
        <v>0</v>
      </c>
      <c r="V650" s="17">
        <f>data_survey!CG649</f>
        <v>0</v>
      </c>
      <c r="W650" s="17">
        <f>data_survey!CE649</f>
        <v>0</v>
      </c>
      <c r="X650" s="17">
        <f>data_survey!CC649</f>
        <v>2</v>
      </c>
      <c r="Y650" s="17">
        <f>data_survey!CA649</f>
        <v>2</v>
      </c>
      <c r="Z650" s="17">
        <f>data_survey!BN649</f>
        <v>3</v>
      </c>
      <c r="AA650" s="17">
        <f>data_survey!BP649</f>
        <v>0</v>
      </c>
      <c r="AB650" s="17">
        <f>data_survey!BQ649</f>
        <v>2</v>
      </c>
      <c r="AC650" s="17">
        <f>data_survey!BT649</f>
        <v>0</v>
      </c>
      <c r="AD650" s="17">
        <f>data_survey!CU649</f>
        <v>1</v>
      </c>
      <c r="AE650" s="17">
        <f>data_survey!CV649</f>
        <v>1</v>
      </c>
      <c r="AF650" s="17">
        <f>data_survey!CW649</f>
        <v>0</v>
      </c>
      <c r="AG650" s="17">
        <f>data_survey!CO649</f>
        <v>1</v>
      </c>
      <c r="AH650" s="17">
        <f>data_survey!DA649</f>
        <v>0</v>
      </c>
      <c r="AI650" s="17">
        <f>data_survey!DC649</f>
        <v>0</v>
      </c>
      <c r="AJ650" s="17">
        <f>data_survey!DQ649</f>
        <v>0</v>
      </c>
      <c r="AK650" s="17">
        <f>data_survey!DF649</f>
        <v>0</v>
      </c>
      <c r="AL650" s="17">
        <f>if(AK650=1, data_survey!DN649, 0)</f>
        <v>0</v>
      </c>
      <c r="AM650" s="17">
        <f>data_survey!CM649</f>
        <v>6</v>
      </c>
      <c r="AN650" s="17">
        <f>data_survey!DH649</f>
        <v>0</v>
      </c>
      <c r="AO650" s="17">
        <f>data_survey!DJ649</f>
        <v>0</v>
      </c>
      <c r="AP650" s="17">
        <f>data_survey!DL649</f>
        <v>0</v>
      </c>
      <c r="AQ650" s="17">
        <f>data_survey!BC649</f>
        <v>2</v>
      </c>
      <c r="AR650" s="17">
        <f>data_survey!BD649</f>
        <v>1</v>
      </c>
      <c r="AS650" s="17">
        <f>data_survey!BE649</f>
        <v>3</v>
      </c>
      <c r="AT650" s="17">
        <f>data_survey!BF649</f>
        <v>1</v>
      </c>
      <c r="AU650" s="17">
        <f>data_survey!BG649</f>
        <v>4</v>
      </c>
      <c r="AV650" s="17">
        <f>data_survey!BH649</f>
        <v>2</v>
      </c>
      <c r="AW650" s="17">
        <f>data_survey!BI649</f>
        <v>3</v>
      </c>
      <c r="AX650" s="17">
        <f>data_survey!AP649</f>
        <v>2</v>
      </c>
      <c r="AY650" s="17">
        <f>data_survey!AQ649</f>
        <v>1</v>
      </c>
      <c r="AZ650" s="17">
        <f>data_survey!AR649</f>
        <v>1</v>
      </c>
      <c r="BA650" s="17">
        <f>data_survey!AS649</f>
        <v>2</v>
      </c>
      <c r="BB650" s="17">
        <f>data_survey!AT649</f>
        <v>1</v>
      </c>
      <c r="BC650" s="17">
        <f>data_survey!AU649</f>
        <v>1</v>
      </c>
      <c r="BD650" s="17">
        <f>data_survey!AV649</f>
        <v>2</v>
      </c>
      <c r="BE650" s="17">
        <f>data_survey!AW649</f>
        <v>1</v>
      </c>
      <c r="BF650" s="17">
        <f>data_survey!AX649</f>
        <v>1</v>
      </c>
      <c r="BG650" s="17"/>
    </row>
    <row r="651">
      <c r="A651" s="17">
        <f>if(data_survey!C650="Nam", 0, 1)</f>
        <v>1</v>
      </c>
      <c r="B651" s="17">
        <f>IFERROR(__xludf.DUMMYFUNCTION("LET(
  t, LOWER(TRIM(data_survey!E650)),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51" s="17">
        <f>IFERROR(__xludf.DUMMYFUNCTION("LET(
  t, LOWER(TRIM(data_survey!G650)),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51" s="17">
        <f>IFERROR(__xludf.DUMMYFUNCTION("LET(
  text, LOWER(data_survey!I650),
  IFERROR(
    IFS(
      REGEXMATCH(text,""ở cùng gia đình|ở trọ cùng gia đình""), 0,
      REGEXMATCH(text,""thuê trọ""), 1,
      REGEXMATCH(text,""ở ktx""), 2,
      REGEXMATCH(text,""có nhà tại khu vực đang học|c"&amp;"ó nhà|ở riêng tại chung cư""), 3,
      REGEXMATCH(text,""ở nhà người quen""), 4
    ),
  -1)
)"),1.0)</f>
        <v>1</v>
      </c>
      <c r="E651" s="17">
        <f>IFERROR(__xludf.DUMMYFUNCTION("LET(
  t, LOWER(TRIM(data_survey!K650)),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51" s="17">
        <f>IFERROR(__xludf.DUMMYFUNCTION("LET(
  t, LOWER(TRIM(data_survey!M650)),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51" s="17">
        <f>if(data_survey!O650="Có", 1, 0)</f>
        <v>0</v>
      </c>
      <c r="H651" s="17">
        <f>if(data_survey!R650="", 0, data_survey!R650)</f>
        <v>0</v>
      </c>
      <c r="I651" s="17">
        <f>data_survey!W650</f>
        <v>0</v>
      </c>
      <c r="J651" s="17">
        <f>if(data_survey!AF650="Không áp lực", 0, if(data_survey!AF650="Có chút áp lực", 1, if(data_survey!AF650="Áp lực nhiều", 2, 3)))</f>
        <v>2</v>
      </c>
      <c r="K651" s="17">
        <f>SWITCH(data_survey!AG650,
 "Không ảnh hưởng",0,
 "Có chút ảnh hưởng",1,
 "Ảnh hưởng nhiều",2,
 "Ảnh hưởng rất nhiều",3)</f>
        <v>2</v>
      </c>
      <c r="L651" s="17">
        <f>SWITCH(data_survey!AD650,
 "Không",0,
 "Có một chút",1,
 "Rất lo lắng",2)</f>
        <v>2</v>
      </c>
      <c r="M651" s="17">
        <f>SWITCH(data_survey!AE650,
 "Không",0,
 "Có một chút",1,
 "Nhiều",2)</f>
        <v>1</v>
      </c>
      <c r="N651" s="17">
        <f>data_survey!BV650</f>
        <v>3</v>
      </c>
      <c r="O651" s="17">
        <f>SWITCH(data_survey!BY650,
 "Không",0,
 "Có",1,
 "Nhiều",2)</f>
        <v>1</v>
      </c>
      <c r="P651" s="17">
        <f>if(data_survey!BW650="Không", 0, 1)</f>
        <v>1</v>
      </c>
      <c r="Q651" s="17">
        <f>IF(OR(
ISNUMBER(SEARCH("cha",data_survey!BX650)),
ISNUMBER(SEARCH("mẹ",data_survey!BX650)),
ISNUMBER(SEARCH("ba mẹ",data_survey!BX650)),
ISNUMBER(SEARCH("bame",data_survey!BX650)),
ISNUMBER(SEARCH("gia đình",data_survey!BX650)),
ISNUMBER(SEARCH("chị",data_survey!BX650)),
ISNUMBER(SEARCH("anh",data_survey!BX650)),
ISNUMBER(SEARCH("ông bà",data_survey!BX650)),
ISNUMBER(SEARCH("giám hộ",data_survey!BX650))
),1,
IF(OR(
ISNUMBER(SEARCH("bản thân",data_survey!BX650)),
ISNUMBER(SEARCH("tự mình",data_survey!BX650)),
ISNUMBER(SEARCH("tự bản thân",data_survey!BX650)),
ISNUMBER(SEARCH("tiền đi làm",data_survey!BX650)),
ISNUMBER(SEARCH("nghiên cứu khoa học",data_survey!BX650)),
ISNUMBER(SEARCH("một nửa lo",data_survey!BX650))
),2,
IF(OR(
ISNUMBER(SEARCH("học bổng",data_survey!BX650)),
ISNUMBER(SEARCH("giảm học phí",data_survey!BX650)),
ISNUMBER(SEARCH("không cần HP",data_survey!BX650)),
ISNUMBER(SEARCH("sư phạm",data_survey!BX650))
),3,4)))</f>
        <v>1</v>
      </c>
      <c r="R651" s="17">
        <f>data_survey!AN650</f>
        <v>0</v>
      </c>
      <c r="S651" s="17">
        <f>data_survey!AJ650</f>
        <v>1</v>
      </c>
      <c r="T651" s="17">
        <f>data_survey!AJ650</f>
        <v>1</v>
      </c>
      <c r="U651" s="17">
        <f>data_survey!CI650</f>
        <v>0</v>
      </c>
      <c r="V651" s="17">
        <f>data_survey!CG650</f>
        <v>0</v>
      </c>
      <c r="W651" s="17">
        <f>data_survey!CE650</f>
        <v>0</v>
      </c>
      <c r="X651" s="17">
        <f>data_survey!CC650</f>
        <v>1</v>
      </c>
      <c r="Y651" s="17">
        <f>data_survey!CA650</f>
        <v>1</v>
      </c>
      <c r="Z651" s="17">
        <f>data_survey!BN650</f>
        <v>5</v>
      </c>
      <c r="AA651" s="17">
        <f>data_survey!BP650</f>
        <v>1</v>
      </c>
      <c r="AB651" s="17">
        <f>data_survey!BQ650</f>
        <v>4</v>
      </c>
      <c r="AC651" s="17">
        <f>data_survey!BT650</f>
        <v>1</v>
      </c>
      <c r="AD651" s="17">
        <f>data_survey!CU650</f>
        <v>0</v>
      </c>
      <c r="AE651" s="17">
        <f>data_survey!CV650</f>
        <v>0</v>
      </c>
      <c r="AF651" s="17">
        <f>data_survey!CW650</f>
        <v>0</v>
      </c>
      <c r="AG651" s="17">
        <f>data_survey!CO650</f>
        <v>2</v>
      </c>
      <c r="AH651" s="17">
        <f>data_survey!DA650</f>
        <v>0</v>
      </c>
      <c r="AI651" s="17">
        <f>data_survey!DC650</f>
        <v>0</v>
      </c>
      <c r="AJ651" s="17">
        <f>data_survey!DQ650</f>
        <v>0</v>
      </c>
      <c r="AK651" s="17">
        <f>data_survey!DF650</f>
        <v>1</v>
      </c>
      <c r="AL651" s="17">
        <f>if(AK651=1, data_survey!DN650, 0)</f>
        <v>1.5</v>
      </c>
      <c r="AM651" s="17">
        <f>data_survey!CM650</f>
        <v>3.5</v>
      </c>
      <c r="AN651" s="17">
        <f>data_survey!DH650</f>
        <v>0</v>
      </c>
      <c r="AO651" s="17">
        <f>data_survey!DJ650</f>
        <v>0</v>
      </c>
      <c r="AP651" s="17">
        <f>data_survey!DL650</f>
        <v>0</v>
      </c>
      <c r="AQ651" s="17">
        <f>data_survey!BC650</f>
        <v>3</v>
      </c>
      <c r="AR651" s="17">
        <f>data_survey!BD650</f>
        <v>3</v>
      </c>
      <c r="AS651" s="17">
        <f>data_survey!BE650</f>
        <v>3</v>
      </c>
      <c r="AT651" s="17">
        <f>data_survey!BF650</f>
        <v>3</v>
      </c>
      <c r="AU651" s="17">
        <f>data_survey!BG650</f>
        <v>3</v>
      </c>
      <c r="AV651" s="17">
        <f>data_survey!BH650</f>
        <v>3</v>
      </c>
      <c r="AW651" s="17">
        <f>data_survey!BI650</f>
        <v>3</v>
      </c>
      <c r="AX651" s="17">
        <f>data_survey!AP650</f>
        <v>1</v>
      </c>
      <c r="AY651" s="17">
        <f>data_survey!AQ650</f>
        <v>2</v>
      </c>
      <c r="AZ651" s="17">
        <f>data_survey!AR650</f>
        <v>3</v>
      </c>
      <c r="BA651" s="17">
        <f>data_survey!AS650</f>
        <v>3</v>
      </c>
      <c r="BB651" s="17">
        <f>data_survey!AT650</f>
        <v>3</v>
      </c>
      <c r="BC651" s="17">
        <f>data_survey!AU650</f>
        <v>3</v>
      </c>
      <c r="BD651" s="17">
        <f>data_survey!AV650</f>
        <v>3</v>
      </c>
      <c r="BE651" s="17">
        <f>data_survey!AW650</f>
        <v>2</v>
      </c>
      <c r="BF651" s="17">
        <f>data_survey!AX650</f>
        <v>1</v>
      </c>
      <c r="BG651" s="17"/>
    </row>
    <row r="652">
      <c r="A652" s="17">
        <f>if(data_survey!C651="Nam", 0, 1)</f>
        <v>1</v>
      </c>
      <c r="B652" s="17">
        <f>IFERROR(__xludf.DUMMYFUNCTION("LET(
  t, LOWER(TRIM(data_survey!E651)),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52" s="17">
        <f>IFERROR(__xludf.DUMMYFUNCTION("LET(
  t, LOWER(TRIM(data_survey!G651)),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52" s="17">
        <f>IFERROR(__xludf.DUMMYFUNCTION("LET(
  text, LOWER(data_survey!I651),
  IFERROR(
    IFS(
      REGEXMATCH(text,""ở cùng gia đình|ở trọ cùng gia đình""), 0,
      REGEXMATCH(text,""thuê trọ""), 1,
      REGEXMATCH(text,""ở ktx""), 2,
      REGEXMATCH(text,""có nhà tại khu vực đang học|c"&amp;"ó nhà|ở riêng tại chung cư""), 3,
      REGEXMATCH(text,""ở nhà người quen""), 4
    ),
  -1)
)"),0.0)</f>
        <v>0</v>
      </c>
      <c r="E652" s="17">
        <f>IFERROR(__xludf.DUMMYFUNCTION("LET(
  t, LOWER(TRIM(data_survey!K651)),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52" s="17">
        <f>IFERROR(__xludf.DUMMYFUNCTION("LET(
  t, LOWER(TRIM(data_survey!M651)),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52" s="17">
        <f>if(data_survey!O651="Có", 1, 0)</f>
        <v>0</v>
      </c>
      <c r="H652" s="17">
        <f>if(data_survey!R651="", 0, data_survey!R651)</f>
        <v>0</v>
      </c>
      <c r="I652" s="17">
        <f>data_survey!W651</f>
        <v>0</v>
      </c>
      <c r="J652" s="17">
        <f>if(data_survey!AF651="Không áp lực", 0, if(data_survey!AF651="Có chút áp lực", 1, if(data_survey!AF651="Áp lực nhiều", 2, 3)))</f>
        <v>1</v>
      </c>
      <c r="K652" s="17">
        <f>SWITCH(data_survey!AG651,
 "Không ảnh hưởng",0,
 "Có chút ảnh hưởng",1,
 "Ảnh hưởng nhiều",2,
 "Ảnh hưởng rất nhiều",3)</f>
        <v>1</v>
      </c>
      <c r="L652" s="17">
        <f>SWITCH(data_survey!AD651,
 "Không",0,
 "Có một chút",1,
 "Rất lo lắng",2)</f>
        <v>2</v>
      </c>
      <c r="M652" s="17">
        <f>SWITCH(data_survey!AE651,
 "Không",0,
 "Có một chút",1,
 "Nhiều",2)</f>
        <v>1</v>
      </c>
      <c r="N652" s="17">
        <f>data_survey!BV651</f>
        <v>3</v>
      </c>
      <c r="O652" s="17">
        <f>SWITCH(data_survey!BY651,
 "Không",0,
 "Có",1,
 "Nhiều",2)</f>
        <v>1</v>
      </c>
      <c r="P652" s="17">
        <f>if(data_survey!BW651="Không", 0, 1)</f>
        <v>1</v>
      </c>
      <c r="Q652" s="17">
        <f>IF(OR(
ISNUMBER(SEARCH("cha",data_survey!BX651)),
ISNUMBER(SEARCH("mẹ",data_survey!BX651)),
ISNUMBER(SEARCH("ba mẹ",data_survey!BX651)),
ISNUMBER(SEARCH("bame",data_survey!BX651)),
ISNUMBER(SEARCH("gia đình",data_survey!BX651)),
ISNUMBER(SEARCH("chị",data_survey!BX651)),
ISNUMBER(SEARCH("anh",data_survey!BX651)),
ISNUMBER(SEARCH("ông bà",data_survey!BX651)),
ISNUMBER(SEARCH("giám hộ",data_survey!BX651))
),1,
IF(OR(
ISNUMBER(SEARCH("bản thân",data_survey!BX651)),
ISNUMBER(SEARCH("tự mình",data_survey!BX651)),
ISNUMBER(SEARCH("tự bản thân",data_survey!BX651)),
ISNUMBER(SEARCH("tiền đi làm",data_survey!BX651)),
ISNUMBER(SEARCH("nghiên cứu khoa học",data_survey!BX651)),
ISNUMBER(SEARCH("một nửa lo",data_survey!BX651))
),2,
IF(OR(
ISNUMBER(SEARCH("học bổng",data_survey!BX651)),
ISNUMBER(SEARCH("giảm học phí",data_survey!BX651)),
ISNUMBER(SEARCH("không cần HP",data_survey!BX651)),
ISNUMBER(SEARCH("sư phạm",data_survey!BX651))
),3,4)))</f>
        <v>1</v>
      </c>
      <c r="R652" s="17">
        <f>data_survey!AN651</f>
        <v>0</v>
      </c>
      <c r="S652" s="17">
        <f>data_survey!AJ651</f>
        <v>2</v>
      </c>
      <c r="T652" s="17">
        <f>data_survey!AJ651</f>
        <v>2</v>
      </c>
      <c r="U652" s="17">
        <f>data_survey!CI651</f>
        <v>0</v>
      </c>
      <c r="V652" s="17">
        <f>data_survey!CG651</f>
        <v>2</v>
      </c>
      <c r="W652" s="17">
        <f>data_survey!CE651</f>
        <v>0</v>
      </c>
      <c r="X652" s="17">
        <f>data_survey!CC651</f>
        <v>1</v>
      </c>
      <c r="Y652" s="17">
        <f>data_survey!CA651</f>
        <v>1</v>
      </c>
      <c r="Z652" s="17">
        <f>data_survey!BN651</f>
        <v>1</v>
      </c>
      <c r="AA652" s="17">
        <f>data_survey!BP651</f>
        <v>0</v>
      </c>
      <c r="AB652" s="17">
        <f>data_survey!BQ651</f>
        <v>1</v>
      </c>
      <c r="AC652" s="17">
        <f>data_survey!BT651</f>
        <v>0</v>
      </c>
      <c r="AD652" s="17">
        <f>data_survey!CU651</f>
        <v>0</v>
      </c>
      <c r="AE652" s="17">
        <f>data_survey!CV651</f>
        <v>0</v>
      </c>
      <c r="AF652" s="17">
        <f>data_survey!CW651</f>
        <v>0</v>
      </c>
      <c r="AG652" s="17">
        <f>data_survey!CO651</f>
        <v>2</v>
      </c>
      <c r="AH652" s="17">
        <f>data_survey!DA651</f>
        <v>0</v>
      </c>
      <c r="AI652" s="17">
        <f>data_survey!DC651</f>
        <v>0</v>
      </c>
      <c r="AJ652" s="17">
        <f>data_survey!DQ651</f>
        <v>0</v>
      </c>
      <c r="AK652" s="17">
        <f>data_survey!DF651</f>
        <v>1</v>
      </c>
      <c r="AL652" s="17">
        <f>if(AK652=1, data_survey!DN651, 0)</f>
        <v>1.5</v>
      </c>
      <c r="AM652" s="17">
        <f>data_survey!CM651</f>
        <v>3.5</v>
      </c>
      <c r="AN652" s="17">
        <f>data_survey!DH651</f>
        <v>0</v>
      </c>
      <c r="AO652" s="17">
        <f>data_survey!DJ651</f>
        <v>0</v>
      </c>
      <c r="AP652" s="17">
        <f>data_survey!DL651</f>
        <v>0</v>
      </c>
      <c r="AQ652" s="17">
        <f>data_survey!BC651</f>
        <v>3</v>
      </c>
      <c r="AR652" s="17">
        <f>data_survey!BD651</f>
        <v>3</v>
      </c>
      <c r="AS652" s="17">
        <f>data_survey!BE651</f>
        <v>3</v>
      </c>
      <c r="AT652" s="17">
        <f>data_survey!BF651</f>
        <v>3</v>
      </c>
      <c r="AU652" s="17">
        <f>data_survey!BG651</f>
        <v>4</v>
      </c>
      <c r="AV652" s="17">
        <f>data_survey!BH651</f>
        <v>3</v>
      </c>
      <c r="AW652" s="17">
        <f>data_survey!BI651</f>
        <v>4</v>
      </c>
      <c r="AX652" s="17">
        <f>data_survey!AP651</f>
        <v>1</v>
      </c>
      <c r="AY652" s="17">
        <f>data_survey!AQ651</f>
        <v>2</v>
      </c>
      <c r="AZ652" s="17">
        <f>data_survey!AR651</f>
        <v>3</v>
      </c>
      <c r="BA652" s="17">
        <f>data_survey!AS651</f>
        <v>3</v>
      </c>
      <c r="BB652" s="17">
        <f>data_survey!AT651</f>
        <v>3</v>
      </c>
      <c r="BC652" s="17">
        <f>data_survey!AU651</f>
        <v>3</v>
      </c>
      <c r="BD652" s="17">
        <f>data_survey!AV651</f>
        <v>3</v>
      </c>
      <c r="BE652" s="17">
        <f>data_survey!AW651</f>
        <v>2</v>
      </c>
      <c r="BF652" s="17">
        <f>data_survey!AX651</f>
        <v>1</v>
      </c>
      <c r="BG652" s="17"/>
    </row>
    <row r="653">
      <c r="A653" s="17">
        <f>if(data_survey!C652="Nam", 0, 1)</f>
        <v>1</v>
      </c>
      <c r="B653" s="17">
        <f>IFERROR(__xludf.DUMMYFUNCTION("LET(
  t, LOWER(TRIM(data_survey!E652)),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53" s="17">
        <f>IFERROR(__xludf.DUMMYFUNCTION("LET(
  t, LOWER(TRIM(data_survey!G652)),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653" s="17">
        <f>IFERROR(__xludf.DUMMYFUNCTION("LET(
  text, LOWER(data_survey!I652),
  IFERROR(
    IFS(
      REGEXMATCH(text,""ở cùng gia đình|ở trọ cùng gia đình""), 0,
      REGEXMATCH(text,""thuê trọ""), 1,
      REGEXMATCH(text,""ở ktx""), 2,
      REGEXMATCH(text,""có nhà tại khu vực đang học|c"&amp;"ó nhà|ở riêng tại chung cư""), 3,
      REGEXMATCH(text,""ở nhà người quen""), 4
    ),
  -1)
)"),3.0)</f>
        <v>3</v>
      </c>
      <c r="E653" s="17">
        <f>IFERROR(__xludf.DUMMYFUNCTION("LET(
  t, LOWER(TRIM(data_survey!K652)),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53" s="17">
        <f>IFERROR(__xludf.DUMMYFUNCTION("LET(
  t, LOWER(TRIM(data_survey!M652)),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53" s="17">
        <f>if(data_survey!O652="Có", 1, 0)</f>
        <v>1</v>
      </c>
      <c r="H653" s="17">
        <f>if(data_survey!R652="", 0, data_survey!R652)</f>
        <v>1</v>
      </c>
      <c r="I653" s="17">
        <f>data_survey!W652</f>
        <v>60</v>
      </c>
      <c r="J653" s="17">
        <f>if(data_survey!AF652="Không áp lực", 0, if(data_survey!AF652="Có chút áp lực", 1, if(data_survey!AF652="Áp lực nhiều", 2, 3)))</f>
        <v>2</v>
      </c>
      <c r="K653" s="17">
        <f>SWITCH(data_survey!AG652,
 "Không ảnh hưởng",0,
 "Có chút ảnh hưởng",1,
 "Ảnh hưởng nhiều",2,
 "Ảnh hưởng rất nhiều",3)</f>
        <v>3</v>
      </c>
      <c r="L653" s="17">
        <f>SWITCH(data_survey!AD652,
 "Không",0,
 "Có một chút",1,
 "Rất lo lắng",2)</f>
        <v>2</v>
      </c>
      <c r="M653" s="17">
        <f>SWITCH(data_survey!AE652,
 "Không",0,
 "Có một chút",1,
 "Nhiều",2)</f>
        <v>1</v>
      </c>
      <c r="N653" s="17">
        <f>data_survey!BV652</f>
        <v>2</v>
      </c>
      <c r="O653" s="17">
        <f>SWITCH(data_survey!BY652,
 "Không",0,
 "Có",1,
 "Nhiều",2)</f>
        <v>0</v>
      </c>
      <c r="P653" s="17">
        <f>if(data_survey!BW652="Không", 0, 1)</f>
        <v>0</v>
      </c>
      <c r="Q653" s="17">
        <f>IF(OR(
ISNUMBER(SEARCH("cha",data_survey!BX652)),
ISNUMBER(SEARCH("mẹ",data_survey!BX652)),
ISNUMBER(SEARCH("ba mẹ",data_survey!BX652)),
ISNUMBER(SEARCH("bame",data_survey!BX652)),
ISNUMBER(SEARCH("gia đình",data_survey!BX652)),
ISNUMBER(SEARCH("chị",data_survey!BX652)),
ISNUMBER(SEARCH("anh",data_survey!BX652)),
ISNUMBER(SEARCH("ông bà",data_survey!BX652)),
ISNUMBER(SEARCH("giám hộ",data_survey!BX652))
),1,
IF(OR(
ISNUMBER(SEARCH("bản thân",data_survey!BX652)),
ISNUMBER(SEARCH("tự mình",data_survey!BX652)),
ISNUMBER(SEARCH("tự bản thân",data_survey!BX652)),
ISNUMBER(SEARCH("tiền đi làm",data_survey!BX652)),
ISNUMBER(SEARCH("nghiên cứu khoa học",data_survey!BX652)),
ISNUMBER(SEARCH("một nửa lo",data_survey!BX652))
),2,
IF(OR(
ISNUMBER(SEARCH("học bổng",data_survey!BX652)),
ISNUMBER(SEARCH("giảm học phí",data_survey!BX652)),
ISNUMBER(SEARCH("không cần HP",data_survey!BX652)),
ISNUMBER(SEARCH("sư phạm",data_survey!BX652))
),3,4)))</f>
        <v>1</v>
      </c>
      <c r="R653" s="17">
        <f>data_survey!AN652</f>
        <v>0</v>
      </c>
      <c r="S653" s="17">
        <f>data_survey!AJ652</f>
        <v>2</v>
      </c>
      <c r="T653" s="17">
        <f>data_survey!AJ652</f>
        <v>2</v>
      </c>
      <c r="U653" s="17">
        <f>data_survey!CI652</f>
        <v>2</v>
      </c>
      <c r="V653" s="17">
        <f>data_survey!CG652</f>
        <v>2</v>
      </c>
      <c r="W653" s="17">
        <f>data_survey!CE652</f>
        <v>2</v>
      </c>
      <c r="X653" s="17">
        <f>data_survey!CC652</f>
        <v>1</v>
      </c>
      <c r="Y653" s="17">
        <f>data_survey!CA652</f>
        <v>1</v>
      </c>
      <c r="Z653" s="17">
        <f>data_survey!BN652</f>
        <v>4</v>
      </c>
      <c r="AA653" s="17">
        <f>data_survey!BP652</f>
        <v>0</v>
      </c>
      <c r="AB653" s="17">
        <f>data_survey!BQ652</f>
        <v>1</v>
      </c>
      <c r="AC653" s="17">
        <f>data_survey!BT652</f>
        <v>1</v>
      </c>
      <c r="AD653" s="17">
        <f>data_survey!CU652</f>
        <v>1</v>
      </c>
      <c r="AE653" s="17">
        <f>data_survey!CV652</f>
        <v>1</v>
      </c>
      <c r="AF653" s="17">
        <f>data_survey!CW652</f>
        <v>1</v>
      </c>
      <c r="AG653" s="17">
        <f>data_survey!CO652</f>
        <v>1</v>
      </c>
      <c r="AH653" s="17">
        <f>data_survey!DA652</f>
        <v>0</v>
      </c>
      <c r="AI653" s="17">
        <f>data_survey!DC652</f>
        <v>0</v>
      </c>
      <c r="AJ653" s="17">
        <f>data_survey!DQ652</f>
        <v>0</v>
      </c>
      <c r="AK653" s="17">
        <f>data_survey!DF652</f>
        <v>0</v>
      </c>
      <c r="AL653" s="17">
        <f>if(AK653=1, data_survey!DN652, 0)</f>
        <v>0</v>
      </c>
      <c r="AM653" s="17">
        <f>data_survey!CM652</f>
        <v>6</v>
      </c>
      <c r="AN653" s="17">
        <f>data_survey!DH652</f>
        <v>0</v>
      </c>
      <c r="AO653" s="17">
        <f>data_survey!DJ652</f>
        <v>0</v>
      </c>
      <c r="AP653" s="17">
        <f>data_survey!DL652</f>
        <v>0</v>
      </c>
      <c r="AQ653" s="17">
        <f>data_survey!BC652</f>
        <v>2</v>
      </c>
      <c r="AR653" s="17">
        <f>data_survey!BD652</f>
        <v>1</v>
      </c>
      <c r="AS653" s="17">
        <f>data_survey!BE652</f>
        <v>2</v>
      </c>
      <c r="AT653" s="17">
        <f>data_survey!BF652</f>
        <v>2</v>
      </c>
      <c r="AU653" s="17">
        <f>data_survey!BG652</f>
        <v>4</v>
      </c>
      <c r="AV653" s="17">
        <f>data_survey!BH652</f>
        <v>3</v>
      </c>
      <c r="AW653" s="17">
        <f>data_survey!BI652</f>
        <v>3</v>
      </c>
      <c r="AX653" s="17">
        <f>data_survey!AP652</f>
        <v>4</v>
      </c>
      <c r="AY653" s="17">
        <f>data_survey!AQ652</f>
        <v>2</v>
      </c>
      <c r="AZ653" s="17">
        <f>data_survey!AR652</f>
        <v>2</v>
      </c>
      <c r="BA653" s="17">
        <f>data_survey!AS652</f>
        <v>4</v>
      </c>
      <c r="BB653" s="17">
        <f>data_survey!AT652</f>
        <v>1</v>
      </c>
      <c r="BC653" s="17">
        <f>data_survey!AU652</f>
        <v>1</v>
      </c>
      <c r="BD653" s="17">
        <f>data_survey!AV652</f>
        <v>3</v>
      </c>
      <c r="BE653" s="17">
        <f>data_survey!AW652</f>
        <v>1</v>
      </c>
      <c r="BF653" s="17">
        <f>data_survey!AX652</f>
        <v>3</v>
      </c>
      <c r="BG653" s="17"/>
    </row>
    <row r="654">
      <c r="A654" s="17">
        <f>if(data_survey!C653="Nam", 0, 1)</f>
        <v>0</v>
      </c>
      <c r="B654" s="17">
        <f>IFERROR(__xludf.DUMMYFUNCTION("LET(
  t, LOWER(TRIM(data_survey!E653)),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54" s="17">
        <f>IFERROR(__xludf.DUMMYFUNCTION("LET(
  t, LOWER(TRIM(data_survey!G653)),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54" s="17">
        <f>IFERROR(__xludf.DUMMYFUNCTION("LET(
  text, LOWER(data_survey!I653),
  IFERROR(
    IFS(
      REGEXMATCH(text,""ở cùng gia đình|ở trọ cùng gia đình""), 0,
      REGEXMATCH(text,""thuê trọ""), 1,
      REGEXMATCH(text,""ở ktx""), 2,
      REGEXMATCH(text,""có nhà tại khu vực đang học|c"&amp;"ó nhà|ở riêng tại chung cư""), 3,
      REGEXMATCH(text,""ở nhà người quen""), 4
    ),
  -1)
)"),4.0)</f>
        <v>4</v>
      </c>
      <c r="E654" s="17">
        <f>IFERROR(__xludf.DUMMYFUNCTION("LET(
  t, LOWER(TRIM(data_survey!K653)),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54" s="17">
        <f>IFERROR(__xludf.DUMMYFUNCTION("LET(
  t, LOWER(TRIM(data_survey!M653)),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54" s="17">
        <f>if(data_survey!O653="Có", 1, 0)</f>
        <v>1</v>
      </c>
      <c r="H654" s="17">
        <f>if(data_survey!R653="", 0, data_survey!R653)</f>
        <v>1</v>
      </c>
      <c r="I654" s="17">
        <f>data_survey!W653</f>
        <v>20</v>
      </c>
      <c r="J654" s="17">
        <f>if(data_survey!AF653="Không áp lực", 0, if(data_survey!AF653="Có chút áp lực", 1, if(data_survey!AF653="Áp lực nhiều", 2, 3)))</f>
        <v>1</v>
      </c>
      <c r="K654" s="17">
        <f>SWITCH(data_survey!AG653,
 "Không ảnh hưởng",0,
 "Có chút ảnh hưởng",1,
 "Ảnh hưởng nhiều",2,
 "Ảnh hưởng rất nhiều",3)</f>
        <v>1</v>
      </c>
      <c r="L654" s="17">
        <f>SWITCH(data_survey!AD653,
 "Không",0,
 "Có một chút",1,
 "Rất lo lắng",2)</f>
        <v>1</v>
      </c>
      <c r="M654" s="17">
        <f>SWITCH(data_survey!AE653,
 "Không",0,
 "Có một chút",1,
 "Nhiều",2)</f>
        <v>0</v>
      </c>
      <c r="N654" s="17">
        <f>data_survey!BV653</f>
        <v>2</v>
      </c>
      <c r="O654" s="17">
        <f>SWITCH(data_survey!BY653,
 "Không",0,
 "Có",1,
 "Nhiều",2)</f>
        <v>0</v>
      </c>
      <c r="P654" s="17">
        <f>if(data_survey!BW653="Không", 0, 1)</f>
        <v>1</v>
      </c>
      <c r="Q654" s="17">
        <f>IF(OR(
ISNUMBER(SEARCH("cha",data_survey!BX653)),
ISNUMBER(SEARCH("mẹ",data_survey!BX653)),
ISNUMBER(SEARCH("ba mẹ",data_survey!BX653)),
ISNUMBER(SEARCH("bame",data_survey!BX653)),
ISNUMBER(SEARCH("gia đình",data_survey!BX653)),
ISNUMBER(SEARCH("chị",data_survey!BX653)),
ISNUMBER(SEARCH("anh",data_survey!BX653)),
ISNUMBER(SEARCH("ông bà",data_survey!BX653)),
ISNUMBER(SEARCH("giám hộ",data_survey!BX653))
),1,
IF(OR(
ISNUMBER(SEARCH("bản thân",data_survey!BX653)),
ISNUMBER(SEARCH("tự mình",data_survey!BX653)),
ISNUMBER(SEARCH("tự bản thân",data_survey!BX653)),
ISNUMBER(SEARCH("tiền đi làm",data_survey!BX653)),
ISNUMBER(SEARCH("nghiên cứu khoa học",data_survey!BX653)),
ISNUMBER(SEARCH("một nửa lo",data_survey!BX653))
),2,
IF(OR(
ISNUMBER(SEARCH("học bổng",data_survey!BX653)),
ISNUMBER(SEARCH("giảm học phí",data_survey!BX653)),
ISNUMBER(SEARCH("không cần HP",data_survey!BX653)),
ISNUMBER(SEARCH("sư phạm",data_survey!BX653))
),3,4)))</f>
        <v>1</v>
      </c>
      <c r="R654" s="17">
        <f>data_survey!AN653</f>
        <v>0</v>
      </c>
      <c r="S654" s="17">
        <f>data_survey!AJ653</f>
        <v>2</v>
      </c>
      <c r="T654" s="17">
        <f>data_survey!AJ653</f>
        <v>2</v>
      </c>
      <c r="U654" s="17">
        <f>data_survey!CI653</f>
        <v>0</v>
      </c>
      <c r="V654" s="17">
        <f>data_survey!CG653</f>
        <v>1</v>
      </c>
      <c r="W654" s="17">
        <f>data_survey!CE653</f>
        <v>1</v>
      </c>
      <c r="X654" s="17">
        <f>data_survey!CC653</f>
        <v>1</v>
      </c>
      <c r="Y654" s="17">
        <f>data_survey!CA653</f>
        <v>0</v>
      </c>
      <c r="Z654" s="17">
        <f>data_survey!BN653</f>
        <v>3</v>
      </c>
      <c r="AA654" s="17">
        <f>data_survey!BP653</f>
        <v>0</v>
      </c>
      <c r="AB654" s="17">
        <f>data_survey!BQ653</f>
        <v>2</v>
      </c>
      <c r="AC654" s="17">
        <f>data_survey!BT653</f>
        <v>1</v>
      </c>
      <c r="AD654" s="17">
        <f>data_survey!CU653</f>
        <v>0</v>
      </c>
      <c r="AE654" s="17">
        <f>data_survey!CV653</f>
        <v>0</v>
      </c>
      <c r="AF654" s="17">
        <f>data_survey!CW653</f>
        <v>0</v>
      </c>
      <c r="AG654" s="17">
        <f>data_survey!CO653</f>
        <v>1</v>
      </c>
      <c r="AH654" s="17">
        <f>data_survey!DA653</f>
        <v>0</v>
      </c>
      <c r="AI654" s="17">
        <f>data_survey!DC653</f>
        <v>0</v>
      </c>
      <c r="AJ654" s="17">
        <f>data_survey!DQ653</f>
        <v>0</v>
      </c>
      <c r="AK654" s="17">
        <f>data_survey!DF653</f>
        <v>1</v>
      </c>
      <c r="AL654" s="17">
        <f>if(AK654=1, data_survey!DN653, 0)</f>
        <v>5</v>
      </c>
      <c r="AM654" s="17">
        <f>data_survey!CM653</f>
        <v>0.75</v>
      </c>
      <c r="AN654" s="17">
        <f>data_survey!DH653</f>
        <v>0</v>
      </c>
      <c r="AO654" s="17">
        <f>data_survey!DJ653</f>
        <v>1</v>
      </c>
      <c r="AP654" s="17">
        <f>data_survey!DL653</f>
        <v>0</v>
      </c>
      <c r="AQ654" s="17">
        <f>data_survey!BC653</f>
        <v>2</v>
      </c>
      <c r="AR654" s="17">
        <f>data_survey!BD653</f>
        <v>2</v>
      </c>
      <c r="AS654" s="17">
        <f>data_survey!BE653</f>
        <v>2</v>
      </c>
      <c r="AT654" s="17">
        <f>data_survey!BF653</f>
        <v>2</v>
      </c>
      <c r="AU654" s="17">
        <f>data_survey!BG653</f>
        <v>2</v>
      </c>
      <c r="AV654" s="17">
        <f>data_survey!BH653</f>
        <v>3</v>
      </c>
      <c r="AW654" s="17">
        <f>data_survey!BI653</f>
        <v>2</v>
      </c>
      <c r="AX654" s="17">
        <f>data_survey!AP653</f>
        <v>2</v>
      </c>
      <c r="AY654" s="17">
        <f>data_survey!AQ653</f>
        <v>2</v>
      </c>
      <c r="AZ654" s="17">
        <f>data_survey!AR653</f>
        <v>2</v>
      </c>
      <c r="BA654" s="17">
        <f>data_survey!AS653</f>
        <v>2</v>
      </c>
      <c r="BB654" s="17">
        <f>data_survey!AT653</f>
        <v>1</v>
      </c>
      <c r="BC654" s="17">
        <f>data_survey!AU653</f>
        <v>2</v>
      </c>
      <c r="BD654" s="17">
        <f>data_survey!AV653</f>
        <v>2</v>
      </c>
      <c r="BE654" s="17">
        <f>data_survey!AW653</f>
        <v>2</v>
      </c>
      <c r="BF654" s="17">
        <f>data_survey!AX653</f>
        <v>2</v>
      </c>
      <c r="BG654" s="17"/>
    </row>
    <row r="655">
      <c r="A655" s="17">
        <f>if(data_survey!C654="Nam", 0, 1)</f>
        <v>1</v>
      </c>
      <c r="B655" s="17">
        <f>IFERROR(__xludf.DUMMYFUNCTION("LET(
  t, LOWER(TRIM(data_survey!E654)),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55" s="17">
        <f>IFERROR(__xludf.DUMMYFUNCTION("LET(
  t, LOWER(TRIM(data_survey!G654)),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55" s="17">
        <f>IFERROR(__xludf.DUMMYFUNCTION("LET(
  text, LOWER(data_survey!I654),
  IFERROR(
    IFS(
      REGEXMATCH(text,""ở cùng gia đình|ở trọ cùng gia đình""), 0,
      REGEXMATCH(text,""thuê trọ""), 1,
      REGEXMATCH(text,""ở ktx""), 2,
      REGEXMATCH(text,""có nhà tại khu vực đang học|c"&amp;"ó nhà|ở riêng tại chung cư""), 3,
      REGEXMATCH(text,""ở nhà người quen""), 4
    ),
  -1)
)"),2.0)</f>
        <v>2</v>
      </c>
      <c r="E655" s="17">
        <f>IFERROR(__xludf.DUMMYFUNCTION("LET(
  t, LOWER(TRIM(data_survey!K654)),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55" s="17">
        <f>IFERROR(__xludf.DUMMYFUNCTION("LET(
  t, LOWER(TRIM(data_survey!M654)),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55" s="17">
        <f>if(data_survey!O654="Có", 1, 0)</f>
        <v>0</v>
      </c>
      <c r="H655" s="17">
        <f>if(data_survey!R654="", 0, data_survey!R654)</f>
        <v>0</v>
      </c>
      <c r="I655" s="17">
        <f>data_survey!W654</f>
        <v>0</v>
      </c>
      <c r="J655" s="17">
        <f>if(data_survey!AF654="Không áp lực", 0, if(data_survey!AF654="Có chút áp lực", 1, if(data_survey!AF654="Áp lực nhiều", 2, 3)))</f>
        <v>2</v>
      </c>
      <c r="K655" s="17">
        <f>SWITCH(data_survey!AG654,
 "Không ảnh hưởng",0,
 "Có chút ảnh hưởng",1,
 "Ảnh hưởng nhiều",2,
 "Ảnh hưởng rất nhiều",3)</f>
        <v>1</v>
      </c>
      <c r="L655" s="17">
        <f>SWITCH(data_survey!AD654,
 "Không",0,
 "Có một chút",1,
 "Rất lo lắng",2)</f>
        <v>2</v>
      </c>
      <c r="M655" s="17">
        <f>SWITCH(data_survey!AE654,
 "Không",0,
 "Có một chút",1,
 "Nhiều",2)</f>
        <v>0</v>
      </c>
      <c r="N655" s="17">
        <f>data_survey!BV654</f>
        <v>2</v>
      </c>
      <c r="O655" s="17">
        <f>SWITCH(data_survey!BY654,
 "Không",0,
 "Có",1,
 "Nhiều",2)</f>
        <v>1</v>
      </c>
      <c r="P655" s="17">
        <f>if(data_survey!BW654="Không", 0, 1)</f>
        <v>1</v>
      </c>
      <c r="Q655" s="17">
        <f>IF(OR(
ISNUMBER(SEARCH("cha",data_survey!BX654)),
ISNUMBER(SEARCH("mẹ",data_survey!BX654)),
ISNUMBER(SEARCH("ba mẹ",data_survey!BX654)),
ISNUMBER(SEARCH("bame",data_survey!BX654)),
ISNUMBER(SEARCH("gia đình",data_survey!BX654)),
ISNUMBER(SEARCH("chị",data_survey!BX654)),
ISNUMBER(SEARCH("anh",data_survey!BX654)),
ISNUMBER(SEARCH("ông bà",data_survey!BX654)),
ISNUMBER(SEARCH("giám hộ",data_survey!BX654))
),1,
IF(OR(
ISNUMBER(SEARCH("bản thân",data_survey!BX654)),
ISNUMBER(SEARCH("tự mình",data_survey!BX654)),
ISNUMBER(SEARCH("tự bản thân",data_survey!BX654)),
ISNUMBER(SEARCH("tiền đi làm",data_survey!BX654)),
ISNUMBER(SEARCH("nghiên cứu khoa học",data_survey!BX654)),
ISNUMBER(SEARCH("một nửa lo",data_survey!BX654))
),2,
IF(OR(
ISNUMBER(SEARCH("học bổng",data_survey!BX654)),
ISNUMBER(SEARCH("giảm học phí",data_survey!BX654)),
ISNUMBER(SEARCH("không cần HP",data_survey!BX654)),
ISNUMBER(SEARCH("sư phạm",data_survey!BX654))
),3,4)))</f>
        <v>1</v>
      </c>
      <c r="R655" s="17">
        <f>data_survey!AN654</f>
        <v>2</v>
      </c>
      <c r="S655" s="17">
        <f>data_survey!AJ654</f>
        <v>0</v>
      </c>
      <c r="T655" s="17">
        <f>data_survey!AJ654</f>
        <v>0</v>
      </c>
      <c r="U655" s="17">
        <f>data_survey!CI654</f>
        <v>1</v>
      </c>
      <c r="V655" s="17">
        <f>data_survey!CG654</f>
        <v>1</v>
      </c>
      <c r="W655" s="17">
        <f>data_survey!CE654</f>
        <v>1</v>
      </c>
      <c r="X655" s="17">
        <f>data_survey!CC654</f>
        <v>1</v>
      </c>
      <c r="Y655" s="17">
        <f>data_survey!CA654</f>
        <v>1</v>
      </c>
      <c r="Z655" s="17">
        <f>data_survey!BN654</f>
        <v>3</v>
      </c>
      <c r="AA655" s="17">
        <f>data_survey!BP654</f>
        <v>1</v>
      </c>
      <c r="AB655" s="17">
        <f>data_survey!BQ654</f>
        <v>4</v>
      </c>
      <c r="AC655" s="17">
        <f>data_survey!BT654</f>
        <v>1</v>
      </c>
      <c r="AD655" s="17">
        <f>data_survey!CU654</f>
        <v>0</v>
      </c>
      <c r="AE655" s="17">
        <f>data_survey!CV654</f>
        <v>1</v>
      </c>
      <c r="AF655" s="17">
        <f>data_survey!CW654</f>
        <v>0</v>
      </c>
      <c r="AG655" s="17">
        <f>data_survey!CO654</f>
        <v>1</v>
      </c>
      <c r="AH655" s="17">
        <f>data_survey!DA654</f>
        <v>1</v>
      </c>
      <c r="AI655" s="17">
        <f>data_survey!DC654</f>
        <v>1</v>
      </c>
      <c r="AJ655" s="17">
        <f>data_survey!DQ654</f>
        <v>0</v>
      </c>
      <c r="AK655" s="17">
        <f>data_survey!DF654</f>
        <v>1</v>
      </c>
      <c r="AL655" s="17">
        <f>if(AK655=1, data_survey!DN654, 0)</f>
        <v>5</v>
      </c>
      <c r="AM655" s="17">
        <f>data_survey!CM654</f>
        <v>6</v>
      </c>
      <c r="AN655" s="17">
        <f>data_survey!DH654</f>
        <v>1</v>
      </c>
      <c r="AO655" s="17">
        <f>data_survey!DJ654</f>
        <v>0</v>
      </c>
      <c r="AP655" s="17">
        <f>data_survey!DL654</f>
        <v>0</v>
      </c>
      <c r="AQ655" s="17">
        <f>data_survey!BC654</f>
        <v>2</v>
      </c>
      <c r="AR655" s="17">
        <f>data_survey!BD654</f>
        <v>2</v>
      </c>
      <c r="AS655" s="17">
        <f>data_survey!BE654</f>
        <v>2</v>
      </c>
      <c r="AT655" s="17">
        <f>data_survey!BF654</f>
        <v>2</v>
      </c>
      <c r="AU655" s="17">
        <f>data_survey!BG654</f>
        <v>3</v>
      </c>
      <c r="AV655" s="17">
        <f>data_survey!BH654</f>
        <v>1</v>
      </c>
      <c r="AW655" s="17">
        <f>data_survey!BI654</f>
        <v>1</v>
      </c>
      <c r="AX655" s="17">
        <f>data_survey!AP654</f>
        <v>2</v>
      </c>
      <c r="AY655" s="17">
        <f>data_survey!AQ654</f>
        <v>1</v>
      </c>
      <c r="AZ655" s="17">
        <f>data_survey!AR654</f>
        <v>3</v>
      </c>
      <c r="BA655" s="17">
        <f>data_survey!AS654</f>
        <v>3</v>
      </c>
      <c r="BB655" s="17">
        <f>data_survey!AT654</f>
        <v>3</v>
      </c>
      <c r="BC655" s="17">
        <f>data_survey!AU654</f>
        <v>3</v>
      </c>
      <c r="BD655" s="17">
        <f>data_survey!AV654</f>
        <v>2</v>
      </c>
      <c r="BE655" s="17">
        <f>data_survey!AW654</f>
        <v>3</v>
      </c>
      <c r="BF655" s="17">
        <f>data_survey!AX654</f>
        <v>4</v>
      </c>
      <c r="BG655" s="17"/>
    </row>
    <row r="656">
      <c r="A656" s="17">
        <f>if(data_survey!C655="Nam", 0, 1)</f>
        <v>1</v>
      </c>
      <c r="B656" s="17">
        <f>IFERROR(__xludf.DUMMYFUNCTION("LET(
  t, LOWER(TRIM(data_survey!E655)),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56" s="17">
        <f>IFERROR(__xludf.DUMMYFUNCTION("LET(
  t, LOWER(TRIM(data_survey!G655)),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56" s="17">
        <f>IFERROR(__xludf.DUMMYFUNCTION("LET(
  text, LOWER(data_survey!I655),
  IFERROR(
    IFS(
      REGEXMATCH(text,""ở cùng gia đình|ở trọ cùng gia đình""), 0,
      REGEXMATCH(text,""thuê trọ""), 1,
      REGEXMATCH(text,""ở ktx""), 2,
      REGEXMATCH(text,""có nhà tại khu vực đang học|c"&amp;"ó nhà|ở riêng tại chung cư""), 3,
      REGEXMATCH(text,""ở nhà người quen""), 4
    ),
  -1)
)"),1.0)</f>
        <v>1</v>
      </c>
      <c r="E656" s="17">
        <f>IFERROR(__xludf.DUMMYFUNCTION("LET(
  t, LOWER(TRIM(data_survey!K655)),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56" s="17">
        <f>IFERROR(__xludf.DUMMYFUNCTION("LET(
  t, LOWER(TRIM(data_survey!M655)),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56" s="17">
        <f>if(data_survey!O655="Có", 1, 0)</f>
        <v>0</v>
      </c>
      <c r="H656" s="17">
        <f>if(data_survey!R655="", 0, data_survey!R655)</f>
        <v>0</v>
      </c>
      <c r="I656" s="17">
        <f>data_survey!W655</f>
        <v>0</v>
      </c>
      <c r="J656" s="17">
        <f>if(data_survey!AF655="Không áp lực", 0, if(data_survey!AF655="Có chút áp lực", 1, if(data_survey!AF655="Áp lực nhiều", 2, 3)))</f>
        <v>2</v>
      </c>
      <c r="K656" s="17">
        <f>SWITCH(data_survey!AG655,
 "Không ảnh hưởng",0,
 "Có chút ảnh hưởng",1,
 "Ảnh hưởng nhiều",2,
 "Ảnh hưởng rất nhiều",3)</f>
        <v>2</v>
      </c>
      <c r="L656" s="17">
        <f>SWITCH(data_survey!AD655,
 "Không",0,
 "Có một chút",1,
 "Rất lo lắng",2)</f>
        <v>2</v>
      </c>
      <c r="M656" s="17">
        <f>SWITCH(data_survey!AE655,
 "Không",0,
 "Có một chút",1,
 "Nhiều",2)</f>
        <v>1</v>
      </c>
      <c r="N656" s="17">
        <f>data_survey!BV655</f>
        <v>2</v>
      </c>
      <c r="O656" s="17">
        <f>SWITCH(data_survey!BY655,
 "Không",0,
 "Có",1,
 "Nhiều",2)</f>
        <v>1</v>
      </c>
      <c r="P656" s="17">
        <f>if(data_survey!BW655="Không", 0, 1)</f>
        <v>1</v>
      </c>
      <c r="Q656" s="17">
        <f>IF(OR(
ISNUMBER(SEARCH("cha",data_survey!BX655)),
ISNUMBER(SEARCH("mẹ",data_survey!BX655)),
ISNUMBER(SEARCH("ba mẹ",data_survey!BX655)),
ISNUMBER(SEARCH("bame",data_survey!BX655)),
ISNUMBER(SEARCH("gia đình",data_survey!BX655)),
ISNUMBER(SEARCH("chị",data_survey!BX655)),
ISNUMBER(SEARCH("anh",data_survey!BX655)),
ISNUMBER(SEARCH("ông bà",data_survey!BX655)),
ISNUMBER(SEARCH("giám hộ",data_survey!BX655))
),1,
IF(OR(
ISNUMBER(SEARCH("bản thân",data_survey!BX655)),
ISNUMBER(SEARCH("tự mình",data_survey!BX655)),
ISNUMBER(SEARCH("tự bản thân",data_survey!BX655)),
ISNUMBER(SEARCH("tiền đi làm",data_survey!BX655)),
ISNUMBER(SEARCH("nghiên cứu khoa học",data_survey!BX655)),
ISNUMBER(SEARCH("một nửa lo",data_survey!BX655))
),2,
IF(OR(
ISNUMBER(SEARCH("học bổng",data_survey!BX655)),
ISNUMBER(SEARCH("giảm học phí",data_survey!BX655)),
ISNUMBER(SEARCH("không cần HP",data_survey!BX655)),
ISNUMBER(SEARCH("sư phạm",data_survey!BX655))
),3,4)))</f>
        <v>1</v>
      </c>
      <c r="R656" s="17">
        <f>data_survey!AN655</f>
        <v>0</v>
      </c>
      <c r="S656" s="17">
        <f>data_survey!AJ655</f>
        <v>1</v>
      </c>
      <c r="T656" s="17">
        <f>data_survey!AJ655</f>
        <v>1</v>
      </c>
      <c r="U656" s="17">
        <f>data_survey!CI655</f>
        <v>0</v>
      </c>
      <c r="V656" s="17">
        <f>data_survey!CG655</f>
        <v>1</v>
      </c>
      <c r="W656" s="17">
        <f>data_survey!CE655</f>
        <v>1</v>
      </c>
      <c r="X656" s="17">
        <f>data_survey!CC655</f>
        <v>1</v>
      </c>
      <c r="Y656" s="17">
        <f>data_survey!CA655</f>
        <v>1</v>
      </c>
      <c r="Z656" s="17">
        <f>data_survey!BN655</f>
        <v>4</v>
      </c>
      <c r="AA656" s="17">
        <f>data_survey!BP655</f>
        <v>1</v>
      </c>
      <c r="AB656" s="17">
        <f>data_survey!BQ655</f>
        <v>4</v>
      </c>
      <c r="AC656" s="17">
        <f>data_survey!BT655</f>
        <v>1</v>
      </c>
      <c r="AD656" s="17">
        <f>data_survey!CU655</f>
        <v>0</v>
      </c>
      <c r="AE656" s="17">
        <f>data_survey!CV655</f>
        <v>0</v>
      </c>
      <c r="AF656" s="17">
        <f>data_survey!CW655</f>
        <v>0</v>
      </c>
      <c r="AG656" s="17">
        <f>data_survey!CO655</f>
        <v>2</v>
      </c>
      <c r="AH656" s="17">
        <f>data_survey!DA655</f>
        <v>0</v>
      </c>
      <c r="AI656" s="17">
        <f>data_survey!DC655</f>
        <v>0</v>
      </c>
      <c r="AJ656" s="17">
        <f>data_survey!DQ655</f>
        <v>0</v>
      </c>
      <c r="AK656" s="17">
        <f>data_survey!DF655</f>
        <v>1</v>
      </c>
      <c r="AL656" s="17">
        <f>if(AK656=1, data_survey!DN655, 0)</f>
        <v>1.5</v>
      </c>
      <c r="AM656" s="17">
        <f>data_survey!CM655</f>
        <v>6</v>
      </c>
      <c r="AN656" s="17">
        <f>data_survey!DH655</f>
        <v>0</v>
      </c>
      <c r="AO656" s="17">
        <f>data_survey!DJ655</f>
        <v>0</v>
      </c>
      <c r="AP656" s="17">
        <f>data_survey!DL655</f>
        <v>0</v>
      </c>
      <c r="AQ656" s="17">
        <f>data_survey!BC655</f>
        <v>2</v>
      </c>
      <c r="AR656" s="17">
        <f>data_survey!BD655</f>
        <v>2</v>
      </c>
      <c r="AS656" s="17">
        <f>data_survey!BE655</f>
        <v>2</v>
      </c>
      <c r="AT656" s="17">
        <f>data_survey!BF655</f>
        <v>2</v>
      </c>
      <c r="AU656" s="17">
        <f>data_survey!BG655</f>
        <v>2</v>
      </c>
      <c r="AV656" s="17">
        <f>data_survey!BH655</f>
        <v>2</v>
      </c>
      <c r="AW656" s="17">
        <f>data_survey!BI655</f>
        <v>2</v>
      </c>
      <c r="AX656" s="17">
        <f>data_survey!AP655</f>
        <v>2</v>
      </c>
      <c r="AY656" s="17">
        <f>data_survey!AQ655</f>
        <v>3</v>
      </c>
      <c r="AZ656" s="17">
        <f>data_survey!AR655</f>
        <v>3</v>
      </c>
      <c r="BA656" s="17">
        <f>data_survey!AS655</f>
        <v>3</v>
      </c>
      <c r="BB656" s="17">
        <f>data_survey!AT655</f>
        <v>3</v>
      </c>
      <c r="BC656" s="17">
        <f>data_survey!AU655</f>
        <v>3</v>
      </c>
      <c r="BD656" s="17">
        <f>data_survey!AV655</f>
        <v>3</v>
      </c>
      <c r="BE656" s="17">
        <f>data_survey!AW655</f>
        <v>3</v>
      </c>
      <c r="BF656" s="17">
        <f>data_survey!AX655</f>
        <v>3</v>
      </c>
      <c r="BG656" s="17"/>
    </row>
    <row r="657">
      <c r="A657" s="17">
        <f>if(data_survey!C656="Nam", 0, 1)</f>
        <v>0</v>
      </c>
      <c r="B657" s="17">
        <f>IFERROR(__xludf.DUMMYFUNCTION("LET(
  t, LOWER(TRIM(data_survey!E656)),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657" s="17">
        <f>IFERROR(__xludf.DUMMYFUNCTION("LET(
  t, LOWER(TRIM(data_survey!G656)),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57" s="17">
        <f>IFERROR(__xludf.DUMMYFUNCTION("LET(
  text, LOWER(data_survey!I656),
  IFERROR(
    IFS(
      REGEXMATCH(text,""ở cùng gia đình|ở trọ cùng gia đình""), 0,
      REGEXMATCH(text,""thuê trọ""), 1,
      REGEXMATCH(text,""ở ktx""), 2,
      REGEXMATCH(text,""có nhà tại khu vực đang học|c"&amp;"ó nhà|ở riêng tại chung cư""), 3,
      REGEXMATCH(text,""ở nhà người quen""), 4
    ),
  -1)
)"),0.0)</f>
        <v>0</v>
      </c>
      <c r="E657" s="17">
        <f>IFERROR(__xludf.DUMMYFUNCTION("LET(
  t, LOWER(TRIM(data_survey!K656)),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57" s="17">
        <f>IFERROR(__xludf.DUMMYFUNCTION("LET(
  t, LOWER(TRIM(data_survey!M656)),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57" s="17">
        <f>if(data_survey!O656="Có", 1, 0)</f>
        <v>1</v>
      </c>
      <c r="H657" s="17">
        <f>if(data_survey!R656="", 0, data_survey!R656)</f>
        <v>1</v>
      </c>
      <c r="I657" s="17">
        <f>data_survey!W656</f>
        <v>25</v>
      </c>
      <c r="J657" s="17">
        <f>if(data_survey!AF656="Không áp lực", 0, if(data_survey!AF656="Có chút áp lực", 1, if(data_survey!AF656="Áp lực nhiều", 2, 3)))</f>
        <v>0</v>
      </c>
      <c r="K657" s="17">
        <f>SWITCH(data_survey!AG656,
 "Không ảnh hưởng",0,
 "Có chút ảnh hưởng",1,
 "Ảnh hưởng nhiều",2,
 "Ảnh hưởng rất nhiều",3)</f>
        <v>1</v>
      </c>
      <c r="L657" s="17">
        <f>SWITCH(data_survey!AD656,
 "Không",0,
 "Có một chút",1,
 "Rất lo lắng",2)</f>
        <v>2</v>
      </c>
      <c r="M657" s="17">
        <f>SWITCH(data_survey!AE656,
 "Không",0,
 "Có một chút",1,
 "Nhiều",2)</f>
        <v>0</v>
      </c>
      <c r="N657" s="17">
        <f>data_survey!BV656</f>
        <v>1</v>
      </c>
      <c r="O657" s="17">
        <f>SWITCH(data_survey!BY656,
 "Không",0,
 "Có",1,
 "Nhiều",2)</f>
        <v>1</v>
      </c>
      <c r="P657" s="17">
        <f>if(data_survey!BW656="Không", 0, 1)</f>
        <v>1</v>
      </c>
      <c r="Q657" s="17">
        <f>IF(OR(
ISNUMBER(SEARCH("cha",data_survey!BX656)),
ISNUMBER(SEARCH("mẹ",data_survey!BX656)),
ISNUMBER(SEARCH("ba mẹ",data_survey!BX656)),
ISNUMBER(SEARCH("bame",data_survey!BX656)),
ISNUMBER(SEARCH("gia đình",data_survey!BX656)),
ISNUMBER(SEARCH("chị",data_survey!BX656)),
ISNUMBER(SEARCH("anh",data_survey!BX656)),
ISNUMBER(SEARCH("ông bà",data_survey!BX656)),
ISNUMBER(SEARCH("giám hộ",data_survey!BX656))
),1,
IF(OR(
ISNUMBER(SEARCH("bản thân",data_survey!BX656)),
ISNUMBER(SEARCH("tự mình",data_survey!BX656)),
ISNUMBER(SEARCH("tự bản thân",data_survey!BX656)),
ISNUMBER(SEARCH("tiền đi làm",data_survey!BX656)),
ISNUMBER(SEARCH("nghiên cứu khoa học",data_survey!BX656)),
ISNUMBER(SEARCH("một nửa lo",data_survey!BX656))
),2,
IF(OR(
ISNUMBER(SEARCH("học bổng",data_survey!BX656)),
ISNUMBER(SEARCH("giảm học phí",data_survey!BX656)),
ISNUMBER(SEARCH("không cần HP",data_survey!BX656)),
ISNUMBER(SEARCH("sư phạm",data_survey!BX656))
),3,4)))</f>
        <v>1</v>
      </c>
      <c r="R657" s="17">
        <f>data_survey!AN656</f>
        <v>0</v>
      </c>
      <c r="S657" s="17">
        <f>data_survey!AJ656</f>
        <v>3</v>
      </c>
      <c r="T657" s="17">
        <f>data_survey!AJ656</f>
        <v>3</v>
      </c>
      <c r="U657" s="17">
        <f>data_survey!CI656</f>
        <v>2</v>
      </c>
      <c r="V657" s="17">
        <f>data_survey!CG656</f>
        <v>2</v>
      </c>
      <c r="W657" s="17">
        <f>data_survey!CE656</f>
        <v>2</v>
      </c>
      <c r="X657" s="17">
        <f>data_survey!CC656</f>
        <v>2</v>
      </c>
      <c r="Y657" s="17">
        <f>data_survey!CA656</f>
        <v>2</v>
      </c>
      <c r="Z657" s="17">
        <f>data_survey!BN656</f>
        <v>3</v>
      </c>
      <c r="AA657" s="17">
        <f>data_survey!BP656</f>
        <v>0</v>
      </c>
      <c r="AB657" s="17">
        <f>data_survey!BQ656</f>
        <v>4</v>
      </c>
      <c r="AC657" s="17">
        <f>data_survey!BT656</f>
        <v>1</v>
      </c>
      <c r="AD657" s="17">
        <f>data_survey!CU656</f>
        <v>1</v>
      </c>
      <c r="AE657" s="17">
        <f>data_survey!CV656</f>
        <v>1</v>
      </c>
      <c r="AF657" s="17">
        <f>data_survey!CW656</f>
        <v>1</v>
      </c>
      <c r="AG657" s="17">
        <f>data_survey!CO656</f>
        <v>0</v>
      </c>
      <c r="AH657" s="17">
        <f>data_survey!DA656</f>
        <v>0</v>
      </c>
      <c r="AI657" s="17">
        <f>data_survey!DC656</f>
        <v>0</v>
      </c>
      <c r="AJ657" s="17">
        <f>data_survey!DQ656</f>
        <v>0</v>
      </c>
      <c r="AK657" s="17">
        <f>data_survey!DF656</f>
        <v>1</v>
      </c>
      <c r="AL657" s="17">
        <f>if(AK657=1, data_survey!DN656, 0)</f>
        <v>0.5</v>
      </c>
      <c r="AM657" s="17">
        <f>data_survey!CM656</f>
        <v>6</v>
      </c>
      <c r="AN657" s="17">
        <f>data_survey!DH656</f>
        <v>0</v>
      </c>
      <c r="AO657" s="17">
        <f>data_survey!DJ656</f>
        <v>0</v>
      </c>
      <c r="AP657" s="17">
        <f>data_survey!DL656</f>
        <v>0</v>
      </c>
      <c r="AQ657" s="17">
        <f>data_survey!BC656</f>
        <v>3</v>
      </c>
      <c r="AR657" s="17">
        <f>data_survey!BD656</f>
        <v>3</v>
      </c>
      <c r="AS657" s="17">
        <f>data_survey!BE656</f>
        <v>3</v>
      </c>
      <c r="AT657" s="17">
        <f>data_survey!BF656</f>
        <v>3</v>
      </c>
      <c r="AU657" s="17">
        <f>data_survey!BG656</f>
        <v>2</v>
      </c>
      <c r="AV657" s="17">
        <f>data_survey!BH656</f>
        <v>1</v>
      </c>
      <c r="AW657" s="17">
        <f>data_survey!BI656</f>
        <v>3</v>
      </c>
      <c r="AX657" s="17">
        <f>data_survey!AP656</f>
        <v>2</v>
      </c>
      <c r="AY657" s="17">
        <f>data_survey!AQ656</f>
        <v>4</v>
      </c>
      <c r="AZ657" s="17">
        <f>data_survey!AR656</f>
        <v>4</v>
      </c>
      <c r="BA657" s="17">
        <f>data_survey!AS656</f>
        <v>3</v>
      </c>
      <c r="BB657" s="17">
        <f>data_survey!AT656</f>
        <v>4</v>
      </c>
      <c r="BC657" s="17">
        <f>data_survey!AU656</f>
        <v>4</v>
      </c>
      <c r="BD657" s="17">
        <f>data_survey!AV656</f>
        <v>4</v>
      </c>
      <c r="BE657" s="17">
        <f>data_survey!AW656</f>
        <v>1</v>
      </c>
      <c r="BF657" s="17">
        <f>data_survey!AX656</f>
        <v>3</v>
      </c>
      <c r="BG657" s="17"/>
    </row>
    <row r="658">
      <c r="A658" s="17">
        <f>if(data_survey!C657="Nam", 0, 1)</f>
        <v>0</v>
      </c>
      <c r="B658" s="17">
        <f>IFERROR(__xludf.DUMMYFUNCTION("LET(
  t, LOWER(TRIM(data_survey!E657)),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58" s="17">
        <f>IFERROR(__xludf.DUMMYFUNCTION("LET(
  t, LOWER(TRIM(data_survey!G657)),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58" s="17">
        <f>IFERROR(__xludf.DUMMYFUNCTION("LET(
  text, LOWER(data_survey!I657),
  IFERROR(
    IFS(
      REGEXMATCH(text,""ở cùng gia đình|ở trọ cùng gia đình""), 0,
      REGEXMATCH(text,""thuê trọ""), 1,
      REGEXMATCH(text,""ở ktx""), 2,
      REGEXMATCH(text,""có nhà tại khu vực đang học|c"&amp;"ó nhà|ở riêng tại chung cư""), 3,
      REGEXMATCH(text,""ở nhà người quen""), 4
    ),
  -1)
)"),0.0)</f>
        <v>0</v>
      </c>
      <c r="E658" s="17">
        <f>IFERROR(__xludf.DUMMYFUNCTION("LET(
  t, LOWER(TRIM(data_survey!K657)),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58" s="17">
        <f>IFERROR(__xludf.DUMMYFUNCTION("LET(
  t, LOWER(TRIM(data_survey!M657)),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58" s="17">
        <f>if(data_survey!O657="Có", 1, 0)</f>
        <v>0</v>
      </c>
      <c r="H658" s="17">
        <f>if(data_survey!R657="", 0, data_survey!R657)</f>
        <v>0</v>
      </c>
      <c r="I658" s="17">
        <f>data_survey!W657</f>
        <v>0</v>
      </c>
      <c r="J658" s="17">
        <f>if(data_survey!AF657="Không áp lực", 0, if(data_survey!AF657="Có chút áp lực", 1, if(data_survey!AF657="Áp lực nhiều", 2, 3)))</f>
        <v>1</v>
      </c>
      <c r="K658" s="17">
        <f>SWITCH(data_survey!AG657,
 "Không ảnh hưởng",0,
 "Có chút ảnh hưởng",1,
 "Ảnh hưởng nhiều",2,
 "Ảnh hưởng rất nhiều",3)</f>
        <v>1</v>
      </c>
      <c r="L658" s="17">
        <f>SWITCH(data_survey!AD657,
 "Không",0,
 "Có một chút",1,
 "Rất lo lắng",2)</f>
        <v>1</v>
      </c>
      <c r="M658" s="17">
        <f>SWITCH(data_survey!AE657,
 "Không",0,
 "Có một chút",1,
 "Nhiều",2)</f>
        <v>0</v>
      </c>
      <c r="N658" s="17">
        <f>data_survey!BV657</f>
        <v>4</v>
      </c>
      <c r="O658" s="17">
        <f>SWITCH(data_survey!BY657,
 "Không",0,
 "Có",1,
 "Nhiều",2)</f>
        <v>0</v>
      </c>
      <c r="P658" s="17">
        <f>if(data_survey!BW657="Không", 0, 1)</f>
        <v>0</v>
      </c>
      <c r="Q658" s="17">
        <f>IF(OR(
ISNUMBER(SEARCH("cha",data_survey!BX657)),
ISNUMBER(SEARCH("mẹ",data_survey!BX657)),
ISNUMBER(SEARCH("ba mẹ",data_survey!BX657)),
ISNUMBER(SEARCH("bame",data_survey!BX657)),
ISNUMBER(SEARCH("gia đình",data_survey!BX657)),
ISNUMBER(SEARCH("chị",data_survey!BX657)),
ISNUMBER(SEARCH("anh",data_survey!BX657)),
ISNUMBER(SEARCH("ông bà",data_survey!BX657)),
ISNUMBER(SEARCH("giám hộ",data_survey!BX657))
),1,
IF(OR(
ISNUMBER(SEARCH("bản thân",data_survey!BX657)),
ISNUMBER(SEARCH("tự mình",data_survey!BX657)),
ISNUMBER(SEARCH("tự bản thân",data_survey!BX657)),
ISNUMBER(SEARCH("tiền đi làm",data_survey!BX657)),
ISNUMBER(SEARCH("nghiên cứu khoa học",data_survey!BX657)),
ISNUMBER(SEARCH("một nửa lo",data_survey!BX657))
),2,
IF(OR(
ISNUMBER(SEARCH("học bổng",data_survey!BX657)),
ISNUMBER(SEARCH("giảm học phí",data_survey!BX657)),
ISNUMBER(SEARCH("không cần HP",data_survey!BX657)),
ISNUMBER(SEARCH("sư phạm",data_survey!BX657))
),3,4)))</f>
        <v>1</v>
      </c>
      <c r="R658" s="17">
        <f>data_survey!AN657</f>
        <v>0</v>
      </c>
      <c r="S658" s="17">
        <f>data_survey!AJ657</f>
        <v>0</v>
      </c>
      <c r="T658" s="17">
        <f>data_survey!AJ657</f>
        <v>0</v>
      </c>
      <c r="U658" s="17">
        <f>data_survey!CI657</f>
        <v>0</v>
      </c>
      <c r="V658" s="17">
        <f>data_survey!CG657</f>
        <v>0</v>
      </c>
      <c r="W658" s="17">
        <f>data_survey!CE657</f>
        <v>0</v>
      </c>
      <c r="X658" s="17">
        <f>data_survey!CC657</f>
        <v>0</v>
      </c>
      <c r="Y658" s="17">
        <f>data_survey!CA657</f>
        <v>0</v>
      </c>
      <c r="Z658" s="17">
        <f>data_survey!BN657</f>
        <v>3</v>
      </c>
      <c r="AA658" s="17">
        <f>data_survey!BP657</f>
        <v>0</v>
      </c>
      <c r="AB658" s="17">
        <f>data_survey!BQ657</f>
        <v>1</v>
      </c>
      <c r="AC658" s="17">
        <f>data_survey!BT657</f>
        <v>0</v>
      </c>
      <c r="AD658" s="17">
        <f>data_survey!CU657</f>
        <v>0</v>
      </c>
      <c r="AE658" s="17">
        <f>data_survey!CV657</f>
        <v>0</v>
      </c>
      <c r="AF658" s="17">
        <f>data_survey!CW657</f>
        <v>0</v>
      </c>
      <c r="AG658" s="17">
        <f>data_survey!CO657</f>
        <v>0</v>
      </c>
      <c r="AH658" s="17">
        <f>data_survey!DA657</f>
        <v>0</v>
      </c>
      <c r="AI658" s="17">
        <f>data_survey!DC657</f>
        <v>0</v>
      </c>
      <c r="AJ658" s="17">
        <f>data_survey!DQ657</f>
        <v>0</v>
      </c>
      <c r="AK658" s="17">
        <f>data_survey!DF657</f>
        <v>0</v>
      </c>
      <c r="AL658" s="17">
        <f>if(AK658=1, data_survey!DN657, 0)</f>
        <v>0</v>
      </c>
      <c r="AM658" s="17">
        <f>data_survey!CM657</f>
        <v>1.5</v>
      </c>
      <c r="AN658" s="17">
        <f>data_survey!DH657</f>
        <v>0</v>
      </c>
      <c r="AO658" s="17">
        <f>data_survey!DJ657</f>
        <v>0</v>
      </c>
      <c r="AP658" s="17">
        <f>data_survey!DL657</f>
        <v>0</v>
      </c>
      <c r="AQ658" s="17">
        <f>data_survey!BC657</f>
        <v>1</v>
      </c>
      <c r="AR658" s="17">
        <f>data_survey!BD657</f>
        <v>1</v>
      </c>
      <c r="AS658" s="17">
        <f>data_survey!BE657</f>
        <v>1</v>
      </c>
      <c r="AT658" s="17">
        <f>data_survey!BF657</f>
        <v>1</v>
      </c>
      <c r="AU658" s="17">
        <f>data_survey!BG657</f>
        <v>1</v>
      </c>
      <c r="AV658" s="17">
        <f>data_survey!BH657</f>
        <v>1</v>
      </c>
      <c r="AW658" s="17">
        <f>data_survey!BI657</f>
        <v>1</v>
      </c>
      <c r="AX658" s="17">
        <f>data_survey!AP657</f>
        <v>1</v>
      </c>
      <c r="AY658" s="17">
        <f>data_survey!AQ657</f>
        <v>1</v>
      </c>
      <c r="AZ658" s="17">
        <f>data_survey!AR657</f>
        <v>1</v>
      </c>
      <c r="BA658" s="17">
        <f>data_survey!AS657</f>
        <v>1</v>
      </c>
      <c r="BB658" s="17">
        <f>data_survey!AT657</f>
        <v>1</v>
      </c>
      <c r="BC658" s="17">
        <f>data_survey!AU657</f>
        <v>1</v>
      </c>
      <c r="BD658" s="17">
        <f>data_survey!AV657</f>
        <v>1</v>
      </c>
      <c r="BE658" s="17">
        <f>data_survey!AW657</f>
        <v>1</v>
      </c>
      <c r="BF658" s="17">
        <f>data_survey!AX657</f>
        <v>1</v>
      </c>
      <c r="BG658" s="17"/>
    </row>
    <row r="659">
      <c r="A659" s="17">
        <f>if(data_survey!C658="Nam", 0, 1)</f>
        <v>1</v>
      </c>
      <c r="B659" s="17">
        <f>IFERROR(__xludf.DUMMYFUNCTION("LET(
  t, LOWER(TRIM(data_survey!E658)),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659" s="17">
        <f>IFERROR(__xludf.DUMMYFUNCTION("LET(
  t, LOWER(TRIM(data_survey!G658)),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659" s="17">
        <f>IFERROR(__xludf.DUMMYFUNCTION("LET(
  text, LOWER(data_survey!I658),
  IFERROR(
    IFS(
      REGEXMATCH(text,""ở cùng gia đình|ở trọ cùng gia đình""), 0,
      REGEXMATCH(text,""thuê trọ""), 1,
      REGEXMATCH(text,""ở ktx""), 2,
      REGEXMATCH(text,""có nhà tại khu vực đang học|c"&amp;"ó nhà|ở riêng tại chung cư""), 3,
      REGEXMATCH(text,""ở nhà người quen""), 4
    ),
  -1)
)"),1.0)</f>
        <v>1</v>
      </c>
      <c r="E659" s="17">
        <f>IFERROR(__xludf.DUMMYFUNCTION("LET(
  t, LOWER(TRIM(data_survey!K658)),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59" s="17">
        <f>IFERROR(__xludf.DUMMYFUNCTION("LET(
  t, LOWER(TRIM(data_survey!M658)),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59" s="17">
        <f>if(data_survey!O658="Có", 1, 0)</f>
        <v>1</v>
      </c>
      <c r="H659" s="17">
        <f>if(data_survey!R658="", 0, data_survey!R658)</f>
        <v>1</v>
      </c>
      <c r="I659" s="17">
        <f>data_survey!W658</f>
        <v>0</v>
      </c>
      <c r="J659" s="17">
        <f>if(data_survey!AF658="Không áp lực", 0, if(data_survey!AF658="Có chút áp lực", 1, if(data_survey!AF658="Áp lực nhiều", 2, 3)))</f>
        <v>0</v>
      </c>
      <c r="K659" s="17">
        <f>SWITCH(data_survey!AG658,
 "Không ảnh hưởng",0,
 "Có chút ảnh hưởng",1,
 "Ảnh hưởng nhiều",2,
 "Ảnh hưởng rất nhiều",3)</f>
        <v>0</v>
      </c>
      <c r="L659" s="17">
        <f>SWITCH(data_survey!AD658,
 "Không",0,
 "Có một chút",1,
 "Rất lo lắng",2)</f>
        <v>2</v>
      </c>
      <c r="M659" s="17">
        <f>SWITCH(data_survey!AE658,
 "Không",0,
 "Có một chút",1,
 "Nhiều",2)</f>
        <v>0</v>
      </c>
      <c r="N659" s="17">
        <f>data_survey!BV658</f>
        <v>3</v>
      </c>
      <c r="O659" s="17">
        <f>SWITCH(data_survey!BY658,
 "Không",0,
 "Có",1,
 "Nhiều",2)</f>
        <v>1</v>
      </c>
      <c r="P659" s="17">
        <f>if(data_survey!BW658="Không", 0, 1)</f>
        <v>1</v>
      </c>
      <c r="Q659" s="17">
        <f>IF(OR(
ISNUMBER(SEARCH("cha",data_survey!BX658)),
ISNUMBER(SEARCH("mẹ",data_survey!BX658)),
ISNUMBER(SEARCH("ba mẹ",data_survey!BX658)),
ISNUMBER(SEARCH("bame",data_survey!BX658)),
ISNUMBER(SEARCH("gia đình",data_survey!BX658)),
ISNUMBER(SEARCH("chị",data_survey!BX658)),
ISNUMBER(SEARCH("anh",data_survey!BX658)),
ISNUMBER(SEARCH("ông bà",data_survey!BX658)),
ISNUMBER(SEARCH("giám hộ",data_survey!BX658))
),1,
IF(OR(
ISNUMBER(SEARCH("bản thân",data_survey!BX658)),
ISNUMBER(SEARCH("tự mình",data_survey!BX658)),
ISNUMBER(SEARCH("tự bản thân",data_survey!BX658)),
ISNUMBER(SEARCH("tiền đi làm",data_survey!BX658)),
ISNUMBER(SEARCH("nghiên cứu khoa học",data_survey!BX658)),
ISNUMBER(SEARCH("một nửa lo",data_survey!BX658))
),2,
IF(OR(
ISNUMBER(SEARCH("học bổng",data_survey!BX658)),
ISNUMBER(SEARCH("giảm học phí",data_survey!BX658)),
ISNUMBER(SEARCH("không cần HP",data_survey!BX658)),
ISNUMBER(SEARCH("sư phạm",data_survey!BX658))
),3,4)))</f>
        <v>1</v>
      </c>
      <c r="R659" s="17">
        <f>data_survey!AN658</f>
        <v>0</v>
      </c>
      <c r="S659" s="17">
        <f>data_survey!AJ658</f>
        <v>0</v>
      </c>
      <c r="T659" s="17">
        <f>data_survey!AJ658</f>
        <v>0</v>
      </c>
      <c r="U659" s="17">
        <f>data_survey!CI658</f>
        <v>2</v>
      </c>
      <c r="V659" s="17">
        <f>data_survey!CG658</f>
        <v>2</v>
      </c>
      <c r="W659" s="17">
        <f>data_survey!CE658</f>
        <v>2</v>
      </c>
      <c r="X659" s="17">
        <f>data_survey!CC658</f>
        <v>1</v>
      </c>
      <c r="Y659" s="17">
        <f>data_survey!CA658</f>
        <v>0</v>
      </c>
      <c r="Z659" s="17">
        <f>data_survey!BN658</f>
        <v>5</v>
      </c>
      <c r="AA659" s="17">
        <f>data_survey!BP658</f>
        <v>1</v>
      </c>
      <c r="AB659" s="17">
        <f>data_survey!BQ658</f>
        <v>6</v>
      </c>
      <c r="AC659" s="17">
        <f>data_survey!BT658</f>
        <v>0</v>
      </c>
      <c r="AD659" s="17">
        <f>data_survey!CU658</f>
        <v>0</v>
      </c>
      <c r="AE659" s="17">
        <f>data_survey!CV658</f>
        <v>1</v>
      </c>
      <c r="AF659" s="17">
        <f>data_survey!CW658</f>
        <v>0</v>
      </c>
      <c r="AG659" s="17">
        <f>data_survey!CO658</f>
        <v>0</v>
      </c>
      <c r="AH659" s="17">
        <f>data_survey!DA658</f>
        <v>1</v>
      </c>
      <c r="AI659" s="17">
        <f>data_survey!DC658</f>
        <v>0</v>
      </c>
      <c r="AJ659" s="17">
        <f>data_survey!DQ658</f>
        <v>1</v>
      </c>
      <c r="AK659" s="17">
        <f>data_survey!DF658</f>
        <v>1</v>
      </c>
      <c r="AL659" s="17">
        <f>if(AK659=1, data_survey!DN658, 0)</f>
        <v>5</v>
      </c>
      <c r="AM659" s="17">
        <f>data_survey!CM658</f>
        <v>6</v>
      </c>
      <c r="AN659" s="17">
        <f>data_survey!DH658</f>
        <v>0</v>
      </c>
      <c r="AO659" s="17">
        <f>data_survey!DJ658</f>
        <v>0</v>
      </c>
      <c r="AP659" s="17">
        <f>data_survey!DL658</f>
        <v>0</v>
      </c>
      <c r="AQ659" s="17">
        <f>data_survey!BC658</f>
        <v>4</v>
      </c>
      <c r="AR659" s="17">
        <f>data_survey!BD658</f>
        <v>4</v>
      </c>
      <c r="AS659" s="17">
        <f>data_survey!BE658</f>
        <v>4</v>
      </c>
      <c r="AT659" s="17">
        <f>data_survey!BF658</f>
        <v>4</v>
      </c>
      <c r="AU659" s="17">
        <f>data_survey!BG658</f>
        <v>4</v>
      </c>
      <c r="AV659" s="17">
        <f>data_survey!BH658</f>
        <v>4</v>
      </c>
      <c r="AW659" s="17">
        <f>data_survey!BI658</f>
        <v>3</v>
      </c>
      <c r="AX659" s="17">
        <f>data_survey!AP658</f>
        <v>4</v>
      </c>
      <c r="AY659" s="17">
        <f>data_survey!AQ658</f>
        <v>4</v>
      </c>
      <c r="AZ659" s="17">
        <f>data_survey!AR658</f>
        <v>4</v>
      </c>
      <c r="BA659" s="17">
        <f>data_survey!AS658</f>
        <v>4</v>
      </c>
      <c r="BB659" s="17">
        <f>data_survey!AT658</f>
        <v>4</v>
      </c>
      <c r="BC659" s="17">
        <f>data_survey!AU658</f>
        <v>4</v>
      </c>
      <c r="BD659" s="17">
        <f>data_survey!AV658</f>
        <v>4</v>
      </c>
      <c r="BE659" s="17">
        <f>data_survey!AW658</f>
        <v>4</v>
      </c>
      <c r="BF659" s="17">
        <f>data_survey!AX658</f>
        <v>2</v>
      </c>
      <c r="BG659" s="17"/>
    </row>
    <row r="660">
      <c r="A660" s="17">
        <f>if(data_survey!C659="Nam", 0, 1)</f>
        <v>0</v>
      </c>
      <c r="B660" s="17">
        <f>IFERROR(__xludf.DUMMYFUNCTION("LET(
  t, LOWER(TRIM(data_survey!E659)),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660" s="17">
        <f>IFERROR(__xludf.DUMMYFUNCTION("LET(
  t, LOWER(TRIM(data_survey!G659)),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60" s="17">
        <f>IFERROR(__xludf.DUMMYFUNCTION("LET(
  text, LOWER(data_survey!I659),
  IFERROR(
    IFS(
      REGEXMATCH(text,""ở cùng gia đình|ở trọ cùng gia đình""), 0,
      REGEXMATCH(text,""thuê trọ""), 1,
      REGEXMATCH(text,""ở ktx""), 2,
      REGEXMATCH(text,""có nhà tại khu vực đang học|c"&amp;"ó nhà|ở riêng tại chung cư""), 3,
      REGEXMATCH(text,""ở nhà người quen""), 4
    ),
  -1)
)"),3.0)</f>
        <v>3</v>
      </c>
      <c r="E660" s="17">
        <f>IFERROR(__xludf.DUMMYFUNCTION("LET(
  t, LOWER(TRIM(data_survey!K659)),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60" s="17">
        <f>IFERROR(__xludf.DUMMYFUNCTION("LET(
  t, LOWER(TRIM(data_survey!M659)),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60" s="17">
        <f>if(data_survey!O659="Có", 1, 0)</f>
        <v>1</v>
      </c>
      <c r="H660" s="17">
        <f>if(data_survey!R659="", 0, data_survey!R659)</f>
        <v>1</v>
      </c>
      <c r="I660" s="17">
        <f>data_survey!W659</f>
        <v>40</v>
      </c>
      <c r="J660" s="17">
        <f>if(data_survey!AF659="Không áp lực", 0, if(data_survey!AF659="Có chút áp lực", 1, if(data_survey!AF659="Áp lực nhiều", 2, 3)))</f>
        <v>2</v>
      </c>
      <c r="K660" s="17">
        <f>SWITCH(data_survey!AG659,
 "Không ảnh hưởng",0,
 "Có chút ảnh hưởng",1,
 "Ảnh hưởng nhiều",2,
 "Ảnh hưởng rất nhiều",3)</f>
        <v>2</v>
      </c>
      <c r="L660" s="17">
        <f>SWITCH(data_survey!AD659,
 "Không",0,
 "Có một chút",1,
 "Rất lo lắng",2)</f>
        <v>2</v>
      </c>
      <c r="M660" s="17">
        <f>SWITCH(data_survey!AE659,
 "Không",0,
 "Có một chút",1,
 "Nhiều",2)</f>
        <v>0</v>
      </c>
      <c r="N660" s="17">
        <f>data_survey!BV659</f>
        <v>3</v>
      </c>
      <c r="O660" s="17">
        <f>SWITCH(data_survey!BY659,
 "Không",0,
 "Có",1,
 "Nhiều",2)</f>
        <v>1</v>
      </c>
      <c r="P660" s="17">
        <f>if(data_survey!BW659="Không", 0, 1)</f>
        <v>0</v>
      </c>
      <c r="Q660" s="17">
        <f>IF(OR(
ISNUMBER(SEARCH("cha",data_survey!BX659)),
ISNUMBER(SEARCH("mẹ",data_survey!BX659)),
ISNUMBER(SEARCH("ba mẹ",data_survey!BX659)),
ISNUMBER(SEARCH("bame",data_survey!BX659)),
ISNUMBER(SEARCH("gia đình",data_survey!BX659)),
ISNUMBER(SEARCH("chị",data_survey!BX659)),
ISNUMBER(SEARCH("anh",data_survey!BX659)),
ISNUMBER(SEARCH("ông bà",data_survey!BX659)),
ISNUMBER(SEARCH("giám hộ",data_survey!BX659))
),1,
IF(OR(
ISNUMBER(SEARCH("bản thân",data_survey!BX659)),
ISNUMBER(SEARCH("tự mình",data_survey!BX659)),
ISNUMBER(SEARCH("tự bản thân",data_survey!BX659)),
ISNUMBER(SEARCH("tiền đi làm",data_survey!BX659)),
ISNUMBER(SEARCH("nghiên cứu khoa học",data_survey!BX659)),
ISNUMBER(SEARCH("một nửa lo",data_survey!BX659))
),2,
IF(OR(
ISNUMBER(SEARCH("học bổng",data_survey!BX659)),
ISNUMBER(SEARCH("giảm học phí",data_survey!BX659)),
ISNUMBER(SEARCH("không cần HP",data_survey!BX659)),
ISNUMBER(SEARCH("sư phạm",data_survey!BX659))
),3,4)))</f>
        <v>1</v>
      </c>
      <c r="R660" s="17">
        <f>data_survey!AN659</f>
        <v>0</v>
      </c>
      <c r="S660" s="17">
        <f>data_survey!AJ659</f>
        <v>0</v>
      </c>
      <c r="T660" s="17">
        <f>data_survey!AJ659</f>
        <v>0</v>
      </c>
      <c r="U660" s="17">
        <f>data_survey!CI659</f>
        <v>2</v>
      </c>
      <c r="V660" s="17">
        <f>data_survey!CG659</f>
        <v>2</v>
      </c>
      <c r="W660" s="17">
        <f>data_survey!CE659</f>
        <v>1</v>
      </c>
      <c r="X660" s="17">
        <f>data_survey!CC659</f>
        <v>2</v>
      </c>
      <c r="Y660" s="17">
        <f>data_survey!CA659</f>
        <v>1</v>
      </c>
      <c r="Z660" s="17">
        <f>data_survey!BN659</f>
        <v>3</v>
      </c>
      <c r="AA660" s="17">
        <f>data_survey!BP659</f>
        <v>1</v>
      </c>
      <c r="AB660" s="17">
        <f>data_survey!BQ659</f>
        <v>1</v>
      </c>
      <c r="AC660" s="17">
        <f>data_survey!BT659</f>
        <v>1</v>
      </c>
      <c r="AD660" s="17">
        <f>data_survey!CU659</f>
        <v>0</v>
      </c>
      <c r="AE660" s="17">
        <f>data_survey!CV659</f>
        <v>1</v>
      </c>
      <c r="AF660" s="17">
        <f>data_survey!CW659</f>
        <v>0</v>
      </c>
      <c r="AG660" s="17">
        <f>data_survey!CO659</f>
        <v>0</v>
      </c>
      <c r="AH660" s="17">
        <f>data_survey!DA659</f>
        <v>0</v>
      </c>
      <c r="AI660" s="17">
        <f>data_survey!DC659</f>
        <v>1</v>
      </c>
      <c r="AJ660" s="17">
        <f>data_survey!DQ659</f>
        <v>0</v>
      </c>
      <c r="AK660" s="17">
        <f>data_survey!DF659</f>
        <v>0</v>
      </c>
      <c r="AL660" s="17">
        <f>if(AK660=1, data_survey!DN659, 0)</f>
        <v>0</v>
      </c>
      <c r="AM660" s="17">
        <f>data_survey!CM659</f>
        <v>3.5</v>
      </c>
      <c r="AN660" s="17">
        <f>data_survey!DH659</f>
        <v>0</v>
      </c>
      <c r="AO660" s="17">
        <f>data_survey!DJ659</f>
        <v>0</v>
      </c>
      <c r="AP660" s="17">
        <f>data_survey!DL659</f>
        <v>0</v>
      </c>
      <c r="AQ660" s="17">
        <f>data_survey!BC659</f>
        <v>3</v>
      </c>
      <c r="AR660" s="17">
        <f>data_survey!BD659</f>
        <v>3</v>
      </c>
      <c r="AS660" s="17">
        <f>data_survey!BE659</f>
        <v>4</v>
      </c>
      <c r="AT660" s="17">
        <f>data_survey!BF659</f>
        <v>3</v>
      </c>
      <c r="AU660" s="17">
        <f>data_survey!BG659</f>
        <v>4</v>
      </c>
      <c r="AV660" s="17">
        <f>data_survey!BH659</f>
        <v>4</v>
      </c>
      <c r="AW660" s="17">
        <f>data_survey!BI659</f>
        <v>4</v>
      </c>
      <c r="AX660" s="17">
        <f>data_survey!AP659</f>
        <v>3</v>
      </c>
      <c r="AY660" s="17">
        <f>data_survey!AQ659</f>
        <v>4</v>
      </c>
      <c r="AZ660" s="17">
        <f>data_survey!AR659</f>
        <v>3</v>
      </c>
      <c r="BA660" s="17">
        <f>data_survey!AS659</f>
        <v>4</v>
      </c>
      <c r="BB660" s="17">
        <f>data_survey!AT659</f>
        <v>3</v>
      </c>
      <c r="BC660" s="17">
        <f>data_survey!AU659</f>
        <v>4</v>
      </c>
      <c r="BD660" s="17">
        <f>data_survey!AV659</f>
        <v>4</v>
      </c>
      <c r="BE660" s="17">
        <f>data_survey!AW659</f>
        <v>3</v>
      </c>
      <c r="BF660" s="17">
        <f>data_survey!AX659</f>
        <v>4</v>
      </c>
      <c r="BG660" s="17"/>
    </row>
    <row r="661">
      <c r="A661" s="17">
        <f>if(data_survey!C660="Nam", 0, 1)</f>
        <v>1</v>
      </c>
      <c r="B661" s="17">
        <f>IFERROR(__xludf.DUMMYFUNCTION("LET(
  t, LOWER(TRIM(data_survey!E660)),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)"),5.0)</f>
        <v>5</v>
      </c>
      <c r="C661" s="17">
        <f>IFERROR(__xludf.DUMMYFUNCTION("LET(
  t, LOWER(TRIM(data_survey!G660)),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61" s="17">
        <f>IFERROR(__xludf.DUMMYFUNCTION("LET(
  text, LOWER(data_survey!I660),
  IFERROR(
    IFS(
      REGEXMATCH(text,""ở cùng gia đình|ở trọ cùng gia đình""), 0,
      REGEXMATCH(text,""thuê trọ""), 1,
      REGEXMATCH(text,""ở ktx""), 2,
      REGEXMATCH(text,""có nhà tại khu vực đang học|c"&amp;"ó nhà|ở riêng tại chung cư""), 3,
      REGEXMATCH(text,""ở nhà người quen""), 4
    ),
  -1)
)"),1.0)</f>
        <v>1</v>
      </c>
      <c r="E661" s="17">
        <f>IFERROR(__xludf.DUMMYFUNCTION("LET(
  t, LOWER(TRIM(data_survey!K660)),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61" s="17">
        <f>IFERROR(__xludf.DUMMYFUNCTION("LET(
  t, LOWER(TRIM(data_survey!M660)),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61" s="17">
        <f>if(data_survey!O660="Có", 1, 0)</f>
        <v>1</v>
      </c>
      <c r="H661" s="17">
        <f>if(data_survey!R660="", 0, data_survey!R660)</f>
        <v>1</v>
      </c>
      <c r="I661" s="17">
        <f>data_survey!W660</f>
        <v>20</v>
      </c>
      <c r="J661" s="17">
        <f>if(data_survey!AF660="Không áp lực", 0, if(data_survey!AF660="Có chút áp lực", 1, if(data_survey!AF660="Áp lực nhiều", 2, 3)))</f>
        <v>3</v>
      </c>
      <c r="K661" s="17">
        <f>SWITCH(data_survey!AG660,
 "Không ảnh hưởng",0,
 "Có chút ảnh hưởng",1,
 "Ảnh hưởng nhiều",2,
 "Ảnh hưởng rất nhiều",3)</f>
        <v>2</v>
      </c>
      <c r="L661" s="17">
        <f>SWITCH(data_survey!AD660,
 "Không",0,
 "Có một chút",1,
 "Rất lo lắng",2)</f>
        <v>1</v>
      </c>
      <c r="M661" s="17">
        <f>SWITCH(data_survey!AE660,
 "Không",0,
 "Có một chút",1,
 "Nhiều",2)</f>
        <v>2</v>
      </c>
      <c r="N661" s="17">
        <f>data_survey!BV660</f>
        <v>3</v>
      </c>
      <c r="O661" s="17">
        <f>SWITCH(data_survey!BY660,
 "Không",0,
 "Có",1,
 "Nhiều",2)</f>
        <v>1</v>
      </c>
      <c r="P661" s="17">
        <f>if(data_survey!BW660="Không", 0, 1)</f>
        <v>0</v>
      </c>
      <c r="Q661" s="17">
        <f>IF(OR(
ISNUMBER(SEARCH("cha",data_survey!BX660)),
ISNUMBER(SEARCH("mẹ",data_survey!BX660)),
ISNUMBER(SEARCH("ba mẹ",data_survey!BX660)),
ISNUMBER(SEARCH("bame",data_survey!BX660)),
ISNUMBER(SEARCH("gia đình",data_survey!BX660)),
ISNUMBER(SEARCH("chị",data_survey!BX660)),
ISNUMBER(SEARCH("anh",data_survey!BX660)),
ISNUMBER(SEARCH("ông bà",data_survey!BX660)),
ISNUMBER(SEARCH("giám hộ",data_survey!BX660))
),1,
IF(OR(
ISNUMBER(SEARCH("bản thân",data_survey!BX660)),
ISNUMBER(SEARCH("tự mình",data_survey!BX660)),
ISNUMBER(SEARCH("tự bản thân",data_survey!BX660)),
ISNUMBER(SEARCH("tiền đi làm",data_survey!BX660)),
ISNUMBER(SEARCH("nghiên cứu khoa học",data_survey!BX660)),
ISNUMBER(SEARCH("một nửa lo",data_survey!BX660))
),2,
IF(OR(
ISNUMBER(SEARCH("học bổng",data_survey!BX660)),
ISNUMBER(SEARCH("giảm học phí",data_survey!BX660)),
ISNUMBER(SEARCH("không cần HP",data_survey!BX660)),
ISNUMBER(SEARCH("sư phạm",data_survey!BX660))
),3,4)))</f>
        <v>1</v>
      </c>
      <c r="R661" s="17">
        <f>data_survey!AN660</f>
        <v>1</v>
      </c>
      <c r="S661" s="17">
        <f>data_survey!AJ660</f>
        <v>3</v>
      </c>
      <c r="T661" s="17">
        <f>data_survey!AJ660</f>
        <v>3</v>
      </c>
      <c r="U661" s="17">
        <f>data_survey!CI660</f>
        <v>1</v>
      </c>
      <c r="V661" s="17">
        <f>data_survey!CG660</f>
        <v>0</v>
      </c>
      <c r="W661" s="17">
        <f>data_survey!CE660</f>
        <v>1</v>
      </c>
      <c r="X661" s="17">
        <f>data_survey!CC660</f>
        <v>0</v>
      </c>
      <c r="Y661" s="17">
        <f>data_survey!CA660</f>
        <v>1</v>
      </c>
      <c r="Z661" s="17">
        <f>data_survey!BN660</f>
        <v>2</v>
      </c>
      <c r="AA661" s="17">
        <f>data_survey!BP660</f>
        <v>0</v>
      </c>
      <c r="AB661" s="17">
        <f>data_survey!BQ660</f>
        <v>1</v>
      </c>
      <c r="AC661" s="17">
        <f>data_survey!BT660</f>
        <v>0</v>
      </c>
      <c r="AD661" s="17">
        <f>data_survey!CU660</f>
        <v>1</v>
      </c>
      <c r="AE661" s="17">
        <f>data_survey!CV660</f>
        <v>1</v>
      </c>
      <c r="AF661" s="17">
        <f>data_survey!CW660</f>
        <v>1</v>
      </c>
      <c r="AG661" s="17">
        <f>data_survey!CO660</f>
        <v>1</v>
      </c>
      <c r="AH661" s="17">
        <f>data_survey!DA660</f>
        <v>1</v>
      </c>
      <c r="AI661" s="17">
        <f>data_survey!DC660</f>
        <v>0</v>
      </c>
      <c r="AJ661" s="17">
        <f>data_survey!DQ660</f>
        <v>1</v>
      </c>
      <c r="AK661" s="17">
        <f>data_survey!DF660</f>
        <v>1</v>
      </c>
      <c r="AL661" s="17">
        <f>if(AK661=1, data_survey!DN660, 0)</f>
        <v>5</v>
      </c>
      <c r="AM661" s="17">
        <f>data_survey!CM660</f>
        <v>3.5</v>
      </c>
      <c r="AN661" s="17">
        <f>data_survey!DH660</f>
        <v>0</v>
      </c>
      <c r="AO661" s="17">
        <f>data_survey!DJ660</f>
        <v>0</v>
      </c>
      <c r="AP661" s="17">
        <f>data_survey!DL660</f>
        <v>0</v>
      </c>
      <c r="AQ661" s="17">
        <f>data_survey!BC660</f>
        <v>3</v>
      </c>
      <c r="AR661" s="17">
        <f>data_survey!BD660</f>
        <v>2</v>
      </c>
      <c r="AS661" s="17">
        <f>data_survey!BE660</f>
        <v>2</v>
      </c>
      <c r="AT661" s="17">
        <f>data_survey!BF660</f>
        <v>2</v>
      </c>
      <c r="AU661" s="17">
        <f>data_survey!BG660</f>
        <v>2</v>
      </c>
      <c r="AV661" s="17">
        <f>data_survey!BH660</f>
        <v>2</v>
      </c>
      <c r="AW661" s="17">
        <f>data_survey!BI660</f>
        <v>1</v>
      </c>
      <c r="AX661" s="17">
        <f>data_survey!AP660</f>
        <v>1</v>
      </c>
      <c r="AY661" s="17">
        <f>data_survey!AQ660</f>
        <v>1</v>
      </c>
      <c r="AZ661" s="17">
        <f>data_survey!AR660</f>
        <v>2</v>
      </c>
      <c r="BA661" s="17">
        <f>data_survey!AS660</f>
        <v>2</v>
      </c>
      <c r="BB661" s="17">
        <f>data_survey!AT660</f>
        <v>1</v>
      </c>
      <c r="BC661" s="17">
        <f>data_survey!AU660</f>
        <v>1</v>
      </c>
      <c r="BD661" s="17">
        <f>data_survey!AV660</f>
        <v>2</v>
      </c>
      <c r="BE661" s="17">
        <f>data_survey!AW660</f>
        <v>1</v>
      </c>
      <c r="BF661" s="17">
        <f>data_survey!AX660</f>
        <v>1</v>
      </c>
      <c r="BG661" s="17"/>
    </row>
    <row r="662">
      <c r="A662" s="17">
        <f>if(data_survey!C661="Nam", 0, 1)</f>
        <v>0</v>
      </c>
      <c r="B662" s="17">
        <f>IFERROR(__xludf.DUMMYFUNCTION("LET(
  t, LOWER(TRIM(data_survey!E661)),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62" s="17">
        <f>IFERROR(__xludf.DUMMYFUNCTION("LET(
  t, LOWER(TRIM(data_survey!G661)),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62" s="17">
        <f>IFERROR(__xludf.DUMMYFUNCTION("LET(
  text, LOWER(data_survey!I661),
  IFERROR(
    IFS(
      REGEXMATCH(text,""ở cùng gia đình|ở trọ cùng gia đình""), 0,
      REGEXMATCH(text,""thuê trọ""), 1,
      REGEXMATCH(text,""ở ktx""), 2,
      REGEXMATCH(text,""có nhà tại khu vực đang học|c"&amp;"ó nhà|ở riêng tại chung cư""), 3,
      REGEXMATCH(text,""ở nhà người quen""), 4
    ),
  -1)
)"),0.0)</f>
        <v>0</v>
      </c>
      <c r="E662" s="17">
        <f>IFERROR(__xludf.DUMMYFUNCTION("LET(
  t, LOWER(TRIM(data_survey!K661)),
  IFERROR(
    IFS(
      REGEXMATCH(t,""xuất\s*sắc""), 0,
      REGEXMATCH(t,""^giỏi$""), 1,
      REGEXMATCH(t,""^khá$""), 2,
      REGEXMATCH(t,""trung bình|bình thường|^4$""), 3,
      REGEXMATCH(t,""rớt""), 4,"&amp;"
      REGEXMATCH(t,""năm nhất|tân sinh viên|mới|chưa|không|sắp thi|chuẩn bị thi|kq|kết quả|chưa có|chưa biết""), 5,
      TRUE, 5
    ),
  5)
)"),4.0)</f>
        <v>4</v>
      </c>
      <c r="F662" s="17">
        <f>IFERROR(__xludf.DUMMYFUNCTION("LET(
  t, LOWER(TRIM(data_survey!M661)),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62" s="17">
        <f>if(data_survey!O661="Có", 1, 0)</f>
        <v>0</v>
      </c>
      <c r="H662" s="17">
        <f>if(data_survey!R661="", 0, data_survey!R661)</f>
        <v>0</v>
      </c>
      <c r="I662" s="17">
        <f>data_survey!W661</f>
        <v>0</v>
      </c>
      <c r="J662" s="17">
        <f>if(data_survey!AF661="Không áp lực", 0, if(data_survey!AF661="Có chút áp lực", 1, if(data_survey!AF661="Áp lực nhiều", 2, 3)))</f>
        <v>1</v>
      </c>
      <c r="K662" s="17">
        <f>SWITCH(data_survey!AG661,
 "Không ảnh hưởng",0,
 "Có chút ảnh hưởng",1,
 "Ảnh hưởng nhiều",2,
 "Ảnh hưởng rất nhiều",3)</f>
        <v>3</v>
      </c>
      <c r="L662" s="17">
        <f>SWITCH(data_survey!AD661,
 "Không",0,
 "Có một chút",1,
 "Rất lo lắng",2)</f>
        <v>1</v>
      </c>
      <c r="M662" s="17">
        <f>SWITCH(data_survey!AE661,
 "Không",0,
 "Có một chút",1,
 "Nhiều",2)</f>
        <v>1</v>
      </c>
      <c r="N662" s="17">
        <f>data_survey!BV661</f>
        <v>3</v>
      </c>
      <c r="O662" s="17">
        <f>SWITCH(data_survey!BY661,
 "Không",0,
 "Có",1,
 "Nhiều",2)</f>
        <v>0</v>
      </c>
      <c r="P662" s="17">
        <f>if(data_survey!BW661="Không", 0, 1)</f>
        <v>0</v>
      </c>
      <c r="Q662" s="17">
        <f>IF(OR(
ISNUMBER(SEARCH("cha",data_survey!BX661)),
ISNUMBER(SEARCH("mẹ",data_survey!BX661)),
ISNUMBER(SEARCH("ba mẹ",data_survey!BX661)),
ISNUMBER(SEARCH("bame",data_survey!BX661)),
ISNUMBER(SEARCH("gia đình",data_survey!BX661)),
ISNUMBER(SEARCH("chị",data_survey!BX661)),
ISNUMBER(SEARCH("anh",data_survey!BX661)),
ISNUMBER(SEARCH("ông bà",data_survey!BX661)),
ISNUMBER(SEARCH("giám hộ",data_survey!BX661))
),1,
IF(OR(
ISNUMBER(SEARCH("bản thân",data_survey!BX661)),
ISNUMBER(SEARCH("tự mình",data_survey!BX661)),
ISNUMBER(SEARCH("tự bản thân",data_survey!BX661)),
ISNUMBER(SEARCH("tiền đi làm",data_survey!BX661)),
ISNUMBER(SEARCH("nghiên cứu khoa học",data_survey!BX661)),
ISNUMBER(SEARCH("một nửa lo",data_survey!BX661))
),2,
IF(OR(
ISNUMBER(SEARCH("học bổng",data_survey!BX661)),
ISNUMBER(SEARCH("giảm học phí",data_survey!BX661)),
ISNUMBER(SEARCH("không cần HP",data_survey!BX661)),
ISNUMBER(SEARCH("sư phạm",data_survey!BX661))
),3,4)))</f>
        <v>1</v>
      </c>
      <c r="R662" s="17">
        <f>data_survey!AN661</f>
        <v>0</v>
      </c>
      <c r="S662" s="17">
        <f>data_survey!AJ661</f>
        <v>0</v>
      </c>
      <c r="T662" s="17">
        <f>data_survey!AJ661</f>
        <v>0</v>
      </c>
      <c r="U662" s="17">
        <f>data_survey!CI661</f>
        <v>1</v>
      </c>
      <c r="V662" s="17">
        <f>data_survey!CG661</f>
        <v>1</v>
      </c>
      <c r="W662" s="17">
        <f>data_survey!CE661</f>
        <v>1</v>
      </c>
      <c r="X662" s="17">
        <f>data_survey!CC661</f>
        <v>1</v>
      </c>
      <c r="Y662" s="17">
        <f>data_survey!CA661</f>
        <v>1</v>
      </c>
      <c r="Z662" s="17">
        <f>data_survey!BN661</f>
        <v>4</v>
      </c>
      <c r="AA662" s="17">
        <f>data_survey!BP661</f>
        <v>0</v>
      </c>
      <c r="AB662" s="17">
        <f>data_survey!BQ661</f>
        <v>5</v>
      </c>
      <c r="AC662" s="17">
        <f>data_survey!BT661</f>
        <v>1</v>
      </c>
      <c r="AD662" s="17">
        <f>data_survey!CU661</f>
        <v>1</v>
      </c>
      <c r="AE662" s="17">
        <f>data_survey!CV661</f>
        <v>1</v>
      </c>
      <c r="AF662" s="17">
        <f>data_survey!CW661</f>
        <v>0</v>
      </c>
      <c r="AG662" s="17">
        <f>data_survey!CO661</f>
        <v>0</v>
      </c>
      <c r="AH662" s="17">
        <f>data_survey!DA661</f>
        <v>0</v>
      </c>
      <c r="AI662" s="17">
        <f>data_survey!DC661</f>
        <v>0</v>
      </c>
      <c r="AJ662" s="17">
        <f>data_survey!DQ661</f>
        <v>0</v>
      </c>
      <c r="AK662" s="17">
        <f>data_survey!DF661</f>
        <v>1</v>
      </c>
      <c r="AL662" s="17">
        <f>if(AK662=1, data_survey!DN661, 0)</f>
        <v>1.5</v>
      </c>
      <c r="AM662" s="17">
        <f>data_survey!CM661</f>
        <v>6</v>
      </c>
      <c r="AN662" s="17">
        <f>data_survey!DH661</f>
        <v>0</v>
      </c>
      <c r="AO662" s="17">
        <f>data_survey!DJ661</f>
        <v>0</v>
      </c>
      <c r="AP662" s="17">
        <f>data_survey!DL661</f>
        <v>0</v>
      </c>
      <c r="AQ662" s="17">
        <f>data_survey!BC661</f>
        <v>3</v>
      </c>
      <c r="AR662" s="17">
        <f>data_survey!BD661</f>
        <v>3</v>
      </c>
      <c r="AS662" s="17">
        <f>data_survey!BE661</f>
        <v>3</v>
      </c>
      <c r="AT662" s="17">
        <f>data_survey!BF661</f>
        <v>3</v>
      </c>
      <c r="AU662" s="17">
        <f>data_survey!BG661</f>
        <v>3</v>
      </c>
      <c r="AV662" s="17">
        <f>data_survey!BH661</f>
        <v>3</v>
      </c>
      <c r="AW662" s="17">
        <f>data_survey!BI661</f>
        <v>3</v>
      </c>
      <c r="AX662" s="17">
        <f>data_survey!AP661</f>
        <v>3</v>
      </c>
      <c r="AY662" s="17">
        <f>data_survey!AQ661</f>
        <v>3</v>
      </c>
      <c r="AZ662" s="17">
        <f>data_survey!AR661</f>
        <v>4</v>
      </c>
      <c r="BA662" s="17">
        <f>data_survey!AS661</f>
        <v>4</v>
      </c>
      <c r="BB662" s="17">
        <f>data_survey!AT661</f>
        <v>4</v>
      </c>
      <c r="BC662" s="17">
        <f>data_survey!AU661</f>
        <v>4</v>
      </c>
      <c r="BD662" s="17">
        <f>data_survey!AV661</f>
        <v>4</v>
      </c>
      <c r="BE662" s="17">
        <f>data_survey!AW661</f>
        <v>4</v>
      </c>
      <c r="BF662" s="17">
        <f>data_survey!AX661</f>
        <v>2</v>
      </c>
      <c r="BG662" s="17"/>
    </row>
    <row r="663">
      <c r="A663" s="17">
        <f>if(data_survey!C662="Nam", 0, 1)</f>
        <v>0</v>
      </c>
      <c r="B663" s="17">
        <f>IFERROR(__xludf.DUMMYFUNCTION("LET(
  t, LOWER(TRIM(data_survey!E662)),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63" s="17">
        <f>IFERROR(__xludf.DUMMYFUNCTION("LET(
  t, LOWER(TRIM(data_survey!G662)),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63" s="17">
        <f>IFERROR(__xludf.DUMMYFUNCTION("LET(
  text, LOWER(data_survey!I662),
  IFERROR(
    IFS(
      REGEXMATCH(text,""ở cùng gia đình|ở trọ cùng gia đình""), 0,
      REGEXMATCH(text,""thuê trọ""), 1,
      REGEXMATCH(text,""ở ktx""), 2,
      REGEXMATCH(text,""có nhà tại khu vực đang học|c"&amp;"ó nhà|ở riêng tại chung cư""), 3,
      REGEXMATCH(text,""ở nhà người quen""), 4
    ),
  -1)
)"),0.0)</f>
        <v>0</v>
      </c>
      <c r="E663" s="17">
        <f>IFERROR(__xludf.DUMMYFUNCTION("LET(
  t, LOWER(TRIM(data_survey!K662)),
  IFERROR(
    IFS(
      REGEXMATCH(t,""xuất\s*sắc""), 0,
      REGEXMATCH(t,""^giỏi$""), 1,
      REGEXMATCH(t,""^khá$""), 2,
      REGEXMATCH(t,""trung bình|bình thường|^4$""), 3,
      REGEXMATCH(t,""rớt""), 4,"&amp;"
      REGEXMATCH(t,""năm nhất|tân sinh viên|mới|chưa|không|sắp thi|chuẩn bị thi|kq|kết quả|chưa có|chưa biết""), 5,
      TRUE, 5
    ),
  5)
)"),4.0)</f>
        <v>4</v>
      </c>
      <c r="F663" s="17">
        <f>IFERROR(__xludf.DUMMYFUNCTION("LET(
  t, LOWER(TRIM(data_survey!M662)),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63" s="17">
        <f>if(data_survey!O662="Có", 1, 0)</f>
        <v>0</v>
      </c>
      <c r="H663" s="17">
        <f>if(data_survey!R662="", 0, data_survey!R662)</f>
        <v>0</v>
      </c>
      <c r="I663" s="17">
        <f>data_survey!W662</f>
        <v>0</v>
      </c>
      <c r="J663" s="17">
        <f>if(data_survey!AF662="Không áp lực", 0, if(data_survey!AF662="Có chút áp lực", 1, if(data_survey!AF662="Áp lực nhiều", 2, 3)))</f>
        <v>0</v>
      </c>
      <c r="K663" s="17">
        <f>SWITCH(data_survey!AG662,
 "Không ảnh hưởng",0,
 "Có chút ảnh hưởng",1,
 "Ảnh hưởng nhiều",2,
 "Ảnh hưởng rất nhiều",3)</f>
        <v>1</v>
      </c>
      <c r="L663" s="17">
        <f>SWITCH(data_survey!AD662,
 "Không",0,
 "Có một chút",1,
 "Rất lo lắng",2)</f>
        <v>2</v>
      </c>
      <c r="M663" s="17">
        <f>SWITCH(data_survey!AE662,
 "Không",0,
 "Có một chút",1,
 "Nhiều",2)</f>
        <v>1</v>
      </c>
      <c r="N663" s="17">
        <f>data_survey!BV662</f>
        <v>2</v>
      </c>
      <c r="O663" s="17">
        <f>SWITCH(data_survey!BY662,
 "Không",0,
 "Có",1,
 "Nhiều",2)</f>
        <v>1</v>
      </c>
      <c r="P663" s="17">
        <f>if(data_survey!BW662="Không", 0, 1)</f>
        <v>1</v>
      </c>
      <c r="Q663" s="17">
        <f>IF(OR(
ISNUMBER(SEARCH("cha",data_survey!BX662)),
ISNUMBER(SEARCH("mẹ",data_survey!BX662)),
ISNUMBER(SEARCH("ba mẹ",data_survey!BX662)),
ISNUMBER(SEARCH("bame",data_survey!BX662)),
ISNUMBER(SEARCH("gia đình",data_survey!BX662)),
ISNUMBER(SEARCH("chị",data_survey!BX662)),
ISNUMBER(SEARCH("anh",data_survey!BX662)),
ISNUMBER(SEARCH("ông bà",data_survey!BX662)),
ISNUMBER(SEARCH("giám hộ",data_survey!BX662))
),1,
IF(OR(
ISNUMBER(SEARCH("bản thân",data_survey!BX662)),
ISNUMBER(SEARCH("tự mình",data_survey!BX662)),
ISNUMBER(SEARCH("tự bản thân",data_survey!BX662)),
ISNUMBER(SEARCH("tiền đi làm",data_survey!BX662)),
ISNUMBER(SEARCH("nghiên cứu khoa học",data_survey!BX662)),
ISNUMBER(SEARCH("một nửa lo",data_survey!BX662))
),2,
IF(OR(
ISNUMBER(SEARCH("học bổng",data_survey!BX662)),
ISNUMBER(SEARCH("giảm học phí",data_survey!BX662)),
ISNUMBER(SEARCH("không cần HP",data_survey!BX662)),
ISNUMBER(SEARCH("sư phạm",data_survey!BX662))
),3,4)))</f>
        <v>1</v>
      </c>
      <c r="R663" s="17">
        <f>data_survey!AN662</f>
        <v>0</v>
      </c>
      <c r="S663" s="17">
        <f>data_survey!AJ662</f>
        <v>0</v>
      </c>
      <c r="T663" s="17">
        <f>data_survey!AJ662</f>
        <v>0</v>
      </c>
      <c r="U663" s="17">
        <f>data_survey!CI662</f>
        <v>1</v>
      </c>
      <c r="V663" s="17">
        <f>data_survey!CG662</f>
        <v>2</v>
      </c>
      <c r="W663" s="17">
        <f>data_survey!CE662</f>
        <v>2</v>
      </c>
      <c r="X663" s="17">
        <f>data_survey!CC662</f>
        <v>2</v>
      </c>
      <c r="Y663" s="17">
        <f>data_survey!CA662</f>
        <v>2</v>
      </c>
      <c r="Z663" s="17">
        <f>data_survey!BN662</f>
        <v>5</v>
      </c>
      <c r="AA663" s="17">
        <f>data_survey!BP662</f>
        <v>1</v>
      </c>
      <c r="AB663" s="17">
        <f>data_survey!BQ662</f>
        <v>5</v>
      </c>
      <c r="AC663" s="17">
        <f>data_survey!BT662</f>
        <v>1</v>
      </c>
      <c r="AD663" s="17">
        <f>data_survey!CU662</f>
        <v>1</v>
      </c>
      <c r="AE663" s="17">
        <f>data_survey!CV662</f>
        <v>1</v>
      </c>
      <c r="AF663" s="17">
        <f>data_survey!CW662</f>
        <v>1</v>
      </c>
      <c r="AG663" s="17">
        <f>data_survey!CO662</f>
        <v>0</v>
      </c>
      <c r="AH663" s="17">
        <f>data_survey!DA662</f>
        <v>0</v>
      </c>
      <c r="AI663" s="17">
        <f>data_survey!DC662</f>
        <v>0</v>
      </c>
      <c r="AJ663" s="17">
        <f>data_survey!DQ662</f>
        <v>0</v>
      </c>
      <c r="AK663" s="17">
        <f>data_survey!DF662</f>
        <v>1</v>
      </c>
      <c r="AL663" s="17">
        <f>if(AK663=1, data_survey!DN662, 0)</f>
        <v>0.5</v>
      </c>
      <c r="AM663" s="17">
        <f>data_survey!CM662</f>
        <v>6</v>
      </c>
      <c r="AN663" s="17">
        <f>data_survey!DH662</f>
        <v>1</v>
      </c>
      <c r="AO663" s="17">
        <f>data_survey!DJ662</f>
        <v>0</v>
      </c>
      <c r="AP663" s="17">
        <f>data_survey!DL662</f>
        <v>0</v>
      </c>
      <c r="AQ663" s="17">
        <f>data_survey!BC662</f>
        <v>3</v>
      </c>
      <c r="AR663" s="17">
        <f>data_survey!BD662</f>
        <v>2</v>
      </c>
      <c r="AS663" s="17">
        <f>data_survey!BE662</f>
        <v>4</v>
      </c>
      <c r="AT663" s="17">
        <f>data_survey!BF662</f>
        <v>2</v>
      </c>
      <c r="AU663" s="17">
        <f>data_survey!BG662</f>
        <v>2</v>
      </c>
      <c r="AV663" s="17">
        <f>data_survey!BH662</f>
        <v>2</v>
      </c>
      <c r="AW663" s="17">
        <f>data_survey!BI662</f>
        <v>4</v>
      </c>
      <c r="AX663" s="17">
        <f>data_survey!AP662</f>
        <v>3</v>
      </c>
      <c r="AY663" s="17">
        <f>data_survey!AQ662</f>
        <v>3</v>
      </c>
      <c r="AZ663" s="17">
        <f>data_survey!AR662</f>
        <v>4</v>
      </c>
      <c r="BA663" s="17">
        <f>data_survey!AS662</f>
        <v>3</v>
      </c>
      <c r="BB663" s="17">
        <f>data_survey!AT662</f>
        <v>3</v>
      </c>
      <c r="BC663" s="17">
        <f>data_survey!AU662</f>
        <v>4</v>
      </c>
      <c r="BD663" s="17">
        <f>data_survey!AV662</f>
        <v>4</v>
      </c>
      <c r="BE663" s="17">
        <f>data_survey!AW662</f>
        <v>3</v>
      </c>
      <c r="BF663" s="17">
        <f>data_survey!AX662</f>
        <v>2</v>
      </c>
      <c r="BG663" s="17"/>
    </row>
    <row r="664">
      <c r="A664" s="17">
        <f>if(data_survey!C663="Nam", 0, 1)</f>
        <v>1</v>
      </c>
      <c r="B664" s="17">
        <f>IFERROR(__xludf.DUMMYFUNCTION("LET(
  t, LOWER(TRIM(data_survey!E663)),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64" s="17">
        <f>IFERROR(__xludf.DUMMYFUNCTION("LET(
  t, LOWER(TRIM(data_survey!G663)),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64" s="17">
        <f>IFERROR(__xludf.DUMMYFUNCTION("LET(
  text, LOWER(data_survey!I663),
  IFERROR(
    IFS(
      REGEXMATCH(text,""ở cùng gia đình|ở trọ cùng gia đình""), 0,
      REGEXMATCH(text,""thuê trọ""), 1,
      REGEXMATCH(text,""ở ktx""), 2,
      REGEXMATCH(text,""có nhà tại khu vực đang học|c"&amp;"ó nhà|ở riêng tại chung cư""), 3,
      REGEXMATCH(text,""ở nhà người quen""), 4
    ),
  -1)
)"),1.0)</f>
        <v>1</v>
      </c>
      <c r="E664" s="17">
        <f>IFERROR(__xludf.DUMMYFUNCTION("LET(
  t, LOWER(TRIM(data_survey!K663)),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64" s="17">
        <f>IFERROR(__xludf.DUMMYFUNCTION("LET(
  t, LOWER(TRIM(data_survey!M663)),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64" s="17">
        <f>if(data_survey!O663="Có", 1, 0)</f>
        <v>1</v>
      </c>
      <c r="H664" s="17">
        <f>if(data_survey!R663="", 0, data_survey!R663)</f>
        <v>2</v>
      </c>
      <c r="I664" s="17">
        <f>data_survey!W663</f>
        <v>25</v>
      </c>
      <c r="J664" s="17">
        <f>if(data_survey!AF663="Không áp lực", 0, if(data_survey!AF663="Có chút áp lực", 1, if(data_survey!AF663="Áp lực nhiều", 2, 3)))</f>
        <v>0</v>
      </c>
      <c r="K664" s="17">
        <f>SWITCH(data_survey!AG663,
 "Không ảnh hưởng",0,
 "Có chút ảnh hưởng",1,
 "Ảnh hưởng nhiều",2,
 "Ảnh hưởng rất nhiều",3)</f>
        <v>1</v>
      </c>
      <c r="L664" s="17">
        <f>SWITCH(data_survey!AD663,
 "Không",0,
 "Có một chút",1,
 "Rất lo lắng",2)</f>
        <v>1</v>
      </c>
      <c r="M664" s="17">
        <f>SWITCH(data_survey!AE663,
 "Không",0,
 "Có một chút",1,
 "Nhiều",2)</f>
        <v>0</v>
      </c>
      <c r="N664" s="17">
        <f>data_survey!BV663</f>
        <v>3</v>
      </c>
      <c r="O664" s="17">
        <f>SWITCH(data_survey!BY663,
 "Không",0,
 "Có",1,
 "Nhiều",2)</f>
        <v>1</v>
      </c>
      <c r="P664" s="17">
        <f>if(data_survey!BW663="Không", 0, 1)</f>
        <v>1</v>
      </c>
      <c r="Q664" s="17">
        <f>IF(OR(
ISNUMBER(SEARCH("cha",data_survey!BX663)),
ISNUMBER(SEARCH("mẹ",data_survey!BX663)),
ISNUMBER(SEARCH("ba mẹ",data_survey!BX663)),
ISNUMBER(SEARCH("bame",data_survey!BX663)),
ISNUMBER(SEARCH("gia đình",data_survey!BX663)),
ISNUMBER(SEARCH("chị",data_survey!BX663)),
ISNUMBER(SEARCH("anh",data_survey!BX663)),
ISNUMBER(SEARCH("ông bà",data_survey!BX663)),
ISNUMBER(SEARCH("giám hộ",data_survey!BX663))
),1,
IF(OR(
ISNUMBER(SEARCH("bản thân",data_survey!BX663)),
ISNUMBER(SEARCH("tự mình",data_survey!BX663)),
ISNUMBER(SEARCH("tự bản thân",data_survey!BX663)),
ISNUMBER(SEARCH("tiền đi làm",data_survey!BX663)),
ISNUMBER(SEARCH("nghiên cứu khoa học",data_survey!BX663)),
ISNUMBER(SEARCH("một nửa lo",data_survey!BX663))
),2,
IF(OR(
ISNUMBER(SEARCH("học bổng",data_survey!BX663)),
ISNUMBER(SEARCH("giảm học phí",data_survey!BX663)),
ISNUMBER(SEARCH("không cần HP",data_survey!BX663)),
ISNUMBER(SEARCH("sư phạm",data_survey!BX663))
),3,4)))</f>
        <v>1</v>
      </c>
      <c r="R664" s="17">
        <f>data_survey!AN663</f>
        <v>0</v>
      </c>
      <c r="S664" s="17">
        <f>data_survey!AJ663</f>
        <v>3</v>
      </c>
      <c r="T664" s="17">
        <f>data_survey!AJ663</f>
        <v>3</v>
      </c>
      <c r="U664" s="17">
        <f>data_survey!CI663</f>
        <v>1</v>
      </c>
      <c r="V664" s="17">
        <f>data_survey!CG663</f>
        <v>1</v>
      </c>
      <c r="W664" s="17">
        <f>data_survey!CE663</f>
        <v>1</v>
      </c>
      <c r="X664" s="17">
        <f>data_survey!CC663</f>
        <v>1</v>
      </c>
      <c r="Y664" s="17">
        <f>data_survey!CA663</f>
        <v>1</v>
      </c>
      <c r="Z664" s="17">
        <f>data_survey!BN663</f>
        <v>5</v>
      </c>
      <c r="AA664" s="17">
        <f>data_survey!BP663</f>
        <v>1</v>
      </c>
      <c r="AB664" s="17">
        <f>data_survey!BQ663</f>
        <v>1</v>
      </c>
      <c r="AC664" s="17">
        <f>data_survey!BT663</f>
        <v>1</v>
      </c>
      <c r="AD664" s="17">
        <f>data_survey!CU663</f>
        <v>0</v>
      </c>
      <c r="AE664" s="17">
        <f>data_survey!CV663</f>
        <v>1</v>
      </c>
      <c r="AF664" s="17">
        <f>data_survey!CW663</f>
        <v>0</v>
      </c>
      <c r="AG664" s="17">
        <f>data_survey!CO663</f>
        <v>1</v>
      </c>
      <c r="AH664" s="17">
        <f>data_survey!DA663</f>
        <v>1</v>
      </c>
      <c r="AI664" s="17">
        <f>data_survey!DC663</f>
        <v>1</v>
      </c>
      <c r="AJ664" s="17">
        <f>data_survey!DQ663</f>
        <v>0</v>
      </c>
      <c r="AK664" s="17">
        <f>data_survey!DF663</f>
        <v>1</v>
      </c>
      <c r="AL664" s="17">
        <f>if(AK664=1, data_survey!DN663, 0)</f>
        <v>1.5</v>
      </c>
      <c r="AM664" s="17">
        <f>data_survey!CM663</f>
        <v>6</v>
      </c>
      <c r="AN664" s="17">
        <f>data_survey!DH663</f>
        <v>1</v>
      </c>
      <c r="AO664" s="17">
        <f>data_survey!DJ663</f>
        <v>0</v>
      </c>
      <c r="AP664" s="17">
        <f>data_survey!DL663</f>
        <v>0</v>
      </c>
      <c r="AQ664" s="17">
        <f>data_survey!BC663</f>
        <v>2</v>
      </c>
      <c r="AR664" s="17">
        <f>data_survey!BD663</f>
        <v>1</v>
      </c>
      <c r="AS664" s="17">
        <f>data_survey!BE663</f>
        <v>2</v>
      </c>
      <c r="AT664" s="17">
        <f>data_survey!BF663</f>
        <v>2</v>
      </c>
      <c r="AU664" s="17">
        <f>data_survey!BG663</f>
        <v>3</v>
      </c>
      <c r="AV664" s="17">
        <f>data_survey!BH663</f>
        <v>2</v>
      </c>
      <c r="AW664" s="17">
        <f>data_survey!BI663</f>
        <v>2</v>
      </c>
      <c r="AX664" s="17">
        <f>data_survey!AP663</f>
        <v>2</v>
      </c>
      <c r="AY664" s="17">
        <f>data_survey!AQ663</f>
        <v>2</v>
      </c>
      <c r="AZ664" s="17">
        <f>data_survey!AR663</f>
        <v>4</v>
      </c>
      <c r="BA664" s="17">
        <f>data_survey!AS663</f>
        <v>3</v>
      </c>
      <c r="BB664" s="17">
        <f>data_survey!AT663</f>
        <v>3</v>
      </c>
      <c r="BC664" s="17">
        <f>data_survey!AU663</f>
        <v>1</v>
      </c>
      <c r="BD664" s="17">
        <f>data_survey!AV663</f>
        <v>2</v>
      </c>
      <c r="BE664" s="17">
        <f>data_survey!AW663</f>
        <v>1</v>
      </c>
      <c r="BF664" s="17">
        <f>data_survey!AX663</f>
        <v>3</v>
      </c>
      <c r="BG664" s="17"/>
    </row>
    <row r="665">
      <c r="A665" s="17">
        <f>if(data_survey!C664="Nam", 0, 1)</f>
        <v>0</v>
      </c>
      <c r="B665" s="17">
        <f>IFERROR(__xludf.DUMMYFUNCTION("LET(
  t, LOWER(TRIM(data_survey!E664)),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65" s="17">
        <f>IFERROR(__xludf.DUMMYFUNCTION("LET(
  t, LOWER(TRIM(data_survey!G664)),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65" s="17">
        <f>IFERROR(__xludf.DUMMYFUNCTION("LET(
  text, LOWER(data_survey!I664),
  IFERROR(
    IFS(
      REGEXMATCH(text,""ở cùng gia đình|ở trọ cùng gia đình""), 0,
      REGEXMATCH(text,""thuê trọ""), 1,
      REGEXMATCH(text,""ở ktx""), 2,
      REGEXMATCH(text,""có nhà tại khu vực đang học|c"&amp;"ó nhà|ở riêng tại chung cư""), 3,
      REGEXMATCH(text,""ở nhà người quen""), 4
    ),
  -1)
)"),1.0)</f>
        <v>1</v>
      </c>
      <c r="E665" s="17">
        <f>IFERROR(__xludf.DUMMYFUNCTION("LET(
  t, LOWER(TRIM(data_survey!K664)),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65" s="17">
        <f>IFERROR(__xludf.DUMMYFUNCTION("LET(
  t, LOWER(TRIM(data_survey!M664)),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65" s="17">
        <f>if(data_survey!O664="Có", 1, 0)</f>
        <v>0</v>
      </c>
      <c r="H665" s="17">
        <f>if(data_survey!R664="", 0, data_survey!R664)</f>
        <v>0</v>
      </c>
      <c r="I665" s="17">
        <f>data_survey!W664</f>
        <v>0</v>
      </c>
      <c r="J665" s="17">
        <f>if(data_survey!AF664="Không áp lực", 0, if(data_survey!AF664="Có chút áp lực", 1, if(data_survey!AF664="Áp lực nhiều", 2, 3)))</f>
        <v>2</v>
      </c>
      <c r="K665" s="17">
        <f>SWITCH(data_survey!AG664,
 "Không ảnh hưởng",0,
 "Có chút ảnh hưởng",1,
 "Ảnh hưởng nhiều",2,
 "Ảnh hưởng rất nhiều",3)</f>
        <v>1</v>
      </c>
      <c r="L665" s="17">
        <f>SWITCH(data_survey!AD664,
 "Không",0,
 "Có một chút",1,
 "Rất lo lắng",2)</f>
        <v>2</v>
      </c>
      <c r="M665" s="17">
        <f>SWITCH(data_survey!AE664,
 "Không",0,
 "Có một chút",1,
 "Nhiều",2)</f>
        <v>0</v>
      </c>
      <c r="N665" s="17">
        <f>data_survey!BV664</f>
        <v>3</v>
      </c>
      <c r="O665" s="17">
        <f>SWITCH(data_survey!BY664,
 "Không",0,
 "Có",1,
 "Nhiều",2)</f>
        <v>1</v>
      </c>
      <c r="P665" s="17">
        <f>if(data_survey!BW664="Không", 0, 1)</f>
        <v>1</v>
      </c>
      <c r="Q665" s="17">
        <f>IF(OR(
ISNUMBER(SEARCH("cha",data_survey!BX664)),
ISNUMBER(SEARCH("mẹ",data_survey!BX664)),
ISNUMBER(SEARCH("ba mẹ",data_survey!BX664)),
ISNUMBER(SEARCH("bame",data_survey!BX664)),
ISNUMBER(SEARCH("gia đình",data_survey!BX664)),
ISNUMBER(SEARCH("chị",data_survey!BX664)),
ISNUMBER(SEARCH("anh",data_survey!BX664)),
ISNUMBER(SEARCH("ông bà",data_survey!BX664)),
ISNUMBER(SEARCH("giám hộ",data_survey!BX664))
),1,
IF(OR(
ISNUMBER(SEARCH("bản thân",data_survey!BX664)),
ISNUMBER(SEARCH("tự mình",data_survey!BX664)),
ISNUMBER(SEARCH("tự bản thân",data_survey!BX664)),
ISNUMBER(SEARCH("tiền đi làm",data_survey!BX664)),
ISNUMBER(SEARCH("nghiên cứu khoa học",data_survey!BX664)),
ISNUMBER(SEARCH("một nửa lo",data_survey!BX664))
),2,
IF(OR(
ISNUMBER(SEARCH("học bổng",data_survey!BX664)),
ISNUMBER(SEARCH("giảm học phí",data_survey!BX664)),
ISNUMBER(SEARCH("không cần HP",data_survey!BX664)),
ISNUMBER(SEARCH("sư phạm",data_survey!BX664))
),3,4)))</f>
        <v>1</v>
      </c>
      <c r="R665" s="17">
        <f>data_survey!AN664</f>
        <v>0</v>
      </c>
      <c r="S665" s="17">
        <f>data_survey!AJ664</f>
        <v>1</v>
      </c>
      <c r="T665" s="17">
        <f>data_survey!AJ664</f>
        <v>1</v>
      </c>
      <c r="U665" s="17">
        <f>data_survey!CI664</f>
        <v>1</v>
      </c>
      <c r="V665" s="17">
        <f>data_survey!CG664</f>
        <v>1</v>
      </c>
      <c r="W665" s="17">
        <f>data_survey!CE664</f>
        <v>1</v>
      </c>
      <c r="X665" s="17">
        <f>data_survey!CC664</f>
        <v>1</v>
      </c>
      <c r="Y665" s="17">
        <f>data_survey!CA664</f>
        <v>1</v>
      </c>
      <c r="Z665" s="17">
        <f>data_survey!BN664</f>
        <v>3</v>
      </c>
      <c r="AA665" s="17">
        <f>data_survey!BP664</f>
        <v>1</v>
      </c>
      <c r="AB665" s="17">
        <f>data_survey!BQ664</f>
        <v>3</v>
      </c>
      <c r="AC665" s="17">
        <f>data_survey!BT664</f>
        <v>1</v>
      </c>
      <c r="AD665" s="17">
        <f>data_survey!CU664</f>
        <v>0</v>
      </c>
      <c r="AE665" s="17">
        <f>data_survey!CV664</f>
        <v>0</v>
      </c>
      <c r="AF665" s="17">
        <f>data_survey!CW664</f>
        <v>0</v>
      </c>
      <c r="AG665" s="17">
        <f>data_survey!CO664</f>
        <v>0</v>
      </c>
      <c r="AH665" s="17">
        <f>data_survey!DA664</f>
        <v>0</v>
      </c>
      <c r="AI665" s="17">
        <f>data_survey!DC664</f>
        <v>0</v>
      </c>
      <c r="AJ665" s="17">
        <f>data_survey!DQ664</f>
        <v>0</v>
      </c>
      <c r="AK665" s="17">
        <f>data_survey!DF664</f>
        <v>0</v>
      </c>
      <c r="AL665" s="17">
        <f>if(AK665=1, data_survey!DN664, 0)</f>
        <v>0</v>
      </c>
      <c r="AM665" s="17">
        <f>data_survey!CM664</f>
        <v>3.5</v>
      </c>
      <c r="AN665" s="17">
        <f>data_survey!DH664</f>
        <v>0</v>
      </c>
      <c r="AO665" s="17">
        <f>data_survey!DJ664</f>
        <v>0</v>
      </c>
      <c r="AP665" s="17">
        <f>data_survey!DL664</f>
        <v>0</v>
      </c>
      <c r="AQ665" s="17">
        <f>data_survey!BC664</f>
        <v>1</v>
      </c>
      <c r="AR665" s="17">
        <f>data_survey!BD664</f>
        <v>1</v>
      </c>
      <c r="AS665" s="17">
        <f>data_survey!BE664</f>
        <v>2</v>
      </c>
      <c r="AT665" s="17">
        <f>data_survey!BF664</f>
        <v>1</v>
      </c>
      <c r="AU665" s="17">
        <f>data_survey!BG664</f>
        <v>3</v>
      </c>
      <c r="AV665" s="17">
        <f>data_survey!BH664</f>
        <v>2</v>
      </c>
      <c r="AW665" s="17">
        <f>data_survey!BI664</f>
        <v>2</v>
      </c>
      <c r="AX665" s="17">
        <f>data_survey!AP664</f>
        <v>2</v>
      </c>
      <c r="AY665" s="17">
        <f>data_survey!AQ664</f>
        <v>1</v>
      </c>
      <c r="AZ665" s="17">
        <f>data_survey!AR664</f>
        <v>1</v>
      </c>
      <c r="BA665" s="17">
        <f>data_survey!AS664</f>
        <v>2</v>
      </c>
      <c r="BB665" s="17">
        <f>data_survey!AT664</f>
        <v>1</v>
      </c>
      <c r="BC665" s="17">
        <f>data_survey!AU664</f>
        <v>3</v>
      </c>
      <c r="BD665" s="17">
        <f>data_survey!AV664</f>
        <v>2</v>
      </c>
      <c r="BE665" s="17">
        <f>data_survey!AW664</f>
        <v>2</v>
      </c>
      <c r="BF665" s="17">
        <f>data_survey!AX664</f>
        <v>1</v>
      </c>
      <c r="BG665" s="17"/>
    </row>
    <row r="666">
      <c r="A666" s="17">
        <f>if(data_survey!C665="Nam", 0, 1)</f>
        <v>1</v>
      </c>
      <c r="B666" s="17">
        <f>IFERROR(__xludf.DUMMYFUNCTION("LET(
  t, LOWER(TRIM(data_survey!E665)),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666" s="17">
        <f>IFERROR(__xludf.DUMMYFUNCTION("LET(
  t, LOWER(TRIM(data_survey!G665)),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66" s="17">
        <f>IFERROR(__xludf.DUMMYFUNCTION("LET(
  text, LOWER(data_survey!I665),
  IFERROR(
    IFS(
      REGEXMATCH(text,""ở cùng gia đình|ở trọ cùng gia đình""), 0,
      REGEXMATCH(text,""thuê trọ""), 1,
      REGEXMATCH(text,""ở ktx""), 2,
      REGEXMATCH(text,""có nhà tại khu vực đang học|c"&amp;"ó nhà|ở riêng tại chung cư""), 3,
      REGEXMATCH(text,""ở nhà người quen""), 4
    ),
  -1)
)"),0.0)</f>
        <v>0</v>
      </c>
      <c r="E666" s="17">
        <f>IFERROR(__xludf.DUMMYFUNCTION("LET(
  t, LOWER(TRIM(data_survey!K665)),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66" s="17">
        <f>IFERROR(__xludf.DUMMYFUNCTION("LET(
  t, LOWER(TRIM(data_survey!M665)),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66" s="17">
        <f>if(data_survey!O665="Có", 1, 0)</f>
        <v>1</v>
      </c>
      <c r="H666" s="17">
        <f>if(data_survey!R665="", 0, data_survey!R665)</f>
        <v>1</v>
      </c>
      <c r="I666" s="17">
        <f>data_survey!W665</f>
        <v>40</v>
      </c>
      <c r="J666" s="17">
        <f>if(data_survey!AF665="Không áp lực", 0, if(data_survey!AF665="Có chút áp lực", 1, if(data_survey!AF665="Áp lực nhiều", 2, 3)))</f>
        <v>2</v>
      </c>
      <c r="K666" s="17">
        <f>SWITCH(data_survey!AG665,
 "Không ảnh hưởng",0,
 "Có chút ảnh hưởng",1,
 "Ảnh hưởng nhiều",2,
 "Ảnh hưởng rất nhiều",3)</f>
        <v>0</v>
      </c>
      <c r="L666" s="17">
        <f>SWITCH(data_survey!AD665,
 "Không",0,
 "Có một chút",1,
 "Rất lo lắng",2)</f>
        <v>1</v>
      </c>
      <c r="M666" s="17">
        <f>SWITCH(data_survey!AE665,
 "Không",0,
 "Có một chút",1,
 "Nhiều",2)</f>
        <v>0</v>
      </c>
      <c r="N666" s="17">
        <f>data_survey!BV665</f>
        <v>2</v>
      </c>
      <c r="O666" s="17">
        <f>SWITCH(data_survey!BY665,
 "Không",0,
 "Có",1,
 "Nhiều",2)</f>
        <v>0</v>
      </c>
      <c r="P666" s="17">
        <f>if(data_survey!BW665="Không", 0, 1)</f>
        <v>1</v>
      </c>
      <c r="Q666" s="17">
        <f>IF(OR(
ISNUMBER(SEARCH("cha",data_survey!BX665)),
ISNUMBER(SEARCH("mẹ",data_survey!BX665)),
ISNUMBER(SEARCH("ba mẹ",data_survey!BX665)),
ISNUMBER(SEARCH("bame",data_survey!BX665)),
ISNUMBER(SEARCH("gia đình",data_survey!BX665)),
ISNUMBER(SEARCH("chị",data_survey!BX665)),
ISNUMBER(SEARCH("anh",data_survey!BX665)),
ISNUMBER(SEARCH("ông bà",data_survey!BX665)),
ISNUMBER(SEARCH("giám hộ",data_survey!BX665))
),1,
IF(OR(
ISNUMBER(SEARCH("bản thân",data_survey!BX665)),
ISNUMBER(SEARCH("tự mình",data_survey!BX665)),
ISNUMBER(SEARCH("tự bản thân",data_survey!BX665)),
ISNUMBER(SEARCH("tiền đi làm",data_survey!BX665)),
ISNUMBER(SEARCH("nghiên cứu khoa học",data_survey!BX665)),
ISNUMBER(SEARCH("một nửa lo",data_survey!BX665))
),2,
IF(OR(
ISNUMBER(SEARCH("học bổng",data_survey!BX665)),
ISNUMBER(SEARCH("giảm học phí",data_survey!BX665)),
ISNUMBER(SEARCH("không cần HP",data_survey!BX665)),
ISNUMBER(SEARCH("sư phạm",data_survey!BX665))
),3,4)))</f>
        <v>3</v>
      </c>
      <c r="R666" s="17">
        <f>data_survey!AN665</f>
        <v>1</v>
      </c>
      <c r="S666" s="17">
        <f>data_survey!AJ665</f>
        <v>1</v>
      </c>
      <c r="T666" s="17">
        <f>data_survey!AJ665</f>
        <v>1</v>
      </c>
      <c r="U666" s="17">
        <f>data_survey!CI665</f>
        <v>0</v>
      </c>
      <c r="V666" s="17">
        <f>data_survey!CG665</f>
        <v>1</v>
      </c>
      <c r="W666" s="17">
        <f>data_survey!CE665</f>
        <v>1</v>
      </c>
      <c r="X666" s="17">
        <f>data_survey!CC665</f>
        <v>1</v>
      </c>
      <c r="Y666" s="17">
        <f>data_survey!CA665</f>
        <v>0</v>
      </c>
      <c r="Z666" s="17">
        <f>data_survey!BN665</f>
        <v>3</v>
      </c>
      <c r="AA666" s="17">
        <f>data_survey!BP665</f>
        <v>1</v>
      </c>
      <c r="AB666" s="17">
        <f>data_survey!BQ665</f>
        <v>1</v>
      </c>
      <c r="AC666" s="17">
        <f>data_survey!BT665</f>
        <v>0</v>
      </c>
      <c r="AD666" s="17">
        <f>data_survey!CU665</f>
        <v>1</v>
      </c>
      <c r="AE666" s="17">
        <f>data_survey!CV665</f>
        <v>0</v>
      </c>
      <c r="AF666" s="17">
        <f>data_survey!CW665</f>
        <v>0</v>
      </c>
      <c r="AG666" s="17">
        <f>data_survey!CO665</f>
        <v>0</v>
      </c>
      <c r="AH666" s="17">
        <f>data_survey!DA665</f>
        <v>0</v>
      </c>
      <c r="AI666" s="17">
        <f>data_survey!DC665</f>
        <v>0</v>
      </c>
      <c r="AJ666" s="17">
        <f>data_survey!DQ665</f>
        <v>0</v>
      </c>
      <c r="AK666" s="17">
        <f>data_survey!DF665</f>
        <v>1</v>
      </c>
      <c r="AL666" s="17">
        <f>if(AK666=1, data_survey!DN665, 0)</f>
        <v>5</v>
      </c>
      <c r="AM666" s="17">
        <f>data_survey!CM665</f>
        <v>3.5</v>
      </c>
      <c r="AN666" s="17">
        <f>data_survey!DH665</f>
        <v>0</v>
      </c>
      <c r="AO666" s="17">
        <f>data_survey!DJ665</f>
        <v>0</v>
      </c>
      <c r="AP666" s="17">
        <f>data_survey!DL665</f>
        <v>0</v>
      </c>
      <c r="AQ666" s="17">
        <f>data_survey!BC665</f>
        <v>1</v>
      </c>
      <c r="AR666" s="17">
        <f>data_survey!BD665</f>
        <v>1</v>
      </c>
      <c r="AS666" s="17">
        <f>data_survey!BE665</f>
        <v>4</v>
      </c>
      <c r="AT666" s="17">
        <f>data_survey!BF665</f>
        <v>2</v>
      </c>
      <c r="AU666" s="17">
        <f>data_survey!BG665</f>
        <v>2</v>
      </c>
      <c r="AV666" s="17">
        <f>data_survey!BH665</f>
        <v>1</v>
      </c>
      <c r="AW666" s="17">
        <f>data_survey!BI665</f>
        <v>1</v>
      </c>
      <c r="AX666" s="17">
        <f>data_survey!AP665</f>
        <v>1</v>
      </c>
      <c r="AY666" s="17">
        <f>data_survey!AQ665</f>
        <v>1</v>
      </c>
      <c r="AZ666" s="17">
        <f>data_survey!AR665</f>
        <v>4</v>
      </c>
      <c r="BA666" s="17">
        <f>data_survey!AS665</f>
        <v>2</v>
      </c>
      <c r="BB666" s="17">
        <f>data_survey!AT665</f>
        <v>2</v>
      </c>
      <c r="BC666" s="17">
        <f>data_survey!AU665</f>
        <v>1</v>
      </c>
      <c r="BD666" s="17">
        <f>data_survey!AV665</f>
        <v>1</v>
      </c>
      <c r="BE666" s="17">
        <f>data_survey!AW665</f>
        <v>1</v>
      </c>
      <c r="BF666" s="17">
        <f>data_survey!AX665</f>
        <v>1</v>
      </c>
      <c r="BG666" s="17"/>
    </row>
    <row r="667">
      <c r="A667" s="17">
        <f>if(data_survey!C666="Nam", 0, 1)</f>
        <v>1</v>
      </c>
      <c r="B667" s="17">
        <f>IFERROR(__xludf.DUMMYFUNCTION("LET(
  t, LOWER(TRIM(data_survey!E666)),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667" s="17">
        <f>IFERROR(__xludf.DUMMYFUNCTION("LET(
  t, LOWER(TRIM(data_survey!G666)),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67" s="17">
        <f>IFERROR(__xludf.DUMMYFUNCTION("LET(
  text, LOWER(data_survey!I666),
  IFERROR(
    IFS(
      REGEXMATCH(text,""ở cùng gia đình|ở trọ cùng gia đình""), 0,
      REGEXMATCH(text,""thuê trọ""), 1,
      REGEXMATCH(text,""ở ktx""), 2,
      REGEXMATCH(text,""có nhà tại khu vực đang học|c"&amp;"ó nhà|ở riêng tại chung cư""), 3,
      REGEXMATCH(text,""ở nhà người quen""), 4
    ),
  -1)
)"),1.0)</f>
        <v>1</v>
      </c>
      <c r="E667" s="17">
        <f>IFERROR(__xludf.DUMMYFUNCTION("LET(
  t, LOWER(TRIM(data_survey!K666)),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67" s="17">
        <f>IFERROR(__xludf.DUMMYFUNCTION("LET(
  t, LOWER(TRIM(data_survey!M666)),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67" s="17">
        <f>if(data_survey!O666="Có", 1, 0)</f>
        <v>0</v>
      </c>
      <c r="H667" s="17">
        <f>if(data_survey!R666="", 0, data_survey!R666)</f>
        <v>0</v>
      </c>
      <c r="I667" s="17">
        <f>data_survey!W666</f>
        <v>0</v>
      </c>
      <c r="J667" s="17">
        <f>if(data_survey!AF666="Không áp lực", 0, if(data_survey!AF666="Có chút áp lực", 1, if(data_survey!AF666="Áp lực nhiều", 2, 3)))</f>
        <v>0</v>
      </c>
      <c r="K667" s="17">
        <f>SWITCH(data_survey!AG666,
 "Không ảnh hưởng",0,
 "Có chút ảnh hưởng",1,
 "Ảnh hưởng nhiều",2,
 "Ảnh hưởng rất nhiều",3)</f>
        <v>0</v>
      </c>
      <c r="L667" s="17">
        <f>SWITCH(data_survey!AD666,
 "Không",0,
 "Có một chút",1,
 "Rất lo lắng",2)</f>
        <v>1</v>
      </c>
      <c r="M667" s="17">
        <f>SWITCH(data_survey!AE666,
 "Không",0,
 "Có một chút",1,
 "Nhiều",2)</f>
        <v>1</v>
      </c>
      <c r="N667" s="17">
        <f>data_survey!BV666</f>
        <v>3</v>
      </c>
      <c r="O667" s="17">
        <f>SWITCH(data_survey!BY666,
 "Không",0,
 "Có",1,
 "Nhiều",2)</f>
        <v>0</v>
      </c>
      <c r="P667" s="17">
        <f>if(data_survey!BW666="Không", 0, 1)</f>
        <v>0</v>
      </c>
      <c r="Q667" s="17">
        <f>IF(OR(
ISNUMBER(SEARCH("cha",data_survey!BX666)),
ISNUMBER(SEARCH("mẹ",data_survey!BX666)),
ISNUMBER(SEARCH("ba mẹ",data_survey!BX666)),
ISNUMBER(SEARCH("bame",data_survey!BX666)),
ISNUMBER(SEARCH("gia đình",data_survey!BX666)),
ISNUMBER(SEARCH("chị",data_survey!BX666)),
ISNUMBER(SEARCH("anh",data_survey!BX666)),
ISNUMBER(SEARCH("ông bà",data_survey!BX666)),
ISNUMBER(SEARCH("giám hộ",data_survey!BX666))
),1,
IF(OR(
ISNUMBER(SEARCH("bản thân",data_survey!BX666)),
ISNUMBER(SEARCH("tự mình",data_survey!BX666)),
ISNUMBER(SEARCH("tự bản thân",data_survey!BX666)),
ISNUMBER(SEARCH("tiền đi làm",data_survey!BX666)),
ISNUMBER(SEARCH("nghiên cứu khoa học",data_survey!BX666)),
ISNUMBER(SEARCH("một nửa lo",data_survey!BX666))
),2,
IF(OR(
ISNUMBER(SEARCH("học bổng",data_survey!BX666)),
ISNUMBER(SEARCH("giảm học phí",data_survey!BX666)),
ISNUMBER(SEARCH("không cần HP",data_survey!BX666)),
ISNUMBER(SEARCH("sư phạm",data_survey!BX666))
),3,4)))</f>
        <v>1</v>
      </c>
      <c r="R667" s="17">
        <f>data_survey!AN666</f>
        <v>0</v>
      </c>
      <c r="S667" s="17">
        <f>data_survey!AJ666</f>
        <v>0</v>
      </c>
      <c r="T667" s="17">
        <f>data_survey!AJ666</f>
        <v>0</v>
      </c>
      <c r="U667" s="17">
        <f>data_survey!CI666</f>
        <v>0</v>
      </c>
      <c r="V667" s="17">
        <f>data_survey!CG666</f>
        <v>0</v>
      </c>
      <c r="W667" s="17">
        <f>data_survey!CE666</f>
        <v>0</v>
      </c>
      <c r="X667" s="17">
        <f>data_survey!CC666</f>
        <v>0</v>
      </c>
      <c r="Y667" s="17">
        <f>data_survey!CA666</f>
        <v>0</v>
      </c>
      <c r="Z667" s="17">
        <f>data_survey!BN666</f>
        <v>1</v>
      </c>
      <c r="AA667" s="17">
        <f>data_survey!BP666</f>
        <v>0</v>
      </c>
      <c r="AB667" s="17">
        <f>data_survey!BQ666</f>
        <v>1</v>
      </c>
      <c r="AC667" s="17">
        <f>data_survey!BT666</f>
        <v>1</v>
      </c>
      <c r="AD667" s="17">
        <f>data_survey!CU666</f>
        <v>0</v>
      </c>
      <c r="AE667" s="17">
        <f>data_survey!CV666</f>
        <v>0</v>
      </c>
      <c r="AF667" s="17">
        <f>data_survey!CW666</f>
        <v>0</v>
      </c>
      <c r="AG667" s="17">
        <f>data_survey!CO666</f>
        <v>0</v>
      </c>
      <c r="AH667" s="17">
        <f>data_survey!DA666</f>
        <v>0</v>
      </c>
      <c r="AI667" s="17">
        <f>data_survey!DC666</f>
        <v>0</v>
      </c>
      <c r="AJ667" s="17">
        <f>data_survey!DQ666</f>
        <v>0</v>
      </c>
      <c r="AK667" s="17">
        <f>data_survey!DF666</f>
        <v>1</v>
      </c>
      <c r="AL667" s="17">
        <f>if(AK667=1, data_survey!DN666, 0)</f>
        <v>1.5</v>
      </c>
      <c r="AM667" s="17">
        <f>data_survey!CM666</f>
        <v>1.5</v>
      </c>
      <c r="AN667" s="17">
        <f>data_survey!DH666</f>
        <v>0</v>
      </c>
      <c r="AO667" s="17">
        <f>data_survey!DJ666</f>
        <v>0</v>
      </c>
      <c r="AP667" s="17">
        <f>data_survey!DL666</f>
        <v>3</v>
      </c>
      <c r="AQ667" s="17">
        <f>data_survey!BC666</f>
        <v>2</v>
      </c>
      <c r="AR667" s="17">
        <f>data_survey!BD666</f>
        <v>1</v>
      </c>
      <c r="AS667" s="17">
        <f>data_survey!BE666</f>
        <v>1</v>
      </c>
      <c r="AT667" s="17">
        <f>data_survey!BF666</f>
        <v>1</v>
      </c>
      <c r="AU667" s="17">
        <f>data_survey!BG666</f>
        <v>2</v>
      </c>
      <c r="AV667" s="17">
        <f>data_survey!BH666</f>
        <v>1</v>
      </c>
      <c r="AW667" s="17">
        <f>data_survey!BI666</f>
        <v>1</v>
      </c>
      <c r="AX667" s="17">
        <f>data_survey!AP666</f>
        <v>2</v>
      </c>
      <c r="AY667" s="17">
        <f>data_survey!AQ666</f>
        <v>1</v>
      </c>
      <c r="AZ667" s="17">
        <f>data_survey!AR666</f>
        <v>2</v>
      </c>
      <c r="BA667" s="17">
        <f>data_survey!AS666</f>
        <v>1</v>
      </c>
      <c r="BB667" s="17">
        <f>data_survey!AT666</f>
        <v>1</v>
      </c>
      <c r="BC667" s="17">
        <f>data_survey!AU666</f>
        <v>1</v>
      </c>
      <c r="BD667" s="17">
        <f>data_survey!AV666</f>
        <v>1</v>
      </c>
      <c r="BE667" s="17">
        <f>data_survey!AW666</f>
        <v>1</v>
      </c>
      <c r="BF667" s="17">
        <f>data_survey!AX666</f>
        <v>1</v>
      </c>
      <c r="BG667" s="17"/>
    </row>
    <row r="668">
      <c r="A668" s="17">
        <f>if(data_survey!C667="Nam", 0, 1)</f>
        <v>1</v>
      </c>
      <c r="B668" s="17">
        <f>IFERROR(__xludf.DUMMYFUNCTION("LET(
  t, LOWER(TRIM(data_survey!E667)),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68" s="17">
        <f>IFERROR(__xludf.DUMMYFUNCTION("LET(
  t, LOWER(TRIM(data_survey!G667)),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668" s="17">
        <f>IFERROR(__xludf.DUMMYFUNCTION("LET(
  text, LOWER(data_survey!I667),
  IFERROR(
    IFS(
      REGEXMATCH(text,""ở cùng gia đình|ở trọ cùng gia đình""), 0,
      REGEXMATCH(text,""thuê trọ""), 1,
      REGEXMATCH(text,""ở ktx""), 2,
      REGEXMATCH(text,""có nhà tại khu vực đang học|c"&amp;"ó nhà|ở riêng tại chung cư""), 3,
      REGEXMATCH(text,""ở nhà người quen""), 4
    ),
  -1)
)"),1.0)</f>
        <v>1</v>
      </c>
      <c r="E668" s="17">
        <f>IFERROR(__xludf.DUMMYFUNCTION("LET(
  t, LOWER(TRIM(data_survey!K667)),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68" s="17">
        <f>IFERROR(__xludf.DUMMYFUNCTION("LET(
  t, LOWER(TRIM(data_survey!M667)),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68" s="17">
        <f>if(data_survey!O667="Có", 1, 0)</f>
        <v>1</v>
      </c>
      <c r="H668" s="17">
        <f>if(data_survey!R667="", 0, data_survey!R667)</f>
        <v>1</v>
      </c>
      <c r="I668" s="17">
        <f>data_survey!W667</f>
        <v>40</v>
      </c>
      <c r="J668" s="17">
        <f>if(data_survey!AF667="Không áp lực", 0, if(data_survey!AF667="Có chút áp lực", 1, if(data_survey!AF667="Áp lực nhiều", 2, 3)))</f>
        <v>2</v>
      </c>
      <c r="K668" s="17">
        <f>SWITCH(data_survey!AG667,
 "Không ảnh hưởng",0,
 "Có chút ảnh hưởng",1,
 "Ảnh hưởng nhiều",2,
 "Ảnh hưởng rất nhiều",3)</f>
        <v>3</v>
      </c>
      <c r="L668" s="17">
        <f>SWITCH(data_survey!AD667,
 "Không",0,
 "Có một chút",1,
 "Rất lo lắng",2)</f>
        <v>2</v>
      </c>
      <c r="M668" s="17">
        <f>SWITCH(data_survey!AE667,
 "Không",0,
 "Có một chút",1,
 "Nhiều",2)</f>
        <v>1</v>
      </c>
      <c r="N668" s="17">
        <f>data_survey!BV667</f>
        <v>1</v>
      </c>
      <c r="O668" s="17">
        <f>SWITCH(data_survey!BY667,
 "Không",0,
 "Có",1,
 "Nhiều",2)</f>
        <v>1</v>
      </c>
      <c r="P668" s="17">
        <f>if(data_survey!BW667="Không", 0, 1)</f>
        <v>1</v>
      </c>
      <c r="Q668" s="17">
        <f>IF(OR(
ISNUMBER(SEARCH("cha",data_survey!BX667)),
ISNUMBER(SEARCH("mẹ",data_survey!BX667)),
ISNUMBER(SEARCH("ba mẹ",data_survey!BX667)),
ISNUMBER(SEARCH("bame",data_survey!BX667)),
ISNUMBER(SEARCH("gia đình",data_survey!BX667)),
ISNUMBER(SEARCH("chị",data_survey!BX667)),
ISNUMBER(SEARCH("anh",data_survey!BX667)),
ISNUMBER(SEARCH("ông bà",data_survey!BX667)),
ISNUMBER(SEARCH("giám hộ",data_survey!BX667))
),1,
IF(OR(
ISNUMBER(SEARCH("bản thân",data_survey!BX667)),
ISNUMBER(SEARCH("tự mình",data_survey!BX667)),
ISNUMBER(SEARCH("tự bản thân",data_survey!BX667)),
ISNUMBER(SEARCH("tiền đi làm",data_survey!BX667)),
ISNUMBER(SEARCH("nghiên cứu khoa học",data_survey!BX667)),
ISNUMBER(SEARCH("một nửa lo",data_survey!BX667))
),2,
IF(OR(
ISNUMBER(SEARCH("học bổng",data_survey!BX667)),
ISNUMBER(SEARCH("giảm học phí",data_survey!BX667)),
ISNUMBER(SEARCH("không cần HP",data_survey!BX667)),
ISNUMBER(SEARCH("sư phạm",data_survey!BX667))
),3,4)))</f>
        <v>1</v>
      </c>
      <c r="R668" s="17">
        <f>data_survey!AN667</f>
        <v>2</v>
      </c>
      <c r="S668" s="17">
        <f>data_survey!AJ667</f>
        <v>4</v>
      </c>
      <c r="T668" s="17">
        <f>data_survey!AJ667</f>
        <v>4</v>
      </c>
      <c r="U668" s="17">
        <f>data_survey!CI667</f>
        <v>2</v>
      </c>
      <c r="V668" s="17">
        <f>data_survey!CG667</f>
        <v>2</v>
      </c>
      <c r="W668" s="17">
        <f>data_survey!CE667</f>
        <v>1</v>
      </c>
      <c r="X668" s="17">
        <f>data_survey!CC667</f>
        <v>1</v>
      </c>
      <c r="Y668" s="17">
        <f>data_survey!CA667</f>
        <v>1</v>
      </c>
      <c r="Z668" s="17">
        <f>data_survey!BN667</f>
        <v>5</v>
      </c>
      <c r="AA668" s="17">
        <f>data_survey!BP667</f>
        <v>1</v>
      </c>
      <c r="AB668" s="17">
        <f>data_survey!BQ667</f>
        <v>5</v>
      </c>
      <c r="AC668" s="17">
        <f>data_survey!BT667</f>
        <v>1</v>
      </c>
      <c r="AD668" s="17">
        <f>data_survey!CU667</f>
        <v>0</v>
      </c>
      <c r="AE668" s="17">
        <f>data_survey!CV667</f>
        <v>0</v>
      </c>
      <c r="AF668" s="17">
        <f>data_survey!CW667</f>
        <v>0</v>
      </c>
      <c r="AG668" s="17">
        <f>data_survey!CO667</f>
        <v>0</v>
      </c>
      <c r="AH668" s="17">
        <f>data_survey!DA667</f>
        <v>1</v>
      </c>
      <c r="AI668" s="17">
        <f>data_survey!DC667</f>
        <v>1</v>
      </c>
      <c r="AJ668" s="17">
        <f>data_survey!DQ667</f>
        <v>0</v>
      </c>
      <c r="AK668" s="17">
        <f>data_survey!DF667</f>
        <v>0</v>
      </c>
      <c r="AL668" s="17">
        <f>if(AK668=1, data_survey!DN667, 0)</f>
        <v>0</v>
      </c>
      <c r="AM668" s="17">
        <f>data_survey!CM667</f>
        <v>3.5</v>
      </c>
      <c r="AN668" s="17">
        <f>data_survey!DH667</f>
        <v>0</v>
      </c>
      <c r="AO668" s="17">
        <f>data_survey!DJ667</f>
        <v>0</v>
      </c>
      <c r="AP668" s="17">
        <f>data_survey!DL667</f>
        <v>0</v>
      </c>
      <c r="AQ668" s="17">
        <f>data_survey!BC667</f>
        <v>2</v>
      </c>
      <c r="AR668" s="17">
        <f>data_survey!BD667</f>
        <v>4</v>
      </c>
      <c r="AS668" s="17">
        <f>data_survey!BE667</f>
        <v>4</v>
      </c>
      <c r="AT668" s="17">
        <f>data_survey!BF667</f>
        <v>4</v>
      </c>
      <c r="AU668" s="17">
        <f>data_survey!BG667</f>
        <v>4</v>
      </c>
      <c r="AV668" s="17">
        <f>data_survey!BH667</f>
        <v>2</v>
      </c>
      <c r="AW668" s="17">
        <f>data_survey!BI667</f>
        <v>2</v>
      </c>
      <c r="AX668" s="17">
        <f>data_survey!AP667</f>
        <v>4</v>
      </c>
      <c r="AY668" s="17">
        <f>data_survey!AQ667</f>
        <v>4</v>
      </c>
      <c r="AZ668" s="17">
        <f>data_survey!AR667</f>
        <v>2</v>
      </c>
      <c r="BA668" s="17">
        <f>data_survey!AS667</f>
        <v>4</v>
      </c>
      <c r="BB668" s="17">
        <f>data_survey!AT667</f>
        <v>4</v>
      </c>
      <c r="BC668" s="17">
        <f>data_survey!AU667</f>
        <v>4</v>
      </c>
      <c r="BD668" s="17">
        <f>data_survey!AV667</f>
        <v>2</v>
      </c>
      <c r="BE668" s="17">
        <f>data_survey!AW667</f>
        <v>2</v>
      </c>
      <c r="BF668" s="17">
        <f>data_survey!AX667</f>
        <v>4</v>
      </c>
      <c r="BG668" s="17"/>
    </row>
    <row r="669">
      <c r="A669" s="17">
        <f>if(data_survey!C668="Nam", 0, 1)</f>
        <v>1</v>
      </c>
      <c r="B669" s="17">
        <f>IFERROR(__xludf.DUMMYFUNCTION("LET(
  t, LOWER(TRIM(data_survey!E668)),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69" s="17">
        <f>IFERROR(__xludf.DUMMYFUNCTION("LET(
  t, LOWER(TRIM(data_survey!G668)),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69" s="17">
        <f>IFERROR(__xludf.DUMMYFUNCTION("LET(
  text, LOWER(data_survey!I668),
  IFERROR(
    IFS(
      REGEXMATCH(text,""ở cùng gia đình|ở trọ cùng gia đình""), 0,
      REGEXMATCH(text,""thuê trọ""), 1,
      REGEXMATCH(text,""ở ktx""), 2,
      REGEXMATCH(text,""có nhà tại khu vực đang học|c"&amp;"ó nhà|ở riêng tại chung cư""), 3,
      REGEXMATCH(text,""ở nhà người quen""), 4
    ),
  -1)
)"),1.0)</f>
        <v>1</v>
      </c>
      <c r="E669" s="17">
        <f>IFERROR(__xludf.DUMMYFUNCTION("LET(
  t, LOWER(TRIM(data_survey!K668)),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69" s="17">
        <f>IFERROR(__xludf.DUMMYFUNCTION("LET(
  t, LOWER(TRIM(data_survey!M668)),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69" s="17">
        <f>if(data_survey!O668="Có", 1, 0)</f>
        <v>0</v>
      </c>
      <c r="H669" s="17">
        <f>if(data_survey!R668="", 0, data_survey!R668)</f>
        <v>0</v>
      </c>
      <c r="I669" s="17">
        <f>data_survey!W668</f>
        <v>0</v>
      </c>
      <c r="J669" s="17">
        <f>if(data_survey!AF668="Không áp lực", 0, if(data_survey!AF668="Có chút áp lực", 1, if(data_survey!AF668="Áp lực nhiều", 2, 3)))</f>
        <v>1</v>
      </c>
      <c r="K669" s="17">
        <f>SWITCH(data_survey!AG668,
 "Không ảnh hưởng",0,
 "Có chút ảnh hưởng",1,
 "Ảnh hưởng nhiều",2,
 "Ảnh hưởng rất nhiều",3)</f>
        <v>1</v>
      </c>
      <c r="L669" s="17">
        <f>SWITCH(data_survey!AD668,
 "Không",0,
 "Có một chút",1,
 "Rất lo lắng",2)</f>
        <v>1</v>
      </c>
      <c r="M669" s="17">
        <f>SWITCH(data_survey!AE668,
 "Không",0,
 "Có một chút",1,
 "Nhiều",2)</f>
        <v>1</v>
      </c>
      <c r="N669" s="17">
        <f>data_survey!BV668</f>
        <v>5</v>
      </c>
      <c r="O669" s="17">
        <f>SWITCH(data_survey!BY668,
 "Không",0,
 "Có",1,
 "Nhiều",2)</f>
        <v>1</v>
      </c>
      <c r="P669" s="17">
        <f>if(data_survey!BW668="Không", 0, 1)</f>
        <v>0</v>
      </c>
      <c r="Q669" s="17">
        <f>IF(OR(
ISNUMBER(SEARCH("cha",data_survey!BX668)),
ISNUMBER(SEARCH("mẹ",data_survey!BX668)),
ISNUMBER(SEARCH("ba mẹ",data_survey!BX668)),
ISNUMBER(SEARCH("bame",data_survey!BX668)),
ISNUMBER(SEARCH("gia đình",data_survey!BX668)),
ISNUMBER(SEARCH("chị",data_survey!BX668)),
ISNUMBER(SEARCH("anh",data_survey!BX668)),
ISNUMBER(SEARCH("ông bà",data_survey!BX668)),
ISNUMBER(SEARCH("giám hộ",data_survey!BX668))
),1,
IF(OR(
ISNUMBER(SEARCH("bản thân",data_survey!BX668)),
ISNUMBER(SEARCH("tự mình",data_survey!BX668)),
ISNUMBER(SEARCH("tự bản thân",data_survey!BX668)),
ISNUMBER(SEARCH("tiền đi làm",data_survey!BX668)),
ISNUMBER(SEARCH("nghiên cứu khoa học",data_survey!BX668)),
ISNUMBER(SEARCH("một nửa lo",data_survey!BX668))
),2,
IF(OR(
ISNUMBER(SEARCH("học bổng",data_survey!BX668)),
ISNUMBER(SEARCH("giảm học phí",data_survey!BX668)),
ISNUMBER(SEARCH("không cần HP",data_survey!BX668)),
ISNUMBER(SEARCH("sư phạm",data_survey!BX668))
),3,4)))</f>
        <v>1</v>
      </c>
      <c r="R669" s="17">
        <f>data_survey!AN668</f>
        <v>0</v>
      </c>
      <c r="S669" s="17">
        <f>data_survey!AJ668</f>
        <v>0</v>
      </c>
      <c r="T669" s="17">
        <f>data_survey!AJ668</f>
        <v>0</v>
      </c>
      <c r="U669" s="17">
        <f>data_survey!CI668</f>
        <v>0</v>
      </c>
      <c r="V669" s="17">
        <f>data_survey!CG668</f>
        <v>0</v>
      </c>
      <c r="W669" s="17">
        <f>data_survey!CE668</f>
        <v>0</v>
      </c>
      <c r="X669" s="17">
        <f>data_survey!CC668</f>
        <v>0</v>
      </c>
      <c r="Y669" s="17">
        <f>data_survey!CA668</f>
        <v>0</v>
      </c>
      <c r="Z669" s="17">
        <f>data_survey!BN668</f>
        <v>2</v>
      </c>
      <c r="AA669" s="17">
        <f>data_survey!BP668</f>
        <v>0</v>
      </c>
      <c r="AB669" s="17">
        <f>data_survey!BQ668</f>
        <v>1</v>
      </c>
      <c r="AC669" s="17">
        <f>data_survey!BT668</f>
        <v>0</v>
      </c>
      <c r="AD669" s="17">
        <f>data_survey!CU668</f>
        <v>0</v>
      </c>
      <c r="AE669" s="17">
        <f>data_survey!CV668</f>
        <v>0</v>
      </c>
      <c r="AF669" s="17">
        <f>data_survey!CW668</f>
        <v>0</v>
      </c>
      <c r="AG669" s="17">
        <f>data_survey!CO668</f>
        <v>0</v>
      </c>
      <c r="AH669" s="17">
        <f>data_survey!DA668</f>
        <v>0</v>
      </c>
      <c r="AI669" s="17">
        <f>data_survey!DC668</f>
        <v>0</v>
      </c>
      <c r="AJ669" s="17">
        <f>data_survey!DQ668</f>
        <v>0</v>
      </c>
      <c r="AK669" s="17">
        <f>data_survey!DF668</f>
        <v>1</v>
      </c>
      <c r="AL669" s="17">
        <f>if(AK669=1, data_survey!DN668, 0)</f>
        <v>0.5</v>
      </c>
      <c r="AM669" s="17">
        <f>data_survey!CM668</f>
        <v>3.5</v>
      </c>
      <c r="AN669" s="17">
        <f>data_survey!DH668</f>
        <v>0</v>
      </c>
      <c r="AO669" s="17">
        <f>data_survey!DJ668</f>
        <v>0</v>
      </c>
      <c r="AP669" s="17">
        <f>data_survey!DL668</f>
        <v>0</v>
      </c>
      <c r="AQ669" s="17">
        <f>data_survey!BC668</f>
        <v>1</v>
      </c>
      <c r="AR669" s="17">
        <f>data_survey!BD668</f>
        <v>1</v>
      </c>
      <c r="AS669" s="17">
        <f>data_survey!BE668</f>
        <v>1</v>
      </c>
      <c r="AT669" s="17">
        <f>data_survey!BF668</f>
        <v>1</v>
      </c>
      <c r="AU669" s="17">
        <f>data_survey!BG668</f>
        <v>1</v>
      </c>
      <c r="AV669" s="17">
        <f>data_survey!BH668</f>
        <v>1</v>
      </c>
      <c r="AW669" s="17">
        <f>data_survey!BI668</f>
        <v>1</v>
      </c>
      <c r="AX669" s="17">
        <f>data_survey!AP668</f>
        <v>1</v>
      </c>
      <c r="AY669" s="17">
        <f>data_survey!AQ668</f>
        <v>1</v>
      </c>
      <c r="AZ669" s="17">
        <f>data_survey!AR668</f>
        <v>1</v>
      </c>
      <c r="BA669" s="17">
        <f>data_survey!AS668</f>
        <v>3</v>
      </c>
      <c r="BB669" s="17">
        <f>data_survey!AT668</f>
        <v>1</v>
      </c>
      <c r="BC669" s="17">
        <f>data_survey!AU668</f>
        <v>1</v>
      </c>
      <c r="BD669" s="17">
        <f>data_survey!AV668</f>
        <v>1</v>
      </c>
      <c r="BE669" s="17">
        <f>data_survey!AW668</f>
        <v>2</v>
      </c>
      <c r="BF669" s="17">
        <f>data_survey!AX668</f>
        <v>1</v>
      </c>
      <c r="BG669" s="17"/>
    </row>
    <row r="670">
      <c r="A670" s="17">
        <f>if(data_survey!C669="Nam", 0, 1)</f>
        <v>1</v>
      </c>
      <c r="B670" s="17">
        <f>IFERROR(__xludf.DUMMYFUNCTION("LET(
  t, LOWER(TRIM(data_survey!E669)),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670" s="17">
        <f>IFERROR(__xludf.DUMMYFUNCTION("LET(
  t, LOWER(TRIM(data_survey!G669)),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70" s="17">
        <f>IFERROR(__xludf.DUMMYFUNCTION("LET(
  text, LOWER(data_survey!I669),
  IFERROR(
    IFS(
      REGEXMATCH(text,""ở cùng gia đình|ở trọ cùng gia đình""), 0,
      REGEXMATCH(text,""thuê trọ""), 1,
      REGEXMATCH(text,""ở ktx""), 2,
      REGEXMATCH(text,""có nhà tại khu vực đang học|c"&amp;"ó nhà|ở riêng tại chung cư""), 3,
      REGEXMATCH(text,""ở nhà người quen""), 4
    ),
  -1)
)"),0.0)</f>
        <v>0</v>
      </c>
      <c r="E670" s="17">
        <f>IFERROR(__xludf.DUMMYFUNCTION("LET(
  t, LOWER(TRIM(data_survey!K669)),
  IFERROR(
    IFS(
      REGEXMATCH(t,""xuất\s*sắc""), 0,
      REGEXMATCH(t,""^giỏi$""), 1,
      REGEXMATCH(t,""^khá$""), 2,
      REGEXMATCH(t,""trung bình|bình thường|^4$""), 3,
      REGEXMATCH(t,""rớt""), 4,"&amp;"
      REGEXMATCH(t,""năm nhất|tân sinh viên|mới|chưa|không|sắp thi|chuẩn bị thi|kq|kết quả|chưa có|chưa biết""), 5,
      TRUE, 5
    ),
  5)
)"),4.0)</f>
        <v>4</v>
      </c>
      <c r="F670" s="17">
        <f>IFERROR(__xludf.DUMMYFUNCTION("LET(
  t, LOWER(TRIM(data_survey!M669)),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70" s="17">
        <f>if(data_survey!O669="Có", 1, 0)</f>
        <v>0</v>
      </c>
      <c r="H670" s="17">
        <f>if(data_survey!R669="", 0, data_survey!R669)</f>
        <v>0</v>
      </c>
      <c r="I670" s="17">
        <f>data_survey!W669</f>
        <v>0</v>
      </c>
      <c r="J670" s="17">
        <f>if(data_survey!AF669="Không áp lực", 0, if(data_survey!AF669="Có chút áp lực", 1, if(data_survey!AF669="Áp lực nhiều", 2, 3)))</f>
        <v>1</v>
      </c>
      <c r="K670" s="17">
        <f>SWITCH(data_survey!AG669,
 "Không ảnh hưởng",0,
 "Có chút ảnh hưởng",1,
 "Ảnh hưởng nhiều",2,
 "Ảnh hưởng rất nhiều",3)</f>
        <v>3</v>
      </c>
      <c r="L670" s="17">
        <f>SWITCH(data_survey!AD669,
 "Không",0,
 "Có một chút",1,
 "Rất lo lắng",2)</f>
        <v>2</v>
      </c>
      <c r="M670" s="17">
        <f>SWITCH(data_survey!AE669,
 "Không",0,
 "Có một chút",1,
 "Nhiều",2)</f>
        <v>0</v>
      </c>
      <c r="N670" s="17">
        <f>data_survey!BV669</f>
        <v>5</v>
      </c>
      <c r="O670" s="17">
        <f>SWITCH(data_survey!BY669,
 "Không",0,
 "Có",1,
 "Nhiều",2)</f>
        <v>0</v>
      </c>
      <c r="P670" s="17">
        <f>if(data_survey!BW669="Không", 0, 1)</f>
        <v>0</v>
      </c>
      <c r="Q670" s="17">
        <f>IF(OR(
ISNUMBER(SEARCH("cha",data_survey!BX669)),
ISNUMBER(SEARCH("mẹ",data_survey!BX669)),
ISNUMBER(SEARCH("ba mẹ",data_survey!BX669)),
ISNUMBER(SEARCH("bame",data_survey!BX669)),
ISNUMBER(SEARCH("gia đình",data_survey!BX669)),
ISNUMBER(SEARCH("chị",data_survey!BX669)),
ISNUMBER(SEARCH("anh",data_survey!BX669)),
ISNUMBER(SEARCH("ông bà",data_survey!BX669)),
ISNUMBER(SEARCH("giám hộ",data_survey!BX669))
),1,
IF(OR(
ISNUMBER(SEARCH("bản thân",data_survey!BX669)),
ISNUMBER(SEARCH("tự mình",data_survey!BX669)),
ISNUMBER(SEARCH("tự bản thân",data_survey!BX669)),
ISNUMBER(SEARCH("tiền đi làm",data_survey!BX669)),
ISNUMBER(SEARCH("nghiên cứu khoa học",data_survey!BX669)),
ISNUMBER(SEARCH("một nửa lo",data_survey!BX669))
),2,
IF(OR(
ISNUMBER(SEARCH("học bổng",data_survey!BX669)),
ISNUMBER(SEARCH("giảm học phí",data_survey!BX669)),
ISNUMBER(SEARCH("không cần HP",data_survey!BX669)),
ISNUMBER(SEARCH("sư phạm",data_survey!BX669))
),3,4)))</f>
        <v>1</v>
      </c>
      <c r="R670" s="17">
        <f>data_survey!AN669</f>
        <v>0</v>
      </c>
      <c r="S670" s="17">
        <f>data_survey!AJ669</f>
        <v>4</v>
      </c>
      <c r="T670" s="17">
        <f>data_survey!AJ669</f>
        <v>4</v>
      </c>
      <c r="U670" s="17">
        <f>data_survey!CI669</f>
        <v>2</v>
      </c>
      <c r="V670" s="17">
        <f>data_survey!CG669</f>
        <v>2</v>
      </c>
      <c r="W670" s="17">
        <f>data_survey!CE669</f>
        <v>2</v>
      </c>
      <c r="X670" s="17">
        <f>data_survey!CC669</f>
        <v>2</v>
      </c>
      <c r="Y670" s="17">
        <f>data_survey!CA669</f>
        <v>1</v>
      </c>
      <c r="Z670" s="17">
        <f>data_survey!BN669</f>
        <v>5</v>
      </c>
      <c r="AA670" s="17">
        <f>data_survey!BP669</f>
        <v>1</v>
      </c>
      <c r="AB670" s="17">
        <f>data_survey!BQ669</f>
        <v>6</v>
      </c>
      <c r="AC670" s="17">
        <f>data_survey!BT669</f>
        <v>1</v>
      </c>
      <c r="AD670" s="17">
        <f>data_survey!CU669</f>
        <v>0</v>
      </c>
      <c r="AE670" s="17">
        <f>data_survey!CV669</f>
        <v>0</v>
      </c>
      <c r="AF670" s="17">
        <f>data_survey!CW669</f>
        <v>0</v>
      </c>
      <c r="AG670" s="17">
        <f>data_survey!CO669</f>
        <v>0</v>
      </c>
      <c r="AH670" s="17">
        <f>data_survey!DA669</f>
        <v>0</v>
      </c>
      <c r="AI670" s="17">
        <f>data_survey!DC669</f>
        <v>1</v>
      </c>
      <c r="AJ670" s="17">
        <f>data_survey!DQ669</f>
        <v>1</v>
      </c>
      <c r="AK670" s="17">
        <f>data_survey!DF669</f>
        <v>1</v>
      </c>
      <c r="AL670" s="17">
        <f>if(AK670=1, data_survey!DN669, 0)</f>
        <v>0.5</v>
      </c>
      <c r="AM670" s="17">
        <f>data_survey!CM669</f>
        <v>6</v>
      </c>
      <c r="AN670" s="17">
        <f>data_survey!DH669</f>
        <v>0</v>
      </c>
      <c r="AO670" s="17">
        <f>data_survey!DJ669</f>
        <v>1</v>
      </c>
      <c r="AP670" s="17">
        <f>data_survey!DL669</f>
        <v>2</v>
      </c>
      <c r="AQ670" s="17">
        <f>data_survey!BC669</f>
        <v>4</v>
      </c>
      <c r="AR670" s="17">
        <f>data_survey!BD669</f>
        <v>4</v>
      </c>
      <c r="AS670" s="17">
        <f>data_survey!BE669</f>
        <v>4</v>
      </c>
      <c r="AT670" s="17">
        <f>data_survey!BF669</f>
        <v>4</v>
      </c>
      <c r="AU670" s="17">
        <f>data_survey!BG669</f>
        <v>4</v>
      </c>
      <c r="AV670" s="17">
        <f>data_survey!BH669</f>
        <v>3</v>
      </c>
      <c r="AW670" s="17">
        <f>data_survey!BI669</f>
        <v>4</v>
      </c>
      <c r="AX670" s="17">
        <f>data_survey!AP669</f>
        <v>3</v>
      </c>
      <c r="AY670" s="17">
        <f>data_survey!AQ669</f>
        <v>4</v>
      </c>
      <c r="AZ670" s="17">
        <f>data_survey!AR669</f>
        <v>4</v>
      </c>
      <c r="BA670" s="17">
        <f>data_survey!AS669</f>
        <v>4</v>
      </c>
      <c r="BB670" s="17">
        <f>data_survey!AT669</f>
        <v>4</v>
      </c>
      <c r="BC670" s="17">
        <f>data_survey!AU669</f>
        <v>4</v>
      </c>
      <c r="BD670" s="17">
        <f>data_survey!AV669</f>
        <v>4</v>
      </c>
      <c r="BE670" s="17">
        <f>data_survey!AW669</f>
        <v>4</v>
      </c>
      <c r="BF670" s="17">
        <f>data_survey!AX669</f>
        <v>4</v>
      </c>
      <c r="BG670" s="17"/>
    </row>
    <row r="671">
      <c r="A671" s="17">
        <f>if(data_survey!C670="Nam", 0, 1)</f>
        <v>1</v>
      </c>
      <c r="B671" s="17">
        <f>IFERROR(__xludf.DUMMYFUNCTION("LET(
  t, LOWER(TRIM(data_survey!E670)),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71" s="17">
        <f>IFERROR(__xludf.DUMMYFUNCTION("LET(
  t, LOWER(TRIM(data_survey!G670)),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71" s="17">
        <f>IFERROR(__xludf.DUMMYFUNCTION("LET(
  text, LOWER(data_survey!I670),
  IFERROR(
    IFS(
      REGEXMATCH(text,""ở cùng gia đình|ở trọ cùng gia đình""), 0,
      REGEXMATCH(text,""thuê trọ""), 1,
      REGEXMATCH(text,""ở ktx""), 2,
      REGEXMATCH(text,""có nhà tại khu vực đang học|c"&amp;"ó nhà|ở riêng tại chung cư""), 3,
      REGEXMATCH(text,""ở nhà người quen""), 4
    ),
  -1)
)"),0.0)</f>
        <v>0</v>
      </c>
      <c r="E671" s="17">
        <f>IFERROR(__xludf.DUMMYFUNCTION("LET(
  t, LOWER(TRIM(data_survey!K670)),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71" s="17">
        <f>IFERROR(__xludf.DUMMYFUNCTION("LET(
  t, LOWER(TRIM(data_survey!M670)),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71" s="17">
        <f>if(data_survey!O670="Có", 1, 0)</f>
        <v>0</v>
      </c>
      <c r="H671" s="17">
        <f>if(data_survey!R670="", 0, data_survey!R670)</f>
        <v>0</v>
      </c>
      <c r="I671" s="17">
        <f>data_survey!W670</f>
        <v>0</v>
      </c>
      <c r="J671" s="17">
        <f>if(data_survey!AF670="Không áp lực", 0, if(data_survey!AF670="Có chút áp lực", 1, if(data_survey!AF670="Áp lực nhiều", 2, 3)))</f>
        <v>1</v>
      </c>
      <c r="K671" s="17">
        <f>SWITCH(data_survey!AG670,
 "Không ảnh hưởng",0,
 "Có chút ảnh hưởng",1,
 "Ảnh hưởng nhiều",2,
 "Ảnh hưởng rất nhiều",3)</f>
        <v>1</v>
      </c>
      <c r="L671" s="17">
        <f>SWITCH(data_survey!AD670,
 "Không",0,
 "Có một chút",1,
 "Rất lo lắng",2)</f>
        <v>2</v>
      </c>
      <c r="M671" s="17">
        <f>SWITCH(data_survey!AE670,
 "Không",0,
 "Có một chút",1,
 "Nhiều",2)</f>
        <v>0</v>
      </c>
      <c r="N671" s="17">
        <f>data_survey!BV670</f>
        <v>4</v>
      </c>
      <c r="O671" s="17">
        <f>SWITCH(data_survey!BY670,
 "Không",0,
 "Có",1,
 "Nhiều",2)</f>
        <v>0</v>
      </c>
      <c r="P671" s="17">
        <f>if(data_survey!BW670="Không", 0, 1)</f>
        <v>0</v>
      </c>
      <c r="Q671" s="17">
        <f>IF(OR(
ISNUMBER(SEARCH("cha",data_survey!BX670)),
ISNUMBER(SEARCH("mẹ",data_survey!BX670)),
ISNUMBER(SEARCH("ba mẹ",data_survey!BX670)),
ISNUMBER(SEARCH("bame",data_survey!BX670)),
ISNUMBER(SEARCH("gia đình",data_survey!BX670)),
ISNUMBER(SEARCH("chị",data_survey!BX670)),
ISNUMBER(SEARCH("anh",data_survey!BX670)),
ISNUMBER(SEARCH("ông bà",data_survey!BX670)),
ISNUMBER(SEARCH("giám hộ",data_survey!BX670))
),1,
IF(OR(
ISNUMBER(SEARCH("bản thân",data_survey!BX670)),
ISNUMBER(SEARCH("tự mình",data_survey!BX670)),
ISNUMBER(SEARCH("tự bản thân",data_survey!BX670)),
ISNUMBER(SEARCH("tiền đi làm",data_survey!BX670)),
ISNUMBER(SEARCH("nghiên cứu khoa học",data_survey!BX670)),
ISNUMBER(SEARCH("một nửa lo",data_survey!BX670))
),2,
IF(OR(
ISNUMBER(SEARCH("học bổng",data_survey!BX670)),
ISNUMBER(SEARCH("giảm học phí",data_survey!BX670)),
ISNUMBER(SEARCH("không cần HP",data_survey!BX670)),
ISNUMBER(SEARCH("sư phạm",data_survey!BX670))
),3,4)))</f>
        <v>1</v>
      </c>
      <c r="R671" s="17">
        <f>data_survey!AN670</f>
        <v>1</v>
      </c>
      <c r="S671" s="17">
        <f>data_survey!AJ670</f>
        <v>2</v>
      </c>
      <c r="T671" s="17">
        <f>data_survey!AJ670</f>
        <v>2</v>
      </c>
      <c r="U671" s="17">
        <f>data_survey!CI670</f>
        <v>0</v>
      </c>
      <c r="V671" s="17">
        <f>data_survey!CG670</f>
        <v>1</v>
      </c>
      <c r="W671" s="17">
        <f>data_survey!CE670</f>
        <v>0</v>
      </c>
      <c r="X671" s="17">
        <f>data_survey!CC670</f>
        <v>1</v>
      </c>
      <c r="Y671" s="17">
        <f>data_survey!CA670</f>
        <v>0</v>
      </c>
      <c r="Z671" s="17">
        <f>data_survey!BN670</f>
        <v>4</v>
      </c>
      <c r="AA671" s="17">
        <f>data_survey!BP670</f>
        <v>1</v>
      </c>
      <c r="AB671" s="17">
        <f>data_survey!BQ670</f>
        <v>3</v>
      </c>
      <c r="AC671" s="17">
        <f>data_survey!BT670</f>
        <v>1</v>
      </c>
      <c r="AD671" s="17">
        <f>data_survey!CU670</f>
        <v>0</v>
      </c>
      <c r="AE671" s="17">
        <f>data_survey!CV670</f>
        <v>0</v>
      </c>
      <c r="AF671" s="17">
        <f>data_survey!CW670</f>
        <v>0</v>
      </c>
      <c r="AG671" s="17">
        <f>data_survey!CO670</f>
        <v>1</v>
      </c>
      <c r="AH671" s="17">
        <f>data_survey!DA670</f>
        <v>0</v>
      </c>
      <c r="AI671" s="17">
        <f>data_survey!DC670</f>
        <v>1</v>
      </c>
      <c r="AJ671" s="17">
        <f>data_survey!DQ670</f>
        <v>0</v>
      </c>
      <c r="AK671" s="17">
        <f>data_survey!DF670</f>
        <v>0</v>
      </c>
      <c r="AL671" s="17">
        <f>if(AK671=1, data_survey!DN670, 0)</f>
        <v>0</v>
      </c>
      <c r="AM671" s="17">
        <f>data_survey!CM670</f>
        <v>6</v>
      </c>
      <c r="AN671" s="17">
        <f>data_survey!DH670</f>
        <v>0</v>
      </c>
      <c r="AO671" s="17">
        <f>data_survey!DJ670</f>
        <v>0</v>
      </c>
      <c r="AP671" s="17">
        <f>data_survey!DL670</f>
        <v>0</v>
      </c>
      <c r="AQ671" s="17">
        <f>data_survey!BC670</f>
        <v>1</v>
      </c>
      <c r="AR671" s="17">
        <f>data_survey!BD670</f>
        <v>1</v>
      </c>
      <c r="AS671" s="17">
        <f>data_survey!BE670</f>
        <v>1</v>
      </c>
      <c r="AT671" s="17">
        <f>data_survey!BF670</f>
        <v>1</v>
      </c>
      <c r="AU671" s="17">
        <f>data_survey!BG670</f>
        <v>2</v>
      </c>
      <c r="AV671" s="17">
        <f>data_survey!BH670</f>
        <v>1</v>
      </c>
      <c r="AW671" s="17">
        <f>data_survey!BI670</f>
        <v>1</v>
      </c>
      <c r="AX671" s="17">
        <f>data_survey!AP670</f>
        <v>1</v>
      </c>
      <c r="AY671" s="17">
        <f>data_survey!AQ670</f>
        <v>1</v>
      </c>
      <c r="AZ671" s="17">
        <f>data_survey!AR670</f>
        <v>1</v>
      </c>
      <c r="BA671" s="17">
        <f>data_survey!AS670</f>
        <v>1</v>
      </c>
      <c r="BB671" s="17">
        <f>data_survey!AT670</f>
        <v>1</v>
      </c>
      <c r="BC671" s="17">
        <f>data_survey!AU670</f>
        <v>1</v>
      </c>
      <c r="BD671" s="17">
        <f>data_survey!AV670</f>
        <v>2</v>
      </c>
      <c r="BE671" s="17">
        <f>data_survey!AW670</f>
        <v>1</v>
      </c>
      <c r="BF671" s="17">
        <f>data_survey!AX670</f>
        <v>1</v>
      </c>
      <c r="BG671" s="17"/>
    </row>
    <row r="672">
      <c r="A672" s="17">
        <f>if(data_survey!C671="Nam", 0, 1)</f>
        <v>1</v>
      </c>
      <c r="B672" s="17">
        <f>IFERROR(__xludf.DUMMYFUNCTION("LET(
  t, LOWER(TRIM(data_survey!E671)),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72" s="17">
        <f>IFERROR(__xludf.DUMMYFUNCTION("LET(
  t, LOWER(TRIM(data_survey!G671)),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72" s="17">
        <f>IFERROR(__xludf.DUMMYFUNCTION("LET(
  text, LOWER(data_survey!I671),
  IFERROR(
    IFS(
      REGEXMATCH(text,""ở cùng gia đình|ở trọ cùng gia đình""), 0,
      REGEXMATCH(text,""thuê trọ""), 1,
      REGEXMATCH(text,""ở ktx""), 2,
      REGEXMATCH(text,""có nhà tại khu vực đang học|c"&amp;"ó nhà|ở riêng tại chung cư""), 3,
      REGEXMATCH(text,""ở nhà người quen""), 4
    ),
  -1)
)"),1.0)</f>
        <v>1</v>
      </c>
      <c r="E672" s="17">
        <f>IFERROR(__xludf.DUMMYFUNCTION("LET(
  t, LOWER(TRIM(data_survey!K671)),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72" s="17">
        <f>IFERROR(__xludf.DUMMYFUNCTION("LET(
  t, LOWER(TRIM(data_survey!M671)),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72" s="17">
        <f>if(data_survey!O671="Có", 1, 0)</f>
        <v>0</v>
      </c>
      <c r="H672" s="17">
        <f>if(data_survey!R671="", 0, data_survey!R671)</f>
        <v>0</v>
      </c>
      <c r="I672" s="17">
        <f>data_survey!W671</f>
        <v>0</v>
      </c>
      <c r="J672" s="17">
        <f>if(data_survey!AF671="Không áp lực", 0, if(data_survey!AF671="Có chút áp lực", 1, if(data_survey!AF671="Áp lực nhiều", 2, 3)))</f>
        <v>0</v>
      </c>
      <c r="K672" s="17">
        <f>SWITCH(data_survey!AG671,
 "Không ảnh hưởng",0,
 "Có chút ảnh hưởng",1,
 "Ảnh hưởng nhiều",2,
 "Ảnh hưởng rất nhiều",3)</f>
        <v>1</v>
      </c>
      <c r="L672" s="17">
        <f>SWITCH(data_survey!AD671,
 "Không",0,
 "Có một chút",1,
 "Rất lo lắng",2)</f>
        <v>2</v>
      </c>
      <c r="M672" s="17">
        <f>SWITCH(data_survey!AE671,
 "Không",0,
 "Có một chút",1,
 "Nhiều",2)</f>
        <v>0</v>
      </c>
      <c r="N672" s="17">
        <f>data_survey!BV671</f>
        <v>3</v>
      </c>
      <c r="O672" s="17">
        <f>SWITCH(data_survey!BY671,
 "Không",0,
 "Có",1,
 "Nhiều",2)</f>
        <v>1</v>
      </c>
      <c r="P672" s="17">
        <f>if(data_survey!BW671="Không", 0, 1)</f>
        <v>1</v>
      </c>
      <c r="Q672" s="17">
        <f>IF(OR(
ISNUMBER(SEARCH("cha",data_survey!BX671)),
ISNUMBER(SEARCH("mẹ",data_survey!BX671)),
ISNUMBER(SEARCH("ba mẹ",data_survey!BX671)),
ISNUMBER(SEARCH("bame",data_survey!BX671)),
ISNUMBER(SEARCH("gia đình",data_survey!BX671)),
ISNUMBER(SEARCH("chị",data_survey!BX671)),
ISNUMBER(SEARCH("anh",data_survey!BX671)),
ISNUMBER(SEARCH("ông bà",data_survey!BX671)),
ISNUMBER(SEARCH("giám hộ",data_survey!BX671))
),1,
IF(OR(
ISNUMBER(SEARCH("bản thân",data_survey!BX671)),
ISNUMBER(SEARCH("tự mình",data_survey!BX671)),
ISNUMBER(SEARCH("tự bản thân",data_survey!BX671)),
ISNUMBER(SEARCH("tiền đi làm",data_survey!BX671)),
ISNUMBER(SEARCH("nghiên cứu khoa học",data_survey!BX671)),
ISNUMBER(SEARCH("một nửa lo",data_survey!BX671))
),2,
IF(OR(
ISNUMBER(SEARCH("học bổng",data_survey!BX671)),
ISNUMBER(SEARCH("giảm học phí",data_survey!BX671)),
ISNUMBER(SEARCH("không cần HP",data_survey!BX671)),
ISNUMBER(SEARCH("sư phạm",data_survey!BX671))
),3,4)))</f>
        <v>1</v>
      </c>
      <c r="R672" s="17">
        <f>data_survey!AN671</f>
        <v>0</v>
      </c>
      <c r="S672" s="17">
        <f>data_survey!AJ671</f>
        <v>0</v>
      </c>
      <c r="T672" s="17">
        <f>data_survey!AJ671</f>
        <v>0</v>
      </c>
      <c r="U672" s="17">
        <f>data_survey!CI671</f>
        <v>2</v>
      </c>
      <c r="V672" s="17">
        <f>data_survey!CG671</f>
        <v>2</v>
      </c>
      <c r="W672" s="17">
        <f>data_survey!CE671</f>
        <v>2</v>
      </c>
      <c r="X672" s="17">
        <f>data_survey!CC671</f>
        <v>1</v>
      </c>
      <c r="Y672" s="17">
        <f>data_survey!CA671</f>
        <v>1</v>
      </c>
      <c r="Z672" s="17">
        <f>data_survey!BN671</f>
        <v>3</v>
      </c>
      <c r="AA672" s="17">
        <f>data_survey!BP671</f>
        <v>1</v>
      </c>
      <c r="AB672" s="17">
        <f>data_survey!BQ671</f>
        <v>3</v>
      </c>
      <c r="AC672" s="17">
        <f>data_survey!BT671</f>
        <v>1</v>
      </c>
      <c r="AD672" s="17">
        <f>data_survey!CU671</f>
        <v>0</v>
      </c>
      <c r="AE672" s="17">
        <f>data_survey!CV671</f>
        <v>0</v>
      </c>
      <c r="AF672" s="17">
        <f>data_survey!CW671</f>
        <v>0</v>
      </c>
      <c r="AG672" s="17">
        <f>data_survey!CO671</f>
        <v>0</v>
      </c>
      <c r="AH672" s="17">
        <f>data_survey!DA671</f>
        <v>0</v>
      </c>
      <c r="AI672" s="17">
        <f>data_survey!DC671</f>
        <v>0</v>
      </c>
      <c r="AJ672" s="17">
        <f>data_survey!DQ671</f>
        <v>0</v>
      </c>
      <c r="AK672" s="17">
        <f>data_survey!DF671</f>
        <v>0</v>
      </c>
      <c r="AL672" s="17">
        <f>if(AK672=1, data_survey!DN671, 0)</f>
        <v>0</v>
      </c>
      <c r="AM672" s="17">
        <f>data_survey!CM671</f>
        <v>6</v>
      </c>
      <c r="AN672" s="17">
        <f>data_survey!DH671</f>
        <v>0</v>
      </c>
      <c r="AO672" s="17">
        <f>data_survey!DJ671</f>
        <v>0</v>
      </c>
      <c r="AP672" s="17">
        <f>data_survey!DL671</f>
        <v>0</v>
      </c>
      <c r="AQ672" s="17">
        <f>data_survey!BC671</f>
        <v>2</v>
      </c>
      <c r="AR672" s="17">
        <f>data_survey!BD671</f>
        <v>2</v>
      </c>
      <c r="AS672" s="17">
        <f>data_survey!BE671</f>
        <v>3</v>
      </c>
      <c r="AT672" s="17">
        <f>data_survey!BF671</f>
        <v>4</v>
      </c>
      <c r="AU672" s="17">
        <f>data_survey!BG671</f>
        <v>2</v>
      </c>
      <c r="AV672" s="17">
        <f>data_survey!BH671</f>
        <v>3</v>
      </c>
      <c r="AW672" s="17">
        <f>data_survey!BI671</f>
        <v>3</v>
      </c>
      <c r="AX672" s="17">
        <f>data_survey!AP671</f>
        <v>2</v>
      </c>
      <c r="AY672" s="17">
        <f>data_survey!AQ671</f>
        <v>3</v>
      </c>
      <c r="AZ672" s="17">
        <f>data_survey!AR671</f>
        <v>3</v>
      </c>
      <c r="BA672" s="17">
        <f>data_survey!AS671</f>
        <v>4</v>
      </c>
      <c r="BB672" s="17">
        <f>data_survey!AT671</f>
        <v>1</v>
      </c>
      <c r="BC672" s="17">
        <f>data_survey!AU671</f>
        <v>4</v>
      </c>
      <c r="BD672" s="17">
        <f>data_survey!AV671</f>
        <v>4</v>
      </c>
      <c r="BE672" s="17">
        <f>data_survey!AW671</f>
        <v>2</v>
      </c>
      <c r="BF672" s="17">
        <f>data_survey!AX671</f>
        <v>2</v>
      </c>
      <c r="BG672" s="17"/>
    </row>
    <row r="673">
      <c r="A673" s="17">
        <f>if(data_survey!C672="Nam", 0, 1)</f>
        <v>1</v>
      </c>
      <c r="B673" s="17">
        <f>IFERROR(__xludf.DUMMYFUNCTION("LET(
  t, LOWER(TRIM(data_survey!E672)),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73" s="17">
        <f>IFERROR(__xludf.DUMMYFUNCTION("LET(
  t, LOWER(TRIM(data_survey!G672)),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73" s="17">
        <f>IFERROR(__xludf.DUMMYFUNCTION("LET(
  text, LOWER(data_survey!I672),
  IFERROR(
    IFS(
      REGEXMATCH(text,""ở cùng gia đình|ở trọ cùng gia đình""), 0,
      REGEXMATCH(text,""thuê trọ""), 1,
      REGEXMATCH(text,""ở ktx""), 2,
      REGEXMATCH(text,""có nhà tại khu vực đang học|c"&amp;"ó nhà|ở riêng tại chung cư""), 3,
      REGEXMATCH(text,""ở nhà người quen""), 4
    ),
  -1)
)"),1.0)</f>
        <v>1</v>
      </c>
      <c r="E673" s="17">
        <f>IFERROR(__xludf.DUMMYFUNCTION("LET(
  t, LOWER(TRIM(data_survey!K672)),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73" s="17">
        <f>IFERROR(__xludf.DUMMYFUNCTION("LET(
  t, LOWER(TRIM(data_survey!M672)),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73" s="17">
        <f>if(data_survey!O672="Có", 1, 0)</f>
        <v>1</v>
      </c>
      <c r="H673" s="17">
        <f>if(data_survey!R672="", 0, data_survey!R672)</f>
        <v>1</v>
      </c>
      <c r="I673" s="17">
        <f>data_survey!W672</f>
        <v>40</v>
      </c>
      <c r="J673" s="17">
        <f>if(data_survey!AF672="Không áp lực", 0, if(data_survey!AF672="Có chút áp lực", 1, if(data_survey!AF672="Áp lực nhiều", 2, 3)))</f>
        <v>1</v>
      </c>
      <c r="K673" s="17">
        <f>SWITCH(data_survey!AG672,
 "Không ảnh hưởng",0,
 "Có chút ảnh hưởng",1,
 "Ảnh hưởng nhiều",2,
 "Ảnh hưởng rất nhiều",3)</f>
        <v>1</v>
      </c>
      <c r="L673" s="17">
        <f>SWITCH(data_survey!AD672,
 "Không",0,
 "Có một chút",1,
 "Rất lo lắng",2)</f>
        <v>2</v>
      </c>
      <c r="M673" s="17">
        <f>SWITCH(data_survey!AE672,
 "Không",0,
 "Có một chút",1,
 "Nhiều",2)</f>
        <v>1</v>
      </c>
      <c r="N673" s="17">
        <f>data_survey!BV672</f>
        <v>3</v>
      </c>
      <c r="O673" s="17">
        <f>SWITCH(data_survey!BY672,
 "Không",0,
 "Có",1,
 "Nhiều",2)</f>
        <v>1</v>
      </c>
      <c r="P673" s="17">
        <f>if(data_survey!BW672="Không", 0, 1)</f>
        <v>1</v>
      </c>
      <c r="Q673" s="17">
        <f>IF(OR(
ISNUMBER(SEARCH("cha",data_survey!BX672)),
ISNUMBER(SEARCH("mẹ",data_survey!BX672)),
ISNUMBER(SEARCH("ba mẹ",data_survey!BX672)),
ISNUMBER(SEARCH("bame",data_survey!BX672)),
ISNUMBER(SEARCH("gia đình",data_survey!BX672)),
ISNUMBER(SEARCH("chị",data_survey!BX672)),
ISNUMBER(SEARCH("anh",data_survey!BX672)),
ISNUMBER(SEARCH("ông bà",data_survey!BX672)),
ISNUMBER(SEARCH("giám hộ",data_survey!BX672))
),1,
IF(OR(
ISNUMBER(SEARCH("bản thân",data_survey!BX672)),
ISNUMBER(SEARCH("tự mình",data_survey!BX672)),
ISNUMBER(SEARCH("tự bản thân",data_survey!BX672)),
ISNUMBER(SEARCH("tiền đi làm",data_survey!BX672)),
ISNUMBER(SEARCH("nghiên cứu khoa học",data_survey!BX672)),
ISNUMBER(SEARCH("một nửa lo",data_survey!BX672))
),2,
IF(OR(
ISNUMBER(SEARCH("học bổng",data_survey!BX672)),
ISNUMBER(SEARCH("giảm học phí",data_survey!BX672)),
ISNUMBER(SEARCH("không cần HP",data_survey!BX672)),
ISNUMBER(SEARCH("sư phạm",data_survey!BX672))
),3,4)))</f>
        <v>1</v>
      </c>
      <c r="R673" s="17">
        <f>data_survey!AN672</f>
        <v>1</v>
      </c>
      <c r="S673" s="17">
        <f>data_survey!AJ672</f>
        <v>2</v>
      </c>
      <c r="T673" s="17">
        <f>data_survey!AJ672</f>
        <v>2</v>
      </c>
      <c r="U673" s="17">
        <f>data_survey!CI672</f>
        <v>1</v>
      </c>
      <c r="V673" s="17">
        <f>data_survey!CG672</f>
        <v>2</v>
      </c>
      <c r="W673" s="17">
        <f>data_survey!CE672</f>
        <v>1</v>
      </c>
      <c r="X673" s="17">
        <f>data_survey!CC672</f>
        <v>2</v>
      </c>
      <c r="Y673" s="17">
        <f>data_survey!CA672</f>
        <v>1</v>
      </c>
      <c r="Z673" s="17">
        <f>data_survey!BN672</f>
        <v>1</v>
      </c>
      <c r="AA673" s="17">
        <f>data_survey!BP672</f>
        <v>0</v>
      </c>
      <c r="AB673" s="17">
        <f>data_survey!BQ672</f>
        <v>1</v>
      </c>
      <c r="AC673" s="17">
        <f>data_survey!BT672</f>
        <v>1</v>
      </c>
      <c r="AD673" s="17">
        <f>data_survey!CU672</f>
        <v>0</v>
      </c>
      <c r="AE673" s="17">
        <f>data_survey!CV672</f>
        <v>1</v>
      </c>
      <c r="AF673" s="17">
        <f>data_survey!CW672</f>
        <v>0</v>
      </c>
      <c r="AG673" s="17">
        <f>data_survey!CO672</f>
        <v>0</v>
      </c>
      <c r="AH673" s="17">
        <f>data_survey!DA672</f>
        <v>0</v>
      </c>
      <c r="AI673" s="17">
        <f>data_survey!DC672</f>
        <v>0</v>
      </c>
      <c r="AJ673" s="17">
        <f>data_survey!DQ672</f>
        <v>0</v>
      </c>
      <c r="AK673" s="17">
        <f>data_survey!DF672</f>
        <v>1</v>
      </c>
      <c r="AL673" s="17">
        <f>if(AK673=1, data_survey!DN672, 0)</f>
        <v>0.5</v>
      </c>
      <c r="AM673" s="17">
        <f>data_survey!CM672</f>
        <v>3.5</v>
      </c>
      <c r="AN673" s="17">
        <f>data_survey!DH672</f>
        <v>1</v>
      </c>
      <c r="AO673" s="17">
        <f>data_survey!DJ672</f>
        <v>0</v>
      </c>
      <c r="AP673" s="17">
        <f>data_survey!DL672</f>
        <v>0</v>
      </c>
      <c r="AQ673" s="17">
        <f>data_survey!BC672</f>
        <v>2</v>
      </c>
      <c r="AR673" s="17">
        <f>data_survey!BD672</f>
        <v>2</v>
      </c>
      <c r="AS673" s="17">
        <f>data_survey!BE672</f>
        <v>2</v>
      </c>
      <c r="AT673" s="17">
        <f>data_survey!BF672</f>
        <v>2</v>
      </c>
      <c r="AU673" s="17">
        <f>data_survey!BG672</f>
        <v>3</v>
      </c>
      <c r="AV673" s="17">
        <f>data_survey!BH672</f>
        <v>3</v>
      </c>
      <c r="AW673" s="17">
        <f>data_survey!BI672</f>
        <v>2</v>
      </c>
      <c r="AX673" s="17">
        <f>data_survey!AP672</f>
        <v>2</v>
      </c>
      <c r="AY673" s="17">
        <f>data_survey!AQ672</f>
        <v>2</v>
      </c>
      <c r="AZ673" s="17">
        <f>data_survey!AR672</f>
        <v>3</v>
      </c>
      <c r="BA673" s="17">
        <f>data_survey!AS672</f>
        <v>3</v>
      </c>
      <c r="BB673" s="17">
        <f>data_survey!AT672</f>
        <v>2</v>
      </c>
      <c r="BC673" s="17">
        <f>data_survey!AU672</f>
        <v>2</v>
      </c>
      <c r="BD673" s="17">
        <f>data_survey!AV672</f>
        <v>2</v>
      </c>
      <c r="BE673" s="17">
        <f>data_survey!AW672</f>
        <v>3</v>
      </c>
      <c r="BF673" s="17">
        <f>data_survey!AX672</f>
        <v>1</v>
      </c>
      <c r="BG673" s="17"/>
    </row>
    <row r="674">
      <c r="A674" s="17">
        <f>if(data_survey!C673="Nam", 0, 1)</f>
        <v>1</v>
      </c>
      <c r="B674" s="17">
        <f>IFERROR(__xludf.DUMMYFUNCTION("LET(
  t, LOWER(TRIM(data_survey!E673)),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674" s="17">
        <f>IFERROR(__xludf.DUMMYFUNCTION("LET(
  t, LOWER(TRIM(data_survey!G673)),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74" s="17">
        <f>IFERROR(__xludf.DUMMYFUNCTION("LET(
  text, LOWER(data_survey!I673),
  IFERROR(
    IFS(
      REGEXMATCH(text,""ở cùng gia đình|ở trọ cùng gia đình""), 0,
      REGEXMATCH(text,""thuê trọ""), 1,
      REGEXMATCH(text,""ở ktx""), 2,
      REGEXMATCH(text,""có nhà tại khu vực đang học|c"&amp;"ó nhà|ở riêng tại chung cư""), 3,
      REGEXMATCH(text,""ở nhà người quen""), 4
    ),
  -1)
)"),0.0)</f>
        <v>0</v>
      </c>
      <c r="E674" s="17">
        <f>IFERROR(__xludf.DUMMYFUNCTION("LET(
  t, LOWER(TRIM(data_survey!K673)),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74" s="17">
        <f>IFERROR(__xludf.DUMMYFUNCTION("LET(
  t, LOWER(TRIM(data_survey!M673)),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74" s="17">
        <f>if(data_survey!O673="Có", 1, 0)</f>
        <v>1</v>
      </c>
      <c r="H674" s="17">
        <f>if(data_survey!R673="", 0, data_survey!R673)</f>
        <v>0</v>
      </c>
      <c r="I674" s="17">
        <f>data_survey!W673</f>
        <v>0</v>
      </c>
      <c r="J674" s="17">
        <f>if(data_survey!AF673="Không áp lực", 0, if(data_survey!AF673="Có chút áp lực", 1, if(data_survey!AF673="Áp lực nhiều", 2, 3)))</f>
        <v>1</v>
      </c>
      <c r="K674" s="17">
        <f>SWITCH(data_survey!AG673,
 "Không ảnh hưởng",0,
 "Có chút ảnh hưởng",1,
 "Ảnh hưởng nhiều",2,
 "Ảnh hưởng rất nhiều",3)</f>
        <v>1</v>
      </c>
      <c r="L674" s="17">
        <f>SWITCH(data_survey!AD673,
 "Không",0,
 "Có một chút",1,
 "Rất lo lắng",2)</f>
        <v>2</v>
      </c>
      <c r="M674" s="17">
        <f>SWITCH(data_survey!AE673,
 "Không",0,
 "Có một chút",1,
 "Nhiều",2)</f>
        <v>1</v>
      </c>
      <c r="N674" s="17">
        <f>data_survey!BV673</f>
        <v>4</v>
      </c>
      <c r="O674" s="17">
        <f>SWITCH(data_survey!BY673,
 "Không",0,
 "Có",1,
 "Nhiều",2)</f>
        <v>0</v>
      </c>
      <c r="P674" s="17">
        <f>if(data_survey!BW673="Không", 0, 1)</f>
        <v>0</v>
      </c>
      <c r="Q674" s="17">
        <f>IF(OR(
ISNUMBER(SEARCH("cha",data_survey!BX673)),
ISNUMBER(SEARCH("mẹ",data_survey!BX673)),
ISNUMBER(SEARCH("ba mẹ",data_survey!BX673)),
ISNUMBER(SEARCH("bame",data_survey!BX673)),
ISNUMBER(SEARCH("gia đình",data_survey!BX673)),
ISNUMBER(SEARCH("chị",data_survey!BX673)),
ISNUMBER(SEARCH("anh",data_survey!BX673)),
ISNUMBER(SEARCH("ông bà",data_survey!BX673)),
ISNUMBER(SEARCH("giám hộ",data_survey!BX673))
),1,
IF(OR(
ISNUMBER(SEARCH("bản thân",data_survey!BX673)),
ISNUMBER(SEARCH("tự mình",data_survey!BX673)),
ISNUMBER(SEARCH("tự bản thân",data_survey!BX673)),
ISNUMBER(SEARCH("tiền đi làm",data_survey!BX673)),
ISNUMBER(SEARCH("nghiên cứu khoa học",data_survey!BX673)),
ISNUMBER(SEARCH("một nửa lo",data_survey!BX673))
),2,
IF(OR(
ISNUMBER(SEARCH("học bổng",data_survey!BX673)),
ISNUMBER(SEARCH("giảm học phí",data_survey!BX673)),
ISNUMBER(SEARCH("không cần HP",data_survey!BX673)),
ISNUMBER(SEARCH("sư phạm",data_survey!BX673))
),3,4)))</f>
        <v>1</v>
      </c>
      <c r="R674" s="17">
        <f>data_survey!AN673</f>
        <v>1</v>
      </c>
      <c r="S674" s="17">
        <f>data_survey!AJ673</f>
        <v>2</v>
      </c>
      <c r="T674" s="17">
        <f>data_survey!AJ673</f>
        <v>2</v>
      </c>
      <c r="U674" s="17">
        <f>data_survey!CI673</f>
        <v>2</v>
      </c>
      <c r="V674" s="17">
        <f>data_survey!CG673</f>
        <v>1</v>
      </c>
      <c r="W674" s="17">
        <f>data_survey!CE673</f>
        <v>2</v>
      </c>
      <c r="X674" s="17">
        <f>data_survey!CC673</f>
        <v>1</v>
      </c>
      <c r="Y674" s="17">
        <f>data_survey!CA673</f>
        <v>1</v>
      </c>
      <c r="Z674" s="17">
        <f>data_survey!BN673</f>
        <v>5</v>
      </c>
      <c r="AA674" s="17">
        <f>data_survey!BP673</f>
        <v>1</v>
      </c>
      <c r="AB674" s="17">
        <f>data_survey!BQ673</f>
        <v>4</v>
      </c>
      <c r="AC674" s="17">
        <f>data_survey!BT673</f>
        <v>0</v>
      </c>
      <c r="AD674" s="17">
        <f>data_survey!CU673</f>
        <v>0</v>
      </c>
      <c r="AE674" s="17">
        <f>data_survey!CV673</f>
        <v>0</v>
      </c>
      <c r="AF674" s="17">
        <f>data_survey!CW673</f>
        <v>0</v>
      </c>
      <c r="AG674" s="17">
        <f>data_survey!CO673</f>
        <v>0</v>
      </c>
      <c r="AH674" s="17">
        <f>data_survey!DA673</f>
        <v>0</v>
      </c>
      <c r="AI674" s="17">
        <f>data_survey!DC673</f>
        <v>0</v>
      </c>
      <c r="AJ674" s="17">
        <f>data_survey!DQ673</f>
        <v>0</v>
      </c>
      <c r="AK674" s="17">
        <f>data_survey!DF673</f>
        <v>0</v>
      </c>
      <c r="AL674" s="17">
        <f>if(AK674=1, data_survey!DN673, 0)</f>
        <v>0</v>
      </c>
      <c r="AM674" s="17">
        <f>data_survey!CM673</f>
        <v>6</v>
      </c>
      <c r="AN674" s="17">
        <f>data_survey!DH673</f>
        <v>0</v>
      </c>
      <c r="AO674" s="17">
        <f>data_survey!DJ673</f>
        <v>0</v>
      </c>
      <c r="AP674" s="17">
        <f>data_survey!DL673</f>
        <v>0</v>
      </c>
      <c r="AQ674" s="17">
        <f>data_survey!BC673</f>
        <v>3</v>
      </c>
      <c r="AR674" s="17">
        <f>data_survey!BD673</f>
        <v>2</v>
      </c>
      <c r="AS674" s="17">
        <f>data_survey!BE673</f>
        <v>3</v>
      </c>
      <c r="AT674" s="17">
        <f>data_survey!BF673</f>
        <v>2</v>
      </c>
      <c r="AU674" s="17">
        <f>data_survey!BG673</f>
        <v>4</v>
      </c>
      <c r="AV674" s="17">
        <f>data_survey!BH673</f>
        <v>1</v>
      </c>
      <c r="AW674" s="17">
        <f>data_survey!BI673</f>
        <v>1</v>
      </c>
      <c r="AX674" s="17">
        <f>data_survey!AP673</f>
        <v>4</v>
      </c>
      <c r="AY674" s="17">
        <f>data_survey!AQ673</f>
        <v>3</v>
      </c>
      <c r="AZ674" s="17">
        <f>data_survey!AR673</f>
        <v>2</v>
      </c>
      <c r="BA674" s="17">
        <f>data_survey!AS673</f>
        <v>4</v>
      </c>
      <c r="BB674" s="17">
        <f>data_survey!AT673</f>
        <v>1</v>
      </c>
      <c r="BC674" s="17">
        <f>data_survey!AU673</f>
        <v>2</v>
      </c>
      <c r="BD674" s="17">
        <f>data_survey!AV673</f>
        <v>2</v>
      </c>
      <c r="BE674" s="17">
        <f>data_survey!AW673</f>
        <v>1</v>
      </c>
      <c r="BF674" s="17">
        <f>data_survey!AX673</f>
        <v>1</v>
      </c>
      <c r="BG674" s="17"/>
    </row>
    <row r="675">
      <c r="A675" s="17">
        <f>if(data_survey!C674="Nam", 0, 1)</f>
        <v>0</v>
      </c>
      <c r="B675" s="17">
        <f>IFERROR(__xludf.DUMMYFUNCTION("LET(
  t, LOWER(TRIM(data_survey!E674)),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75" s="17">
        <f>IFERROR(__xludf.DUMMYFUNCTION("LET(
  t, LOWER(TRIM(data_survey!G674)),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75" s="17">
        <f>IFERROR(__xludf.DUMMYFUNCTION("LET(
  text, LOWER(data_survey!I674),
  IFERROR(
    IFS(
      REGEXMATCH(text,""ở cùng gia đình|ở trọ cùng gia đình""), 0,
      REGEXMATCH(text,""thuê trọ""), 1,
      REGEXMATCH(text,""ở ktx""), 2,
      REGEXMATCH(text,""có nhà tại khu vực đang học|c"&amp;"ó nhà|ở riêng tại chung cư""), 3,
      REGEXMATCH(text,""ở nhà người quen""), 4
    ),
  -1)
)"),0.0)</f>
        <v>0</v>
      </c>
      <c r="E675" s="17">
        <f>IFERROR(__xludf.DUMMYFUNCTION("LET(
  t, LOWER(TRIM(data_survey!K674)),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75" s="17">
        <f>IFERROR(__xludf.DUMMYFUNCTION("LET(
  t, LOWER(TRIM(data_survey!M674)),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75" s="17">
        <f>if(data_survey!O674="Có", 1, 0)</f>
        <v>0</v>
      </c>
      <c r="H675" s="17">
        <f>if(data_survey!R674="", 0, data_survey!R674)</f>
        <v>0</v>
      </c>
      <c r="I675" s="17">
        <f>data_survey!W674</f>
        <v>0</v>
      </c>
      <c r="J675" s="17">
        <f>if(data_survey!AF674="Không áp lực", 0, if(data_survey!AF674="Có chút áp lực", 1, if(data_survey!AF674="Áp lực nhiều", 2, 3)))</f>
        <v>1</v>
      </c>
      <c r="K675" s="17">
        <f>SWITCH(data_survey!AG674,
 "Không ảnh hưởng",0,
 "Có chút ảnh hưởng",1,
 "Ảnh hưởng nhiều",2,
 "Ảnh hưởng rất nhiều",3)</f>
        <v>1</v>
      </c>
      <c r="L675" s="17">
        <f>SWITCH(data_survey!AD674,
 "Không",0,
 "Có một chút",1,
 "Rất lo lắng",2)</f>
        <v>1</v>
      </c>
      <c r="M675" s="17">
        <f>SWITCH(data_survey!AE674,
 "Không",0,
 "Có một chút",1,
 "Nhiều",2)</f>
        <v>0</v>
      </c>
      <c r="N675" s="17">
        <f>data_survey!BV674</f>
        <v>3</v>
      </c>
      <c r="O675" s="17">
        <f>SWITCH(data_survey!BY674,
 "Không",0,
 "Có",1,
 "Nhiều",2)</f>
        <v>1</v>
      </c>
      <c r="P675" s="17">
        <f>if(data_survey!BW674="Không", 0, 1)</f>
        <v>1</v>
      </c>
      <c r="Q675" s="17">
        <f>IF(OR(
ISNUMBER(SEARCH("cha",data_survey!BX674)),
ISNUMBER(SEARCH("mẹ",data_survey!BX674)),
ISNUMBER(SEARCH("ba mẹ",data_survey!BX674)),
ISNUMBER(SEARCH("bame",data_survey!BX674)),
ISNUMBER(SEARCH("gia đình",data_survey!BX674)),
ISNUMBER(SEARCH("chị",data_survey!BX674)),
ISNUMBER(SEARCH("anh",data_survey!BX674)),
ISNUMBER(SEARCH("ông bà",data_survey!BX674)),
ISNUMBER(SEARCH("giám hộ",data_survey!BX674))
),1,
IF(OR(
ISNUMBER(SEARCH("bản thân",data_survey!BX674)),
ISNUMBER(SEARCH("tự mình",data_survey!BX674)),
ISNUMBER(SEARCH("tự bản thân",data_survey!BX674)),
ISNUMBER(SEARCH("tiền đi làm",data_survey!BX674)),
ISNUMBER(SEARCH("nghiên cứu khoa học",data_survey!BX674)),
ISNUMBER(SEARCH("một nửa lo",data_survey!BX674))
),2,
IF(OR(
ISNUMBER(SEARCH("học bổng",data_survey!BX674)),
ISNUMBER(SEARCH("giảm học phí",data_survey!BX674)),
ISNUMBER(SEARCH("không cần HP",data_survey!BX674)),
ISNUMBER(SEARCH("sư phạm",data_survey!BX674))
),3,4)))</f>
        <v>1</v>
      </c>
      <c r="R675" s="17">
        <f>data_survey!AN674</f>
        <v>0</v>
      </c>
      <c r="S675" s="17">
        <f>data_survey!AJ674</f>
        <v>0</v>
      </c>
      <c r="T675" s="17">
        <f>data_survey!AJ674</f>
        <v>0</v>
      </c>
      <c r="U675" s="17">
        <f>data_survey!CI674</f>
        <v>0</v>
      </c>
      <c r="V675" s="17">
        <f>data_survey!CG674</f>
        <v>1</v>
      </c>
      <c r="W675" s="17">
        <f>data_survey!CE674</f>
        <v>0</v>
      </c>
      <c r="X675" s="17">
        <f>data_survey!CC674</f>
        <v>0</v>
      </c>
      <c r="Y675" s="17">
        <f>data_survey!CA674</f>
        <v>1</v>
      </c>
      <c r="Z675" s="17">
        <f>data_survey!BN674</f>
        <v>1</v>
      </c>
      <c r="AA675" s="17">
        <f>data_survey!BP674</f>
        <v>0</v>
      </c>
      <c r="AB675" s="17">
        <f>data_survey!BQ674</f>
        <v>1</v>
      </c>
      <c r="AC675" s="17">
        <f>data_survey!BT674</f>
        <v>0</v>
      </c>
      <c r="AD675" s="17">
        <f>data_survey!CU674</f>
        <v>0</v>
      </c>
      <c r="AE675" s="17">
        <f>data_survey!CV674</f>
        <v>0</v>
      </c>
      <c r="AF675" s="17">
        <f>data_survey!CW674</f>
        <v>0</v>
      </c>
      <c r="AG675" s="17">
        <f>data_survey!CO674</f>
        <v>0</v>
      </c>
      <c r="AH675" s="17">
        <f>data_survey!DA674</f>
        <v>0</v>
      </c>
      <c r="AI675" s="17">
        <f>data_survey!DC674</f>
        <v>0</v>
      </c>
      <c r="AJ675" s="17">
        <f>data_survey!DQ674</f>
        <v>0</v>
      </c>
      <c r="AK675" s="17">
        <f>data_survey!DF674</f>
        <v>0</v>
      </c>
      <c r="AL675" s="17">
        <f>if(AK675=1, data_survey!DN674, 0)</f>
        <v>0</v>
      </c>
      <c r="AM675" s="17">
        <f>data_survey!CM674</f>
        <v>0.75</v>
      </c>
      <c r="AN675" s="17">
        <f>data_survey!DH674</f>
        <v>0</v>
      </c>
      <c r="AO675" s="17">
        <f>data_survey!DJ674</f>
        <v>0</v>
      </c>
      <c r="AP675" s="17">
        <f>data_survey!DL674</f>
        <v>0</v>
      </c>
      <c r="AQ675" s="17">
        <f>data_survey!BC674</f>
        <v>1</v>
      </c>
      <c r="AR675" s="17">
        <f>data_survey!BD674</f>
        <v>1</v>
      </c>
      <c r="AS675" s="17">
        <f>data_survey!BE674</f>
        <v>1</v>
      </c>
      <c r="AT675" s="17">
        <f>data_survey!BF674</f>
        <v>1</v>
      </c>
      <c r="AU675" s="17">
        <f>data_survey!BG674</f>
        <v>1</v>
      </c>
      <c r="AV675" s="17">
        <f>data_survey!BH674</f>
        <v>1</v>
      </c>
      <c r="AW675" s="17">
        <f>data_survey!BI674</f>
        <v>1</v>
      </c>
      <c r="AX675" s="17">
        <f>data_survey!AP674</f>
        <v>1</v>
      </c>
      <c r="AY675" s="17">
        <f>data_survey!AQ674</f>
        <v>1</v>
      </c>
      <c r="AZ675" s="17">
        <f>data_survey!AR674</f>
        <v>1</v>
      </c>
      <c r="BA675" s="17">
        <f>data_survey!AS674</f>
        <v>1</v>
      </c>
      <c r="BB675" s="17">
        <f>data_survey!AT674</f>
        <v>1</v>
      </c>
      <c r="BC675" s="17">
        <f>data_survey!AU674</f>
        <v>1</v>
      </c>
      <c r="BD675" s="17">
        <f>data_survey!AV674</f>
        <v>1</v>
      </c>
      <c r="BE675" s="17">
        <f>data_survey!AW674</f>
        <v>1</v>
      </c>
      <c r="BF675" s="17">
        <f>data_survey!AX674</f>
        <v>1</v>
      </c>
      <c r="BG675" s="17"/>
    </row>
    <row r="676">
      <c r="A676" s="17">
        <f>if(data_survey!C675="Nam", 0, 1)</f>
        <v>1</v>
      </c>
      <c r="B676" s="17">
        <f>IFERROR(__xludf.DUMMYFUNCTION("LET(
  t, LOWER(TRIM(data_survey!E675)),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76" s="17">
        <f>IFERROR(__xludf.DUMMYFUNCTION("LET(
  t, LOWER(TRIM(data_survey!G675)),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76" s="17">
        <f>IFERROR(__xludf.DUMMYFUNCTION("LET(
  text, LOWER(data_survey!I675),
  IFERROR(
    IFS(
      REGEXMATCH(text,""ở cùng gia đình|ở trọ cùng gia đình""), 0,
      REGEXMATCH(text,""thuê trọ""), 1,
      REGEXMATCH(text,""ở ktx""), 2,
      REGEXMATCH(text,""có nhà tại khu vực đang học|c"&amp;"ó nhà|ở riêng tại chung cư""), 3,
      REGEXMATCH(text,""ở nhà người quen""), 4
    ),
  -1)
)"),1.0)</f>
        <v>1</v>
      </c>
      <c r="E676" s="17">
        <f>IFERROR(__xludf.DUMMYFUNCTION("LET(
  t, LOWER(TRIM(data_survey!K675)),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76" s="17">
        <f>IFERROR(__xludf.DUMMYFUNCTION("LET(
  t, LOWER(TRIM(data_survey!M675)),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76" s="17">
        <f>if(data_survey!O675="Có", 1, 0)</f>
        <v>0</v>
      </c>
      <c r="H676" s="17">
        <f>if(data_survey!R675="", 0, data_survey!R675)</f>
        <v>0</v>
      </c>
      <c r="I676" s="17">
        <f>data_survey!W675</f>
        <v>0</v>
      </c>
      <c r="J676" s="17">
        <f>if(data_survey!AF675="Không áp lực", 0, if(data_survey!AF675="Có chút áp lực", 1, if(data_survey!AF675="Áp lực nhiều", 2, 3)))</f>
        <v>1</v>
      </c>
      <c r="K676" s="17">
        <f>SWITCH(data_survey!AG675,
 "Không ảnh hưởng",0,
 "Có chút ảnh hưởng",1,
 "Ảnh hưởng nhiều",2,
 "Ảnh hưởng rất nhiều",3)</f>
        <v>0</v>
      </c>
      <c r="L676" s="17">
        <f>SWITCH(data_survey!AD675,
 "Không",0,
 "Có một chút",1,
 "Rất lo lắng",2)</f>
        <v>1</v>
      </c>
      <c r="M676" s="17">
        <f>SWITCH(data_survey!AE675,
 "Không",0,
 "Có một chút",1,
 "Nhiều",2)</f>
        <v>0</v>
      </c>
      <c r="N676" s="17">
        <f>data_survey!BV675</f>
        <v>3</v>
      </c>
      <c r="O676" s="17">
        <f>SWITCH(data_survey!BY675,
 "Không",0,
 "Có",1,
 "Nhiều",2)</f>
        <v>1</v>
      </c>
      <c r="P676" s="17">
        <f>if(data_survey!BW675="Không", 0, 1)</f>
        <v>0</v>
      </c>
      <c r="Q676" s="17">
        <f>IF(OR(
ISNUMBER(SEARCH("cha",data_survey!BX675)),
ISNUMBER(SEARCH("mẹ",data_survey!BX675)),
ISNUMBER(SEARCH("ba mẹ",data_survey!BX675)),
ISNUMBER(SEARCH("bame",data_survey!BX675)),
ISNUMBER(SEARCH("gia đình",data_survey!BX675)),
ISNUMBER(SEARCH("chị",data_survey!BX675)),
ISNUMBER(SEARCH("anh",data_survey!BX675)),
ISNUMBER(SEARCH("ông bà",data_survey!BX675)),
ISNUMBER(SEARCH("giám hộ",data_survey!BX675))
),1,
IF(OR(
ISNUMBER(SEARCH("bản thân",data_survey!BX675)),
ISNUMBER(SEARCH("tự mình",data_survey!BX675)),
ISNUMBER(SEARCH("tự bản thân",data_survey!BX675)),
ISNUMBER(SEARCH("tiền đi làm",data_survey!BX675)),
ISNUMBER(SEARCH("nghiên cứu khoa học",data_survey!BX675)),
ISNUMBER(SEARCH("một nửa lo",data_survey!BX675))
),2,
IF(OR(
ISNUMBER(SEARCH("học bổng",data_survey!BX675)),
ISNUMBER(SEARCH("giảm học phí",data_survey!BX675)),
ISNUMBER(SEARCH("không cần HP",data_survey!BX675)),
ISNUMBER(SEARCH("sư phạm",data_survey!BX675))
),3,4)))</f>
        <v>1</v>
      </c>
      <c r="R676" s="17">
        <f>data_survey!AN675</f>
        <v>0</v>
      </c>
      <c r="S676" s="17">
        <f>data_survey!AJ675</f>
        <v>0</v>
      </c>
      <c r="T676" s="17">
        <f>data_survey!AJ675</f>
        <v>0</v>
      </c>
      <c r="U676" s="17">
        <f>data_survey!CI675</f>
        <v>0</v>
      </c>
      <c r="V676" s="17">
        <f>data_survey!CG675</f>
        <v>0</v>
      </c>
      <c r="W676" s="17">
        <f>data_survey!CE675</f>
        <v>0</v>
      </c>
      <c r="X676" s="17">
        <f>data_survey!CC675</f>
        <v>0</v>
      </c>
      <c r="Y676" s="17">
        <f>data_survey!CA675</f>
        <v>0</v>
      </c>
      <c r="Z676" s="17">
        <f>data_survey!BN675</f>
        <v>1</v>
      </c>
      <c r="AA676" s="17">
        <f>data_survey!BP675</f>
        <v>0</v>
      </c>
      <c r="AB676" s="17">
        <f>data_survey!BQ675</f>
        <v>2</v>
      </c>
      <c r="AC676" s="17">
        <f>data_survey!BT675</f>
        <v>0</v>
      </c>
      <c r="AD676" s="17">
        <f>data_survey!CU675</f>
        <v>0</v>
      </c>
      <c r="AE676" s="17">
        <f>data_survey!CV675</f>
        <v>0</v>
      </c>
      <c r="AF676" s="17">
        <f>data_survey!CW675</f>
        <v>0</v>
      </c>
      <c r="AG676" s="17">
        <f>data_survey!CO675</f>
        <v>0</v>
      </c>
      <c r="AH676" s="17">
        <f>data_survey!DA675</f>
        <v>0</v>
      </c>
      <c r="AI676" s="17">
        <f>data_survey!DC675</f>
        <v>0</v>
      </c>
      <c r="AJ676" s="17">
        <f>data_survey!DQ675</f>
        <v>0</v>
      </c>
      <c r="AK676" s="17">
        <f>data_survey!DF675</f>
        <v>0</v>
      </c>
      <c r="AL676" s="17">
        <f>if(AK676=1, data_survey!DN675, 0)</f>
        <v>0</v>
      </c>
      <c r="AM676" s="17">
        <f>data_survey!CM675</f>
        <v>1.5</v>
      </c>
      <c r="AN676" s="17">
        <f>data_survey!DH675</f>
        <v>1</v>
      </c>
      <c r="AO676" s="17">
        <f>data_survey!DJ675</f>
        <v>0</v>
      </c>
      <c r="AP676" s="17">
        <f>data_survey!DL675</f>
        <v>0</v>
      </c>
      <c r="AQ676" s="17">
        <f>data_survey!BC675</f>
        <v>1</v>
      </c>
      <c r="AR676" s="17">
        <f>data_survey!BD675</f>
        <v>1</v>
      </c>
      <c r="AS676" s="17">
        <f>data_survey!BE675</f>
        <v>1</v>
      </c>
      <c r="AT676" s="17">
        <f>data_survey!BF675</f>
        <v>1</v>
      </c>
      <c r="AU676" s="17">
        <f>data_survey!BG675</f>
        <v>1</v>
      </c>
      <c r="AV676" s="17">
        <f>data_survey!BH675</f>
        <v>1</v>
      </c>
      <c r="AW676" s="17">
        <f>data_survey!BI675</f>
        <v>1</v>
      </c>
      <c r="AX676" s="17">
        <f>data_survey!AP675</f>
        <v>1</v>
      </c>
      <c r="AY676" s="17">
        <f>data_survey!AQ675</f>
        <v>1</v>
      </c>
      <c r="AZ676" s="17">
        <f>data_survey!AR675</f>
        <v>1</v>
      </c>
      <c r="BA676" s="17">
        <f>data_survey!AS675</f>
        <v>1</v>
      </c>
      <c r="BB676" s="17">
        <f>data_survey!AT675</f>
        <v>1</v>
      </c>
      <c r="BC676" s="17">
        <f>data_survey!AU675</f>
        <v>1</v>
      </c>
      <c r="BD676" s="17">
        <f>data_survey!AV675</f>
        <v>3</v>
      </c>
      <c r="BE676" s="17">
        <f>data_survey!AW675</f>
        <v>1</v>
      </c>
      <c r="BF676" s="17">
        <f>data_survey!AX675</f>
        <v>1</v>
      </c>
      <c r="BG676" s="17"/>
    </row>
    <row r="677">
      <c r="A677" s="17">
        <f>if(data_survey!C676="Nam", 0, 1)</f>
        <v>1</v>
      </c>
      <c r="B677" s="17">
        <f>IFERROR(__xludf.DUMMYFUNCTION("LET(
  t, LOWER(TRIM(data_survey!E676)),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77" s="17">
        <f>IFERROR(__xludf.DUMMYFUNCTION("LET(
  t, LOWER(TRIM(data_survey!G676)),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77" s="17">
        <f>IFERROR(__xludf.DUMMYFUNCTION("LET(
  text, LOWER(data_survey!I676),
  IFERROR(
    IFS(
      REGEXMATCH(text,""ở cùng gia đình|ở trọ cùng gia đình""), 0,
      REGEXMATCH(text,""thuê trọ""), 1,
      REGEXMATCH(text,""ở ktx""), 2,
      REGEXMATCH(text,""có nhà tại khu vực đang học|c"&amp;"ó nhà|ở riêng tại chung cư""), 3,
      REGEXMATCH(text,""ở nhà người quen""), 4
    ),
  -1)
)"),4.0)</f>
        <v>4</v>
      </c>
      <c r="E677" s="17">
        <f>IFERROR(__xludf.DUMMYFUNCTION("LET(
  t, LOWER(TRIM(data_survey!K676)),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77" s="17">
        <f>IFERROR(__xludf.DUMMYFUNCTION("LET(
  t, LOWER(TRIM(data_survey!M676)),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77" s="17">
        <f>if(data_survey!O676="Có", 1, 0)</f>
        <v>0</v>
      </c>
      <c r="H677" s="17">
        <f>if(data_survey!R676="", 0, data_survey!R676)</f>
        <v>0</v>
      </c>
      <c r="I677" s="17">
        <f>data_survey!W676</f>
        <v>0</v>
      </c>
      <c r="J677" s="17">
        <f>if(data_survey!AF676="Không áp lực", 0, if(data_survey!AF676="Có chút áp lực", 1, if(data_survey!AF676="Áp lực nhiều", 2, 3)))</f>
        <v>1</v>
      </c>
      <c r="K677" s="17">
        <f>SWITCH(data_survey!AG676,
 "Không ảnh hưởng",0,
 "Có chút ảnh hưởng",1,
 "Ảnh hưởng nhiều",2,
 "Ảnh hưởng rất nhiều",3)</f>
        <v>1</v>
      </c>
      <c r="L677" s="17">
        <f>SWITCH(data_survey!AD676,
 "Không",0,
 "Có một chút",1,
 "Rất lo lắng",2)</f>
        <v>1</v>
      </c>
      <c r="M677" s="17">
        <f>SWITCH(data_survey!AE676,
 "Không",0,
 "Có một chút",1,
 "Nhiều",2)</f>
        <v>0</v>
      </c>
      <c r="N677" s="17">
        <f>data_survey!BV676</f>
        <v>2</v>
      </c>
      <c r="O677" s="17">
        <f>SWITCH(data_survey!BY676,
 "Không",0,
 "Có",1,
 "Nhiều",2)</f>
        <v>1</v>
      </c>
      <c r="P677" s="17">
        <f>if(data_survey!BW676="Không", 0, 1)</f>
        <v>0</v>
      </c>
      <c r="Q677" s="17">
        <f>IF(OR(
ISNUMBER(SEARCH("cha",data_survey!BX676)),
ISNUMBER(SEARCH("mẹ",data_survey!BX676)),
ISNUMBER(SEARCH("ba mẹ",data_survey!BX676)),
ISNUMBER(SEARCH("bame",data_survey!BX676)),
ISNUMBER(SEARCH("gia đình",data_survey!BX676)),
ISNUMBER(SEARCH("chị",data_survey!BX676)),
ISNUMBER(SEARCH("anh",data_survey!BX676)),
ISNUMBER(SEARCH("ông bà",data_survey!BX676)),
ISNUMBER(SEARCH("giám hộ",data_survey!BX676))
),1,
IF(OR(
ISNUMBER(SEARCH("bản thân",data_survey!BX676)),
ISNUMBER(SEARCH("tự mình",data_survey!BX676)),
ISNUMBER(SEARCH("tự bản thân",data_survey!BX676)),
ISNUMBER(SEARCH("tiền đi làm",data_survey!BX676)),
ISNUMBER(SEARCH("nghiên cứu khoa học",data_survey!BX676)),
ISNUMBER(SEARCH("một nửa lo",data_survey!BX676))
),2,
IF(OR(
ISNUMBER(SEARCH("học bổng",data_survey!BX676)),
ISNUMBER(SEARCH("giảm học phí",data_survey!BX676)),
ISNUMBER(SEARCH("không cần HP",data_survey!BX676)),
ISNUMBER(SEARCH("sư phạm",data_survey!BX676))
),3,4)))</f>
        <v>1</v>
      </c>
      <c r="R677" s="17">
        <f>data_survey!AN676</f>
        <v>0</v>
      </c>
      <c r="S677" s="17">
        <f>data_survey!AJ676</f>
        <v>0</v>
      </c>
      <c r="T677" s="17">
        <f>data_survey!AJ676</f>
        <v>0</v>
      </c>
      <c r="U677" s="17">
        <f>data_survey!CI676</f>
        <v>0</v>
      </c>
      <c r="V677" s="17">
        <f>data_survey!CG676</f>
        <v>0</v>
      </c>
      <c r="W677" s="17">
        <f>data_survey!CE676</f>
        <v>1</v>
      </c>
      <c r="X677" s="17">
        <f>data_survey!CC676</f>
        <v>1</v>
      </c>
      <c r="Y677" s="17">
        <f>data_survey!CA676</f>
        <v>2</v>
      </c>
      <c r="Z677" s="17">
        <f>data_survey!BN676</f>
        <v>5</v>
      </c>
      <c r="AA677" s="17">
        <f>data_survey!BP676</f>
        <v>1</v>
      </c>
      <c r="AB677" s="17">
        <f>data_survey!BQ676</f>
        <v>1</v>
      </c>
      <c r="AC677" s="17">
        <f>data_survey!BT676</f>
        <v>1</v>
      </c>
      <c r="AD677" s="17">
        <f>data_survey!CU676</f>
        <v>0</v>
      </c>
      <c r="AE677" s="17">
        <f>data_survey!CV676</f>
        <v>0</v>
      </c>
      <c r="AF677" s="17">
        <f>data_survey!CW676</f>
        <v>0</v>
      </c>
      <c r="AG677" s="17">
        <f>data_survey!CO676</f>
        <v>0</v>
      </c>
      <c r="AH677" s="17">
        <f>data_survey!DA676</f>
        <v>0</v>
      </c>
      <c r="AI677" s="17">
        <f>data_survey!DC676</f>
        <v>0</v>
      </c>
      <c r="AJ677" s="17">
        <f>data_survey!DQ676</f>
        <v>0</v>
      </c>
      <c r="AK677" s="17">
        <f>data_survey!DF676</f>
        <v>1</v>
      </c>
      <c r="AL677" s="17">
        <f>if(AK677=1, data_survey!DN676, 0)</f>
        <v>1.5</v>
      </c>
      <c r="AM677" s="17">
        <f>data_survey!CM676</f>
        <v>6</v>
      </c>
      <c r="AN677" s="17">
        <f>data_survey!DH676</f>
        <v>1</v>
      </c>
      <c r="AO677" s="17">
        <f>data_survey!DJ676</f>
        <v>1</v>
      </c>
      <c r="AP677" s="17">
        <f>data_survey!DL676</f>
        <v>0</v>
      </c>
      <c r="AQ677" s="17">
        <f>data_survey!BC676</f>
        <v>3</v>
      </c>
      <c r="AR677" s="17">
        <f>data_survey!BD676</f>
        <v>4</v>
      </c>
      <c r="AS677" s="17">
        <f>data_survey!BE676</f>
        <v>3</v>
      </c>
      <c r="AT677" s="17">
        <f>data_survey!BF676</f>
        <v>2</v>
      </c>
      <c r="AU677" s="17">
        <f>data_survey!BG676</f>
        <v>3</v>
      </c>
      <c r="AV677" s="17">
        <f>data_survey!BH676</f>
        <v>3</v>
      </c>
      <c r="AW677" s="17">
        <f>data_survey!BI676</f>
        <v>2</v>
      </c>
      <c r="AX677" s="17">
        <f>data_survey!AP676</f>
        <v>4</v>
      </c>
      <c r="AY677" s="17">
        <f>data_survey!AQ676</f>
        <v>3</v>
      </c>
      <c r="AZ677" s="17">
        <f>data_survey!AR676</f>
        <v>4</v>
      </c>
      <c r="BA677" s="17">
        <f>data_survey!AS676</f>
        <v>4</v>
      </c>
      <c r="BB677" s="17">
        <f>data_survey!AT676</f>
        <v>4</v>
      </c>
      <c r="BC677" s="17">
        <f>data_survey!AU676</f>
        <v>4</v>
      </c>
      <c r="BD677" s="17">
        <f>data_survey!AV676</f>
        <v>4</v>
      </c>
      <c r="BE677" s="17">
        <f>data_survey!AW676</f>
        <v>2</v>
      </c>
      <c r="BF677" s="17">
        <f>data_survey!AX676</f>
        <v>2</v>
      </c>
      <c r="BG677" s="17"/>
    </row>
    <row r="678">
      <c r="A678" s="17">
        <f>if(data_survey!C677="Nam", 0, 1)</f>
        <v>1</v>
      </c>
      <c r="B678" s="17">
        <f>IFERROR(__xludf.DUMMYFUNCTION("LET(
  t, LOWER(TRIM(data_survey!E677)),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678" s="17">
        <f>IFERROR(__xludf.DUMMYFUNCTION("LET(
  t, LOWER(TRIM(data_survey!G677)),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78" s="17">
        <f>IFERROR(__xludf.DUMMYFUNCTION("LET(
  text, LOWER(data_survey!I677),
  IFERROR(
    IFS(
      REGEXMATCH(text,""ở cùng gia đình|ở trọ cùng gia đình""), 0,
      REGEXMATCH(text,""thuê trọ""), 1,
      REGEXMATCH(text,""ở ktx""), 2,
      REGEXMATCH(text,""có nhà tại khu vực đang học|c"&amp;"ó nhà|ở riêng tại chung cư""), 3,
      REGEXMATCH(text,""ở nhà người quen""), 4
    ),
  -1)
)"),1.0)</f>
        <v>1</v>
      </c>
      <c r="E678" s="17">
        <f>IFERROR(__xludf.DUMMYFUNCTION("LET(
  t, LOWER(TRIM(data_survey!K677)),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78" s="17">
        <f>IFERROR(__xludf.DUMMYFUNCTION("LET(
  t, LOWER(TRIM(data_survey!M677)),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78" s="17">
        <f>if(data_survey!O677="Có", 1, 0)</f>
        <v>1</v>
      </c>
      <c r="H678" s="17">
        <f>if(data_survey!R677="", 0, data_survey!R677)</f>
        <v>1</v>
      </c>
      <c r="I678" s="17">
        <f>data_survey!W677</f>
        <v>15</v>
      </c>
      <c r="J678" s="17">
        <f>if(data_survey!AF677="Không áp lực", 0, if(data_survey!AF677="Có chút áp lực", 1, if(data_survey!AF677="Áp lực nhiều", 2, 3)))</f>
        <v>1</v>
      </c>
      <c r="K678" s="17">
        <f>SWITCH(data_survey!AG677,
 "Không ảnh hưởng",0,
 "Có chút ảnh hưởng",1,
 "Ảnh hưởng nhiều",2,
 "Ảnh hưởng rất nhiều",3)</f>
        <v>1</v>
      </c>
      <c r="L678" s="17">
        <f>SWITCH(data_survey!AD677,
 "Không",0,
 "Có một chút",1,
 "Rất lo lắng",2)</f>
        <v>1</v>
      </c>
      <c r="M678" s="17">
        <f>SWITCH(data_survey!AE677,
 "Không",0,
 "Có một chút",1,
 "Nhiều",2)</f>
        <v>0</v>
      </c>
      <c r="N678" s="17">
        <f>data_survey!BV677</f>
        <v>3</v>
      </c>
      <c r="O678" s="17">
        <f>SWITCH(data_survey!BY677,
 "Không",0,
 "Có",1,
 "Nhiều",2)</f>
        <v>0</v>
      </c>
      <c r="P678" s="17">
        <f>if(data_survey!BW677="Không", 0, 1)</f>
        <v>1</v>
      </c>
      <c r="Q678" s="17">
        <f>IF(OR(
ISNUMBER(SEARCH("cha",data_survey!BX677)),
ISNUMBER(SEARCH("mẹ",data_survey!BX677)),
ISNUMBER(SEARCH("ba mẹ",data_survey!BX677)),
ISNUMBER(SEARCH("bame",data_survey!BX677)),
ISNUMBER(SEARCH("gia đình",data_survey!BX677)),
ISNUMBER(SEARCH("chị",data_survey!BX677)),
ISNUMBER(SEARCH("anh",data_survey!BX677)),
ISNUMBER(SEARCH("ông bà",data_survey!BX677)),
ISNUMBER(SEARCH("giám hộ",data_survey!BX677))
),1,
IF(OR(
ISNUMBER(SEARCH("bản thân",data_survey!BX677)),
ISNUMBER(SEARCH("tự mình",data_survey!BX677)),
ISNUMBER(SEARCH("tự bản thân",data_survey!BX677)),
ISNUMBER(SEARCH("tiền đi làm",data_survey!BX677)),
ISNUMBER(SEARCH("nghiên cứu khoa học",data_survey!BX677)),
ISNUMBER(SEARCH("một nửa lo",data_survey!BX677))
),2,
IF(OR(
ISNUMBER(SEARCH("học bổng",data_survey!BX677)),
ISNUMBER(SEARCH("giảm học phí",data_survey!BX677)),
ISNUMBER(SEARCH("không cần HP",data_survey!BX677)),
ISNUMBER(SEARCH("sư phạm",data_survey!BX677))
),3,4)))</f>
        <v>1</v>
      </c>
      <c r="R678" s="17">
        <f>data_survey!AN677</f>
        <v>0</v>
      </c>
      <c r="S678" s="17">
        <f>data_survey!AJ677</f>
        <v>1</v>
      </c>
      <c r="T678" s="17">
        <f>data_survey!AJ677</f>
        <v>1</v>
      </c>
      <c r="U678" s="17">
        <f>data_survey!CI677</f>
        <v>0</v>
      </c>
      <c r="V678" s="17">
        <f>data_survey!CG677</f>
        <v>0</v>
      </c>
      <c r="W678" s="17">
        <f>data_survey!CE677</f>
        <v>0</v>
      </c>
      <c r="X678" s="17">
        <f>data_survey!CC677</f>
        <v>1</v>
      </c>
      <c r="Y678" s="17">
        <f>data_survey!CA677</f>
        <v>1</v>
      </c>
      <c r="Z678" s="17">
        <f>data_survey!BN677</f>
        <v>1</v>
      </c>
      <c r="AA678" s="17">
        <f>data_survey!BP677</f>
        <v>0</v>
      </c>
      <c r="AB678" s="17">
        <f>data_survey!BQ677</f>
        <v>5</v>
      </c>
      <c r="AC678" s="17">
        <f>data_survey!BT677</f>
        <v>0</v>
      </c>
      <c r="AD678" s="17">
        <f>data_survey!CU677</f>
        <v>0</v>
      </c>
      <c r="AE678" s="17">
        <f>data_survey!CV677</f>
        <v>0</v>
      </c>
      <c r="AF678" s="17">
        <f>data_survey!CW677</f>
        <v>0</v>
      </c>
      <c r="AG678" s="17">
        <f>data_survey!CO677</f>
        <v>0</v>
      </c>
      <c r="AH678" s="17">
        <f>data_survey!DA677</f>
        <v>0</v>
      </c>
      <c r="AI678" s="17">
        <f>data_survey!DC677</f>
        <v>0</v>
      </c>
      <c r="AJ678" s="17">
        <f>data_survey!DQ677</f>
        <v>0</v>
      </c>
      <c r="AK678" s="17">
        <f>data_survey!DF677</f>
        <v>1</v>
      </c>
      <c r="AL678" s="17">
        <f>if(AK678=1, data_survey!DN677, 0)</f>
        <v>1.5</v>
      </c>
      <c r="AM678" s="17">
        <f>data_survey!CM677</f>
        <v>3.5</v>
      </c>
      <c r="AN678" s="17">
        <f>data_survey!DH677</f>
        <v>0</v>
      </c>
      <c r="AO678" s="17">
        <f>data_survey!DJ677</f>
        <v>0</v>
      </c>
      <c r="AP678" s="17">
        <f>data_survey!DL677</f>
        <v>0</v>
      </c>
      <c r="AQ678" s="17">
        <f>data_survey!BC677</f>
        <v>2</v>
      </c>
      <c r="AR678" s="17">
        <f>data_survey!BD677</f>
        <v>1</v>
      </c>
      <c r="AS678" s="17">
        <f>data_survey!BE677</f>
        <v>2</v>
      </c>
      <c r="AT678" s="17">
        <f>data_survey!BF677</f>
        <v>2</v>
      </c>
      <c r="AU678" s="17">
        <f>data_survey!BG677</f>
        <v>2</v>
      </c>
      <c r="AV678" s="17">
        <f>data_survey!BH677</f>
        <v>1</v>
      </c>
      <c r="AW678" s="17">
        <f>data_survey!BI677</f>
        <v>1</v>
      </c>
      <c r="AX678" s="17">
        <f>data_survey!AP677</f>
        <v>1</v>
      </c>
      <c r="AY678" s="17">
        <f>data_survey!AQ677</f>
        <v>2</v>
      </c>
      <c r="AZ678" s="17">
        <f>data_survey!AR677</f>
        <v>3</v>
      </c>
      <c r="BA678" s="17">
        <f>data_survey!AS677</f>
        <v>2</v>
      </c>
      <c r="BB678" s="17">
        <f>data_survey!AT677</f>
        <v>2</v>
      </c>
      <c r="BC678" s="17">
        <f>data_survey!AU677</f>
        <v>1</v>
      </c>
      <c r="BD678" s="17">
        <f>data_survey!AV677</f>
        <v>1</v>
      </c>
      <c r="BE678" s="17">
        <f>data_survey!AW677</f>
        <v>1</v>
      </c>
      <c r="BF678" s="17">
        <f>data_survey!AX677</f>
        <v>1</v>
      </c>
      <c r="BG678" s="17"/>
    </row>
    <row r="679">
      <c r="A679" s="17">
        <f>if(data_survey!C678="Nam", 0, 1)</f>
        <v>1</v>
      </c>
      <c r="B679" s="17">
        <f>IFERROR(__xludf.DUMMYFUNCTION("LET(
  t, LOWER(TRIM(data_survey!E678)),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79" s="17">
        <f>IFERROR(__xludf.DUMMYFUNCTION("LET(
  t, LOWER(TRIM(data_survey!G678)),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79" s="17">
        <f>IFERROR(__xludf.DUMMYFUNCTION("LET(
  text, LOWER(data_survey!I678),
  IFERROR(
    IFS(
      REGEXMATCH(text,""ở cùng gia đình|ở trọ cùng gia đình""), 0,
      REGEXMATCH(text,""thuê trọ""), 1,
      REGEXMATCH(text,""ở ktx""), 2,
      REGEXMATCH(text,""có nhà tại khu vực đang học|c"&amp;"ó nhà|ở riêng tại chung cư""), 3,
      REGEXMATCH(text,""ở nhà người quen""), 4
    ),
  -1)
)"),4.0)</f>
        <v>4</v>
      </c>
      <c r="E679" s="17">
        <f>IFERROR(__xludf.DUMMYFUNCTION("LET(
  t, LOWER(TRIM(data_survey!K678)),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79" s="17">
        <f>IFERROR(__xludf.DUMMYFUNCTION("LET(
  t, LOWER(TRIM(data_survey!M678)),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79" s="17">
        <f>if(data_survey!O678="Có", 1, 0)</f>
        <v>0</v>
      </c>
      <c r="H679" s="17">
        <f>if(data_survey!R678="", 0, data_survey!R678)</f>
        <v>0</v>
      </c>
      <c r="I679" s="17">
        <f>data_survey!W678</f>
        <v>0</v>
      </c>
      <c r="J679" s="17">
        <f>if(data_survey!AF678="Không áp lực", 0, if(data_survey!AF678="Có chút áp lực", 1, if(data_survey!AF678="Áp lực nhiều", 2, 3)))</f>
        <v>2</v>
      </c>
      <c r="K679" s="17">
        <f>SWITCH(data_survey!AG678,
 "Không ảnh hưởng",0,
 "Có chút ảnh hưởng",1,
 "Ảnh hưởng nhiều",2,
 "Ảnh hưởng rất nhiều",3)</f>
        <v>2</v>
      </c>
      <c r="L679" s="17">
        <f>SWITCH(data_survey!AD678,
 "Không",0,
 "Có một chút",1,
 "Rất lo lắng",2)</f>
        <v>1</v>
      </c>
      <c r="M679" s="17">
        <f>SWITCH(data_survey!AE678,
 "Không",0,
 "Có một chút",1,
 "Nhiều",2)</f>
        <v>0</v>
      </c>
      <c r="N679" s="17">
        <f>data_survey!BV678</f>
        <v>4</v>
      </c>
      <c r="O679" s="17">
        <f>SWITCH(data_survey!BY678,
 "Không",0,
 "Có",1,
 "Nhiều",2)</f>
        <v>1</v>
      </c>
      <c r="P679" s="17">
        <f>if(data_survey!BW678="Không", 0, 1)</f>
        <v>1</v>
      </c>
      <c r="Q679" s="17">
        <f>IF(OR(
ISNUMBER(SEARCH("cha",data_survey!BX678)),
ISNUMBER(SEARCH("mẹ",data_survey!BX678)),
ISNUMBER(SEARCH("ba mẹ",data_survey!BX678)),
ISNUMBER(SEARCH("bame",data_survey!BX678)),
ISNUMBER(SEARCH("gia đình",data_survey!BX678)),
ISNUMBER(SEARCH("chị",data_survey!BX678)),
ISNUMBER(SEARCH("anh",data_survey!BX678)),
ISNUMBER(SEARCH("ông bà",data_survey!BX678)),
ISNUMBER(SEARCH("giám hộ",data_survey!BX678))
),1,
IF(OR(
ISNUMBER(SEARCH("bản thân",data_survey!BX678)),
ISNUMBER(SEARCH("tự mình",data_survey!BX678)),
ISNUMBER(SEARCH("tự bản thân",data_survey!BX678)),
ISNUMBER(SEARCH("tiền đi làm",data_survey!BX678)),
ISNUMBER(SEARCH("nghiên cứu khoa học",data_survey!BX678)),
ISNUMBER(SEARCH("một nửa lo",data_survey!BX678))
),2,
IF(OR(
ISNUMBER(SEARCH("học bổng",data_survey!BX678)),
ISNUMBER(SEARCH("giảm học phí",data_survey!BX678)),
ISNUMBER(SEARCH("không cần HP",data_survey!BX678)),
ISNUMBER(SEARCH("sư phạm",data_survey!BX678))
),3,4)))</f>
        <v>1</v>
      </c>
      <c r="R679" s="17">
        <f>data_survey!AN678</f>
        <v>0</v>
      </c>
      <c r="S679" s="17">
        <f>data_survey!AJ678</f>
        <v>1</v>
      </c>
      <c r="T679" s="17">
        <f>data_survey!AJ678</f>
        <v>1</v>
      </c>
      <c r="U679" s="17">
        <f>data_survey!CI678</f>
        <v>1</v>
      </c>
      <c r="V679" s="17">
        <f>data_survey!CG678</f>
        <v>1</v>
      </c>
      <c r="W679" s="17">
        <f>data_survey!CE678</f>
        <v>1</v>
      </c>
      <c r="X679" s="17">
        <f>data_survey!CC678</f>
        <v>1</v>
      </c>
      <c r="Y679" s="17">
        <f>data_survey!CA678</f>
        <v>1</v>
      </c>
      <c r="Z679" s="17">
        <f>data_survey!BN678</f>
        <v>4</v>
      </c>
      <c r="AA679" s="17">
        <f>data_survey!BP678</f>
        <v>1</v>
      </c>
      <c r="AB679" s="17">
        <f>data_survey!BQ678</f>
        <v>5</v>
      </c>
      <c r="AC679" s="17">
        <f>data_survey!BT678</f>
        <v>1</v>
      </c>
      <c r="AD679" s="17">
        <f>data_survey!CU678</f>
        <v>0</v>
      </c>
      <c r="AE679" s="17">
        <f>data_survey!CV678</f>
        <v>1</v>
      </c>
      <c r="AF679" s="17">
        <f>data_survey!CW678</f>
        <v>0</v>
      </c>
      <c r="AG679" s="17">
        <f>data_survey!CO678</f>
        <v>1</v>
      </c>
      <c r="AH679" s="17">
        <f>data_survey!DA678</f>
        <v>0</v>
      </c>
      <c r="AI679" s="17">
        <f>data_survey!DC678</f>
        <v>0</v>
      </c>
      <c r="AJ679" s="17">
        <f>data_survey!DQ678</f>
        <v>0</v>
      </c>
      <c r="AK679" s="17">
        <f>data_survey!DF678</f>
        <v>1</v>
      </c>
      <c r="AL679" s="17">
        <f>if(AK679=1, data_survey!DN678, 0)</f>
        <v>1.5</v>
      </c>
      <c r="AM679" s="17">
        <f>data_survey!CM678</f>
        <v>3.5</v>
      </c>
      <c r="AN679" s="17">
        <f>data_survey!DH678</f>
        <v>1</v>
      </c>
      <c r="AO679" s="17">
        <f>data_survey!DJ678</f>
        <v>0</v>
      </c>
      <c r="AP679" s="17">
        <f>data_survey!DL678</f>
        <v>0</v>
      </c>
      <c r="AQ679" s="17">
        <f>data_survey!BC678</f>
        <v>2</v>
      </c>
      <c r="AR679" s="17">
        <f>data_survey!BD678</f>
        <v>2</v>
      </c>
      <c r="AS679" s="17">
        <f>data_survey!BE678</f>
        <v>2</v>
      </c>
      <c r="AT679" s="17">
        <f>data_survey!BF678</f>
        <v>2</v>
      </c>
      <c r="AU679" s="17">
        <f>data_survey!BG678</f>
        <v>2</v>
      </c>
      <c r="AV679" s="17">
        <f>data_survey!BH678</f>
        <v>2</v>
      </c>
      <c r="AW679" s="17">
        <f>data_survey!BI678</f>
        <v>2</v>
      </c>
      <c r="AX679" s="17">
        <f>data_survey!AP678</f>
        <v>2</v>
      </c>
      <c r="AY679" s="17">
        <f>data_survey!AQ678</f>
        <v>1</v>
      </c>
      <c r="AZ679" s="17">
        <f>data_survey!AR678</f>
        <v>1</v>
      </c>
      <c r="BA679" s="17">
        <f>data_survey!AS678</f>
        <v>1</v>
      </c>
      <c r="BB679" s="17">
        <f>data_survey!AT678</f>
        <v>2</v>
      </c>
      <c r="BC679" s="17">
        <f>data_survey!AU678</f>
        <v>3</v>
      </c>
      <c r="BD679" s="17">
        <f>data_survey!AV678</f>
        <v>3</v>
      </c>
      <c r="BE679" s="17">
        <f>data_survey!AW678</f>
        <v>2</v>
      </c>
      <c r="BF679" s="17">
        <f>data_survey!AX678</f>
        <v>2</v>
      </c>
      <c r="BG679" s="17"/>
    </row>
    <row r="680">
      <c r="A680" s="17">
        <f>if(data_survey!C679="Nam", 0, 1)</f>
        <v>1</v>
      </c>
      <c r="B680" s="17">
        <f>IFERROR(__xludf.DUMMYFUNCTION("LET(
  t, LOWER(TRIM(data_survey!E679)),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680" s="17">
        <f>IFERROR(__xludf.DUMMYFUNCTION("LET(
  t, LOWER(TRIM(data_survey!G679)),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80" s="17">
        <f>IFERROR(__xludf.DUMMYFUNCTION("LET(
  text, LOWER(data_survey!I679),
  IFERROR(
    IFS(
      REGEXMATCH(text,""ở cùng gia đình|ở trọ cùng gia đình""), 0,
      REGEXMATCH(text,""thuê trọ""), 1,
      REGEXMATCH(text,""ở ktx""), 2,
      REGEXMATCH(text,""có nhà tại khu vực đang học|c"&amp;"ó nhà|ở riêng tại chung cư""), 3,
      REGEXMATCH(text,""ở nhà người quen""), 4
    ),
  -1)
)"),4.0)</f>
        <v>4</v>
      </c>
      <c r="E680" s="17">
        <f>IFERROR(__xludf.DUMMYFUNCTION("LET(
  t, LOWER(TRIM(data_survey!K679)),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80" s="17">
        <f>IFERROR(__xludf.DUMMYFUNCTION("LET(
  t, LOWER(TRIM(data_survey!M679)),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80" s="17">
        <f>if(data_survey!O679="Có", 1, 0)</f>
        <v>1</v>
      </c>
      <c r="H680" s="17">
        <f>if(data_survey!R679="", 0, data_survey!R679)</f>
        <v>1</v>
      </c>
      <c r="I680" s="17">
        <f>data_survey!W679</f>
        <v>15</v>
      </c>
      <c r="J680" s="17">
        <f>if(data_survey!AF679="Không áp lực", 0, if(data_survey!AF679="Có chút áp lực", 1, if(data_survey!AF679="Áp lực nhiều", 2, 3)))</f>
        <v>0</v>
      </c>
      <c r="K680" s="17">
        <f>SWITCH(data_survey!AG679,
 "Không ảnh hưởng",0,
 "Có chút ảnh hưởng",1,
 "Ảnh hưởng nhiều",2,
 "Ảnh hưởng rất nhiều",3)</f>
        <v>0</v>
      </c>
      <c r="L680" s="17">
        <f>SWITCH(data_survey!AD679,
 "Không",0,
 "Có một chút",1,
 "Rất lo lắng",2)</f>
        <v>1</v>
      </c>
      <c r="M680" s="17">
        <f>SWITCH(data_survey!AE679,
 "Không",0,
 "Có một chút",1,
 "Nhiều",2)</f>
        <v>0</v>
      </c>
      <c r="N680" s="17">
        <f>data_survey!BV679</f>
        <v>4</v>
      </c>
      <c r="O680" s="17">
        <f>SWITCH(data_survey!BY679,
 "Không",0,
 "Có",1,
 "Nhiều",2)</f>
        <v>0</v>
      </c>
      <c r="P680" s="17">
        <f>if(data_survey!BW679="Không", 0, 1)</f>
        <v>0</v>
      </c>
      <c r="Q680" s="17">
        <f>IF(OR(
ISNUMBER(SEARCH("cha",data_survey!BX679)),
ISNUMBER(SEARCH("mẹ",data_survey!BX679)),
ISNUMBER(SEARCH("ba mẹ",data_survey!BX679)),
ISNUMBER(SEARCH("bame",data_survey!BX679)),
ISNUMBER(SEARCH("gia đình",data_survey!BX679)),
ISNUMBER(SEARCH("chị",data_survey!BX679)),
ISNUMBER(SEARCH("anh",data_survey!BX679)),
ISNUMBER(SEARCH("ông bà",data_survey!BX679)),
ISNUMBER(SEARCH("giám hộ",data_survey!BX679))
),1,
IF(OR(
ISNUMBER(SEARCH("bản thân",data_survey!BX679)),
ISNUMBER(SEARCH("tự mình",data_survey!BX679)),
ISNUMBER(SEARCH("tự bản thân",data_survey!BX679)),
ISNUMBER(SEARCH("tiền đi làm",data_survey!BX679)),
ISNUMBER(SEARCH("nghiên cứu khoa học",data_survey!BX679)),
ISNUMBER(SEARCH("một nửa lo",data_survey!BX679))
),2,
IF(OR(
ISNUMBER(SEARCH("học bổng",data_survey!BX679)),
ISNUMBER(SEARCH("giảm học phí",data_survey!BX679)),
ISNUMBER(SEARCH("không cần HP",data_survey!BX679)),
ISNUMBER(SEARCH("sư phạm",data_survey!BX679))
),3,4)))</f>
        <v>1</v>
      </c>
      <c r="R680" s="17">
        <f>data_survey!AN679</f>
        <v>0</v>
      </c>
      <c r="S680" s="17">
        <f>data_survey!AJ679</f>
        <v>0</v>
      </c>
      <c r="T680" s="17">
        <f>data_survey!AJ679</f>
        <v>0</v>
      </c>
      <c r="U680" s="17">
        <f>data_survey!CI679</f>
        <v>0</v>
      </c>
      <c r="V680" s="17">
        <f>data_survey!CG679</f>
        <v>0</v>
      </c>
      <c r="W680" s="17">
        <f>data_survey!CE679</f>
        <v>0</v>
      </c>
      <c r="X680" s="17">
        <f>data_survey!CC679</f>
        <v>0</v>
      </c>
      <c r="Y680" s="17">
        <f>data_survey!CA679</f>
        <v>0</v>
      </c>
      <c r="Z680" s="17">
        <f>data_survey!BN679</f>
        <v>1</v>
      </c>
      <c r="AA680" s="17">
        <f>data_survey!BP679</f>
        <v>0</v>
      </c>
      <c r="AB680" s="17">
        <f>data_survey!BQ679</f>
        <v>1</v>
      </c>
      <c r="AC680" s="17">
        <f>data_survey!BT679</f>
        <v>0</v>
      </c>
      <c r="AD680" s="17">
        <f>data_survey!CU679</f>
        <v>0</v>
      </c>
      <c r="AE680" s="17">
        <f>data_survey!CV679</f>
        <v>0</v>
      </c>
      <c r="AF680" s="17">
        <f>data_survey!CW679</f>
        <v>0</v>
      </c>
      <c r="AG680" s="17">
        <f>data_survey!CO679</f>
        <v>0</v>
      </c>
      <c r="AH680" s="17">
        <f>data_survey!DA679</f>
        <v>0</v>
      </c>
      <c r="AI680" s="17">
        <f>data_survey!DC679</f>
        <v>0</v>
      </c>
      <c r="AJ680" s="17">
        <f>data_survey!DQ679</f>
        <v>0</v>
      </c>
      <c r="AK680" s="17">
        <f>data_survey!DF679</f>
        <v>1</v>
      </c>
      <c r="AL680" s="17">
        <f>if(AK680=1, data_survey!DN679, 0)</f>
        <v>1.5</v>
      </c>
      <c r="AM680" s="17">
        <f>data_survey!CM679</f>
        <v>3.5</v>
      </c>
      <c r="AN680" s="17">
        <f>data_survey!DH679</f>
        <v>0</v>
      </c>
      <c r="AO680" s="17">
        <f>data_survey!DJ679</f>
        <v>0</v>
      </c>
      <c r="AP680" s="17">
        <f>data_survey!DL679</f>
        <v>0</v>
      </c>
      <c r="AQ680" s="17">
        <f>data_survey!BC679</f>
        <v>1</v>
      </c>
      <c r="AR680" s="17">
        <f>data_survey!BD679</f>
        <v>1</v>
      </c>
      <c r="AS680" s="17">
        <f>data_survey!BE679</f>
        <v>1</v>
      </c>
      <c r="AT680" s="17">
        <f>data_survey!BF679</f>
        <v>1</v>
      </c>
      <c r="AU680" s="17">
        <f>data_survey!BG679</f>
        <v>1</v>
      </c>
      <c r="AV680" s="17">
        <f>data_survey!BH679</f>
        <v>1</v>
      </c>
      <c r="AW680" s="17">
        <f>data_survey!BI679</f>
        <v>1</v>
      </c>
      <c r="AX680" s="17">
        <f>data_survey!AP679</f>
        <v>1</v>
      </c>
      <c r="AY680" s="17">
        <f>data_survey!AQ679</f>
        <v>1</v>
      </c>
      <c r="AZ680" s="17">
        <f>data_survey!AR679</f>
        <v>1</v>
      </c>
      <c r="BA680" s="17">
        <f>data_survey!AS679</f>
        <v>1</v>
      </c>
      <c r="BB680" s="17">
        <f>data_survey!AT679</f>
        <v>1</v>
      </c>
      <c r="BC680" s="17">
        <f>data_survey!AU679</f>
        <v>1</v>
      </c>
      <c r="BD680" s="17">
        <f>data_survey!AV679</f>
        <v>1</v>
      </c>
      <c r="BE680" s="17">
        <f>data_survey!AW679</f>
        <v>1</v>
      </c>
      <c r="BF680" s="17">
        <f>data_survey!AX679</f>
        <v>1</v>
      </c>
      <c r="BG680" s="17"/>
    </row>
    <row r="681">
      <c r="A681" s="17">
        <f>if(data_survey!C680="Nam", 0, 1)</f>
        <v>1</v>
      </c>
      <c r="B681" s="17">
        <f>IFERROR(__xludf.DUMMYFUNCTION("LET(
  t, LOWER(TRIM(data_survey!E680)),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81" s="17">
        <f>IFERROR(__xludf.DUMMYFUNCTION("LET(
  t, LOWER(TRIM(data_survey!G680)),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81" s="17">
        <f>IFERROR(__xludf.DUMMYFUNCTION("LET(
  text, LOWER(data_survey!I680),
  IFERROR(
    IFS(
      REGEXMATCH(text,""ở cùng gia đình|ở trọ cùng gia đình""), 0,
      REGEXMATCH(text,""thuê trọ""), 1,
      REGEXMATCH(text,""ở ktx""), 2,
      REGEXMATCH(text,""có nhà tại khu vực đang học|c"&amp;"ó nhà|ở riêng tại chung cư""), 3,
      REGEXMATCH(text,""ở nhà người quen""), 4
    ),
  -1)
)"),1.0)</f>
        <v>1</v>
      </c>
      <c r="E681" s="17">
        <f>IFERROR(__xludf.DUMMYFUNCTION("LET(
  t, LOWER(TRIM(data_survey!K680)),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81" s="17">
        <f>IFERROR(__xludf.DUMMYFUNCTION("LET(
  t, LOWER(TRIM(data_survey!M680)),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81" s="17">
        <f>if(data_survey!O680="Có", 1, 0)</f>
        <v>0</v>
      </c>
      <c r="H681" s="17">
        <f>if(data_survey!R680="", 0, data_survey!R680)</f>
        <v>0</v>
      </c>
      <c r="I681" s="17">
        <f>data_survey!W680</f>
        <v>0</v>
      </c>
      <c r="J681" s="17">
        <f>if(data_survey!AF680="Không áp lực", 0, if(data_survey!AF680="Có chút áp lực", 1, if(data_survey!AF680="Áp lực nhiều", 2, 3)))</f>
        <v>1</v>
      </c>
      <c r="K681" s="17">
        <f>SWITCH(data_survey!AG680,
 "Không ảnh hưởng",0,
 "Có chút ảnh hưởng",1,
 "Ảnh hưởng nhiều",2,
 "Ảnh hưởng rất nhiều",3)</f>
        <v>1</v>
      </c>
      <c r="L681" s="17">
        <f>SWITCH(data_survey!AD680,
 "Không",0,
 "Có một chút",1,
 "Rất lo lắng",2)</f>
        <v>2</v>
      </c>
      <c r="M681" s="17">
        <f>SWITCH(data_survey!AE680,
 "Không",0,
 "Có một chút",1,
 "Nhiều",2)</f>
        <v>0</v>
      </c>
      <c r="N681" s="17">
        <f>data_survey!BV680</f>
        <v>5</v>
      </c>
      <c r="O681" s="17">
        <f>SWITCH(data_survey!BY680,
 "Không",0,
 "Có",1,
 "Nhiều",2)</f>
        <v>0</v>
      </c>
      <c r="P681" s="17">
        <f>if(data_survey!BW680="Không", 0, 1)</f>
        <v>0</v>
      </c>
      <c r="Q681" s="17">
        <f>IF(OR(
ISNUMBER(SEARCH("cha",data_survey!BX680)),
ISNUMBER(SEARCH("mẹ",data_survey!BX680)),
ISNUMBER(SEARCH("ba mẹ",data_survey!BX680)),
ISNUMBER(SEARCH("bame",data_survey!BX680)),
ISNUMBER(SEARCH("gia đình",data_survey!BX680)),
ISNUMBER(SEARCH("chị",data_survey!BX680)),
ISNUMBER(SEARCH("anh",data_survey!BX680)),
ISNUMBER(SEARCH("ông bà",data_survey!BX680)),
ISNUMBER(SEARCH("giám hộ",data_survey!BX680))
),1,
IF(OR(
ISNUMBER(SEARCH("bản thân",data_survey!BX680)),
ISNUMBER(SEARCH("tự mình",data_survey!BX680)),
ISNUMBER(SEARCH("tự bản thân",data_survey!BX680)),
ISNUMBER(SEARCH("tiền đi làm",data_survey!BX680)),
ISNUMBER(SEARCH("nghiên cứu khoa học",data_survey!BX680)),
ISNUMBER(SEARCH("một nửa lo",data_survey!BX680))
),2,
IF(OR(
ISNUMBER(SEARCH("học bổng",data_survey!BX680)),
ISNUMBER(SEARCH("giảm học phí",data_survey!BX680)),
ISNUMBER(SEARCH("không cần HP",data_survey!BX680)),
ISNUMBER(SEARCH("sư phạm",data_survey!BX680))
),3,4)))</f>
        <v>1</v>
      </c>
      <c r="R681" s="17">
        <f>data_survey!AN680</f>
        <v>0</v>
      </c>
      <c r="S681" s="17">
        <f>data_survey!AJ680</f>
        <v>0</v>
      </c>
      <c r="T681" s="17">
        <f>data_survey!AJ680</f>
        <v>0</v>
      </c>
      <c r="U681" s="17">
        <f>data_survey!CI680</f>
        <v>0</v>
      </c>
      <c r="V681" s="17">
        <f>data_survey!CG680</f>
        <v>0</v>
      </c>
      <c r="W681" s="17">
        <f>data_survey!CE680</f>
        <v>1</v>
      </c>
      <c r="X681" s="17">
        <f>data_survey!CC680</f>
        <v>1</v>
      </c>
      <c r="Y681" s="17">
        <f>data_survey!CA680</f>
        <v>0</v>
      </c>
      <c r="Z681" s="17">
        <f>data_survey!BN680</f>
        <v>3</v>
      </c>
      <c r="AA681" s="17">
        <f>data_survey!BP680</f>
        <v>0</v>
      </c>
      <c r="AB681" s="17">
        <f>data_survey!BQ680</f>
        <v>1</v>
      </c>
      <c r="AC681" s="17">
        <f>data_survey!BT680</f>
        <v>1</v>
      </c>
      <c r="AD681" s="17">
        <f>data_survey!CU680</f>
        <v>0</v>
      </c>
      <c r="AE681" s="17">
        <f>data_survey!CV680</f>
        <v>0</v>
      </c>
      <c r="AF681" s="17">
        <f>data_survey!CW680</f>
        <v>0</v>
      </c>
      <c r="AG681" s="17">
        <f>data_survey!CO680</f>
        <v>1</v>
      </c>
      <c r="AH681" s="17">
        <f>data_survey!DA680</f>
        <v>1</v>
      </c>
      <c r="AI681" s="17">
        <f>data_survey!DC680</f>
        <v>0</v>
      </c>
      <c r="AJ681" s="17">
        <f>data_survey!DQ680</f>
        <v>0</v>
      </c>
      <c r="AK681" s="17">
        <f>data_survey!DF680</f>
        <v>0</v>
      </c>
      <c r="AL681" s="17">
        <f>if(AK681=1, data_survey!DN680, 0)</f>
        <v>0</v>
      </c>
      <c r="AM681" s="17">
        <f>data_survey!CM680</f>
        <v>6</v>
      </c>
      <c r="AN681" s="17">
        <f>data_survey!DH680</f>
        <v>0</v>
      </c>
      <c r="AO681" s="17">
        <f>data_survey!DJ680</f>
        <v>0</v>
      </c>
      <c r="AP681" s="17">
        <f>data_survey!DL680</f>
        <v>0</v>
      </c>
      <c r="AQ681" s="17">
        <f>data_survey!BC680</f>
        <v>1</v>
      </c>
      <c r="AR681" s="17">
        <f>data_survey!BD680</f>
        <v>1</v>
      </c>
      <c r="AS681" s="17">
        <f>data_survey!BE680</f>
        <v>1</v>
      </c>
      <c r="AT681" s="17">
        <f>data_survey!BF680</f>
        <v>1</v>
      </c>
      <c r="AU681" s="17">
        <f>data_survey!BG680</f>
        <v>1</v>
      </c>
      <c r="AV681" s="17">
        <f>data_survey!BH680</f>
        <v>1</v>
      </c>
      <c r="AW681" s="17">
        <f>data_survey!BI680</f>
        <v>1</v>
      </c>
      <c r="AX681" s="17">
        <f>data_survey!AP680</f>
        <v>1</v>
      </c>
      <c r="AY681" s="17">
        <f>data_survey!AQ680</f>
        <v>1</v>
      </c>
      <c r="AZ681" s="17">
        <f>data_survey!AR680</f>
        <v>1</v>
      </c>
      <c r="BA681" s="17">
        <f>data_survey!AS680</f>
        <v>1</v>
      </c>
      <c r="BB681" s="17">
        <f>data_survey!AT680</f>
        <v>1</v>
      </c>
      <c r="BC681" s="17">
        <f>data_survey!AU680</f>
        <v>1</v>
      </c>
      <c r="BD681" s="17">
        <f>data_survey!AV680</f>
        <v>1</v>
      </c>
      <c r="BE681" s="17">
        <f>data_survey!AW680</f>
        <v>1</v>
      </c>
      <c r="BF681" s="17">
        <f>data_survey!AX680</f>
        <v>1</v>
      </c>
      <c r="BG681" s="17"/>
    </row>
    <row r="682">
      <c r="A682" s="17">
        <f>if(data_survey!C681="Nam", 0, 1)</f>
        <v>1</v>
      </c>
      <c r="B682" s="17">
        <f>IFERROR(__xludf.DUMMYFUNCTION("LET(
  t, LOWER(TRIM(data_survey!E681)),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82" s="17">
        <f>IFERROR(__xludf.DUMMYFUNCTION("LET(
  t, LOWER(TRIM(data_survey!G681)),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682" s="17">
        <f>IFERROR(__xludf.DUMMYFUNCTION("LET(
  text, LOWER(data_survey!I681),
  IFERROR(
    IFS(
      REGEXMATCH(text,""ở cùng gia đình|ở trọ cùng gia đình""), 0,
      REGEXMATCH(text,""thuê trọ""), 1,
      REGEXMATCH(text,""ở ktx""), 2,
      REGEXMATCH(text,""có nhà tại khu vực đang học|c"&amp;"ó nhà|ở riêng tại chung cư""), 3,
      REGEXMATCH(text,""ở nhà người quen""), 4
    ),
  -1)
)"),0.0)</f>
        <v>0</v>
      </c>
      <c r="E682" s="17">
        <f>IFERROR(__xludf.DUMMYFUNCTION("LET(
  t, LOWER(TRIM(data_survey!K681)),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82" s="17">
        <f>IFERROR(__xludf.DUMMYFUNCTION("LET(
  t, LOWER(TRIM(data_survey!M681)),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82" s="17">
        <f>if(data_survey!O681="Có", 1, 0)</f>
        <v>0</v>
      </c>
      <c r="H682" s="17">
        <f>if(data_survey!R681="", 0, data_survey!R681)</f>
        <v>0</v>
      </c>
      <c r="I682" s="17">
        <f>data_survey!W681</f>
        <v>0</v>
      </c>
      <c r="J682" s="17">
        <f>if(data_survey!AF681="Không áp lực", 0, if(data_survey!AF681="Có chút áp lực", 1, if(data_survey!AF681="Áp lực nhiều", 2, 3)))</f>
        <v>0</v>
      </c>
      <c r="K682" s="17">
        <f>SWITCH(data_survey!AG681,
 "Không ảnh hưởng",0,
 "Có chút ảnh hưởng",1,
 "Ảnh hưởng nhiều",2,
 "Ảnh hưởng rất nhiều",3)</f>
        <v>3</v>
      </c>
      <c r="L682" s="17">
        <f>SWITCH(data_survey!AD681,
 "Không",0,
 "Có một chút",1,
 "Rất lo lắng",2)</f>
        <v>2</v>
      </c>
      <c r="M682" s="17">
        <f>SWITCH(data_survey!AE681,
 "Không",0,
 "Có một chút",1,
 "Nhiều",2)</f>
        <v>0</v>
      </c>
      <c r="N682" s="17">
        <f>data_survey!BV681</f>
        <v>1</v>
      </c>
      <c r="O682" s="17">
        <f>SWITCH(data_survey!BY681,
 "Không",0,
 "Có",1,
 "Nhiều",2)</f>
        <v>0</v>
      </c>
      <c r="P682" s="17">
        <f>if(data_survey!BW681="Không", 0, 1)</f>
        <v>1</v>
      </c>
      <c r="Q682" s="17">
        <f>IF(OR(
ISNUMBER(SEARCH("cha",data_survey!BX681)),
ISNUMBER(SEARCH("mẹ",data_survey!BX681)),
ISNUMBER(SEARCH("ba mẹ",data_survey!BX681)),
ISNUMBER(SEARCH("bame",data_survey!BX681)),
ISNUMBER(SEARCH("gia đình",data_survey!BX681)),
ISNUMBER(SEARCH("chị",data_survey!BX681)),
ISNUMBER(SEARCH("anh",data_survey!BX681)),
ISNUMBER(SEARCH("ông bà",data_survey!BX681)),
ISNUMBER(SEARCH("giám hộ",data_survey!BX681))
),1,
IF(OR(
ISNUMBER(SEARCH("bản thân",data_survey!BX681)),
ISNUMBER(SEARCH("tự mình",data_survey!BX681)),
ISNUMBER(SEARCH("tự bản thân",data_survey!BX681)),
ISNUMBER(SEARCH("tiền đi làm",data_survey!BX681)),
ISNUMBER(SEARCH("nghiên cứu khoa học",data_survey!BX681)),
ISNUMBER(SEARCH("một nửa lo",data_survey!BX681))
),2,
IF(OR(
ISNUMBER(SEARCH("học bổng",data_survey!BX681)),
ISNUMBER(SEARCH("giảm học phí",data_survey!BX681)),
ISNUMBER(SEARCH("không cần HP",data_survey!BX681)),
ISNUMBER(SEARCH("sư phạm",data_survey!BX681))
),3,4)))</f>
        <v>4</v>
      </c>
      <c r="R682" s="17">
        <f>data_survey!AN681</f>
        <v>1</v>
      </c>
      <c r="S682" s="17">
        <f>data_survey!AJ681</f>
        <v>1</v>
      </c>
      <c r="T682" s="17">
        <f>data_survey!AJ681</f>
        <v>1</v>
      </c>
      <c r="U682" s="17">
        <f>data_survey!CI681</f>
        <v>1</v>
      </c>
      <c r="V682" s="17">
        <f>data_survey!CG681</f>
        <v>1</v>
      </c>
      <c r="W682" s="17">
        <f>data_survey!CE681</f>
        <v>2</v>
      </c>
      <c r="X682" s="17">
        <f>data_survey!CC681</f>
        <v>2</v>
      </c>
      <c r="Y682" s="17">
        <f>data_survey!CA681</f>
        <v>1</v>
      </c>
      <c r="Z682" s="17">
        <f>data_survey!BN681</f>
        <v>2</v>
      </c>
      <c r="AA682" s="17">
        <f>data_survey!BP681</f>
        <v>1</v>
      </c>
      <c r="AB682" s="17">
        <f>data_survey!BQ681</f>
        <v>1</v>
      </c>
      <c r="AC682" s="17">
        <f>data_survey!BT681</f>
        <v>1</v>
      </c>
      <c r="AD682" s="17">
        <f>data_survey!CU681</f>
        <v>0</v>
      </c>
      <c r="AE682" s="17">
        <f>data_survey!CV681</f>
        <v>1</v>
      </c>
      <c r="AF682" s="17">
        <f>data_survey!CW681</f>
        <v>0</v>
      </c>
      <c r="AG682" s="17">
        <f>data_survey!CO681</f>
        <v>0</v>
      </c>
      <c r="AH682" s="17">
        <f>data_survey!DA681</f>
        <v>0</v>
      </c>
      <c r="AI682" s="17">
        <f>data_survey!DC681</f>
        <v>0</v>
      </c>
      <c r="AJ682" s="17">
        <f>data_survey!DQ681</f>
        <v>0</v>
      </c>
      <c r="AK682" s="17">
        <f>data_survey!DF681</f>
        <v>0</v>
      </c>
      <c r="AL682" s="17">
        <f>if(AK682=1, data_survey!DN681, 0)</f>
        <v>0</v>
      </c>
      <c r="AM682" s="17">
        <f>data_survey!CM681</f>
        <v>3.5</v>
      </c>
      <c r="AN682" s="17">
        <f>data_survey!DH681</f>
        <v>1</v>
      </c>
      <c r="AO682" s="17">
        <f>data_survey!DJ681</f>
        <v>1</v>
      </c>
      <c r="AP682" s="17">
        <f>data_survey!DL681</f>
        <v>0</v>
      </c>
      <c r="AQ682" s="17">
        <f>data_survey!BC681</f>
        <v>3</v>
      </c>
      <c r="AR682" s="17">
        <f>data_survey!BD681</f>
        <v>3</v>
      </c>
      <c r="AS682" s="17">
        <f>data_survey!BE681</f>
        <v>4</v>
      </c>
      <c r="AT682" s="17">
        <f>data_survey!BF681</f>
        <v>4</v>
      </c>
      <c r="AU682" s="17">
        <f>data_survey!BG681</f>
        <v>3</v>
      </c>
      <c r="AV682" s="17">
        <f>data_survey!BH681</f>
        <v>2</v>
      </c>
      <c r="AW682" s="17">
        <f>data_survey!BI681</f>
        <v>1</v>
      </c>
      <c r="AX682" s="17">
        <f>data_survey!AP681</f>
        <v>4</v>
      </c>
      <c r="AY682" s="17">
        <f>data_survey!AQ681</f>
        <v>4</v>
      </c>
      <c r="AZ682" s="17">
        <f>data_survey!AR681</f>
        <v>4</v>
      </c>
      <c r="BA682" s="17">
        <f>data_survey!AS681</f>
        <v>4</v>
      </c>
      <c r="BB682" s="17">
        <f>data_survey!AT681</f>
        <v>4</v>
      </c>
      <c r="BC682" s="17">
        <f>data_survey!AU681</f>
        <v>3</v>
      </c>
      <c r="BD682" s="17">
        <f>data_survey!AV681</f>
        <v>4</v>
      </c>
      <c r="BE682" s="17">
        <f>data_survey!AW681</f>
        <v>4</v>
      </c>
      <c r="BF682" s="17">
        <f>data_survey!AX681</f>
        <v>1</v>
      </c>
      <c r="BG682" s="17"/>
    </row>
    <row r="683">
      <c r="A683" s="17">
        <f>if(data_survey!C682="Nam", 0, 1)</f>
        <v>1</v>
      </c>
      <c r="B683" s="17">
        <f>IFERROR(__xludf.DUMMYFUNCTION("LET(
  t, LOWER(TRIM(data_survey!E682)),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83" s="17">
        <f>IFERROR(__xludf.DUMMYFUNCTION("LET(
  t, LOWER(TRIM(data_survey!G682)),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83" s="17">
        <f>IFERROR(__xludf.DUMMYFUNCTION("LET(
  text, LOWER(data_survey!I682),
  IFERROR(
    IFS(
      REGEXMATCH(text,""ở cùng gia đình|ở trọ cùng gia đình""), 0,
      REGEXMATCH(text,""thuê trọ""), 1,
      REGEXMATCH(text,""ở ktx""), 2,
      REGEXMATCH(text,""có nhà tại khu vực đang học|c"&amp;"ó nhà|ở riêng tại chung cư""), 3,
      REGEXMATCH(text,""ở nhà người quen""), 4
    ),
  -1)
)"),0.0)</f>
        <v>0</v>
      </c>
      <c r="E683" s="17">
        <f>IFERROR(__xludf.DUMMYFUNCTION("LET(
  t, LOWER(TRIM(data_survey!K682)),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83" s="17">
        <f>IFERROR(__xludf.DUMMYFUNCTION("LET(
  t, LOWER(TRIM(data_survey!M682)),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83" s="17">
        <f>if(data_survey!O682="Có", 1, 0)</f>
        <v>0</v>
      </c>
      <c r="H683" s="17">
        <f>if(data_survey!R682="", 0, data_survey!R682)</f>
        <v>0</v>
      </c>
      <c r="I683" s="17">
        <f>data_survey!W682</f>
        <v>0</v>
      </c>
      <c r="J683" s="17">
        <f>if(data_survey!AF682="Không áp lực", 0, if(data_survey!AF682="Có chút áp lực", 1, if(data_survey!AF682="Áp lực nhiều", 2, 3)))</f>
        <v>1</v>
      </c>
      <c r="K683" s="17">
        <f>SWITCH(data_survey!AG682,
 "Không ảnh hưởng",0,
 "Có chút ảnh hưởng",1,
 "Ảnh hưởng nhiều",2,
 "Ảnh hưởng rất nhiều",3)</f>
        <v>1</v>
      </c>
      <c r="L683" s="17">
        <f>SWITCH(data_survey!AD682,
 "Không",0,
 "Có một chút",1,
 "Rất lo lắng",2)</f>
        <v>2</v>
      </c>
      <c r="M683" s="17">
        <f>SWITCH(data_survey!AE682,
 "Không",0,
 "Có một chút",1,
 "Nhiều",2)</f>
        <v>0</v>
      </c>
      <c r="N683" s="17">
        <f>data_survey!BV682</f>
        <v>2</v>
      </c>
      <c r="O683" s="17">
        <f>SWITCH(data_survey!BY682,
 "Không",0,
 "Có",1,
 "Nhiều",2)</f>
        <v>1</v>
      </c>
      <c r="P683" s="17">
        <f>if(data_survey!BW682="Không", 0, 1)</f>
        <v>1</v>
      </c>
      <c r="Q683" s="17">
        <f>IF(OR(
ISNUMBER(SEARCH("cha",data_survey!BX682)),
ISNUMBER(SEARCH("mẹ",data_survey!BX682)),
ISNUMBER(SEARCH("ba mẹ",data_survey!BX682)),
ISNUMBER(SEARCH("bame",data_survey!BX682)),
ISNUMBER(SEARCH("gia đình",data_survey!BX682)),
ISNUMBER(SEARCH("chị",data_survey!BX682)),
ISNUMBER(SEARCH("anh",data_survey!BX682)),
ISNUMBER(SEARCH("ông bà",data_survey!BX682)),
ISNUMBER(SEARCH("giám hộ",data_survey!BX682))
),1,
IF(OR(
ISNUMBER(SEARCH("bản thân",data_survey!BX682)),
ISNUMBER(SEARCH("tự mình",data_survey!BX682)),
ISNUMBER(SEARCH("tự bản thân",data_survey!BX682)),
ISNUMBER(SEARCH("tiền đi làm",data_survey!BX682)),
ISNUMBER(SEARCH("nghiên cứu khoa học",data_survey!BX682)),
ISNUMBER(SEARCH("một nửa lo",data_survey!BX682))
),2,
IF(OR(
ISNUMBER(SEARCH("học bổng",data_survey!BX682)),
ISNUMBER(SEARCH("giảm học phí",data_survey!BX682)),
ISNUMBER(SEARCH("không cần HP",data_survey!BX682)),
ISNUMBER(SEARCH("sư phạm",data_survey!BX682))
),3,4)))</f>
        <v>1</v>
      </c>
      <c r="R683" s="17">
        <f>data_survey!AN682</f>
        <v>0</v>
      </c>
      <c r="S683" s="17">
        <f>data_survey!AJ682</f>
        <v>2</v>
      </c>
      <c r="T683" s="17">
        <f>data_survey!AJ682</f>
        <v>2</v>
      </c>
      <c r="U683" s="17">
        <f>data_survey!CI682</f>
        <v>1</v>
      </c>
      <c r="V683" s="17">
        <f>data_survey!CG682</f>
        <v>1</v>
      </c>
      <c r="W683" s="17">
        <f>data_survey!CE682</f>
        <v>1</v>
      </c>
      <c r="X683" s="17">
        <f>data_survey!CC682</f>
        <v>1</v>
      </c>
      <c r="Y683" s="17">
        <f>data_survey!CA682</f>
        <v>1</v>
      </c>
      <c r="Z683" s="17">
        <f>data_survey!BN682</f>
        <v>1</v>
      </c>
      <c r="AA683" s="17">
        <f>data_survey!BP682</f>
        <v>1</v>
      </c>
      <c r="AB683" s="17">
        <f>data_survey!BQ682</f>
        <v>1</v>
      </c>
      <c r="AC683" s="17">
        <f>data_survey!BT682</f>
        <v>0</v>
      </c>
      <c r="AD683" s="17">
        <f>data_survey!CU682</f>
        <v>0</v>
      </c>
      <c r="AE683" s="17">
        <f>data_survey!CV682</f>
        <v>1</v>
      </c>
      <c r="AF683" s="17">
        <f>data_survey!CW682</f>
        <v>0</v>
      </c>
      <c r="AG683" s="17">
        <f>data_survey!CO682</f>
        <v>0</v>
      </c>
      <c r="AH683" s="17">
        <f>data_survey!DA682</f>
        <v>0</v>
      </c>
      <c r="AI683" s="17">
        <f>data_survey!DC682</f>
        <v>0</v>
      </c>
      <c r="AJ683" s="17">
        <f>data_survey!DQ682</f>
        <v>0</v>
      </c>
      <c r="AK683" s="17">
        <f>data_survey!DF682</f>
        <v>0</v>
      </c>
      <c r="AL683" s="17">
        <f>if(AK683=1, data_survey!DN682, 0)</f>
        <v>0</v>
      </c>
      <c r="AM683" s="17">
        <f>data_survey!CM682</f>
        <v>6</v>
      </c>
      <c r="AN683" s="17">
        <f>data_survey!DH682</f>
        <v>0</v>
      </c>
      <c r="AO683" s="17">
        <f>data_survey!DJ682</f>
        <v>0</v>
      </c>
      <c r="AP683" s="17">
        <f>data_survey!DL682</f>
        <v>0</v>
      </c>
      <c r="AQ683" s="17">
        <f>data_survey!BC682</f>
        <v>2</v>
      </c>
      <c r="AR683" s="17">
        <f>data_survey!BD682</f>
        <v>2</v>
      </c>
      <c r="AS683" s="17">
        <f>data_survey!BE682</f>
        <v>3</v>
      </c>
      <c r="AT683" s="17">
        <f>data_survey!BF682</f>
        <v>1</v>
      </c>
      <c r="AU683" s="17">
        <f>data_survey!BG682</f>
        <v>1</v>
      </c>
      <c r="AV683" s="17">
        <f>data_survey!BH682</f>
        <v>1</v>
      </c>
      <c r="AW683" s="17">
        <f>data_survey!BI682</f>
        <v>1</v>
      </c>
      <c r="AX683" s="17">
        <f>data_survey!AP682</f>
        <v>2</v>
      </c>
      <c r="AY683" s="17">
        <f>data_survey!AQ682</f>
        <v>1</v>
      </c>
      <c r="AZ683" s="17">
        <f>data_survey!AR682</f>
        <v>1</v>
      </c>
      <c r="BA683" s="17">
        <f>data_survey!AS682</f>
        <v>1</v>
      </c>
      <c r="BB683" s="17">
        <f>data_survey!AT682</f>
        <v>1</v>
      </c>
      <c r="BC683" s="17">
        <f>data_survey!AU682</f>
        <v>1</v>
      </c>
      <c r="BD683" s="17">
        <f>data_survey!AV682</f>
        <v>2</v>
      </c>
      <c r="BE683" s="17">
        <f>data_survey!AW682</f>
        <v>1</v>
      </c>
      <c r="BF683" s="17">
        <f>data_survey!AX682</f>
        <v>1</v>
      </c>
      <c r="BG683" s="17"/>
    </row>
    <row r="684">
      <c r="A684" s="17">
        <f>if(data_survey!C683="Nam", 0, 1)</f>
        <v>0</v>
      </c>
      <c r="B684" s="17">
        <f>IFERROR(__xludf.DUMMYFUNCTION("LET(
  t, LOWER(TRIM(data_survey!E683)),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684" s="17">
        <f>IFERROR(__xludf.DUMMYFUNCTION("LET(
  t, LOWER(TRIM(data_survey!G683)),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684" s="17">
        <f>IFERROR(__xludf.DUMMYFUNCTION("LET(
  text, LOWER(data_survey!I683),
  IFERROR(
    IFS(
      REGEXMATCH(text,""ở cùng gia đình|ở trọ cùng gia đình""), 0,
      REGEXMATCH(text,""thuê trọ""), 1,
      REGEXMATCH(text,""ở ktx""), 2,
      REGEXMATCH(text,""có nhà tại khu vực đang học|c"&amp;"ó nhà|ở riêng tại chung cư""), 3,
      REGEXMATCH(text,""ở nhà người quen""), 4
    ),
  -1)
)"),1.0)</f>
        <v>1</v>
      </c>
      <c r="E684" s="17">
        <f>IFERROR(__xludf.DUMMYFUNCTION("LET(
  t, LOWER(TRIM(data_survey!K683)),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84" s="17">
        <f>IFERROR(__xludf.DUMMYFUNCTION("LET(
  t, LOWER(TRIM(data_survey!M683)),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84" s="17">
        <f>if(data_survey!O683="Có", 1, 0)</f>
        <v>1</v>
      </c>
      <c r="H684" s="17">
        <f>if(data_survey!R683="", 0, data_survey!R683)</f>
        <v>1</v>
      </c>
      <c r="I684" s="17">
        <f>data_survey!W683</f>
        <v>40</v>
      </c>
      <c r="J684" s="17">
        <f>if(data_survey!AF683="Không áp lực", 0, if(data_survey!AF683="Có chút áp lực", 1, if(data_survey!AF683="Áp lực nhiều", 2, 3)))</f>
        <v>0</v>
      </c>
      <c r="K684" s="17">
        <f>SWITCH(data_survey!AG683,
 "Không ảnh hưởng",0,
 "Có chút ảnh hưởng",1,
 "Ảnh hưởng nhiều",2,
 "Ảnh hưởng rất nhiều",3)</f>
        <v>1</v>
      </c>
      <c r="L684" s="17">
        <f>SWITCH(data_survey!AD683,
 "Không",0,
 "Có một chút",1,
 "Rất lo lắng",2)</f>
        <v>1</v>
      </c>
      <c r="M684" s="17">
        <f>SWITCH(data_survey!AE683,
 "Không",0,
 "Có một chút",1,
 "Nhiều",2)</f>
        <v>0</v>
      </c>
      <c r="N684" s="17">
        <f>data_survey!BV683</f>
        <v>2</v>
      </c>
      <c r="O684" s="17">
        <f>SWITCH(data_survey!BY683,
 "Không",0,
 "Có",1,
 "Nhiều",2)</f>
        <v>1</v>
      </c>
      <c r="P684" s="17">
        <f>if(data_survey!BW683="Không", 0, 1)</f>
        <v>1</v>
      </c>
      <c r="Q684" s="17">
        <f>IF(OR(
ISNUMBER(SEARCH("cha",data_survey!BX683)),
ISNUMBER(SEARCH("mẹ",data_survey!BX683)),
ISNUMBER(SEARCH("ba mẹ",data_survey!BX683)),
ISNUMBER(SEARCH("bame",data_survey!BX683)),
ISNUMBER(SEARCH("gia đình",data_survey!BX683)),
ISNUMBER(SEARCH("chị",data_survey!BX683)),
ISNUMBER(SEARCH("anh",data_survey!BX683)),
ISNUMBER(SEARCH("ông bà",data_survey!BX683)),
ISNUMBER(SEARCH("giám hộ",data_survey!BX683))
),1,
IF(OR(
ISNUMBER(SEARCH("bản thân",data_survey!BX683)),
ISNUMBER(SEARCH("tự mình",data_survey!BX683)),
ISNUMBER(SEARCH("tự bản thân",data_survey!BX683)),
ISNUMBER(SEARCH("tiền đi làm",data_survey!BX683)),
ISNUMBER(SEARCH("nghiên cứu khoa học",data_survey!BX683)),
ISNUMBER(SEARCH("một nửa lo",data_survey!BX683))
),2,
IF(OR(
ISNUMBER(SEARCH("học bổng",data_survey!BX683)),
ISNUMBER(SEARCH("giảm học phí",data_survey!BX683)),
ISNUMBER(SEARCH("không cần HP",data_survey!BX683)),
ISNUMBER(SEARCH("sư phạm",data_survey!BX683))
),3,4)))</f>
        <v>1</v>
      </c>
      <c r="R684" s="17">
        <f>data_survey!AN683</f>
        <v>0</v>
      </c>
      <c r="S684" s="17">
        <f>data_survey!AJ683</f>
        <v>2</v>
      </c>
      <c r="T684" s="17">
        <f>data_survey!AJ683</f>
        <v>2</v>
      </c>
      <c r="U684" s="17">
        <f>data_survey!CI683</f>
        <v>0</v>
      </c>
      <c r="V684" s="17">
        <f>data_survey!CG683</f>
        <v>0</v>
      </c>
      <c r="W684" s="17">
        <f>data_survey!CE683</f>
        <v>1</v>
      </c>
      <c r="X684" s="17">
        <f>data_survey!CC683</f>
        <v>1</v>
      </c>
      <c r="Y684" s="17">
        <f>data_survey!CA683</f>
        <v>1</v>
      </c>
      <c r="Z684" s="17">
        <f>data_survey!BN683</f>
        <v>1</v>
      </c>
      <c r="AA684" s="17">
        <f>data_survey!BP683</f>
        <v>0</v>
      </c>
      <c r="AB684" s="17">
        <f>data_survey!BQ683</f>
        <v>2</v>
      </c>
      <c r="AC684" s="17">
        <f>data_survey!BT683</f>
        <v>1</v>
      </c>
      <c r="AD684" s="17">
        <f>data_survey!CU683</f>
        <v>0</v>
      </c>
      <c r="AE684" s="17">
        <f>data_survey!CV683</f>
        <v>1</v>
      </c>
      <c r="AF684" s="17">
        <f>data_survey!CW683</f>
        <v>0</v>
      </c>
      <c r="AG684" s="17">
        <f>data_survey!CO683</f>
        <v>0</v>
      </c>
      <c r="AH684" s="17">
        <f>data_survey!DA683</f>
        <v>0</v>
      </c>
      <c r="AI684" s="17">
        <f>data_survey!DC683</f>
        <v>0</v>
      </c>
      <c r="AJ684" s="17">
        <f>data_survey!DQ683</f>
        <v>1</v>
      </c>
      <c r="AK684" s="17">
        <f>data_survey!DF683</f>
        <v>1</v>
      </c>
      <c r="AL684" s="17">
        <f>if(AK684=1, data_survey!DN683, 0)</f>
        <v>1.5</v>
      </c>
      <c r="AM684" s="17">
        <f>data_survey!CM683</f>
        <v>6</v>
      </c>
      <c r="AN684" s="17">
        <f>data_survey!DH683</f>
        <v>0</v>
      </c>
      <c r="AO684" s="17">
        <f>data_survey!DJ683</f>
        <v>1</v>
      </c>
      <c r="AP684" s="17">
        <f>data_survey!DL683</f>
        <v>0</v>
      </c>
      <c r="AQ684" s="17">
        <f>data_survey!BC683</f>
        <v>1</v>
      </c>
      <c r="AR684" s="17">
        <f>data_survey!BD683</f>
        <v>1</v>
      </c>
      <c r="AS684" s="17">
        <f>data_survey!BE683</f>
        <v>1</v>
      </c>
      <c r="AT684" s="17">
        <f>data_survey!BF683</f>
        <v>1</v>
      </c>
      <c r="AU684" s="17">
        <f>data_survey!BG683</f>
        <v>1</v>
      </c>
      <c r="AV684" s="17">
        <f>data_survey!BH683</f>
        <v>1</v>
      </c>
      <c r="AW684" s="17">
        <f>data_survey!BI683</f>
        <v>1</v>
      </c>
      <c r="AX684" s="17">
        <f>data_survey!AP683</f>
        <v>2</v>
      </c>
      <c r="AY684" s="17">
        <f>data_survey!AQ683</f>
        <v>2</v>
      </c>
      <c r="AZ684" s="17">
        <f>data_survey!AR683</f>
        <v>2</v>
      </c>
      <c r="BA684" s="17">
        <f>data_survey!AS683</f>
        <v>2</v>
      </c>
      <c r="BB684" s="17">
        <f>data_survey!AT683</f>
        <v>2</v>
      </c>
      <c r="BC684" s="17">
        <f>data_survey!AU683</f>
        <v>2</v>
      </c>
      <c r="BD684" s="17">
        <f>data_survey!AV683</f>
        <v>2</v>
      </c>
      <c r="BE684" s="17">
        <f>data_survey!AW683</f>
        <v>1</v>
      </c>
      <c r="BF684" s="17">
        <f>data_survey!AX683</f>
        <v>1</v>
      </c>
      <c r="BG684" s="17"/>
    </row>
    <row r="685">
      <c r="A685" s="17">
        <f>if(data_survey!C684="Nam", 0, 1)</f>
        <v>1</v>
      </c>
      <c r="B685" s="17">
        <f>IFERROR(__xludf.DUMMYFUNCTION("LET(
  t, LOWER(TRIM(data_survey!E684)),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685" s="17">
        <f>IFERROR(__xludf.DUMMYFUNCTION("LET(
  t, LOWER(TRIM(data_survey!G684)),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85" s="17">
        <f>IFERROR(__xludf.DUMMYFUNCTION("LET(
  text, LOWER(data_survey!I684),
  IFERROR(
    IFS(
      REGEXMATCH(text,""ở cùng gia đình|ở trọ cùng gia đình""), 0,
      REGEXMATCH(text,""thuê trọ""), 1,
      REGEXMATCH(text,""ở ktx""), 2,
      REGEXMATCH(text,""có nhà tại khu vực đang học|c"&amp;"ó nhà|ở riêng tại chung cư""), 3,
      REGEXMATCH(text,""ở nhà người quen""), 4
    ),
  -1)
)"),1.0)</f>
        <v>1</v>
      </c>
      <c r="E685" s="17">
        <f>IFERROR(__xludf.DUMMYFUNCTION("LET(
  t, LOWER(TRIM(data_survey!K684)),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85" s="17">
        <f>IFERROR(__xludf.DUMMYFUNCTION("LET(
  t, LOWER(TRIM(data_survey!M684)),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85" s="17">
        <f>if(data_survey!O684="Có", 1, 0)</f>
        <v>0</v>
      </c>
      <c r="H685" s="17">
        <f>if(data_survey!R684="", 0, data_survey!R684)</f>
        <v>0</v>
      </c>
      <c r="I685" s="17">
        <f>data_survey!W684</f>
        <v>0</v>
      </c>
      <c r="J685" s="17">
        <f>if(data_survey!AF684="Không áp lực", 0, if(data_survey!AF684="Có chút áp lực", 1, if(data_survey!AF684="Áp lực nhiều", 2, 3)))</f>
        <v>1</v>
      </c>
      <c r="K685" s="17">
        <f>SWITCH(data_survey!AG684,
 "Không ảnh hưởng",0,
 "Có chút ảnh hưởng",1,
 "Ảnh hưởng nhiều",2,
 "Ảnh hưởng rất nhiều",3)</f>
        <v>1</v>
      </c>
      <c r="L685" s="17">
        <f>SWITCH(data_survey!AD684,
 "Không",0,
 "Có một chút",1,
 "Rất lo lắng",2)</f>
        <v>1</v>
      </c>
      <c r="M685" s="17">
        <f>SWITCH(data_survey!AE684,
 "Không",0,
 "Có một chút",1,
 "Nhiều",2)</f>
        <v>0</v>
      </c>
      <c r="N685" s="17">
        <f>data_survey!BV684</f>
        <v>3</v>
      </c>
      <c r="O685" s="17">
        <f>SWITCH(data_survey!BY684,
 "Không",0,
 "Có",1,
 "Nhiều",2)</f>
        <v>1</v>
      </c>
      <c r="P685" s="17">
        <f>if(data_survey!BW684="Không", 0, 1)</f>
        <v>1</v>
      </c>
      <c r="Q685" s="17">
        <f>IF(OR(
ISNUMBER(SEARCH("cha",data_survey!BX684)),
ISNUMBER(SEARCH("mẹ",data_survey!BX684)),
ISNUMBER(SEARCH("ba mẹ",data_survey!BX684)),
ISNUMBER(SEARCH("bame",data_survey!BX684)),
ISNUMBER(SEARCH("gia đình",data_survey!BX684)),
ISNUMBER(SEARCH("chị",data_survey!BX684)),
ISNUMBER(SEARCH("anh",data_survey!BX684)),
ISNUMBER(SEARCH("ông bà",data_survey!BX684)),
ISNUMBER(SEARCH("giám hộ",data_survey!BX684))
),1,
IF(OR(
ISNUMBER(SEARCH("bản thân",data_survey!BX684)),
ISNUMBER(SEARCH("tự mình",data_survey!BX684)),
ISNUMBER(SEARCH("tự bản thân",data_survey!BX684)),
ISNUMBER(SEARCH("tiền đi làm",data_survey!BX684)),
ISNUMBER(SEARCH("nghiên cứu khoa học",data_survey!BX684)),
ISNUMBER(SEARCH("một nửa lo",data_survey!BX684))
),2,
IF(OR(
ISNUMBER(SEARCH("học bổng",data_survey!BX684)),
ISNUMBER(SEARCH("giảm học phí",data_survey!BX684)),
ISNUMBER(SEARCH("không cần HP",data_survey!BX684)),
ISNUMBER(SEARCH("sư phạm",data_survey!BX684))
),3,4)))</f>
        <v>1</v>
      </c>
      <c r="R685" s="17">
        <f>data_survey!AN684</f>
        <v>1</v>
      </c>
      <c r="S685" s="17">
        <f>data_survey!AJ684</f>
        <v>0</v>
      </c>
      <c r="T685" s="17">
        <f>data_survey!AJ684</f>
        <v>0</v>
      </c>
      <c r="U685" s="17">
        <f>data_survey!CI684</f>
        <v>0</v>
      </c>
      <c r="V685" s="17">
        <f>data_survey!CG684</f>
        <v>0</v>
      </c>
      <c r="W685" s="17">
        <f>data_survey!CE684</f>
        <v>0</v>
      </c>
      <c r="X685" s="17">
        <f>data_survey!CC684</f>
        <v>1</v>
      </c>
      <c r="Y685" s="17">
        <f>data_survey!CA684</f>
        <v>1</v>
      </c>
      <c r="Z685" s="17">
        <f>data_survey!BN684</f>
        <v>3</v>
      </c>
      <c r="AA685" s="17">
        <f>data_survey!BP684</f>
        <v>0</v>
      </c>
      <c r="AB685" s="17">
        <f>data_survey!BQ684</f>
        <v>2</v>
      </c>
      <c r="AC685" s="17">
        <f>data_survey!BT684</f>
        <v>0</v>
      </c>
      <c r="AD685" s="17">
        <f>data_survey!CU684</f>
        <v>0</v>
      </c>
      <c r="AE685" s="17">
        <f>data_survey!CV684</f>
        <v>1</v>
      </c>
      <c r="AF685" s="17">
        <f>data_survey!CW684</f>
        <v>1</v>
      </c>
      <c r="AG685" s="17">
        <f>data_survey!CO684</f>
        <v>0</v>
      </c>
      <c r="AH685" s="17">
        <f>data_survey!DA684</f>
        <v>0</v>
      </c>
      <c r="AI685" s="17">
        <f>data_survey!DC684</f>
        <v>0</v>
      </c>
      <c r="AJ685" s="17">
        <f>data_survey!DQ684</f>
        <v>0</v>
      </c>
      <c r="AK685" s="17">
        <f>data_survey!DF684</f>
        <v>1</v>
      </c>
      <c r="AL685" s="17">
        <f>if(AK685=1, data_survey!DN684, 0)</f>
        <v>2.5</v>
      </c>
      <c r="AM685" s="17">
        <f>data_survey!CM684</f>
        <v>1.5</v>
      </c>
      <c r="AN685" s="17">
        <f>data_survey!DH684</f>
        <v>0</v>
      </c>
      <c r="AO685" s="17">
        <f>data_survey!DJ684</f>
        <v>0</v>
      </c>
      <c r="AP685" s="17">
        <f>data_survey!DL684</f>
        <v>0</v>
      </c>
      <c r="AQ685" s="17">
        <f>data_survey!BC684</f>
        <v>3</v>
      </c>
      <c r="AR685" s="17">
        <f>data_survey!BD684</f>
        <v>3</v>
      </c>
      <c r="AS685" s="17">
        <f>data_survey!BE684</f>
        <v>3</v>
      </c>
      <c r="AT685" s="17">
        <f>data_survey!BF684</f>
        <v>3</v>
      </c>
      <c r="AU685" s="17">
        <f>data_survey!BG684</f>
        <v>3</v>
      </c>
      <c r="AV685" s="17">
        <f>data_survey!BH684</f>
        <v>3</v>
      </c>
      <c r="AW685" s="17">
        <f>data_survey!BI684</f>
        <v>3</v>
      </c>
      <c r="AX685" s="17">
        <f>data_survey!AP684</f>
        <v>3</v>
      </c>
      <c r="AY685" s="17">
        <f>data_survey!AQ684</f>
        <v>2</v>
      </c>
      <c r="AZ685" s="17">
        <f>data_survey!AR684</f>
        <v>4</v>
      </c>
      <c r="BA685" s="17">
        <f>data_survey!AS684</f>
        <v>3</v>
      </c>
      <c r="BB685" s="17">
        <f>data_survey!AT684</f>
        <v>3</v>
      </c>
      <c r="BC685" s="17">
        <f>data_survey!AU684</f>
        <v>3</v>
      </c>
      <c r="BD685" s="17">
        <f>data_survey!AV684</f>
        <v>3</v>
      </c>
      <c r="BE685" s="17">
        <f>data_survey!AW684</f>
        <v>3</v>
      </c>
      <c r="BF685" s="17">
        <f>data_survey!AX684</f>
        <v>3</v>
      </c>
      <c r="BG685" s="17"/>
    </row>
    <row r="686">
      <c r="A686" s="17">
        <f>if(data_survey!C685="Nam", 0, 1)</f>
        <v>1</v>
      </c>
      <c r="B686" s="17">
        <f>IFERROR(__xludf.DUMMYFUNCTION("LET(
  t, LOWER(TRIM(data_survey!E685)),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86" s="17">
        <f>IFERROR(__xludf.DUMMYFUNCTION("LET(
  t, LOWER(TRIM(data_survey!G685)),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86" s="17">
        <f>IFERROR(__xludf.DUMMYFUNCTION("LET(
  text, LOWER(data_survey!I685),
  IFERROR(
    IFS(
      REGEXMATCH(text,""ở cùng gia đình|ở trọ cùng gia đình""), 0,
      REGEXMATCH(text,""thuê trọ""), 1,
      REGEXMATCH(text,""ở ktx""), 2,
      REGEXMATCH(text,""có nhà tại khu vực đang học|c"&amp;"ó nhà|ở riêng tại chung cư""), 3,
      REGEXMATCH(text,""ở nhà người quen""), 4
    ),
  -1)
)"),0.0)</f>
        <v>0</v>
      </c>
      <c r="E686" s="17">
        <f>IFERROR(__xludf.DUMMYFUNCTION("LET(
  t, LOWER(TRIM(data_survey!K685)),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86" s="17">
        <f>IFERROR(__xludf.DUMMYFUNCTION("LET(
  t, LOWER(TRIM(data_survey!M685)),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86" s="17">
        <f>if(data_survey!O685="Có", 1, 0)</f>
        <v>0</v>
      </c>
      <c r="H686" s="17">
        <f>if(data_survey!R685="", 0, data_survey!R685)</f>
        <v>0</v>
      </c>
      <c r="I686" s="17">
        <f>data_survey!W685</f>
        <v>0</v>
      </c>
      <c r="J686" s="17">
        <f>if(data_survey!AF685="Không áp lực", 0, if(data_survey!AF685="Có chút áp lực", 1, if(data_survey!AF685="Áp lực nhiều", 2, 3)))</f>
        <v>1</v>
      </c>
      <c r="K686" s="17">
        <f>SWITCH(data_survey!AG685,
 "Không ảnh hưởng",0,
 "Có chút ảnh hưởng",1,
 "Ảnh hưởng nhiều",2,
 "Ảnh hưởng rất nhiều",3)</f>
        <v>2</v>
      </c>
      <c r="L686" s="17">
        <f>SWITCH(data_survey!AD685,
 "Không",0,
 "Có một chút",1,
 "Rất lo lắng",2)</f>
        <v>2</v>
      </c>
      <c r="M686" s="17">
        <f>SWITCH(data_survey!AE685,
 "Không",0,
 "Có một chút",1,
 "Nhiều",2)</f>
        <v>1</v>
      </c>
      <c r="N686" s="17">
        <f>data_survey!BV685</f>
        <v>3</v>
      </c>
      <c r="O686" s="17">
        <f>SWITCH(data_survey!BY685,
 "Không",0,
 "Có",1,
 "Nhiều",2)</f>
        <v>1</v>
      </c>
      <c r="P686" s="17">
        <f>if(data_survey!BW685="Không", 0, 1)</f>
        <v>1</v>
      </c>
      <c r="Q686" s="17">
        <f>IF(OR(
ISNUMBER(SEARCH("cha",data_survey!BX685)),
ISNUMBER(SEARCH("mẹ",data_survey!BX685)),
ISNUMBER(SEARCH("ba mẹ",data_survey!BX685)),
ISNUMBER(SEARCH("bame",data_survey!BX685)),
ISNUMBER(SEARCH("gia đình",data_survey!BX685)),
ISNUMBER(SEARCH("chị",data_survey!BX685)),
ISNUMBER(SEARCH("anh",data_survey!BX685)),
ISNUMBER(SEARCH("ông bà",data_survey!BX685)),
ISNUMBER(SEARCH("giám hộ",data_survey!BX685))
),1,
IF(OR(
ISNUMBER(SEARCH("bản thân",data_survey!BX685)),
ISNUMBER(SEARCH("tự mình",data_survey!BX685)),
ISNUMBER(SEARCH("tự bản thân",data_survey!BX685)),
ISNUMBER(SEARCH("tiền đi làm",data_survey!BX685)),
ISNUMBER(SEARCH("nghiên cứu khoa học",data_survey!BX685)),
ISNUMBER(SEARCH("một nửa lo",data_survey!BX685))
),2,
IF(OR(
ISNUMBER(SEARCH("học bổng",data_survey!BX685)),
ISNUMBER(SEARCH("giảm học phí",data_survey!BX685)),
ISNUMBER(SEARCH("không cần HP",data_survey!BX685)),
ISNUMBER(SEARCH("sư phạm",data_survey!BX685))
),3,4)))</f>
        <v>1</v>
      </c>
      <c r="R686" s="17">
        <f>data_survey!AN685</f>
        <v>0</v>
      </c>
      <c r="S686" s="17">
        <f>data_survey!AJ685</f>
        <v>1</v>
      </c>
      <c r="T686" s="17">
        <f>data_survey!AJ685</f>
        <v>1</v>
      </c>
      <c r="U686" s="17">
        <f>data_survey!CI685</f>
        <v>0</v>
      </c>
      <c r="V686" s="17">
        <f>data_survey!CG685</f>
        <v>0</v>
      </c>
      <c r="W686" s="17">
        <f>data_survey!CE685</f>
        <v>1</v>
      </c>
      <c r="X686" s="17">
        <f>data_survey!CC685</f>
        <v>2</v>
      </c>
      <c r="Y686" s="17">
        <f>data_survey!CA685</f>
        <v>2</v>
      </c>
      <c r="Z686" s="17">
        <f>data_survey!BN685</f>
        <v>4</v>
      </c>
      <c r="AA686" s="17">
        <f>data_survey!BP685</f>
        <v>1</v>
      </c>
      <c r="AB686" s="17">
        <f>data_survey!BQ685</f>
        <v>2</v>
      </c>
      <c r="AC686" s="17">
        <f>data_survey!BT685</f>
        <v>0</v>
      </c>
      <c r="AD686" s="17">
        <f>data_survey!CU685</f>
        <v>0</v>
      </c>
      <c r="AE686" s="17">
        <f>data_survey!CV685</f>
        <v>0</v>
      </c>
      <c r="AF686" s="17">
        <f>data_survey!CW685</f>
        <v>0</v>
      </c>
      <c r="AG686" s="17">
        <f>data_survey!CO685</f>
        <v>0</v>
      </c>
      <c r="AH686" s="17">
        <f>data_survey!DA685</f>
        <v>1</v>
      </c>
      <c r="AI686" s="17">
        <f>data_survey!DC685</f>
        <v>0</v>
      </c>
      <c r="AJ686" s="17">
        <f>data_survey!DQ685</f>
        <v>0</v>
      </c>
      <c r="AK686" s="17">
        <f>data_survey!DF685</f>
        <v>0</v>
      </c>
      <c r="AL686" s="17">
        <f>if(AK686=1, data_survey!DN685, 0)</f>
        <v>0</v>
      </c>
      <c r="AM686" s="17">
        <f>data_survey!CM685</f>
        <v>1.5</v>
      </c>
      <c r="AN686" s="17">
        <f>data_survey!DH685</f>
        <v>1</v>
      </c>
      <c r="AO686" s="17">
        <f>data_survey!DJ685</f>
        <v>1</v>
      </c>
      <c r="AP686" s="17">
        <f>data_survey!DL685</f>
        <v>0</v>
      </c>
      <c r="AQ686" s="17">
        <f>data_survey!BC685</f>
        <v>4</v>
      </c>
      <c r="AR686" s="17">
        <f>data_survey!BD685</f>
        <v>4</v>
      </c>
      <c r="AS686" s="17">
        <f>data_survey!BE685</f>
        <v>4</v>
      </c>
      <c r="AT686" s="17">
        <f>data_survey!BF685</f>
        <v>3</v>
      </c>
      <c r="AU686" s="17">
        <f>data_survey!BG685</f>
        <v>4</v>
      </c>
      <c r="AV686" s="17">
        <f>data_survey!BH685</f>
        <v>2</v>
      </c>
      <c r="AW686" s="17">
        <f>data_survey!BI685</f>
        <v>2</v>
      </c>
      <c r="AX686" s="17">
        <f>data_survey!AP685</f>
        <v>2</v>
      </c>
      <c r="AY686" s="17">
        <f>data_survey!AQ685</f>
        <v>3</v>
      </c>
      <c r="AZ686" s="17">
        <f>data_survey!AR685</f>
        <v>3</v>
      </c>
      <c r="BA686" s="17">
        <f>data_survey!AS685</f>
        <v>3</v>
      </c>
      <c r="BB686" s="17">
        <f>data_survey!AT685</f>
        <v>2</v>
      </c>
      <c r="BC686" s="17">
        <f>data_survey!AU685</f>
        <v>4</v>
      </c>
      <c r="BD686" s="17">
        <f>data_survey!AV685</f>
        <v>2</v>
      </c>
      <c r="BE686" s="17">
        <f>data_survey!AW685</f>
        <v>3</v>
      </c>
      <c r="BF686" s="17">
        <f>data_survey!AX685</f>
        <v>1</v>
      </c>
      <c r="BG686" s="17"/>
    </row>
    <row r="687">
      <c r="A687" s="17">
        <f>if(data_survey!C686="Nam", 0, 1)</f>
        <v>0</v>
      </c>
      <c r="B687" s="17">
        <f>IFERROR(__xludf.DUMMYFUNCTION("LET(
  t, LOWER(TRIM(data_survey!E686)),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87" s="17">
        <f>IFERROR(__xludf.DUMMYFUNCTION("LET(
  t, LOWER(TRIM(data_survey!G686)),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87" s="17">
        <f>IFERROR(__xludf.DUMMYFUNCTION("LET(
  text, LOWER(data_survey!I686),
  IFERROR(
    IFS(
      REGEXMATCH(text,""ở cùng gia đình|ở trọ cùng gia đình""), 0,
      REGEXMATCH(text,""thuê trọ""), 1,
      REGEXMATCH(text,""ở ktx""), 2,
      REGEXMATCH(text,""có nhà tại khu vực đang học|c"&amp;"ó nhà|ở riêng tại chung cư""), 3,
      REGEXMATCH(text,""ở nhà người quen""), 4
    ),
  -1)
)"),1.0)</f>
        <v>1</v>
      </c>
      <c r="E687" s="17">
        <f>IFERROR(__xludf.DUMMYFUNCTION("LET(
  t, LOWER(TRIM(data_survey!K686)),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87" s="17">
        <f>IFERROR(__xludf.DUMMYFUNCTION("LET(
  t, LOWER(TRIM(data_survey!M686)),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87" s="17">
        <f>if(data_survey!O686="Có", 1, 0)</f>
        <v>1</v>
      </c>
      <c r="H687" s="17">
        <f>if(data_survey!R686="", 0, data_survey!R686)</f>
        <v>1</v>
      </c>
      <c r="I687" s="17">
        <f>data_survey!W686</f>
        <v>25</v>
      </c>
      <c r="J687" s="17">
        <f>if(data_survey!AF686="Không áp lực", 0, if(data_survey!AF686="Có chút áp lực", 1, if(data_survey!AF686="Áp lực nhiều", 2, 3)))</f>
        <v>3</v>
      </c>
      <c r="K687" s="17">
        <f>SWITCH(data_survey!AG686,
 "Không ảnh hưởng",0,
 "Có chút ảnh hưởng",1,
 "Ảnh hưởng nhiều",2,
 "Ảnh hưởng rất nhiều",3)</f>
        <v>2</v>
      </c>
      <c r="L687" s="17">
        <f>SWITCH(data_survey!AD686,
 "Không",0,
 "Có một chút",1,
 "Rất lo lắng",2)</f>
        <v>2</v>
      </c>
      <c r="M687" s="17">
        <f>SWITCH(data_survey!AE686,
 "Không",0,
 "Có một chút",1,
 "Nhiều",2)</f>
        <v>1</v>
      </c>
      <c r="N687" s="17">
        <f>data_survey!BV686</f>
        <v>3</v>
      </c>
      <c r="O687" s="17">
        <f>SWITCH(data_survey!BY686,
 "Không",0,
 "Có",1,
 "Nhiều",2)</f>
        <v>1</v>
      </c>
      <c r="P687" s="17">
        <f>if(data_survey!BW686="Không", 0, 1)</f>
        <v>1</v>
      </c>
      <c r="Q687" s="17">
        <f>IF(OR(
ISNUMBER(SEARCH("cha",data_survey!BX686)),
ISNUMBER(SEARCH("mẹ",data_survey!BX686)),
ISNUMBER(SEARCH("ba mẹ",data_survey!BX686)),
ISNUMBER(SEARCH("bame",data_survey!BX686)),
ISNUMBER(SEARCH("gia đình",data_survey!BX686)),
ISNUMBER(SEARCH("chị",data_survey!BX686)),
ISNUMBER(SEARCH("anh",data_survey!BX686)),
ISNUMBER(SEARCH("ông bà",data_survey!BX686)),
ISNUMBER(SEARCH("giám hộ",data_survey!BX686))
),1,
IF(OR(
ISNUMBER(SEARCH("bản thân",data_survey!BX686)),
ISNUMBER(SEARCH("tự mình",data_survey!BX686)),
ISNUMBER(SEARCH("tự bản thân",data_survey!BX686)),
ISNUMBER(SEARCH("tiền đi làm",data_survey!BX686)),
ISNUMBER(SEARCH("nghiên cứu khoa học",data_survey!BX686)),
ISNUMBER(SEARCH("một nửa lo",data_survey!BX686))
),2,
IF(OR(
ISNUMBER(SEARCH("học bổng",data_survey!BX686)),
ISNUMBER(SEARCH("giảm học phí",data_survey!BX686)),
ISNUMBER(SEARCH("không cần HP",data_survey!BX686)),
ISNUMBER(SEARCH("sư phạm",data_survey!BX686))
),3,4)))</f>
        <v>1</v>
      </c>
      <c r="R687" s="17">
        <f>data_survey!AN686</f>
        <v>0</v>
      </c>
      <c r="S687" s="17">
        <f>data_survey!AJ686</f>
        <v>0</v>
      </c>
      <c r="T687" s="17">
        <f>data_survey!AJ686</f>
        <v>0</v>
      </c>
      <c r="U687" s="17">
        <f>data_survey!CI686</f>
        <v>0</v>
      </c>
      <c r="V687" s="17">
        <f>data_survey!CG686</f>
        <v>1</v>
      </c>
      <c r="W687" s="17">
        <f>data_survey!CE686</f>
        <v>2</v>
      </c>
      <c r="X687" s="17">
        <f>data_survey!CC686</f>
        <v>2</v>
      </c>
      <c r="Y687" s="17">
        <f>data_survey!CA686</f>
        <v>1</v>
      </c>
      <c r="Z687" s="17">
        <f>data_survey!BN686</f>
        <v>1</v>
      </c>
      <c r="AA687" s="17">
        <f>data_survey!BP686</f>
        <v>0</v>
      </c>
      <c r="AB687" s="17">
        <f>data_survey!BQ686</f>
        <v>1</v>
      </c>
      <c r="AC687" s="17">
        <f>data_survey!BT686</f>
        <v>0</v>
      </c>
      <c r="AD687" s="17">
        <f>data_survey!CU686</f>
        <v>0</v>
      </c>
      <c r="AE687" s="17">
        <f>data_survey!CV686</f>
        <v>1</v>
      </c>
      <c r="AF687" s="17">
        <f>data_survey!CW686</f>
        <v>0</v>
      </c>
      <c r="AG687" s="17">
        <f>data_survey!CO686</f>
        <v>0</v>
      </c>
      <c r="AH687" s="17">
        <f>data_survey!DA686</f>
        <v>0</v>
      </c>
      <c r="AI687" s="17">
        <f>data_survey!DC686</f>
        <v>0</v>
      </c>
      <c r="AJ687" s="17">
        <f>data_survey!DQ686</f>
        <v>1</v>
      </c>
      <c r="AK687" s="17">
        <f>data_survey!DF686</f>
        <v>1</v>
      </c>
      <c r="AL687" s="17">
        <f>if(AK687=1, data_survey!DN686, 0)</f>
        <v>1.5</v>
      </c>
      <c r="AM687" s="17">
        <f>data_survey!CM686</f>
        <v>6</v>
      </c>
      <c r="AN687" s="17">
        <f>data_survey!DH686</f>
        <v>0</v>
      </c>
      <c r="AO687" s="17">
        <f>data_survey!DJ686</f>
        <v>0</v>
      </c>
      <c r="AP687" s="17">
        <f>data_survey!DL686</f>
        <v>0</v>
      </c>
      <c r="AQ687" s="17">
        <f>data_survey!BC686</f>
        <v>2</v>
      </c>
      <c r="AR687" s="17">
        <f>data_survey!BD686</f>
        <v>4</v>
      </c>
      <c r="AS687" s="17">
        <f>data_survey!BE686</f>
        <v>4</v>
      </c>
      <c r="AT687" s="17">
        <f>data_survey!BF686</f>
        <v>2</v>
      </c>
      <c r="AU687" s="17">
        <f>data_survey!BG686</f>
        <v>2</v>
      </c>
      <c r="AV687" s="17">
        <f>data_survey!BH686</f>
        <v>1</v>
      </c>
      <c r="AW687" s="17">
        <f>data_survey!BI686</f>
        <v>1</v>
      </c>
      <c r="AX687" s="17">
        <f>data_survey!AP686</f>
        <v>3</v>
      </c>
      <c r="AY687" s="17">
        <f>data_survey!AQ686</f>
        <v>4</v>
      </c>
      <c r="AZ687" s="17">
        <f>data_survey!AR686</f>
        <v>1</v>
      </c>
      <c r="BA687" s="17">
        <f>data_survey!AS686</f>
        <v>2</v>
      </c>
      <c r="BB687" s="17">
        <f>data_survey!AT686</f>
        <v>1</v>
      </c>
      <c r="BC687" s="17">
        <f>data_survey!AU686</f>
        <v>4</v>
      </c>
      <c r="BD687" s="17">
        <f>data_survey!AV686</f>
        <v>2</v>
      </c>
      <c r="BE687" s="17">
        <f>data_survey!AW686</f>
        <v>2</v>
      </c>
      <c r="BF687" s="17">
        <f>data_survey!AX686</f>
        <v>1</v>
      </c>
      <c r="BG687" s="17"/>
    </row>
    <row r="688">
      <c r="A688" s="17">
        <f>if(data_survey!C687="Nam", 0, 1)</f>
        <v>1</v>
      </c>
      <c r="B688" s="17">
        <f>IFERROR(__xludf.DUMMYFUNCTION("LET(
  t, LOWER(TRIM(data_survey!E687)),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88" s="17">
        <f>IFERROR(__xludf.DUMMYFUNCTION("LET(
  t, LOWER(TRIM(data_survey!G687)),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88" s="17">
        <f>IFERROR(__xludf.DUMMYFUNCTION("LET(
  text, LOWER(data_survey!I687),
  IFERROR(
    IFS(
      REGEXMATCH(text,""ở cùng gia đình|ở trọ cùng gia đình""), 0,
      REGEXMATCH(text,""thuê trọ""), 1,
      REGEXMATCH(text,""ở ktx""), 2,
      REGEXMATCH(text,""có nhà tại khu vực đang học|c"&amp;"ó nhà|ở riêng tại chung cư""), 3,
      REGEXMATCH(text,""ở nhà người quen""), 4
    ),
  -1)
)"),0.0)</f>
        <v>0</v>
      </c>
      <c r="E688" s="17">
        <f>IFERROR(__xludf.DUMMYFUNCTION("LET(
  t, LOWER(TRIM(data_survey!K687)),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88" s="17">
        <f>IFERROR(__xludf.DUMMYFUNCTION("LET(
  t, LOWER(TRIM(data_survey!M687)),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88" s="17">
        <f>if(data_survey!O687="Có", 1, 0)</f>
        <v>1</v>
      </c>
      <c r="H688" s="17">
        <f>if(data_survey!R687="", 0, data_survey!R687)</f>
        <v>1</v>
      </c>
      <c r="I688" s="17">
        <f>data_survey!W687</f>
        <v>15</v>
      </c>
      <c r="J688" s="17">
        <f>if(data_survey!AF687="Không áp lực", 0, if(data_survey!AF687="Có chút áp lực", 1, if(data_survey!AF687="Áp lực nhiều", 2, 3)))</f>
        <v>3</v>
      </c>
      <c r="K688" s="17">
        <f>SWITCH(data_survey!AG687,
 "Không ảnh hưởng",0,
 "Có chút ảnh hưởng",1,
 "Ảnh hưởng nhiều",2,
 "Ảnh hưởng rất nhiều",3)</f>
        <v>2</v>
      </c>
      <c r="L688" s="17">
        <f>SWITCH(data_survey!AD687,
 "Không",0,
 "Có một chút",1,
 "Rất lo lắng",2)</f>
        <v>1</v>
      </c>
      <c r="M688" s="17">
        <f>SWITCH(data_survey!AE687,
 "Không",0,
 "Có một chút",1,
 "Nhiều",2)</f>
        <v>0</v>
      </c>
      <c r="N688" s="17">
        <f>data_survey!BV687</f>
        <v>1</v>
      </c>
      <c r="O688" s="17">
        <f>SWITCH(data_survey!BY687,
 "Không",0,
 "Có",1,
 "Nhiều",2)</f>
        <v>1</v>
      </c>
      <c r="P688" s="17">
        <f>if(data_survey!BW687="Không", 0, 1)</f>
        <v>1</v>
      </c>
      <c r="Q688" s="17">
        <f>IF(OR(
ISNUMBER(SEARCH("cha",data_survey!BX687)),
ISNUMBER(SEARCH("mẹ",data_survey!BX687)),
ISNUMBER(SEARCH("ba mẹ",data_survey!BX687)),
ISNUMBER(SEARCH("bame",data_survey!BX687)),
ISNUMBER(SEARCH("gia đình",data_survey!BX687)),
ISNUMBER(SEARCH("chị",data_survey!BX687)),
ISNUMBER(SEARCH("anh",data_survey!BX687)),
ISNUMBER(SEARCH("ông bà",data_survey!BX687)),
ISNUMBER(SEARCH("giám hộ",data_survey!BX687))
),1,
IF(OR(
ISNUMBER(SEARCH("bản thân",data_survey!BX687)),
ISNUMBER(SEARCH("tự mình",data_survey!BX687)),
ISNUMBER(SEARCH("tự bản thân",data_survey!BX687)),
ISNUMBER(SEARCH("tiền đi làm",data_survey!BX687)),
ISNUMBER(SEARCH("nghiên cứu khoa học",data_survey!BX687)),
ISNUMBER(SEARCH("một nửa lo",data_survey!BX687))
),2,
IF(OR(
ISNUMBER(SEARCH("học bổng",data_survey!BX687)),
ISNUMBER(SEARCH("giảm học phí",data_survey!BX687)),
ISNUMBER(SEARCH("không cần HP",data_survey!BX687)),
ISNUMBER(SEARCH("sư phạm",data_survey!BX687))
),3,4)))</f>
        <v>4</v>
      </c>
      <c r="R688" s="17">
        <f>data_survey!AN687</f>
        <v>0</v>
      </c>
      <c r="S688" s="17">
        <f>data_survey!AJ687</f>
        <v>3</v>
      </c>
      <c r="T688" s="17">
        <f>data_survey!AJ687</f>
        <v>3</v>
      </c>
      <c r="U688" s="17">
        <f>data_survey!CI687</f>
        <v>2</v>
      </c>
      <c r="V688" s="17">
        <f>data_survey!CG687</f>
        <v>1</v>
      </c>
      <c r="W688" s="17">
        <f>data_survey!CE687</f>
        <v>1</v>
      </c>
      <c r="X688" s="17">
        <f>data_survey!CC687</f>
        <v>2</v>
      </c>
      <c r="Y688" s="17">
        <f>data_survey!CA687</f>
        <v>1</v>
      </c>
      <c r="Z688" s="17">
        <f>data_survey!BN687</f>
        <v>4</v>
      </c>
      <c r="AA688" s="17">
        <f>data_survey!BP687</f>
        <v>0</v>
      </c>
      <c r="AB688" s="17">
        <f>data_survey!BQ687</f>
        <v>3</v>
      </c>
      <c r="AC688" s="17">
        <f>data_survey!BT687</f>
        <v>1</v>
      </c>
      <c r="AD688" s="17">
        <f>data_survey!CU687</f>
        <v>1</v>
      </c>
      <c r="AE688" s="17">
        <f>data_survey!CV687</f>
        <v>1</v>
      </c>
      <c r="AF688" s="17">
        <f>data_survey!CW687</f>
        <v>1</v>
      </c>
      <c r="AG688" s="17">
        <f>data_survey!CO687</f>
        <v>1</v>
      </c>
      <c r="AH688" s="17">
        <f>data_survey!DA687</f>
        <v>0</v>
      </c>
      <c r="AI688" s="17">
        <f>data_survey!DC687</f>
        <v>0</v>
      </c>
      <c r="AJ688" s="17">
        <f>data_survey!DQ687</f>
        <v>0</v>
      </c>
      <c r="AK688" s="17">
        <f>data_survey!DF687</f>
        <v>0</v>
      </c>
      <c r="AL688" s="17">
        <f>if(AK688=1, data_survey!DN687, 0)</f>
        <v>0</v>
      </c>
      <c r="AM688" s="17">
        <f>data_survey!CM687</f>
        <v>6</v>
      </c>
      <c r="AN688" s="17">
        <f>data_survey!DH687</f>
        <v>0</v>
      </c>
      <c r="AO688" s="17">
        <f>data_survey!DJ687</f>
        <v>1</v>
      </c>
      <c r="AP688" s="17">
        <f>data_survey!DL687</f>
        <v>1</v>
      </c>
      <c r="AQ688" s="17">
        <f>data_survey!BC687</f>
        <v>3</v>
      </c>
      <c r="AR688" s="17">
        <f>data_survey!BD687</f>
        <v>3</v>
      </c>
      <c r="AS688" s="17">
        <f>data_survey!BE687</f>
        <v>3</v>
      </c>
      <c r="AT688" s="17">
        <f>data_survey!BF687</f>
        <v>4</v>
      </c>
      <c r="AU688" s="17">
        <f>data_survey!BG687</f>
        <v>4</v>
      </c>
      <c r="AV688" s="17">
        <f>data_survey!BH687</f>
        <v>4</v>
      </c>
      <c r="AW688" s="17">
        <f>data_survey!BI687</f>
        <v>4</v>
      </c>
      <c r="AX688" s="17">
        <f>data_survey!AP687</f>
        <v>4</v>
      </c>
      <c r="AY688" s="17">
        <f>data_survey!AQ687</f>
        <v>2</v>
      </c>
      <c r="AZ688" s="17">
        <f>data_survey!AR687</f>
        <v>3</v>
      </c>
      <c r="BA688" s="17">
        <f>data_survey!AS687</f>
        <v>4</v>
      </c>
      <c r="BB688" s="17">
        <f>data_survey!AT687</f>
        <v>3</v>
      </c>
      <c r="BC688" s="17">
        <f>data_survey!AU687</f>
        <v>4</v>
      </c>
      <c r="BD688" s="17">
        <f>data_survey!AV687</f>
        <v>2</v>
      </c>
      <c r="BE688" s="17">
        <f>data_survey!AW687</f>
        <v>2</v>
      </c>
      <c r="BF688" s="17">
        <f>data_survey!AX687</f>
        <v>1</v>
      </c>
      <c r="BG688" s="17"/>
    </row>
    <row r="689">
      <c r="A689" s="17">
        <f>if(data_survey!C688="Nam", 0, 1)</f>
        <v>1</v>
      </c>
      <c r="B689" s="17">
        <f>IFERROR(__xludf.DUMMYFUNCTION("LET(
  t, LOWER(TRIM(data_survey!E688)),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689" s="17">
        <f>IFERROR(__xludf.DUMMYFUNCTION("LET(
  t, LOWER(TRIM(data_survey!G688)),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89" s="17">
        <f>IFERROR(__xludf.DUMMYFUNCTION("LET(
  text, LOWER(data_survey!I688),
  IFERROR(
    IFS(
      REGEXMATCH(text,""ở cùng gia đình|ở trọ cùng gia đình""), 0,
      REGEXMATCH(text,""thuê trọ""), 1,
      REGEXMATCH(text,""ở ktx""), 2,
      REGEXMATCH(text,""có nhà tại khu vực đang học|c"&amp;"ó nhà|ở riêng tại chung cư""), 3,
      REGEXMATCH(text,""ở nhà người quen""), 4
    ),
  -1)
)"),0.0)</f>
        <v>0</v>
      </c>
      <c r="E689" s="17">
        <f>IFERROR(__xludf.DUMMYFUNCTION("LET(
  t, LOWER(TRIM(data_survey!K688)),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89" s="17">
        <f>IFERROR(__xludf.DUMMYFUNCTION("LET(
  t, LOWER(TRIM(data_survey!M688)),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89" s="17">
        <f>if(data_survey!O688="Có", 1, 0)</f>
        <v>0</v>
      </c>
      <c r="H689" s="17">
        <f>if(data_survey!R688="", 0, data_survey!R688)</f>
        <v>0</v>
      </c>
      <c r="I689" s="17">
        <f>data_survey!W688</f>
        <v>0</v>
      </c>
      <c r="J689" s="17">
        <f>if(data_survey!AF688="Không áp lực", 0, if(data_survey!AF688="Có chút áp lực", 1, if(data_survey!AF688="Áp lực nhiều", 2, 3)))</f>
        <v>3</v>
      </c>
      <c r="K689" s="17">
        <f>SWITCH(data_survey!AG688,
 "Không ảnh hưởng",0,
 "Có chút ảnh hưởng",1,
 "Ảnh hưởng nhiều",2,
 "Ảnh hưởng rất nhiều",3)</f>
        <v>1</v>
      </c>
      <c r="L689" s="17">
        <f>SWITCH(data_survey!AD688,
 "Không",0,
 "Có một chút",1,
 "Rất lo lắng",2)</f>
        <v>2</v>
      </c>
      <c r="M689" s="17">
        <f>SWITCH(data_survey!AE688,
 "Không",0,
 "Có một chút",1,
 "Nhiều",2)</f>
        <v>2</v>
      </c>
      <c r="N689" s="17">
        <f>data_survey!BV688</f>
        <v>1</v>
      </c>
      <c r="O689" s="17">
        <f>SWITCH(data_survey!BY688,
 "Không",0,
 "Có",1,
 "Nhiều",2)</f>
        <v>1</v>
      </c>
      <c r="P689" s="17">
        <f>if(data_survey!BW688="Không", 0, 1)</f>
        <v>0</v>
      </c>
      <c r="Q689" s="17">
        <f>IF(OR(
ISNUMBER(SEARCH("cha",data_survey!BX688)),
ISNUMBER(SEARCH("mẹ",data_survey!BX688)),
ISNUMBER(SEARCH("ba mẹ",data_survey!BX688)),
ISNUMBER(SEARCH("bame",data_survey!BX688)),
ISNUMBER(SEARCH("gia đình",data_survey!BX688)),
ISNUMBER(SEARCH("chị",data_survey!BX688)),
ISNUMBER(SEARCH("anh",data_survey!BX688)),
ISNUMBER(SEARCH("ông bà",data_survey!BX688)),
ISNUMBER(SEARCH("giám hộ",data_survey!BX688))
),1,
IF(OR(
ISNUMBER(SEARCH("bản thân",data_survey!BX688)),
ISNUMBER(SEARCH("tự mình",data_survey!BX688)),
ISNUMBER(SEARCH("tự bản thân",data_survey!BX688)),
ISNUMBER(SEARCH("tiền đi làm",data_survey!BX688)),
ISNUMBER(SEARCH("nghiên cứu khoa học",data_survey!BX688)),
ISNUMBER(SEARCH("một nửa lo",data_survey!BX688))
),2,
IF(OR(
ISNUMBER(SEARCH("học bổng",data_survey!BX688)),
ISNUMBER(SEARCH("giảm học phí",data_survey!BX688)),
ISNUMBER(SEARCH("không cần HP",data_survey!BX688)),
ISNUMBER(SEARCH("sư phạm",data_survey!BX688))
),3,4)))</f>
        <v>1</v>
      </c>
      <c r="R689" s="17">
        <f>data_survey!AN688</f>
        <v>0</v>
      </c>
      <c r="S689" s="17">
        <f>data_survey!AJ688</f>
        <v>1</v>
      </c>
      <c r="T689" s="17">
        <f>data_survey!AJ688</f>
        <v>1</v>
      </c>
      <c r="U689" s="17">
        <f>data_survey!CI688</f>
        <v>1</v>
      </c>
      <c r="V689" s="17">
        <f>data_survey!CG688</f>
        <v>1</v>
      </c>
      <c r="W689" s="17">
        <f>data_survey!CE688</f>
        <v>2</v>
      </c>
      <c r="X689" s="17">
        <f>data_survey!CC688</f>
        <v>2</v>
      </c>
      <c r="Y689" s="17">
        <f>data_survey!CA688</f>
        <v>2</v>
      </c>
      <c r="Z689" s="17">
        <f>data_survey!BN688</f>
        <v>1</v>
      </c>
      <c r="AA689" s="17">
        <f>data_survey!BP688</f>
        <v>1</v>
      </c>
      <c r="AB689" s="17">
        <f>data_survey!BQ688</f>
        <v>5</v>
      </c>
      <c r="AC689" s="17">
        <f>data_survey!BT688</f>
        <v>1</v>
      </c>
      <c r="AD689" s="17">
        <f>data_survey!CU688</f>
        <v>0</v>
      </c>
      <c r="AE689" s="17">
        <f>data_survey!CV688</f>
        <v>1</v>
      </c>
      <c r="AF689" s="17">
        <f>data_survey!CW688</f>
        <v>0</v>
      </c>
      <c r="AG689" s="17">
        <f>data_survey!CO688</f>
        <v>0</v>
      </c>
      <c r="AH689" s="17">
        <f>data_survey!DA688</f>
        <v>0</v>
      </c>
      <c r="AI689" s="17">
        <f>data_survey!DC688</f>
        <v>1</v>
      </c>
      <c r="AJ689" s="17">
        <f>data_survey!DQ688</f>
        <v>0</v>
      </c>
      <c r="AK689" s="17">
        <f>data_survey!DF688</f>
        <v>1</v>
      </c>
      <c r="AL689" s="17">
        <f>if(AK689=1, data_survey!DN688, 0)</f>
        <v>1.5</v>
      </c>
      <c r="AM689" s="17">
        <f>data_survey!CM688</f>
        <v>0.33</v>
      </c>
      <c r="AN689" s="17">
        <f>data_survey!DH688</f>
        <v>0</v>
      </c>
      <c r="AO689" s="17">
        <f>data_survey!DJ688</f>
        <v>1</v>
      </c>
      <c r="AP689" s="17">
        <f>data_survey!DL688</f>
        <v>0</v>
      </c>
      <c r="AQ689" s="17">
        <f>data_survey!BC688</f>
        <v>3</v>
      </c>
      <c r="AR689" s="17">
        <f>data_survey!BD688</f>
        <v>2</v>
      </c>
      <c r="AS689" s="17">
        <f>data_survey!BE688</f>
        <v>2</v>
      </c>
      <c r="AT689" s="17">
        <f>data_survey!BF688</f>
        <v>2</v>
      </c>
      <c r="AU689" s="17">
        <f>data_survey!BG688</f>
        <v>1</v>
      </c>
      <c r="AV689" s="17">
        <f>data_survey!BH688</f>
        <v>1</v>
      </c>
      <c r="AW689" s="17">
        <f>data_survey!BI688</f>
        <v>3</v>
      </c>
      <c r="AX689" s="17">
        <f>data_survey!AP688</f>
        <v>3</v>
      </c>
      <c r="AY689" s="17">
        <f>data_survey!AQ688</f>
        <v>3</v>
      </c>
      <c r="AZ689" s="17">
        <f>data_survey!AR688</f>
        <v>1</v>
      </c>
      <c r="BA689" s="17">
        <f>data_survey!AS688</f>
        <v>4</v>
      </c>
      <c r="BB689" s="17">
        <f>data_survey!AT688</f>
        <v>3</v>
      </c>
      <c r="BC689" s="17">
        <f>data_survey!AU688</f>
        <v>4</v>
      </c>
      <c r="BD689" s="17">
        <f>data_survey!AV688</f>
        <v>2</v>
      </c>
      <c r="BE689" s="17">
        <f>data_survey!AW688</f>
        <v>1</v>
      </c>
      <c r="BF689" s="17">
        <f>data_survey!AX688</f>
        <v>2</v>
      </c>
      <c r="BG689" s="17"/>
    </row>
    <row r="690">
      <c r="A690" s="17">
        <f>if(data_survey!C689="Nam", 0, 1)</f>
        <v>1</v>
      </c>
      <c r="B690" s="17">
        <f>IFERROR(__xludf.DUMMYFUNCTION("LET(
  t, LOWER(TRIM(data_survey!E689)),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690" s="17">
        <f>IFERROR(__xludf.DUMMYFUNCTION("LET(
  t, LOWER(TRIM(data_survey!G689)),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90" s="17">
        <f>IFERROR(__xludf.DUMMYFUNCTION("LET(
  text, LOWER(data_survey!I689),
  IFERROR(
    IFS(
      REGEXMATCH(text,""ở cùng gia đình|ở trọ cùng gia đình""), 0,
      REGEXMATCH(text,""thuê trọ""), 1,
      REGEXMATCH(text,""ở ktx""), 2,
      REGEXMATCH(text,""có nhà tại khu vực đang học|c"&amp;"ó nhà|ở riêng tại chung cư""), 3,
      REGEXMATCH(text,""ở nhà người quen""), 4
    ),
  -1)
)"),1.0)</f>
        <v>1</v>
      </c>
      <c r="E690" s="17">
        <f>IFERROR(__xludf.DUMMYFUNCTION("LET(
  t, LOWER(TRIM(data_survey!K689)),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90" s="17">
        <f>IFERROR(__xludf.DUMMYFUNCTION("LET(
  t, LOWER(TRIM(data_survey!M689)),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90" s="17">
        <f>if(data_survey!O689="Có", 1, 0)</f>
        <v>0</v>
      </c>
      <c r="H690" s="17">
        <f>if(data_survey!R689="", 0, data_survey!R689)</f>
        <v>0</v>
      </c>
      <c r="I690" s="17">
        <f>data_survey!W689</f>
        <v>0</v>
      </c>
      <c r="J690" s="17">
        <f>if(data_survey!AF689="Không áp lực", 0, if(data_survey!AF689="Có chút áp lực", 1, if(data_survey!AF689="Áp lực nhiều", 2, 3)))</f>
        <v>1</v>
      </c>
      <c r="K690" s="17">
        <f>SWITCH(data_survey!AG689,
 "Không ảnh hưởng",0,
 "Có chút ảnh hưởng",1,
 "Ảnh hưởng nhiều",2,
 "Ảnh hưởng rất nhiều",3)</f>
        <v>1</v>
      </c>
      <c r="L690" s="17">
        <f>SWITCH(data_survey!AD689,
 "Không",0,
 "Có một chút",1,
 "Rất lo lắng",2)</f>
        <v>1</v>
      </c>
      <c r="M690" s="17">
        <f>SWITCH(data_survey!AE689,
 "Không",0,
 "Có một chút",1,
 "Nhiều",2)</f>
        <v>0</v>
      </c>
      <c r="N690" s="17">
        <f>data_survey!BV689</f>
        <v>3</v>
      </c>
      <c r="O690" s="17">
        <f>SWITCH(data_survey!BY689,
 "Không",0,
 "Có",1,
 "Nhiều",2)</f>
        <v>1</v>
      </c>
      <c r="P690" s="17">
        <f>if(data_survey!BW689="Không", 0, 1)</f>
        <v>1</v>
      </c>
      <c r="Q690" s="17">
        <f>IF(OR(
ISNUMBER(SEARCH("cha",data_survey!BX689)),
ISNUMBER(SEARCH("mẹ",data_survey!BX689)),
ISNUMBER(SEARCH("ba mẹ",data_survey!BX689)),
ISNUMBER(SEARCH("bame",data_survey!BX689)),
ISNUMBER(SEARCH("gia đình",data_survey!BX689)),
ISNUMBER(SEARCH("chị",data_survey!BX689)),
ISNUMBER(SEARCH("anh",data_survey!BX689)),
ISNUMBER(SEARCH("ông bà",data_survey!BX689)),
ISNUMBER(SEARCH("giám hộ",data_survey!BX689))
),1,
IF(OR(
ISNUMBER(SEARCH("bản thân",data_survey!BX689)),
ISNUMBER(SEARCH("tự mình",data_survey!BX689)),
ISNUMBER(SEARCH("tự bản thân",data_survey!BX689)),
ISNUMBER(SEARCH("tiền đi làm",data_survey!BX689)),
ISNUMBER(SEARCH("nghiên cứu khoa học",data_survey!BX689)),
ISNUMBER(SEARCH("một nửa lo",data_survey!BX689))
),2,
IF(OR(
ISNUMBER(SEARCH("học bổng",data_survey!BX689)),
ISNUMBER(SEARCH("giảm học phí",data_survey!BX689)),
ISNUMBER(SEARCH("không cần HP",data_survey!BX689)),
ISNUMBER(SEARCH("sư phạm",data_survey!BX689))
),3,4)))</f>
        <v>4</v>
      </c>
      <c r="R690" s="17">
        <f>data_survey!AN689</f>
        <v>0</v>
      </c>
      <c r="S690" s="17">
        <f>data_survey!AJ689</f>
        <v>1</v>
      </c>
      <c r="T690" s="17">
        <f>data_survey!AJ689</f>
        <v>1</v>
      </c>
      <c r="U690" s="17">
        <f>data_survey!CI689</f>
        <v>0</v>
      </c>
      <c r="V690" s="17">
        <f>data_survey!CG689</f>
        <v>0</v>
      </c>
      <c r="W690" s="17">
        <f>data_survey!CE689</f>
        <v>0</v>
      </c>
      <c r="X690" s="17">
        <f>data_survey!CC689</f>
        <v>1</v>
      </c>
      <c r="Y690" s="17">
        <f>data_survey!CA689</f>
        <v>1</v>
      </c>
      <c r="Z690" s="17">
        <f>data_survey!BN689</f>
        <v>2</v>
      </c>
      <c r="AA690" s="17">
        <f>data_survey!BP689</f>
        <v>0</v>
      </c>
      <c r="AB690" s="17">
        <f>data_survey!BQ689</f>
        <v>1</v>
      </c>
      <c r="AC690" s="17">
        <f>data_survey!BT689</f>
        <v>1</v>
      </c>
      <c r="AD690" s="17">
        <f>data_survey!CU689</f>
        <v>1</v>
      </c>
      <c r="AE690" s="17">
        <f>data_survey!CV689</f>
        <v>0</v>
      </c>
      <c r="AF690" s="17">
        <f>data_survey!CW689</f>
        <v>0</v>
      </c>
      <c r="AG690" s="17">
        <f>data_survey!CO689</f>
        <v>0</v>
      </c>
      <c r="AH690" s="17">
        <f>data_survey!DA689</f>
        <v>0</v>
      </c>
      <c r="AI690" s="17">
        <f>data_survey!DC689</f>
        <v>0</v>
      </c>
      <c r="AJ690" s="17">
        <f>data_survey!DQ689</f>
        <v>0</v>
      </c>
      <c r="AK690" s="17">
        <f>data_survey!DF689</f>
        <v>1</v>
      </c>
      <c r="AL690" s="17" t="str">
        <f>if(AK690=1, data_survey!DN689, 0)</f>
        <v/>
      </c>
      <c r="AM690" s="17">
        <f>data_survey!CM689</f>
        <v>0.75</v>
      </c>
      <c r="AN690" s="17">
        <f>data_survey!DH689</f>
        <v>0</v>
      </c>
      <c r="AO690" s="17">
        <f>data_survey!DJ689</f>
        <v>0</v>
      </c>
      <c r="AP690" s="17">
        <f>data_survey!DL689</f>
        <v>0</v>
      </c>
      <c r="AQ690" s="17">
        <f>data_survey!BC689</f>
        <v>2</v>
      </c>
      <c r="AR690" s="17">
        <f>data_survey!BD689</f>
        <v>1</v>
      </c>
      <c r="AS690" s="17">
        <f>data_survey!BE689</f>
        <v>2</v>
      </c>
      <c r="AT690" s="17">
        <f>data_survey!BF689</f>
        <v>1</v>
      </c>
      <c r="AU690" s="17">
        <f>data_survey!BG689</f>
        <v>2</v>
      </c>
      <c r="AV690" s="17">
        <f>data_survey!BH689</f>
        <v>1</v>
      </c>
      <c r="AW690" s="17">
        <f>data_survey!BI689</f>
        <v>1</v>
      </c>
      <c r="AX690" s="17">
        <f>data_survey!AP689</f>
        <v>2</v>
      </c>
      <c r="AY690" s="17">
        <f>data_survey!AQ689</f>
        <v>1</v>
      </c>
      <c r="AZ690" s="17">
        <f>data_survey!AR689</f>
        <v>1</v>
      </c>
      <c r="BA690" s="17">
        <f>data_survey!AS689</f>
        <v>2</v>
      </c>
      <c r="BB690" s="17">
        <f>data_survey!AT689</f>
        <v>1</v>
      </c>
      <c r="BC690" s="17">
        <f>data_survey!AU689</f>
        <v>2</v>
      </c>
      <c r="BD690" s="17">
        <f>data_survey!AV689</f>
        <v>1</v>
      </c>
      <c r="BE690" s="17">
        <f>data_survey!AW689</f>
        <v>1</v>
      </c>
      <c r="BF690" s="17">
        <f>data_survey!AX689</f>
        <v>1</v>
      </c>
      <c r="BG690" s="17"/>
    </row>
    <row r="691">
      <c r="A691" s="17">
        <f>if(data_survey!C690="Nam", 0, 1)</f>
        <v>0</v>
      </c>
      <c r="B691" s="17">
        <f>IFERROR(__xludf.DUMMYFUNCTION("LET(
  t, LOWER(TRIM(data_survey!E690)),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91" s="17">
        <f>IFERROR(__xludf.DUMMYFUNCTION("LET(
  t, LOWER(TRIM(data_survey!G690)),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91" s="17">
        <f>IFERROR(__xludf.DUMMYFUNCTION("LET(
  text, LOWER(data_survey!I690),
  IFERROR(
    IFS(
      REGEXMATCH(text,""ở cùng gia đình|ở trọ cùng gia đình""), 0,
      REGEXMATCH(text,""thuê trọ""), 1,
      REGEXMATCH(text,""ở ktx""), 2,
      REGEXMATCH(text,""có nhà tại khu vực đang học|c"&amp;"ó nhà|ở riêng tại chung cư""), 3,
      REGEXMATCH(text,""ở nhà người quen""), 4
    ),
  -1)
)"),1.0)</f>
        <v>1</v>
      </c>
      <c r="E691" s="17">
        <f>IFERROR(__xludf.DUMMYFUNCTION("LET(
  t, LOWER(TRIM(data_survey!K690)),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91" s="17">
        <f>IFERROR(__xludf.DUMMYFUNCTION("LET(
  t, LOWER(TRIM(data_survey!M690)),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91" s="17">
        <f>if(data_survey!O690="Có", 1, 0)</f>
        <v>0</v>
      </c>
      <c r="H691" s="17">
        <f>if(data_survey!R690="", 0, data_survey!R690)</f>
        <v>0</v>
      </c>
      <c r="I691" s="17">
        <f>data_survey!W690</f>
        <v>0</v>
      </c>
      <c r="J691" s="17">
        <f>if(data_survey!AF690="Không áp lực", 0, if(data_survey!AF690="Có chút áp lực", 1, if(data_survey!AF690="Áp lực nhiều", 2, 3)))</f>
        <v>1</v>
      </c>
      <c r="K691" s="17">
        <f>SWITCH(data_survey!AG690,
 "Không ảnh hưởng",0,
 "Có chút ảnh hưởng",1,
 "Ảnh hưởng nhiều",2,
 "Ảnh hưởng rất nhiều",3)</f>
        <v>1</v>
      </c>
      <c r="L691" s="17">
        <f>SWITCH(data_survey!AD690,
 "Không",0,
 "Có một chút",1,
 "Rất lo lắng",2)</f>
        <v>2</v>
      </c>
      <c r="M691" s="17">
        <f>SWITCH(data_survey!AE690,
 "Không",0,
 "Có một chút",1,
 "Nhiều",2)</f>
        <v>0</v>
      </c>
      <c r="N691" s="17">
        <f>data_survey!BV690</f>
        <v>3</v>
      </c>
      <c r="O691" s="17">
        <f>SWITCH(data_survey!BY690,
 "Không",0,
 "Có",1,
 "Nhiều",2)</f>
        <v>0</v>
      </c>
      <c r="P691" s="17">
        <f>if(data_survey!BW690="Không", 0, 1)</f>
        <v>0</v>
      </c>
      <c r="Q691" s="17">
        <f>IF(OR(
ISNUMBER(SEARCH("cha",data_survey!BX690)),
ISNUMBER(SEARCH("mẹ",data_survey!BX690)),
ISNUMBER(SEARCH("ba mẹ",data_survey!BX690)),
ISNUMBER(SEARCH("bame",data_survey!BX690)),
ISNUMBER(SEARCH("gia đình",data_survey!BX690)),
ISNUMBER(SEARCH("chị",data_survey!BX690)),
ISNUMBER(SEARCH("anh",data_survey!BX690)),
ISNUMBER(SEARCH("ông bà",data_survey!BX690)),
ISNUMBER(SEARCH("giám hộ",data_survey!BX690))
),1,
IF(OR(
ISNUMBER(SEARCH("bản thân",data_survey!BX690)),
ISNUMBER(SEARCH("tự mình",data_survey!BX690)),
ISNUMBER(SEARCH("tự bản thân",data_survey!BX690)),
ISNUMBER(SEARCH("tiền đi làm",data_survey!BX690)),
ISNUMBER(SEARCH("nghiên cứu khoa học",data_survey!BX690)),
ISNUMBER(SEARCH("một nửa lo",data_survey!BX690))
),2,
IF(OR(
ISNUMBER(SEARCH("học bổng",data_survey!BX690)),
ISNUMBER(SEARCH("giảm học phí",data_survey!BX690)),
ISNUMBER(SEARCH("không cần HP",data_survey!BX690)),
ISNUMBER(SEARCH("sư phạm",data_survey!BX690))
),3,4)))</f>
        <v>1</v>
      </c>
      <c r="R691" s="17">
        <f>data_survey!AN690</f>
        <v>0</v>
      </c>
      <c r="S691" s="17">
        <f>data_survey!AJ690</f>
        <v>0</v>
      </c>
      <c r="T691" s="17">
        <f>data_survey!AJ690</f>
        <v>0</v>
      </c>
      <c r="U691" s="17">
        <f>data_survey!CI690</f>
        <v>1</v>
      </c>
      <c r="V691" s="17">
        <f>data_survey!CG690</f>
        <v>1</v>
      </c>
      <c r="W691" s="17">
        <f>data_survey!CE690</f>
        <v>1</v>
      </c>
      <c r="X691" s="17">
        <f>data_survey!CC690</f>
        <v>2</v>
      </c>
      <c r="Y691" s="17">
        <f>data_survey!CA690</f>
        <v>1</v>
      </c>
      <c r="Z691" s="17">
        <f>data_survey!BN690</f>
        <v>3</v>
      </c>
      <c r="AA691" s="17">
        <f>data_survey!BP690</f>
        <v>1</v>
      </c>
      <c r="AB691" s="17">
        <f>data_survey!BQ690</f>
        <v>2</v>
      </c>
      <c r="AC691" s="17">
        <f>data_survey!BT690</f>
        <v>0</v>
      </c>
      <c r="AD691" s="17">
        <f>data_survey!CU690</f>
        <v>0</v>
      </c>
      <c r="AE691" s="17">
        <f>data_survey!CV690</f>
        <v>0</v>
      </c>
      <c r="AF691" s="17">
        <f>data_survey!CW690</f>
        <v>0</v>
      </c>
      <c r="AG691" s="17">
        <f>data_survey!CO690</f>
        <v>0</v>
      </c>
      <c r="AH691" s="17">
        <f>data_survey!DA690</f>
        <v>0</v>
      </c>
      <c r="AI691" s="17">
        <f>data_survey!DC690</f>
        <v>0</v>
      </c>
      <c r="AJ691" s="17">
        <f>data_survey!DQ690</f>
        <v>0</v>
      </c>
      <c r="AK691" s="17">
        <f>data_survey!DF690</f>
        <v>0</v>
      </c>
      <c r="AL691" s="17">
        <f>if(AK691=1, data_survey!DN690, 0)</f>
        <v>0</v>
      </c>
      <c r="AM691" s="17">
        <f>data_survey!CM690</f>
        <v>1.5</v>
      </c>
      <c r="AN691" s="17">
        <f>data_survey!DH690</f>
        <v>0</v>
      </c>
      <c r="AO691" s="17">
        <f>data_survey!DJ690</f>
        <v>0</v>
      </c>
      <c r="AP691" s="17">
        <f>data_survey!DL690</f>
        <v>0</v>
      </c>
      <c r="AQ691" s="17">
        <f>data_survey!BC690</f>
        <v>2</v>
      </c>
      <c r="AR691" s="17">
        <f>data_survey!BD690</f>
        <v>2</v>
      </c>
      <c r="AS691" s="17">
        <f>data_survey!BE690</f>
        <v>2</v>
      </c>
      <c r="AT691" s="17">
        <f>data_survey!BF690</f>
        <v>1</v>
      </c>
      <c r="AU691" s="17">
        <f>data_survey!BG690</f>
        <v>2</v>
      </c>
      <c r="AV691" s="17">
        <f>data_survey!BH690</f>
        <v>1</v>
      </c>
      <c r="AW691" s="17">
        <f>data_survey!BI690</f>
        <v>1</v>
      </c>
      <c r="AX691" s="17">
        <f>data_survey!AP690</f>
        <v>2</v>
      </c>
      <c r="AY691" s="17">
        <f>data_survey!AQ690</f>
        <v>1</v>
      </c>
      <c r="AZ691" s="17">
        <f>data_survey!AR690</f>
        <v>3</v>
      </c>
      <c r="BA691" s="17">
        <f>data_survey!AS690</f>
        <v>2</v>
      </c>
      <c r="BB691" s="17">
        <f>data_survey!AT690</f>
        <v>1</v>
      </c>
      <c r="BC691" s="17">
        <f>data_survey!AU690</f>
        <v>2</v>
      </c>
      <c r="BD691" s="17">
        <f>data_survey!AV690</f>
        <v>3</v>
      </c>
      <c r="BE691" s="17">
        <f>data_survey!AW690</f>
        <v>2</v>
      </c>
      <c r="BF691" s="17">
        <f>data_survey!AX690</f>
        <v>1</v>
      </c>
      <c r="BG691" s="17"/>
    </row>
    <row r="692">
      <c r="A692" s="17">
        <f>if(data_survey!C691="Nam", 0, 1)</f>
        <v>1</v>
      </c>
      <c r="B692" s="17">
        <f>IFERROR(__xludf.DUMMYFUNCTION("LET(
  t, LOWER(TRIM(data_survey!E691)),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692" s="17">
        <f>IFERROR(__xludf.DUMMYFUNCTION("LET(
  t, LOWER(TRIM(data_survey!G691)),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92" s="17">
        <f>IFERROR(__xludf.DUMMYFUNCTION("LET(
  text, LOWER(data_survey!I691),
  IFERROR(
    IFS(
      REGEXMATCH(text,""ở cùng gia đình|ở trọ cùng gia đình""), 0,
      REGEXMATCH(text,""thuê trọ""), 1,
      REGEXMATCH(text,""ở ktx""), 2,
      REGEXMATCH(text,""có nhà tại khu vực đang học|c"&amp;"ó nhà|ở riêng tại chung cư""), 3,
      REGEXMATCH(text,""ở nhà người quen""), 4
    ),
  -1)
)"),1.0)</f>
        <v>1</v>
      </c>
      <c r="E692" s="17">
        <f>IFERROR(__xludf.DUMMYFUNCTION("LET(
  t, LOWER(TRIM(data_survey!K691)),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92" s="17">
        <f>IFERROR(__xludf.DUMMYFUNCTION("LET(
  t, LOWER(TRIM(data_survey!M691)),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92" s="17">
        <f>if(data_survey!O691="Có", 1, 0)</f>
        <v>1</v>
      </c>
      <c r="H692" s="17">
        <f>if(data_survey!R691="", 0, data_survey!R691)</f>
        <v>1</v>
      </c>
      <c r="I692" s="17">
        <f>data_survey!W691</f>
        <v>6</v>
      </c>
      <c r="J692" s="17">
        <f>if(data_survey!AF691="Không áp lực", 0, if(data_survey!AF691="Có chút áp lực", 1, if(data_survey!AF691="Áp lực nhiều", 2, 3)))</f>
        <v>1</v>
      </c>
      <c r="K692" s="17">
        <f>SWITCH(data_survey!AG691,
 "Không ảnh hưởng",0,
 "Có chút ảnh hưởng",1,
 "Ảnh hưởng nhiều",2,
 "Ảnh hưởng rất nhiều",3)</f>
        <v>1</v>
      </c>
      <c r="L692" s="17">
        <f>SWITCH(data_survey!AD691,
 "Không",0,
 "Có một chút",1,
 "Rất lo lắng",2)</f>
        <v>1</v>
      </c>
      <c r="M692" s="17">
        <f>SWITCH(data_survey!AE691,
 "Không",0,
 "Có một chút",1,
 "Nhiều",2)</f>
        <v>0</v>
      </c>
      <c r="N692" s="17">
        <f>data_survey!BV691</f>
        <v>3</v>
      </c>
      <c r="O692" s="17">
        <f>SWITCH(data_survey!BY691,
 "Không",0,
 "Có",1,
 "Nhiều",2)</f>
        <v>1</v>
      </c>
      <c r="P692" s="17">
        <f>if(data_survey!BW691="Không", 0, 1)</f>
        <v>0</v>
      </c>
      <c r="Q692" s="17">
        <f>IF(OR(
ISNUMBER(SEARCH("cha",data_survey!BX691)),
ISNUMBER(SEARCH("mẹ",data_survey!BX691)),
ISNUMBER(SEARCH("ba mẹ",data_survey!BX691)),
ISNUMBER(SEARCH("bame",data_survey!BX691)),
ISNUMBER(SEARCH("gia đình",data_survey!BX691)),
ISNUMBER(SEARCH("chị",data_survey!BX691)),
ISNUMBER(SEARCH("anh",data_survey!BX691)),
ISNUMBER(SEARCH("ông bà",data_survey!BX691)),
ISNUMBER(SEARCH("giám hộ",data_survey!BX691))
),1,
IF(OR(
ISNUMBER(SEARCH("bản thân",data_survey!BX691)),
ISNUMBER(SEARCH("tự mình",data_survey!BX691)),
ISNUMBER(SEARCH("tự bản thân",data_survey!BX691)),
ISNUMBER(SEARCH("tiền đi làm",data_survey!BX691)),
ISNUMBER(SEARCH("nghiên cứu khoa học",data_survey!BX691)),
ISNUMBER(SEARCH("một nửa lo",data_survey!BX691))
),2,
IF(OR(
ISNUMBER(SEARCH("học bổng",data_survey!BX691)),
ISNUMBER(SEARCH("giảm học phí",data_survey!BX691)),
ISNUMBER(SEARCH("không cần HP",data_survey!BX691)),
ISNUMBER(SEARCH("sư phạm",data_survey!BX691))
),3,4)))</f>
        <v>1</v>
      </c>
      <c r="R692" s="17">
        <f>data_survey!AN691</f>
        <v>0</v>
      </c>
      <c r="S692" s="17">
        <f>data_survey!AJ691</f>
        <v>0</v>
      </c>
      <c r="T692" s="17">
        <f>data_survey!AJ691</f>
        <v>0</v>
      </c>
      <c r="U692" s="17">
        <f>data_survey!CI691</f>
        <v>2</v>
      </c>
      <c r="V692" s="17">
        <f>data_survey!CG691</f>
        <v>2</v>
      </c>
      <c r="W692" s="17">
        <f>data_survey!CE691</f>
        <v>0</v>
      </c>
      <c r="X692" s="17">
        <f>data_survey!CC691</f>
        <v>1</v>
      </c>
      <c r="Y692" s="17">
        <f>data_survey!CA691</f>
        <v>1</v>
      </c>
      <c r="Z692" s="17">
        <f>data_survey!BN691</f>
        <v>2</v>
      </c>
      <c r="AA692" s="17">
        <f>data_survey!BP691</f>
        <v>0</v>
      </c>
      <c r="AB692" s="17">
        <f>data_survey!BQ691</f>
        <v>1</v>
      </c>
      <c r="AC692" s="17">
        <f>data_survey!BT691</f>
        <v>0</v>
      </c>
      <c r="AD692" s="17">
        <f>data_survey!CU691</f>
        <v>0</v>
      </c>
      <c r="AE692" s="17">
        <f>data_survey!CV691</f>
        <v>0</v>
      </c>
      <c r="AF692" s="17">
        <f>data_survey!CW691</f>
        <v>0</v>
      </c>
      <c r="AG692" s="17">
        <f>data_survey!CO691</f>
        <v>0</v>
      </c>
      <c r="AH692" s="17">
        <f>data_survey!DA691</f>
        <v>0</v>
      </c>
      <c r="AI692" s="17">
        <f>data_survey!DC691</f>
        <v>1</v>
      </c>
      <c r="AJ692" s="17">
        <f>data_survey!DQ691</f>
        <v>0</v>
      </c>
      <c r="AK692" s="17">
        <f>data_survey!DF691</f>
        <v>1</v>
      </c>
      <c r="AL692" s="17">
        <f>if(AK692=1, data_survey!DN691, 0)</f>
        <v>5</v>
      </c>
      <c r="AM692" s="17">
        <f>data_survey!CM691</f>
        <v>6</v>
      </c>
      <c r="AN692" s="17">
        <f>data_survey!DH691</f>
        <v>1</v>
      </c>
      <c r="AO692" s="17">
        <f>data_survey!DJ691</f>
        <v>0</v>
      </c>
      <c r="AP692" s="17">
        <f>data_survey!DL691</f>
        <v>0</v>
      </c>
      <c r="AQ692" s="17">
        <f>data_survey!BC691</f>
        <v>1</v>
      </c>
      <c r="AR692" s="17">
        <f>data_survey!BD691</f>
        <v>1</v>
      </c>
      <c r="AS692" s="17">
        <f>data_survey!BE691</f>
        <v>3</v>
      </c>
      <c r="AT692" s="17">
        <f>data_survey!BF691</f>
        <v>2</v>
      </c>
      <c r="AU692" s="17">
        <f>data_survey!BG691</f>
        <v>3</v>
      </c>
      <c r="AV692" s="17">
        <f>data_survey!BH691</f>
        <v>1</v>
      </c>
      <c r="AW692" s="17">
        <f>data_survey!BI691</f>
        <v>2</v>
      </c>
      <c r="AX692" s="17">
        <f>data_survey!AP691</f>
        <v>2</v>
      </c>
      <c r="AY692" s="17">
        <f>data_survey!AQ691</f>
        <v>2</v>
      </c>
      <c r="AZ692" s="17">
        <f>data_survey!AR691</f>
        <v>3</v>
      </c>
      <c r="BA692" s="17">
        <f>data_survey!AS691</f>
        <v>2</v>
      </c>
      <c r="BB692" s="17">
        <f>data_survey!AT691</f>
        <v>1</v>
      </c>
      <c r="BC692" s="17">
        <f>data_survey!AU691</f>
        <v>3</v>
      </c>
      <c r="BD692" s="17">
        <f>data_survey!AV691</f>
        <v>1</v>
      </c>
      <c r="BE692" s="17">
        <f>data_survey!AW691</f>
        <v>1</v>
      </c>
      <c r="BF692" s="17">
        <f>data_survey!AX691</f>
        <v>4</v>
      </c>
      <c r="BG692" s="17"/>
    </row>
    <row r="693">
      <c r="A693" s="17">
        <f>if(data_survey!C692="Nam", 0, 1)</f>
        <v>1</v>
      </c>
      <c r="B693" s="17">
        <f>IFERROR(__xludf.DUMMYFUNCTION("LET(
  t, LOWER(TRIM(data_survey!E692)),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93" s="17">
        <f>IFERROR(__xludf.DUMMYFUNCTION("LET(
  t, LOWER(TRIM(data_survey!G692)),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693" s="17">
        <f>IFERROR(__xludf.DUMMYFUNCTION("LET(
  text, LOWER(data_survey!I692),
  IFERROR(
    IFS(
      REGEXMATCH(text,""ở cùng gia đình|ở trọ cùng gia đình""), 0,
      REGEXMATCH(text,""thuê trọ""), 1,
      REGEXMATCH(text,""ở ktx""), 2,
      REGEXMATCH(text,""có nhà tại khu vực đang học|c"&amp;"ó nhà|ở riêng tại chung cư""), 3,
      REGEXMATCH(text,""ở nhà người quen""), 4
    ),
  -1)
)"),1.0)</f>
        <v>1</v>
      </c>
      <c r="E693" s="17">
        <f>IFERROR(__xludf.DUMMYFUNCTION("LET(
  t, LOWER(TRIM(data_survey!K692)),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93" s="17">
        <f>IFERROR(__xludf.DUMMYFUNCTION("LET(
  t, LOWER(TRIM(data_survey!M692)),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93" s="17">
        <f>if(data_survey!O692="Có", 1, 0)</f>
        <v>0</v>
      </c>
      <c r="H693" s="17">
        <f>if(data_survey!R692="", 0, data_survey!R692)</f>
        <v>0</v>
      </c>
      <c r="I693" s="17">
        <f>data_survey!W692</f>
        <v>0</v>
      </c>
      <c r="J693" s="17">
        <f>if(data_survey!AF692="Không áp lực", 0, if(data_survey!AF692="Có chút áp lực", 1, if(data_survey!AF692="Áp lực nhiều", 2, 3)))</f>
        <v>3</v>
      </c>
      <c r="K693" s="17">
        <f>SWITCH(data_survey!AG692,
 "Không ảnh hưởng",0,
 "Có chút ảnh hưởng",1,
 "Ảnh hưởng nhiều",2,
 "Ảnh hưởng rất nhiều",3)</f>
        <v>2</v>
      </c>
      <c r="L693" s="17">
        <f>SWITCH(data_survey!AD692,
 "Không",0,
 "Có một chút",1,
 "Rất lo lắng",2)</f>
        <v>2</v>
      </c>
      <c r="M693" s="17">
        <f>SWITCH(data_survey!AE692,
 "Không",0,
 "Có một chút",1,
 "Nhiều",2)</f>
        <v>1</v>
      </c>
      <c r="N693" s="17">
        <f>data_survey!BV692</f>
        <v>2</v>
      </c>
      <c r="O693" s="17">
        <f>SWITCH(data_survey!BY692,
 "Không",0,
 "Có",1,
 "Nhiều",2)</f>
        <v>0</v>
      </c>
      <c r="P693" s="17">
        <f>if(data_survey!BW692="Không", 0, 1)</f>
        <v>1</v>
      </c>
      <c r="Q693" s="17">
        <f>IF(OR(
ISNUMBER(SEARCH("cha",data_survey!BX692)),
ISNUMBER(SEARCH("mẹ",data_survey!BX692)),
ISNUMBER(SEARCH("ba mẹ",data_survey!BX692)),
ISNUMBER(SEARCH("bame",data_survey!BX692)),
ISNUMBER(SEARCH("gia đình",data_survey!BX692)),
ISNUMBER(SEARCH("chị",data_survey!BX692)),
ISNUMBER(SEARCH("anh",data_survey!BX692)),
ISNUMBER(SEARCH("ông bà",data_survey!BX692)),
ISNUMBER(SEARCH("giám hộ",data_survey!BX692))
),1,
IF(OR(
ISNUMBER(SEARCH("bản thân",data_survey!BX692)),
ISNUMBER(SEARCH("tự mình",data_survey!BX692)),
ISNUMBER(SEARCH("tự bản thân",data_survey!BX692)),
ISNUMBER(SEARCH("tiền đi làm",data_survey!BX692)),
ISNUMBER(SEARCH("nghiên cứu khoa học",data_survey!BX692)),
ISNUMBER(SEARCH("một nửa lo",data_survey!BX692))
),2,
IF(OR(
ISNUMBER(SEARCH("học bổng",data_survey!BX692)),
ISNUMBER(SEARCH("giảm học phí",data_survey!BX692)),
ISNUMBER(SEARCH("không cần HP",data_survey!BX692)),
ISNUMBER(SEARCH("sư phạm",data_survey!BX692))
),3,4)))</f>
        <v>1</v>
      </c>
      <c r="R693" s="17">
        <f>data_survey!AN692</f>
        <v>1</v>
      </c>
      <c r="S693" s="17">
        <f>data_survey!AJ692</f>
        <v>2</v>
      </c>
      <c r="T693" s="17">
        <f>data_survey!AJ692</f>
        <v>2</v>
      </c>
      <c r="U693" s="17">
        <f>data_survey!CI692</f>
        <v>1</v>
      </c>
      <c r="V693" s="17">
        <f>data_survey!CG692</f>
        <v>1</v>
      </c>
      <c r="W693" s="17">
        <f>data_survey!CE692</f>
        <v>1</v>
      </c>
      <c r="X693" s="17">
        <f>data_survey!CC692</f>
        <v>1</v>
      </c>
      <c r="Y693" s="17">
        <f>data_survey!CA692</f>
        <v>2</v>
      </c>
      <c r="Z693" s="17">
        <f>data_survey!BN692</f>
        <v>5</v>
      </c>
      <c r="AA693" s="17">
        <f>data_survey!BP692</f>
        <v>1</v>
      </c>
      <c r="AB693" s="17">
        <f>data_survey!BQ692</f>
        <v>1</v>
      </c>
      <c r="AC693" s="17">
        <f>data_survey!BT692</f>
        <v>0</v>
      </c>
      <c r="AD693" s="17">
        <f>data_survey!CU692</f>
        <v>0</v>
      </c>
      <c r="AE693" s="17">
        <f>data_survey!CV692</f>
        <v>1</v>
      </c>
      <c r="AF693" s="17">
        <f>data_survey!CW692</f>
        <v>0</v>
      </c>
      <c r="AG693" s="17">
        <f>data_survey!CO692</f>
        <v>0</v>
      </c>
      <c r="AH693" s="17">
        <f>data_survey!DA692</f>
        <v>0</v>
      </c>
      <c r="AI693" s="17">
        <f>data_survey!DC692</f>
        <v>0</v>
      </c>
      <c r="AJ693" s="17">
        <f>data_survey!DQ692</f>
        <v>0</v>
      </c>
      <c r="AK693" s="17">
        <f>data_survey!DF692</f>
        <v>0</v>
      </c>
      <c r="AL693" s="17">
        <f>if(AK693=1, data_survey!DN692, 0)</f>
        <v>0</v>
      </c>
      <c r="AM693" s="17">
        <f>data_survey!CM692</f>
        <v>6</v>
      </c>
      <c r="AN693" s="17">
        <f>data_survey!DH692</f>
        <v>0</v>
      </c>
      <c r="AO693" s="17">
        <f>data_survey!DJ692</f>
        <v>1</v>
      </c>
      <c r="AP693" s="17">
        <f>data_survey!DL692</f>
        <v>2</v>
      </c>
      <c r="AQ693" s="17">
        <f>data_survey!BC692</f>
        <v>2</v>
      </c>
      <c r="AR693" s="17">
        <f>data_survey!BD692</f>
        <v>2</v>
      </c>
      <c r="AS693" s="17">
        <f>data_survey!BE692</f>
        <v>2</v>
      </c>
      <c r="AT693" s="17">
        <f>data_survey!BF692</f>
        <v>2</v>
      </c>
      <c r="AU693" s="17">
        <f>data_survey!BG692</f>
        <v>3</v>
      </c>
      <c r="AV693" s="17">
        <f>data_survey!BH692</f>
        <v>2</v>
      </c>
      <c r="AW693" s="17">
        <f>data_survey!BI692</f>
        <v>3</v>
      </c>
      <c r="AX693" s="17">
        <f>data_survey!AP692</f>
        <v>3</v>
      </c>
      <c r="AY693" s="17">
        <f>data_survey!AQ692</f>
        <v>2</v>
      </c>
      <c r="AZ693" s="17">
        <f>data_survey!AR692</f>
        <v>3</v>
      </c>
      <c r="BA693" s="17">
        <f>data_survey!AS692</f>
        <v>2</v>
      </c>
      <c r="BB693" s="17">
        <f>data_survey!AT692</f>
        <v>1</v>
      </c>
      <c r="BC693" s="17">
        <f>data_survey!AU692</f>
        <v>4</v>
      </c>
      <c r="BD693" s="17">
        <f>data_survey!AV692</f>
        <v>3</v>
      </c>
      <c r="BE693" s="17">
        <f>data_survey!AW692</f>
        <v>1</v>
      </c>
      <c r="BF693" s="17">
        <f>data_survey!AX692</f>
        <v>1</v>
      </c>
      <c r="BG693" s="17"/>
    </row>
    <row r="694">
      <c r="A694" s="17">
        <f>if(data_survey!C693="Nam", 0, 1)</f>
        <v>1</v>
      </c>
      <c r="B694" s="17">
        <f>IFERROR(__xludf.DUMMYFUNCTION("LET(
  t, LOWER(TRIM(data_survey!E693)),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94" s="17">
        <f>IFERROR(__xludf.DUMMYFUNCTION("LET(
  t, LOWER(TRIM(data_survey!G693)),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94" s="17">
        <f>IFERROR(__xludf.DUMMYFUNCTION("LET(
  text, LOWER(data_survey!I693),
  IFERROR(
    IFS(
      REGEXMATCH(text,""ở cùng gia đình|ở trọ cùng gia đình""), 0,
      REGEXMATCH(text,""thuê trọ""), 1,
      REGEXMATCH(text,""ở ktx""), 2,
      REGEXMATCH(text,""có nhà tại khu vực đang học|c"&amp;"ó nhà|ở riêng tại chung cư""), 3,
      REGEXMATCH(text,""ở nhà người quen""), 4
    ),
  -1)
)"),3.0)</f>
        <v>3</v>
      </c>
      <c r="E694" s="17">
        <f>IFERROR(__xludf.DUMMYFUNCTION("LET(
  t, LOWER(TRIM(data_survey!K693)),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94" s="17">
        <f>IFERROR(__xludf.DUMMYFUNCTION("LET(
  t, LOWER(TRIM(data_survey!M693)),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94" s="17">
        <f>if(data_survey!O693="Có", 1, 0)</f>
        <v>0</v>
      </c>
      <c r="H694" s="17">
        <f>if(data_survey!R693="", 0, data_survey!R693)</f>
        <v>0</v>
      </c>
      <c r="I694" s="17">
        <f>data_survey!W693</f>
        <v>0</v>
      </c>
      <c r="J694" s="17">
        <f>if(data_survey!AF693="Không áp lực", 0, if(data_survey!AF693="Có chút áp lực", 1, if(data_survey!AF693="Áp lực nhiều", 2, 3)))</f>
        <v>2</v>
      </c>
      <c r="K694" s="17">
        <f>SWITCH(data_survey!AG693,
 "Không ảnh hưởng",0,
 "Có chút ảnh hưởng",1,
 "Ảnh hưởng nhiều",2,
 "Ảnh hưởng rất nhiều",3)</f>
        <v>3</v>
      </c>
      <c r="L694" s="17">
        <f>SWITCH(data_survey!AD693,
 "Không",0,
 "Có một chút",1,
 "Rất lo lắng",2)</f>
        <v>2</v>
      </c>
      <c r="M694" s="17">
        <f>SWITCH(data_survey!AE693,
 "Không",0,
 "Có một chút",1,
 "Nhiều",2)</f>
        <v>0</v>
      </c>
      <c r="N694" s="17">
        <f>data_survey!BV693</f>
        <v>5</v>
      </c>
      <c r="O694" s="17">
        <f>SWITCH(data_survey!BY693,
 "Không",0,
 "Có",1,
 "Nhiều",2)</f>
        <v>0</v>
      </c>
      <c r="P694" s="17">
        <f>if(data_survey!BW693="Không", 0, 1)</f>
        <v>0</v>
      </c>
      <c r="Q694" s="17">
        <f>IF(OR(
ISNUMBER(SEARCH("cha",data_survey!BX693)),
ISNUMBER(SEARCH("mẹ",data_survey!BX693)),
ISNUMBER(SEARCH("ba mẹ",data_survey!BX693)),
ISNUMBER(SEARCH("bame",data_survey!BX693)),
ISNUMBER(SEARCH("gia đình",data_survey!BX693)),
ISNUMBER(SEARCH("chị",data_survey!BX693)),
ISNUMBER(SEARCH("anh",data_survey!BX693)),
ISNUMBER(SEARCH("ông bà",data_survey!BX693)),
ISNUMBER(SEARCH("giám hộ",data_survey!BX693))
),1,
IF(OR(
ISNUMBER(SEARCH("bản thân",data_survey!BX693)),
ISNUMBER(SEARCH("tự mình",data_survey!BX693)),
ISNUMBER(SEARCH("tự bản thân",data_survey!BX693)),
ISNUMBER(SEARCH("tiền đi làm",data_survey!BX693)),
ISNUMBER(SEARCH("nghiên cứu khoa học",data_survey!BX693)),
ISNUMBER(SEARCH("một nửa lo",data_survey!BX693))
),2,
IF(OR(
ISNUMBER(SEARCH("học bổng",data_survey!BX693)),
ISNUMBER(SEARCH("giảm học phí",data_survey!BX693)),
ISNUMBER(SEARCH("không cần HP",data_survey!BX693)),
ISNUMBER(SEARCH("sư phạm",data_survey!BX693))
),3,4)))</f>
        <v>1</v>
      </c>
      <c r="R694" s="17">
        <f>data_survey!AN693</f>
        <v>1</v>
      </c>
      <c r="S694" s="17">
        <f>data_survey!AJ693</f>
        <v>1</v>
      </c>
      <c r="T694" s="17">
        <f>data_survey!AJ693</f>
        <v>1</v>
      </c>
      <c r="U694" s="17">
        <f>data_survey!CI693</f>
        <v>0</v>
      </c>
      <c r="V694" s="17">
        <f>data_survey!CG693</f>
        <v>0</v>
      </c>
      <c r="W694" s="17">
        <f>data_survey!CE693</f>
        <v>1</v>
      </c>
      <c r="X694" s="17">
        <f>data_survey!CC693</f>
        <v>2</v>
      </c>
      <c r="Y694" s="17">
        <f>data_survey!CA693</f>
        <v>1</v>
      </c>
      <c r="Z694" s="17">
        <f>data_survey!BN693</f>
        <v>3</v>
      </c>
      <c r="AA694" s="17">
        <f>data_survey!BP693</f>
        <v>1</v>
      </c>
      <c r="AB694" s="17">
        <f>data_survey!BQ693</f>
        <v>1</v>
      </c>
      <c r="AC694" s="17">
        <f>data_survey!BT693</f>
        <v>0</v>
      </c>
      <c r="AD694" s="17">
        <f>data_survey!CU693</f>
        <v>0</v>
      </c>
      <c r="AE694" s="17">
        <f>data_survey!CV693</f>
        <v>1</v>
      </c>
      <c r="AF694" s="17">
        <f>data_survey!CW693</f>
        <v>0</v>
      </c>
      <c r="AG694" s="17">
        <f>data_survey!CO693</f>
        <v>0</v>
      </c>
      <c r="AH694" s="17">
        <f>data_survey!DA693</f>
        <v>0</v>
      </c>
      <c r="AI694" s="17">
        <f>data_survey!DC693</f>
        <v>0</v>
      </c>
      <c r="AJ694" s="17">
        <f>data_survey!DQ693</f>
        <v>0</v>
      </c>
      <c r="AK694" s="17">
        <f>data_survey!DF693</f>
        <v>0</v>
      </c>
      <c r="AL694" s="17">
        <f>if(AK694=1, data_survey!DN693, 0)</f>
        <v>0</v>
      </c>
      <c r="AM694" s="17">
        <f>data_survey!CM693</f>
        <v>3.5</v>
      </c>
      <c r="AN694" s="17">
        <f>data_survey!DH693</f>
        <v>0</v>
      </c>
      <c r="AO694" s="17">
        <f>data_survey!DJ693</f>
        <v>0</v>
      </c>
      <c r="AP694" s="17">
        <f>data_survey!DL693</f>
        <v>0</v>
      </c>
      <c r="AQ694" s="17">
        <f>data_survey!BC693</f>
        <v>2</v>
      </c>
      <c r="AR694" s="17">
        <f>data_survey!BD693</f>
        <v>2</v>
      </c>
      <c r="AS694" s="17">
        <f>data_survey!BE693</f>
        <v>3</v>
      </c>
      <c r="AT694" s="17">
        <f>data_survey!BF693</f>
        <v>2</v>
      </c>
      <c r="AU694" s="17">
        <f>data_survey!BG693</f>
        <v>3</v>
      </c>
      <c r="AV694" s="17">
        <f>data_survey!BH693</f>
        <v>2</v>
      </c>
      <c r="AW694" s="17">
        <f>data_survey!BI693</f>
        <v>2</v>
      </c>
      <c r="AX694" s="17">
        <f>data_survey!AP693</f>
        <v>3</v>
      </c>
      <c r="AY694" s="17">
        <f>data_survey!AQ693</f>
        <v>3</v>
      </c>
      <c r="AZ694" s="17">
        <f>data_survey!AR693</f>
        <v>3</v>
      </c>
      <c r="BA694" s="17">
        <f>data_survey!AS693</f>
        <v>3</v>
      </c>
      <c r="BB694" s="17">
        <f>data_survey!AT693</f>
        <v>2</v>
      </c>
      <c r="BC694" s="17">
        <f>data_survey!AU693</f>
        <v>2</v>
      </c>
      <c r="BD694" s="17">
        <f>data_survey!AV693</f>
        <v>1</v>
      </c>
      <c r="BE694" s="17">
        <f>data_survey!AW693</f>
        <v>1</v>
      </c>
      <c r="BF694" s="17">
        <f>data_survey!AX693</f>
        <v>1</v>
      </c>
      <c r="BG694" s="17"/>
    </row>
    <row r="695">
      <c r="A695" s="17">
        <f>if(data_survey!C694="Nam", 0, 1)</f>
        <v>1</v>
      </c>
      <c r="B695" s="17">
        <f>IFERROR(__xludf.DUMMYFUNCTION("LET(
  t, LOWER(TRIM(data_survey!E694)),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95" s="17">
        <f>IFERROR(__xludf.DUMMYFUNCTION("LET(
  t, LOWER(TRIM(data_survey!G694)),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695" s="17">
        <f>IFERROR(__xludf.DUMMYFUNCTION("LET(
  text, LOWER(data_survey!I694),
  IFERROR(
    IFS(
      REGEXMATCH(text,""ở cùng gia đình|ở trọ cùng gia đình""), 0,
      REGEXMATCH(text,""thuê trọ""), 1,
      REGEXMATCH(text,""ở ktx""), 2,
      REGEXMATCH(text,""có nhà tại khu vực đang học|c"&amp;"ó nhà|ở riêng tại chung cư""), 3,
      REGEXMATCH(text,""ở nhà người quen""), 4
    ),
  -1)
)"),1.0)</f>
        <v>1</v>
      </c>
      <c r="E695" s="17">
        <f>IFERROR(__xludf.DUMMYFUNCTION("LET(
  t, LOWER(TRIM(data_survey!K694)),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95" s="17">
        <f>IFERROR(__xludf.DUMMYFUNCTION("LET(
  t, LOWER(TRIM(data_survey!M694)),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95" s="17">
        <f>if(data_survey!O694="Có", 1, 0)</f>
        <v>0</v>
      </c>
      <c r="H695" s="17">
        <f>if(data_survey!R694="", 0, data_survey!R694)</f>
        <v>0</v>
      </c>
      <c r="I695" s="17">
        <f>data_survey!W694</f>
        <v>0</v>
      </c>
      <c r="J695" s="17">
        <f>if(data_survey!AF694="Không áp lực", 0, if(data_survey!AF694="Có chút áp lực", 1, if(data_survey!AF694="Áp lực nhiều", 2, 3)))</f>
        <v>0</v>
      </c>
      <c r="K695" s="17">
        <f>SWITCH(data_survey!AG694,
 "Không ảnh hưởng",0,
 "Có chút ảnh hưởng",1,
 "Ảnh hưởng nhiều",2,
 "Ảnh hưởng rất nhiều",3)</f>
        <v>1</v>
      </c>
      <c r="L695" s="17">
        <f>SWITCH(data_survey!AD694,
 "Không",0,
 "Có một chút",1,
 "Rất lo lắng",2)</f>
        <v>1</v>
      </c>
      <c r="M695" s="17">
        <f>SWITCH(data_survey!AE694,
 "Không",0,
 "Có một chút",1,
 "Nhiều",2)</f>
        <v>0</v>
      </c>
      <c r="N695" s="17">
        <f>data_survey!BV694</f>
        <v>5</v>
      </c>
      <c r="O695" s="17">
        <f>SWITCH(data_survey!BY694,
 "Không",0,
 "Có",1,
 "Nhiều",2)</f>
        <v>1</v>
      </c>
      <c r="P695" s="17">
        <f>if(data_survey!BW694="Không", 0, 1)</f>
        <v>0</v>
      </c>
      <c r="Q695" s="17">
        <f>IF(OR(
ISNUMBER(SEARCH("cha",data_survey!BX694)),
ISNUMBER(SEARCH("mẹ",data_survey!BX694)),
ISNUMBER(SEARCH("ba mẹ",data_survey!BX694)),
ISNUMBER(SEARCH("bame",data_survey!BX694)),
ISNUMBER(SEARCH("gia đình",data_survey!BX694)),
ISNUMBER(SEARCH("chị",data_survey!BX694)),
ISNUMBER(SEARCH("anh",data_survey!BX694)),
ISNUMBER(SEARCH("ông bà",data_survey!BX694)),
ISNUMBER(SEARCH("giám hộ",data_survey!BX694))
),1,
IF(OR(
ISNUMBER(SEARCH("bản thân",data_survey!BX694)),
ISNUMBER(SEARCH("tự mình",data_survey!BX694)),
ISNUMBER(SEARCH("tự bản thân",data_survey!BX694)),
ISNUMBER(SEARCH("tiền đi làm",data_survey!BX694)),
ISNUMBER(SEARCH("nghiên cứu khoa học",data_survey!BX694)),
ISNUMBER(SEARCH("một nửa lo",data_survey!BX694))
),2,
IF(OR(
ISNUMBER(SEARCH("học bổng",data_survey!BX694)),
ISNUMBER(SEARCH("giảm học phí",data_survey!BX694)),
ISNUMBER(SEARCH("không cần HP",data_survey!BX694)),
ISNUMBER(SEARCH("sư phạm",data_survey!BX694))
),3,4)))</f>
        <v>1</v>
      </c>
      <c r="R695" s="17">
        <f>data_survey!AN694</f>
        <v>0</v>
      </c>
      <c r="S695" s="17">
        <f>data_survey!AJ694</f>
        <v>0</v>
      </c>
      <c r="T695" s="17">
        <f>data_survey!AJ694</f>
        <v>0</v>
      </c>
      <c r="U695" s="17">
        <f>data_survey!CI694</f>
        <v>0</v>
      </c>
      <c r="V695" s="17">
        <f>data_survey!CG694</f>
        <v>0</v>
      </c>
      <c r="W695" s="17">
        <f>data_survey!CE694</f>
        <v>0</v>
      </c>
      <c r="X695" s="17">
        <f>data_survey!CC694</f>
        <v>0</v>
      </c>
      <c r="Y695" s="17">
        <f>data_survey!CA694</f>
        <v>0</v>
      </c>
      <c r="Z695" s="17">
        <f>data_survey!BN694</f>
        <v>1</v>
      </c>
      <c r="AA695" s="17">
        <f>data_survey!BP694</f>
        <v>0</v>
      </c>
      <c r="AB695" s="17">
        <f>data_survey!BQ694</f>
        <v>1</v>
      </c>
      <c r="AC695" s="17">
        <f>data_survey!BT694</f>
        <v>0</v>
      </c>
      <c r="AD695" s="17">
        <f>data_survey!CU694</f>
        <v>0</v>
      </c>
      <c r="AE695" s="17">
        <f>data_survey!CV694</f>
        <v>0</v>
      </c>
      <c r="AF695" s="17">
        <f>data_survey!CW694</f>
        <v>0</v>
      </c>
      <c r="AG695" s="17">
        <f>data_survey!CO694</f>
        <v>0</v>
      </c>
      <c r="AH695" s="17">
        <f>data_survey!DA694</f>
        <v>0</v>
      </c>
      <c r="AI695" s="17">
        <f>data_survey!DC694</f>
        <v>0</v>
      </c>
      <c r="AJ695" s="17">
        <f>data_survey!DQ694</f>
        <v>0</v>
      </c>
      <c r="AK695" s="17">
        <f>data_survey!DF694</f>
        <v>1</v>
      </c>
      <c r="AL695" s="17">
        <f>if(AK695=1, data_survey!DN694, 0)</f>
        <v>1.5</v>
      </c>
      <c r="AM695" s="17">
        <f>data_survey!CM694</f>
        <v>3.5</v>
      </c>
      <c r="AN695" s="17">
        <f>data_survey!DH694</f>
        <v>0</v>
      </c>
      <c r="AO695" s="17">
        <f>data_survey!DJ694</f>
        <v>0</v>
      </c>
      <c r="AP695" s="17">
        <f>data_survey!DL694</f>
        <v>0</v>
      </c>
      <c r="AQ695" s="17">
        <f>data_survey!BC694</f>
        <v>1</v>
      </c>
      <c r="AR695" s="17">
        <f>data_survey!BD694</f>
        <v>1</v>
      </c>
      <c r="AS695" s="17">
        <f>data_survey!BE694</f>
        <v>1</v>
      </c>
      <c r="AT695" s="17">
        <f>data_survey!BF694</f>
        <v>1</v>
      </c>
      <c r="AU695" s="17">
        <f>data_survey!BG694</f>
        <v>1</v>
      </c>
      <c r="AV695" s="17">
        <f>data_survey!BH694</f>
        <v>1</v>
      </c>
      <c r="AW695" s="17">
        <f>data_survey!BI694</f>
        <v>1</v>
      </c>
      <c r="AX695" s="17">
        <f>data_survey!AP694</f>
        <v>1</v>
      </c>
      <c r="AY695" s="17">
        <f>data_survey!AQ694</f>
        <v>1</v>
      </c>
      <c r="AZ695" s="17">
        <f>data_survey!AR694</f>
        <v>1</v>
      </c>
      <c r="BA695" s="17">
        <f>data_survey!AS694</f>
        <v>1</v>
      </c>
      <c r="BB695" s="17">
        <f>data_survey!AT694</f>
        <v>1</v>
      </c>
      <c r="BC695" s="17">
        <f>data_survey!AU694</f>
        <v>1</v>
      </c>
      <c r="BD695" s="17">
        <f>data_survey!AV694</f>
        <v>1</v>
      </c>
      <c r="BE695" s="17">
        <f>data_survey!AW694</f>
        <v>1</v>
      </c>
      <c r="BF695" s="17">
        <f>data_survey!AX694</f>
        <v>1</v>
      </c>
      <c r="BG695" s="17"/>
    </row>
    <row r="696">
      <c r="A696" s="17">
        <f>if(data_survey!C695="Nam", 0, 1)</f>
        <v>1</v>
      </c>
      <c r="B696" s="17">
        <f>IFERROR(__xludf.DUMMYFUNCTION("LET(
  t, LOWER(TRIM(data_survey!E695)),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696" s="17">
        <f>IFERROR(__xludf.DUMMYFUNCTION("LET(
  t, LOWER(TRIM(data_survey!G695)),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96" s="17">
        <f>IFERROR(__xludf.DUMMYFUNCTION("LET(
  text, LOWER(data_survey!I695),
  IFERROR(
    IFS(
      REGEXMATCH(text,""ở cùng gia đình|ở trọ cùng gia đình""), 0,
      REGEXMATCH(text,""thuê trọ""), 1,
      REGEXMATCH(text,""ở ktx""), 2,
      REGEXMATCH(text,""có nhà tại khu vực đang học|c"&amp;"ó nhà|ở riêng tại chung cư""), 3,
      REGEXMATCH(text,""ở nhà người quen""), 4
    ),
  -1)
)"),1.0)</f>
        <v>1</v>
      </c>
      <c r="E696" s="17">
        <f>IFERROR(__xludf.DUMMYFUNCTION("LET(
  t, LOWER(TRIM(data_survey!K695)),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96" s="17">
        <f>IFERROR(__xludf.DUMMYFUNCTION("LET(
  t, LOWER(TRIM(data_survey!M695)),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96" s="17">
        <f>if(data_survey!O695="Có", 1, 0)</f>
        <v>0</v>
      </c>
      <c r="H696" s="17">
        <f>if(data_survey!R695="", 0, data_survey!R695)</f>
        <v>0</v>
      </c>
      <c r="I696" s="17">
        <f>data_survey!W695</f>
        <v>0</v>
      </c>
      <c r="J696" s="17">
        <f>if(data_survey!AF695="Không áp lực", 0, if(data_survey!AF695="Có chút áp lực", 1, if(data_survey!AF695="Áp lực nhiều", 2, 3)))</f>
        <v>2</v>
      </c>
      <c r="K696" s="17">
        <f>SWITCH(data_survey!AG695,
 "Không ảnh hưởng",0,
 "Có chút ảnh hưởng",1,
 "Ảnh hưởng nhiều",2,
 "Ảnh hưởng rất nhiều",3)</f>
        <v>2</v>
      </c>
      <c r="L696" s="17">
        <f>SWITCH(data_survey!AD695,
 "Không",0,
 "Có một chút",1,
 "Rất lo lắng",2)</f>
        <v>2</v>
      </c>
      <c r="M696" s="17">
        <f>SWITCH(data_survey!AE695,
 "Không",0,
 "Có một chút",1,
 "Nhiều",2)</f>
        <v>1</v>
      </c>
      <c r="N696" s="17">
        <f>data_survey!BV695</f>
        <v>2</v>
      </c>
      <c r="O696" s="17">
        <f>SWITCH(data_survey!BY695,
 "Không",0,
 "Có",1,
 "Nhiều",2)</f>
        <v>1</v>
      </c>
      <c r="P696" s="17">
        <f>if(data_survey!BW695="Không", 0, 1)</f>
        <v>1</v>
      </c>
      <c r="Q696" s="17">
        <f>IF(OR(
ISNUMBER(SEARCH("cha",data_survey!BX695)),
ISNUMBER(SEARCH("mẹ",data_survey!BX695)),
ISNUMBER(SEARCH("ba mẹ",data_survey!BX695)),
ISNUMBER(SEARCH("bame",data_survey!BX695)),
ISNUMBER(SEARCH("gia đình",data_survey!BX695)),
ISNUMBER(SEARCH("chị",data_survey!BX695)),
ISNUMBER(SEARCH("anh",data_survey!BX695)),
ISNUMBER(SEARCH("ông bà",data_survey!BX695)),
ISNUMBER(SEARCH("giám hộ",data_survey!BX695))
),1,
IF(OR(
ISNUMBER(SEARCH("bản thân",data_survey!BX695)),
ISNUMBER(SEARCH("tự mình",data_survey!BX695)),
ISNUMBER(SEARCH("tự bản thân",data_survey!BX695)),
ISNUMBER(SEARCH("tiền đi làm",data_survey!BX695)),
ISNUMBER(SEARCH("nghiên cứu khoa học",data_survey!BX695)),
ISNUMBER(SEARCH("một nửa lo",data_survey!BX695))
),2,
IF(OR(
ISNUMBER(SEARCH("học bổng",data_survey!BX695)),
ISNUMBER(SEARCH("giảm học phí",data_survey!BX695)),
ISNUMBER(SEARCH("không cần HP",data_survey!BX695)),
ISNUMBER(SEARCH("sư phạm",data_survey!BX695))
),3,4)))</f>
        <v>1</v>
      </c>
      <c r="R696" s="17">
        <f>data_survey!AN695</f>
        <v>2</v>
      </c>
      <c r="S696" s="17">
        <f>data_survey!AJ695</f>
        <v>3</v>
      </c>
      <c r="T696" s="17">
        <f>data_survey!AJ695</f>
        <v>3</v>
      </c>
      <c r="U696" s="17">
        <f>data_survey!CI695</f>
        <v>1</v>
      </c>
      <c r="V696" s="17">
        <f>data_survey!CG695</f>
        <v>1</v>
      </c>
      <c r="W696" s="17">
        <f>data_survey!CE695</f>
        <v>1</v>
      </c>
      <c r="X696" s="17">
        <f>data_survey!CC695</f>
        <v>1</v>
      </c>
      <c r="Y696" s="17">
        <f>data_survey!CA695</f>
        <v>0</v>
      </c>
      <c r="Z696" s="17">
        <f>data_survey!BN695</f>
        <v>1</v>
      </c>
      <c r="AA696" s="17">
        <f>data_survey!BP695</f>
        <v>0</v>
      </c>
      <c r="AB696" s="17">
        <f>data_survey!BQ695</f>
        <v>5</v>
      </c>
      <c r="AC696" s="17">
        <f>data_survey!BT695</f>
        <v>1</v>
      </c>
      <c r="AD696" s="17">
        <f>data_survey!CU695</f>
        <v>0</v>
      </c>
      <c r="AE696" s="17">
        <f>data_survey!CV695</f>
        <v>1</v>
      </c>
      <c r="AF696" s="17">
        <f>data_survey!CW695</f>
        <v>0</v>
      </c>
      <c r="AG696" s="17">
        <f>data_survey!CO695</f>
        <v>2</v>
      </c>
      <c r="AH696" s="17">
        <f>data_survey!DA695</f>
        <v>0</v>
      </c>
      <c r="AI696" s="17">
        <f>data_survey!DC695</f>
        <v>0</v>
      </c>
      <c r="AJ696" s="17">
        <f>data_survey!DQ695</f>
        <v>0</v>
      </c>
      <c r="AK696" s="17">
        <f>data_survey!DF695</f>
        <v>0</v>
      </c>
      <c r="AL696" s="17">
        <f>if(AK696=1, data_survey!DN695, 0)</f>
        <v>0</v>
      </c>
      <c r="AM696" s="17">
        <f>data_survey!CM695</f>
        <v>3.5</v>
      </c>
      <c r="AN696" s="17">
        <f>data_survey!DH695</f>
        <v>0</v>
      </c>
      <c r="AO696" s="17">
        <f>data_survey!DJ695</f>
        <v>1</v>
      </c>
      <c r="AP696" s="17">
        <f>data_survey!DL695</f>
        <v>0</v>
      </c>
      <c r="AQ696" s="17">
        <f>data_survey!BC695</f>
        <v>3</v>
      </c>
      <c r="AR696" s="17">
        <f>data_survey!BD695</f>
        <v>3</v>
      </c>
      <c r="AS696" s="17">
        <f>data_survey!BE695</f>
        <v>3</v>
      </c>
      <c r="AT696" s="17">
        <f>data_survey!BF695</f>
        <v>3</v>
      </c>
      <c r="AU696" s="17">
        <f>data_survey!BG695</f>
        <v>3</v>
      </c>
      <c r="AV696" s="17">
        <f>data_survey!BH695</f>
        <v>3</v>
      </c>
      <c r="AW696" s="17">
        <f>data_survey!BI695</f>
        <v>3</v>
      </c>
      <c r="AX696" s="17">
        <f>data_survey!AP695</f>
        <v>4</v>
      </c>
      <c r="AY696" s="17">
        <f>data_survey!AQ695</f>
        <v>4</v>
      </c>
      <c r="AZ696" s="17">
        <f>data_survey!AR695</f>
        <v>4</v>
      </c>
      <c r="BA696" s="17">
        <f>data_survey!AS695</f>
        <v>4</v>
      </c>
      <c r="BB696" s="17">
        <f>data_survey!AT695</f>
        <v>4</v>
      </c>
      <c r="BC696" s="17">
        <f>data_survey!AU695</f>
        <v>4</v>
      </c>
      <c r="BD696" s="17">
        <f>data_survey!AV695</f>
        <v>4</v>
      </c>
      <c r="BE696" s="17">
        <f>data_survey!AW695</f>
        <v>4</v>
      </c>
      <c r="BF696" s="17">
        <f>data_survey!AX695</f>
        <v>1</v>
      </c>
      <c r="BG696" s="17"/>
    </row>
    <row r="697">
      <c r="A697" s="17">
        <f>if(data_survey!C696="Nam", 0, 1)</f>
        <v>0</v>
      </c>
      <c r="B697" s="17">
        <f>IFERROR(__xludf.DUMMYFUNCTION("LET(
  t, LOWER(TRIM(data_survey!E696)),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97" s="17">
        <f>IFERROR(__xludf.DUMMYFUNCTION("LET(
  t, LOWER(TRIM(data_survey!G696)),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697" s="17">
        <f>IFERROR(__xludf.DUMMYFUNCTION("LET(
  text, LOWER(data_survey!I696),
  IFERROR(
    IFS(
      REGEXMATCH(text,""ở cùng gia đình|ở trọ cùng gia đình""), 0,
      REGEXMATCH(text,""thuê trọ""), 1,
      REGEXMATCH(text,""ở ktx""), 2,
      REGEXMATCH(text,""có nhà tại khu vực đang học|c"&amp;"ó nhà|ở riêng tại chung cư""), 3,
      REGEXMATCH(text,""ở nhà người quen""), 4
    ),
  -1)
)"),1.0)</f>
        <v>1</v>
      </c>
      <c r="E697" s="17">
        <f>IFERROR(__xludf.DUMMYFUNCTION("LET(
  t, LOWER(TRIM(data_survey!K696)),
  IFERROR(
    IFS(
      REGEXMATCH(t,""xuất\s*sắc""), 0,
      REGEXMATCH(t,""^giỏi$""), 1,
      REGEXMATCH(t,""^khá$""), 2,
      REGEXMATCH(t,""trung bình|bình thường|^4$""), 3,
      REGEXMATCH(t,""rớt""), 4,"&amp;"
      REGEXMATCH(t,""năm nhất|tân sinh viên|mới|chưa|không|sắp thi|chuẩn bị thi|kq|kết quả|chưa có|chưa biết""), 5,
      TRUE, 5
    ),
  5)
)"),3.0)</f>
        <v>3</v>
      </c>
      <c r="F697" s="17">
        <f>IFERROR(__xludf.DUMMYFUNCTION("LET(
  t, LOWER(TRIM(data_survey!M696)),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697" s="17">
        <f>if(data_survey!O696="Có", 1, 0)</f>
        <v>0</v>
      </c>
      <c r="H697" s="17">
        <f>if(data_survey!R696="", 0, data_survey!R696)</f>
        <v>0</v>
      </c>
      <c r="I697" s="17">
        <f>data_survey!W696</f>
        <v>0</v>
      </c>
      <c r="J697" s="17">
        <f>if(data_survey!AF696="Không áp lực", 0, if(data_survey!AF696="Có chút áp lực", 1, if(data_survey!AF696="Áp lực nhiều", 2, 3)))</f>
        <v>1</v>
      </c>
      <c r="K697" s="17">
        <f>SWITCH(data_survey!AG696,
 "Không ảnh hưởng",0,
 "Có chút ảnh hưởng",1,
 "Ảnh hưởng nhiều",2,
 "Ảnh hưởng rất nhiều",3)</f>
        <v>0</v>
      </c>
      <c r="L697" s="17">
        <f>SWITCH(data_survey!AD696,
 "Không",0,
 "Có một chút",1,
 "Rất lo lắng",2)</f>
        <v>1</v>
      </c>
      <c r="M697" s="17">
        <f>SWITCH(data_survey!AE696,
 "Không",0,
 "Có một chút",1,
 "Nhiều",2)</f>
        <v>0</v>
      </c>
      <c r="N697" s="17">
        <f>data_survey!BV696</f>
        <v>4</v>
      </c>
      <c r="O697" s="17">
        <f>SWITCH(data_survey!BY696,
 "Không",0,
 "Có",1,
 "Nhiều",2)</f>
        <v>0</v>
      </c>
      <c r="P697" s="17">
        <f>if(data_survey!BW696="Không", 0, 1)</f>
        <v>1</v>
      </c>
      <c r="Q697" s="17">
        <f>IF(OR(
ISNUMBER(SEARCH("cha",data_survey!BX696)),
ISNUMBER(SEARCH("mẹ",data_survey!BX696)),
ISNUMBER(SEARCH("ba mẹ",data_survey!BX696)),
ISNUMBER(SEARCH("bame",data_survey!BX696)),
ISNUMBER(SEARCH("gia đình",data_survey!BX696)),
ISNUMBER(SEARCH("chị",data_survey!BX696)),
ISNUMBER(SEARCH("anh",data_survey!BX696)),
ISNUMBER(SEARCH("ông bà",data_survey!BX696)),
ISNUMBER(SEARCH("giám hộ",data_survey!BX696))
),1,
IF(OR(
ISNUMBER(SEARCH("bản thân",data_survey!BX696)),
ISNUMBER(SEARCH("tự mình",data_survey!BX696)),
ISNUMBER(SEARCH("tự bản thân",data_survey!BX696)),
ISNUMBER(SEARCH("tiền đi làm",data_survey!BX696)),
ISNUMBER(SEARCH("nghiên cứu khoa học",data_survey!BX696)),
ISNUMBER(SEARCH("một nửa lo",data_survey!BX696))
),2,
IF(OR(
ISNUMBER(SEARCH("học bổng",data_survey!BX696)),
ISNUMBER(SEARCH("giảm học phí",data_survey!BX696)),
ISNUMBER(SEARCH("không cần HP",data_survey!BX696)),
ISNUMBER(SEARCH("sư phạm",data_survey!BX696))
),3,4)))</f>
        <v>1</v>
      </c>
      <c r="R697" s="17">
        <f>data_survey!AN696</f>
        <v>0</v>
      </c>
      <c r="S697" s="17">
        <f>data_survey!AJ696</f>
        <v>0</v>
      </c>
      <c r="T697" s="17">
        <f>data_survey!AJ696</f>
        <v>0</v>
      </c>
      <c r="U697" s="17">
        <f>data_survey!CI696</f>
        <v>0</v>
      </c>
      <c r="V697" s="17">
        <f>data_survey!CG696</f>
        <v>1</v>
      </c>
      <c r="W697" s="17">
        <f>data_survey!CE696</f>
        <v>0</v>
      </c>
      <c r="X697" s="17">
        <f>data_survey!CC696</f>
        <v>2</v>
      </c>
      <c r="Y697" s="17">
        <f>data_survey!CA696</f>
        <v>1</v>
      </c>
      <c r="Z697" s="17">
        <f>data_survey!BN696</f>
        <v>3</v>
      </c>
      <c r="AA697" s="17">
        <f>data_survey!BP696</f>
        <v>0</v>
      </c>
      <c r="AB697" s="17">
        <f>data_survey!BQ696</f>
        <v>1</v>
      </c>
      <c r="AC697" s="17">
        <f>data_survey!BT696</f>
        <v>1</v>
      </c>
      <c r="AD697" s="17">
        <f>data_survey!CU696</f>
        <v>0</v>
      </c>
      <c r="AE697" s="17">
        <f>data_survey!CV696</f>
        <v>0</v>
      </c>
      <c r="AF697" s="17">
        <f>data_survey!CW696</f>
        <v>0</v>
      </c>
      <c r="AG697" s="17">
        <f>data_survey!CO696</f>
        <v>0</v>
      </c>
      <c r="AH697" s="17">
        <f>data_survey!DA696</f>
        <v>0</v>
      </c>
      <c r="AI697" s="17">
        <f>data_survey!DC696</f>
        <v>0</v>
      </c>
      <c r="AJ697" s="17">
        <f>data_survey!DQ696</f>
        <v>0</v>
      </c>
      <c r="AK697" s="17">
        <f>data_survey!DF696</f>
        <v>0</v>
      </c>
      <c r="AL697" s="17">
        <f>if(AK697=1, data_survey!DN696, 0)</f>
        <v>0</v>
      </c>
      <c r="AM697" s="17">
        <f>data_survey!CM696</f>
        <v>6</v>
      </c>
      <c r="AN697" s="17">
        <f>data_survey!DH696</f>
        <v>0</v>
      </c>
      <c r="AO697" s="17">
        <f>data_survey!DJ696</f>
        <v>0</v>
      </c>
      <c r="AP697" s="17">
        <f>data_survey!DL696</f>
        <v>0</v>
      </c>
      <c r="AQ697" s="17">
        <f>data_survey!BC696</f>
        <v>1</v>
      </c>
      <c r="AR697" s="17">
        <f>data_survey!BD696</f>
        <v>2</v>
      </c>
      <c r="AS697" s="17">
        <f>data_survey!BE696</f>
        <v>2</v>
      </c>
      <c r="AT697" s="17">
        <f>data_survey!BF696</f>
        <v>2</v>
      </c>
      <c r="AU697" s="17">
        <f>data_survey!BG696</f>
        <v>3</v>
      </c>
      <c r="AV697" s="17">
        <f>data_survey!BH696</f>
        <v>3</v>
      </c>
      <c r="AW697" s="17">
        <f>data_survey!BI696</f>
        <v>1</v>
      </c>
      <c r="AX697" s="17">
        <f>data_survey!AP696</f>
        <v>1</v>
      </c>
      <c r="AY697" s="17">
        <f>data_survey!AQ696</f>
        <v>1</v>
      </c>
      <c r="AZ697" s="17">
        <f>data_survey!AR696</f>
        <v>1</v>
      </c>
      <c r="BA697" s="17">
        <f>data_survey!AS696</f>
        <v>3</v>
      </c>
      <c r="BB697" s="17">
        <f>data_survey!AT696</f>
        <v>1</v>
      </c>
      <c r="BC697" s="17">
        <f>data_survey!AU696</f>
        <v>2</v>
      </c>
      <c r="BD697" s="17">
        <f>data_survey!AV696</f>
        <v>4</v>
      </c>
      <c r="BE697" s="17">
        <f>data_survey!AW696</f>
        <v>2</v>
      </c>
      <c r="BF697" s="17">
        <f>data_survey!AX696</f>
        <v>2</v>
      </c>
      <c r="BG697" s="17"/>
    </row>
    <row r="698">
      <c r="A698" s="17">
        <f>if(data_survey!C697="Nam", 0, 1)</f>
        <v>1</v>
      </c>
      <c r="B698" s="17">
        <f>IFERROR(__xludf.DUMMYFUNCTION("LET(
  t, LOWER(TRIM(data_survey!E697)),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98" s="17">
        <f>IFERROR(__xludf.DUMMYFUNCTION("LET(
  t, LOWER(TRIM(data_survey!G697)),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698" s="17">
        <f>IFERROR(__xludf.DUMMYFUNCTION("LET(
  text, LOWER(data_survey!I697),
  IFERROR(
    IFS(
      REGEXMATCH(text,""ở cùng gia đình|ở trọ cùng gia đình""), 0,
      REGEXMATCH(text,""thuê trọ""), 1,
      REGEXMATCH(text,""ở ktx""), 2,
      REGEXMATCH(text,""có nhà tại khu vực đang học|c"&amp;"ó nhà|ở riêng tại chung cư""), 3,
      REGEXMATCH(text,""ở nhà người quen""), 4
    ),
  -1)
)"),0.0)</f>
        <v>0</v>
      </c>
      <c r="E698" s="17">
        <f>IFERROR(__xludf.DUMMYFUNCTION("LET(
  t, LOWER(TRIM(data_survey!K697)),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698" s="17">
        <f>IFERROR(__xludf.DUMMYFUNCTION("LET(
  t, LOWER(TRIM(data_survey!M697)),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98" s="17">
        <f>if(data_survey!O697="Có", 1, 0)</f>
        <v>1</v>
      </c>
      <c r="H698" s="17">
        <f>if(data_survey!R697="", 0, data_survey!R697)</f>
        <v>1</v>
      </c>
      <c r="I698" s="17">
        <f>data_survey!W697</f>
        <v>20</v>
      </c>
      <c r="J698" s="17">
        <f>if(data_survey!AF697="Không áp lực", 0, if(data_survey!AF697="Có chút áp lực", 1, if(data_survey!AF697="Áp lực nhiều", 2, 3)))</f>
        <v>2</v>
      </c>
      <c r="K698" s="17">
        <f>SWITCH(data_survey!AG697,
 "Không ảnh hưởng",0,
 "Có chút ảnh hưởng",1,
 "Ảnh hưởng nhiều",2,
 "Ảnh hưởng rất nhiều",3)</f>
        <v>1</v>
      </c>
      <c r="L698" s="17">
        <f>SWITCH(data_survey!AD697,
 "Không",0,
 "Có một chút",1,
 "Rất lo lắng",2)</f>
        <v>2</v>
      </c>
      <c r="M698" s="17">
        <f>SWITCH(data_survey!AE697,
 "Không",0,
 "Có một chút",1,
 "Nhiều",2)</f>
        <v>1</v>
      </c>
      <c r="N698" s="17">
        <f>data_survey!BV697</f>
        <v>3</v>
      </c>
      <c r="O698" s="17">
        <f>SWITCH(data_survey!BY697,
 "Không",0,
 "Có",1,
 "Nhiều",2)</f>
        <v>0</v>
      </c>
      <c r="P698" s="17">
        <f>if(data_survey!BW697="Không", 0, 1)</f>
        <v>0</v>
      </c>
      <c r="Q698" s="17">
        <f>IF(OR(
ISNUMBER(SEARCH("cha",data_survey!BX697)),
ISNUMBER(SEARCH("mẹ",data_survey!BX697)),
ISNUMBER(SEARCH("ba mẹ",data_survey!BX697)),
ISNUMBER(SEARCH("bame",data_survey!BX697)),
ISNUMBER(SEARCH("gia đình",data_survey!BX697)),
ISNUMBER(SEARCH("chị",data_survey!BX697)),
ISNUMBER(SEARCH("anh",data_survey!BX697)),
ISNUMBER(SEARCH("ông bà",data_survey!BX697)),
ISNUMBER(SEARCH("giám hộ",data_survey!BX697))
),1,
IF(OR(
ISNUMBER(SEARCH("bản thân",data_survey!BX697)),
ISNUMBER(SEARCH("tự mình",data_survey!BX697)),
ISNUMBER(SEARCH("tự bản thân",data_survey!BX697)),
ISNUMBER(SEARCH("tiền đi làm",data_survey!BX697)),
ISNUMBER(SEARCH("nghiên cứu khoa học",data_survey!BX697)),
ISNUMBER(SEARCH("một nửa lo",data_survey!BX697))
),2,
IF(OR(
ISNUMBER(SEARCH("học bổng",data_survey!BX697)),
ISNUMBER(SEARCH("giảm học phí",data_survey!BX697)),
ISNUMBER(SEARCH("không cần HP",data_survey!BX697)),
ISNUMBER(SEARCH("sư phạm",data_survey!BX697))
),3,4)))</f>
        <v>1</v>
      </c>
      <c r="R698" s="17">
        <f>data_survey!AN697</f>
        <v>1</v>
      </c>
      <c r="S698" s="17">
        <f>data_survey!AJ697</f>
        <v>2</v>
      </c>
      <c r="T698" s="17">
        <f>data_survey!AJ697</f>
        <v>2</v>
      </c>
      <c r="U698" s="17">
        <f>data_survey!CI697</f>
        <v>0</v>
      </c>
      <c r="V698" s="17">
        <f>data_survey!CG697</f>
        <v>1</v>
      </c>
      <c r="W698" s="17">
        <f>data_survey!CE697</f>
        <v>2</v>
      </c>
      <c r="X698" s="17">
        <f>data_survey!CC697</f>
        <v>2</v>
      </c>
      <c r="Y698" s="17">
        <f>data_survey!CA697</f>
        <v>2</v>
      </c>
      <c r="Z698" s="17">
        <f>data_survey!BN697</f>
        <v>1</v>
      </c>
      <c r="AA698" s="17">
        <f>data_survey!BP697</f>
        <v>1</v>
      </c>
      <c r="AB698" s="17">
        <f>data_survey!BQ697</f>
        <v>1</v>
      </c>
      <c r="AC698" s="17">
        <f>data_survey!BT697</f>
        <v>0</v>
      </c>
      <c r="AD698" s="17">
        <f>data_survey!CU697</f>
        <v>0</v>
      </c>
      <c r="AE698" s="17">
        <f>data_survey!CV697</f>
        <v>1</v>
      </c>
      <c r="AF698" s="17">
        <f>data_survey!CW697</f>
        <v>1</v>
      </c>
      <c r="AG698" s="17">
        <f>data_survey!CO697</f>
        <v>1</v>
      </c>
      <c r="AH698" s="17">
        <f>data_survey!DA697</f>
        <v>0</v>
      </c>
      <c r="AI698" s="17">
        <f>data_survey!DC697</f>
        <v>0</v>
      </c>
      <c r="AJ698" s="17">
        <f>data_survey!DQ697</f>
        <v>0</v>
      </c>
      <c r="AK698" s="17">
        <f>data_survey!DF697</f>
        <v>1</v>
      </c>
      <c r="AL698" s="17">
        <f>if(AK698=1, data_survey!DN697, 0)</f>
        <v>1.5</v>
      </c>
      <c r="AM698" s="17">
        <f>data_survey!CM697</f>
        <v>1.5</v>
      </c>
      <c r="AN698" s="17">
        <f>data_survey!DH697</f>
        <v>0</v>
      </c>
      <c r="AO698" s="17">
        <f>data_survey!DJ697</f>
        <v>0</v>
      </c>
      <c r="AP698" s="17">
        <f>data_survey!DL697</f>
        <v>0</v>
      </c>
      <c r="AQ698" s="17">
        <f>data_survey!BC697</f>
        <v>2</v>
      </c>
      <c r="AR698" s="17">
        <f>data_survey!BD697</f>
        <v>2</v>
      </c>
      <c r="AS698" s="17">
        <f>data_survey!BE697</f>
        <v>2</v>
      </c>
      <c r="AT698" s="17">
        <f>data_survey!BF697</f>
        <v>2</v>
      </c>
      <c r="AU698" s="17">
        <f>data_survey!BG697</f>
        <v>3</v>
      </c>
      <c r="AV698" s="17">
        <f>data_survey!BH697</f>
        <v>2</v>
      </c>
      <c r="AW698" s="17">
        <f>data_survey!BI697</f>
        <v>3</v>
      </c>
      <c r="AX698" s="17">
        <f>data_survey!AP697</f>
        <v>3</v>
      </c>
      <c r="AY698" s="17">
        <f>data_survey!AQ697</f>
        <v>3</v>
      </c>
      <c r="AZ698" s="17">
        <f>data_survey!AR697</f>
        <v>4</v>
      </c>
      <c r="BA698" s="17">
        <f>data_survey!AS697</f>
        <v>3</v>
      </c>
      <c r="BB698" s="17">
        <f>data_survey!AT697</f>
        <v>2</v>
      </c>
      <c r="BC698" s="17">
        <f>data_survey!AU697</f>
        <v>3</v>
      </c>
      <c r="BD698" s="17">
        <f>data_survey!AV697</f>
        <v>2</v>
      </c>
      <c r="BE698" s="17">
        <f>data_survey!AW697</f>
        <v>1</v>
      </c>
      <c r="BF698" s="17">
        <f>data_survey!AX697</f>
        <v>1</v>
      </c>
      <c r="BG698" s="17"/>
    </row>
    <row r="699">
      <c r="A699" s="17">
        <f>if(data_survey!C698="Nam", 0, 1)</f>
        <v>0</v>
      </c>
      <c r="B699" s="17">
        <f>IFERROR(__xludf.DUMMYFUNCTION("LET(
  t, LOWER(TRIM(data_survey!E698)),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699" s="17">
        <f>IFERROR(__xludf.DUMMYFUNCTION("LET(
  t, LOWER(TRIM(data_survey!G698)),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699" s="17">
        <f>IFERROR(__xludf.DUMMYFUNCTION("LET(
  text, LOWER(data_survey!I698),
  IFERROR(
    IFS(
      REGEXMATCH(text,""ở cùng gia đình|ở trọ cùng gia đình""), 0,
      REGEXMATCH(text,""thuê trọ""), 1,
      REGEXMATCH(text,""ở ktx""), 2,
      REGEXMATCH(text,""có nhà tại khu vực đang học|c"&amp;"ó nhà|ở riêng tại chung cư""), 3,
      REGEXMATCH(text,""ở nhà người quen""), 4
    ),
  -1)
)"),1.0)</f>
        <v>1</v>
      </c>
      <c r="E699" s="17">
        <f>IFERROR(__xludf.DUMMYFUNCTION("LET(
  t, LOWER(TRIM(data_survey!K698)),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699" s="17">
        <f>IFERROR(__xludf.DUMMYFUNCTION("LET(
  t, LOWER(TRIM(data_survey!M698)),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699" s="17">
        <f>if(data_survey!O698="Có", 1, 0)</f>
        <v>0</v>
      </c>
      <c r="H699" s="17">
        <f>if(data_survey!R698="", 0, data_survey!R698)</f>
        <v>0</v>
      </c>
      <c r="I699" s="17">
        <f>data_survey!W698</f>
        <v>0</v>
      </c>
      <c r="J699" s="17">
        <f>if(data_survey!AF698="Không áp lực", 0, if(data_survey!AF698="Có chút áp lực", 1, if(data_survey!AF698="Áp lực nhiều", 2, 3)))</f>
        <v>0</v>
      </c>
      <c r="K699" s="17">
        <f>SWITCH(data_survey!AG698,
 "Không ảnh hưởng",0,
 "Có chút ảnh hưởng",1,
 "Ảnh hưởng nhiều",2,
 "Ảnh hưởng rất nhiều",3)</f>
        <v>0</v>
      </c>
      <c r="L699" s="17">
        <f>SWITCH(data_survey!AD698,
 "Không",0,
 "Có một chút",1,
 "Rất lo lắng",2)</f>
        <v>2</v>
      </c>
      <c r="M699" s="17">
        <f>SWITCH(data_survey!AE698,
 "Không",0,
 "Có một chút",1,
 "Nhiều",2)</f>
        <v>0</v>
      </c>
      <c r="N699" s="17">
        <f>data_survey!BV698</f>
        <v>4</v>
      </c>
      <c r="O699" s="17">
        <f>SWITCH(data_survey!BY698,
 "Không",0,
 "Có",1,
 "Nhiều",2)</f>
        <v>1</v>
      </c>
      <c r="P699" s="17">
        <f>if(data_survey!BW698="Không", 0, 1)</f>
        <v>1</v>
      </c>
      <c r="Q699" s="17">
        <f>IF(OR(
ISNUMBER(SEARCH("cha",data_survey!BX698)),
ISNUMBER(SEARCH("mẹ",data_survey!BX698)),
ISNUMBER(SEARCH("ba mẹ",data_survey!BX698)),
ISNUMBER(SEARCH("bame",data_survey!BX698)),
ISNUMBER(SEARCH("gia đình",data_survey!BX698)),
ISNUMBER(SEARCH("chị",data_survey!BX698)),
ISNUMBER(SEARCH("anh",data_survey!BX698)),
ISNUMBER(SEARCH("ông bà",data_survey!BX698)),
ISNUMBER(SEARCH("giám hộ",data_survey!BX698))
),1,
IF(OR(
ISNUMBER(SEARCH("bản thân",data_survey!BX698)),
ISNUMBER(SEARCH("tự mình",data_survey!BX698)),
ISNUMBER(SEARCH("tự bản thân",data_survey!BX698)),
ISNUMBER(SEARCH("tiền đi làm",data_survey!BX698)),
ISNUMBER(SEARCH("nghiên cứu khoa học",data_survey!BX698)),
ISNUMBER(SEARCH("một nửa lo",data_survey!BX698))
),2,
IF(OR(
ISNUMBER(SEARCH("học bổng",data_survey!BX698)),
ISNUMBER(SEARCH("giảm học phí",data_survey!BX698)),
ISNUMBER(SEARCH("không cần HP",data_survey!BX698)),
ISNUMBER(SEARCH("sư phạm",data_survey!BX698))
),3,4)))</f>
        <v>1</v>
      </c>
      <c r="R699" s="17">
        <f>data_survey!AN698</f>
        <v>0</v>
      </c>
      <c r="S699" s="17">
        <f>data_survey!AJ698</f>
        <v>0</v>
      </c>
      <c r="T699" s="17">
        <f>data_survey!AJ698</f>
        <v>0</v>
      </c>
      <c r="U699" s="17">
        <f>data_survey!CI698</f>
        <v>0</v>
      </c>
      <c r="V699" s="17">
        <f>data_survey!CG698</f>
        <v>0</v>
      </c>
      <c r="W699" s="17">
        <f>data_survey!CE698</f>
        <v>0</v>
      </c>
      <c r="X699" s="17">
        <f>data_survey!CC698</f>
        <v>0</v>
      </c>
      <c r="Y699" s="17">
        <f>data_survey!CA698</f>
        <v>1</v>
      </c>
      <c r="Z699" s="17">
        <f>data_survey!BN698</f>
        <v>1</v>
      </c>
      <c r="AA699" s="17">
        <f>data_survey!BP698</f>
        <v>0</v>
      </c>
      <c r="AB699" s="17">
        <f>data_survey!BQ698</f>
        <v>1</v>
      </c>
      <c r="AC699" s="17">
        <f>data_survey!BT698</f>
        <v>0</v>
      </c>
      <c r="AD699" s="17">
        <f>data_survey!CU698</f>
        <v>0</v>
      </c>
      <c r="AE699" s="17">
        <f>data_survey!CV698</f>
        <v>0</v>
      </c>
      <c r="AF699" s="17">
        <f>data_survey!CW698</f>
        <v>0</v>
      </c>
      <c r="AG699" s="17">
        <f>data_survey!CO698</f>
        <v>0</v>
      </c>
      <c r="AH699" s="17">
        <f>data_survey!DA698</f>
        <v>0</v>
      </c>
      <c r="AI699" s="17">
        <f>data_survey!DC698</f>
        <v>0</v>
      </c>
      <c r="AJ699" s="17">
        <f>data_survey!DQ698</f>
        <v>0</v>
      </c>
      <c r="AK699" s="17">
        <f>data_survey!DF698</f>
        <v>1</v>
      </c>
      <c r="AL699" s="17">
        <f>if(AK699=1, data_survey!DN698, 0)</f>
        <v>0.5</v>
      </c>
      <c r="AM699" s="17">
        <f>data_survey!CM698</f>
        <v>1.5</v>
      </c>
      <c r="AN699" s="17">
        <f>data_survey!DH698</f>
        <v>0</v>
      </c>
      <c r="AO699" s="17">
        <f>data_survey!DJ698</f>
        <v>0</v>
      </c>
      <c r="AP699" s="17">
        <f>data_survey!DL698</f>
        <v>0</v>
      </c>
      <c r="AQ699" s="17">
        <f>data_survey!BC698</f>
        <v>1</v>
      </c>
      <c r="AR699" s="17">
        <f>data_survey!BD698</f>
        <v>1</v>
      </c>
      <c r="AS699" s="17">
        <f>data_survey!BE698</f>
        <v>1</v>
      </c>
      <c r="AT699" s="17">
        <f>data_survey!BF698</f>
        <v>1</v>
      </c>
      <c r="AU699" s="17">
        <f>data_survey!BG698</f>
        <v>1</v>
      </c>
      <c r="AV699" s="17">
        <f>data_survey!BH698</f>
        <v>1</v>
      </c>
      <c r="AW699" s="17">
        <f>data_survey!BI698</f>
        <v>1</v>
      </c>
      <c r="AX699" s="17">
        <f>data_survey!AP698</f>
        <v>2</v>
      </c>
      <c r="AY699" s="17">
        <f>data_survey!AQ698</f>
        <v>1</v>
      </c>
      <c r="AZ699" s="17">
        <f>data_survey!AR698</f>
        <v>1</v>
      </c>
      <c r="BA699" s="17">
        <f>data_survey!AS698</f>
        <v>2</v>
      </c>
      <c r="BB699" s="17">
        <f>data_survey!AT698</f>
        <v>1</v>
      </c>
      <c r="BC699" s="17">
        <f>data_survey!AU698</f>
        <v>1</v>
      </c>
      <c r="BD699" s="17">
        <f>data_survey!AV698</f>
        <v>2</v>
      </c>
      <c r="BE699" s="17">
        <f>data_survey!AW698</f>
        <v>1</v>
      </c>
      <c r="BF699" s="17">
        <f>data_survey!AX698</f>
        <v>1</v>
      </c>
      <c r="BG699" s="17"/>
    </row>
    <row r="700">
      <c r="A700" s="17">
        <f>if(data_survey!C699="Nam", 0, 1)</f>
        <v>1</v>
      </c>
      <c r="B700" s="17">
        <f>IFERROR(__xludf.DUMMYFUNCTION("LET(
  t, LOWER(TRIM(data_survey!E699)),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00" s="17">
        <f>IFERROR(__xludf.DUMMYFUNCTION("LET(
  t, LOWER(TRIM(data_survey!G699)),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00" s="17">
        <f>IFERROR(__xludf.DUMMYFUNCTION("LET(
  text, LOWER(data_survey!I699),
  IFERROR(
    IFS(
      REGEXMATCH(text,""ở cùng gia đình|ở trọ cùng gia đình""), 0,
      REGEXMATCH(text,""thuê trọ""), 1,
      REGEXMATCH(text,""ở ktx""), 2,
      REGEXMATCH(text,""có nhà tại khu vực đang học|c"&amp;"ó nhà|ở riêng tại chung cư""), 3,
      REGEXMATCH(text,""ở nhà người quen""), 4
    ),
  -1)
)"),1.0)</f>
        <v>1</v>
      </c>
      <c r="E700" s="17">
        <f>IFERROR(__xludf.DUMMYFUNCTION("LET(
  t, LOWER(TRIM(data_survey!K699)),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00" s="17">
        <f>IFERROR(__xludf.DUMMYFUNCTION("LET(
  t, LOWER(TRIM(data_survey!M699)),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00" s="17">
        <f>if(data_survey!O699="Có", 1, 0)</f>
        <v>0</v>
      </c>
      <c r="H700" s="17">
        <f>if(data_survey!R699="", 0, data_survey!R699)</f>
        <v>0</v>
      </c>
      <c r="I700" s="17">
        <f>data_survey!W699</f>
        <v>0</v>
      </c>
      <c r="J700" s="17">
        <f>if(data_survey!AF699="Không áp lực", 0, if(data_survey!AF699="Có chút áp lực", 1, if(data_survey!AF699="Áp lực nhiều", 2, 3)))</f>
        <v>1</v>
      </c>
      <c r="K700" s="17">
        <f>SWITCH(data_survey!AG699,
 "Không ảnh hưởng",0,
 "Có chút ảnh hưởng",1,
 "Ảnh hưởng nhiều",2,
 "Ảnh hưởng rất nhiều",3)</f>
        <v>0</v>
      </c>
      <c r="L700" s="17">
        <f>SWITCH(data_survey!AD699,
 "Không",0,
 "Có một chút",1,
 "Rất lo lắng",2)</f>
        <v>2</v>
      </c>
      <c r="M700" s="17">
        <f>SWITCH(data_survey!AE699,
 "Không",0,
 "Có một chút",1,
 "Nhiều",2)</f>
        <v>0</v>
      </c>
      <c r="N700" s="17">
        <f>data_survey!BV699</f>
        <v>4</v>
      </c>
      <c r="O700" s="17">
        <f>SWITCH(data_survey!BY699,
 "Không",0,
 "Có",1,
 "Nhiều",2)</f>
        <v>0</v>
      </c>
      <c r="P700" s="17">
        <f>if(data_survey!BW699="Không", 0, 1)</f>
        <v>1</v>
      </c>
      <c r="Q700" s="17">
        <f>IF(OR(
ISNUMBER(SEARCH("cha",data_survey!BX699)),
ISNUMBER(SEARCH("mẹ",data_survey!BX699)),
ISNUMBER(SEARCH("ba mẹ",data_survey!BX699)),
ISNUMBER(SEARCH("bame",data_survey!BX699)),
ISNUMBER(SEARCH("gia đình",data_survey!BX699)),
ISNUMBER(SEARCH("chị",data_survey!BX699)),
ISNUMBER(SEARCH("anh",data_survey!BX699)),
ISNUMBER(SEARCH("ông bà",data_survey!BX699)),
ISNUMBER(SEARCH("giám hộ",data_survey!BX699))
),1,
IF(OR(
ISNUMBER(SEARCH("bản thân",data_survey!BX699)),
ISNUMBER(SEARCH("tự mình",data_survey!BX699)),
ISNUMBER(SEARCH("tự bản thân",data_survey!BX699)),
ISNUMBER(SEARCH("tiền đi làm",data_survey!BX699)),
ISNUMBER(SEARCH("nghiên cứu khoa học",data_survey!BX699)),
ISNUMBER(SEARCH("một nửa lo",data_survey!BX699))
),2,
IF(OR(
ISNUMBER(SEARCH("học bổng",data_survey!BX699)),
ISNUMBER(SEARCH("giảm học phí",data_survey!BX699)),
ISNUMBER(SEARCH("không cần HP",data_survey!BX699)),
ISNUMBER(SEARCH("sư phạm",data_survey!BX699))
),3,4)))</f>
        <v>1</v>
      </c>
      <c r="R700" s="17">
        <f>data_survey!AN699</f>
        <v>0</v>
      </c>
      <c r="S700" s="17">
        <f>data_survey!AJ699</f>
        <v>0</v>
      </c>
      <c r="T700" s="17">
        <f>data_survey!AJ699</f>
        <v>0</v>
      </c>
      <c r="U700" s="17">
        <f>data_survey!CI699</f>
        <v>0</v>
      </c>
      <c r="V700" s="17">
        <f>data_survey!CG699</f>
        <v>0</v>
      </c>
      <c r="W700" s="17">
        <f>data_survey!CE699</f>
        <v>0</v>
      </c>
      <c r="X700" s="17">
        <f>data_survey!CC699</f>
        <v>1</v>
      </c>
      <c r="Y700" s="17">
        <f>data_survey!CA699</f>
        <v>0</v>
      </c>
      <c r="Z700" s="17">
        <f>data_survey!BN699</f>
        <v>3</v>
      </c>
      <c r="AA700" s="17">
        <f>data_survey!BP699</f>
        <v>0</v>
      </c>
      <c r="AB700" s="17">
        <f>data_survey!BQ699</f>
        <v>1</v>
      </c>
      <c r="AC700" s="17">
        <f>data_survey!BT699</f>
        <v>0</v>
      </c>
      <c r="AD700" s="17">
        <f>data_survey!CU699</f>
        <v>0</v>
      </c>
      <c r="AE700" s="17">
        <f>data_survey!CV699</f>
        <v>0</v>
      </c>
      <c r="AF700" s="17">
        <f>data_survey!CW699</f>
        <v>0</v>
      </c>
      <c r="AG700" s="17">
        <f>data_survey!CO699</f>
        <v>0</v>
      </c>
      <c r="AH700" s="17">
        <f>data_survey!DA699</f>
        <v>0</v>
      </c>
      <c r="AI700" s="17">
        <f>data_survey!DC699</f>
        <v>0</v>
      </c>
      <c r="AJ700" s="17">
        <f>data_survey!DQ699</f>
        <v>0</v>
      </c>
      <c r="AK700" s="17">
        <f>data_survey!DF699</f>
        <v>0</v>
      </c>
      <c r="AL700" s="17">
        <f>if(AK700=1, data_survey!DN699, 0)</f>
        <v>0</v>
      </c>
      <c r="AM700" s="17">
        <f>data_survey!CM699</f>
        <v>0.75</v>
      </c>
      <c r="AN700" s="17">
        <f>data_survey!DH699</f>
        <v>0</v>
      </c>
      <c r="AO700" s="17">
        <f>data_survey!DJ699</f>
        <v>0</v>
      </c>
      <c r="AP700" s="17">
        <f>data_survey!DL699</f>
        <v>0</v>
      </c>
      <c r="AQ700" s="17">
        <f>data_survey!BC699</f>
        <v>1</v>
      </c>
      <c r="AR700" s="17">
        <f>data_survey!BD699</f>
        <v>1</v>
      </c>
      <c r="AS700" s="17">
        <f>data_survey!BE699</f>
        <v>2</v>
      </c>
      <c r="AT700" s="17">
        <f>data_survey!BF699</f>
        <v>1</v>
      </c>
      <c r="AU700" s="17">
        <f>data_survey!BG699</f>
        <v>2</v>
      </c>
      <c r="AV700" s="17">
        <f>data_survey!BH699</f>
        <v>1</v>
      </c>
      <c r="AW700" s="17">
        <f>data_survey!BI699</f>
        <v>1</v>
      </c>
      <c r="AX700" s="17">
        <f>data_survey!AP699</f>
        <v>2</v>
      </c>
      <c r="AY700" s="17">
        <f>data_survey!AQ699</f>
        <v>2</v>
      </c>
      <c r="AZ700" s="17">
        <f>data_survey!AR699</f>
        <v>1</v>
      </c>
      <c r="BA700" s="17">
        <f>data_survey!AS699</f>
        <v>1</v>
      </c>
      <c r="BB700" s="17">
        <f>data_survey!AT699</f>
        <v>1</v>
      </c>
      <c r="BC700" s="17">
        <f>data_survey!AU699</f>
        <v>1</v>
      </c>
      <c r="BD700" s="17">
        <f>data_survey!AV699</f>
        <v>2</v>
      </c>
      <c r="BE700" s="17">
        <f>data_survey!AW699</f>
        <v>1</v>
      </c>
      <c r="BF700" s="17">
        <f>data_survey!AX699</f>
        <v>1</v>
      </c>
      <c r="BG700" s="17"/>
    </row>
    <row r="701">
      <c r="A701" s="17">
        <f>if(data_survey!C700="Nam", 0, 1)</f>
        <v>1</v>
      </c>
      <c r="B701" s="17">
        <f>IFERROR(__xludf.DUMMYFUNCTION("LET(
  t, LOWER(TRIM(data_survey!E700)),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01" s="17">
        <f>IFERROR(__xludf.DUMMYFUNCTION("LET(
  t, LOWER(TRIM(data_survey!G700)),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01" s="17">
        <f>IFERROR(__xludf.DUMMYFUNCTION("LET(
  text, LOWER(data_survey!I700),
  IFERROR(
    IFS(
      REGEXMATCH(text,""ở cùng gia đình|ở trọ cùng gia đình""), 0,
      REGEXMATCH(text,""thuê trọ""), 1,
      REGEXMATCH(text,""ở ktx""), 2,
      REGEXMATCH(text,""có nhà tại khu vực đang học|c"&amp;"ó nhà|ở riêng tại chung cư""), 3,
      REGEXMATCH(text,""ở nhà người quen""), 4
    ),
  -1)
)"),1.0)</f>
        <v>1</v>
      </c>
      <c r="E701" s="17">
        <f>IFERROR(__xludf.DUMMYFUNCTION("LET(
  t, LOWER(TRIM(data_survey!K700)),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01" s="17">
        <f>IFERROR(__xludf.DUMMYFUNCTION("LET(
  t, LOWER(TRIM(data_survey!M700)),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01" s="17">
        <f>if(data_survey!O700="Có", 1, 0)</f>
        <v>0</v>
      </c>
      <c r="H701" s="17">
        <f>if(data_survey!R700="", 0, data_survey!R700)</f>
        <v>0</v>
      </c>
      <c r="I701" s="17">
        <f>data_survey!W700</f>
        <v>0</v>
      </c>
      <c r="J701" s="17">
        <f>if(data_survey!AF700="Không áp lực", 0, if(data_survey!AF700="Có chút áp lực", 1, if(data_survey!AF700="Áp lực nhiều", 2, 3)))</f>
        <v>2</v>
      </c>
      <c r="K701" s="17">
        <f>SWITCH(data_survey!AG700,
 "Không ảnh hưởng",0,
 "Có chút ảnh hưởng",1,
 "Ảnh hưởng nhiều",2,
 "Ảnh hưởng rất nhiều",3)</f>
        <v>2</v>
      </c>
      <c r="L701" s="17">
        <f>SWITCH(data_survey!AD700,
 "Không",0,
 "Có một chút",1,
 "Rất lo lắng",2)</f>
        <v>2</v>
      </c>
      <c r="M701" s="17">
        <f>SWITCH(data_survey!AE700,
 "Không",0,
 "Có một chút",1,
 "Nhiều",2)</f>
        <v>0</v>
      </c>
      <c r="N701" s="17">
        <f>data_survey!BV700</f>
        <v>3</v>
      </c>
      <c r="O701" s="17">
        <f>SWITCH(data_survey!BY700,
 "Không",0,
 "Có",1,
 "Nhiều",2)</f>
        <v>0</v>
      </c>
      <c r="P701" s="17">
        <f>if(data_survey!BW700="Không", 0, 1)</f>
        <v>1</v>
      </c>
      <c r="Q701" s="17">
        <f>IF(OR(
ISNUMBER(SEARCH("cha",data_survey!BX700)),
ISNUMBER(SEARCH("mẹ",data_survey!BX700)),
ISNUMBER(SEARCH("ba mẹ",data_survey!BX700)),
ISNUMBER(SEARCH("bame",data_survey!BX700)),
ISNUMBER(SEARCH("gia đình",data_survey!BX700)),
ISNUMBER(SEARCH("chị",data_survey!BX700)),
ISNUMBER(SEARCH("anh",data_survey!BX700)),
ISNUMBER(SEARCH("ông bà",data_survey!BX700)),
ISNUMBER(SEARCH("giám hộ",data_survey!BX700))
),1,
IF(OR(
ISNUMBER(SEARCH("bản thân",data_survey!BX700)),
ISNUMBER(SEARCH("tự mình",data_survey!BX700)),
ISNUMBER(SEARCH("tự bản thân",data_survey!BX700)),
ISNUMBER(SEARCH("tiền đi làm",data_survey!BX700)),
ISNUMBER(SEARCH("nghiên cứu khoa học",data_survey!BX700)),
ISNUMBER(SEARCH("một nửa lo",data_survey!BX700))
),2,
IF(OR(
ISNUMBER(SEARCH("học bổng",data_survey!BX700)),
ISNUMBER(SEARCH("giảm học phí",data_survey!BX700)),
ISNUMBER(SEARCH("không cần HP",data_survey!BX700)),
ISNUMBER(SEARCH("sư phạm",data_survey!BX700))
),3,4)))</f>
        <v>1</v>
      </c>
      <c r="R701" s="17">
        <f>data_survey!AN700</f>
        <v>1</v>
      </c>
      <c r="S701" s="17">
        <f>data_survey!AJ700</f>
        <v>2</v>
      </c>
      <c r="T701" s="17">
        <f>data_survey!AJ700</f>
        <v>2</v>
      </c>
      <c r="U701" s="17">
        <f>data_survey!CI700</f>
        <v>1</v>
      </c>
      <c r="V701" s="17">
        <f>data_survey!CG700</f>
        <v>0</v>
      </c>
      <c r="W701" s="17">
        <f>data_survey!CE700</f>
        <v>1</v>
      </c>
      <c r="X701" s="17">
        <f>data_survey!CC700</f>
        <v>2</v>
      </c>
      <c r="Y701" s="17">
        <f>data_survey!CA700</f>
        <v>1</v>
      </c>
      <c r="Z701" s="17">
        <f>data_survey!BN700</f>
        <v>5</v>
      </c>
      <c r="AA701" s="17">
        <f>data_survey!BP700</f>
        <v>0</v>
      </c>
      <c r="AB701" s="17">
        <f>data_survey!BQ700</f>
        <v>4</v>
      </c>
      <c r="AC701" s="17">
        <f>data_survey!BT700</f>
        <v>0</v>
      </c>
      <c r="AD701" s="17">
        <f>data_survey!CU700</f>
        <v>0</v>
      </c>
      <c r="AE701" s="17">
        <f>data_survey!CV700</f>
        <v>0</v>
      </c>
      <c r="AF701" s="17">
        <f>data_survey!CW700</f>
        <v>0</v>
      </c>
      <c r="AG701" s="17">
        <f>data_survey!CO700</f>
        <v>0</v>
      </c>
      <c r="AH701" s="17">
        <f>data_survey!DA700</f>
        <v>0</v>
      </c>
      <c r="AI701" s="17">
        <f>data_survey!DC700</f>
        <v>0</v>
      </c>
      <c r="AJ701" s="17">
        <f>data_survey!DQ700</f>
        <v>0</v>
      </c>
      <c r="AK701" s="17">
        <f>data_survey!DF700</f>
        <v>1</v>
      </c>
      <c r="AL701" s="17">
        <f>if(AK701=1, data_survey!DN700, 0)</f>
        <v>1.5</v>
      </c>
      <c r="AM701" s="17">
        <f>data_survey!CM700</f>
        <v>6</v>
      </c>
      <c r="AN701" s="17">
        <f>data_survey!DH700</f>
        <v>1</v>
      </c>
      <c r="AO701" s="17">
        <f>data_survey!DJ700</f>
        <v>0</v>
      </c>
      <c r="AP701" s="17">
        <f>data_survey!DL700</f>
        <v>0</v>
      </c>
      <c r="AQ701" s="17">
        <f>data_survey!BC700</f>
        <v>1</v>
      </c>
      <c r="AR701" s="17">
        <f>data_survey!BD700</f>
        <v>1</v>
      </c>
      <c r="AS701" s="17">
        <f>data_survey!BE700</f>
        <v>1</v>
      </c>
      <c r="AT701" s="17">
        <f>data_survey!BF700</f>
        <v>1</v>
      </c>
      <c r="AU701" s="17">
        <f>data_survey!BG700</f>
        <v>2</v>
      </c>
      <c r="AV701" s="17">
        <f>data_survey!BH700</f>
        <v>1</v>
      </c>
      <c r="AW701" s="17">
        <f>data_survey!BI700</f>
        <v>1</v>
      </c>
      <c r="AX701" s="17">
        <f>data_survey!AP700</f>
        <v>1</v>
      </c>
      <c r="AY701" s="17">
        <f>data_survey!AQ700</f>
        <v>1</v>
      </c>
      <c r="AZ701" s="17">
        <f>data_survey!AR700</f>
        <v>1</v>
      </c>
      <c r="BA701" s="17">
        <f>data_survey!AS700</f>
        <v>1</v>
      </c>
      <c r="BB701" s="17">
        <f>data_survey!AT700</f>
        <v>1</v>
      </c>
      <c r="BC701" s="17">
        <f>data_survey!AU700</f>
        <v>1</v>
      </c>
      <c r="BD701" s="17">
        <f>data_survey!AV700</f>
        <v>1</v>
      </c>
      <c r="BE701" s="17">
        <f>data_survey!AW700</f>
        <v>1</v>
      </c>
      <c r="BF701" s="17">
        <f>data_survey!AX700</f>
        <v>1</v>
      </c>
      <c r="BG701" s="17"/>
    </row>
    <row r="702">
      <c r="A702" s="17">
        <f>if(data_survey!C701="Nam", 0, 1)</f>
        <v>0</v>
      </c>
      <c r="B702" s="17">
        <f>IFERROR(__xludf.DUMMYFUNCTION("LET(
  t, LOWER(TRIM(data_survey!E701)),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02" s="17">
        <f>IFERROR(__xludf.DUMMYFUNCTION("LET(
  t, LOWER(TRIM(data_survey!G701)),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02" s="17">
        <f>IFERROR(__xludf.DUMMYFUNCTION("LET(
  text, LOWER(data_survey!I701),
  IFERROR(
    IFS(
      REGEXMATCH(text,""ở cùng gia đình|ở trọ cùng gia đình""), 0,
      REGEXMATCH(text,""thuê trọ""), 1,
      REGEXMATCH(text,""ở ktx""), 2,
      REGEXMATCH(text,""có nhà tại khu vực đang học|c"&amp;"ó nhà|ở riêng tại chung cư""), 3,
      REGEXMATCH(text,""ở nhà người quen""), 4
    ),
  -1)
)"),1.0)</f>
        <v>1</v>
      </c>
      <c r="E702" s="17">
        <f>IFERROR(__xludf.DUMMYFUNCTION("LET(
  t, LOWER(TRIM(data_survey!K701)),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02" s="17">
        <f>IFERROR(__xludf.DUMMYFUNCTION("LET(
  t, LOWER(TRIM(data_survey!M701)),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)"),0.0)</f>
        <v>0</v>
      </c>
      <c r="G702" s="17">
        <f>if(data_survey!O701="Có", 1, 0)</f>
        <v>0</v>
      </c>
      <c r="H702" s="17">
        <f>if(data_survey!R701="", 0, data_survey!R701)</f>
        <v>0</v>
      </c>
      <c r="I702" s="17">
        <f>data_survey!W701</f>
        <v>0</v>
      </c>
      <c r="J702" s="17">
        <f>if(data_survey!AF701="Không áp lực", 0, if(data_survey!AF701="Có chút áp lực", 1, if(data_survey!AF701="Áp lực nhiều", 2, 3)))</f>
        <v>1</v>
      </c>
      <c r="K702" s="17">
        <f>SWITCH(data_survey!AG701,
 "Không ảnh hưởng",0,
 "Có chút ảnh hưởng",1,
 "Ảnh hưởng nhiều",2,
 "Ảnh hưởng rất nhiều",3)</f>
        <v>2</v>
      </c>
      <c r="L702" s="17">
        <f>SWITCH(data_survey!AD701,
 "Không",0,
 "Có một chút",1,
 "Rất lo lắng",2)</f>
        <v>2</v>
      </c>
      <c r="M702" s="17">
        <f>SWITCH(data_survey!AE701,
 "Không",0,
 "Có một chút",1,
 "Nhiều",2)</f>
        <v>1</v>
      </c>
      <c r="N702" s="17">
        <f>data_survey!BV701</f>
        <v>3</v>
      </c>
      <c r="O702" s="17">
        <f>SWITCH(data_survey!BY701,
 "Không",0,
 "Có",1,
 "Nhiều",2)</f>
        <v>0</v>
      </c>
      <c r="P702" s="17">
        <f>if(data_survey!BW701="Không", 0, 1)</f>
        <v>1</v>
      </c>
      <c r="Q702" s="17">
        <f>IF(OR(
ISNUMBER(SEARCH("cha",data_survey!BX701)),
ISNUMBER(SEARCH("mẹ",data_survey!BX701)),
ISNUMBER(SEARCH("ba mẹ",data_survey!BX701)),
ISNUMBER(SEARCH("bame",data_survey!BX701)),
ISNUMBER(SEARCH("gia đình",data_survey!BX701)),
ISNUMBER(SEARCH("chị",data_survey!BX701)),
ISNUMBER(SEARCH("anh",data_survey!BX701)),
ISNUMBER(SEARCH("ông bà",data_survey!BX701)),
ISNUMBER(SEARCH("giám hộ",data_survey!BX701))
),1,
IF(OR(
ISNUMBER(SEARCH("bản thân",data_survey!BX701)),
ISNUMBER(SEARCH("tự mình",data_survey!BX701)),
ISNUMBER(SEARCH("tự bản thân",data_survey!BX701)),
ISNUMBER(SEARCH("tiền đi làm",data_survey!BX701)),
ISNUMBER(SEARCH("nghiên cứu khoa học",data_survey!BX701)),
ISNUMBER(SEARCH("một nửa lo",data_survey!BX701))
),2,
IF(OR(
ISNUMBER(SEARCH("học bổng",data_survey!BX701)),
ISNUMBER(SEARCH("giảm học phí",data_survey!BX701)),
ISNUMBER(SEARCH("không cần HP",data_survey!BX701)),
ISNUMBER(SEARCH("sư phạm",data_survey!BX701))
),3,4)))</f>
        <v>1</v>
      </c>
      <c r="R702" s="17">
        <f>data_survey!AN701</f>
        <v>0</v>
      </c>
      <c r="S702" s="17">
        <f>data_survey!AJ701</f>
        <v>2</v>
      </c>
      <c r="T702" s="17">
        <f>data_survey!AJ701</f>
        <v>2</v>
      </c>
      <c r="U702" s="17">
        <f>data_survey!CI701</f>
        <v>2</v>
      </c>
      <c r="V702" s="17">
        <f>data_survey!CG701</f>
        <v>1</v>
      </c>
      <c r="W702" s="17">
        <f>data_survey!CE701</f>
        <v>2</v>
      </c>
      <c r="X702" s="17">
        <f>data_survey!CC701</f>
        <v>2</v>
      </c>
      <c r="Y702" s="17">
        <f>data_survey!CA701</f>
        <v>1</v>
      </c>
      <c r="Z702" s="17">
        <f>data_survey!BN701</f>
        <v>2</v>
      </c>
      <c r="AA702" s="17">
        <f>data_survey!BP701</f>
        <v>0</v>
      </c>
      <c r="AB702" s="17">
        <f>data_survey!BQ701</f>
        <v>2</v>
      </c>
      <c r="AC702" s="17">
        <f>data_survey!BT701</f>
        <v>1</v>
      </c>
      <c r="AD702" s="17">
        <f>data_survey!CU701</f>
        <v>0</v>
      </c>
      <c r="AE702" s="17">
        <f>data_survey!CV701</f>
        <v>0</v>
      </c>
      <c r="AF702" s="17">
        <f>data_survey!CW701</f>
        <v>0</v>
      </c>
      <c r="AG702" s="17">
        <f>data_survey!CO701</f>
        <v>0</v>
      </c>
      <c r="AH702" s="17">
        <f>data_survey!DA701</f>
        <v>1</v>
      </c>
      <c r="AI702" s="17">
        <f>data_survey!DC701</f>
        <v>1</v>
      </c>
      <c r="AJ702" s="17">
        <f>data_survey!DQ701</f>
        <v>0</v>
      </c>
      <c r="AK702" s="17">
        <f>data_survey!DF701</f>
        <v>1</v>
      </c>
      <c r="AL702" s="17">
        <f>if(AK702=1, data_survey!DN701, 0)</f>
        <v>3.5</v>
      </c>
      <c r="AM702" s="17">
        <f>data_survey!CM701</f>
        <v>3.5</v>
      </c>
      <c r="AN702" s="17">
        <f>data_survey!DH701</f>
        <v>0</v>
      </c>
      <c r="AO702" s="17">
        <f>data_survey!DJ701</f>
        <v>1</v>
      </c>
      <c r="AP702" s="17">
        <f>data_survey!DL701</f>
        <v>0</v>
      </c>
      <c r="AQ702" s="17">
        <f>data_survey!BC701</f>
        <v>3</v>
      </c>
      <c r="AR702" s="17">
        <f>data_survey!BD701</f>
        <v>3</v>
      </c>
      <c r="AS702" s="17">
        <f>data_survey!BE701</f>
        <v>4</v>
      </c>
      <c r="AT702" s="17">
        <f>data_survey!BF701</f>
        <v>4</v>
      </c>
      <c r="AU702" s="17">
        <f>data_survey!BG701</f>
        <v>2</v>
      </c>
      <c r="AV702" s="17">
        <f>data_survey!BH701</f>
        <v>4</v>
      </c>
      <c r="AW702" s="17">
        <f>data_survey!BI701</f>
        <v>1</v>
      </c>
      <c r="AX702" s="17">
        <f>data_survey!AP701</f>
        <v>2</v>
      </c>
      <c r="AY702" s="17">
        <f>data_survey!AQ701</f>
        <v>3</v>
      </c>
      <c r="AZ702" s="17">
        <f>data_survey!AR701</f>
        <v>2</v>
      </c>
      <c r="BA702" s="17">
        <f>data_survey!AS701</f>
        <v>3</v>
      </c>
      <c r="BB702" s="17">
        <f>data_survey!AT701</f>
        <v>2</v>
      </c>
      <c r="BC702" s="17">
        <f>data_survey!AU701</f>
        <v>2</v>
      </c>
      <c r="BD702" s="17">
        <f>data_survey!AV701</f>
        <v>4</v>
      </c>
      <c r="BE702" s="17">
        <f>data_survey!AW701</f>
        <v>4</v>
      </c>
      <c r="BF702" s="17">
        <f>data_survey!AX701</f>
        <v>4</v>
      </c>
      <c r="BG702" s="17"/>
    </row>
    <row r="703">
      <c r="A703" s="17">
        <f>if(data_survey!C702="Nam", 0, 1)</f>
        <v>1</v>
      </c>
      <c r="B703" s="17">
        <f>IFERROR(__xludf.DUMMYFUNCTION("LET(
  t, LOWER(TRIM(data_survey!E702)),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03" s="17">
        <f>IFERROR(__xludf.DUMMYFUNCTION("LET(
  t, LOWER(TRIM(data_survey!G702)),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03" s="17">
        <f>IFERROR(__xludf.DUMMYFUNCTION("LET(
  text, LOWER(data_survey!I702),
  IFERROR(
    IFS(
      REGEXMATCH(text,""ở cùng gia đình|ở trọ cùng gia đình""), 0,
      REGEXMATCH(text,""thuê trọ""), 1,
      REGEXMATCH(text,""ở ktx""), 2,
      REGEXMATCH(text,""có nhà tại khu vực đang học|c"&amp;"ó nhà|ở riêng tại chung cư""), 3,
      REGEXMATCH(text,""ở nhà người quen""), 4
    ),
  -1)
)"),0.0)</f>
        <v>0</v>
      </c>
      <c r="E703" s="17">
        <f>IFERROR(__xludf.DUMMYFUNCTION("LET(
  t, LOWER(TRIM(data_survey!K702)),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03" s="17">
        <f>IFERROR(__xludf.DUMMYFUNCTION("LET(
  t, LOWER(TRIM(data_survey!M702)),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03" s="17">
        <f>if(data_survey!O702="Có", 1, 0)</f>
        <v>0</v>
      </c>
      <c r="H703" s="17">
        <f>if(data_survey!R702="", 0, data_survey!R702)</f>
        <v>0</v>
      </c>
      <c r="I703" s="17">
        <f>data_survey!W702</f>
        <v>0</v>
      </c>
      <c r="J703" s="17">
        <f>if(data_survey!AF702="Không áp lực", 0, if(data_survey!AF702="Có chút áp lực", 1, if(data_survey!AF702="Áp lực nhiều", 2, 3)))</f>
        <v>3</v>
      </c>
      <c r="K703" s="17">
        <f>SWITCH(data_survey!AG702,
 "Không ảnh hưởng",0,
 "Có chút ảnh hưởng",1,
 "Ảnh hưởng nhiều",2,
 "Ảnh hưởng rất nhiều",3)</f>
        <v>3</v>
      </c>
      <c r="L703" s="17">
        <f>SWITCH(data_survey!AD702,
 "Không",0,
 "Có một chút",1,
 "Rất lo lắng",2)</f>
        <v>2</v>
      </c>
      <c r="M703" s="17">
        <f>SWITCH(data_survey!AE702,
 "Không",0,
 "Có một chút",1,
 "Nhiều",2)</f>
        <v>1</v>
      </c>
      <c r="N703" s="17">
        <f>data_survey!BV702</f>
        <v>1</v>
      </c>
      <c r="O703" s="17">
        <f>SWITCH(data_survey!BY702,
 "Không",0,
 "Có",1,
 "Nhiều",2)</f>
        <v>1</v>
      </c>
      <c r="P703" s="17">
        <f>if(data_survey!BW702="Không", 0, 1)</f>
        <v>1</v>
      </c>
      <c r="Q703" s="17">
        <f>IF(OR(
ISNUMBER(SEARCH("cha",data_survey!BX702)),
ISNUMBER(SEARCH("mẹ",data_survey!BX702)),
ISNUMBER(SEARCH("ba mẹ",data_survey!BX702)),
ISNUMBER(SEARCH("bame",data_survey!BX702)),
ISNUMBER(SEARCH("gia đình",data_survey!BX702)),
ISNUMBER(SEARCH("chị",data_survey!BX702)),
ISNUMBER(SEARCH("anh",data_survey!BX702)),
ISNUMBER(SEARCH("ông bà",data_survey!BX702)),
ISNUMBER(SEARCH("giám hộ",data_survey!BX702))
),1,
IF(OR(
ISNUMBER(SEARCH("bản thân",data_survey!BX702)),
ISNUMBER(SEARCH("tự mình",data_survey!BX702)),
ISNUMBER(SEARCH("tự bản thân",data_survey!BX702)),
ISNUMBER(SEARCH("tiền đi làm",data_survey!BX702)),
ISNUMBER(SEARCH("nghiên cứu khoa học",data_survey!BX702)),
ISNUMBER(SEARCH("một nửa lo",data_survey!BX702))
),2,
IF(OR(
ISNUMBER(SEARCH("học bổng",data_survey!BX702)),
ISNUMBER(SEARCH("giảm học phí",data_survey!BX702)),
ISNUMBER(SEARCH("không cần HP",data_survey!BX702)),
ISNUMBER(SEARCH("sư phạm",data_survey!BX702))
),3,4)))</f>
        <v>1</v>
      </c>
      <c r="R703" s="17">
        <f>data_survey!AN702</f>
        <v>0</v>
      </c>
      <c r="S703" s="17">
        <f>data_survey!AJ702</f>
        <v>2</v>
      </c>
      <c r="T703" s="17">
        <f>data_survey!AJ702</f>
        <v>2</v>
      </c>
      <c r="U703" s="17">
        <f>data_survey!CI702</f>
        <v>1</v>
      </c>
      <c r="V703" s="17">
        <f>data_survey!CG702</f>
        <v>1</v>
      </c>
      <c r="W703" s="17">
        <f>data_survey!CE702</f>
        <v>2</v>
      </c>
      <c r="X703" s="17">
        <f>data_survey!CC702</f>
        <v>1</v>
      </c>
      <c r="Y703" s="17">
        <f>data_survey!CA702</f>
        <v>2</v>
      </c>
      <c r="Z703" s="17">
        <f>data_survey!BN702</f>
        <v>1</v>
      </c>
      <c r="AA703" s="17">
        <f>data_survey!BP702</f>
        <v>0</v>
      </c>
      <c r="AB703" s="17">
        <f>data_survey!BQ702</f>
        <v>3</v>
      </c>
      <c r="AC703" s="17">
        <f>data_survey!BT702</f>
        <v>0</v>
      </c>
      <c r="AD703" s="17">
        <f>data_survey!CU702</f>
        <v>0</v>
      </c>
      <c r="AE703" s="17">
        <f>data_survey!CV702</f>
        <v>0</v>
      </c>
      <c r="AF703" s="17">
        <f>data_survey!CW702</f>
        <v>0</v>
      </c>
      <c r="AG703" s="17">
        <f>data_survey!CO702</f>
        <v>0</v>
      </c>
      <c r="AH703" s="17">
        <f>data_survey!DA702</f>
        <v>1</v>
      </c>
      <c r="AI703" s="17">
        <f>data_survey!DC702</f>
        <v>1</v>
      </c>
      <c r="AJ703" s="17">
        <f>data_survey!DQ702</f>
        <v>0</v>
      </c>
      <c r="AK703" s="17">
        <f>data_survey!DF702</f>
        <v>0</v>
      </c>
      <c r="AL703" s="17">
        <f>if(AK703=1, data_survey!DN702, 0)</f>
        <v>0</v>
      </c>
      <c r="AM703" s="17">
        <f>data_survey!CM702</f>
        <v>3.5</v>
      </c>
      <c r="AN703" s="17">
        <f>data_survey!DH702</f>
        <v>0</v>
      </c>
      <c r="AO703" s="17">
        <f>data_survey!DJ702</f>
        <v>0</v>
      </c>
      <c r="AP703" s="17">
        <f>data_survey!DL702</f>
        <v>0</v>
      </c>
      <c r="AQ703" s="17">
        <f>data_survey!BC702</f>
        <v>4</v>
      </c>
      <c r="AR703" s="17">
        <f>data_survey!BD702</f>
        <v>4</v>
      </c>
      <c r="AS703" s="17">
        <f>data_survey!BE702</f>
        <v>4</v>
      </c>
      <c r="AT703" s="17">
        <f>data_survey!BF702</f>
        <v>3</v>
      </c>
      <c r="AU703" s="17">
        <f>data_survey!BG702</f>
        <v>4</v>
      </c>
      <c r="AV703" s="17">
        <f>data_survey!BH702</f>
        <v>4</v>
      </c>
      <c r="AW703" s="17">
        <f>data_survey!BI702</f>
        <v>4</v>
      </c>
      <c r="AX703" s="17">
        <f>data_survey!AP702</f>
        <v>4</v>
      </c>
      <c r="AY703" s="17">
        <f>data_survey!AQ702</f>
        <v>3</v>
      </c>
      <c r="AZ703" s="17">
        <f>data_survey!AR702</f>
        <v>4</v>
      </c>
      <c r="BA703" s="17">
        <f>data_survey!AS702</f>
        <v>4</v>
      </c>
      <c r="BB703" s="17">
        <f>data_survey!AT702</f>
        <v>3</v>
      </c>
      <c r="BC703" s="17">
        <f>data_survey!AU702</f>
        <v>3</v>
      </c>
      <c r="BD703" s="17">
        <f>data_survey!AV702</f>
        <v>2</v>
      </c>
      <c r="BE703" s="17">
        <f>data_survey!AW702</f>
        <v>2</v>
      </c>
      <c r="BF703" s="17">
        <f>data_survey!AX702</f>
        <v>3</v>
      </c>
      <c r="BG703" s="17"/>
    </row>
    <row r="704">
      <c r="A704" s="17">
        <f>if(data_survey!C703="Nam", 0, 1)</f>
        <v>1</v>
      </c>
      <c r="B704" s="17">
        <f>IFERROR(__xludf.DUMMYFUNCTION("LET(
  t, LOWER(TRIM(data_survey!E703)),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04" s="17">
        <f>IFERROR(__xludf.DUMMYFUNCTION("LET(
  t, LOWER(TRIM(data_survey!G703)),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04" s="17">
        <f>IFERROR(__xludf.DUMMYFUNCTION("LET(
  text, LOWER(data_survey!I703),
  IFERROR(
    IFS(
      REGEXMATCH(text,""ở cùng gia đình|ở trọ cùng gia đình""), 0,
      REGEXMATCH(text,""thuê trọ""), 1,
      REGEXMATCH(text,""ở ktx""), 2,
      REGEXMATCH(text,""có nhà tại khu vực đang học|c"&amp;"ó nhà|ở riêng tại chung cư""), 3,
      REGEXMATCH(text,""ở nhà người quen""), 4
    ),
  -1)
)"),2.0)</f>
        <v>2</v>
      </c>
      <c r="E704" s="17">
        <f>IFERROR(__xludf.DUMMYFUNCTION("LET(
  t, LOWER(TRIM(data_survey!K703)),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04" s="17">
        <f>IFERROR(__xludf.DUMMYFUNCTION("LET(
  t, LOWER(TRIM(data_survey!M703)),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04" s="17">
        <f>if(data_survey!O703="Có", 1, 0)</f>
        <v>0</v>
      </c>
      <c r="H704" s="17">
        <f>if(data_survey!R703="", 0, data_survey!R703)</f>
        <v>0</v>
      </c>
      <c r="I704" s="17">
        <f>data_survey!W703</f>
        <v>0</v>
      </c>
      <c r="J704" s="17">
        <f>if(data_survey!AF703="Không áp lực", 0, if(data_survey!AF703="Có chút áp lực", 1, if(data_survey!AF703="Áp lực nhiều", 2, 3)))</f>
        <v>1</v>
      </c>
      <c r="K704" s="17">
        <f>SWITCH(data_survey!AG703,
 "Không ảnh hưởng",0,
 "Có chút ảnh hưởng",1,
 "Ảnh hưởng nhiều",2,
 "Ảnh hưởng rất nhiều",3)</f>
        <v>2</v>
      </c>
      <c r="L704" s="17">
        <f>SWITCH(data_survey!AD703,
 "Không",0,
 "Có một chút",1,
 "Rất lo lắng",2)</f>
        <v>2</v>
      </c>
      <c r="M704" s="17">
        <f>SWITCH(data_survey!AE703,
 "Không",0,
 "Có một chút",1,
 "Nhiều",2)</f>
        <v>1</v>
      </c>
      <c r="N704" s="17">
        <f>data_survey!BV703</f>
        <v>2</v>
      </c>
      <c r="O704" s="17">
        <f>SWITCH(data_survey!BY703,
 "Không",0,
 "Có",1,
 "Nhiều",2)</f>
        <v>1</v>
      </c>
      <c r="P704" s="17">
        <f>if(data_survey!BW703="Không", 0, 1)</f>
        <v>1</v>
      </c>
      <c r="Q704" s="17">
        <f>IF(OR(
ISNUMBER(SEARCH("cha",data_survey!BX703)),
ISNUMBER(SEARCH("mẹ",data_survey!BX703)),
ISNUMBER(SEARCH("ba mẹ",data_survey!BX703)),
ISNUMBER(SEARCH("bame",data_survey!BX703)),
ISNUMBER(SEARCH("gia đình",data_survey!BX703)),
ISNUMBER(SEARCH("chị",data_survey!BX703)),
ISNUMBER(SEARCH("anh",data_survey!BX703)),
ISNUMBER(SEARCH("ông bà",data_survey!BX703)),
ISNUMBER(SEARCH("giám hộ",data_survey!BX703))
),1,
IF(OR(
ISNUMBER(SEARCH("bản thân",data_survey!BX703)),
ISNUMBER(SEARCH("tự mình",data_survey!BX703)),
ISNUMBER(SEARCH("tự bản thân",data_survey!BX703)),
ISNUMBER(SEARCH("tiền đi làm",data_survey!BX703)),
ISNUMBER(SEARCH("nghiên cứu khoa học",data_survey!BX703)),
ISNUMBER(SEARCH("một nửa lo",data_survey!BX703))
),2,
IF(OR(
ISNUMBER(SEARCH("học bổng",data_survey!BX703)),
ISNUMBER(SEARCH("giảm học phí",data_survey!BX703)),
ISNUMBER(SEARCH("không cần HP",data_survey!BX703)),
ISNUMBER(SEARCH("sư phạm",data_survey!BX703))
),3,4)))</f>
        <v>1</v>
      </c>
      <c r="R704" s="17">
        <f>data_survey!AN703</f>
        <v>0</v>
      </c>
      <c r="S704" s="17">
        <f>data_survey!AJ703</f>
        <v>0</v>
      </c>
      <c r="T704" s="17">
        <f>data_survey!AJ703</f>
        <v>0</v>
      </c>
      <c r="U704" s="17">
        <f>data_survey!CI703</f>
        <v>1</v>
      </c>
      <c r="V704" s="17">
        <f>data_survey!CG703</f>
        <v>1</v>
      </c>
      <c r="W704" s="17">
        <f>data_survey!CE703</f>
        <v>1</v>
      </c>
      <c r="X704" s="17">
        <f>data_survey!CC703</f>
        <v>0</v>
      </c>
      <c r="Y704" s="17">
        <f>data_survey!CA703</f>
        <v>1</v>
      </c>
      <c r="Z704" s="17">
        <f>data_survey!BN703</f>
        <v>1</v>
      </c>
      <c r="AA704" s="17">
        <f>data_survey!BP703</f>
        <v>0</v>
      </c>
      <c r="AB704" s="17">
        <f>data_survey!BQ703</f>
        <v>1</v>
      </c>
      <c r="AC704" s="17">
        <f>data_survey!BT703</f>
        <v>0</v>
      </c>
      <c r="AD704" s="17">
        <f>data_survey!CU703</f>
        <v>0</v>
      </c>
      <c r="AE704" s="17">
        <f>data_survey!CV703</f>
        <v>0</v>
      </c>
      <c r="AF704" s="17">
        <f>data_survey!CW703</f>
        <v>0</v>
      </c>
      <c r="AG704" s="17">
        <f>data_survey!CO703</f>
        <v>0</v>
      </c>
      <c r="AH704" s="17">
        <f>data_survey!DA703</f>
        <v>0</v>
      </c>
      <c r="AI704" s="17">
        <f>data_survey!DC703</f>
        <v>0</v>
      </c>
      <c r="AJ704" s="17">
        <f>data_survey!DQ703</f>
        <v>0</v>
      </c>
      <c r="AK704" s="17">
        <f>data_survey!DF703</f>
        <v>1</v>
      </c>
      <c r="AL704" s="17">
        <f>if(AK704=1, data_survey!DN703, 0)</f>
        <v>2.5</v>
      </c>
      <c r="AM704" s="17">
        <f>data_survey!CM703</f>
        <v>1.5</v>
      </c>
      <c r="AN704" s="17">
        <f>data_survey!DH703</f>
        <v>0</v>
      </c>
      <c r="AO704" s="17">
        <f>data_survey!DJ703</f>
        <v>0</v>
      </c>
      <c r="AP704" s="17">
        <f>data_survey!DL703</f>
        <v>0</v>
      </c>
      <c r="AQ704" s="17">
        <f>data_survey!BC703</f>
        <v>1</v>
      </c>
      <c r="AR704" s="17">
        <f>data_survey!BD703</f>
        <v>2</v>
      </c>
      <c r="AS704" s="17">
        <f>data_survey!BE703</f>
        <v>1</v>
      </c>
      <c r="AT704" s="17">
        <f>data_survey!BF703</f>
        <v>1</v>
      </c>
      <c r="AU704" s="17">
        <f>data_survey!BG703</f>
        <v>2</v>
      </c>
      <c r="AV704" s="17">
        <f>data_survey!BH703</f>
        <v>1</v>
      </c>
      <c r="AW704" s="17">
        <f>data_survey!BI703</f>
        <v>1</v>
      </c>
      <c r="AX704" s="17">
        <f>data_survey!AP703</f>
        <v>1</v>
      </c>
      <c r="AY704" s="17">
        <f>data_survey!AQ703</f>
        <v>1</v>
      </c>
      <c r="AZ704" s="17">
        <f>data_survey!AR703</f>
        <v>1</v>
      </c>
      <c r="BA704" s="17">
        <f>data_survey!AS703</f>
        <v>1</v>
      </c>
      <c r="BB704" s="17">
        <f>data_survey!AT703</f>
        <v>1</v>
      </c>
      <c r="BC704" s="17">
        <f>data_survey!AU703</f>
        <v>1</v>
      </c>
      <c r="BD704" s="17">
        <f>data_survey!AV703</f>
        <v>1</v>
      </c>
      <c r="BE704" s="17">
        <f>data_survey!AW703</f>
        <v>1</v>
      </c>
      <c r="BF704" s="17">
        <f>data_survey!AX703</f>
        <v>2</v>
      </c>
      <c r="BG704" s="17"/>
    </row>
    <row r="705">
      <c r="A705" s="17">
        <f>if(data_survey!C704="Nam", 0, 1)</f>
        <v>1</v>
      </c>
      <c r="B705" s="17">
        <f>IFERROR(__xludf.DUMMYFUNCTION("LET(
  t, LOWER(TRIM(data_survey!E704)),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05" s="17">
        <f>IFERROR(__xludf.DUMMYFUNCTION("LET(
  t, LOWER(TRIM(data_survey!G704)),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05" s="17">
        <f>IFERROR(__xludf.DUMMYFUNCTION("LET(
  text, LOWER(data_survey!I704),
  IFERROR(
    IFS(
      REGEXMATCH(text,""ở cùng gia đình|ở trọ cùng gia đình""), 0,
      REGEXMATCH(text,""thuê trọ""), 1,
      REGEXMATCH(text,""ở ktx""), 2,
      REGEXMATCH(text,""có nhà tại khu vực đang học|c"&amp;"ó nhà|ở riêng tại chung cư""), 3,
      REGEXMATCH(text,""ở nhà người quen""), 4
    ),
  -1)
)"),1.0)</f>
        <v>1</v>
      </c>
      <c r="E705" s="17">
        <f>IFERROR(__xludf.DUMMYFUNCTION("LET(
  t, LOWER(TRIM(data_survey!K704)),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05" s="17">
        <f>IFERROR(__xludf.DUMMYFUNCTION("LET(
  t, LOWER(TRIM(data_survey!M704)),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05" s="17">
        <f>if(data_survey!O704="Có", 1, 0)</f>
        <v>0</v>
      </c>
      <c r="H705" s="17">
        <f>if(data_survey!R704="", 0, data_survey!R704)</f>
        <v>0</v>
      </c>
      <c r="I705" s="17">
        <f>data_survey!W704</f>
        <v>0</v>
      </c>
      <c r="J705" s="17">
        <f>if(data_survey!AF704="Không áp lực", 0, if(data_survey!AF704="Có chút áp lực", 1, if(data_survey!AF704="Áp lực nhiều", 2, 3)))</f>
        <v>1</v>
      </c>
      <c r="K705" s="17">
        <f>SWITCH(data_survey!AG704,
 "Không ảnh hưởng",0,
 "Có chút ảnh hưởng",1,
 "Ảnh hưởng nhiều",2,
 "Ảnh hưởng rất nhiều",3)</f>
        <v>1</v>
      </c>
      <c r="L705" s="17">
        <f>SWITCH(data_survey!AD704,
 "Không",0,
 "Có một chút",1,
 "Rất lo lắng",2)</f>
        <v>1</v>
      </c>
      <c r="M705" s="17">
        <f>SWITCH(data_survey!AE704,
 "Không",0,
 "Có một chút",1,
 "Nhiều",2)</f>
        <v>0</v>
      </c>
      <c r="N705" s="17">
        <f>data_survey!BV704</f>
        <v>2</v>
      </c>
      <c r="O705" s="17">
        <f>SWITCH(data_survey!BY704,
 "Không",0,
 "Có",1,
 "Nhiều",2)</f>
        <v>0</v>
      </c>
      <c r="P705" s="17">
        <f>if(data_survey!BW704="Không", 0, 1)</f>
        <v>1</v>
      </c>
      <c r="Q705" s="17">
        <f>IF(OR(
ISNUMBER(SEARCH("cha",data_survey!BX704)),
ISNUMBER(SEARCH("mẹ",data_survey!BX704)),
ISNUMBER(SEARCH("ba mẹ",data_survey!BX704)),
ISNUMBER(SEARCH("bame",data_survey!BX704)),
ISNUMBER(SEARCH("gia đình",data_survey!BX704)),
ISNUMBER(SEARCH("chị",data_survey!BX704)),
ISNUMBER(SEARCH("anh",data_survey!BX704)),
ISNUMBER(SEARCH("ông bà",data_survey!BX704)),
ISNUMBER(SEARCH("giám hộ",data_survey!BX704))
),1,
IF(OR(
ISNUMBER(SEARCH("bản thân",data_survey!BX704)),
ISNUMBER(SEARCH("tự mình",data_survey!BX704)),
ISNUMBER(SEARCH("tự bản thân",data_survey!BX704)),
ISNUMBER(SEARCH("tiền đi làm",data_survey!BX704)),
ISNUMBER(SEARCH("nghiên cứu khoa học",data_survey!BX704)),
ISNUMBER(SEARCH("một nửa lo",data_survey!BX704))
),2,
IF(OR(
ISNUMBER(SEARCH("học bổng",data_survey!BX704)),
ISNUMBER(SEARCH("giảm học phí",data_survey!BX704)),
ISNUMBER(SEARCH("không cần HP",data_survey!BX704)),
ISNUMBER(SEARCH("sư phạm",data_survey!BX704))
),3,4)))</f>
        <v>1</v>
      </c>
      <c r="R705" s="17">
        <f>data_survey!AN704</f>
        <v>1</v>
      </c>
      <c r="S705" s="17">
        <f>data_survey!AJ704</f>
        <v>2</v>
      </c>
      <c r="T705" s="17">
        <f>data_survey!AJ704</f>
        <v>2</v>
      </c>
      <c r="U705" s="17">
        <f>data_survey!CI704</f>
        <v>0</v>
      </c>
      <c r="V705" s="17">
        <f>data_survey!CG704</f>
        <v>0</v>
      </c>
      <c r="W705" s="17">
        <f>data_survey!CE704</f>
        <v>0</v>
      </c>
      <c r="X705" s="17">
        <f>data_survey!CC704</f>
        <v>0</v>
      </c>
      <c r="Y705" s="17">
        <f>data_survey!CA704</f>
        <v>0</v>
      </c>
      <c r="Z705" s="17">
        <f>data_survey!BN704</f>
        <v>5</v>
      </c>
      <c r="AA705" s="17">
        <f>data_survey!BP704</f>
        <v>1</v>
      </c>
      <c r="AB705" s="17">
        <f>data_survey!BQ704</f>
        <v>1</v>
      </c>
      <c r="AC705" s="17">
        <f>data_survey!BT704</f>
        <v>0</v>
      </c>
      <c r="AD705" s="17">
        <f>data_survey!CU704</f>
        <v>0</v>
      </c>
      <c r="AE705" s="17">
        <f>data_survey!CV704</f>
        <v>0</v>
      </c>
      <c r="AF705" s="17">
        <f>data_survey!CW704</f>
        <v>0</v>
      </c>
      <c r="AG705" s="17">
        <f>data_survey!CO704</f>
        <v>1</v>
      </c>
      <c r="AH705" s="17">
        <f>data_survey!DA704</f>
        <v>0</v>
      </c>
      <c r="AI705" s="17">
        <f>data_survey!DC704</f>
        <v>0</v>
      </c>
      <c r="AJ705" s="17">
        <f>data_survey!DQ704</f>
        <v>0</v>
      </c>
      <c r="AK705" s="17">
        <f>data_survey!DF704</f>
        <v>0</v>
      </c>
      <c r="AL705" s="17">
        <f>if(AK705=1, data_survey!DN704, 0)</f>
        <v>0</v>
      </c>
      <c r="AM705" s="17">
        <f>data_survey!CM704</f>
        <v>0.75</v>
      </c>
      <c r="AN705" s="17">
        <f>data_survey!DH704</f>
        <v>0</v>
      </c>
      <c r="AO705" s="17">
        <f>data_survey!DJ704</f>
        <v>1</v>
      </c>
      <c r="AP705" s="17">
        <f>data_survey!DL704</f>
        <v>0</v>
      </c>
      <c r="AQ705" s="17">
        <f>data_survey!BC704</f>
        <v>1</v>
      </c>
      <c r="AR705" s="17">
        <f>data_survey!BD704</f>
        <v>1</v>
      </c>
      <c r="AS705" s="17">
        <f>data_survey!BE704</f>
        <v>2</v>
      </c>
      <c r="AT705" s="17">
        <f>data_survey!BF704</f>
        <v>2</v>
      </c>
      <c r="AU705" s="17">
        <f>data_survey!BG704</f>
        <v>2</v>
      </c>
      <c r="AV705" s="17">
        <f>data_survey!BH704</f>
        <v>2</v>
      </c>
      <c r="AW705" s="17">
        <f>data_survey!BI704</f>
        <v>1</v>
      </c>
      <c r="AX705" s="17">
        <f>data_survey!AP704</f>
        <v>2</v>
      </c>
      <c r="AY705" s="17">
        <f>data_survey!AQ704</f>
        <v>1</v>
      </c>
      <c r="AZ705" s="17">
        <f>data_survey!AR704</f>
        <v>2</v>
      </c>
      <c r="BA705" s="17">
        <f>data_survey!AS704</f>
        <v>2</v>
      </c>
      <c r="BB705" s="17">
        <f>data_survey!AT704</f>
        <v>2</v>
      </c>
      <c r="BC705" s="17">
        <f>data_survey!AU704</f>
        <v>2</v>
      </c>
      <c r="BD705" s="17">
        <f>data_survey!AV704</f>
        <v>1</v>
      </c>
      <c r="BE705" s="17">
        <f>data_survey!AW704</f>
        <v>1</v>
      </c>
      <c r="BF705" s="17">
        <f>data_survey!AX704</f>
        <v>2</v>
      </c>
      <c r="BG705" s="17"/>
    </row>
    <row r="706">
      <c r="A706" s="17">
        <f>if(data_survey!C705="Nam", 0, 1)</f>
        <v>1</v>
      </c>
      <c r="B706" s="17">
        <f>IFERROR(__xludf.DUMMYFUNCTION("LET(
  t, LOWER(TRIM(data_survey!E705)),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06" s="17">
        <f>IFERROR(__xludf.DUMMYFUNCTION("LET(
  t, LOWER(TRIM(data_survey!G705)),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06" s="17">
        <f>IFERROR(__xludf.DUMMYFUNCTION("LET(
  text, LOWER(data_survey!I705),
  IFERROR(
    IFS(
      REGEXMATCH(text,""ở cùng gia đình|ở trọ cùng gia đình""), 0,
      REGEXMATCH(text,""thuê trọ""), 1,
      REGEXMATCH(text,""ở ktx""), 2,
      REGEXMATCH(text,""có nhà tại khu vực đang học|c"&amp;"ó nhà|ở riêng tại chung cư""), 3,
      REGEXMATCH(text,""ở nhà người quen""), 4
    ),
  -1)
)"),0.0)</f>
        <v>0</v>
      </c>
      <c r="E706" s="17">
        <f>IFERROR(__xludf.DUMMYFUNCTION("LET(
  t, LOWER(TRIM(data_survey!K705)),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06" s="17">
        <f>IFERROR(__xludf.DUMMYFUNCTION("LET(
  t, LOWER(TRIM(data_survey!M705)),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06" s="17">
        <f>if(data_survey!O705="Có", 1, 0)</f>
        <v>0</v>
      </c>
      <c r="H706" s="17">
        <f>if(data_survey!R705="", 0, data_survey!R705)</f>
        <v>0</v>
      </c>
      <c r="I706" s="17">
        <f>data_survey!W705</f>
        <v>0</v>
      </c>
      <c r="J706" s="17">
        <f>if(data_survey!AF705="Không áp lực", 0, if(data_survey!AF705="Có chút áp lực", 1, if(data_survey!AF705="Áp lực nhiều", 2, 3)))</f>
        <v>1</v>
      </c>
      <c r="K706" s="17">
        <f>SWITCH(data_survey!AG705,
 "Không ảnh hưởng",0,
 "Có chút ảnh hưởng",1,
 "Ảnh hưởng nhiều",2,
 "Ảnh hưởng rất nhiều",3)</f>
        <v>2</v>
      </c>
      <c r="L706" s="17">
        <f>SWITCH(data_survey!AD705,
 "Không",0,
 "Có một chút",1,
 "Rất lo lắng",2)</f>
        <v>2</v>
      </c>
      <c r="M706" s="17">
        <f>SWITCH(data_survey!AE705,
 "Không",0,
 "Có một chút",1,
 "Nhiều",2)</f>
        <v>1</v>
      </c>
      <c r="N706" s="17">
        <f>data_survey!BV705</f>
        <v>4</v>
      </c>
      <c r="O706" s="17">
        <f>SWITCH(data_survey!BY705,
 "Không",0,
 "Có",1,
 "Nhiều",2)</f>
        <v>0</v>
      </c>
      <c r="P706" s="17">
        <f>if(data_survey!BW705="Không", 0, 1)</f>
        <v>1</v>
      </c>
      <c r="Q706" s="17">
        <f>IF(OR(
ISNUMBER(SEARCH("cha",data_survey!BX705)),
ISNUMBER(SEARCH("mẹ",data_survey!BX705)),
ISNUMBER(SEARCH("ba mẹ",data_survey!BX705)),
ISNUMBER(SEARCH("bame",data_survey!BX705)),
ISNUMBER(SEARCH("gia đình",data_survey!BX705)),
ISNUMBER(SEARCH("chị",data_survey!BX705)),
ISNUMBER(SEARCH("anh",data_survey!BX705)),
ISNUMBER(SEARCH("ông bà",data_survey!BX705)),
ISNUMBER(SEARCH("giám hộ",data_survey!BX705))
),1,
IF(OR(
ISNUMBER(SEARCH("bản thân",data_survey!BX705)),
ISNUMBER(SEARCH("tự mình",data_survey!BX705)),
ISNUMBER(SEARCH("tự bản thân",data_survey!BX705)),
ISNUMBER(SEARCH("tiền đi làm",data_survey!BX705)),
ISNUMBER(SEARCH("nghiên cứu khoa học",data_survey!BX705)),
ISNUMBER(SEARCH("một nửa lo",data_survey!BX705))
),2,
IF(OR(
ISNUMBER(SEARCH("học bổng",data_survey!BX705)),
ISNUMBER(SEARCH("giảm học phí",data_survey!BX705)),
ISNUMBER(SEARCH("không cần HP",data_survey!BX705)),
ISNUMBER(SEARCH("sư phạm",data_survey!BX705))
),3,4)))</f>
        <v>1</v>
      </c>
      <c r="R706" s="17">
        <f>data_survey!AN705</f>
        <v>0</v>
      </c>
      <c r="S706" s="17">
        <f>data_survey!AJ705</f>
        <v>1</v>
      </c>
      <c r="T706" s="17">
        <f>data_survey!AJ705</f>
        <v>1</v>
      </c>
      <c r="U706" s="17">
        <f>data_survey!CI705</f>
        <v>0</v>
      </c>
      <c r="V706" s="17">
        <f>data_survey!CG705</f>
        <v>0</v>
      </c>
      <c r="W706" s="17">
        <f>data_survey!CE705</f>
        <v>0</v>
      </c>
      <c r="X706" s="17">
        <f>data_survey!CC705</f>
        <v>1</v>
      </c>
      <c r="Y706" s="17">
        <f>data_survey!CA705</f>
        <v>0</v>
      </c>
      <c r="Z706" s="17">
        <f>data_survey!BN705</f>
        <v>3</v>
      </c>
      <c r="AA706" s="17">
        <f>data_survey!BP705</f>
        <v>0</v>
      </c>
      <c r="AB706" s="17">
        <f>data_survey!BQ705</f>
        <v>1</v>
      </c>
      <c r="AC706" s="17">
        <f>data_survey!BT705</f>
        <v>1</v>
      </c>
      <c r="AD706" s="17">
        <f>data_survey!CU705</f>
        <v>0</v>
      </c>
      <c r="AE706" s="17">
        <f>data_survey!CV705</f>
        <v>0</v>
      </c>
      <c r="AF706" s="17">
        <f>data_survey!CW705</f>
        <v>0</v>
      </c>
      <c r="AG706" s="17">
        <f>data_survey!CO705</f>
        <v>0</v>
      </c>
      <c r="AH706" s="17">
        <f>data_survey!DA705</f>
        <v>0</v>
      </c>
      <c r="AI706" s="17">
        <f>data_survey!DC705</f>
        <v>0</v>
      </c>
      <c r="AJ706" s="17">
        <f>data_survey!DQ705</f>
        <v>0</v>
      </c>
      <c r="AK706" s="17">
        <f>data_survey!DF705</f>
        <v>1</v>
      </c>
      <c r="AL706" s="17">
        <f>if(AK706=1, data_survey!DN705, 0)</f>
        <v>1.5</v>
      </c>
      <c r="AM706" s="17">
        <f>data_survey!CM705</f>
        <v>6</v>
      </c>
      <c r="AN706" s="17">
        <f>data_survey!DH705</f>
        <v>0</v>
      </c>
      <c r="AO706" s="17">
        <f>data_survey!DJ705</f>
        <v>0</v>
      </c>
      <c r="AP706" s="17">
        <f>data_survey!DL705</f>
        <v>0</v>
      </c>
      <c r="AQ706" s="17">
        <f>data_survey!BC705</f>
        <v>2</v>
      </c>
      <c r="AR706" s="17">
        <f>data_survey!BD705</f>
        <v>1</v>
      </c>
      <c r="AS706" s="17">
        <f>data_survey!BE705</f>
        <v>2</v>
      </c>
      <c r="AT706" s="17">
        <f>data_survey!BF705</f>
        <v>1</v>
      </c>
      <c r="AU706" s="17">
        <f>data_survey!BG705</f>
        <v>2</v>
      </c>
      <c r="AV706" s="17">
        <f>data_survey!BH705</f>
        <v>1</v>
      </c>
      <c r="AW706" s="17">
        <f>data_survey!BI705</f>
        <v>2</v>
      </c>
      <c r="AX706" s="17">
        <f>data_survey!AP705</f>
        <v>2</v>
      </c>
      <c r="AY706" s="17">
        <f>data_survey!AQ705</f>
        <v>2</v>
      </c>
      <c r="AZ706" s="17">
        <f>data_survey!AR705</f>
        <v>3</v>
      </c>
      <c r="BA706" s="17">
        <f>data_survey!AS705</f>
        <v>1</v>
      </c>
      <c r="BB706" s="17">
        <f>data_survey!AT705</f>
        <v>1</v>
      </c>
      <c r="BC706" s="17">
        <f>data_survey!AU705</f>
        <v>2</v>
      </c>
      <c r="BD706" s="17">
        <f>data_survey!AV705</f>
        <v>2</v>
      </c>
      <c r="BE706" s="17">
        <f>data_survey!AW705</f>
        <v>1</v>
      </c>
      <c r="BF706" s="17">
        <f>data_survey!AX705</f>
        <v>2</v>
      </c>
      <c r="BG706" s="17"/>
    </row>
    <row r="707">
      <c r="A707" s="17">
        <f>if(data_survey!C706="Nam", 0, 1)</f>
        <v>1</v>
      </c>
      <c r="B707" s="17">
        <f>IFERROR(__xludf.DUMMYFUNCTION("LET(
  t, LOWER(TRIM(data_survey!E706)),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07" s="17">
        <f>IFERROR(__xludf.DUMMYFUNCTION("LET(
  t, LOWER(TRIM(data_survey!G706)),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07" s="17">
        <f>IFERROR(__xludf.DUMMYFUNCTION("LET(
  text, LOWER(data_survey!I706),
  IFERROR(
    IFS(
      REGEXMATCH(text,""ở cùng gia đình|ở trọ cùng gia đình""), 0,
      REGEXMATCH(text,""thuê trọ""), 1,
      REGEXMATCH(text,""ở ktx""), 2,
      REGEXMATCH(text,""có nhà tại khu vực đang học|c"&amp;"ó nhà|ở riêng tại chung cư""), 3,
      REGEXMATCH(text,""ở nhà người quen""), 4
    ),
  -1)
)"),2.0)</f>
        <v>2</v>
      </c>
      <c r="E707" s="17">
        <f>IFERROR(__xludf.DUMMYFUNCTION("LET(
  t, LOWER(TRIM(data_survey!K706)),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07" s="17">
        <f>IFERROR(__xludf.DUMMYFUNCTION("LET(
  t, LOWER(TRIM(data_survey!M706)),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07" s="17">
        <f>if(data_survey!O706="Có", 1, 0)</f>
        <v>1</v>
      </c>
      <c r="H707" s="17">
        <f>if(data_survey!R706="", 0, data_survey!R706)</f>
        <v>0</v>
      </c>
      <c r="I707" s="17">
        <f>data_survey!W706</f>
        <v>0</v>
      </c>
      <c r="J707" s="17">
        <f>if(data_survey!AF706="Không áp lực", 0, if(data_survey!AF706="Có chút áp lực", 1, if(data_survey!AF706="Áp lực nhiều", 2, 3)))</f>
        <v>3</v>
      </c>
      <c r="K707" s="17">
        <f>SWITCH(data_survey!AG706,
 "Không ảnh hưởng",0,
 "Có chút ảnh hưởng",1,
 "Ảnh hưởng nhiều",2,
 "Ảnh hưởng rất nhiều",3)</f>
        <v>0</v>
      </c>
      <c r="L707" s="17">
        <f>SWITCH(data_survey!AD706,
 "Không",0,
 "Có một chút",1,
 "Rất lo lắng",2)</f>
        <v>2</v>
      </c>
      <c r="M707" s="17">
        <f>SWITCH(data_survey!AE706,
 "Không",0,
 "Có một chút",1,
 "Nhiều",2)</f>
        <v>0</v>
      </c>
      <c r="N707" s="17">
        <f>data_survey!BV706</f>
        <v>2</v>
      </c>
      <c r="O707" s="17">
        <f>SWITCH(data_survey!BY706,
 "Không",0,
 "Có",1,
 "Nhiều",2)</f>
        <v>0</v>
      </c>
      <c r="P707" s="17">
        <f>if(data_survey!BW706="Không", 0, 1)</f>
        <v>1</v>
      </c>
      <c r="Q707" s="17">
        <f>IF(OR(
ISNUMBER(SEARCH("cha",data_survey!BX706)),
ISNUMBER(SEARCH("mẹ",data_survey!BX706)),
ISNUMBER(SEARCH("ba mẹ",data_survey!BX706)),
ISNUMBER(SEARCH("bame",data_survey!BX706)),
ISNUMBER(SEARCH("gia đình",data_survey!BX706)),
ISNUMBER(SEARCH("chị",data_survey!BX706)),
ISNUMBER(SEARCH("anh",data_survey!BX706)),
ISNUMBER(SEARCH("ông bà",data_survey!BX706)),
ISNUMBER(SEARCH("giám hộ",data_survey!BX706))
),1,
IF(OR(
ISNUMBER(SEARCH("bản thân",data_survey!BX706)),
ISNUMBER(SEARCH("tự mình",data_survey!BX706)),
ISNUMBER(SEARCH("tự bản thân",data_survey!BX706)),
ISNUMBER(SEARCH("tiền đi làm",data_survey!BX706)),
ISNUMBER(SEARCH("nghiên cứu khoa học",data_survey!BX706)),
ISNUMBER(SEARCH("một nửa lo",data_survey!BX706))
),2,
IF(OR(
ISNUMBER(SEARCH("học bổng",data_survey!BX706)),
ISNUMBER(SEARCH("giảm học phí",data_survey!BX706)),
ISNUMBER(SEARCH("không cần HP",data_survey!BX706)),
ISNUMBER(SEARCH("sư phạm",data_survey!BX706))
),3,4)))</f>
        <v>1</v>
      </c>
      <c r="R707" s="17">
        <f>data_survey!AN706</f>
        <v>0</v>
      </c>
      <c r="S707" s="17">
        <f>data_survey!AJ706</f>
        <v>0</v>
      </c>
      <c r="T707" s="17">
        <f>data_survey!AJ706</f>
        <v>0</v>
      </c>
      <c r="U707" s="17">
        <f>data_survey!CI706</f>
        <v>0</v>
      </c>
      <c r="V707" s="17">
        <f>data_survey!CG706</f>
        <v>0</v>
      </c>
      <c r="W707" s="17">
        <f>data_survey!CE706</f>
        <v>2</v>
      </c>
      <c r="X707" s="17">
        <f>data_survey!CC706</f>
        <v>1</v>
      </c>
      <c r="Y707" s="17">
        <f>data_survey!CA706</f>
        <v>2</v>
      </c>
      <c r="Z707" s="17">
        <f>data_survey!BN706</f>
        <v>4</v>
      </c>
      <c r="AA707" s="17">
        <f>data_survey!BP706</f>
        <v>0</v>
      </c>
      <c r="AB707" s="17">
        <f>data_survey!BQ706</f>
        <v>1</v>
      </c>
      <c r="AC707" s="17">
        <f>data_survey!BT706</f>
        <v>0</v>
      </c>
      <c r="AD707" s="17">
        <f>data_survey!CU706</f>
        <v>0</v>
      </c>
      <c r="AE707" s="17">
        <f>data_survey!CV706</f>
        <v>0</v>
      </c>
      <c r="AF707" s="17">
        <f>data_survey!CW706</f>
        <v>0</v>
      </c>
      <c r="AG707" s="17">
        <f>data_survey!CO706</f>
        <v>0</v>
      </c>
      <c r="AH707" s="17">
        <f>data_survey!DA706</f>
        <v>0</v>
      </c>
      <c r="AI707" s="17">
        <f>data_survey!DC706</f>
        <v>0</v>
      </c>
      <c r="AJ707" s="17">
        <f>data_survey!DQ706</f>
        <v>0</v>
      </c>
      <c r="AK707" s="17">
        <f>data_survey!DF706</f>
        <v>1</v>
      </c>
      <c r="AL707" s="17">
        <f>if(AK707=1, data_survey!DN706, 0)</f>
        <v>0.5</v>
      </c>
      <c r="AM707" s="17">
        <f>data_survey!CM706</f>
        <v>1.5</v>
      </c>
      <c r="AN707" s="17">
        <f>data_survey!DH706</f>
        <v>0</v>
      </c>
      <c r="AO707" s="17">
        <f>data_survey!DJ706</f>
        <v>0</v>
      </c>
      <c r="AP707" s="17">
        <f>data_survey!DL706</f>
        <v>0</v>
      </c>
      <c r="AQ707" s="17">
        <f>data_survey!BC706</f>
        <v>1</v>
      </c>
      <c r="AR707" s="17">
        <f>data_survey!BD706</f>
        <v>1</v>
      </c>
      <c r="AS707" s="17">
        <f>data_survey!BE706</f>
        <v>1</v>
      </c>
      <c r="AT707" s="17">
        <f>data_survey!BF706</f>
        <v>1</v>
      </c>
      <c r="AU707" s="17">
        <f>data_survey!BG706</f>
        <v>2</v>
      </c>
      <c r="AV707" s="17">
        <f>data_survey!BH706</f>
        <v>1</v>
      </c>
      <c r="AW707" s="17">
        <f>data_survey!BI706</f>
        <v>1</v>
      </c>
      <c r="AX707" s="17">
        <f>data_survey!AP706</f>
        <v>1</v>
      </c>
      <c r="AY707" s="17">
        <f>data_survey!AQ706</f>
        <v>1</v>
      </c>
      <c r="AZ707" s="17">
        <f>data_survey!AR706</f>
        <v>1</v>
      </c>
      <c r="BA707" s="17">
        <f>data_survey!AS706</f>
        <v>1</v>
      </c>
      <c r="BB707" s="17">
        <f>data_survey!AT706</f>
        <v>1</v>
      </c>
      <c r="BC707" s="17">
        <f>data_survey!AU706</f>
        <v>1</v>
      </c>
      <c r="BD707" s="17">
        <f>data_survey!AV706</f>
        <v>1</v>
      </c>
      <c r="BE707" s="17">
        <f>data_survey!AW706</f>
        <v>1</v>
      </c>
      <c r="BF707" s="17">
        <f>data_survey!AX706</f>
        <v>1</v>
      </c>
      <c r="BG707" s="17"/>
    </row>
    <row r="708">
      <c r="A708" s="17">
        <f>if(data_survey!C707="Nam", 0, 1)</f>
        <v>1</v>
      </c>
      <c r="B708" s="17">
        <f>IFERROR(__xludf.DUMMYFUNCTION("LET(
  t, LOWER(TRIM(data_survey!E707)),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08" s="17">
        <f>IFERROR(__xludf.DUMMYFUNCTION("LET(
  t, LOWER(TRIM(data_survey!G707)),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08" s="17">
        <f>IFERROR(__xludf.DUMMYFUNCTION("LET(
  text, LOWER(data_survey!I707),
  IFERROR(
    IFS(
      REGEXMATCH(text,""ở cùng gia đình|ở trọ cùng gia đình""), 0,
      REGEXMATCH(text,""thuê trọ""), 1,
      REGEXMATCH(text,""ở ktx""), 2,
      REGEXMATCH(text,""có nhà tại khu vực đang học|c"&amp;"ó nhà|ở riêng tại chung cư""), 3,
      REGEXMATCH(text,""ở nhà người quen""), 4
    ),
  -1)
)"),1.0)</f>
        <v>1</v>
      </c>
      <c r="E708" s="17">
        <f>IFERROR(__xludf.DUMMYFUNCTION("LET(
  t, LOWER(TRIM(data_survey!K707)),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08" s="17">
        <f>IFERROR(__xludf.DUMMYFUNCTION("LET(
  t, LOWER(TRIM(data_survey!M707)),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08" s="17">
        <f>if(data_survey!O707="Có", 1, 0)</f>
        <v>1</v>
      </c>
      <c r="H708" s="17">
        <f>if(data_survey!R707="", 0, data_survey!R707)</f>
        <v>1</v>
      </c>
      <c r="I708" s="17">
        <f>data_survey!W707</f>
        <v>20</v>
      </c>
      <c r="J708" s="17">
        <f>if(data_survey!AF707="Không áp lực", 0, if(data_survey!AF707="Có chút áp lực", 1, if(data_survey!AF707="Áp lực nhiều", 2, 3)))</f>
        <v>1</v>
      </c>
      <c r="K708" s="17">
        <f>SWITCH(data_survey!AG707,
 "Không ảnh hưởng",0,
 "Có chút ảnh hưởng",1,
 "Ảnh hưởng nhiều",2,
 "Ảnh hưởng rất nhiều",3)</f>
        <v>0</v>
      </c>
      <c r="L708" s="17">
        <f>SWITCH(data_survey!AD707,
 "Không",0,
 "Có một chút",1,
 "Rất lo lắng",2)</f>
        <v>1</v>
      </c>
      <c r="M708" s="17">
        <f>SWITCH(data_survey!AE707,
 "Không",0,
 "Có một chút",1,
 "Nhiều",2)</f>
        <v>0</v>
      </c>
      <c r="N708" s="17">
        <f>data_survey!BV707</f>
        <v>5</v>
      </c>
      <c r="O708" s="17">
        <f>SWITCH(data_survey!BY707,
 "Không",0,
 "Có",1,
 "Nhiều",2)</f>
        <v>0</v>
      </c>
      <c r="P708" s="17">
        <f>if(data_survey!BW707="Không", 0, 1)</f>
        <v>0</v>
      </c>
      <c r="Q708" s="17">
        <f>IF(OR(
ISNUMBER(SEARCH("cha",data_survey!BX707)),
ISNUMBER(SEARCH("mẹ",data_survey!BX707)),
ISNUMBER(SEARCH("ba mẹ",data_survey!BX707)),
ISNUMBER(SEARCH("bame",data_survey!BX707)),
ISNUMBER(SEARCH("gia đình",data_survey!BX707)),
ISNUMBER(SEARCH("chị",data_survey!BX707)),
ISNUMBER(SEARCH("anh",data_survey!BX707)),
ISNUMBER(SEARCH("ông bà",data_survey!BX707)),
ISNUMBER(SEARCH("giám hộ",data_survey!BX707))
),1,
IF(OR(
ISNUMBER(SEARCH("bản thân",data_survey!BX707)),
ISNUMBER(SEARCH("tự mình",data_survey!BX707)),
ISNUMBER(SEARCH("tự bản thân",data_survey!BX707)),
ISNUMBER(SEARCH("tiền đi làm",data_survey!BX707)),
ISNUMBER(SEARCH("nghiên cứu khoa học",data_survey!BX707)),
ISNUMBER(SEARCH("một nửa lo",data_survey!BX707))
),2,
IF(OR(
ISNUMBER(SEARCH("học bổng",data_survey!BX707)),
ISNUMBER(SEARCH("giảm học phí",data_survey!BX707)),
ISNUMBER(SEARCH("không cần HP",data_survey!BX707)),
ISNUMBER(SEARCH("sư phạm",data_survey!BX707))
),3,4)))</f>
        <v>1</v>
      </c>
      <c r="R708" s="17">
        <f>data_survey!AN707</f>
        <v>1</v>
      </c>
      <c r="S708" s="17">
        <f>data_survey!AJ707</f>
        <v>0</v>
      </c>
      <c r="T708" s="17">
        <f>data_survey!AJ707</f>
        <v>0</v>
      </c>
      <c r="U708" s="17">
        <f>data_survey!CI707</f>
        <v>0</v>
      </c>
      <c r="V708" s="17">
        <f>data_survey!CG707</f>
        <v>0</v>
      </c>
      <c r="W708" s="17">
        <f>data_survey!CE707</f>
        <v>0</v>
      </c>
      <c r="X708" s="17">
        <f>data_survey!CC707</f>
        <v>0</v>
      </c>
      <c r="Y708" s="17">
        <f>data_survey!CA707</f>
        <v>0</v>
      </c>
      <c r="Z708" s="17">
        <f>data_survey!BN707</f>
        <v>1</v>
      </c>
      <c r="AA708" s="17">
        <f>data_survey!BP707</f>
        <v>0</v>
      </c>
      <c r="AB708" s="17">
        <f>data_survey!BQ707</f>
        <v>1</v>
      </c>
      <c r="AC708" s="17">
        <f>data_survey!BT707</f>
        <v>1</v>
      </c>
      <c r="AD708" s="17">
        <f>data_survey!CU707</f>
        <v>0</v>
      </c>
      <c r="AE708" s="17">
        <f>data_survey!CV707</f>
        <v>0</v>
      </c>
      <c r="AF708" s="17">
        <f>data_survey!CW707</f>
        <v>0</v>
      </c>
      <c r="AG708" s="17">
        <f>data_survey!CO707</f>
        <v>1</v>
      </c>
      <c r="AH708" s="17">
        <f>data_survey!DA707</f>
        <v>0</v>
      </c>
      <c r="AI708" s="17">
        <f>data_survey!DC707</f>
        <v>0</v>
      </c>
      <c r="AJ708" s="17">
        <f>data_survey!DQ707</f>
        <v>0</v>
      </c>
      <c r="AK708" s="17">
        <f>data_survey!DF707</f>
        <v>0</v>
      </c>
      <c r="AL708" s="17">
        <f>if(AK708=1, data_survey!DN707, 0)</f>
        <v>0</v>
      </c>
      <c r="AM708" s="17">
        <f>data_survey!CM707</f>
        <v>1.5</v>
      </c>
      <c r="AN708" s="17">
        <f>data_survey!DH707</f>
        <v>0</v>
      </c>
      <c r="AO708" s="17">
        <f>data_survey!DJ707</f>
        <v>0</v>
      </c>
      <c r="AP708" s="17">
        <f>data_survey!DL707</f>
        <v>0</v>
      </c>
      <c r="AQ708" s="17">
        <f>data_survey!BC707</f>
        <v>1</v>
      </c>
      <c r="AR708" s="17">
        <f>data_survey!BD707</f>
        <v>1</v>
      </c>
      <c r="AS708" s="17">
        <f>data_survey!BE707</f>
        <v>1</v>
      </c>
      <c r="AT708" s="17">
        <f>data_survey!BF707</f>
        <v>1</v>
      </c>
      <c r="AU708" s="17">
        <f>data_survey!BG707</f>
        <v>2</v>
      </c>
      <c r="AV708" s="17">
        <f>data_survey!BH707</f>
        <v>1</v>
      </c>
      <c r="AW708" s="17">
        <f>data_survey!BI707</f>
        <v>1</v>
      </c>
      <c r="AX708" s="17">
        <f>data_survey!AP707</f>
        <v>1</v>
      </c>
      <c r="AY708" s="17">
        <f>data_survey!AQ707</f>
        <v>1</v>
      </c>
      <c r="AZ708" s="17">
        <f>data_survey!AR707</f>
        <v>2</v>
      </c>
      <c r="BA708" s="17">
        <f>data_survey!AS707</f>
        <v>1</v>
      </c>
      <c r="BB708" s="17">
        <f>data_survey!AT707</f>
        <v>2</v>
      </c>
      <c r="BC708" s="17">
        <f>data_survey!AU707</f>
        <v>1</v>
      </c>
      <c r="BD708" s="17">
        <f>data_survey!AV707</f>
        <v>1</v>
      </c>
      <c r="BE708" s="17">
        <f>data_survey!AW707</f>
        <v>1</v>
      </c>
      <c r="BF708" s="17">
        <f>data_survey!AX707</f>
        <v>1</v>
      </c>
      <c r="BG708" s="17"/>
    </row>
    <row r="709">
      <c r="A709" s="17">
        <f>if(data_survey!C708="Nam", 0, 1)</f>
        <v>1</v>
      </c>
      <c r="B709" s="17">
        <f>IFERROR(__xludf.DUMMYFUNCTION("LET(
  t, LOWER(TRIM(data_survey!E708)),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09" s="17">
        <f>IFERROR(__xludf.DUMMYFUNCTION("LET(
  t, LOWER(TRIM(data_survey!G708)),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09" s="17">
        <f>IFERROR(__xludf.DUMMYFUNCTION("LET(
  text, LOWER(data_survey!I708),
  IFERROR(
    IFS(
      REGEXMATCH(text,""ở cùng gia đình|ở trọ cùng gia đình""), 0,
      REGEXMATCH(text,""thuê trọ""), 1,
      REGEXMATCH(text,""ở ktx""), 2,
      REGEXMATCH(text,""có nhà tại khu vực đang học|c"&amp;"ó nhà|ở riêng tại chung cư""), 3,
      REGEXMATCH(text,""ở nhà người quen""), 4
    ),
  -1)
)"),0.0)</f>
        <v>0</v>
      </c>
      <c r="E709" s="17">
        <f>IFERROR(__xludf.DUMMYFUNCTION("LET(
  t, LOWER(TRIM(data_survey!K708)),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09" s="17">
        <f>IFERROR(__xludf.DUMMYFUNCTION("LET(
  t, LOWER(TRIM(data_survey!M708)),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09" s="17">
        <f>if(data_survey!O708="Có", 1, 0)</f>
        <v>0</v>
      </c>
      <c r="H709" s="17">
        <f>if(data_survey!R708="", 0, data_survey!R708)</f>
        <v>0</v>
      </c>
      <c r="I709" s="17">
        <f>data_survey!W708</f>
        <v>0</v>
      </c>
      <c r="J709" s="17">
        <f>if(data_survey!AF708="Không áp lực", 0, if(data_survey!AF708="Có chút áp lực", 1, if(data_survey!AF708="Áp lực nhiều", 2, 3)))</f>
        <v>1</v>
      </c>
      <c r="K709" s="17">
        <f>SWITCH(data_survey!AG708,
 "Không ảnh hưởng",0,
 "Có chút ảnh hưởng",1,
 "Ảnh hưởng nhiều",2,
 "Ảnh hưởng rất nhiều",3)</f>
        <v>1</v>
      </c>
      <c r="L709" s="17">
        <f>SWITCH(data_survey!AD708,
 "Không",0,
 "Có một chút",1,
 "Rất lo lắng",2)</f>
        <v>2</v>
      </c>
      <c r="M709" s="17">
        <f>SWITCH(data_survey!AE708,
 "Không",0,
 "Có một chút",1,
 "Nhiều",2)</f>
        <v>0</v>
      </c>
      <c r="N709" s="17">
        <f>data_survey!BV708</f>
        <v>3</v>
      </c>
      <c r="O709" s="17">
        <f>SWITCH(data_survey!BY708,
 "Không",0,
 "Có",1,
 "Nhiều",2)</f>
        <v>1</v>
      </c>
      <c r="P709" s="17">
        <f>if(data_survey!BW708="Không", 0, 1)</f>
        <v>1</v>
      </c>
      <c r="Q709" s="17">
        <f>IF(OR(
ISNUMBER(SEARCH("cha",data_survey!BX708)),
ISNUMBER(SEARCH("mẹ",data_survey!BX708)),
ISNUMBER(SEARCH("ba mẹ",data_survey!BX708)),
ISNUMBER(SEARCH("bame",data_survey!BX708)),
ISNUMBER(SEARCH("gia đình",data_survey!BX708)),
ISNUMBER(SEARCH("chị",data_survey!BX708)),
ISNUMBER(SEARCH("anh",data_survey!BX708)),
ISNUMBER(SEARCH("ông bà",data_survey!BX708)),
ISNUMBER(SEARCH("giám hộ",data_survey!BX708))
),1,
IF(OR(
ISNUMBER(SEARCH("bản thân",data_survey!BX708)),
ISNUMBER(SEARCH("tự mình",data_survey!BX708)),
ISNUMBER(SEARCH("tự bản thân",data_survey!BX708)),
ISNUMBER(SEARCH("tiền đi làm",data_survey!BX708)),
ISNUMBER(SEARCH("nghiên cứu khoa học",data_survey!BX708)),
ISNUMBER(SEARCH("một nửa lo",data_survey!BX708))
),2,
IF(OR(
ISNUMBER(SEARCH("học bổng",data_survey!BX708)),
ISNUMBER(SEARCH("giảm học phí",data_survey!BX708)),
ISNUMBER(SEARCH("không cần HP",data_survey!BX708)),
ISNUMBER(SEARCH("sư phạm",data_survey!BX708))
),3,4)))</f>
        <v>1</v>
      </c>
      <c r="R709" s="17">
        <f>data_survey!AN708</f>
        <v>0</v>
      </c>
      <c r="S709" s="17">
        <f>data_survey!AJ708</f>
        <v>0</v>
      </c>
      <c r="T709" s="17">
        <f>data_survey!AJ708</f>
        <v>0</v>
      </c>
      <c r="U709" s="17">
        <f>data_survey!CI708</f>
        <v>0</v>
      </c>
      <c r="V709" s="17">
        <f>data_survey!CG708</f>
        <v>0</v>
      </c>
      <c r="W709" s="17">
        <f>data_survey!CE708</f>
        <v>0</v>
      </c>
      <c r="X709" s="17">
        <f>data_survey!CC708</f>
        <v>2</v>
      </c>
      <c r="Y709" s="17">
        <f>data_survey!CA708</f>
        <v>1</v>
      </c>
      <c r="Z709" s="17">
        <f>data_survey!BN708</f>
        <v>3</v>
      </c>
      <c r="AA709" s="17">
        <f>data_survey!BP708</f>
        <v>0</v>
      </c>
      <c r="AB709" s="17">
        <f>data_survey!BQ708</f>
        <v>1</v>
      </c>
      <c r="AC709" s="17">
        <f>data_survey!BT708</f>
        <v>0</v>
      </c>
      <c r="AD709" s="17">
        <f>data_survey!CU708</f>
        <v>0</v>
      </c>
      <c r="AE709" s="17">
        <f>data_survey!CV708</f>
        <v>0</v>
      </c>
      <c r="AF709" s="17">
        <f>data_survey!CW708</f>
        <v>0</v>
      </c>
      <c r="AG709" s="17">
        <f>data_survey!CO708</f>
        <v>0</v>
      </c>
      <c r="AH709" s="17">
        <f>data_survey!DA708</f>
        <v>0</v>
      </c>
      <c r="AI709" s="17">
        <f>data_survey!DC708</f>
        <v>0</v>
      </c>
      <c r="AJ709" s="17">
        <f>data_survey!DQ708</f>
        <v>0</v>
      </c>
      <c r="AK709" s="17">
        <f>data_survey!DF708</f>
        <v>1</v>
      </c>
      <c r="AL709" s="17">
        <f>if(AK709=1, data_survey!DN708, 0)</f>
        <v>2.5</v>
      </c>
      <c r="AM709" s="17">
        <f>data_survey!CM708</f>
        <v>3.5</v>
      </c>
      <c r="AN709" s="17">
        <f>data_survey!DH708</f>
        <v>0</v>
      </c>
      <c r="AO709" s="17">
        <f>data_survey!DJ708</f>
        <v>0</v>
      </c>
      <c r="AP709" s="17">
        <f>data_survey!DL708</f>
        <v>0</v>
      </c>
      <c r="AQ709" s="17">
        <f>data_survey!BC708</f>
        <v>2</v>
      </c>
      <c r="AR709" s="17">
        <f>data_survey!BD708</f>
        <v>2</v>
      </c>
      <c r="AS709" s="17">
        <f>data_survey!BE708</f>
        <v>3</v>
      </c>
      <c r="AT709" s="17">
        <f>data_survey!BF708</f>
        <v>2</v>
      </c>
      <c r="AU709" s="17">
        <f>data_survey!BG708</f>
        <v>1</v>
      </c>
      <c r="AV709" s="17">
        <f>data_survey!BH708</f>
        <v>2</v>
      </c>
      <c r="AW709" s="17">
        <f>data_survey!BI708</f>
        <v>3</v>
      </c>
      <c r="AX709" s="17">
        <f>data_survey!AP708</f>
        <v>3</v>
      </c>
      <c r="AY709" s="17">
        <f>data_survey!AQ708</f>
        <v>2</v>
      </c>
      <c r="AZ709" s="17">
        <f>data_survey!AR708</f>
        <v>3</v>
      </c>
      <c r="BA709" s="17">
        <f>data_survey!AS708</f>
        <v>2</v>
      </c>
      <c r="BB709" s="17">
        <f>data_survey!AT708</f>
        <v>1</v>
      </c>
      <c r="BC709" s="17">
        <f>data_survey!AU708</f>
        <v>2</v>
      </c>
      <c r="BD709" s="17">
        <f>data_survey!AV708</f>
        <v>2</v>
      </c>
      <c r="BE709" s="17">
        <f>data_survey!AW708</f>
        <v>1</v>
      </c>
      <c r="BF709" s="17">
        <f>data_survey!AX708</f>
        <v>1</v>
      </c>
      <c r="BG709" s="17"/>
    </row>
    <row r="710">
      <c r="A710" s="17">
        <f>if(data_survey!C709="Nam", 0, 1)</f>
        <v>1</v>
      </c>
      <c r="B710" s="17">
        <f>IFERROR(__xludf.DUMMYFUNCTION("LET(
  t, LOWER(TRIM(data_survey!E709)),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710" s="17">
        <f>IFERROR(__xludf.DUMMYFUNCTION("LET(
  t, LOWER(TRIM(data_survey!G709)),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10" s="17">
        <f>IFERROR(__xludf.DUMMYFUNCTION("LET(
  text, LOWER(data_survey!I709),
  IFERROR(
    IFS(
      REGEXMATCH(text,""ở cùng gia đình|ở trọ cùng gia đình""), 0,
      REGEXMATCH(text,""thuê trọ""), 1,
      REGEXMATCH(text,""ở ktx""), 2,
      REGEXMATCH(text,""có nhà tại khu vực đang học|c"&amp;"ó nhà|ở riêng tại chung cư""), 3,
      REGEXMATCH(text,""ở nhà người quen""), 4
    ),
  -1)
)"),0.0)</f>
        <v>0</v>
      </c>
      <c r="E710" s="17">
        <f>IFERROR(__xludf.DUMMYFUNCTION("LET(
  t, LOWER(TRIM(data_survey!K709)),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10" s="17">
        <f>IFERROR(__xludf.DUMMYFUNCTION("LET(
  t, LOWER(TRIM(data_survey!M709)),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10" s="17">
        <f>if(data_survey!O709="Có", 1, 0)</f>
        <v>0</v>
      </c>
      <c r="H710" s="17">
        <f>if(data_survey!R709="", 0, data_survey!R709)</f>
        <v>0</v>
      </c>
      <c r="I710" s="17">
        <f>data_survey!W709</f>
        <v>0</v>
      </c>
      <c r="J710" s="17">
        <f>if(data_survey!AF709="Không áp lực", 0, if(data_survey!AF709="Có chút áp lực", 1, if(data_survey!AF709="Áp lực nhiều", 2, 3)))</f>
        <v>2</v>
      </c>
      <c r="K710" s="17">
        <f>SWITCH(data_survey!AG709,
 "Không ảnh hưởng",0,
 "Có chút ảnh hưởng",1,
 "Ảnh hưởng nhiều",2,
 "Ảnh hưởng rất nhiều",3)</f>
        <v>3</v>
      </c>
      <c r="L710" s="17">
        <f>SWITCH(data_survey!AD709,
 "Không",0,
 "Có một chút",1,
 "Rất lo lắng",2)</f>
        <v>0</v>
      </c>
      <c r="M710" s="17">
        <f>SWITCH(data_survey!AE709,
 "Không",0,
 "Có một chút",1,
 "Nhiều",2)</f>
        <v>0</v>
      </c>
      <c r="N710" s="17">
        <f>data_survey!BV709</f>
        <v>1</v>
      </c>
      <c r="O710" s="17">
        <f>SWITCH(data_survey!BY709,
 "Không",0,
 "Có",1,
 "Nhiều",2)</f>
        <v>0</v>
      </c>
      <c r="P710" s="17">
        <f>if(data_survey!BW709="Không", 0, 1)</f>
        <v>1</v>
      </c>
      <c r="Q710" s="17">
        <f>IF(OR(
ISNUMBER(SEARCH("cha",data_survey!BX709)),
ISNUMBER(SEARCH("mẹ",data_survey!BX709)),
ISNUMBER(SEARCH("ba mẹ",data_survey!BX709)),
ISNUMBER(SEARCH("bame",data_survey!BX709)),
ISNUMBER(SEARCH("gia đình",data_survey!BX709)),
ISNUMBER(SEARCH("chị",data_survey!BX709)),
ISNUMBER(SEARCH("anh",data_survey!BX709)),
ISNUMBER(SEARCH("ông bà",data_survey!BX709)),
ISNUMBER(SEARCH("giám hộ",data_survey!BX709))
),1,
IF(OR(
ISNUMBER(SEARCH("bản thân",data_survey!BX709)),
ISNUMBER(SEARCH("tự mình",data_survey!BX709)),
ISNUMBER(SEARCH("tự bản thân",data_survey!BX709)),
ISNUMBER(SEARCH("tiền đi làm",data_survey!BX709)),
ISNUMBER(SEARCH("nghiên cứu khoa học",data_survey!BX709)),
ISNUMBER(SEARCH("một nửa lo",data_survey!BX709))
),2,
IF(OR(
ISNUMBER(SEARCH("học bổng",data_survey!BX709)),
ISNUMBER(SEARCH("giảm học phí",data_survey!BX709)),
ISNUMBER(SEARCH("không cần HP",data_survey!BX709)),
ISNUMBER(SEARCH("sư phạm",data_survey!BX709))
),3,4)))</f>
        <v>1</v>
      </c>
      <c r="R710" s="17">
        <f>data_survey!AN709</f>
        <v>0</v>
      </c>
      <c r="S710" s="17">
        <f>data_survey!AJ709</f>
        <v>0</v>
      </c>
      <c r="T710" s="17">
        <f>data_survey!AJ709</f>
        <v>0</v>
      </c>
      <c r="U710" s="17">
        <f>data_survey!CI709</f>
        <v>1</v>
      </c>
      <c r="V710" s="17">
        <f>data_survey!CG709</f>
        <v>2</v>
      </c>
      <c r="W710" s="17">
        <f>data_survey!CE709</f>
        <v>2</v>
      </c>
      <c r="X710" s="17">
        <f>data_survey!CC709</f>
        <v>1</v>
      </c>
      <c r="Y710" s="17">
        <f>data_survey!CA709</f>
        <v>1</v>
      </c>
      <c r="Z710" s="17">
        <f>data_survey!BN709</f>
        <v>1</v>
      </c>
      <c r="AA710" s="17">
        <f>data_survey!BP709</f>
        <v>0</v>
      </c>
      <c r="AB710" s="17">
        <f>data_survey!BQ709</f>
        <v>2</v>
      </c>
      <c r="AC710" s="17">
        <f>data_survey!BT709</f>
        <v>1</v>
      </c>
      <c r="AD710" s="17">
        <f>data_survey!CU709</f>
        <v>1</v>
      </c>
      <c r="AE710" s="17">
        <f>data_survey!CV709</f>
        <v>1</v>
      </c>
      <c r="AF710" s="17">
        <f>data_survey!CW709</f>
        <v>1</v>
      </c>
      <c r="AG710" s="17">
        <f>data_survey!CO709</f>
        <v>1</v>
      </c>
      <c r="AH710" s="17">
        <f>data_survey!DA709</f>
        <v>0</v>
      </c>
      <c r="AI710" s="17">
        <f>data_survey!DC709</f>
        <v>1</v>
      </c>
      <c r="AJ710" s="17">
        <f>data_survey!DQ709</f>
        <v>0</v>
      </c>
      <c r="AK710" s="17">
        <f>data_survey!DF709</f>
        <v>1</v>
      </c>
      <c r="AL710" s="17">
        <f>if(AK710=1, data_survey!DN709, 0)</f>
        <v>1.5</v>
      </c>
      <c r="AM710" s="17">
        <f>data_survey!CM709</f>
        <v>6</v>
      </c>
      <c r="AN710" s="17">
        <f>data_survey!DH709</f>
        <v>1</v>
      </c>
      <c r="AO710" s="17">
        <f>data_survey!DJ709</f>
        <v>1</v>
      </c>
      <c r="AP710" s="17">
        <f>data_survey!DL709</f>
        <v>1</v>
      </c>
      <c r="AQ710" s="17">
        <f>data_survey!BC709</f>
        <v>4</v>
      </c>
      <c r="AR710" s="17">
        <f>data_survey!BD709</f>
        <v>3</v>
      </c>
      <c r="AS710" s="17">
        <f>data_survey!BE709</f>
        <v>3</v>
      </c>
      <c r="AT710" s="17">
        <f>data_survey!BF709</f>
        <v>4</v>
      </c>
      <c r="AU710" s="17">
        <f>data_survey!BG709</f>
        <v>3</v>
      </c>
      <c r="AV710" s="17">
        <f>data_survey!BH709</f>
        <v>4</v>
      </c>
      <c r="AW710" s="17">
        <f>data_survey!BI709</f>
        <v>4</v>
      </c>
      <c r="AX710" s="17">
        <f>data_survey!AP709</f>
        <v>3</v>
      </c>
      <c r="AY710" s="17">
        <f>data_survey!AQ709</f>
        <v>3</v>
      </c>
      <c r="AZ710" s="17">
        <f>data_survey!AR709</f>
        <v>4</v>
      </c>
      <c r="BA710" s="17">
        <f>data_survey!AS709</f>
        <v>4</v>
      </c>
      <c r="BB710" s="17">
        <f>data_survey!AT709</f>
        <v>3</v>
      </c>
      <c r="BC710" s="17">
        <f>data_survey!AU709</f>
        <v>3</v>
      </c>
      <c r="BD710" s="17">
        <f>data_survey!AV709</f>
        <v>3</v>
      </c>
      <c r="BE710" s="17">
        <f>data_survey!AW709</f>
        <v>2</v>
      </c>
      <c r="BF710" s="17">
        <f>data_survey!AX709</f>
        <v>2</v>
      </c>
      <c r="BG710" s="17"/>
    </row>
    <row r="711">
      <c r="A711" s="17">
        <f>if(data_survey!C710="Nam", 0, 1)</f>
        <v>1</v>
      </c>
      <c r="B711" s="17">
        <f>IFERROR(__xludf.DUMMYFUNCTION("LET(
  t, LOWER(TRIM(data_survey!E710)),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11" s="17">
        <f>IFERROR(__xludf.DUMMYFUNCTION("LET(
  t, LOWER(TRIM(data_survey!G710)),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11" s="17">
        <f>IFERROR(__xludf.DUMMYFUNCTION("LET(
  text, LOWER(data_survey!I710),
  IFERROR(
    IFS(
      REGEXMATCH(text,""ở cùng gia đình|ở trọ cùng gia đình""), 0,
      REGEXMATCH(text,""thuê trọ""), 1,
      REGEXMATCH(text,""ở ktx""), 2,
      REGEXMATCH(text,""có nhà tại khu vực đang học|c"&amp;"ó nhà|ở riêng tại chung cư""), 3,
      REGEXMATCH(text,""ở nhà người quen""), 4
    ),
  -1)
)"),0.0)</f>
        <v>0</v>
      </c>
      <c r="E711" s="17">
        <f>IFERROR(__xludf.DUMMYFUNCTION("LET(
  t, LOWER(TRIM(data_survey!K710)),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11" s="17">
        <f>IFERROR(__xludf.DUMMYFUNCTION("LET(
  t, LOWER(TRIM(data_survey!M710)),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)"),0.0)</f>
        <v>0</v>
      </c>
      <c r="G711" s="17">
        <f>if(data_survey!O710="Có", 1, 0)</f>
        <v>1</v>
      </c>
      <c r="H711" s="17">
        <f>if(data_survey!R710="", 0, data_survey!R710)</f>
        <v>1</v>
      </c>
      <c r="I711" s="17">
        <f>data_survey!W710</f>
        <v>40</v>
      </c>
      <c r="J711" s="17">
        <f>if(data_survey!AF710="Không áp lực", 0, if(data_survey!AF710="Có chút áp lực", 1, if(data_survey!AF710="Áp lực nhiều", 2, 3)))</f>
        <v>2</v>
      </c>
      <c r="K711" s="17">
        <f>SWITCH(data_survey!AG710,
 "Không ảnh hưởng",0,
 "Có chút ảnh hưởng",1,
 "Ảnh hưởng nhiều",2,
 "Ảnh hưởng rất nhiều",3)</f>
        <v>3</v>
      </c>
      <c r="L711" s="17">
        <f>SWITCH(data_survey!AD710,
 "Không",0,
 "Có một chút",1,
 "Rất lo lắng",2)</f>
        <v>2</v>
      </c>
      <c r="M711" s="17">
        <f>SWITCH(data_survey!AE710,
 "Không",0,
 "Có một chút",1,
 "Nhiều",2)</f>
        <v>1</v>
      </c>
      <c r="N711" s="17">
        <f>data_survey!BV710</f>
        <v>4</v>
      </c>
      <c r="O711" s="17">
        <f>SWITCH(data_survey!BY710,
 "Không",0,
 "Có",1,
 "Nhiều",2)</f>
        <v>0</v>
      </c>
      <c r="P711" s="17">
        <f>if(data_survey!BW710="Không", 0, 1)</f>
        <v>0</v>
      </c>
      <c r="Q711" s="17">
        <f>IF(OR(
ISNUMBER(SEARCH("cha",data_survey!BX710)),
ISNUMBER(SEARCH("mẹ",data_survey!BX710)),
ISNUMBER(SEARCH("ba mẹ",data_survey!BX710)),
ISNUMBER(SEARCH("bame",data_survey!BX710)),
ISNUMBER(SEARCH("gia đình",data_survey!BX710)),
ISNUMBER(SEARCH("chị",data_survey!BX710)),
ISNUMBER(SEARCH("anh",data_survey!BX710)),
ISNUMBER(SEARCH("ông bà",data_survey!BX710)),
ISNUMBER(SEARCH("giám hộ",data_survey!BX710))
),1,
IF(OR(
ISNUMBER(SEARCH("bản thân",data_survey!BX710)),
ISNUMBER(SEARCH("tự mình",data_survey!BX710)),
ISNUMBER(SEARCH("tự bản thân",data_survey!BX710)),
ISNUMBER(SEARCH("tiền đi làm",data_survey!BX710)),
ISNUMBER(SEARCH("nghiên cứu khoa học",data_survey!BX710)),
ISNUMBER(SEARCH("một nửa lo",data_survey!BX710))
),2,
IF(OR(
ISNUMBER(SEARCH("học bổng",data_survey!BX710)),
ISNUMBER(SEARCH("giảm học phí",data_survey!BX710)),
ISNUMBER(SEARCH("không cần HP",data_survey!BX710)),
ISNUMBER(SEARCH("sư phạm",data_survey!BX710))
),3,4)))</f>
        <v>1</v>
      </c>
      <c r="R711" s="17">
        <f>data_survey!AN710</f>
        <v>1</v>
      </c>
      <c r="S711" s="17">
        <f>data_survey!AJ710</f>
        <v>1</v>
      </c>
      <c r="T711" s="17">
        <f>data_survey!AJ710</f>
        <v>1</v>
      </c>
      <c r="U711" s="17">
        <f>data_survey!CI710</f>
        <v>2</v>
      </c>
      <c r="V711" s="17">
        <f>data_survey!CG710</f>
        <v>0</v>
      </c>
      <c r="W711" s="17">
        <f>data_survey!CE710</f>
        <v>0</v>
      </c>
      <c r="X711" s="17">
        <f>data_survey!CC710</f>
        <v>1</v>
      </c>
      <c r="Y711" s="17">
        <f>data_survey!CA710</f>
        <v>0</v>
      </c>
      <c r="Z711" s="17">
        <f>data_survey!BN710</f>
        <v>3</v>
      </c>
      <c r="AA711" s="17">
        <f>data_survey!BP710</f>
        <v>0</v>
      </c>
      <c r="AB711" s="17">
        <f>data_survey!BQ710</f>
        <v>4</v>
      </c>
      <c r="AC711" s="17">
        <f>data_survey!BT710</f>
        <v>1</v>
      </c>
      <c r="AD711" s="17">
        <f>data_survey!CU710</f>
        <v>0</v>
      </c>
      <c r="AE711" s="17">
        <f>data_survey!CV710</f>
        <v>1</v>
      </c>
      <c r="AF711" s="17">
        <f>data_survey!CW710</f>
        <v>0</v>
      </c>
      <c r="AG711" s="17">
        <f>data_survey!CO710</f>
        <v>1</v>
      </c>
      <c r="AH711" s="17">
        <f>data_survey!DA710</f>
        <v>1</v>
      </c>
      <c r="AI711" s="17">
        <f>data_survey!DC710</f>
        <v>1</v>
      </c>
      <c r="AJ711" s="17">
        <f>data_survey!DQ710</f>
        <v>1</v>
      </c>
      <c r="AK711" s="17">
        <f>data_survey!DF710</f>
        <v>0</v>
      </c>
      <c r="AL711" s="17">
        <f>if(AK711=1, data_survey!DN710, 0)</f>
        <v>0</v>
      </c>
      <c r="AM711" s="17">
        <f>data_survey!CM710</f>
        <v>6</v>
      </c>
      <c r="AN711" s="17">
        <f>data_survey!DH710</f>
        <v>0</v>
      </c>
      <c r="AO711" s="17">
        <f>data_survey!DJ710</f>
        <v>1</v>
      </c>
      <c r="AP711" s="17">
        <f>data_survey!DL710</f>
        <v>0</v>
      </c>
      <c r="AQ711" s="17">
        <f>data_survey!BC710</f>
        <v>2</v>
      </c>
      <c r="AR711" s="17">
        <f>data_survey!BD710</f>
        <v>3</v>
      </c>
      <c r="AS711" s="17">
        <f>data_survey!BE710</f>
        <v>3</v>
      </c>
      <c r="AT711" s="17">
        <f>data_survey!BF710</f>
        <v>1</v>
      </c>
      <c r="AU711" s="17">
        <f>data_survey!BG710</f>
        <v>2</v>
      </c>
      <c r="AV711" s="17">
        <f>data_survey!BH710</f>
        <v>1</v>
      </c>
      <c r="AW711" s="17">
        <f>data_survey!BI710</f>
        <v>4</v>
      </c>
      <c r="AX711" s="17">
        <f>data_survey!AP710</f>
        <v>2</v>
      </c>
      <c r="AY711" s="17">
        <f>data_survey!AQ710</f>
        <v>2</v>
      </c>
      <c r="AZ711" s="17">
        <f>data_survey!AR710</f>
        <v>2</v>
      </c>
      <c r="BA711" s="17">
        <f>data_survey!AS710</f>
        <v>2</v>
      </c>
      <c r="BB711" s="17">
        <f>data_survey!AT710</f>
        <v>2</v>
      </c>
      <c r="BC711" s="17">
        <f>data_survey!AU710</f>
        <v>2</v>
      </c>
      <c r="BD711" s="17">
        <f>data_survey!AV710</f>
        <v>2</v>
      </c>
      <c r="BE711" s="17">
        <f>data_survey!AW710</f>
        <v>1</v>
      </c>
      <c r="BF711" s="17">
        <f>data_survey!AX710</f>
        <v>2</v>
      </c>
      <c r="BG711" s="17"/>
    </row>
    <row r="712">
      <c r="A712" s="17">
        <f>if(data_survey!C711="Nam", 0, 1)</f>
        <v>1</v>
      </c>
      <c r="B712" s="17">
        <f>IFERROR(__xludf.DUMMYFUNCTION("LET(
  t, LOWER(TRIM(data_survey!E711)),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712" s="17">
        <f>IFERROR(__xludf.DUMMYFUNCTION("LET(
  t, LOWER(TRIM(data_survey!G711)),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12" s="17">
        <f>IFERROR(__xludf.DUMMYFUNCTION("LET(
  text, LOWER(data_survey!I711),
  IFERROR(
    IFS(
      REGEXMATCH(text,""ở cùng gia đình|ở trọ cùng gia đình""), 0,
      REGEXMATCH(text,""thuê trọ""), 1,
      REGEXMATCH(text,""ở ktx""), 2,
      REGEXMATCH(text,""có nhà tại khu vực đang học|c"&amp;"ó nhà|ở riêng tại chung cư""), 3,
      REGEXMATCH(text,""ở nhà người quen""), 4
    ),
  -1)
)"),0.0)</f>
        <v>0</v>
      </c>
      <c r="E712" s="17">
        <f>IFERROR(__xludf.DUMMYFUNCTION("LET(
  t, LOWER(TRIM(data_survey!K711)),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12" s="17">
        <f>IFERROR(__xludf.DUMMYFUNCTION("LET(
  t, LOWER(TRIM(data_survey!M711)),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12" s="17">
        <f>if(data_survey!O711="Có", 1, 0)</f>
        <v>0</v>
      </c>
      <c r="H712" s="17">
        <f>if(data_survey!R711="", 0, data_survey!R711)</f>
        <v>0</v>
      </c>
      <c r="I712" s="17">
        <f>data_survey!W711</f>
        <v>0</v>
      </c>
      <c r="J712" s="17">
        <f>if(data_survey!AF711="Không áp lực", 0, if(data_survey!AF711="Có chút áp lực", 1, if(data_survey!AF711="Áp lực nhiều", 2, 3)))</f>
        <v>1</v>
      </c>
      <c r="K712" s="17">
        <f>SWITCH(data_survey!AG711,
 "Không ảnh hưởng",0,
 "Có chút ảnh hưởng",1,
 "Ảnh hưởng nhiều",2,
 "Ảnh hưởng rất nhiều",3)</f>
        <v>1</v>
      </c>
      <c r="L712" s="17">
        <f>SWITCH(data_survey!AD711,
 "Không",0,
 "Có một chút",1,
 "Rất lo lắng",2)</f>
        <v>2</v>
      </c>
      <c r="M712" s="17">
        <f>SWITCH(data_survey!AE711,
 "Không",0,
 "Có một chút",1,
 "Nhiều",2)</f>
        <v>0</v>
      </c>
      <c r="N712" s="17">
        <f>data_survey!BV711</f>
        <v>3</v>
      </c>
      <c r="O712" s="17">
        <f>SWITCH(data_survey!BY711,
 "Không",0,
 "Có",1,
 "Nhiều",2)</f>
        <v>0</v>
      </c>
      <c r="P712" s="17">
        <f>if(data_survey!BW711="Không", 0, 1)</f>
        <v>0</v>
      </c>
      <c r="Q712" s="17">
        <f>IF(OR(
ISNUMBER(SEARCH("cha",data_survey!BX711)),
ISNUMBER(SEARCH("mẹ",data_survey!BX711)),
ISNUMBER(SEARCH("ba mẹ",data_survey!BX711)),
ISNUMBER(SEARCH("bame",data_survey!BX711)),
ISNUMBER(SEARCH("gia đình",data_survey!BX711)),
ISNUMBER(SEARCH("chị",data_survey!BX711)),
ISNUMBER(SEARCH("anh",data_survey!BX711)),
ISNUMBER(SEARCH("ông bà",data_survey!BX711)),
ISNUMBER(SEARCH("giám hộ",data_survey!BX711))
),1,
IF(OR(
ISNUMBER(SEARCH("bản thân",data_survey!BX711)),
ISNUMBER(SEARCH("tự mình",data_survey!BX711)),
ISNUMBER(SEARCH("tự bản thân",data_survey!BX711)),
ISNUMBER(SEARCH("tiền đi làm",data_survey!BX711)),
ISNUMBER(SEARCH("nghiên cứu khoa học",data_survey!BX711)),
ISNUMBER(SEARCH("một nửa lo",data_survey!BX711))
),2,
IF(OR(
ISNUMBER(SEARCH("học bổng",data_survey!BX711)),
ISNUMBER(SEARCH("giảm học phí",data_survey!BX711)),
ISNUMBER(SEARCH("không cần HP",data_survey!BX711)),
ISNUMBER(SEARCH("sư phạm",data_survey!BX711))
),3,4)))</f>
        <v>1</v>
      </c>
      <c r="R712" s="17">
        <f>data_survey!AN711</f>
        <v>1</v>
      </c>
      <c r="S712" s="17">
        <f>data_survey!AJ711</f>
        <v>2</v>
      </c>
      <c r="T712" s="17">
        <f>data_survey!AJ711</f>
        <v>2</v>
      </c>
      <c r="U712" s="17">
        <f>data_survey!CI711</f>
        <v>0</v>
      </c>
      <c r="V712" s="17">
        <f>data_survey!CG711</f>
        <v>0</v>
      </c>
      <c r="W712" s="17">
        <f>data_survey!CE711</f>
        <v>0</v>
      </c>
      <c r="X712" s="17">
        <f>data_survey!CC711</f>
        <v>1</v>
      </c>
      <c r="Y712" s="17">
        <f>data_survey!CA711</f>
        <v>0</v>
      </c>
      <c r="Z712" s="17">
        <f>data_survey!BN711</f>
        <v>3</v>
      </c>
      <c r="AA712" s="17">
        <f>data_survey!BP711</f>
        <v>0</v>
      </c>
      <c r="AB712" s="17">
        <f>data_survey!BQ711</f>
        <v>1</v>
      </c>
      <c r="AC712" s="17">
        <f>data_survey!BT711</f>
        <v>0</v>
      </c>
      <c r="AD712" s="17">
        <f>data_survey!CU711</f>
        <v>0</v>
      </c>
      <c r="AE712" s="17">
        <f>data_survey!CV711</f>
        <v>1</v>
      </c>
      <c r="AF712" s="17">
        <f>data_survey!CW711</f>
        <v>0</v>
      </c>
      <c r="AG712" s="17">
        <f>data_survey!CO711</f>
        <v>1</v>
      </c>
      <c r="AH712" s="17">
        <f>data_survey!DA711</f>
        <v>0</v>
      </c>
      <c r="AI712" s="17">
        <f>data_survey!DC711</f>
        <v>0</v>
      </c>
      <c r="AJ712" s="17">
        <f>data_survey!DQ711</f>
        <v>1</v>
      </c>
      <c r="AK712" s="17">
        <f>data_survey!DF711</f>
        <v>0</v>
      </c>
      <c r="AL712" s="17">
        <f>if(AK712=1, data_survey!DN711, 0)</f>
        <v>0</v>
      </c>
      <c r="AM712" s="17">
        <f>data_survey!CM711</f>
        <v>3.5</v>
      </c>
      <c r="AN712" s="17">
        <f>data_survey!DH711</f>
        <v>0</v>
      </c>
      <c r="AO712" s="17">
        <f>data_survey!DJ711</f>
        <v>0</v>
      </c>
      <c r="AP712" s="17">
        <f>data_survey!DL711</f>
        <v>0</v>
      </c>
      <c r="AQ712" s="17">
        <f>data_survey!BC711</f>
        <v>2</v>
      </c>
      <c r="AR712" s="17">
        <f>data_survey!BD711</f>
        <v>3</v>
      </c>
      <c r="AS712" s="17">
        <f>data_survey!BE711</f>
        <v>3</v>
      </c>
      <c r="AT712" s="17">
        <f>data_survey!BF711</f>
        <v>2</v>
      </c>
      <c r="AU712" s="17">
        <f>data_survey!BG711</f>
        <v>3</v>
      </c>
      <c r="AV712" s="17">
        <f>data_survey!BH711</f>
        <v>2</v>
      </c>
      <c r="AW712" s="17">
        <f>data_survey!BI711</f>
        <v>1</v>
      </c>
      <c r="AX712" s="17">
        <f>data_survey!AP711</f>
        <v>2</v>
      </c>
      <c r="AY712" s="17">
        <f>data_survey!AQ711</f>
        <v>2</v>
      </c>
      <c r="AZ712" s="17">
        <f>data_survey!AR711</f>
        <v>3</v>
      </c>
      <c r="BA712" s="17">
        <f>data_survey!AS711</f>
        <v>2</v>
      </c>
      <c r="BB712" s="17">
        <f>data_survey!AT711</f>
        <v>2</v>
      </c>
      <c r="BC712" s="17">
        <f>data_survey!AU711</f>
        <v>3</v>
      </c>
      <c r="BD712" s="17">
        <f>data_survey!AV711</f>
        <v>2</v>
      </c>
      <c r="BE712" s="17">
        <f>data_survey!AW711</f>
        <v>1</v>
      </c>
      <c r="BF712" s="17">
        <f>data_survey!AX711</f>
        <v>1</v>
      </c>
      <c r="BG712" s="17"/>
    </row>
    <row r="713">
      <c r="A713" s="17">
        <f>if(data_survey!C712="Nam", 0, 1)</f>
        <v>1</v>
      </c>
      <c r="B713" s="17">
        <f>IFERROR(__xludf.DUMMYFUNCTION("LET(
  t, LOWER(TRIM(data_survey!E712)),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13" s="17">
        <f>IFERROR(__xludf.DUMMYFUNCTION("LET(
  t, LOWER(TRIM(data_survey!G712)),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13" s="17">
        <f>IFERROR(__xludf.DUMMYFUNCTION("LET(
  text, LOWER(data_survey!I712),
  IFERROR(
    IFS(
      REGEXMATCH(text,""ở cùng gia đình|ở trọ cùng gia đình""), 0,
      REGEXMATCH(text,""thuê trọ""), 1,
      REGEXMATCH(text,""ở ktx""), 2,
      REGEXMATCH(text,""có nhà tại khu vực đang học|c"&amp;"ó nhà|ở riêng tại chung cư""), 3,
      REGEXMATCH(text,""ở nhà người quen""), 4
    ),
  -1)
)"),4.0)</f>
        <v>4</v>
      </c>
      <c r="E713" s="17">
        <f>IFERROR(__xludf.DUMMYFUNCTION("LET(
  t, LOWER(TRIM(data_survey!K712)),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13" s="17">
        <f>IFERROR(__xludf.DUMMYFUNCTION("LET(
  t, LOWER(TRIM(data_survey!M712)),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13" s="17">
        <f>if(data_survey!O712="Có", 1, 0)</f>
        <v>1</v>
      </c>
      <c r="H713" s="17">
        <f>if(data_survey!R712="", 0, data_survey!R712)</f>
        <v>1</v>
      </c>
      <c r="I713" s="17">
        <f>data_survey!W712</f>
        <v>40</v>
      </c>
      <c r="J713" s="17">
        <f>if(data_survey!AF712="Không áp lực", 0, if(data_survey!AF712="Có chút áp lực", 1, if(data_survey!AF712="Áp lực nhiều", 2, 3)))</f>
        <v>1</v>
      </c>
      <c r="K713" s="17">
        <f>SWITCH(data_survey!AG712,
 "Không ảnh hưởng",0,
 "Có chút ảnh hưởng",1,
 "Ảnh hưởng nhiều",2,
 "Ảnh hưởng rất nhiều",3)</f>
        <v>1</v>
      </c>
      <c r="L713" s="17">
        <f>SWITCH(data_survey!AD712,
 "Không",0,
 "Có một chút",1,
 "Rất lo lắng",2)</f>
        <v>2</v>
      </c>
      <c r="M713" s="17">
        <f>SWITCH(data_survey!AE712,
 "Không",0,
 "Có một chút",1,
 "Nhiều",2)</f>
        <v>1</v>
      </c>
      <c r="N713" s="17">
        <f>data_survey!BV712</f>
        <v>1</v>
      </c>
      <c r="O713" s="17">
        <f>SWITCH(data_survey!BY712,
 "Không",0,
 "Có",1,
 "Nhiều",2)</f>
        <v>1</v>
      </c>
      <c r="P713" s="17">
        <f>if(data_survey!BW712="Không", 0, 1)</f>
        <v>1</v>
      </c>
      <c r="Q713" s="17">
        <f>IF(OR(
ISNUMBER(SEARCH("cha",data_survey!BX712)),
ISNUMBER(SEARCH("mẹ",data_survey!BX712)),
ISNUMBER(SEARCH("ba mẹ",data_survey!BX712)),
ISNUMBER(SEARCH("bame",data_survey!BX712)),
ISNUMBER(SEARCH("gia đình",data_survey!BX712)),
ISNUMBER(SEARCH("chị",data_survey!BX712)),
ISNUMBER(SEARCH("anh",data_survey!BX712)),
ISNUMBER(SEARCH("ông bà",data_survey!BX712)),
ISNUMBER(SEARCH("giám hộ",data_survey!BX712))
),1,
IF(OR(
ISNUMBER(SEARCH("bản thân",data_survey!BX712)),
ISNUMBER(SEARCH("tự mình",data_survey!BX712)),
ISNUMBER(SEARCH("tự bản thân",data_survey!BX712)),
ISNUMBER(SEARCH("tiền đi làm",data_survey!BX712)),
ISNUMBER(SEARCH("nghiên cứu khoa học",data_survey!BX712)),
ISNUMBER(SEARCH("một nửa lo",data_survey!BX712))
),2,
IF(OR(
ISNUMBER(SEARCH("học bổng",data_survey!BX712)),
ISNUMBER(SEARCH("giảm học phí",data_survey!BX712)),
ISNUMBER(SEARCH("không cần HP",data_survey!BX712)),
ISNUMBER(SEARCH("sư phạm",data_survey!BX712))
),3,4)))</f>
        <v>1</v>
      </c>
      <c r="R713" s="17">
        <f>data_survey!AN712</f>
        <v>0</v>
      </c>
      <c r="S713" s="17">
        <f>data_survey!AJ712</f>
        <v>0</v>
      </c>
      <c r="T713" s="17">
        <f>data_survey!AJ712</f>
        <v>0</v>
      </c>
      <c r="U713" s="17">
        <f>data_survey!CI712</f>
        <v>1</v>
      </c>
      <c r="V713" s="17">
        <f>data_survey!CG712</f>
        <v>2</v>
      </c>
      <c r="W713" s="17">
        <f>data_survey!CE712</f>
        <v>0</v>
      </c>
      <c r="X713" s="17">
        <f>data_survey!CC712</f>
        <v>2</v>
      </c>
      <c r="Y713" s="17">
        <f>data_survey!CA712</f>
        <v>1</v>
      </c>
      <c r="Z713" s="17">
        <f>data_survey!BN712</f>
        <v>2</v>
      </c>
      <c r="AA713" s="17">
        <f>data_survey!BP712</f>
        <v>0</v>
      </c>
      <c r="AB713" s="17">
        <f>data_survey!BQ712</f>
        <v>1</v>
      </c>
      <c r="AC713" s="17">
        <f>data_survey!BT712</f>
        <v>1</v>
      </c>
      <c r="AD713" s="17">
        <f>data_survey!CU712</f>
        <v>0</v>
      </c>
      <c r="AE713" s="17">
        <f>data_survey!CV712</f>
        <v>1</v>
      </c>
      <c r="AF713" s="17">
        <f>data_survey!CW712</f>
        <v>0</v>
      </c>
      <c r="AG713" s="17">
        <f>data_survey!CO712</f>
        <v>2</v>
      </c>
      <c r="AH713" s="17">
        <f>data_survey!DA712</f>
        <v>0</v>
      </c>
      <c r="AI713" s="17">
        <f>data_survey!DC712</f>
        <v>0</v>
      </c>
      <c r="AJ713" s="17">
        <f>data_survey!DQ712</f>
        <v>0</v>
      </c>
      <c r="AK713" s="17">
        <f>data_survey!DF712</f>
        <v>0</v>
      </c>
      <c r="AL713" s="17">
        <f>if(AK713=1, data_survey!DN712, 0)</f>
        <v>0</v>
      </c>
      <c r="AM713" s="17">
        <f>data_survey!CM712</f>
        <v>6</v>
      </c>
      <c r="AN713" s="17">
        <f>data_survey!DH712</f>
        <v>0</v>
      </c>
      <c r="AO713" s="17">
        <f>data_survey!DJ712</f>
        <v>0</v>
      </c>
      <c r="AP713" s="17">
        <f>data_survey!DL712</f>
        <v>0</v>
      </c>
      <c r="AQ713" s="17">
        <f>data_survey!BC712</f>
        <v>2</v>
      </c>
      <c r="AR713" s="17">
        <f>data_survey!BD712</f>
        <v>1</v>
      </c>
      <c r="AS713" s="17">
        <f>data_survey!BE712</f>
        <v>4</v>
      </c>
      <c r="AT713" s="17">
        <f>data_survey!BF712</f>
        <v>2</v>
      </c>
      <c r="AU713" s="17">
        <f>data_survey!BG712</f>
        <v>4</v>
      </c>
      <c r="AV713" s="17">
        <f>data_survey!BH712</f>
        <v>3</v>
      </c>
      <c r="AW713" s="17">
        <f>data_survey!BI712</f>
        <v>2</v>
      </c>
      <c r="AX713" s="17">
        <f>data_survey!AP712</f>
        <v>4</v>
      </c>
      <c r="AY713" s="17">
        <f>data_survey!AQ712</f>
        <v>2</v>
      </c>
      <c r="AZ713" s="17">
        <f>data_survey!AR712</f>
        <v>4</v>
      </c>
      <c r="BA713" s="17">
        <f>data_survey!AS712</f>
        <v>3</v>
      </c>
      <c r="BB713" s="17">
        <f>data_survey!AT712</f>
        <v>1</v>
      </c>
      <c r="BC713" s="17">
        <f>data_survey!AU712</f>
        <v>4</v>
      </c>
      <c r="BD713" s="17">
        <f>data_survey!AV712</f>
        <v>2</v>
      </c>
      <c r="BE713" s="17">
        <f>data_survey!AW712</f>
        <v>2</v>
      </c>
      <c r="BF713" s="17">
        <f>data_survey!AX712</f>
        <v>2</v>
      </c>
      <c r="BG713" s="17"/>
    </row>
    <row r="714">
      <c r="A714" s="17">
        <f>if(data_survey!C713="Nam", 0, 1)</f>
        <v>0</v>
      </c>
      <c r="B714" s="17">
        <f>IFERROR(__xludf.DUMMYFUNCTION("LET(
  t, LOWER(TRIM(data_survey!E713)),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14" s="17">
        <f>IFERROR(__xludf.DUMMYFUNCTION("LET(
  t, LOWER(TRIM(data_survey!G713)),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714" s="17">
        <f>IFERROR(__xludf.DUMMYFUNCTION("LET(
  text, LOWER(data_survey!I713),
  IFERROR(
    IFS(
      REGEXMATCH(text,""ở cùng gia đình|ở trọ cùng gia đình""), 0,
      REGEXMATCH(text,""thuê trọ""), 1,
      REGEXMATCH(text,""ở ktx""), 2,
      REGEXMATCH(text,""có nhà tại khu vực đang học|c"&amp;"ó nhà|ở riêng tại chung cư""), 3,
      REGEXMATCH(text,""ở nhà người quen""), 4
    ),
  -1)
)"),1.0)</f>
        <v>1</v>
      </c>
      <c r="E714" s="17">
        <f>IFERROR(__xludf.DUMMYFUNCTION("LET(
  t, LOWER(TRIM(data_survey!K713)),
  IFERROR(
    IFS(
      REGEXMATCH(t,""xuất\s*sắc""), 0,
      REGEXMATCH(t,""^giỏi$""), 1,
      REGEXMATCH(t,""^khá$""), 2,
      REGEXMATCH(t,""trung bình|bình thường|^4$""), 3,
      REGEXMATCH(t,""rớt""), 4,"&amp;"
      REGEXMATCH(t,""năm nhất|tân sinh viên|mới|chưa|không|sắp thi|chuẩn bị thi|kq|kết quả|chưa có|chưa biết""), 5,
      TRUE, 5
    ),
  5)
)"),4.0)</f>
        <v>4</v>
      </c>
      <c r="F714" s="17">
        <f>IFERROR(__xludf.DUMMYFUNCTION("LET(
  t, LOWER(TRIM(data_survey!M713)),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14" s="17">
        <f>if(data_survey!O713="Có", 1, 0)</f>
        <v>0</v>
      </c>
      <c r="H714" s="17">
        <f>if(data_survey!R713="", 0, data_survey!R713)</f>
        <v>0</v>
      </c>
      <c r="I714" s="17">
        <f>data_survey!W713</f>
        <v>0</v>
      </c>
      <c r="J714" s="17">
        <f>if(data_survey!AF713="Không áp lực", 0, if(data_survey!AF713="Có chút áp lực", 1, if(data_survey!AF713="Áp lực nhiều", 2, 3)))</f>
        <v>1</v>
      </c>
      <c r="K714" s="17">
        <f>SWITCH(data_survey!AG713,
 "Không ảnh hưởng",0,
 "Có chút ảnh hưởng",1,
 "Ảnh hưởng nhiều",2,
 "Ảnh hưởng rất nhiều",3)</f>
        <v>1</v>
      </c>
      <c r="L714" s="17">
        <f>SWITCH(data_survey!AD713,
 "Không",0,
 "Có một chút",1,
 "Rất lo lắng",2)</f>
        <v>1</v>
      </c>
      <c r="M714" s="17">
        <f>SWITCH(data_survey!AE713,
 "Không",0,
 "Có một chút",1,
 "Nhiều",2)</f>
        <v>1</v>
      </c>
      <c r="N714" s="17">
        <f>data_survey!BV713</f>
        <v>3</v>
      </c>
      <c r="O714" s="17">
        <f>SWITCH(data_survey!BY713,
 "Không",0,
 "Có",1,
 "Nhiều",2)</f>
        <v>1</v>
      </c>
      <c r="P714" s="17">
        <f>if(data_survey!BW713="Không", 0, 1)</f>
        <v>0</v>
      </c>
      <c r="Q714" s="17">
        <f>IF(OR(
ISNUMBER(SEARCH("cha",data_survey!BX713)),
ISNUMBER(SEARCH("mẹ",data_survey!BX713)),
ISNUMBER(SEARCH("ba mẹ",data_survey!BX713)),
ISNUMBER(SEARCH("bame",data_survey!BX713)),
ISNUMBER(SEARCH("gia đình",data_survey!BX713)),
ISNUMBER(SEARCH("chị",data_survey!BX713)),
ISNUMBER(SEARCH("anh",data_survey!BX713)),
ISNUMBER(SEARCH("ông bà",data_survey!BX713)),
ISNUMBER(SEARCH("giám hộ",data_survey!BX713))
),1,
IF(OR(
ISNUMBER(SEARCH("bản thân",data_survey!BX713)),
ISNUMBER(SEARCH("tự mình",data_survey!BX713)),
ISNUMBER(SEARCH("tự bản thân",data_survey!BX713)),
ISNUMBER(SEARCH("tiền đi làm",data_survey!BX713)),
ISNUMBER(SEARCH("nghiên cứu khoa học",data_survey!BX713)),
ISNUMBER(SEARCH("một nửa lo",data_survey!BX713))
),2,
IF(OR(
ISNUMBER(SEARCH("học bổng",data_survey!BX713)),
ISNUMBER(SEARCH("giảm học phí",data_survey!BX713)),
ISNUMBER(SEARCH("không cần HP",data_survey!BX713)),
ISNUMBER(SEARCH("sư phạm",data_survey!BX713))
),3,4)))</f>
        <v>1</v>
      </c>
      <c r="R714" s="17">
        <f>data_survey!AN713</f>
        <v>0</v>
      </c>
      <c r="S714" s="17">
        <f>data_survey!AJ713</f>
        <v>2</v>
      </c>
      <c r="T714" s="17">
        <f>data_survey!AJ713</f>
        <v>2</v>
      </c>
      <c r="U714" s="17">
        <f>data_survey!CI713</f>
        <v>0</v>
      </c>
      <c r="V714" s="17">
        <f>data_survey!CG713</f>
        <v>1</v>
      </c>
      <c r="W714" s="17">
        <f>data_survey!CE713</f>
        <v>1</v>
      </c>
      <c r="X714" s="17">
        <f>data_survey!CC713</f>
        <v>1</v>
      </c>
      <c r="Y714" s="17">
        <f>data_survey!CA713</f>
        <v>1</v>
      </c>
      <c r="Z714" s="17">
        <f>data_survey!BN713</f>
        <v>2</v>
      </c>
      <c r="AA714" s="17">
        <f>data_survey!BP713</f>
        <v>0</v>
      </c>
      <c r="AB714" s="17">
        <f>data_survey!BQ713</f>
        <v>2</v>
      </c>
      <c r="AC714" s="17">
        <f>data_survey!BT713</f>
        <v>0</v>
      </c>
      <c r="AD714" s="17">
        <f>data_survey!CU713</f>
        <v>0</v>
      </c>
      <c r="AE714" s="17">
        <f>data_survey!CV713</f>
        <v>0</v>
      </c>
      <c r="AF714" s="17">
        <f>data_survey!CW713</f>
        <v>0</v>
      </c>
      <c r="AG714" s="17">
        <f>data_survey!CO713</f>
        <v>0</v>
      </c>
      <c r="AH714" s="17">
        <f>data_survey!DA713</f>
        <v>0</v>
      </c>
      <c r="AI714" s="17">
        <f>data_survey!DC713</f>
        <v>0</v>
      </c>
      <c r="AJ714" s="17">
        <f>data_survey!DQ713</f>
        <v>0</v>
      </c>
      <c r="AK714" s="17">
        <f>data_survey!DF713</f>
        <v>1</v>
      </c>
      <c r="AL714" s="17">
        <f>if(AK714=1, data_survey!DN713, 0)</f>
        <v>0.5</v>
      </c>
      <c r="AM714" s="17">
        <f>data_survey!CM713</f>
        <v>1.5</v>
      </c>
      <c r="AN714" s="17">
        <f>data_survey!DH713</f>
        <v>0</v>
      </c>
      <c r="AO714" s="17">
        <f>data_survey!DJ713</f>
        <v>1</v>
      </c>
      <c r="AP714" s="17">
        <f>data_survey!DL713</f>
        <v>2</v>
      </c>
      <c r="AQ714" s="17">
        <f>data_survey!BC713</f>
        <v>2</v>
      </c>
      <c r="AR714" s="17">
        <f>data_survey!BD713</f>
        <v>1</v>
      </c>
      <c r="AS714" s="17">
        <f>data_survey!BE713</f>
        <v>2</v>
      </c>
      <c r="AT714" s="17">
        <f>data_survey!BF713</f>
        <v>1</v>
      </c>
      <c r="AU714" s="17">
        <f>data_survey!BG713</f>
        <v>3</v>
      </c>
      <c r="AV714" s="17">
        <f>data_survey!BH713</f>
        <v>1</v>
      </c>
      <c r="AW714" s="17">
        <f>data_survey!BI713</f>
        <v>1</v>
      </c>
      <c r="AX714" s="17">
        <f>data_survey!AP713</f>
        <v>3</v>
      </c>
      <c r="AY714" s="17">
        <f>data_survey!AQ713</f>
        <v>3</v>
      </c>
      <c r="AZ714" s="17">
        <f>data_survey!AR713</f>
        <v>1</v>
      </c>
      <c r="BA714" s="17">
        <f>data_survey!AS713</f>
        <v>3</v>
      </c>
      <c r="BB714" s="17">
        <f>data_survey!AT713</f>
        <v>2</v>
      </c>
      <c r="BC714" s="17">
        <f>data_survey!AU713</f>
        <v>3</v>
      </c>
      <c r="BD714" s="17">
        <f>data_survey!AV713</f>
        <v>1</v>
      </c>
      <c r="BE714" s="17">
        <f>data_survey!AW713</f>
        <v>1</v>
      </c>
      <c r="BF714" s="17">
        <f>data_survey!AX713</f>
        <v>1</v>
      </c>
      <c r="BG714" s="17"/>
    </row>
    <row r="715">
      <c r="A715" s="17">
        <f>if(data_survey!C714="Nam", 0, 1)</f>
        <v>1</v>
      </c>
      <c r="B715" s="17">
        <f>IFERROR(__xludf.DUMMYFUNCTION("LET(
  t, LOWER(TRIM(data_survey!E714)),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15" s="17">
        <f>IFERROR(__xludf.DUMMYFUNCTION("LET(
  t, LOWER(TRIM(data_survey!G714)),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15" s="17">
        <f>IFERROR(__xludf.DUMMYFUNCTION("LET(
  text, LOWER(data_survey!I714),
  IFERROR(
    IFS(
      REGEXMATCH(text,""ở cùng gia đình|ở trọ cùng gia đình""), 0,
      REGEXMATCH(text,""thuê trọ""), 1,
      REGEXMATCH(text,""ở ktx""), 2,
      REGEXMATCH(text,""có nhà tại khu vực đang học|c"&amp;"ó nhà|ở riêng tại chung cư""), 3,
      REGEXMATCH(text,""ở nhà người quen""), 4
    ),
  -1)
)"),1.0)</f>
        <v>1</v>
      </c>
      <c r="E715" s="17">
        <f>IFERROR(__xludf.DUMMYFUNCTION("LET(
  t, LOWER(TRIM(data_survey!K714)),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15" s="17">
        <f>IFERROR(__xludf.DUMMYFUNCTION("LET(
  t, LOWER(TRIM(data_survey!M714)),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15" s="17">
        <f>if(data_survey!O714="Có", 1, 0)</f>
        <v>0</v>
      </c>
      <c r="H715" s="17">
        <f>if(data_survey!R714="", 0, data_survey!R714)</f>
        <v>0</v>
      </c>
      <c r="I715" s="17">
        <f>data_survey!W714</f>
        <v>0</v>
      </c>
      <c r="J715" s="17">
        <f>if(data_survey!AF714="Không áp lực", 0, if(data_survey!AF714="Có chút áp lực", 1, if(data_survey!AF714="Áp lực nhiều", 2, 3)))</f>
        <v>1</v>
      </c>
      <c r="K715" s="17">
        <f>SWITCH(data_survey!AG714,
 "Không ảnh hưởng",0,
 "Có chút ảnh hưởng",1,
 "Ảnh hưởng nhiều",2,
 "Ảnh hưởng rất nhiều",3)</f>
        <v>1</v>
      </c>
      <c r="L715" s="17">
        <f>SWITCH(data_survey!AD714,
 "Không",0,
 "Có một chút",1,
 "Rất lo lắng",2)</f>
        <v>1</v>
      </c>
      <c r="M715" s="17">
        <f>SWITCH(data_survey!AE714,
 "Không",0,
 "Có một chút",1,
 "Nhiều",2)</f>
        <v>1</v>
      </c>
      <c r="N715" s="17">
        <f>data_survey!BV714</f>
        <v>4</v>
      </c>
      <c r="O715" s="17">
        <f>SWITCH(data_survey!BY714,
 "Không",0,
 "Có",1,
 "Nhiều",2)</f>
        <v>0</v>
      </c>
      <c r="P715" s="17">
        <f>if(data_survey!BW714="Không", 0, 1)</f>
        <v>0</v>
      </c>
      <c r="Q715" s="17">
        <f>IF(OR(
ISNUMBER(SEARCH("cha",data_survey!BX714)),
ISNUMBER(SEARCH("mẹ",data_survey!BX714)),
ISNUMBER(SEARCH("ba mẹ",data_survey!BX714)),
ISNUMBER(SEARCH("bame",data_survey!BX714)),
ISNUMBER(SEARCH("gia đình",data_survey!BX714)),
ISNUMBER(SEARCH("chị",data_survey!BX714)),
ISNUMBER(SEARCH("anh",data_survey!BX714)),
ISNUMBER(SEARCH("ông bà",data_survey!BX714)),
ISNUMBER(SEARCH("giám hộ",data_survey!BX714))
),1,
IF(OR(
ISNUMBER(SEARCH("bản thân",data_survey!BX714)),
ISNUMBER(SEARCH("tự mình",data_survey!BX714)),
ISNUMBER(SEARCH("tự bản thân",data_survey!BX714)),
ISNUMBER(SEARCH("tiền đi làm",data_survey!BX714)),
ISNUMBER(SEARCH("nghiên cứu khoa học",data_survey!BX714)),
ISNUMBER(SEARCH("một nửa lo",data_survey!BX714))
),2,
IF(OR(
ISNUMBER(SEARCH("học bổng",data_survey!BX714)),
ISNUMBER(SEARCH("giảm học phí",data_survey!BX714)),
ISNUMBER(SEARCH("không cần HP",data_survey!BX714)),
ISNUMBER(SEARCH("sư phạm",data_survey!BX714))
),3,4)))</f>
        <v>1</v>
      </c>
      <c r="R715" s="17">
        <f>data_survey!AN714</f>
        <v>3</v>
      </c>
      <c r="S715" s="17">
        <f>data_survey!AJ714</f>
        <v>1</v>
      </c>
      <c r="T715" s="17">
        <f>data_survey!AJ714</f>
        <v>1</v>
      </c>
      <c r="U715" s="17">
        <f>data_survey!CI714</f>
        <v>1</v>
      </c>
      <c r="V715" s="17">
        <f>data_survey!CG714</f>
        <v>1</v>
      </c>
      <c r="W715" s="17">
        <f>data_survey!CE714</f>
        <v>0</v>
      </c>
      <c r="X715" s="17">
        <f>data_survey!CC714</f>
        <v>1</v>
      </c>
      <c r="Y715" s="17">
        <f>data_survey!CA714</f>
        <v>0</v>
      </c>
      <c r="Z715" s="17">
        <f>data_survey!BN714</f>
        <v>3</v>
      </c>
      <c r="AA715" s="17">
        <f>data_survey!BP714</f>
        <v>0</v>
      </c>
      <c r="AB715" s="17">
        <f>data_survey!BQ714</f>
        <v>3</v>
      </c>
      <c r="AC715" s="17">
        <f>data_survey!BT714</f>
        <v>0</v>
      </c>
      <c r="AD715" s="17">
        <f>data_survey!CU714</f>
        <v>0</v>
      </c>
      <c r="AE715" s="17">
        <f>data_survey!CV714</f>
        <v>0</v>
      </c>
      <c r="AF715" s="17">
        <f>data_survey!CW714</f>
        <v>0</v>
      </c>
      <c r="AG715" s="17">
        <f>data_survey!CO714</f>
        <v>0</v>
      </c>
      <c r="AH715" s="17">
        <f>data_survey!DA714</f>
        <v>0</v>
      </c>
      <c r="AI715" s="17">
        <f>data_survey!DC714</f>
        <v>0</v>
      </c>
      <c r="AJ715" s="17">
        <f>data_survey!DQ714</f>
        <v>0</v>
      </c>
      <c r="AK715" s="17">
        <f>data_survey!DF714</f>
        <v>0</v>
      </c>
      <c r="AL715" s="17">
        <f>if(AK715=1, data_survey!DN714, 0)</f>
        <v>0</v>
      </c>
      <c r="AM715" s="17">
        <f>data_survey!CM714</f>
        <v>1.5</v>
      </c>
      <c r="AN715" s="17">
        <f>data_survey!DH714</f>
        <v>1</v>
      </c>
      <c r="AO715" s="17">
        <f>data_survey!DJ714</f>
        <v>0</v>
      </c>
      <c r="AP715" s="17">
        <f>data_survey!DL714</f>
        <v>0</v>
      </c>
      <c r="AQ715" s="17">
        <f>data_survey!BC714</f>
        <v>2</v>
      </c>
      <c r="AR715" s="17">
        <f>data_survey!BD714</f>
        <v>2</v>
      </c>
      <c r="AS715" s="17">
        <f>data_survey!BE714</f>
        <v>4</v>
      </c>
      <c r="AT715" s="17">
        <f>data_survey!BF714</f>
        <v>3</v>
      </c>
      <c r="AU715" s="17">
        <f>data_survey!BG714</f>
        <v>3</v>
      </c>
      <c r="AV715" s="17">
        <f>data_survey!BH714</f>
        <v>2</v>
      </c>
      <c r="AW715" s="17">
        <f>data_survey!BI714</f>
        <v>2</v>
      </c>
      <c r="AX715" s="17">
        <f>data_survey!AP714</f>
        <v>3</v>
      </c>
      <c r="AY715" s="17">
        <f>data_survey!AQ714</f>
        <v>1</v>
      </c>
      <c r="AZ715" s="17">
        <f>data_survey!AR714</f>
        <v>3</v>
      </c>
      <c r="BA715" s="17">
        <f>data_survey!AS714</f>
        <v>3</v>
      </c>
      <c r="BB715" s="17">
        <f>data_survey!AT714</f>
        <v>2</v>
      </c>
      <c r="BC715" s="17">
        <f>data_survey!AU714</f>
        <v>1</v>
      </c>
      <c r="BD715" s="17">
        <f>data_survey!AV714</f>
        <v>2</v>
      </c>
      <c r="BE715" s="17">
        <f>data_survey!AW714</f>
        <v>3</v>
      </c>
      <c r="BF715" s="17">
        <f>data_survey!AX714</f>
        <v>1</v>
      </c>
      <c r="BG715" s="17"/>
    </row>
    <row r="716">
      <c r="A716" s="17">
        <f>if(data_survey!C715="Nam", 0, 1)</f>
        <v>0</v>
      </c>
      <c r="B716" s="17">
        <f>IFERROR(__xludf.DUMMYFUNCTION("LET(
  t, LOWER(TRIM(data_survey!E715)),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16" s="17">
        <f>IFERROR(__xludf.DUMMYFUNCTION("LET(
  t, LOWER(TRIM(data_survey!G715)),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16" s="17">
        <f>IFERROR(__xludf.DUMMYFUNCTION("LET(
  text, LOWER(data_survey!I715),
  IFERROR(
    IFS(
      REGEXMATCH(text,""ở cùng gia đình|ở trọ cùng gia đình""), 0,
      REGEXMATCH(text,""thuê trọ""), 1,
      REGEXMATCH(text,""ở ktx""), 2,
      REGEXMATCH(text,""có nhà tại khu vực đang học|c"&amp;"ó nhà|ở riêng tại chung cư""), 3,
      REGEXMATCH(text,""ở nhà người quen""), 4
    ),
  -1)
)"),1.0)</f>
        <v>1</v>
      </c>
      <c r="E716" s="17">
        <f>IFERROR(__xludf.DUMMYFUNCTION("LET(
  t, LOWER(TRIM(data_survey!K715)),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16" s="17">
        <f>IFERROR(__xludf.DUMMYFUNCTION("LET(
  t, LOWER(TRIM(data_survey!M715)),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16" s="17">
        <f>if(data_survey!O715="Có", 1, 0)</f>
        <v>1</v>
      </c>
      <c r="H716" s="17">
        <f>if(data_survey!R715="", 0, data_survey!R715)</f>
        <v>1</v>
      </c>
      <c r="I716" s="17">
        <f>data_survey!W715</f>
        <v>20</v>
      </c>
      <c r="J716" s="17">
        <f>if(data_survey!AF715="Không áp lực", 0, if(data_survey!AF715="Có chút áp lực", 1, if(data_survey!AF715="Áp lực nhiều", 2, 3)))</f>
        <v>0</v>
      </c>
      <c r="K716" s="17">
        <f>SWITCH(data_survey!AG715,
 "Không ảnh hưởng",0,
 "Có chút ảnh hưởng",1,
 "Ảnh hưởng nhiều",2,
 "Ảnh hưởng rất nhiều",3)</f>
        <v>0</v>
      </c>
      <c r="L716" s="17">
        <f>SWITCH(data_survey!AD715,
 "Không",0,
 "Có một chút",1,
 "Rất lo lắng",2)</f>
        <v>1</v>
      </c>
      <c r="M716" s="17">
        <f>SWITCH(data_survey!AE715,
 "Không",0,
 "Có một chút",1,
 "Nhiều",2)</f>
        <v>0</v>
      </c>
      <c r="N716" s="17">
        <f>data_survey!BV715</f>
        <v>5</v>
      </c>
      <c r="O716" s="17">
        <f>SWITCH(data_survey!BY715,
 "Không",0,
 "Có",1,
 "Nhiều",2)</f>
        <v>1</v>
      </c>
      <c r="P716" s="17">
        <f>if(data_survey!BW715="Không", 0, 1)</f>
        <v>1</v>
      </c>
      <c r="Q716" s="17">
        <f>IF(OR(
ISNUMBER(SEARCH("cha",data_survey!BX715)),
ISNUMBER(SEARCH("mẹ",data_survey!BX715)),
ISNUMBER(SEARCH("ba mẹ",data_survey!BX715)),
ISNUMBER(SEARCH("bame",data_survey!BX715)),
ISNUMBER(SEARCH("gia đình",data_survey!BX715)),
ISNUMBER(SEARCH("chị",data_survey!BX715)),
ISNUMBER(SEARCH("anh",data_survey!BX715)),
ISNUMBER(SEARCH("ông bà",data_survey!BX715)),
ISNUMBER(SEARCH("giám hộ",data_survey!BX715))
),1,
IF(OR(
ISNUMBER(SEARCH("bản thân",data_survey!BX715)),
ISNUMBER(SEARCH("tự mình",data_survey!BX715)),
ISNUMBER(SEARCH("tự bản thân",data_survey!BX715)),
ISNUMBER(SEARCH("tiền đi làm",data_survey!BX715)),
ISNUMBER(SEARCH("nghiên cứu khoa học",data_survey!BX715)),
ISNUMBER(SEARCH("một nửa lo",data_survey!BX715))
),2,
IF(OR(
ISNUMBER(SEARCH("học bổng",data_survey!BX715)),
ISNUMBER(SEARCH("giảm học phí",data_survey!BX715)),
ISNUMBER(SEARCH("không cần HP",data_survey!BX715)),
ISNUMBER(SEARCH("sư phạm",data_survey!BX715))
),3,4)))</f>
        <v>1</v>
      </c>
      <c r="R716" s="17">
        <f>data_survey!AN715</f>
        <v>1</v>
      </c>
      <c r="S716" s="17">
        <f>data_survey!AJ715</f>
        <v>0</v>
      </c>
      <c r="T716" s="17">
        <f>data_survey!AJ715</f>
        <v>0</v>
      </c>
      <c r="U716" s="17">
        <f>data_survey!CI715</f>
        <v>0</v>
      </c>
      <c r="V716" s="17">
        <f>data_survey!CG715</f>
        <v>0</v>
      </c>
      <c r="W716" s="17">
        <f>data_survey!CE715</f>
        <v>0</v>
      </c>
      <c r="X716" s="17">
        <f>data_survey!CC715</f>
        <v>1</v>
      </c>
      <c r="Y716" s="17">
        <f>data_survey!CA715</f>
        <v>0</v>
      </c>
      <c r="Z716" s="17">
        <f>data_survey!BN715</f>
        <v>1</v>
      </c>
      <c r="AA716" s="17">
        <f>data_survey!BP715</f>
        <v>0</v>
      </c>
      <c r="AB716" s="17">
        <f>data_survey!BQ715</f>
        <v>1</v>
      </c>
      <c r="AC716" s="17">
        <f>data_survey!BT715</f>
        <v>0</v>
      </c>
      <c r="AD716" s="17">
        <f>data_survey!CU715</f>
        <v>0</v>
      </c>
      <c r="AE716" s="17">
        <f>data_survey!CV715</f>
        <v>0</v>
      </c>
      <c r="AF716" s="17">
        <f>data_survey!CW715</f>
        <v>0</v>
      </c>
      <c r="AG716" s="17">
        <f>data_survey!CO715</f>
        <v>0</v>
      </c>
      <c r="AH716" s="17">
        <f>data_survey!DA715</f>
        <v>0</v>
      </c>
      <c r="AI716" s="17">
        <f>data_survey!DC715</f>
        <v>0</v>
      </c>
      <c r="AJ716" s="17">
        <f>data_survey!DQ715</f>
        <v>0</v>
      </c>
      <c r="AK716" s="17">
        <f>data_survey!DF715</f>
        <v>1</v>
      </c>
      <c r="AL716" s="17">
        <f>if(AK716=1, data_survey!DN715, 0)</f>
        <v>5</v>
      </c>
      <c r="AM716" s="17">
        <f>data_survey!CM715</f>
        <v>3.5</v>
      </c>
      <c r="AN716" s="17">
        <f>data_survey!DH715</f>
        <v>1</v>
      </c>
      <c r="AO716" s="17">
        <f>data_survey!DJ715</f>
        <v>0</v>
      </c>
      <c r="AP716" s="17">
        <f>data_survey!DL715</f>
        <v>0</v>
      </c>
      <c r="AQ716" s="17">
        <f>data_survey!BC715</f>
        <v>2</v>
      </c>
      <c r="AR716" s="17">
        <f>data_survey!BD715</f>
        <v>1</v>
      </c>
      <c r="AS716" s="17">
        <f>data_survey!BE715</f>
        <v>2</v>
      </c>
      <c r="AT716" s="17">
        <f>data_survey!BF715</f>
        <v>1</v>
      </c>
      <c r="AU716" s="17">
        <f>data_survey!BG715</f>
        <v>1</v>
      </c>
      <c r="AV716" s="17">
        <f>data_survey!BH715</f>
        <v>1</v>
      </c>
      <c r="AW716" s="17">
        <f>data_survey!BI715</f>
        <v>1</v>
      </c>
      <c r="AX716" s="17">
        <f>data_survey!AP715</f>
        <v>1</v>
      </c>
      <c r="AY716" s="17">
        <f>data_survey!AQ715</f>
        <v>1</v>
      </c>
      <c r="AZ716" s="17">
        <f>data_survey!AR715</f>
        <v>1</v>
      </c>
      <c r="BA716" s="17">
        <f>data_survey!AS715</f>
        <v>1</v>
      </c>
      <c r="BB716" s="17">
        <f>data_survey!AT715</f>
        <v>1</v>
      </c>
      <c r="BC716" s="17">
        <f>data_survey!AU715</f>
        <v>2</v>
      </c>
      <c r="BD716" s="17">
        <f>data_survey!AV715</f>
        <v>1</v>
      </c>
      <c r="BE716" s="17">
        <f>data_survey!AW715</f>
        <v>1</v>
      </c>
      <c r="BF716" s="17">
        <f>data_survey!AX715</f>
        <v>1</v>
      </c>
      <c r="BG716" s="17"/>
    </row>
    <row r="717">
      <c r="A717" s="17">
        <f>if(data_survey!C716="Nam", 0, 1)</f>
        <v>1</v>
      </c>
      <c r="B717" s="17">
        <f>IFERROR(__xludf.DUMMYFUNCTION("LET(
  t, LOWER(TRIM(data_survey!E716)),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717" s="17">
        <f>IFERROR(__xludf.DUMMYFUNCTION("LET(
  t, LOWER(TRIM(data_survey!G716)),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17" s="17">
        <f>IFERROR(__xludf.DUMMYFUNCTION("LET(
  text, LOWER(data_survey!I716),
  IFERROR(
    IFS(
      REGEXMATCH(text,""ở cùng gia đình|ở trọ cùng gia đình""), 0,
      REGEXMATCH(text,""thuê trọ""), 1,
      REGEXMATCH(text,""ở ktx""), 2,
      REGEXMATCH(text,""có nhà tại khu vực đang học|c"&amp;"ó nhà|ở riêng tại chung cư""), 3,
      REGEXMATCH(text,""ở nhà người quen""), 4
    ),
  -1)
)"),3.0)</f>
        <v>3</v>
      </c>
      <c r="E717" s="17">
        <f>IFERROR(__xludf.DUMMYFUNCTION("LET(
  t, LOWER(TRIM(data_survey!K716)),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17" s="17">
        <f>IFERROR(__xludf.DUMMYFUNCTION("LET(
  t, LOWER(TRIM(data_survey!M716)),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17" s="17">
        <f>if(data_survey!O716="Có", 1, 0)</f>
        <v>0</v>
      </c>
      <c r="H717" s="17">
        <f>if(data_survey!R716="", 0, data_survey!R716)</f>
        <v>0</v>
      </c>
      <c r="I717" s="17">
        <f>data_survey!W716</f>
        <v>0</v>
      </c>
      <c r="J717" s="17">
        <f>if(data_survey!AF716="Không áp lực", 0, if(data_survey!AF716="Có chút áp lực", 1, if(data_survey!AF716="Áp lực nhiều", 2, 3)))</f>
        <v>1</v>
      </c>
      <c r="K717" s="17">
        <f>SWITCH(data_survey!AG716,
 "Không ảnh hưởng",0,
 "Có chút ảnh hưởng",1,
 "Ảnh hưởng nhiều",2,
 "Ảnh hưởng rất nhiều",3)</f>
        <v>1</v>
      </c>
      <c r="L717" s="17">
        <f>SWITCH(data_survey!AD716,
 "Không",0,
 "Có một chút",1,
 "Rất lo lắng",2)</f>
        <v>1</v>
      </c>
      <c r="M717" s="17">
        <f>SWITCH(data_survey!AE716,
 "Không",0,
 "Có một chút",1,
 "Nhiều",2)</f>
        <v>1</v>
      </c>
      <c r="N717" s="17">
        <f>data_survey!BV716</f>
        <v>2</v>
      </c>
      <c r="O717" s="17">
        <f>SWITCH(data_survey!BY716,
 "Không",0,
 "Có",1,
 "Nhiều",2)</f>
        <v>0</v>
      </c>
      <c r="P717" s="17">
        <f>if(data_survey!BW716="Không", 0, 1)</f>
        <v>1</v>
      </c>
      <c r="Q717" s="17">
        <f>IF(OR(
ISNUMBER(SEARCH("cha",data_survey!BX716)),
ISNUMBER(SEARCH("mẹ",data_survey!BX716)),
ISNUMBER(SEARCH("ba mẹ",data_survey!BX716)),
ISNUMBER(SEARCH("bame",data_survey!BX716)),
ISNUMBER(SEARCH("gia đình",data_survey!BX716)),
ISNUMBER(SEARCH("chị",data_survey!BX716)),
ISNUMBER(SEARCH("anh",data_survey!BX716)),
ISNUMBER(SEARCH("ông bà",data_survey!BX716)),
ISNUMBER(SEARCH("giám hộ",data_survey!BX716))
),1,
IF(OR(
ISNUMBER(SEARCH("bản thân",data_survey!BX716)),
ISNUMBER(SEARCH("tự mình",data_survey!BX716)),
ISNUMBER(SEARCH("tự bản thân",data_survey!BX716)),
ISNUMBER(SEARCH("tiền đi làm",data_survey!BX716)),
ISNUMBER(SEARCH("nghiên cứu khoa học",data_survey!BX716)),
ISNUMBER(SEARCH("một nửa lo",data_survey!BX716))
),2,
IF(OR(
ISNUMBER(SEARCH("học bổng",data_survey!BX716)),
ISNUMBER(SEARCH("giảm học phí",data_survey!BX716)),
ISNUMBER(SEARCH("không cần HP",data_survey!BX716)),
ISNUMBER(SEARCH("sư phạm",data_survey!BX716))
),3,4)))</f>
        <v>1</v>
      </c>
      <c r="R717" s="17">
        <f>data_survey!AN716</f>
        <v>0</v>
      </c>
      <c r="S717" s="17">
        <f>data_survey!AJ716</f>
        <v>1</v>
      </c>
      <c r="T717" s="17">
        <f>data_survey!AJ716</f>
        <v>1</v>
      </c>
      <c r="U717" s="17">
        <f>data_survey!CI716</f>
        <v>0</v>
      </c>
      <c r="V717" s="17">
        <f>data_survey!CG716</f>
        <v>0</v>
      </c>
      <c r="W717" s="17">
        <f>data_survey!CE716</f>
        <v>0</v>
      </c>
      <c r="X717" s="17">
        <f>data_survey!CC716</f>
        <v>1</v>
      </c>
      <c r="Y717" s="17">
        <f>data_survey!CA716</f>
        <v>1</v>
      </c>
      <c r="Z717" s="17">
        <f>data_survey!BN716</f>
        <v>2</v>
      </c>
      <c r="AA717" s="17">
        <f>data_survey!BP716</f>
        <v>1</v>
      </c>
      <c r="AB717" s="17">
        <f>data_survey!BQ716</f>
        <v>1</v>
      </c>
      <c r="AC717" s="17">
        <f>data_survey!BT716</f>
        <v>1</v>
      </c>
      <c r="AD717" s="17">
        <f>data_survey!CU716</f>
        <v>1</v>
      </c>
      <c r="AE717" s="17">
        <f>data_survey!CV716</f>
        <v>1</v>
      </c>
      <c r="AF717" s="17">
        <f>data_survey!CW716</f>
        <v>0</v>
      </c>
      <c r="AG717" s="17">
        <f>data_survey!CO716</f>
        <v>1</v>
      </c>
      <c r="AH717" s="17">
        <f>data_survey!DA716</f>
        <v>0</v>
      </c>
      <c r="AI717" s="17">
        <f>data_survey!DC716</f>
        <v>1</v>
      </c>
      <c r="AJ717" s="17">
        <f>data_survey!DQ716</f>
        <v>0</v>
      </c>
      <c r="AK717" s="17">
        <f>data_survey!DF716</f>
        <v>1</v>
      </c>
      <c r="AL717" s="17">
        <f>if(AK717=1, data_survey!DN716, 0)</f>
        <v>2.5</v>
      </c>
      <c r="AM717" s="17">
        <f>data_survey!CM716</f>
        <v>6</v>
      </c>
      <c r="AN717" s="17">
        <f>data_survey!DH716</f>
        <v>0</v>
      </c>
      <c r="AO717" s="17">
        <f>data_survey!DJ716</f>
        <v>1</v>
      </c>
      <c r="AP717" s="17">
        <f>data_survey!DL716</f>
        <v>1</v>
      </c>
      <c r="AQ717" s="17">
        <f>data_survey!BC716</f>
        <v>3</v>
      </c>
      <c r="AR717" s="17">
        <f>data_survey!BD716</f>
        <v>2</v>
      </c>
      <c r="AS717" s="17">
        <f>data_survey!BE716</f>
        <v>2</v>
      </c>
      <c r="AT717" s="17">
        <f>data_survey!BF716</f>
        <v>3</v>
      </c>
      <c r="AU717" s="17">
        <f>data_survey!BG716</f>
        <v>2</v>
      </c>
      <c r="AV717" s="17">
        <f>data_survey!BH716</f>
        <v>3</v>
      </c>
      <c r="AW717" s="17">
        <f>data_survey!BI716</f>
        <v>1</v>
      </c>
      <c r="AX717" s="17">
        <f>data_survey!AP716</f>
        <v>2</v>
      </c>
      <c r="AY717" s="17">
        <f>data_survey!AQ716</f>
        <v>2</v>
      </c>
      <c r="AZ717" s="17">
        <f>data_survey!AR716</f>
        <v>3</v>
      </c>
      <c r="BA717" s="17">
        <f>data_survey!AS716</f>
        <v>2</v>
      </c>
      <c r="BB717" s="17">
        <f>data_survey!AT716</f>
        <v>2</v>
      </c>
      <c r="BC717" s="17">
        <f>data_survey!AU716</f>
        <v>3</v>
      </c>
      <c r="BD717" s="17">
        <f>data_survey!AV716</f>
        <v>2</v>
      </c>
      <c r="BE717" s="17">
        <f>data_survey!AW716</f>
        <v>3</v>
      </c>
      <c r="BF717" s="17">
        <f>data_survey!AX716</f>
        <v>2</v>
      </c>
      <c r="BG717" s="17"/>
    </row>
    <row r="718">
      <c r="A718" s="17">
        <f>if(data_survey!C717="Nam", 0, 1)</f>
        <v>1</v>
      </c>
      <c r="B718" s="17">
        <f>IFERROR(__xludf.DUMMYFUNCTION("LET(
  t, LOWER(TRIM(data_survey!E717)),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18" s="17">
        <f>IFERROR(__xludf.DUMMYFUNCTION("LET(
  t, LOWER(TRIM(data_survey!G717)),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18" s="17">
        <f>IFERROR(__xludf.DUMMYFUNCTION("LET(
  text, LOWER(data_survey!I717),
  IFERROR(
    IFS(
      REGEXMATCH(text,""ở cùng gia đình|ở trọ cùng gia đình""), 0,
      REGEXMATCH(text,""thuê trọ""), 1,
      REGEXMATCH(text,""ở ktx""), 2,
      REGEXMATCH(text,""có nhà tại khu vực đang học|c"&amp;"ó nhà|ở riêng tại chung cư""), 3,
      REGEXMATCH(text,""ở nhà người quen""), 4
    ),
  -1)
)"),3.0)</f>
        <v>3</v>
      </c>
      <c r="E718" s="17">
        <f>IFERROR(__xludf.DUMMYFUNCTION("LET(
  t, LOWER(TRIM(data_survey!K717)),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18" s="17">
        <f>IFERROR(__xludf.DUMMYFUNCTION("LET(
  t, LOWER(TRIM(data_survey!M717)),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18" s="17">
        <f>if(data_survey!O717="Có", 1, 0)</f>
        <v>1</v>
      </c>
      <c r="H718" s="17">
        <f>if(data_survey!R717="", 0, data_survey!R717)</f>
        <v>1</v>
      </c>
      <c r="I718" s="17">
        <f>data_survey!W717</f>
        <v>40</v>
      </c>
      <c r="J718" s="17">
        <f>if(data_survey!AF717="Không áp lực", 0, if(data_survey!AF717="Có chút áp lực", 1, if(data_survey!AF717="Áp lực nhiều", 2, 3)))</f>
        <v>1</v>
      </c>
      <c r="K718" s="17">
        <f>SWITCH(data_survey!AG717,
 "Không ảnh hưởng",0,
 "Có chút ảnh hưởng",1,
 "Ảnh hưởng nhiều",2,
 "Ảnh hưởng rất nhiều",3)</f>
        <v>1</v>
      </c>
      <c r="L718" s="17">
        <f>SWITCH(data_survey!AD717,
 "Không",0,
 "Có một chút",1,
 "Rất lo lắng",2)</f>
        <v>0</v>
      </c>
      <c r="M718" s="17">
        <f>SWITCH(data_survey!AE717,
 "Không",0,
 "Có một chút",1,
 "Nhiều",2)</f>
        <v>0</v>
      </c>
      <c r="N718" s="17">
        <f>data_survey!BV717</f>
        <v>5</v>
      </c>
      <c r="O718" s="17">
        <f>SWITCH(data_survey!BY717,
 "Không",0,
 "Có",1,
 "Nhiều",2)</f>
        <v>0</v>
      </c>
      <c r="P718" s="17">
        <f>if(data_survey!BW717="Không", 0, 1)</f>
        <v>0</v>
      </c>
      <c r="Q718" s="17">
        <f>IF(OR(
ISNUMBER(SEARCH("cha",data_survey!BX717)),
ISNUMBER(SEARCH("mẹ",data_survey!BX717)),
ISNUMBER(SEARCH("ba mẹ",data_survey!BX717)),
ISNUMBER(SEARCH("bame",data_survey!BX717)),
ISNUMBER(SEARCH("gia đình",data_survey!BX717)),
ISNUMBER(SEARCH("chị",data_survey!BX717)),
ISNUMBER(SEARCH("anh",data_survey!BX717)),
ISNUMBER(SEARCH("ông bà",data_survey!BX717)),
ISNUMBER(SEARCH("giám hộ",data_survey!BX717))
),1,
IF(OR(
ISNUMBER(SEARCH("bản thân",data_survey!BX717)),
ISNUMBER(SEARCH("tự mình",data_survey!BX717)),
ISNUMBER(SEARCH("tự bản thân",data_survey!BX717)),
ISNUMBER(SEARCH("tiền đi làm",data_survey!BX717)),
ISNUMBER(SEARCH("nghiên cứu khoa học",data_survey!BX717)),
ISNUMBER(SEARCH("một nửa lo",data_survey!BX717))
),2,
IF(OR(
ISNUMBER(SEARCH("học bổng",data_survey!BX717)),
ISNUMBER(SEARCH("giảm học phí",data_survey!BX717)),
ISNUMBER(SEARCH("không cần HP",data_survey!BX717)),
ISNUMBER(SEARCH("sư phạm",data_survey!BX717))
),3,4)))</f>
        <v>1</v>
      </c>
      <c r="R718" s="17">
        <f>data_survey!AN717</f>
        <v>1</v>
      </c>
      <c r="S718" s="17">
        <f>data_survey!AJ717</f>
        <v>0</v>
      </c>
      <c r="T718" s="17">
        <f>data_survey!AJ717</f>
        <v>0</v>
      </c>
      <c r="U718" s="17">
        <f>data_survey!CI717</f>
        <v>0</v>
      </c>
      <c r="V718" s="17">
        <f>data_survey!CG717</f>
        <v>0</v>
      </c>
      <c r="W718" s="17">
        <f>data_survey!CE717</f>
        <v>0</v>
      </c>
      <c r="X718" s="17">
        <f>data_survey!CC717</f>
        <v>0</v>
      </c>
      <c r="Y718" s="17">
        <f>data_survey!CA717</f>
        <v>0</v>
      </c>
      <c r="Z718" s="17">
        <f>data_survey!BN717</f>
        <v>1</v>
      </c>
      <c r="AA718" s="17">
        <f>data_survey!BP717</f>
        <v>0</v>
      </c>
      <c r="AB718" s="17">
        <f>data_survey!BQ717</f>
        <v>1</v>
      </c>
      <c r="AC718" s="17">
        <f>data_survey!BT717</f>
        <v>0</v>
      </c>
      <c r="AD718" s="17">
        <f>data_survey!CU717</f>
        <v>0</v>
      </c>
      <c r="AE718" s="17">
        <f>data_survey!CV717</f>
        <v>0</v>
      </c>
      <c r="AF718" s="17">
        <f>data_survey!CW717</f>
        <v>0</v>
      </c>
      <c r="AG718" s="17">
        <f>data_survey!CO717</f>
        <v>1</v>
      </c>
      <c r="AH718" s="17">
        <f>data_survey!DA717</f>
        <v>0</v>
      </c>
      <c r="AI718" s="17">
        <f>data_survey!DC717</f>
        <v>0</v>
      </c>
      <c r="AJ718" s="17">
        <f>data_survey!DQ717</f>
        <v>0</v>
      </c>
      <c r="AK718" s="17">
        <f>data_survey!DF717</f>
        <v>1</v>
      </c>
      <c r="AL718" s="17">
        <f>if(AK718=1, data_survey!DN717, 0)</f>
        <v>1.5</v>
      </c>
      <c r="AM718" s="17">
        <f>data_survey!CM717</f>
        <v>0.33</v>
      </c>
      <c r="AN718" s="17">
        <f>data_survey!DH717</f>
        <v>0</v>
      </c>
      <c r="AO718" s="17">
        <f>data_survey!DJ717</f>
        <v>0</v>
      </c>
      <c r="AP718" s="17">
        <f>data_survey!DL717</f>
        <v>0</v>
      </c>
      <c r="AQ718" s="17">
        <f>data_survey!BC717</f>
        <v>1</v>
      </c>
      <c r="AR718" s="17">
        <f>data_survey!BD717</f>
        <v>1</v>
      </c>
      <c r="AS718" s="17">
        <f>data_survey!BE717</f>
        <v>1</v>
      </c>
      <c r="AT718" s="17">
        <f>data_survey!BF717</f>
        <v>1</v>
      </c>
      <c r="AU718" s="17">
        <f>data_survey!BG717</f>
        <v>1</v>
      </c>
      <c r="AV718" s="17">
        <f>data_survey!BH717</f>
        <v>1</v>
      </c>
      <c r="AW718" s="17">
        <f>data_survey!BI717</f>
        <v>1</v>
      </c>
      <c r="AX718" s="17">
        <f>data_survey!AP717</f>
        <v>1</v>
      </c>
      <c r="AY718" s="17">
        <f>data_survey!AQ717</f>
        <v>1</v>
      </c>
      <c r="AZ718" s="17">
        <f>data_survey!AR717</f>
        <v>2</v>
      </c>
      <c r="BA718" s="17">
        <f>data_survey!AS717</f>
        <v>2</v>
      </c>
      <c r="BB718" s="17">
        <f>data_survey!AT717</f>
        <v>1</v>
      </c>
      <c r="BC718" s="17">
        <f>data_survey!AU717</f>
        <v>1</v>
      </c>
      <c r="BD718" s="17">
        <f>data_survey!AV717</f>
        <v>1</v>
      </c>
      <c r="BE718" s="17">
        <f>data_survey!AW717</f>
        <v>1</v>
      </c>
      <c r="BF718" s="17">
        <f>data_survey!AX717</f>
        <v>1</v>
      </c>
      <c r="BG718" s="17"/>
    </row>
    <row r="719">
      <c r="A719" s="17">
        <f>if(data_survey!C718="Nam", 0, 1)</f>
        <v>1</v>
      </c>
      <c r="B719" s="17">
        <f>IFERROR(__xludf.DUMMYFUNCTION("LET(
  t, LOWER(TRIM(data_survey!E718)),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19" s="17">
        <f>IFERROR(__xludf.DUMMYFUNCTION("LET(
  t, LOWER(TRIM(data_survey!G718)),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19" s="17">
        <f>IFERROR(__xludf.DUMMYFUNCTION("LET(
  text, LOWER(data_survey!I718),
  IFERROR(
    IFS(
      REGEXMATCH(text,""ở cùng gia đình|ở trọ cùng gia đình""), 0,
      REGEXMATCH(text,""thuê trọ""), 1,
      REGEXMATCH(text,""ở ktx""), 2,
      REGEXMATCH(text,""có nhà tại khu vực đang học|c"&amp;"ó nhà|ở riêng tại chung cư""), 3,
      REGEXMATCH(text,""ở nhà người quen""), 4
    ),
  -1)
)"),3.0)</f>
        <v>3</v>
      </c>
      <c r="E719" s="17">
        <f>IFERROR(__xludf.DUMMYFUNCTION("LET(
  t, LOWER(TRIM(data_survey!K718)),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19" s="17">
        <f>IFERROR(__xludf.DUMMYFUNCTION("LET(
  t, LOWER(TRIM(data_survey!M718)),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19" s="17">
        <f>if(data_survey!O718="Có", 1, 0)</f>
        <v>0</v>
      </c>
      <c r="H719" s="17">
        <f>if(data_survey!R718="", 0, data_survey!R718)</f>
        <v>0</v>
      </c>
      <c r="I719" s="17">
        <f>data_survey!W718</f>
        <v>0</v>
      </c>
      <c r="J719" s="17">
        <f>if(data_survey!AF718="Không áp lực", 0, if(data_survey!AF718="Có chút áp lực", 1, if(data_survey!AF718="Áp lực nhiều", 2, 3)))</f>
        <v>2</v>
      </c>
      <c r="K719" s="17">
        <f>SWITCH(data_survey!AG718,
 "Không ảnh hưởng",0,
 "Có chút ảnh hưởng",1,
 "Ảnh hưởng nhiều",2,
 "Ảnh hưởng rất nhiều",3)</f>
        <v>2</v>
      </c>
      <c r="L719" s="17">
        <f>SWITCH(data_survey!AD718,
 "Không",0,
 "Có một chút",1,
 "Rất lo lắng",2)</f>
        <v>2</v>
      </c>
      <c r="M719" s="17">
        <f>SWITCH(data_survey!AE718,
 "Không",0,
 "Có một chút",1,
 "Nhiều",2)</f>
        <v>1</v>
      </c>
      <c r="N719" s="17">
        <f>data_survey!BV718</f>
        <v>3</v>
      </c>
      <c r="O719" s="17">
        <f>SWITCH(data_survey!BY718,
 "Không",0,
 "Có",1,
 "Nhiều",2)</f>
        <v>0</v>
      </c>
      <c r="P719" s="17">
        <f>if(data_survey!BW718="Không", 0, 1)</f>
        <v>0</v>
      </c>
      <c r="Q719" s="17">
        <f>IF(OR(
ISNUMBER(SEARCH("cha",data_survey!BX718)),
ISNUMBER(SEARCH("mẹ",data_survey!BX718)),
ISNUMBER(SEARCH("ba mẹ",data_survey!BX718)),
ISNUMBER(SEARCH("bame",data_survey!BX718)),
ISNUMBER(SEARCH("gia đình",data_survey!BX718)),
ISNUMBER(SEARCH("chị",data_survey!BX718)),
ISNUMBER(SEARCH("anh",data_survey!BX718)),
ISNUMBER(SEARCH("ông bà",data_survey!BX718)),
ISNUMBER(SEARCH("giám hộ",data_survey!BX718))
),1,
IF(OR(
ISNUMBER(SEARCH("bản thân",data_survey!BX718)),
ISNUMBER(SEARCH("tự mình",data_survey!BX718)),
ISNUMBER(SEARCH("tự bản thân",data_survey!BX718)),
ISNUMBER(SEARCH("tiền đi làm",data_survey!BX718)),
ISNUMBER(SEARCH("nghiên cứu khoa học",data_survey!BX718)),
ISNUMBER(SEARCH("một nửa lo",data_survey!BX718))
),2,
IF(OR(
ISNUMBER(SEARCH("học bổng",data_survey!BX718)),
ISNUMBER(SEARCH("giảm học phí",data_survey!BX718)),
ISNUMBER(SEARCH("không cần HP",data_survey!BX718)),
ISNUMBER(SEARCH("sư phạm",data_survey!BX718))
),3,4)))</f>
        <v>1</v>
      </c>
      <c r="R719" s="17">
        <f>data_survey!AN718</f>
        <v>1</v>
      </c>
      <c r="S719" s="17">
        <f>data_survey!AJ718</f>
        <v>2</v>
      </c>
      <c r="T719" s="17">
        <f>data_survey!AJ718</f>
        <v>2</v>
      </c>
      <c r="U719" s="17">
        <f>data_survey!CI718</f>
        <v>2</v>
      </c>
      <c r="V719" s="17">
        <f>data_survey!CG718</f>
        <v>1</v>
      </c>
      <c r="W719" s="17">
        <f>data_survey!CE718</f>
        <v>1</v>
      </c>
      <c r="X719" s="17">
        <f>data_survey!CC718</f>
        <v>2</v>
      </c>
      <c r="Y719" s="17">
        <f>data_survey!CA718</f>
        <v>1</v>
      </c>
      <c r="Z719" s="17">
        <f>data_survey!BN718</f>
        <v>5</v>
      </c>
      <c r="AA719" s="17">
        <f>data_survey!BP718</f>
        <v>1</v>
      </c>
      <c r="AB719" s="17">
        <f>data_survey!BQ718</f>
        <v>5</v>
      </c>
      <c r="AC719" s="17">
        <f>data_survey!BT718</f>
        <v>1</v>
      </c>
      <c r="AD719" s="17">
        <f>data_survey!CU718</f>
        <v>0</v>
      </c>
      <c r="AE719" s="17">
        <f>data_survey!CV718</f>
        <v>1</v>
      </c>
      <c r="AF719" s="17">
        <f>data_survey!CW718</f>
        <v>0</v>
      </c>
      <c r="AG719" s="17">
        <f>data_survey!CO718</f>
        <v>1</v>
      </c>
      <c r="AH719" s="17">
        <f>data_survey!DA718</f>
        <v>0</v>
      </c>
      <c r="AI719" s="17">
        <f>data_survey!DC718</f>
        <v>0</v>
      </c>
      <c r="AJ719" s="17">
        <f>data_survey!DQ718</f>
        <v>0</v>
      </c>
      <c r="AK719" s="17">
        <f>data_survey!DF718</f>
        <v>1</v>
      </c>
      <c r="AL719" s="17">
        <f>if(AK719=1, data_survey!DN718, 0)</f>
        <v>5</v>
      </c>
      <c r="AM719" s="17">
        <f>data_survey!CM718</f>
        <v>6</v>
      </c>
      <c r="AN719" s="17">
        <f>data_survey!DH718</f>
        <v>1</v>
      </c>
      <c r="AO719" s="17">
        <f>data_survey!DJ718</f>
        <v>1</v>
      </c>
      <c r="AP719" s="17">
        <f>data_survey!DL718</f>
        <v>0</v>
      </c>
      <c r="AQ719" s="17">
        <f>data_survey!BC718</f>
        <v>2</v>
      </c>
      <c r="AR719" s="17">
        <f>data_survey!BD718</f>
        <v>2</v>
      </c>
      <c r="AS719" s="17">
        <f>data_survey!BE718</f>
        <v>2</v>
      </c>
      <c r="AT719" s="17">
        <f>data_survey!BF718</f>
        <v>1</v>
      </c>
      <c r="AU719" s="17">
        <f>data_survey!BG718</f>
        <v>4</v>
      </c>
      <c r="AV719" s="17">
        <f>data_survey!BH718</f>
        <v>2</v>
      </c>
      <c r="AW719" s="17">
        <f>data_survey!BI718</f>
        <v>1</v>
      </c>
      <c r="AX719" s="17">
        <f>data_survey!AP718</f>
        <v>3</v>
      </c>
      <c r="AY719" s="17">
        <f>data_survey!AQ718</f>
        <v>2</v>
      </c>
      <c r="AZ719" s="17">
        <f>data_survey!AR718</f>
        <v>4</v>
      </c>
      <c r="BA719" s="17">
        <f>data_survey!AS718</f>
        <v>4</v>
      </c>
      <c r="BB719" s="17">
        <f>data_survey!AT718</f>
        <v>4</v>
      </c>
      <c r="BC719" s="17">
        <f>data_survey!AU718</f>
        <v>4</v>
      </c>
      <c r="BD719" s="17">
        <f>data_survey!AV718</f>
        <v>4</v>
      </c>
      <c r="BE719" s="17">
        <f>data_survey!AW718</f>
        <v>1</v>
      </c>
      <c r="BF719" s="17">
        <f>data_survey!AX718</f>
        <v>1</v>
      </c>
      <c r="BG719" s="17"/>
    </row>
    <row r="720">
      <c r="A720" s="17">
        <f>if(data_survey!C719="Nam", 0, 1)</f>
        <v>1</v>
      </c>
      <c r="B720" s="17">
        <f>IFERROR(__xludf.DUMMYFUNCTION("LET(
  t, LOWER(TRIM(data_survey!E719)),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20" s="17">
        <f>IFERROR(__xludf.DUMMYFUNCTION("LET(
  t, LOWER(TRIM(data_survey!G719)),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20" s="17">
        <f>IFERROR(__xludf.DUMMYFUNCTION("LET(
  text, LOWER(data_survey!I719),
  IFERROR(
    IFS(
      REGEXMATCH(text,""ở cùng gia đình|ở trọ cùng gia đình""), 0,
      REGEXMATCH(text,""thuê trọ""), 1,
      REGEXMATCH(text,""ở ktx""), 2,
      REGEXMATCH(text,""có nhà tại khu vực đang học|c"&amp;"ó nhà|ở riêng tại chung cư""), 3,
      REGEXMATCH(text,""ở nhà người quen""), 4
    ),
  -1)
)"),1.0)</f>
        <v>1</v>
      </c>
      <c r="E720" s="17">
        <f>IFERROR(__xludf.DUMMYFUNCTION("LET(
  t, LOWER(TRIM(data_survey!K719)),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20" s="17">
        <f>IFERROR(__xludf.DUMMYFUNCTION("LET(
  t, LOWER(TRIM(data_survey!M719)),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20" s="17">
        <f>if(data_survey!O719="Có", 1, 0)</f>
        <v>1</v>
      </c>
      <c r="H720" s="17">
        <f>if(data_survey!R719="", 0, data_survey!R719)</f>
        <v>1</v>
      </c>
      <c r="I720" s="17">
        <f>data_survey!W719</f>
        <v>40</v>
      </c>
      <c r="J720" s="17">
        <f>if(data_survey!AF719="Không áp lực", 0, if(data_survey!AF719="Có chút áp lực", 1, if(data_survey!AF719="Áp lực nhiều", 2, 3)))</f>
        <v>1</v>
      </c>
      <c r="K720" s="17">
        <f>SWITCH(data_survey!AG719,
 "Không ảnh hưởng",0,
 "Có chút ảnh hưởng",1,
 "Ảnh hưởng nhiều",2,
 "Ảnh hưởng rất nhiều",3)</f>
        <v>1</v>
      </c>
      <c r="L720" s="17">
        <f>SWITCH(data_survey!AD719,
 "Không",0,
 "Có một chút",1,
 "Rất lo lắng",2)</f>
        <v>2</v>
      </c>
      <c r="M720" s="17">
        <f>SWITCH(data_survey!AE719,
 "Không",0,
 "Có một chút",1,
 "Nhiều",2)</f>
        <v>0</v>
      </c>
      <c r="N720" s="17">
        <f>data_survey!BV719</f>
        <v>3</v>
      </c>
      <c r="O720" s="17">
        <f>SWITCH(data_survey!BY719,
 "Không",0,
 "Có",1,
 "Nhiều",2)</f>
        <v>1</v>
      </c>
      <c r="P720" s="17">
        <f>if(data_survey!BW719="Không", 0, 1)</f>
        <v>1</v>
      </c>
      <c r="Q720" s="17">
        <f>IF(OR(
ISNUMBER(SEARCH("cha",data_survey!BX719)),
ISNUMBER(SEARCH("mẹ",data_survey!BX719)),
ISNUMBER(SEARCH("ba mẹ",data_survey!BX719)),
ISNUMBER(SEARCH("bame",data_survey!BX719)),
ISNUMBER(SEARCH("gia đình",data_survey!BX719)),
ISNUMBER(SEARCH("chị",data_survey!BX719)),
ISNUMBER(SEARCH("anh",data_survey!BX719)),
ISNUMBER(SEARCH("ông bà",data_survey!BX719)),
ISNUMBER(SEARCH("giám hộ",data_survey!BX719))
),1,
IF(OR(
ISNUMBER(SEARCH("bản thân",data_survey!BX719)),
ISNUMBER(SEARCH("tự mình",data_survey!BX719)),
ISNUMBER(SEARCH("tự bản thân",data_survey!BX719)),
ISNUMBER(SEARCH("tiền đi làm",data_survey!BX719)),
ISNUMBER(SEARCH("nghiên cứu khoa học",data_survey!BX719)),
ISNUMBER(SEARCH("một nửa lo",data_survey!BX719))
),2,
IF(OR(
ISNUMBER(SEARCH("học bổng",data_survey!BX719)),
ISNUMBER(SEARCH("giảm học phí",data_survey!BX719)),
ISNUMBER(SEARCH("không cần HP",data_survey!BX719)),
ISNUMBER(SEARCH("sư phạm",data_survey!BX719))
),3,4)))</f>
        <v>1</v>
      </c>
      <c r="R720" s="17">
        <f>data_survey!AN719</f>
        <v>0</v>
      </c>
      <c r="S720" s="17">
        <f>data_survey!AJ719</f>
        <v>1</v>
      </c>
      <c r="T720" s="17">
        <f>data_survey!AJ719</f>
        <v>1</v>
      </c>
      <c r="U720" s="17">
        <f>data_survey!CI719</f>
        <v>1</v>
      </c>
      <c r="V720" s="17">
        <f>data_survey!CG719</f>
        <v>1</v>
      </c>
      <c r="W720" s="17">
        <f>data_survey!CE719</f>
        <v>1</v>
      </c>
      <c r="X720" s="17">
        <f>data_survey!CC719</f>
        <v>1</v>
      </c>
      <c r="Y720" s="17">
        <f>data_survey!CA719</f>
        <v>1</v>
      </c>
      <c r="Z720" s="17">
        <f>data_survey!BN719</f>
        <v>4</v>
      </c>
      <c r="AA720" s="17">
        <f>data_survey!BP719</f>
        <v>1</v>
      </c>
      <c r="AB720" s="17">
        <f>data_survey!BQ719</f>
        <v>5</v>
      </c>
      <c r="AC720" s="17">
        <f>data_survey!BT719</f>
        <v>0</v>
      </c>
      <c r="AD720" s="17">
        <f>data_survey!CU719</f>
        <v>0</v>
      </c>
      <c r="AE720" s="17">
        <f>data_survey!CV719</f>
        <v>0</v>
      </c>
      <c r="AF720" s="17">
        <f>data_survey!CW719</f>
        <v>0</v>
      </c>
      <c r="AG720" s="17">
        <f>data_survey!CO719</f>
        <v>0</v>
      </c>
      <c r="AH720" s="17">
        <f>data_survey!DA719</f>
        <v>0</v>
      </c>
      <c r="AI720" s="17">
        <f>data_survey!DC719</f>
        <v>0</v>
      </c>
      <c r="AJ720" s="17">
        <f>data_survey!DQ719</f>
        <v>0</v>
      </c>
      <c r="AK720" s="17">
        <f>data_survey!DF719</f>
        <v>0</v>
      </c>
      <c r="AL720" s="17">
        <f>if(AK720=1, data_survey!DN719, 0)</f>
        <v>0</v>
      </c>
      <c r="AM720" s="17">
        <f>data_survey!CM719</f>
        <v>3.5</v>
      </c>
      <c r="AN720" s="17">
        <f>data_survey!DH719</f>
        <v>0</v>
      </c>
      <c r="AO720" s="17">
        <f>data_survey!DJ719</f>
        <v>0</v>
      </c>
      <c r="AP720" s="17">
        <f>data_survey!DL719</f>
        <v>0</v>
      </c>
      <c r="AQ720" s="17">
        <f>data_survey!BC719</f>
        <v>1</v>
      </c>
      <c r="AR720" s="17">
        <f>data_survey!BD719</f>
        <v>1</v>
      </c>
      <c r="AS720" s="17">
        <f>data_survey!BE719</f>
        <v>2</v>
      </c>
      <c r="AT720" s="17">
        <f>data_survey!BF719</f>
        <v>2</v>
      </c>
      <c r="AU720" s="17">
        <f>data_survey!BG719</f>
        <v>2</v>
      </c>
      <c r="AV720" s="17">
        <f>data_survey!BH719</f>
        <v>1</v>
      </c>
      <c r="AW720" s="17">
        <f>data_survey!BI719</f>
        <v>1</v>
      </c>
      <c r="AX720" s="17">
        <f>data_survey!AP719</f>
        <v>2</v>
      </c>
      <c r="AY720" s="17">
        <f>data_survey!AQ719</f>
        <v>1</v>
      </c>
      <c r="AZ720" s="17">
        <f>data_survey!AR719</f>
        <v>1</v>
      </c>
      <c r="BA720" s="17">
        <f>data_survey!AS719</f>
        <v>3</v>
      </c>
      <c r="BB720" s="17">
        <f>data_survey!AT719</f>
        <v>3</v>
      </c>
      <c r="BC720" s="17">
        <f>data_survey!AU719</f>
        <v>2</v>
      </c>
      <c r="BD720" s="17">
        <f>data_survey!AV719</f>
        <v>3</v>
      </c>
      <c r="BE720" s="17">
        <f>data_survey!AW719</f>
        <v>1</v>
      </c>
      <c r="BF720" s="17">
        <f>data_survey!AX719</f>
        <v>2</v>
      </c>
      <c r="BG720" s="17"/>
    </row>
    <row r="721">
      <c r="A721" s="17">
        <f>if(data_survey!C720="Nam", 0, 1)</f>
        <v>1</v>
      </c>
      <c r="B721" s="17">
        <f>IFERROR(__xludf.DUMMYFUNCTION("LET(
  t, LOWER(TRIM(data_survey!E720)),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21" s="17">
        <f>IFERROR(__xludf.DUMMYFUNCTION("LET(
  t, LOWER(TRIM(data_survey!G720)),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21" s="17">
        <f>IFERROR(__xludf.DUMMYFUNCTION("LET(
  text, LOWER(data_survey!I720),
  IFERROR(
    IFS(
      REGEXMATCH(text,""ở cùng gia đình|ở trọ cùng gia đình""), 0,
      REGEXMATCH(text,""thuê trọ""), 1,
      REGEXMATCH(text,""ở ktx""), 2,
      REGEXMATCH(text,""có nhà tại khu vực đang học|c"&amp;"ó nhà|ở riêng tại chung cư""), 3,
      REGEXMATCH(text,""ở nhà người quen""), 4
    ),
  -1)
)"),4.0)</f>
        <v>4</v>
      </c>
      <c r="E721" s="17">
        <f>IFERROR(__xludf.DUMMYFUNCTION("LET(
  t, LOWER(TRIM(data_survey!K720)),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21" s="17">
        <f>IFERROR(__xludf.DUMMYFUNCTION("LET(
  t, LOWER(TRIM(data_survey!M720)),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21" s="17">
        <f>if(data_survey!O720="Có", 1, 0)</f>
        <v>0</v>
      </c>
      <c r="H721" s="17">
        <f>if(data_survey!R720="", 0, data_survey!R720)</f>
        <v>0</v>
      </c>
      <c r="I721" s="17">
        <f>data_survey!W720</f>
        <v>0</v>
      </c>
      <c r="J721" s="17">
        <f>if(data_survey!AF720="Không áp lực", 0, if(data_survey!AF720="Có chút áp lực", 1, if(data_survey!AF720="Áp lực nhiều", 2, 3)))</f>
        <v>3</v>
      </c>
      <c r="K721" s="17">
        <f>SWITCH(data_survey!AG720,
 "Không ảnh hưởng",0,
 "Có chút ảnh hưởng",1,
 "Ảnh hưởng nhiều",2,
 "Ảnh hưởng rất nhiều",3)</f>
        <v>3</v>
      </c>
      <c r="L721" s="17">
        <f>SWITCH(data_survey!AD720,
 "Không",0,
 "Có một chút",1,
 "Rất lo lắng",2)</f>
        <v>1</v>
      </c>
      <c r="M721" s="17">
        <f>SWITCH(data_survey!AE720,
 "Không",0,
 "Có một chút",1,
 "Nhiều",2)</f>
        <v>1</v>
      </c>
      <c r="N721" s="17">
        <f>data_survey!BV720</f>
        <v>3</v>
      </c>
      <c r="O721" s="17">
        <f>SWITCH(data_survey!BY720,
 "Không",0,
 "Có",1,
 "Nhiều",2)</f>
        <v>0</v>
      </c>
      <c r="P721" s="17">
        <f>if(data_survey!BW720="Không", 0, 1)</f>
        <v>1</v>
      </c>
      <c r="Q721" s="17">
        <f>IF(OR(
ISNUMBER(SEARCH("cha",data_survey!BX720)),
ISNUMBER(SEARCH("mẹ",data_survey!BX720)),
ISNUMBER(SEARCH("ba mẹ",data_survey!BX720)),
ISNUMBER(SEARCH("bame",data_survey!BX720)),
ISNUMBER(SEARCH("gia đình",data_survey!BX720)),
ISNUMBER(SEARCH("chị",data_survey!BX720)),
ISNUMBER(SEARCH("anh",data_survey!BX720)),
ISNUMBER(SEARCH("ông bà",data_survey!BX720)),
ISNUMBER(SEARCH("giám hộ",data_survey!BX720))
),1,
IF(OR(
ISNUMBER(SEARCH("bản thân",data_survey!BX720)),
ISNUMBER(SEARCH("tự mình",data_survey!BX720)),
ISNUMBER(SEARCH("tự bản thân",data_survey!BX720)),
ISNUMBER(SEARCH("tiền đi làm",data_survey!BX720)),
ISNUMBER(SEARCH("nghiên cứu khoa học",data_survey!BX720)),
ISNUMBER(SEARCH("một nửa lo",data_survey!BX720))
),2,
IF(OR(
ISNUMBER(SEARCH("học bổng",data_survey!BX720)),
ISNUMBER(SEARCH("giảm học phí",data_survey!BX720)),
ISNUMBER(SEARCH("không cần HP",data_survey!BX720)),
ISNUMBER(SEARCH("sư phạm",data_survey!BX720))
),3,4)))</f>
        <v>1</v>
      </c>
      <c r="R721" s="17">
        <f>data_survey!AN720</f>
        <v>0</v>
      </c>
      <c r="S721" s="17">
        <f>data_survey!AJ720</f>
        <v>0</v>
      </c>
      <c r="T721" s="17">
        <f>data_survey!AJ720</f>
        <v>0</v>
      </c>
      <c r="U721" s="17">
        <f>data_survey!CI720</f>
        <v>0</v>
      </c>
      <c r="V721" s="17">
        <f>data_survey!CG720</f>
        <v>1</v>
      </c>
      <c r="W721" s="17">
        <f>data_survey!CE720</f>
        <v>1</v>
      </c>
      <c r="X721" s="17">
        <f>data_survey!CC720</f>
        <v>2</v>
      </c>
      <c r="Y721" s="17">
        <f>data_survey!CA720</f>
        <v>1</v>
      </c>
      <c r="Z721" s="17">
        <f>data_survey!BN720</f>
        <v>5</v>
      </c>
      <c r="AA721" s="17">
        <f>data_survey!BP720</f>
        <v>1</v>
      </c>
      <c r="AB721" s="17">
        <f>data_survey!BQ720</f>
        <v>6</v>
      </c>
      <c r="AC721" s="17">
        <f>data_survey!BT720</f>
        <v>1</v>
      </c>
      <c r="AD721" s="17">
        <f>data_survey!CU720</f>
        <v>0</v>
      </c>
      <c r="AE721" s="17">
        <f>data_survey!CV720</f>
        <v>0</v>
      </c>
      <c r="AF721" s="17">
        <f>data_survey!CW720</f>
        <v>0</v>
      </c>
      <c r="AG721" s="17">
        <f>data_survey!CO720</f>
        <v>0</v>
      </c>
      <c r="AH721" s="17">
        <f>data_survey!DA720</f>
        <v>1</v>
      </c>
      <c r="AI721" s="17">
        <f>data_survey!DC720</f>
        <v>1</v>
      </c>
      <c r="AJ721" s="17">
        <f>data_survey!DQ720</f>
        <v>0</v>
      </c>
      <c r="AK721" s="17">
        <f>data_survey!DF720</f>
        <v>0</v>
      </c>
      <c r="AL721" s="17">
        <f>if(AK721=1, data_survey!DN720, 0)</f>
        <v>0</v>
      </c>
      <c r="AM721" s="17">
        <f>data_survey!CM720</f>
        <v>2</v>
      </c>
      <c r="AN721" s="17">
        <f>data_survey!DH720</f>
        <v>0</v>
      </c>
      <c r="AO721" s="17">
        <f>data_survey!DJ720</f>
        <v>0</v>
      </c>
      <c r="AP721" s="17">
        <f>data_survey!DL720</f>
        <v>0</v>
      </c>
      <c r="AQ721" s="17">
        <f>data_survey!BC720</f>
        <v>2</v>
      </c>
      <c r="AR721" s="17">
        <f>data_survey!BD720</f>
        <v>4</v>
      </c>
      <c r="AS721" s="17">
        <f>data_survey!BE720</f>
        <v>4</v>
      </c>
      <c r="AT721" s="17">
        <f>data_survey!BF720</f>
        <v>3</v>
      </c>
      <c r="AU721" s="17">
        <f>data_survey!BG720</f>
        <v>2</v>
      </c>
      <c r="AV721" s="17">
        <f>data_survey!BH720</f>
        <v>1</v>
      </c>
      <c r="AW721" s="17">
        <f>data_survey!BI720</f>
        <v>1</v>
      </c>
      <c r="AX721" s="17">
        <f>data_survey!AP720</f>
        <v>2</v>
      </c>
      <c r="AY721" s="17">
        <f>data_survey!AQ720</f>
        <v>2</v>
      </c>
      <c r="AZ721" s="17">
        <f>data_survey!AR720</f>
        <v>2</v>
      </c>
      <c r="BA721" s="17">
        <f>data_survey!AS720</f>
        <v>3</v>
      </c>
      <c r="BB721" s="17">
        <f>data_survey!AT720</f>
        <v>4</v>
      </c>
      <c r="BC721" s="17">
        <f>data_survey!AU720</f>
        <v>4</v>
      </c>
      <c r="BD721" s="17">
        <f>data_survey!AV720</f>
        <v>4</v>
      </c>
      <c r="BE721" s="17">
        <f>data_survey!AW720</f>
        <v>1</v>
      </c>
      <c r="BF721" s="17">
        <f>data_survey!AX720</f>
        <v>3</v>
      </c>
      <c r="BG721" s="17"/>
    </row>
    <row r="722">
      <c r="A722" s="17">
        <f>if(data_survey!C721="Nam", 0, 1)</f>
        <v>1</v>
      </c>
      <c r="B722" s="17">
        <f>IFERROR(__xludf.DUMMYFUNCTION("LET(
  t, LOWER(TRIM(data_survey!E721)),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22" s="17">
        <f>IFERROR(__xludf.DUMMYFUNCTION("LET(
  t, LOWER(TRIM(data_survey!G721)),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722" s="17">
        <f>IFERROR(__xludf.DUMMYFUNCTION("LET(
  text, LOWER(data_survey!I721),
  IFERROR(
    IFS(
      REGEXMATCH(text,""ở cùng gia đình|ở trọ cùng gia đình""), 0,
      REGEXMATCH(text,""thuê trọ""), 1,
      REGEXMATCH(text,""ở ktx""), 2,
      REGEXMATCH(text,""có nhà tại khu vực đang học|c"&amp;"ó nhà|ở riêng tại chung cư""), 3,
      REGEXMATCH(text,""ở nhà người quen""), 4
    ),
  -1)
)"),2.0)</f>
        <v>2</v>
      </c>
      <c r="E722" s="17">
        <f>IFERROR(__xludf.DUMMYFUNCTION("LET(
  t, LOWER(TRIM(data_survey!K721)),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22" s="17">
        <f>IFERROR(__xludf.DUMMYFUNCTION("LET(
  t, LOWER(TRIM(data_survey!M721)),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22" s="17">
        <f>if(data_survey!O721="Có", 1, 0)</f>
        <v>0</v>
      </c>
      <c r="H722" s="17">
        <f>if(data_survey!R721="", 0, data_survey!R721)</f>
        <v>0</v>
      </c>
      <c r="I722" s="17">
        <f>data_survey!W721</f>
        <v>0</v>
      </c>
      <c r="J722" s="17">
        <f>if(data_survey!AF721="Không áp lực", 0, if(data_survey!AF721="Có chút áp lực", 1, if(data_survey!AF721="Áp lực nhiều", 2, 3)))</f>
        <v>1</v>
      </c>
      <c r="K722" s="17">
        <f>SWITCH(data_survey!AG721,
 "Không ảnh hưởng",0,
 "Có chút ảnh hưởng",1,
 "Ảnh hưởng nhiều",2,
 "Ảnh hưởng rất nhiều",3)</f>
        <v>0</v>
      </c>
      <c r="L722" s="17">
        <f>SWITCH(data_survey!AD721,
 "Không",0,
 "Có một chút",1,
 "Rất lo lắng",2)</f>
        <v>2</v>
      </c>
      <c r="M722" s="17">
        <f>SWITCH(data_survey!AE721,
 "Không",0,
 "Có một chút",1,
 "Nhiều",2)</f>
        <v>0</v>
      </c>
      <c r="N722" s="17">
        <f>data_survey!BV721</f>
        <v>3</v>
      </c>
      <c r="O722" s="17">
        <f>SWITCH(data_survey!BY721,
 "Không",0,
 "Có",1,
 "Nhiều",2)</f>
        <v>1</v>
      </c>
      <c r="P722" s="17">
        <f>if(data_survey!BW721="Không", 0, 1)</f>
        <v>1</v>
      </c>
      <c r="Q722" s="17">
        <f>IF(OR(
ISNUMBER(SEARCH("cha",data_survey!BX721)),
ISNUMBER(SEARCH("mẹ",data_survey!BX721)),
ISNUMBER(SEARCH("ba mẹ",data_survey!BX721)),
ISNUMBER(SEARCH("bame",data_survey!BX721)),
ISNUMBER(SEARCH("gia đình",data_survey!BX721)),
ISNUMBER(SEARCH("chị",data_survey!BX721)),
ISNUMBER(SEARCH("anh",data_survey!BX721)),
ISNUMBER(SEARCH("ông bà",data_survey!BX721)),
ISNUMBER(SEARCH("giám hộ",data_survey!BX721))
),1,
IF(OR(
ISNUMBER(SEARCH("bản thân",data_survey!BX721)),
ISNUMBER(SEARCH("tự mình",data_survey!BX721)),
ISNUMBER(SEARCH("tự bản thân",data_survey!BX721)),
ISNUMBER(SEARCH("tiền đi làm",data_survey!BX721)),
ISNUMBER(SEARCH("nghiên cứu khoa học",data_survey!BX721)),
ISNUMBER(SEARCH("một nửa lo",data_survey!BX721))
),2,
IF(OR(
ISNUMBER(SEARCH("học bổng",data_survey!BX721)),
ISNUMBER(SEARCH("giảm học phí",data_survey!BX721)),
ISNUMBER(SEARCH("không cần HP",data_survey!BX721)),
ISNUMBER(SEARCH("sư phạm",data_survey!BX721))
),3,4)))</f>
        <v>1</v>
      </c>
      <c r="R722" s="17">
        <f>data_survey!AN721</f>
        <v>1</v>
      </c>
      <c r="S722" s="17">
        <f>data_survey!AJ721</f>
        <v>1</v>
      </c>
      <c r="T722" s="17">
        <f>data_survey!AJ721</f>
        <v>1</v>
      </c>
      <c r="U722" s="17">
        <f>data_survey!CI721</f>
        <v>1</v>
      </c>
      <c r="V722" s="17">
        <f>data_survey!CG721</f>
        <v>1</v>
      </c>
      <c r="W722" s="17">
        <f>data_survey!CE721</f>
        <v>2</v>
      </c>
      <c r="X722" s="17">
        <f>data_survey!CC721</f>
        <v>1</v>
      </c>
      <c r="Y722" s="17">
        <f>data_survey!CA721</f>
        <v>2</v>
      </c>
      <c r="Z722" s="17">
        <f>data_survey!BN721</f>
        <v>4</v>
      </c>
      <c r="AA722" s="17">
        <f>data_survey!BP721</f>
        <v>0</v>
      </c>
      <c r="AB722" s="17">
        <f>data_survey!BQ721</f>
        <v>6</v>
      </c>
      <c r="AC722" s="17">
        <f>data_survey!BT721</f>
        <v>1</v>
      </c>
      <c r="AD722" s="17">
        <f>data_survey!CU721</f>
        <v>0</v>
      </c>
      <c r="AE722" s="17">
        <f>data_survey!CV721</f>
        <v>1</v>
      </c>
      <c r="AF722" s="17">
        <f>data_survey!CW721</f>
        <v>0</v>
      </c>
      <c r="AG722" s="17">
        <f>data_survey!CO721</f>
        <v>0</v>
      </c>
      <c r="AH722" s="17">
        <f>data_survey!DA721</f>
        <v>0</v>
      </c>
      <c r="AI722" s="17">
        <f>data_survey!DC721</f>
        <v>0</v>
      </c>
      <c r="AJ722" s="17">
        <f>data_survey!DQ721</f>
        <v>0</v>
      </c>
      <c r="AK722" s="17">
        <f>data_survey!DF721</f>
        <v>0</v>
      </c>
      <c r="AL722" s="17">
        <f>if(AK722=1, data_survey!DN721, 0)</f>
        <v>0</v>
      </c>
      <c r="AM722" s="17">
        <f>data_survey!CM721</f>
        <v>1.5</v>
      </c>
      <c r="AN722" s="17">
        <f>data_survey!DH721</f>
        <v>0</v>
      </c>
      <c r="AO722" s="17">
        <f>data_survey!DJ721</f>
        <v>0</v>
      </c>
      <c r="AP722" s="17">
        <f>data_survey!DL721</f>
        <v>0</v>
      </c>
      <c r="AQ722" s="17">
        <f>data_survey!BC721</f>
        <v>2</v>
      </c>
      <c r="AR722" s="17">
        <f>data_survey!BD721</f>
        <v>1</v>
      </c>
      <c r="AS722" s="17">
        <f>data_survey!BE721</f>
        <v>1</v>
      </c>
      <c r="AT722" s="17">
        <f>data_survey!BF721</f>
        <v>1</v>
      </c>
      <c r="AU722" s="17">
        <f>data_survey!BG721</f>
        <v>1</v>
      </c>
      <c r="AV722" s="17">
        <f>data_survey!BH721</f>
        <v>1</v>
      </c>
      <c r="AW722" s="17">
        <f>data_survey!BI721</f>
        <v>1</v>
      </c>
      <c r="AX722" s="17">
        <f>data_survey!AP721</f>
        <v>2</v>
      </c>
      <c r="AY722" s="17">
        <f>data_survey!AQ721</f>
        <v>1</v>
      </c>
      <c r="AZ722" s="17">
        <f>data_survey!AR721</f>
        <v>1</v>
      </c>
      <c r="BA722" s="17">
        <f>data_survey!AS721</f>
        <v>1</v>
      </c>
      <c r="BB722" s="17">
        <f>data_survey!AT721</f>
        <v>1</v>
      </c>
      <c r="BC722" s="17">
        <f>data_survey!AU721</f>
        <v>2</v>
      </c>
      <c r="BD722" s="17">
        <f>data_survey!AV721</f>
        <v>1</v>
      </c>
      <c r="BE722" s="17">
        <f>data_survey!AW721</f>
        <v>1</v>
      </c>
      <c r="BF722" s="17">
        <f>data_survey!AX721</f>
        <v>1</v>
      </c>
      <c r="BG722" s="17"/>
    </row>
    <row r="723">
      <c r="A723" s="17">
        <f>if(data_survey!C722="Nam", 0, 1)</f>
        <v>0</v>
      </c>
      <c r="B723" s="17">
        <f>IFERROR(__xludf.DUMMYFUNCTION("LET(
  t, LOWER(TRIM(data_survey!E722)),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23" s="17">
        <f>IFERROR(__xludf.DUMMYFUNCTION("LET(
  t, LOWER(TRIM(data_survey!G722)),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23" s="17">
        <f>IFERROR(__xludf.DUMMYFUNCTION("LET(
  text, LOWER(data_survey!I722),
  IFERROR(
    IFS(
      REGEXMATCH(text,""ở cùng gia đình|ở trọ cùng gia đình""), 0,
      REGEXMATCH(text,""thuê trọ""), 1,
      REGEXMATCH(text,""ở ktx""), 2,
      REGEXMATCH(text,""có nhà tại khu vực đang học|c"&amp;"ó nhà|ở riêng tại chung cư""), 3,
      REGEXMATCH(text,""ở nhà người quen""), 4
    ),
  -1)
)"),1.0)</f>
        <v>1</v>
      </c>
      <c r="E723" s="17">
        <f>IFERROR(__xludf.DUMMYFUNCTION("LET(
  t, LOWER(TRIM(data_survey!K722)),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23" s="17">
        <f>IFERROR(__xludf.DUMMYFUNCTION("LET(
  t, LOWER(TRIM(data_survey!M722)),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23" s="17">
        <f>if(data_survey!O722="Có", 1, 0)</f>
        <v>1</v>
      </c>
      <c r="H723" s="17">
        <f>if(data_survey!R722="", 0, data_survey!R722)</f>
        <v>1</v>
      </c>
      <c r="I723" s="17">
        <f>data_survey!W722</f>
        <v>40</v>
      </c>
      <c r="J723" s="17">
        <f>if(data_survey!AF722="Không áp lực", 0, if(data_survey!AF722="Có chút áp lực", 1, if(data_survey!AF722="Áp lực nhiều", 2, 3)))</f>
        <v>2</v>
      </c>
      <c r="K723" s="17">
        <f>SWITCH(data_survey!AG722,
 "Không ảnh hưởng",0,
 "Có chút ảnh hưởng",1,
 "Ảnh hưởng nhiều",2,
 "Ảnh hưởng rất nhiều",3)</f>
        <v>1</v>
      </c>
      <c r="L723" s="17">
        <f>SWITCH(data_survey!AD722,
 "Không",0,
 "Có một chút",1,
 "Rất lo lắng",2)</f>
        <v>1</v>
      </c>
      <c r="M723" s="17">
        <f>SWITCH(data_survey!AE722,
 "Không",0,
 "Có một chút",1,
 "Nhiều",2)</f>
        <v>0</v>
      </c>
      <c r="N723" s="17">
        <f>data_survey!BV722</f>
        <v>4</v>
      </c>
      <c r="O723" s="17">
        <f>SWITCH(data_survey!BY722,
 "Không",0,
 "Có",1,
 "Nhiều",2)</f>
        <v>0</v>
      </c>
      <c r="P723" s="17">
        <f>if(data_survey!BW722="Không", 0, 1)</f>
        <v>0</v>
      </c>
      <c r="Q723" s="17">
        <f>IF(OR(
ISNUMBER(SEARCH("cha",data_survey!BX722)),
ISNUMBER(SEARCH("mẹ",data_survey!BX722)),
ISNUMBER(SEARCH("ba mẹ",data_survey!BX722)),
ISNUMBER(SEARCH("bame",data_survey!BX722)),
ISNUMBER(SEARCH("gia đình",data_survey!BX722)),
ISNUMBER(SEARCH("chị",data_survey!BX722)),
ISNUMBER(SEARCH("anh",data_survey!BX722)),
ISNUMBER(SEARCH("ông bà",data_survey!BX722)),
ISNUMBER(SEARCH("giám hộ",data_survey!BX722))
),1,
IF(OR(
ISNUMBER(SEARCH("bản thân",data_survey!BX722)),
ISNUMBER(SEARCH("tự mình",data_survey!BX722)),
ISNUMBER(SEARCH("tự bản thân",data_survey!BX722)),
ISNUMBER(SEARCH("tiền đi làm",data_survey!BX722)),
ISNUMBER(SEARCH("nghiên cứu khoa học",data_survey!BX722)),
ISNUMBER(SEARCH("một nửa lo",data_survey!BX722))
),2,
IF(OR(
ISNUMBER(SEARCH("học bổng",data_survey!BX722)),
ISNUMBER(SEARCH("giảm học phí",data_survey!BX722)),
ISNUMBER(SEARCH("không cần HP",data_survey!BX722)),
ISNUMBER(SEARCH("sư phạm",data_survey!BX722))
),3,4)))</f>
        <v>1</v>
      </c>
      <c r="R723" s="17">
        <f>data_survey!AN722</f>
        <v>0</v>
      </c>
      <c r="S723" s="17">
        <f>data_survey!AJ722</f>
        <v>0</v>
      </c>
      <c r="T723" s="17">
        <f>data_survey!AJ722</f>
        <v>0</v>
      </c>
      <c r="U723" s="17">
        <f>data_survey!CI722</f>
        <v>0</v>
      </c>
      <c r="V723" s="17">
        <f>data_survey!CG722</f>
        <v>0</v>
      </c>
      <c r="W723" s="17">
        <f>data_survey!CE722</f>
        <v>0</v>
      </c>
      <c r="X723" s="17">
        <f>data_survey!CC722</f>
        <v>0</v>
      </c>
      <c r="Y723" s="17">
        <f>data_survey!CA722</f>
        <v>0</v>
      </c>
      <c r="Z723" s="17">
        <f>data_survey!BN722</f>
        <v>2</v>
      </c>
      <c r="AA723" s="17">
        <f>data_survey!BP722</f>
        <v>0</v>
      </c>
      <c r="AB723" s="17">
        <f>data_survey!BQ722</f>
        <v>1</v>
      </c>
      <c r="AC723" s="17">
        <f>data_survey!BT722</f>
        <v>0</v>
      </c>
      <c r="AD723" s="17">
        <f>data_survey!CU722</f>
        <v>0</v>
      </c>
      <c r="AE723" s="17">
        <f>data_survey!CV722</f>
        <v>0</v>
      </c>
      <c r="AF723" s="17">
        <f>data_survey!CW722</f>
        <v>0</v>
      </c>
      <c r="AG723" s="17">
        <f>data_survey!CO722</f>
        <v>0</v>
      </c>
      <c r="AH723" s="17">
        <f>data_survey!DA722</f>
        <v>0</v>
      </c>
      <c r="AI723" s="17">
        <f>data_survey!DC722</f>
        <v>0</v>
      </c>
      <c r="AJ723" s="17">
        <f>data_survey!DQ722</f>
        <v>0</v>
      </c>
      <c r="AK723" s="17">
        <f>data_survey!DF722</f>
        <v>1</v>
      </c>
      <c r="AL723" s="17">
        <f>if(AK723=1, data_survey!DN722, 0)</f>
        <v>1.5</v>
      </c>
      <c r="AM723" s="17">
        <f>data_survey!CM722</f>
        <v>6</v>
      </c>
      <c r="AN723" s="17">
        <f>data_survey!DH722</f>
        <v>0</v>
      </c>
      <c r="AO723" s="17">
        <f>data_survey!DJ722</f>
        <v>0</v>
      </c>
      <c r="AP723" s="17">
        <f>data_survey!DL722</f>
        <v>0</v>
      </c>
      <c r="AQ723" s="17">
        <f>data_survey!BC722</f>
        <v>1</v>
      </c>
      <c r="AR723" s="17">
        <f>data_survey!BD722</f>
        <v>1</v>
      </c>
      <c r="AS723" s="17">
        <f>data_survey!BE722</f>
        <v>1</v>
      </c>
      <c r="AT723" s="17">
        <f>data_survey!BF722</f>
        <v>1</v>
      </c>
      <c r="AU723" s="17">
        <f>data_survey!BG722</f>
        <v>1</v>
      </c>
      <c r="AV723" s="17">
        <f>data_survey!BH722</f>
        <v>1</v>
      </c>
      <c r="AW723" s="17">
        <f>data_survey!BI722</f>
        <v>1</v>
      </c>
      <c r="AX723" s="17">
        <f>data_survey!AP722</f>
        <v>2</v>
      </c>
      <c r="AY723" s="17">
        <f>data_survey!AQ722</f>
        <v>1</v>
      </c>
      <c r="AZ723" s="17">
        <f>data_survey!AR722</f>
        <v>2</v>
      </c>
      <c r="BA723" s="17">
        <f>data_survey!AS722</f>
        <v>1</v>
      </c>
      <c r="BB723" s="17">
        <f>data_survey!AT722</f>
        <v>1</v>
      </c>
      <c r="BC723" s="17">
        <f>data_survey!AU722</f>
        <v>1</v>
      </c>
      <c r="BD723" s="17">
        <f>data_survey!AV722</f>
        <v>1</v>
      </c>
      <c r="BE723" s="17">
        <f>data_survey!AW722</f>
        <v>1</v>
      </c>
      <c r="BF723" s="17">
        <f>data_survey!AX722</f>
        <v>1</v>
      </c>
      <c r="BG723" s="17"/>
    </row>
    <row r="724">
      <c r="A724" s="17">
        <f>if(data_survey!C723="Nam", 0, 1)</f>
        <v>1</v>
      </c>
      <c r="B724" s="17">
        <f>IFERROR(__xludf.DUMMYFUNCTION("LET(
  t, LOWER(TRIM(data_survey!E723)),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24" s="17">
        <f>IFERROR(__xludf.DUMMYFUNCTION("LET(
  t, LOWER(TRIM(data_survey!G723)),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24" s="17">
        <f>IFERROR(__xludf.DUMMYFUNCTION("LET(
  text, LOWER(data_survey!I723),
  IFERROR(
    IFS(
      REGEXMATCH(text,""ở cùng gia đình|ở trọ cùng gia đình""), 0,
      REGEXMATCH(text,""thuê trọ""), 1,
      REGEXMATCH(text,""ở ktx""), 2,
      REGEXMATCH(text,""có nhà tại khu vực đang học|c"&amp;"ó nhà|ở riêng tại chung cư""), 3,
      REGEXMATCH(text,""ở nhà người quen""), 4
    ),
  -1)
)"),4.0)</f>
        <v>4</v>
      </c>
      <c r="E724" s="17">
        <f>IFERROR(__xludf.DUMMYFUNCTION("LET(
  t, LOWER(TRIM(data_survey!K723)),
  IFERROR(
    IFS(
      REGEXMATCH(t,""xuất\s*sắc""), 0,
      REGEXMATCH(t,""^giỏi$""), 1,
      REGEXMATCH(t,""^khá$""), 2,
      REGEXMATCH(t,""trung bình|bình thường|^4$""), 3,
      REGEXMATCH(t,""rớt""), 4,"&amp;"
      REGEXMATCH(t,""năm nhất|tân sinh viên|mới|chưa|không|sắp thi|chuẩn bị thi|kq|kết quả|chưa có|chưa biết""), 5,
      TRUE, 5
    ),
  5)
)"),5.0)</f>
        <v>5</v>
      </c>
      <c r="F724" s="17">
        <f>IFERROR(__xludf.DUMMYFUNCTION("LET(
  t, LOWER(TRIM(data_survey!M723)),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24" s="17">
        <f>if(data_survey!O723="Có", 1, 0)</f>
        <v>0</v>
      </c>
      <c r="H724" s="17">
        <f>if(data_survey!R723="", 0, data_survey!R723)</f>
        <v>0</v>
      </c>
      <c r="I724" s="17">
        <f>data_survey!W723</f>
        <v>0</v>
      </c>
      <c r="J724" s="17">
        <f>if(data_survey!AF723="Không áp lực", 0, if(data_survey!AF723="Có chút áp lực", 1, if(data_survey!AF723="Áp lực nhiều", 2, 3)))</f>
        <v>1</v>
      </c>
      <c r="K724" s="17">
        <f>SWITCH(data_survey!AG723,
 "Không ảnh hưởng",0,
 "Có chút ảnh hưởng",1,
 "Ảnh hưởng nhiều",2,
 "Ảnh hưởng rất nhiều",3)</f>
        <v>1</v>
      </c>
      <c r="L724" s="17">
        <f>SWITCH(data_survey!AD723,
 "Không",0,
 "Có một chút",1,
 "Rất lo lắng",2)</f>
        <v>2</v>
      </c>
      <c r="M724" s="17">
        <f>SWITCH(data_survey!AE723,
 "Không",0,
 "Có một chút",1,
 "Nhiều",2)</f>
        <v>1</v>
      </c>
      <c r="N724" s="17">
        <f>data_survey!BV723</f>
        <v>2</v>
      </c>
      <c r="O724" s="17">
        <f>SWITCH(data_survey!BY723,
 "Không",0,
 "Có",1,
 "Nhiều",2)</f>
        <v>1</v>
      </c>
      <c r="P724" s="17">
        <f>if(data_survey!BW723="Không", 0, 1)</f>
        <v>1</v>
      </c>
      <c r="Q724" s="17">
        <f>IF(OR(
ISNUMBER(SEARCH("cha",data_survey!BX723)),
ISNUMBER(SEARCH("mẹ",data_survey!BX723)),
ISNUMBER(SEARCH("ba mẹ",data_survey!BX723)),
ISNUMBER(SEARCH("bame",data_survey!BX723)),
ISNUMBER(SEARCH("gia đình",data_survey!BX723)),
ISNUMBER(SEARCH("chị",data_survey!BX723)),
ISNUMBER(SEARCH("anh",data_survey!BX723)),
ISNUMBER(SEARCH("ông bà",data_survey!BX723)),
ISNUMBER(SEARCH("giám hộ",data_survey!BX723))
),1,
IF(OR(
ISNUMBER(SEARCH("bản thân",data_survey!BX723)),
ISNUMBER(SEARCH("tự mình",data_survey!BX723)),
ISNUMBER(SEARCH("tự bản thân",data_survey!BX723)),
ISNUMBER(SEARCH("tiền đi làm",data_survey!BX723)),
ISNUMBER(SEARCH("nghiên cứu khoa học",data_survey!BX723)),
ISNUMBER(SEARCH("một nửa lo",data_survey!BX723))
),2,
IF(OR(
ISNUMBER(SEARCH("học bổng",data_survey!BX723)),
ISNUMBER(SEARCH("giảm học phí",data_survey!BX723)),
ISNUMBER(SEARCH("không cần HP",data_survey!BX723)),
ISNUMBER(SEARCH("sư phạm",data_survey!BX723))
),3,4)))</f>
        <v>1</v>
      </c>
      <c r="R724" s="17">
        <f>data_survey!AN723</f>
        <v>1</v>
      </c>
      <c r="S724" s="17">
        <f>data_survey!AJ723</f>
        <v>2</v>
      </c>
      <c r="T724" s="17">
        <f>data_survey!AJ723</f>
        <v>2</v>
      </c>
      <c r="U724" s="17">
        <f>data_survey!CI723</f>
        <v>1</v>
      </c>
      <c r="V724" s="17">
        <f>data_survey!CG723</f>
        <v>1</v>
      </c>
      <c r="W724" s="17">
        <f>data_survey!CE723</f>
        <v>1</v>
      </c>
      <c r="X724" s="17">
        <f>data_survey!CC723</f>
        <v>2</v>
      </c>
      <c r="Y724" s="17">
        <f>data_survey!CA723</f>
        <v>1</v>
      </c>
      <c r="Z724" s="17">
        <f>data_survey!BN723</f>
        <v>5</v>
      </c>
      <c r="AA724" s="17">
        <f>data_survey!BP723</f>
        <v>0</v>
      </c>
      <c r="AB724" s="17">
        <f>data_survey!BQ723</f>
        <v>5</v>
      </c>
      <c r="AC724" s="17">
        <f>data_survey!BT723</f>
        <v>1</v>
      </c>
      <c r="AD724" s="17">
        <f>data_survey!CU723</f>
        <v>1</v>
      </c>
      <c r="AE724" s="17">
        <f>data_survey!CV723</f>
        <v>1</v>
      </c>
      <c r="AF724" s="17">
        <f>data_survey!CW723</f>
        <v>1</v>
      </c>
      <c r="AG724" s="17">
        <f>data_survey!CO723</f>
        <v>1</v>
      </c>
      <c r="AH724" s="17">
        <f>data_survey!DA723</f>
        <v>1</v>
      </c>
      <c r="AI724" s="17">
        <f>data_survey!DC723</f>
        <v>1</v>
      </c>
      <c r="AJ724" s="17">
        <f>data_survey!DQ723</f>
        <v>0</v>
      </c>
      <c r="AK724" s="17">
        <f>data_survey!DF723</f>
        <v>0</v>
      </c>
      <c r="AL724" s="17">
        <f>if(AK724=1, data_survey!DN723, 0)</f>
        <v>0</v>
      </c>
      <c r="AM724" s="17">
        <f>data_survey!CM723</f>
        <v>6</v>
      </c>
      <c r="AN724" s="17">
        <f>data_survey!DH723</f>
        <v>1</v>
      </c>
      <c r="AO724" s="17">
        <f>data_survey!DJ723</f>
        <v>1</v>
      </c>
      <c r="AP724" s="17">
        <f>data_survey!DL723</f>
        <v>0</v>
      </c>
      <c r="AQ724" s="17">
        <f>data_survey!BC723</f>
        <v>2</v>
      </c>
      <c r="AR724" s="17">
        <f>data_survey!BD723</f>
        <v>2</v>
      </c>
      <c r="AS724" s="17">
        <f>data_survey!BE723</f>
        <v>3</v>
      </c>
      <c r="AT724" s="17">
        <f>data_survey!BF723</f>
        <v>3</v>
      </c>
      <c r="AU724" s="17">
        <f>data_survey!BG723</f>
        <v>4</v>
      </c>
      <c r="AV724" s="17">
        <f>data_survey!BH723</f>
        <v>2</v>
      </c>
      <c r="AW724" s="17">
        <f>data_survey!BI723</f>
        <v>3</v>
      </c>
      <c r="AX724" s="17">
        <f>data_survey!AP723</f>
        <v>4</v>
      </c>
      <c r="AY724" s="17">
        <f>data_survey!AQ723</f>
        <v>4</v>
      </c>
      <c r="AZ724" s="17">
        <f>data_survey!AR723</f>
        <v>4</v>
      </c>
      <c r="BA724" s="17">
        <f>data_survey!AS723</f>
        <v>4</v>
      </c>
      <c r="BB724" s="17">
        <f>data_survey!AT723</f>
        <v>4</v>
      </c>
      <c r="BC724" s="17">
        <f>data_survey!AU723</f>
        <v>3</v>
      </c>
      <c r="BD724" s="17">
        <f>data_survey!AV723</f>
        <v>4</v>
      </c>
      <c r="BE724" s="17">
        <f>data_survey!AW723</f>
        <v>4</v>
      </c>
      <c r="BF724" s="17">
        <f>data_survey!AX723</f>
        <v>3</v>
      </c>
      <c r="BG724" s="17"/>
    </row>
    <row r="725">
      <c r="A725" s="17">
        <f>if(data_survey!C724="Nam", 0, 1)</f>
        <v>1</v>
      </c>
      <c r="B725" s="17">
        <f>IFERROR(__xludf.DUMMYFUNCTION("LET(
  t, LOWER(TRIM(data_survey!E724)),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725" s="17">
        <f>IFERROR(__xludf.DUMMYFUNCTION("LET(
  t, LOWER(TRIM(data_survey!G724)),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25" s="17">
        <f>IFERROR(__xludf.DUMMYFUNCTION("LET(
  text, LOWER(data_survey!I724),
  IFERROR(
    IFS(
      REGEXMATCH(text,""ở cùng gia đình|ở trọ cùng gia đình""), 0,
      REGEXMATCH(text,""thuê trọ""), 1,
      REGEXMATCH(text,""ở ktx""), 2,
      REGEXMATCH(text,""có nhà tại khu vực đang học|c"&amp;"ó nhà|ở riêng tại chung cư""), 3,
      REGEXMATCH(text,""ở nhà người quen""), 4
    ),
  -1)
)"),1.0)</f>
        <v>1</v>
      </c>
      <c r="E725" s="17">
        <f>IFERROR(__xludf.DUMMYFUNCTION("LET(
  t, LOWER(TRIM(data_survey!K724)),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25" s="17">
        <f>IFERROR(__xludf.DUMMYFUNCTION("LET(
  t, LOWER(TRIM(data_survey!M724)),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25" s="17">
        <f>if(data_survey!O724="Có", 1, 0)</f>
        <v>0</v>
      </c>
      <c r="H725" s="17">
        <f>if(data_survey!R724="", 0, data_survey!R724)</f>
        <v>0</v>
      </c>
      <c r="I725" s="17">
        <f>data_survey!W724</f>
        <v>0</v>
      </c>
      <c r="J725" s="17">
        <f>if(data_survey!AF724="Không áp lực", 0, if(data_survey!AF724="Có chút áp lực", 1, if(data_survey!AF724="Áp lực nhiều", 2, 3)))</f>
        <v>1</v>
      </c>
      <c r="K725" s="17">
        <f>SWITCH(data_survey!AG724,
 "Không ảnh hưởng",0,
 "Có chút ảnh hưởng",1,
 "Ảnh hưởng nhiều",2,
 "Ảnh hưởng rất nhiều",3)</f>
        <v>1</v>
      </c>
      <c r="L725" s="17">
        <f>SWITCH(data_survey!AD724,
 "Không",0,
 "Có một chút",1,
 "Rất lo lắng",2)</f>
        <v>1</v>
      </c>
      <c r="M725" s="17">
        <f>SWITCH(data_survey!AE724,
 "Không",0,
 "Có một chút",1,
 "Nhiều",2)</f>
        <v>0</v>
      </c>
      <c r="N725" s="17">
        <f>data_survey!BV724</f>
        <v>4</v>
      </c>
      <c r="O725" s="17">
        <f>SWITCH(data_survey!BY724,
 "Không",0,
 "Có",1,
 "Nhiều",2)</f>
        <v>0</v>
      </c>
      <c r="P725" s="17">
        <f>if(data_survey!BW724="Không", 0, 1)</f>
        <v>1</v>
      </c>
      <c r="Q725" s="17">
        <f>IF(OR(
ISNUMBER(SEARCH("cha",data_survey!BX724)),
ISNUMBER(SEARCH("mẹ",data_survey!BX724)),
ISNUMBER(SEARCH("ba mẹ",data_survey!BX724)),
ISNUMBER(SEARCH("bame",data_survey!BX724)),
ISNUMBER(SEARCH("gia đình",data_survey!BX724)),
ISNUMBER(SEARCH("chị",data_survey!BX724)),
ISNUMBER(SEARCH("anh",data_survey!BX724)),
ISNUMBER(SEARCH("ông bà",data_survey!BX724)),
ISNUMBER(SEARCH("giám hộ",data_survey!BX724))
),1,
IF(OR(
ISNUMBER(SEARCH("bản thân",data_survey!BX724)),
ISNUMBER(SEARCH("tự mình",data_survey!BX724)),
ISNUMBER(SEARCH("tự bản thân",data_survey!BX724)),
ISNUMBER(SEARCH("tiền đi làm",data_survey!BX724)),
ISNUMBER(SEARCH("nghiên cứu khoa học",data_survey!BX724)),
ISNUMBER(SEARCH("một nửa lo",data_survey!BX724))
),2,
IF(OR(
ISNUMBER(SEARCH("học bổng",data_survey!BX724)),
ISNUMBER(SEARCH("giảm học phí",data_survey!BX724)),
ISNUMBER(SEARCH("không cần HP",data_survey!BX724)),
ISNUMBER(SEARCH("sư phạm",data_survey!BX724))
),3,4)))</f>
        <v>1</v>
      </c>
      <c r="R725" s="17">
        <f>data_survey!AN724</f>
        <v>0</v>
      </c>
      <c r="S725" s="17">
        <f>data_survey!AJ724</f>
        <v>3</v>
      </c>
      <c r="T725" s="17">
        <f>data_survey!AJ724</f>
        <v>3</v>
      </c>
      <c r="U725" s="17">
        <f>data_survey!CI724</f>
        <v>1</v>
      </c>
      <c r="V725" s="17">
        <f>data_survey!CG724</f>
        <v>1</v>
      </c>
      <c r="W725" s="17">
        <f>data_survey!CE724</f>
        <v>2</v>
      </c>
      <c r="X725" s="17">
        <f>data_survey!CC724</f>
        <v>1</v>
      </c>
      <c r="Y725" s="17">
        <f>data_survey!CA724</f>
        <v>1</v>
      </c>
      <c r="Z725" s="17">
        <f>data_survey!BN724</f>
        <v>1</v>
      </c>
      <c r="AA725" s="17">
        <f>data_survey!BP724</f>
        <v>0</v>
      </c>
      <c r="AB725" s="17">
        <f>data_survey!BQ724</f>
        <v>1</v>
      </c>
      <c r="AC725" s="17">
        <f>data_survey!BT724</f>
        <v>1</v>
      </c>
      <c r="AD725" s="17">
        <f>data_survey!CU724</f>
        <v>0</v>
      </c>
      <c r="AE725" s="17">
        <f>data_survey!CV724</f>
        <v>1</v>
      </c>
      <c r="AF725" s="17">
        <f>data_survey!CW724</f>
        <v>1</v>
      </c>
      <c r="AG725" s="17">
        <f>data_survey!CO724</f>
        <v>0</v>
      </c>
      <c r="AH725" s="17">
        <f>data_survey!DA724</f>
        <v>1</v>
      </c>
      <c r="AI725" s="17">
        <f>data_survey!DC724</f>
        <v>0</v>
      </c>
      <c r="AJ725" s="17">
        <f>data_survey!DQ724</f>
        <v>0</v>
      </c>
      <c r="AK725" s="17">
        <f>data_survey!DF724</f>
        <v>0</v>
      </c>
      <c r="AL725" s="17">
        <f>if(AK725=1, data_survey!DN724, 0)</f>
        <v>0</v>
      </c>
      <c r="AM725" s="17">
        <f>data_survey!CM724</f>
        <v>6</v>
      </c>
      <c r="AN725" s="17">
        <f>data_survey!DH724</f>
        <v>1</v>
      </c>
      <c r="AO725" s="17">
        <f>data_survey!DJ724</f>
        <v>1</v>
      </c>
      <c r="AP725" s="17">
        <f>data_survey!DL724</f>
        <v>0</v>
      </c>
      <c r="AQ725" s="17">
        <f>data_survey!BC724</f>
        <v>2</v>
      </c>
      <c r="AR725" s="17">
        <f>data_survey!BD724</f>
        <v>2</v>
      </c>
      <c r="AS725" s="17">
        <f>data_survey!BE724</f>
        <v>3</v>
      </c>
      <c r="AT725" s="17">
        <f>data_survey!BF724</f>
        <v>3</v>
      </c>
      <c r="AU725" s="17">
        <f>data_survey!BG724</f>
        <v>3</v>
      </c>
      <c r="AV725" s="17">
        <f>data_survey!BH724</f>
        <v>2</v>
      </c>
      <c r="AW725" s="17">
        <f>data_survey!BI724</f>
        <v>2</v>
      </c>
      <c r="AX725" s="17">
        <f>data_survey!AP724</f>
        <v>2</v>
      </c>
      <c r="AY725" s="17">
        <f>data_survey!AQ724</f>
        <v>3</v>
      </c>
      <c r="AZ725" s="17">
        <f>data_survey!AR724</f>
        <v>4</v>
      </c>
      <c r="BA725" s="17">
        <f>data_survey!AS724</f>
        <v>2</v>
      </c>
      <c r="BB725" s="17">
        <f>data_survey!AT724</f>
        <v>3</v>
      </c>
      <c r="BC725" s="17">
        <f>data_survey!AU724</f>
        <v>2</v>
      </c>
      <c r="BD725" s="17">
        <f>data_survey!AV724</f>
        <v>3</v>
      </c>
      <c r="BE725" s="17">
        <f>data_survey!AW724</f>
        <v>3</v>
      </c>
      <c r="BF725" s="17">
        <f>data_survey!AX724</f>
        <v>1</v>
      </c>
      <c r="BG725" s="17"/>
    </row>
    <row r="726">
      <c r="A726" s="17">
        <f>if(data_survey!C725="Nam", 0, 1)</f>
        <v>1</v>
      </c>
      <c r="B726" s="17">
        <f>IFERROR(__xludf.DUMMYFUNCTION("LET(
  t, LOWER(TRIM(data_survey!E725)),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26" s="17">
        <f>IFERROR(__xludf.DUMMYFUNCTION("LET(
  t, LOWER(TRIM(data_survey!G725)),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26" s="17">
        <f>IFERROR(__xludf.DUMMYFUNCTION("LET(
  text, LOWER(data_survey!I725),
  IFERROR(
    IFS(
      REGEXMATCH(text,""ở cùng gia đình|ở trọ cùng gia đình""), 0,
      REGEXMATCH(text,""thuê trọ""), 1,
      REGEXMATCH(text,""ở ktx""), 2,
      REGEXMATCH(text,""có nhà tại khu vực đang học|c"&amp;"ó nhà|ở riêng tại chung cư""), 3,
      REGEXMATCH(text,""ở nhà người quen""), 4
    ),
  -1)
)"),1.0)</f>
        <v>1</v>
      </c>
      <c r="E726" s="17">
        <f>IFERROR(__xludf.DUMMYFUNCTION("LET(
  t, LOWER(TRIM(data_survey!K725)),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26" s="17">
        <f>IFERROR(__xludf.DUMMYFUNCTION("LET(
  t, LOWER(TRIM(data_survey!M725)),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26" s="17">
        <f>if(data_survey!O725="Có", 1, 0)</f>
        <v>1</v>
      </c>
      <c r="H726" s="17">
        <f>if(data_survey!R725="", 0, data_survey!R725)</f>
        <v>1</v>
      </c>
      <c r="I726" s="17">
        <f>data_survey!W725</f>
        <v>20</v>
      </c>
      <c r="J726" s="17">
        <f>if(data_survey!AF725="Không áp lực", 0, if(data_survey!AF725="Có chút áp lực", 1, if(data_survey!AF725="Áp lực nhiều", 2, 3)))</f>
        <v>2</v>
      </c>
      <c r="K726" s="17">
        <f>SWITCH(data_survey!AG725,
 "Không ảnh hưởng",0,
 "Có chút ảnh hưởng",1,
 "Ảnh hưởng nhiều",2,
 "Ảnh hưởng rất nhiều",3)</f>
        <v>1</v>
      </c>
      <c r="L726" s="17">
        <f>SWITCH(data_survey!AD725,
 "Không",0,
 "Có một chút",1,
 "Rất lo lắng",2)</f>
        <v>2</v>
      </c>
      <c r="M726" s="17">
        <f>SWITCH(data_survey!AE725,
 "Không",0,
 "Có một chút",1,
 "Nhiều",2)</f>
        <v>0</v>
      </c>
      <c r="N726" s="17">
        <f>data_survey!BV725</f>
        <v>3</v>
      </c>
      <c r="O726" s="17">
        <f>SWITCH(data_survey!BY725,
 "Không",0,
 "Có",1,
 "Nhiều",2)</f>
        <v>0</v>
      </c>
      <c r="P726" s="17">
        <f>if(data_survey!BW725="Không", 0, 1)</f>
        <v>1</v>
      </c>
      <c r="Q726" s="17">
        <f>IF(OR(
ISNUMBER(SEARCH("cha",data_survey!BX725)),
ISNUMBER(SEARCH("mẹ",data_survey!BX725)),
ISNUMBER(SEARCH("ba mẹ",data_survey!BX725)),
ISNUMBER(SEARCH("bame",data_survey!BX725)),
ISNUMBER(SEARCH("gia đình",data_survey!BX725)),
ISNUMBER(SEARCH("chị",data_survey!BX725)),
ISNUMBER(SEARCH("anh",data_survey!BX725)),
ISNUMBER(SEARCH("ông bà",data_survey!BX725)),
ISNUMBER(SEARCH("giám hộ",data_survey!BX725))
),1,
IF(OR(
ISNUMBER(SEARCH("bản thân",data_survey!BX725)),
ISNUMBER(SEARCH("tự mình",data_survey!BX725)),
ISNUMBER(SEARCH("tự bản thân",data_survey!BX725)),
ISNUMBER(SEARCH("tiền đi làm",data_survey!BX725)),
ISNUMBER(SEARCH("nghiên cứu khoa học",data_survey!BX725)),
ISNUMBER(SEARCH("một nửa lo",data_survey!BX725))
),2,
IF(OR(
ISNUMBER(SEARCH("học bổng",data_survey!BX725)),
ISNUMBER(SEARCH("giảm học phí",data_survey!BX725)),
ISNUMBER(SEARCH("không cần HP",data_survey!BX725)),
ISNUMBER(SEARCH("sư phạm",data_survey!BX725))
),3,4)))</f>
        <v>4</v>
      </c>
      <c r="R726" s="17">
        <f>data_survey!AN725</f>
        <v>0</v>
      </c>
      <c r="S726" s="17">
        <f>data_survey!AJ725</f>
        <v>0</v>
      </c>
      <c r="T726" s="17">
        <f>data_survey!AJ725</f>
        <v>0</v>
      </c>
      <c r="U726" s="17">
        <f>data_survey!CI725</f>
        <v>0</v>
      </c>
      <c r="V726" s="17">
        <f>data_survey!CG725</f>
        <v>0</v>
      </c>
      <c r="W726" s="17">
        <f>data_survey!CE725</f>
        <v>0</v>
      </c>
      <c r="X726" s="17">
        <f>data_survey!CC725</f>
        <v>1</v>
      </c>
      <c r="Y726" s="17">
        <f>data_survey!CA725</f>
        <v>1</v>
      </c>
      <c r="Z726" s="17">
        <f>data_survey!BN725</f>
        <v>4</v>
      </c>
      <c r="AA726" s="17">
        <f>data_survey!BP725</f>
        <v>0</v>
      </c>
      <c r="AB726" s="17">
        <f>data_survey!BQ725</f>
        <v>2</v>
      </c>
      <c r="AC726" s="17">
        <f>data_survey!BT725</f>
        <v>1</v>
      </c>
      <c r="AD726" s="17">
        <f>data_survey!CU725</f>
        <v>1</v>
      </c>
      <c r="AE726" s="17">
        <f>data_survey!CV725</f>
        <v>1</v>
      </c>
      <c r="AF726" s="17">
        <f>data_survey!CW725</f>
        <v>0</v>
      </c>
      <c r="AG726" s="17">
        <f>data_survey!CO725</f>
        <v>0</v>
      </c>
      <c r="AH726" s="17">
        <f>data_survey!DA725</f>
        <v>0</v>
      </c>
      <c r="AI726" s="17">
        <f>data_survey!DC725</f>
        <v>0</v>
      </c>
      <c r="AJ726" s="17">
        <f>data_survey!DQ725</f>
        <v>0</v>
      </c>
      <c r="AK726" s="17">
        <f>data_survey!DF725</f>
        <v>1</v>
      </c>
      <c r="AL726" s="17">
        <f>if(AK726=1, data_survey!DN725, 0)</f>
        <v>0.5</v>
      </c>
      <c r="AM726" s="17">
        <f>data_survey!CM725</f>
        <v>6</v>
      </c>
      <c r="AN726" s="17">
        <f>data_survey!DH725</f>
        <v>0</v>
      </c>
      <c r="AO726" s="17">
        <f>data_survey!DJ725</f>
        <v>0</v>
      </c>
      <c r="AP726" s="17">
        <f>data_survey!DL725</f>
        <v>0</v>
      </c>
      <c r="AQ726" s="17">
        <f>data_survey!BC725</f>
        <v>1</v>
      </c>
      <c r="AR726" s="17">
        <f>data_survey!BD725</f>
        <v>2</v>
      </c>
      <c r="AS726" s="17">
        <f>data_survey!BE725</f>
        <v>3</v>
      </c>
      <c r="AT726" s="17">
        <f>data_survey!BF725</f>
        <v>2</v>
      </c>
      <c r="AU726" s="17">
        <f>data_survey!BG725</f>
        <v>2</v>
      </c>
      <c r="AV726" s="17">
        <f>data_survey!BH725</f>
        <v>1</v>
      </c>
      <c r="AW726" s="17">
        <f>data_survey!BI725</f>
        <v>1</v>
      </c>
      <c r="AX726" s="17">
        <f>data_survey!AP725</f>
        <v>2</v>
      </c>
      <c r="AY726" s="17">
        <f>data_survey!AQ725</f>
        <v>2</v>
      </c>
      <c r="AZ726" s="17">
        <f>data_survey!AR725</f>
        <v>1</v>
      </c>
      <c r="BA726" s="17">
        <f>data_survey!AS725</f>
        <v>2</v>
      </c>
      <c r="BB726" s="17">
        <f>data_survey!AT725</f>
        <v>1</v>
      </c>
      <c r="BC726" s="17">
        <f>data_survey!AU725</f>
        <v>3</v>
      </c>
      <c r="BD726" s="17">
        <f>data_survey!AV725</f>
        <v>2</v>
      </c>
      <c r="BE726" s="17">
        <f>data_survey!AW725</f>
        <v>1</v>
      </c>
      <c r="BF726" s="17">
        <f>data_survey!AX725</f>
        <v>1</v>
      </c>
      <c r="BG726" s="17"/>
    </row>
    <row r="727">
      <c r="A727" s="17">
        <f>if(data_survey!C726="Nam", 0, 1)</f>
        <v>1</v>
      </c>
      <c r="B727" s="17">
        <f>IFERROR(__xludf.DUMMYFUNCTION("LET(
  t, LOWER(TRIM(data_survey!E726)),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27" s="17">
        <f>IFERROR(__xludf.DUMMYFUNCTION("LET(
  t, LOWER(TRIM(data_survey!G726)),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27" s="17">
        <f>IFERROR(__xludf.DUMMYFUNCTION("LET(
  text, LOWER(data_survey!I726),
  IFERROR(
    IFS(
      REGEXMATCH(text,""ở cùng gia đình|ở trọ cùng gia đình""), 0,
      REGEXMATCH(text,""thuê trọ""), 1,
      REGEXMATCH(text,""ở ktx""), 2,
      REGEXMATCH(text,""có nhà tại khu vực đang học|c"&amp;"ó nhà|ở riêng tại chung cư""), 3,
      REGEXMATCH(text,""ở nhà người quen""), 4
    ),
  -1)
)"),2.0)</f>
        <v>2</v>
      </c>
      <c r="E727" s="17">
        <f>IFERROR(__xludf.DUMMYFUNCTION("LET(
  t, LOWER(TRIM(data_survey!K726)),
  IFERROR(
    IFS(
      REGEXMATCH(t,""xuất\s*sắc""), 0,
      REGEXMATCH(t,""^giỏi$""), 1,
      REGEXMATCH(t,""^khá$""), 2,
      REGEXMATCH(t,""trung bình|bình thường|^4$""), 3,
      REGEXMATCH(t,""rớt""), 4,"&amp;"
      REGEXMATCH(t,""năm nhất|tân sinh viên|mới|chưa|không|sắp thi|chuẩn bị thi|kq|kết quả|chưa có|chưa biết""), 5,
      TRUE, 5
    ),
  5)
)"),5.0)</f>
        <v>5</v>
      </c>
      <c r="F727" s="17">
        <f>IFERROR(__xludf.DUMMYFUNCTION("LET(
  t, LOWER(TRIM(data_survey!M726)),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27" s="17">
        <f>if(data_survey!O726="Có", 1, 0)</f>
        <v>0</v>
      </c>
      <c r="H727" s="17">
        <f>if(data_survey!R726="", 0, data_survey!R726)</f>
        <v>0</v>
      </c>
      <c r="I727" s="17">
        <f>data_survey!W726</f>
        <v>0</v>
      </c>
      <c r="J727" s="17">
        <f>if(data_survey!AF726="Không áp lực", 0, if(data_survey!AF726="Có chút áp lực", 1, if(data_survey!AF726="Áp lực nhiều", 2, 3)))</f>
        <v>3</v>
      </c>
      <c r="K727" s="17">
        <f>SWITCH(data_survey!AG726,
 "Không ảnh hưởng",0,
 "Có chút ảnh hưởng",1,
 "Ảnh hưởng nhiều",2,
 "Ảnh hưởng rất nhiều",3)</f>
        <v>2</v>
      </c>
      <c r="L727" s="17">
        <f>SWITCH(data_survey!AD726,
 "Không",0,
 "Có một chút",1,
 "Rất lo lắng",2)</f>
        <v>2</v>
      </c>
      <c r="M727" s="17">
        <f>SWITCH(data_survey!AE726,
 "Không",0,
 "Có một chút",1,
 "Nhiều",2)</f>
        <v>1</v>
      </c>
      <c r="N727" s="17">
        <f>data_survey!BV726</f>
        <v>1</v>
      </c>
      <c r="O727" s="17">
        <f>SWITCH(data_survey!BY726,
 "Không",0,
 "Có",1,
 "Nhiều",2)</f>
        <v>1</v>
      </c>
      <c r="P727" s="17">
        <f>if(data_survey!BW726="Không", 0, 1)</f>
        <v>1</v>
      </c>
      <c r="Q727" s="17">
        <f>IF(OR(
ISNUMBER(SEARCH("cha",data_survey!BX726)),
ISNUMBER(SEARCH("mẹ",data_survey!BX726)),
ISNUMBER(SEARCH("ba mẹ",data_survey!BX726)),
ISNUMBER(SEARCH("bame",data_survey!BX726)),
ISNUMBER(SEARCH("gia đình",data_survey!BX726)),
ISNUMBER(SEARCH("chị",data_survey!BX726)),
ISNUMBER(SEARCH("anh",data_survey!BX726)),
ISNUMBER(SEARCH("ông bà",data_survey!BX726)),
ISNUMBER(SEARCH("giám hộ",data_survey!BX726))
),1,
IF(OR(
ISNUMBER(SEARCH("bản thân",data_survey!BX726)),
ISNUMBER(SEARCH("tự mình",data_survey!BX726)),
ISNUMBER(SEARCH("tự bản thân",data_survey!BX726)),
ISNUMBER(SEARCH("tiền đi làm",data_survey!BX726)),
ISNUMBER(SEARCH("nghiên cứu khoa học",data_survey!BX726)),
ISNUMBER(SEARCH("một nửa lo",data_survey!BX726))
),2,
IF(OR(
ISNUMBER(SEARCH("học bổng",data_survey!BX726)),
ISNUMBER(SEARCH("giảm học phí",data_survey!BX726)),
ISNUMBER(SEARCH("không cần HP",data_survey!BX726)),
ISNUMBER(SEARCH("sư phạm",data_survey!BX726))
),3,4)))</f>
        <v>1</v>
      </c>
      <c r="R727" s="17">
        <f>data_survey!AN726</f>
        <v>0</v>
      </c>
      <c r="S727" s="17">
        <f>data_survey!AJ726</f>
        <v>0</v>
      </c>
      <c r="T727" s="17">
        <f>data_survey!AJ726</f>
        <v>0</v>
      </c>
      <c r="U727" s="17">
        <f>data_survey!CI726</f>
        <v>1</v>
      </c>
      <c r="V727" s="17">
        <f>data_survey!CG726</f>
        <v>1</v>
      </c>
      <c r="W727" s="17">
        <f>data_survey!CE726</f>
        <v>1</v>
      </c>
      <c r="X727" s="17">
        <f>data_survey!CC726</f>
        <v>2</v>
      </c>
      <c r="Y727" s="17">
        <f>data_survey!CA726</f>
        <v>1</v>
      </c>
      <c r="Z727" s="17">
        <f>data_survey!BN726</f>
        <v>2</v>
      </c>
      <c r="AA727" s="17">
        <f>data_survey!BP726</f>
        <v>0</v>
      </c>
      <c r="AB727" s="17">
        <f>data_survey!BQ726</f>
        <v>1</v>
      </c>
      <c r="AC727" s="17">
        <f>data_survey!BT726</f>
        <v>0</v>
      </c>
      <c r="AD727" s="17">
        <f>data_survey!CU726</f>
        <v>0</v>
      </c>
      <c r="AE727" s="17">
        <f>data_survey!CV726</f>
        <v>0</v>
      </c>
      <c r="AF727" s="17">
        <f>data_survey!CW726</f>
        <v>0</v>
      </c>
      <c r="AG727" s="17">
        <f>data_survey!CO726</f>
        <v>1</v>
      </c>
      <c r="AH727" s="17">
        <f>data_survey!DA726</f>
        <v>0</v>
      </c>
      <c r="AI727" s="17">
        <f>data_survey!DC726</f>
        <v>1</v>
      </c>
      <c r="AJ727" s="17">
        <f>data_survey!DQ726</f>
        <v>0</v>
      </c>
      <c r="AK727" s="17">
        <f>data_survey!DF726</f>
        <v>0</v>
      </c>
      <c r="AL727" s="17">
        <f>if(AK727=1, data_survey!DN726, 0)</f>
        <v>0</v>
      </c>
      <c r="AM727" s="17">
        <f>data_survey!CM726</f>
        <v>6</v>
      </c>
      <c r="AN727" s="17">
        <f>data_survey!DH726</f>
        <v>0</v>
      </c>
      <c r="AO727" s="17">
        <f>data_survey!DJ726</f>
        <v>0</v>
      </c>
      <c r="AP727" s="17">
        <f>data_survey!DL726</f>
        <v>0</v>
      </c>
      <c r="AQ727" s="17">
        <f>data_survey!BC726</f>
        <v>4</v>
      </c>
      <c r="AR727" s="17">
        <f>data_survey!BD726</f>
        <v>4</v>
      </c>
      <c r="AS727" s="17">
        <f>data_survey!BE726</f>
        <v>4</v>
      </c>
      <c r="AT727" s="17">
        <f>data_survey!BF726</f>
        <v>3</v>
      </c>
      <c r="AU727" s="17">
        <f>data_survey!BG726</f>
        <v>2</v>
      </c>
      <c r="AV727" s="17">
        <f>data_survey!BH726</f>
        <v>2</v>
      </c>
      <c r="AW727" s="17">
        <f>data_survey!BI726</f>
        <v>4</v>
      </c>
      <c r="AX727" s="17">
        <f>data_survey!AP726</f>
        <v>4</v>
      </c>
      <c r="AY727" s="17">
        <f>data_survey!AQ726</f>
        <v>4</v>
      </c>
      <c r="AZ727" s="17">
        <f>data_survey!AR726</f>
        <v>4</v>
      </c>
      <c r="BA727" s="17">
        <f>data_survey!AS726</f>
        <v>4</v>
      </c>
      <c r="BB727" s="17">
        <f>data_survey!AT726</f>
        <v>2</v>
      </c>
      <c r="BC727" s="17">
        <f>data_survey!AU726</f>
        <v>3</v>
      </c>
      <c r="BD727" s="17">
        <f>data_survey!AV726</f>
        <v>3</v>
      </c>
      <c r="BE727" s="17">
        <f>data_survey!AW726</f>
        <v>4</v>
      </c>
      <c r="BF727" s="17">
        <f>data_survey!AX726</f>
        <v>2</v>
      </c>
      <c r="BG727" s="17"/>
    </row>
    <row r="728">
      <c r="A728" s="17">
        <f>if(data_survey!C727="Nam", 0, 1)</f>
        <v>1</v>
      </c>
      <c r="B728" s="17">
        <f>IFERROR(__xludf.DUMMYFUNCTION("LET(
  t, LOWER(TRIM(data_survey!E727)),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28" s="17">
        <f>IFERROR(__xludf.DUMMYFUNCTION("LET(
  t, LOWER(TRIM(data_survey!G727)),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28" s="17">
        <f>IFERROR(__xludf.DUMMYFUNCTION("LET(
  text, LOWER(data_survey!I727),
  IFERROR(
    IFS(
      REGEXMATCH(text,""ở cùng gia đình|ở trọ cùng gia đình""), 0,
      REGEXMATCH(text,""thuê trọ""), 1,
      REGEXMATCH(text,""ở ktx""), 2,
      REGEXMATCH(text,""có nhà tại khu vực đang học|c"&amp;"ó nhà|ở riêng tại chung cư""), 3,
      REGEXMATCH(text,""ở nhà người quen""), 4
    ),
  -1)
)"),0.0)</f>
        <v>0</v>
      </c>
      <c r="E728" s="17">
        <f>IFERROR(__xludf.DUMMYFUNCTION("LET(
  t, LOWER(TRIM(data_survey!K727)),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28" s="17">
        <f>IFERROR(__xludf.DUMMYFUNCTION("LET(
  t, LOWER(TRIM(data_survey!M727)),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28" s="17">
        <f>if(data_survey!O727="Có", 1, 0)</f>
        <v>0</v>
      </c>
      <c r="H728" s="17">
        <f>if(data_survey!R727="", 0, data_survey!R727)</f>
        <v>0</v>
      </c>
      <c r="I728" s="17">
        <f>data_survey!W727</f>
        <v>0</v>
      </c>
      <c r="J728" s="17">
        <f>if(data_survey!AF727="Không áp lực", 0, if(data_survey!AF727="Có chút áp lực", 1, if(data_survey!AF727="Áp lực nhiều", 2, 3)))</f>
        <v>2</v>
      </c>
      <c r="K728" s="17">
        <f>SWITCH(data_survey!AG727,
 "Không ảnh hưởng",0,
 "Có chút ảnh hưởng",1,
 "Ảnh hưởng nhiều",2,
 "Ảnh hưởng rất nhiều",3)</f>
        <v>1</v>
      </c>
      <c r="L728" s="17">
        <f>SWITCH(data_survey!AD727,
 "Không",0,
 "Có một chút",1,
 "Rất lo lắng",2)</f>
        <v>2</v>
      </c>
      <c r="M728" s="17">
        <f>SWITCH(data_survey!AE727,
 "Không",0,
 "Có một chút",1,
 "Nhiều",2)</f>
        <v>0</v>
      </c>
      <c r="N728" s="17">
        <f>data_survey!BV727</f>
        <v>3</v>
      </c>
      <c r="O728" s="17">
        <f>SWITCH(data_survey!BY727,
 "Không",0,
 "Có",1,
 "Nhiều",2)</f>
        <v>0</v>
      </c>
      <c r="P728" s="17">
        <f>if(data_survey!BW727="Không", 0, 1)</f>
        <v>1</v>
      </c>
      <c r="Q728" s="17">
        <f>IF(OR(
ISNUMBER(SEARCH("cha",data_survey!BX727)),
ISNUMBER(SEARCH("mẹ",data_survey!BX727)),
ISNUMBER(SEARCH("ba mẹ",data_survey!BX727)),
ISNUMBER(SEARCH("bame",data_survey!BX727)),
ISNUMBER(SEARCH("gia đình",data_survey!BX727)),
ISNUMBER(SEARCH("chị",data_survey!BX727)),
ISNUMBER(SEARCH("anh",data_survey!BX727)),
ISNUMBER(SEARCH("ông bà",data_survey!BX727)),
ISNUMBER(SEARCH("giám hộ",data_survey!BX727))
),1,
IF(OR(
ISNUMBER(SEARCH("bản thân",data_survey!BX727)),
ISNUMBER(SEARCH("tự mình",data_survey!BX727)),
ISNUMBER(SEARCH("tự bản thân",data_survey!BX727)),
ISNUMBER(SEARCH("tiền đi làm",data_survey!BX727)),
ISNUMBER(SEARCH("nghiên cứu khoa học",data_survey!BX727)),
ISNUMBER(SEARCH("một nửa lo",data_survey!BX727))
),2,
IF(OR(
ISNUMBER(SEARCH("học bổng",data_survey!BX727)),
ISNUMBER(SEARCH("giảm học phí",data_survey!BX727)),
ISNUMBER(SEARCH("không cần HP",data_survey!BX727)),
ISNUMBER(SEARCH("sư phạm",data_survey!BX727))
),3,4)))</f>
        <v>1</v>
      </c>
      <c r="R728" s="17">
        <f>data_survey!AN727</f>
        <v>0</v>
      </c>
      <c r="S728" s="17">
        <f>data_survey!AJ727</f>
        <v>0</v>
      </c>
      <c r="T728" s="17">
        <f>data_survey!AJ727</f>
        <v>0</v>
      </c>
      <c r="U728" s="17">
        <f>data_survey!CI727</f>
        <v>0</v>
      </c>
      <c r="V728" s="17">
        <f>data_survey!CG727</f>
        <v>0</v>
      </c>
      <c r="W728" s="17">
        <f>data_survey!CE727</f>
        <v>0</v>
      </c>
      <c r="X728" s="17">
        <f>data_survey!CC727</f>
        <v>1</v>
      </c>
      <c r="Y728" s="17">
        <f>data_survey!CA727</f>
        <v>0</v>
      </c>
      <c r="Z728" s="17">
        <f>data_survey!BN727</f>
        <v>5</v>
      </c>
      <c r="AA728" s="17">
        <f>data_survey!BP727</f>
        <v>1</v>
      </c>
      <c r="AB728" s="17">
        <f>data_survey!BQ727</f>
        <v>5</v>
      </c>
      <c r="AC728" s="17">
        <f>data_survey!BT727</f>
        <v>1</v>
      </c>
      <c r="AD728" s="17">
        <f>data_survey!CU727</f>
        <v>0</v>
      </c>
      <c r="AE728" s="17">
        <f>data_survey!CV727</f>
        <v>0</v>
      </c>
      <c r="AF728" s="17">
        <f>data_survey!CW727</f>
        <v>0</v>
      </c>
      <c r="AG728" s="17">
        <f>data_survey!CO727</f>
        <v>0</v>
      </c>
      <c r="AH728" s="17">
        <f>data_survey!DA727</f>
        <v>0</v>
      </c>
      <c r="AI728" s="17">
        <f>data_survey!DC727</f>
        <v>1</v>
      </c>
      <c r="AJ728" s="17">
        <f>data_survey!DQ727</f>
        <v>0</v>
      </c>
      <c r="AK728" s="17">
        <f>data_survey!DF727</f>
        <v>1</v>
      </c>
      <c r="AL728" s="17">
        <f>if(AK728=1, data_survey!DN727, 0)</f>
        <v>0.5</v>
      </c>
      <c r="AM728" s="17">
        <f>data_survey!CM727</f>
        <v>6</v>
      </c>
      <c r="AN728" s="17">
        <f>data_survey!DH727</f>
        <v>1</v>
      </c>
      <c r="AO728" s="17">
        <f>data_survey!DJ727</f>
        <v>1</v>
      </c>
      <c r="AP728" s="17">
        <f>data_survey!DL727</f>
        <v>0</v>
      </c>
      <c r="AQ728" s="17">
        <f>data_survey!BC727</f>
        <v>3</v>
      </c>
      <c r="AR728" s="17">
        <f>data_survey!BD727</f>
        <v>3</v>
      </c>
      <c r="AS728" s="17">
        <f>data_survey!BE727</f>
        <v>3</v>
      </c>
      <c r="AT728" s="17">
        <f>data_survey!BF727</f>
        <v>2</v>
      </c>
      <c r="AU728" s="17">
        <f>data_survey!BG727</f>
        <v>2</v>
      </c>
      <c r="AV728" s="17">
        <f>data_survey!BH727</f>
        <v>2</v>
      </c>
      <c r="AW728" s="17">
        <f>data_survey!BI727</f>
        <v>4</v>
      </c>
      <c r="AX728" s="17">
        <f>data_survey!AP727</f>
        <v>2</v>
      </c>
      <c r="AY728" s="17">
        <f>data_survey!AQ727</f>
        <v>4</v>
      </c>
      <c r="AZ728" s="17">
        <f>data_survey!AR727</f>
        <v>2</v>
      </c>
      <c r="BA728" s="17">
        <f>data_survey!AS727</f>
        <v>2</v>
      </c>
      <c r="BB728" s="17">
        <f>data_survey!AT727</f>
        <v>4</v>
      </c>
      <c r="BC728" s="17">
        <f>data_survey!AU727</f>
        <v>4</v>
      </c>
      <c r="BD728" s="17">
        <f>data_survey!AV727</f>
        <v>4</v>
      </c>
      <c r="BE728" s="17">
        <f>data_survey!AW727</f>
        <v>2</v>
      </c>
      <c r="BF728" s="17">
        <f>data_survey!AX727</f>
        <v>3</v>
      </c>
      <c r="BG728" s="17"/>
    </row>
    <row r="729">
      <c r="A729" s="17">
        <f>if(data_survey!C728="Nam", 0, 1)</f>
        <v>1</v>
      </c>
      <c r="B729" s="17">
        <f>IFERROR(__xludf.DUMMYFUNCTION("LET(
  t, LOWER(TRIM(data_survey!E728)),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29" s="17">
        <f>IFERROR(__xludf.DUMMYFUNCTION("LET(
  t, LOWER(TRIM(data_survey!G728)),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29" s="17">
        <f>IFERROR(__xludf.DUMMYFUNCTION("LET(
  text, LOWER(data_survey!I728),
  IFERROR(
    IFS(
      REGEXMATCH(text,""ở cùng gia đình|ở trọ cùng gia đình""), 0,
      REGEXMATCH(text,""thuê trọ""), 1,
      REGEXMATCH(text,""ở ktx""), 2,
      REGEXMATCH(text,""có nhà tại khu vực đang học|c"&amp;"ó nhà|ở riêng tại chung cư""), 3,
      REGEXMATCH(text,""ở nhà người quen""), 4
    ),
  -1)
)"),1.0)</f>
        <v>1</v>
      </c>
      <c r="E729" s="17">
        <f>IFERROR(__xludf.DUMMYFUNCTION("LET(
  t, LOWER(TRIM(data_survey!K728)),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29" s="17">
        <f>IFERROR(__xludf.DUMMYFUNCTION("LET(
  t, LOWER(TRIM(data_survey!M728)),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29" s="17">
        <f>if(data_survey!O728="Có", 1, 0)</f>
        <v>1</v>
      </c>
      <c r="H729" s="17">
        <f>if(data_survey!R728="", 0, data_survey!R728)</f>
        <v>1</v>
      </c>
      <c r="I729" s="17">
        <f>data_survey!W728</f>
        <v>40</v>
      </c>
      <c r="J729" s="17">
        <f>if(data_survey!AF728="Không áp lực", 0, if(data_survey!AF728="Có chút áp lực", 1, if(data_survey!AF728="Áp lực nhiều", 2, 3)))</f>
        <v>0</v>
      </c>
      <c r="K729" s="17">
        <f>SWITCH(data_survey!AG728,
 "Không ảnh hưởng",0,
 "Có chút ảnh hưởng",1,
 "Ảnh hưởng nhiều",2,
 "Ảnh hưởng rất nhiều",3)</f>
        <v>0</v>
      </c>
      <c r="L729" s="17">
        <f>SWITCH(data_survey!AD728,
 "Không",0,
 "Có một chút",1,
 "Rất lo lắng",2)</f>
        <v>0</v>
      </c>
      <c r="M729" s="17">
        <f>SWITCH(data_survey!AE728,
 "Không",0,
 "Có một chút",1,
 "Nhiều",2)</f>
        <v>0</v>
      </c>
      <c r="N729" s="17">
        <f>data_survey!BV728</f>
        <v>3</v>
      </c>
      <c r="O729" s="17">
        <f>SWITCH(data_survey!BY728,
 "Không",0,
 "Có",1,
 "Nhiều",2)</f>
        <v>0</v>
      </c>
      <c r="P729" s="17">
        <f>if(data_survey!BW728="Không", 0, 1)</f>
        <v>0</v>
      </c>
      <c r="Q729" s="17">
        <f>IF(OR(
ISNUMBER(SEARCH("cha",data_survey!BX728)),
ISNUMBER(SEARCH("mẹ",data_survey!BX728)),
ISNUMBER(SEARCH("ba mẹ",data_survey!BX728)),
ISNUMBER(SEARCH("bame",data_survey!BX728)),
ISNUMBER(SEARCH("gia đình",data_survey!BX728)),
ISNUMBER(SEARCH("chị",data_survey!BX728)),
ISNUMBER(SEARCH("anh",data_survey!BX728)),
ISNUMBER(SEARCH("ông bà",data_survey!BX728)),
ISNUMBER(SEARCH("giám hộ",data_survey!BX728))
),1,
IF(OR(
ISNUMBER(SEARCH("bản thân",data_survey!BX728)),
ISNUMBER(SEARCH("tự mình",data_survey!BX728)),
ISNUMBER(SEARCH("tự bản thân",data_survey!BX728)),
ISNUMBER(SEARCH("tiền đi làm",data_survey!BX728)),
ISNUMBER(SEARCH("nghiên cứu khoa học",data_survey!BX728)),
ISNUMBER(SEARCH("một nửa lo",data_survey!BX728))
),2,
IF(OR(
ISNUMBER(SEARCH("học bổng",data_survey!BX728)),
ISNUMBER(SEARCH("giảm học phí",data_survey!BX728)),
ISNUMBER(SEARCH("không cần HP",data_survey!BX728)),
ISNUMBER(SEARCH("sư phạm",data_survey!BX728))
),3,4)))</f>
        <v>1</v>
      </c>
      <c r="R729" s="17">
        <f>data_survey!AN728</f>
        <v>0</v>
      </c>
      <c r="S729" s="17">
        <f>data_survey!AJ728</f>
        <v>0</v>
      </c>
      <c r="T729" s="17">
        <f>data_survey!AJ728</f>
        <v>0</v>
      </c>
      <c r="U729" s="17">
        <f>data_survey!CI728</f>
        <v>1</v>
      </c>
      <c r="V729" s="17">
        <f>data_survey!CG728</f>
        <v>1</v>
      </c>
      <c r="W729" s="17">
        <f>data_survey!CE728</f>
        <v>1</v>
      </c>
      <c r="X729" s="17">
        <f>data_survey!CC728</f>
        <v>0</v>
      </c>
      <c r="Y729" s="17">
        <f>data_survey!CA728</f>
        <v>0</v>
      </c>
      <c r="Z729" s="17">
        <f>data_survey!BN728</f>
        <v>3</v>
      </c>
      <c r="AA729" s="17">
        <f>data_survey!BP728</f>
        <v>0</v>
      </c>
      <c r="AB729" s="17">
        <f>data_survey!BQ728</f>
        <v>4</v>
      </c>
      <c r="AC729" s="17">
        <f>data_survey!BT728</f>
        <v>0</v>
      </c>
      <c r="AD729" s="17">
        <f>data_survey!CU728</f>
        <v>0</v>
      </c>
      <c r="AE729" s="17">
        <f>data_survey!CV728</f>
        <v>0</v>
      </c>
      <c r="AF729" s="17">
        <f>data_survey!CW728</f>
        <v>0</v>
      </c>
      <c r="AG729" s="17">
        <f>data_survey!CO728</f>
        <v>0</v>
      </c>
      <c r="AH729" s="17">
        <f>data_survey!DA728</f>
        <v>0</v>
      </c>
      <c r="AI729" s="17">
        <f>data_survey!DC728</f>
        <v>0</v>
      </c>
      <c r="AJ729" s="17">
        <f>data_survey!DQ728</f>
        <v>0</v>
      </c>
      <c r="AK729" s="17">
        <f>data_survey!DF728</f>
        <v>0</v>
      </c>
      <c r="AL729" s="17">
        <f>if(AK729=1, data_survey!DN728, 0)</f>
        <v>0</v>
      </c>
      <c r="AM729" s="17">
        <f>data_survey!CM728</f>
        <v>0</v>
      </c>
      <c r="AN729" s="17">
        <f>data_survey!DH728</f>
        <v>1</v>
      </c>
      <c r="AO729" s="17">
        <f>data_survey!DJ728</f>
        <v>0</v>
      </c>
      <c r="AP729" s="17">
        <f>data_survey!DL728</f>
        <v>0</v>
      </c>
      <c r="AQ729" s="17">
        <f>data_survey!BC728</f>
        <v>2</v>
      </c>
      <c r="AR729" s="17">
        <f>data_survey!BD728</f>
        <v>2</v>
      </c>
      <c r="AS729" s="17">
        <f>data_survey!BE728</f>
        <v>2</v>
      </c>
      <c r="AT729" s="17">
        <f>data_survey!BF728</f>
        <v>2</v>
      </c>
      <c r="AU729" s="17">
        <f>data_survey!BG728</f>
        <v>2</v>
      </c>
      <c r="AV729" s="17">
        <f>data_survey!BH728</f>
        <v>2</v>
      </c>
      <c r="AW729" s="17">
        <f>data_survey!BI728</f>
        <v>2</v>
      </c>
      <c r="AX729" s="17">
        <f>data_survey!AP728</f>
        <v>2</v>
      </c>
      <c r="AY729" s="17">
        <f>data_survey!AQ728</f>
        <v>2</v>
      </c>
      <c r="AZ729" s="17">
        <f>data_survey!AR728</f>
        <v>2</v>
      </c>
      <c r="BA729" s="17">
        <f>data_survey!AS728</f>
        <v>2</v>
      </c>
      <c r="BB729" s="17">
        <f>data_survey!AT728</f>
        <v>2</v>
      </c>
      <c r="BC729" s="17">
        <f>data_survey!AU728</f>
        <v>2</v>
      </c>
      <c r="BD729" s="17">
        <f>data_survey!AV728</f>
        <v>2</v>
      </c>
      <c r="BE729" s="17">
        <f>data_survey!AW728</f>
        <v>2</v>
      </c>
      <c r="BF729" s="17">
        <f>data_survey!AX728</f>
        <v>2</v>
      </c>
      <c r="BG729" s="17"/>
    </row>
    <row r="730">
      <c r="A730" s="17">
        <f>if(data_survey!C729="Nam", 0, 1)</f>
        <v>1</v>
      </c>
      <c r="B730" s="17">
        <f>IFERROR(__xludf.DUMMYFUNCTION("LET(
  t, LOWER(TRIM(data_survey!E729)),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30" s="17">
        <f>IFERROR(__xludf.DUMMYFUNCTION("LET(
  t, LOWER(TRIM(data_survey!G729)),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30" s="17">
        <f>IFERROR(__xludf.DUMMYFUNCTION("LET(
  text, LOWER(data_survey!I729),
  IFERROR(
    IFS(
      REGEXMATCH(text,""ở cùng gia đình|ở trọ cùng gia đình""), 0,
      REGEXMATCH(text,""thuê trọ""), 1,
      REGEXMATCH(text,""ở ktx""), 2,
      REGEXMATCH(text,""có nhà tại khu vực đang học|c"&amp;"ó nhà|ở riêng tại chung cư""), 3,
      REGEXMATCH(text,""ở nhà người quen""), 4
    ),
  -1)
)"),0.0)</f>
        <v>0</v>
      </c>
      <c r="E730" s="17">
        <f>IFERROR(__xludf.DUMMYFUNCTION("LET(
  t, LOWER(TRIM(data_survey!K729)),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30" s="17">
        <f>IFERROR(__xludf.DUMMYFUNCTION("LET(
  t, LOWER(TRIM(data_survey!M729)),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30" s="17">
        <f>if(data_survey!O729="Có", 1, 0)</f>
        <v>0</v>
      </c>
      <c r="H730" s="17">
        <f>if(data_survey!R729="", 0, data_survey!R729)</f>
        <v>0</v>
      </c>
      <c r="I730" s="17">
        <f>data_survey!W729</f>
        <v>0</v>
      </c>
      <c r="J730" s="17">
        <f>if(data_survey!AF729="Không áp lực", 0, if(data_survey!AF729="Có chút áp lực", 1, if(data_survey!AF729="Áp lực nhiều", 2, 3)))</f>
        <v>1</v>
      </c>
      <c r="K730" s="17">
        <f>SWITCH(data_survey!AG729,
 "Không ảnh hưởng",0,
 "Có chút ảnh hưởng",1,
 "Ảnh hưởng nhiều",2,
 "Ảnh hưởng rất nhiều",3)</f>
        <v>2</v>
      </c>
      <c r="L730" s="17">
        <f>SWITCH(data_survey!AD729,
 "Không",0,
 "Có một chút",1,
 "Rất lo lắng",2)</f>
        <v>1</v>
      </c>
      <c r="M730" s="17">
        <f>SWITCH(data_survey!AE729,
 "Không",0,
 "Có một chút",1,
 "Nhiều",2)</f>
        <v>0</v>
      </c>
      <c r="N730" s="17">
        <f>data_survey!BV729</f>
        <v>2</v>
      </c>
      <c r="O730" s="17">
        <f>SWITCH(data_survey!BY729,
 "Không",0,
 "Có",1,
 "Nhiều",2)</f>
        <v>1</v>
      </c>
      <c r="P730" s="17">
        <f>if(data_survey!BW729="Không", 0, 1)</f>
        <v>1</v>
      </c>
      <c r="Q730" s="17">
        <f>IF(OR(
ISNUMBER(SEARCH("cha",data_survey!BX729)),
ISNUMBER(SEARCH("mẹ",data_survey!BX729)),
ISNUMBER(SEARCH("ba mẹ",data_survey!BX729)),
ISNUMBER(SEARCH("bame",data_survey!BX729)),
ISNUMBER(SEARCH("gia đình",data_survey!BX729)),
ISNUMBER(SEARCH("chị",data_survey!BX729)),
ISNUMBER(SEARCH("anh",data_survey!BX729)),
ISNUMBER(SEARCH("ông bà",data_survey!BX729)),
ISNUMBER(SEARCH("giám hộ",data_survey!BX729))
),1,
IF(OR(
ISNUMBER(SEARCH("bản thân",data_survey!BX729)),
ISNUMBER(SEARCH("tự mình",data_survey!BX729)),
ISNUMBER(SEARCH("tự bản thân",data_survey!BX729)),
ISNUMBER(SEARCH("tiền đi làm",data_survey!BX729)),
ISNUMBER(SEARCH("nghiên cứu khoa học",data_survey!BX729)),
ISNUMBER(SEARCH("một nửa lo",data_survey!BX729))
),2,
IF(OR(
ISNUMBER(SEARCH("học bổng",data_survey!BX729)),
ISNUMBER(SEARCH("giảm học phí",data_survey!BX729)),
ISNUMBER(SEARCH("không cần HP",data_survey!BX729)),
ISNUMBER(SEARCH("sư phạm",data_survey!BX729))
),3,4)))</f>
        <v>1</v>
      </c>
      <c r="R730" s="17">
        <f>data_survey!AN729</f>
        <v>0</v>
      </c>
      <c r="S730" s="17">
        <f>data_survey!AJ729</f>
        <v>4</v>
      </c>
      <c r="T730" s="17">
        <f>data_survey!AJ729</f>
        <v>4</v>
      </c>
      <c r="U730" s="17">
        <f>data_survey!CI729</f>
        <v>0</v>
      </c>
      <c r="V730" s="17">
        <f>data_survey!CG729</f>
        <v>1</v>
      </c>
      <c r="W730" s="17">
        <f>data_survey!CE729</f>
        <v>1</v>
      </c>
      <c r="X730" s="17">
        <f>data_survey!CC729</f>
        <v>1</v>
      </c>
      <c r="Y730" s="17">
        <f>data_survey!CA729</f>
        <v>1</v>
      </c>
      <c r="Z730" s="17">
        <f>data_survey!BN729</f>
        <v>1</v>
      </c>
      <c r="AA730" s="17">
        <f>data_survey!BP729</f>
        <v>0</v>
      </c>
      <c r="AB730" s="17">
        <f>data_survey!BQ729</f>
        <v>3</v>
      </c>
      <c r="AC730" s="17">
        <f>data_survey!BT729</f>
        <v>1</v>
      </c>
      <c r="AD730" s="17">
        <f>data_survey!CU729</f>
        <v>0</v>
      </c>
      <c r="AE730" s="17">
        <f>data_survey!CV729</f>
        <v>0</v>
      </c>
      <c r="AF730" s="17">
        <f>data_survey!CW729</f>
        <v>0</v>
      </c>
      <c r="AG730" s="17">
        <f>data_survey!CO729</f>
        <v>1</v>
      </c>
      <c r="AH730" s="17">
        <f>data_survey!DA729</f>
        <v>1</v>
      </c>
      <c r="AI730" s="17">
        <f>data_survey!DC729</f>
        <v>0</v>
      </c>
      <c r="AJ730" s="17">
        <f>data_survey!DQ729</f>
        <v>0</v>
      </c>
      <c r="AK730" s="17">
        <f>data_survey!DF729</f>
        <v>0</v>
      </c>
      <c r="AL730" s="17">
        <f>if(AK730=1, data_survey!DN729, 0)</f>
        <v>0</v>
      </c>
      <c r="AM730" s="17">
        <f>data_survey!CM729</f>
        <v>6</v>
      </c>
      <c r="AN730" s="17">
        <f>data_survey!DH729</f>
        <v>1</v>
      </c>
      <c r="AO730" s="17">
        <f>data_survey!DJ729</f>
        <v>1</v>
      </c>
      <c r="AP730" s="17">
        <f>data_survey!DL729</f>
        <v>1</v>
      </c>
      <c r="AQ730" s="17">
        <f>data_survey!BC729</f>
        <v>2</v>
      </c>
      <c r="AR730" s="17">
        <f>data_survey!BD729</f>
        <v>1</v>
      </c>
      <c r="AS730" s="17">
        <f>data_survey!BE729</f>
        <v>2</v>
      </c>
      <c r="AT730" s="17">
        <f>data_survey!BF729</f>
        <v>1</v>
      </c>
      <c r="AU730" s="17">
        <f>data_survey!BG729</f>
        <v>2</v>
      </c>
      <c r="AV730" s="17">
        <f>data_survey!BH729</f>
        <v>1</v>
      </c>
      <c r="AW730" s="17">
        <f>data_survey!BI729</f>
        <v>1</v>
      </c>
      <c r="AX730" s="17">
        <f>data_survey!AP729</f>
        <v>3</v>
      </c>
      <c r="AY730" s="17">
        <f>data_survey!AQ729</f>
        <v>2</v>
      </c>
      <c r="AZ730" s="17">
        <f>data_survey!AR729</f>
        <v>3</v>
      </c>
      <c r="BA730" s="17">
        <f>data_survey!AS729</f>
        <v>3</v>
      </c>
      <c r="BB730" s="17">
        <f>data_survey!AT729</f>
        <v>4</v>
      </c>
      <c r="BC730" s="17">
        <f>data_survey!AU729</f>
        <v>2</v>
      </c>
      <c r="BD730" s="17">
        <f>data_survey!AV729</f>
        <v>2</v>
      </c>
      <c r="BE730" s="17">
        <f>data_survey!AW729</f>
        <v>3</v>
      </c>
      <c r="BF730" s="17">
        <f>data_survey!AX729</f>
        <v>1</v>
      </c>
      <c r="BG730" s="17"/>
    </row>
    <row r="731">
      <c r="A731" s="17">
        <f>if(data_survey!C730="Nam", 0, 1)</f>
        <v>1</v>
      </c>
      <c r="B731" s="17">
        <f>IFERROR(__xludf.DUMMYFUNCTION("LET(
  t, LOWER(TRIM(data_survey!E730)),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31" s="17">
        <f>IFERROR(__xludf.DUMMYFUNCTION("LET(
  t, LOWER(TRIM(data_survey!G730)),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31" s="17">
        <f>IFERROR(__xludf.DUMMYFUNCTION("LET(
  text, LOWER(data_survey!I730),
  IFERROR(
    IFS(
      REGEXMATCH(text,""ở cùng gia đình|ở trọ cùng gia đình""), 0,
      REGEXMATCH(text,""thuê trọ""), 1,
      REGEXMATCH(text,""ở ktx""), 2,
      REGEXMATCH(text,""có nhà tại khu vực đang học|c"&amp;"ó nhà|ở riêng tại chung cư""), 3,
      REGEXMATCH(text,""ở nhà người quen""), 4
    ),
  -1)
)"),1.0)</f>
        <v>1</v>
      </c>
      <c r="E731" s="17">
        <f>IFERROR(__xludf.DUMMYFUNCTION("LET(
  t, LOWER(TRIM(data_survey!K730)),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31" s="17">
        <f>IFERROR(__xludf.DUMMYFUNCTION("LET(
  t, LOWER(TRIM(data_survey!M730)),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31" s="17">
        <f>if(data_survey!O730="Có", 1, 0)</f>
        <v>0</v>
      </c>
      <c r="H731" s="17">
        <f>if(data_survey!R730="", 0, data_survey!R730)</f>
        <v>0</v>
      </c>
      <c r="I731" s="17">
        <f>data_survey!W730</f>
        <v>0</v>
      </c>
      <c r="J731" s="17">
        <f>if(data_survey!AF730="Không áp lực", 0, if(data_survey!AF730="Có chút áp lực", 1, if(data_survey!AF730="Áp lực nhiều", 2, 3)))</f>
        <v>2</v>
      </c>
      <c r="K731" s="17">
        <f>SWITCH(data_survey!AG730,
 "Không ảnh hưởng",0,
 "Có chút ảnh hưởng",1,
 "Ảnh hưởng nhiều",2,
 "Ảnh hưởng rất nhiều",3)</f>
        <v>1</v>
      </c>
      <c r="L731" s="17">
        <f>SWITCH(data_survey!AD730,
 "Không",0,
 "Có một chút",1,
 "Rất lo lắng",2)</f>
        <v>2</v>
      </c>
      <c r="M731" s="17">
        <f>SWITCH(data_survey!AE730,
 "Không",0,
 "Có một chút",1,
 "Nhiều",2)</f>
        <v>1</v>
      </c>
      <c r="N731" s="17">
        <f>data_survey!BV730</f>
        <v>3</v>
      </c>
      <c r="O731" s="17">
        <f>SWITCH(data_survey!BY730,
 "Không",0,
 "Có",1,
 "Nhiều",2)</f>
        <v>1</v>
      </c>
      <c r="P731" s="17">
        <f>if(data_survey!BW730="Không", 0, 1)</f>
        <v>1</v>
      </c>
      <c r="Q731" s="17">
        <f>IF(OR(
ISNUMBER(SEARCH("cha",data_survey!BX730)),
ISNUMBER(SEARCH("mẹ",data_survey!BX730)),
ISNUMBER(SEARCH("ba mẹ",data_survey!BX730)),
ISNUMBER(SEARCH("bame",data_survey!BX730)),
ISNUMBER(SEARCH("gia đình",data_survey!BX730)),
ISNUMBER(SEARCH("chị",data_survey!BX730)),
ISNUMBER(SEARCH("anh",data_survey!BX730)),
ISNUMBER(SEARCH("ông bà",data_survey!BX730)),
ISNUMBER(SEARCH("giám hộ",data_survey!BX730))
),1,
IF(OR(
ISNUMBER(SEARCH("bản thân",data_survey!BX730)),
ISNUMBER(SEARCH("tự mình",data_survey!BX730)),
ISNUMBER(SEARCH("tự bản thân",data_survey!BX730)),
ISNUMBER(SEARCH("tiền đi làm",data_survey!BX730)),
ISNUMBER(SEARCH("nghiên cứu khoa học",data_survey!BX730)),
ISNUMBER(SEARCH("một nửa lo",data_survey!BX730))
),2,
IF(OR(
ISNUMBER(SEARCH("học bổng",data_survey!BX730)),
ISNUMBER(SEARCH("giảm học phí",data_survey!BX730)),
ISNUMBER(SEARCH("không cần HP",data_survey!BX730)),
ISNUMBER(SEARCH("sư phạm",data_survey!BX730))
),3,4)))</f>
        <v>1</v>
      </c>
      <c r="R731" s="17">
        <f>data_survey!AN730</f>
        <v>2</v>
      </c>
      <c r="S731" s="17">
        <f>data_survey!AJ730</f>
        <v>3</v>
      </c>
      <c r="T731" s="17">
        <f>data_survey!AJ730</f>
        <v>3</v>
      </c>
      <c r="U731" s="17">
        <f>data_survey!CI730</f>
        <v>2</v>
      </c>
      <c r="V731" s="17">
        <f>data_survey!CG730</f>
        <v>2</v>
      </c>
      <c r="W731" s="17">
        <f>data_survey!CE730</f>
        <v>2</v>
      </c>
      <c r="X731" s="17">
        <f>data_survey!CC730</f>
        <v>1</v>
      </c>
      <c r="Y731" s="17">
        <f>data_survey!CA730</f>
        <v>1</v>
      </c>
      <c r="Z731" s="17">
        <f>data_survey!BN730</f>
        <v>5</v>
      </c>
      <c r="AA731" s="17">
        <f>data_survey!BP730</f>
        <v>1</v>
      </c>
      <c r="AB731" s="17">
        <f>data_survey!BQ730</f>
        <v>4</v>
      </c>
      <c r="AC731" s="17">
        <f>data_survey!BT730</f>
        <v>1</v>
      </c>
      <c r="AD731" s="17">
        <f>data_survey!CU730</f>
        <v>1</v>
      </c>
      <c r="AE731" s="17">
        <f>data_survey!CV730</f>
        <v>1</v>
      </c>
      <c r="AF731" s="17">
        <f>data_survey!CW730</f>
        <v>0</v>
      </c>
      <c r="AG731" s="17">
        <f>data_survey!CO730</f>
        <v>1</v>
      </c>
      <c r="AH731" s="17">
        <f>data_survey!DA730</f>
        <v>0</v>
      </c>
      <c r="AI731" s="17">
        <f>data_survey!DC730</f>
        <v>0</v>
      </c>
      <c r="AJ731" s="17">
        <f>data_survey!DQ730</f>
        <v>0</v>
      </c>
      <c r="AK731" s="17">
        <f>data_survey!DF730</f>
        <v>1</v>
      </c>
      <c r="AL731" s="17">
        <f>if(AK731=1, data_survey!DN730, 0)</f>
        <v>1.5</v>
      </c>
      <c r="AM731" s="17">
        <f>data_survey!CM730</f>
        <v>6</v>
      </c>
      <c r="AN731" s="17">
        <f>data_survey!DH730</f>
        <v>1</v>
      </c>
      <c r="AO731" s="17">
        <f>data_survey!DJ730</f>
        <v>1</v>
      </c>
      <c r="AP731" s="17">
        <f>data_survey!DL730</f>
        <v>1</v>
      </c>
      <c r="AQ731" s="17">
        <f>data_survey!BC730</f>
        <v>3</v>
      </c>
      <c r="AR731" s="17">
        <f>data_survey!BD730</f>
        <v>4</v>
      </c>
      <c r="AS731" s="17">
        <f>data_survey!BE730</f>
        <v>4</v>
      </c>
      <c r="AT731" s="17">
        <f>data_survey!BF730</f>
        <v>3</v>
      </c>
      <c r="AU731" s="17">
        <f>data_survey!BG730</f>
        <v>4</v>
      </c>
      <c r="AV731" s="17">
        <f>data_survey!BH730</f>
        <v>2</v>
      </c>
      <c r="AW731" s="17">
        <f>data_survey!BI730</f>
        <v>3</v>
      </c>
      <c r="AX731" s="17">
        <f>data_survey!AP730</f>
        <v>3</v>
      </c>
      <c r="AY731" s="17">
        <f>data_survey!AQ730</f>
        <v>2</v>
      </c>
      <c r="AZ731" s="17">
        <f>data_survey!AR730</f>
        <v>3</v>
      </c>
      <c r="BA731" s="17">
        <f>data_survey!AS730</f>
        <v>3</v>
      </c>
      <c r="BB731" s="17">
        <f>data_survey!AT730</f>
        <v>3</v>
      </c>
      <c r="BC731" s="17">
        <f>data_survey!AU730</f>
        <v>3</v>
      </c>
      <c r="BD731" s="17">
        <f>data_survey!AV730</f>
        <v>4</v>
      </c>
      <c r="BE731" s="17">
        <f>data_survey!AW730</f>
        <v>2</v>
      </c>
      <c r="BF731" s="17">
        <f>data_survey!AX730</f>
        <v>1</v>
      </c>
      <c r="BG731" s="17"/>
    </row>
    <row r="732">
      <c r="A732" s="17">
        <f>if(data_survey!C731="Nam", 0, 1)</f>
        <v>1</v>
      </c>
      <c r="B732" s="17">
        <f>IFERROR(__xludf.DUMMYFUNCTION("LET(
  t, LOWER(TRIM(data_survey!E731)),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32" s="17">
        <f>IFERROR(__xludf.DUMMYFUNCTION("LET(
  t, LOWER(TRIM(data_survey!G731)),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32" s="17">
        <f>IFERROR(__xludf.DUMMYFUNCTION("LET(
  text, LOWER(data_survey!I731),
  IFERROR(
    IFS(
      REGEXMATCH(text,""ở cùng gia đình|ở trọ cùng gia đình""), 0,
      REGEXMATCH(text,""thuê trọ""), 1,
      REGEXMATCH(text,""ở ktx""), 2,
      REGEXMATCH(text,""có nhà tại khu vực đang học|c"&amp;"ó nhà|ở riêng tại chung cư""), 3,
      REGEXMATCH(text,""ở nhà người quen""), 4
    ),
  -1)
)"),1.0)</f>
        <v>1</v>
      </c>
      <c r="E732" s="17">
        <f>IFERROR(__xludf.DUMMYFUNCTION("LET(
  t, LOWER(TRIM(data_survey!K731)),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32" s="17">
        <f>IFERROR(__xludf.DUMMYFUNCTION("LET(
  t, LOWER(TRIM(data_survey!M731)),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32" s="17">
        <f>if(data_survey!O731="Có", 1, 0)</f>
        <v>1</v>
      </c>
      <c r="H732" s="17">
        <f>if(data_survey!R731="", 0, data_survey!R731)</f>
        <v>2</v>
      </c>
      <c r="I732" s="17">
        <f>data_survey!W731</f>
        <v>15</v>
      </c>
      <c r="J732" s="17">
        <f>if(data_survey!AF731="Không áp lực", 0, if(data_survey!AF731="Có chút áp lực", 1, if(data_survey!AF731="Áp lực nhiều", 2, 3)))</f>
        <v>3</v>
      </c>
      <c r="K732" s="17">
        <f>SWITCH(data_survey!AG731,
 "Không ảnh hưởng",0,
 "Có chút ảnh hưởng",1,
 "Ảnh hưởng nhiều",2,
 "Ảnh hưởng rất nhiều",3)</f>
        <v>1</v>
      </c>
      <c r="L732" s="17">
        <f>SWITCH(data_survey!AD731,
 "Không",0,
 "Có một chút",1,
 "Rất lo lắng",2)</f>
        <v>2</v>
      </c>
      <c r="M732" s="17">
        <f>SWITCH(data_survey!AE731,
 "Không",0,
 "Có một chút",1,
 "Nhiều",2)</f>
        <v>1</v>
      </c>
      <c r="N732" s="17">
        <f>data_survey!BV731</f>
        <v>4</v>
      </c>
      <c r="O732" s="17">
        <f>SWITCH(data_survey!BY731,
 "Không",0,
 "Có",1,
 "Nhiều",2)</f>
        <v>1</v>
      </c>
      <c r="P732" s="17">
        <f>if(data_survey!BW731="Không", 0, 1)</f>
        <v>1</v>
      </c>
      <c r="Q732" s="17">
        <f>IF(OR(
ISNUMBER(SEARCH("cha",data_survey!BX731)),
ISNUMBER(SEARCH("mẹ",data_survey!BX731)),
ISNUMBER(SEARCH("ba mẹ",data_survey!BX731)),
ISNUMBER(SEARCH("bame",data_survey!BX731)),
ISNUMBER(SEARCH("gia đình",data_survey!BX731)),
ISNUMBER(SEARCH("chị",data_survey!BX731)),
ISNUMBER(SEARCH("anh",data_survey!BX731)),
ISNUMBER(SEARCH("ông bà",data_survey!BX731)),
ISNUMBER(SEARCH("giám hộ",data_survey!BX731))
),1,
IF(OR(
ISNUMBER(SEARCH("bản thân",data_survey!BX731)),
ISNUMBER(SEARCH("tự mình",data_survey!BX731)),
ISNUMBER(SEARCH("tự bản thân",data_survey!BX731)),
ISNUMBER(SEARCH("tiền đi làm",data_survey!BX731)),
ISNUMBER(SEARCH("nghiên cứu khoa học",data_survey!BX731)),
ISNUMBER(SEARCH("một nửa lo",data_survey!BX731))
),2,
IF(OR(
ISNUMBER(SEARCH("học bổng",data_survey!BX731)),
ISNUMBER(SEARCH("giảm học phí",data_survey!BX731)),
ISNUMBER(SEARCH("không cần HP",data_survey!BX731)),
ISNUMBER(SEARCH("sư phạm",data_survey!BX731))
),3,4)))</f>
        <v>4</v>
      </c>
      <c r="R732" s="17">
        <f>data_survey!AN731</f>
        <v>0</v>
      </c>
      <c r="S732" s="17">
        <f>data_survey!AJ731</f>
        <v>0</v>
      </c>
      <c r="T732" s="17">
        <f>data_survey!AJ731</f>
        <v>0</v>
      </c>
      <c r="U732" s="17">
        <f>data_survey!CI731</f>
        <v>0</v>
      </c>
      <c r="V732" s="17">
        <f>data_survey!CG731</f>
        <v>1</v>
      </c>
      <c r="W732" s="17">
        <f>data_survey!CE731</f>
        <v>1</v>
      </c>
      <c r="X732" s="17">
        <f>data_survey!CC731</f>
        <v>2</v>
      </c>
      <c r="Y732" s="17">
        <f>data_survey!CA731</f>
        <v>1</v>
      </c>
      <c r="Z732" s="17">
        <f>data_survey!BN731</f>
        <v>1</v>
      </c>
      <c r="AA732" s="17">
        <f>data_survey!BP731</f>
        <v>0</v>
      </c>
      <c r="AB732" s="17">
        <f>data_survey!BQ731</f>
        <v>1</v>
      </c>
      <c r="AC732" s="17">
        <f>data_survey!BT731</f>
        <v>1</v>
      </c>
      <c r="AD732" s="17">
        <f>data_survey!CU731</f>
        <v>1</v>
      </c>
      <c r="AE732" s="17">
        <f>data_survey!CV731</f>
        <v>1</v>
      </c>
      <c r="AF732" s="17">
        <f>data_survey!CW731</f>
        <v>1</v>
      </c>
      <c r="AG732" s="17">
        <f>data_survey!CO731</f>
        <v>0</v>
      </c>
      <c r="AH732" s="17">
        <f>data_survey!DA731</f>
        <v>1</v>
      </c>
      <c r="AI732" s="17">
        <f>data_survey!DC731</f>
        <v>1</v>
      </c>
      <c r="AJ732" s="17">
        <f>data_survey!DQ731</f>
        <v>0</v>
      </c>
      <c r="AK732" s="17">
        <f>data_survey!DF731</f>
        <v>1</v>
      </c>
      <c r="AL732" s="17">
        <f>if(AK732=1, data_survey!DN731, 0)</f>
        <v>2.5</v>
      </c>
      <c r="AM732" s="17">
        <f>data_survey!CM731</f>
        <v>0.75</v>
      </c>
      <c r="AN732" s="17">
        <f>data_survey!DH731</f>
        <v>1</v>
      </c>
      <c r="AO732" s="17">
        <f>data_survey!DJ731</f>
        <v>1</v>
      </c>
      <c r="AP732" s="17">
        <f>data_survey!DL731</f>
        <v>1</v>
      </c>
      <c r="AQ732" s="17">
        <f>data_survey!BC731</f>
        <v>3</v>
      </c>
      <c r="AR732" s="17">
        <f>data_survey!BD731</f>
        <v>1</v>
      </c>
      <c r="AS732" s="17">
        <f>data_survey!BE731</f>
        <v>2</v>
      </c>
      <c r="AT732" s="17">
        <f>data_survey!BF731</f>
        <v>2</v>
      </c>
      <c r="AU732" s="17">
        <f>data_survey!BG731</f>
        <v>3</v>
      </c>
      <c r="AV732" s="17">
        <f>data_survey!BH731</f>
        <v>1</v>
      </c>
      <c r="AW732" s="17">
        <f>data_survey!BI731</f>
        <v>1</v>
      </c>
      <c r="AX732" s="17">
        <f>data_survey!AP731</f>
        <v>2</v>
      </c>
      <c r="AY732" s="17">
        <f>data_survey!AQ731</f>
        <v>3</v>
      </c>
      <c r="AZ732" s="17">
        <f>data_survey!AR731</f>
        <v>3</v>
      </c>
      <c r="BA732" s="17">
        <f>data_survey!AS731</f>
        <v>3</v>
      </c>
      <c r="BB732" s="17">
        <f>data_survey!AT731</f>
        <v>3</v>
      </c>
      <c r="BC732" s="17">
        <f>data_survey!AU731</f>
        <v>1</v>
      </c>
      <c r="BD732" s="17">
        <f>data_survey!AV731</f>
        <v>3</v>
      </c>
      <c r="BE732" s="17">
        <f>data_survey!AW731</f>
        <v>1</v>
      </c>
      <c r="BF732" s="17">
        <f>data_survey!AX731</f>
        <v>4</v>
      </c>
      <c r="BG732" s="17"/>
    </row>
    <row r="733">
      <c r="A733" s="17">
        <f>if(data_survey!C732="Nam", 0, 1)</f>
        <v>1</v>
      </c>
      <c r="B733" s="17">
        <f>IFERROR(__xludf.DUMMYFUNCTION("LET(
  t, LOWER(TRIM(data_survey!E732)),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33" s="17">
        <f>IFERROR(__xludf.DUMMYFUNCTION("LET(
  t, LOWER(TRIM(data_survey!G732)),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33" s="17">
        <f>IFERROR(__xludf.DUMMYFUNCTION("LET(
  text, LOWER(data_survey!I732),
  IFERROR(
    IFS(
      REGEXMATCH(text,""ở cùng gia đình|ở trọ cùng gia đình""), 0,
      REGEXMATCH(text,""thuê trọ""), 1,
      REGEXMATCH(text,""ở ktx""), 2,
      REGEXMATCH(text,""có nhà tại khu vực đang học|c"&amp;"ó nhà|ở riêng tại chung cư""), 3,
      REGEXMATCH(text,""ở nhà người quen""), 4
    ),
  -1)
)"),1.0)</f>
        <v>1</v>
      </c>
      <c r="E733" s="17">
        <f>IFERROR(__xludf.DUMMYFUNCTION("LET(
  t, LOWER(TRIM(data_survey!K732)),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33" s="17">
        <f>IFERROR(__xludf.DUMMYFUNCTION("LET(
  t, LOWER(TRIM(data_survey!M732)),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33" s="17">
        <f>if(data_survey!O732="Có", 1, 0)</f>
        <v>0</v>
      </c>
      <c r="H733" s="17">
        <f>if(data_survey!R732="", 0, data_survey!R732)</f>
        <v>0</v>
      </c>
      <c r="I733" s="17">
        <f>data_survey!W732</f>
        <v>0</v>
      </c>
      <c r="J733" s="17">
        <f>if(data_survey!AF732="Không áp lực", 0, if(data_survey!AF732="Có chút áp lực", 1, if(data_survey!AF732="Áp lực nhiều", 2, 3)))</f>
        <v>3</v>
      </c>
      <c r="K733" s="17">
        <f>SWITCH(data_survey!AG732,
 "Không ảnh hưởng",0,
 "Có chút ảnh hưởng",1,
 "Ảnh hưởng nhiều",2,
 "Ảnh hưởng rất nhiều",3)</f>
        <v>2</v>
      </c>
      <c r="L733" s="17">
        <f>SWITCH(data_survey!AD732,
 "Không",0,
 "Có một chút",1,
 "Rất lo lắng",2)</f>
        <v>2</v>
      </c>
      <c r="M733" s="17">
        <f>SWITCH(data_survey!AE732,
 "Không",0,
 "Có một chút",1,
 "Nhiều",2)</f>
        <v>1</v>
      </c>
      <c r="N733" s="17">
        <f>data_survey!BV732</f>
        <v>2</v>
      </c>
      <c r="O733" s="17">
        <f>SWITCH(data_survey!BY732,
 "Không",0,
 "Có",1,
 "Nhiều",2)</f>
        <v>1</v>
      </c>
      <c r="P733" s="17">
        <f>if(data_survey!BW732="Không", 0, 1)</f>
        <v>1</v>
      </c>
      <c r="Q733" s="17">
        <f>IF(OR(
ISNUMBER(SEARCH("cha",data_survey!BX732)),
ISNUMBER(SEARCH("mẹ",data_survey!BX732)),
ISNUMBER(SEARCH("ba mẹ",data_survey!BX732)),
ISNUMBER(SEARCH("bame",data_survey!BX732)),
ISNUMBER(SEARCH("gia đình",data_survey!BX732)),
ISNUMBER(SEARCH("chị",data_survey!BX732)),
ISNUMBER(SEARCH("anh",data_survey!BX732)),
ISNUMBER(SEARCH("ông bà",data_survey!BX732)),
ISNUMBER(SEARCH("giám hộ",data_survey!BX732))
),1,
IF(OR(
ISNUMBER(SEARCH("bản thân",data_survey!BX732)),
ISNUMBER(SEARCH("tự mình",data_survey!BX732)),
ISNUMBER(SEARCH("tự bản thân",data_survey!BX732)),
ISNUMBER(SEARCH("tiền đi làm",data_survey!BX732)),
ISNUMBER(SEARCH("nghiên cứu khoa học",data_survey!BX732)),
ISNUMBER(SEARCH("một nửa lo",data_survey!BX732))
),2,
IF(OR(
ISNUMBER(SEARCH("học bổng",data_survey!BX732)),
ISNUMBER(SEARCH("giảm học phí",data_survey!BX732)),
ISNUMBER(SEARCH("không cần HP",data_survey!BX732)),
ISNUMBER(SEARCH("sư phạm",data_survey!BX732))
),3,4)))</f>
        <v>1</v>
      </c>
      <c r="R733" s="17">
        <f>data_survey!AN732</f>
        <v>0</v>
      </c>
      <c r="S733" s="17">
        <f>data_survey!AJ732</f>
        <v>2</v>
      </c>
      <c r="T733" s="17">
        <f>data_survey!AJ732</f>
        <v>2</v>
      </c>
      <c r="U733" s="17">
        <f>data_survey!CI732</f>
        <v>1</v>
      </c>
      <c r="V733" s="17">
        <f>data_survey!CG732</f>
        <v>2</v>
      </c>
      <c r="W733" s="17">
        <f>data_survey!CE732</f>
        <v>1</v>
      </c>
      <c r="X733" s="17">
        <f>data_survey!CC732</f>
        <v>2</v>
      </c>
      <c r="Y733" s="17">
        <f>data_survey!CA732</f>
        <v>1</v>
      </c>
      <c r="Z733" s="17">
        <f>data_survey!BN732</f>
        <v>1</v>
      </c>
      <c r="AA733" s="17">
        <f>data_survey!BP732</f>
        <v>0</v>
      </c>
      <c r="AB733" s="17">
        <f>data_survey!BQ732</f>
        <v>2</v>
      </c>
      <c r="AC733" s="17">
        <f>data_survey!BT732</f>
        <v>0</v>
      </c>
      <c r="AD733" s="17">
        <f>data_survey!CU732</f>
        <v>0</v>
      </c>
      <c r="AE733" s="17">
        <f>data_survey!CV732</f>
        <v>1</v>
      </c>
      <c r="AF733" s="17">
        <f>data_survey!CW732</f>
        <v>1</v>
      </c>
      <c r="AG733" s="17">
        <f>data_survey!CO732</f>
        <v>1</v>
      </c>
      <c r="AH733" s="17">
        <f>data_survey!DA732</f>
        <v>0</v>
      </c>
      <c r="AI733" s="17">
        <f>data_survey!DC732</f>
        <v>1</v>
      </c>
      <c r="AJ733" s="17">
        <f>data_survey!DQ732</f>
        <v>0</v>
      </c>
      <c r="AK733" s="17">
        <f>data_survey!DF732</f>
        <v>0</v>
      </c>
      <c r="AL733" s="17">
        <f>if(AK733=1, data_survey!DN732, 0)</f>
        <v>0</v>
      </c>
      <c r="AM733" s="17">
        <f>data_survey!CM732</f>
        <v>6</v>
      </c>
      <c r="AN733" s="17">
        <f>data_survey!DH732</f>
        <v>0</v>
      </c>
      <c r="AO733" s="17">
        <f>data_survey!DJ732</f>
        <v>1</v>
      </c>
      <c r="AP733" s="17">
        <f>data_survey!DL732</f>
        <v>0</v>
      </c>
      <c r="AQ733" s="17">
        <f>data_survey!BC732</f>
        <v>4</v>
      </c>
      <c r="AR733" s="17">
        <f>data_survey!BD732</f>
        <v>4</v>
      </c>
      <c r="AS733" s="17">
        <f>data_survey!BE732</f>
        <v>4</v>
      </c>
      <c r="AT733" s="17">
        <f>data_survey!BF732</f>
        <v>3</v>
      </c>
      <c r="AU733" s="17">
        <f>data_survey!BG732</f>
        <v>4</v>
      </c>
      <c r="AV733" s="17">
        <f>data_survey!BH732</f>
        <v>3</v>
      </c>
      <c r="AW733" s="17">
        <f>data_survey!BI732</f>
        <v>4</v>
      </c>
      <c r="AX733" s="17">
        <f>data_survey!AP732</f>
        <v>4</v>
      </c>
      <c r="AY733" s="17">
        <f>data_survey!AQ732</f>
        <v>4</v>
      </c>
      <c r="AZ733" s="17">
        <f>data_survey!AR732</f>
        <v>3</v>
      </c>
      <c r="BA733" s="17">
        <f>data_survey!AS732</f>
        <v>3</v>
      </c>
      <c r="BB733" s="17">
        <f>data_survey!AT732</f>
        <v>3</v>
      </c>
      <c r="BC733" s="17">
        <f>data_survey!AU732</f>
        <v>4</v>
      </c>
      <c r="BD733" s="17">
        <f>data_survey!AV732</f>
        <v>4</v>
      </c>
      <c r="BE733" s="17">
        <f>data_survey!AW732</f>
        <v>3</v>
      </c>
      <c r="BF733" s="17">
        <f>data_survey!AX732</f>
        <v>3</v>
      </c>
      <c r="BG733" s="17"/>
    </row>
    <row r="734">
      <c r="A734" s="17">
        <f>if(data_survey!C733="Nam", 0, 1)</f>
        <v>1</v>
      </c>
      <c r="B734" s="17">
        <f>IFERROR(__xludf.DUMMYFUNCTION("LET(
  t, LOWER(TRIM(data_survey!E733)),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34" s="17">
        <f>IFERROR(__xludf.DUMMYFUNCTION("LET(
  t, LOWER(TRIM(data_survey!G733)),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34" s="17">
        <f>IFERROR(__xludf.DUMMYFUNCTION("LET(
  text, LOWER(data_survey!I733),
  IFERROR(
    IFS(
      REGEXMATCH(text,""ở cùng gia đình|ở trọ cùng gia đình""), 0,
      REGEXMATCH(text,""thuê trọ""), 1,
      REGEXMATCH(text,""ở ktx""), 2,
      REGEXMATCH(text,""có nhà tại khu vực đang học|c"&amp;"ó nhà|ở riêng tại chung cư""), 3,
      REGEXMATCH(text,""ở nhà người quen""), 4
    ),
  -1)
)"),1.0)</f>
        <v>1</v>
      </c>
      <c r="E734" s="17">
        <f>IFERROR(__xludf.DUMMYFUNCTION("LET(
  t, LOWER(TRIM(data_survey!K733)),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34" s="17">
        <f>IFERROR(__xludf.DUMMYFUNCTION("LET(
  t, LOWER(TRIM(data_survey!M733)),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34" s="17">
        <f>if(data_survey!O733="Có", 1, 0)</f>
        <v>0</v>
      </c>
      <c r="H734" s="17">
        <f>if(data_survey!R733="", 0, data_survey!R733)</f>
        <v>0</v>
      </c>
      <c r="I734" s="17">
        <f>data_survey!W733</f>
        <v>0</v>
      </c>
      <c r="J734" s="17">
        <f>if(data_survey!AF733="Không áp lực", 0, if(data_survey!AF733="Có chút áp lực", 1, if(data_survey!AF733="Áp lực nhiều", 2, 3)))</f>
        <v>1</v>
      </c>
      <c r="K734" s="17">
        <f>SWITCH(data_survey!AG733,
 "Không ảnh hưởng",0,
 "Có chút ảnh hưởng",1,
 "Ảnh hưởng nhiều",2,
 "Ảnh hưởng rất nhiều",3)</f>
        <v>1</v>
      </c>
      <c r="L734" s="17">
        <f>SWITCH(data_survey!AD733,
 "Không",0,
 "Có một chút",1,
 "Rất lo lắng",2)</f>
        <v>1</v>
      </c>
      <c r="M734" s="17">
        <f>SWITCH(data_survey!AE733,
 "Không",0,
 "Có một chút",1,
 "Nhiều",2)</f>
        <v>0</v>
      </c>
      <c r="N734" s="17">
        <f>data_survey!BV733</f>
        <v>3</v>
      </c>
      <c r="O734" s="17">
        <f>SWITCH(data_survey!BY733,
 "Không",0,
 "Có",1,
 "Nhiều",2)</f>
        <v>0</v>
      </c>
      <c r="P734" s="17">
        <f>if(data_survey!BW733="Không", 0, 1)</f>
        <v>0</v>
      </c>
      <c r="Q734" s="17">
        <f>IF(OR(
ISNUMBER(SEARCH("cha",data_survey!BX733)),
ISNUMBER(SEARCH("mẹ",data_survey!BX733)),
ISNUMBER(SEARCH("ba mẹ",data_survey!BX733)),
ISNUMBER(SEARCH("bame",data_survey!BX733)),
ISNUMBER(SEARCH("gia đình",data_survey!BX733)),
ISNUMBER(SEARCH("chị",data_survey!BX733)),
ISNUMBER(SEARCH("anh",data_survey!BX733)),
ISNUMBER(SEARCH("ông bà",data_survey!BX733)),
ISNUMBER(SEARCH("giám hộ",data_survey!BX733))
),1,
IF(OR(
ISNUMBER(SEARCH("bản thân",data_survey!BX733)),
ISNUMBER(SEARCH("tự mình",data_survey!BX733)),
ISNUMBER(SEARCH("tự bản thân",data_survey!BX733)),
ISNUMBER(SEARCH("tiền đi làm",data_survey!BX733)),
ISNUMBER(SEARCH("nghiên cứu khoa học",data_survey!BX733)),
ISNUMBER(SEARCH("một nửa lo",data_survey!BX733))
),2,
IF(OR(
ISNUMBER(SEARCH("học bổng",data_survey!BX733)),
ISNUMBER(SEARCH("giảm học phí",data_survey!BX733)),
ISNUMBER(SEARCH("không cần HP",data_survey!BX733)),
ISNUMBER(SEARCH("sư phạm",data_survey!BX733))
),3,4)))</f>
        <v>1</v>
      </c>
      <c r="R734" s="17">
        <f>data_survey!AN733</f>
        <v>0</v>
      </c>
      <c r="S734" s="17">
        <f>data_survey!AJ733</f>
        <v>2</v>
      </c>
      <c r="T734" s="17">
        <f>data_survey!AJ733</f>
        <v>2</v>
      </c>
      <c r="U734" s="17">
        <f>data_survey!CI733</f>
        <v>0</v>
      </c>
      <c r="V734" s="17">
        <f>data_survey!CG733</f>
        <v>0</v>
      </c>
      <c r="W734" s="17">
        <f>data_survey!CE733</f>
        <v>0</v>
      </c>
      <c r="X734" s="17">
        <f>data_survey!CC733</f>
        <v>1</v>
      </c>
      <c r="Y734" s="17">
        <f>data_survey!CA733</f>
        <v>1</v>
      </c>
      <c r="Z734" s="17">
        <f>data_survey!BN733</f>
        <v>4</v>
      </c>
      <c r="AA734" s="17">
        <f>data_survey!BP733</f>
        <v>0</v>
      </c>
      <c r="AB734" s="17">
        <f>data_survey!BQ733</f>
        <v>1</v>
      </c>
      <c r="AC734" s="17">
        <f>data_survey!BT733</f>
        <v>1</v>
      </c>
      <c r="AD734" s="17">
        <f>data_survey!CU733</f>
        <v>0</v>
      </c>
      <c r="AE734" s="17">
        <f>data_survey!CV733</f>
        <v>1</v>
      </c>
      <c r="AF734" s="17">
        <f>data_survey!CW733</f>
        <v>1</v>
      </c>
      <c r="AG734" s="17">
        <f>data_survey!CO733</f>
        <v>0</v>
      </c>
      <c r="AH734" s="17">
        <f>data_survey!DA733</f>
        <v>0</v>
      </c>
      <c r="AI734" s="17">
        <f>data_survey!DC733</f>
        <v>0</v>
      </c>
      <c r="AJ734" s="17">
        <f>data_survey!DQ733</f>
        <v>0</v>
      </c>
      <c r="AK734" s="17">
        <f>data_survey!DF733</f>
        <v>0</v>
      </c>
      <c r="AL734" s="17">
        <f>if(AK734=1, data_survey!DN733, 0)</f>
        <v>0</v>
      </c>
      <c r="AM734" s="17">
        <f>data_survey!CM733</f>
        <v>3.5</v>
      </c>
      <c r="AN734" s="17">
        <f>data_survey!DH733</f>
        <v>0</v>
      </c>
      <c r="AO734" s="17">
        <f>data_survey!DJ733</f>
        <v>1</v>
      </c>
      <c r="AP734" s="17">
        <f>data_survey!DL733</f>
        <v>2</v>
      </c>
      <c r="AQ734" s="17">
        <f>data_survey!BC733</f>
        <v>2</v>
      </c>
      <c r="AR734" s="17">
        <f>data_survey!BD733</f>
        <v>2</v>
      </c>
      <c r="AS734" s="17">
        <f>data_survey!BE733</f>
        <v>3</v>
      </c>
      <c r="AT734" s="17">
        <f>data_survey!BF733</f>
        <v>1</v>
      </c>
      <c r="AU734" s="17">
        <f>data_survey!BG733</f>
        <v>1</v>
      </c>
      <c r="AV734" s="17">
        <f>data_survey!BH733</f>
        <v>2</v>
      </c>
      <c r="AW734" s="17">
        <f>data_survey!BI733</f>
        <v>2</v>
      </c>
      <c r="AX734" s="17">
        <f>data_survey!AP733</f>
        <v>2</v>
      </c>
      <c r="AY734" s="17">
        <f>data_survey!AQ733</f>
        <v>1</v>
      </c>
      <c r="AZ734" s="17">
        <f>data_survey!AR733</f>
        <v>4</v>
      </c>
      <c r="BA734" s="17">
        <f>data_survey!AS733</f>
        <v>3</v>
      </c>
      <c r="BB734" s="17">
        <f>data_survey!AT733</f>
        <v>3</v>
      </c>
      <c r="BC734" s="17">
        <f>data_survey!AU733</f>
        <v>2</v>
      </c>
      <c r="BD734" s="17">
        <f>data_survey!AV733</f>
        <v>1</v>
      </c>
      <c r="BE734" s="17">
        <f>data_survey!AW733</f>
        <v>2</v>
      </c>
      <c r="BF734" s="17">
        <f>data_survey!AX733</f>
        <v>1</v>
      </c>
      <c r="BG734" s="17"/>
    </row>
    <row r="735">
      <c r="A735" s="17">
        <f>if(data_survey!C734="Nam", 0, 1)</f>
        <v>1</v>
      </c>
      <c r="B735" s="17">
        <f>IFERROR(__xludf.DUMMYFUNCTION("LET(
  t, LOWER(TRIM(data_survey!E734)),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35" s="17">
        <f>IFERROR(__xludf.DUMMYFUNCTION("LET(
  t, LOWER(TRIM(data_survey!G734)),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35" s="17">
        <f>IFERROR(__xludf.DUMMYFUNCTION("LET(
  text, LOWER(data_survey!I734),
  IFERROR(
    IFS(
      REGEXMATCH(text,""ở cùng gia đình|ở trọ cùng gia đình""), 0,
      REGEXMATCH(text,""thuê trọ""), 1,
      REGEXMATCH(text,""ở ktx""), 2,
      REGEXMATCH(text,""có nhà tại khu vực đang học|c"&amp;"ó nhà|ở riêng tại chung cư""), 3,
      REGEXMATCH(text,""ở nhà người quen""), 4
    ),
  -1)
)"),1.0)</f>
        <v>1</v>
      </c>
      <c r="E735" s="17">
        <f>IFERROR(__xludf.DUMMYFUNCTION("LET(
  t, LOWER(TRIM(data_survey!K734)),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35" s="17">
        <f>IFERROR(__xludf.DUMMYFUNCTION("LET(
  t, LOWER(TRIM(data_survey!M734)),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35" s="17">
        <f>if(data_survey!O734="Có", 1, 0)</f>
        <v>1</v>
      </c>
      <c r="H735" s="17">
        <f>if(data_survey!R734="", 0, data_survey!R734)</f>
        <v>1</v>
      </c>
      <c r="I735" s="17">
        <f>data_survey!W734</f>
        <v>15</v>
      </c>
      <c r="J735" s="17">
        <f>if(data_survey!AF734="Không áp lực", 0, if(data_survey!AF734="Có chút áp lực", 1, if(data_survey!AF734="Áp lực nhiều", 2, 3)))</f>
        <v>0</v>
      </c>
      <c r="K735" s="17">
        <f>SWITCH(data_survey!AG734,
 "Không ảnh hưởng",0,
 "Có chút ảnh hưởng",1,
 "Ảnh hưởng nhiều",2,
 "Ảnh hưởng rất nhiều",3)</f>
        <v>1</v>
      </c>
      <c r="L735" s="17">
        <f>SWITCH(data_survey!AD734,
 "Không",0,
 "Có một chút",1,
 "Rất lo lắng",2)</f>
        <v>1</v>
      </c>
      <c r="M735" s="17">
        <f>SWITCH(data_survey!AE734,
 "Không",0,
 "Có một chút",1,
 "Nhiều",2)</f>
        <v>0</v>
      </c>
      <c r="N735" s="17">
        <f>data_survey!BV734</f>
        <v>1</v>
      </c>
      <c r="O735" s="17">
        <f>SWITCH(data_survey!BY734,
 "Không",0,
 "Có",1,
 "Nhiều",2)</f>
        <v>1</v>
      </c>
      <c r="P735" s="17">
        <f>if(data_survey!BW734="Không", 0, 1)</f>
        <v>1</v>
      </c>
      <c r="Q735" s="17">
        <f>IF(OR(
ISNUMBER(SEARCH("cha",data_survey!BX734)),
ISNUMBER(SEARCH("mẹ",data_survey!BX734)),
ISNUMBER(SEARCH("ba mẹ",data_survey!BX734)),
ISNUMBER(SEARCH("bame",data_survey!BX734)),
ISNUMBER(SEARCH("gia đình",data_survey!BX734)),
ISNUMBER(SEARCH("chị",data_survey!BX734)),
ISNUMBER(SEARCH("anh",data_survey!BX734)),
ISNUMBER(SEARCH("ông bà",data_survey!BX734)),
ISNUMBER(SEARCH("giám hộ",data_survey!BX734))
),1,
IF(OR(
ISNUMBER(SEARCH("bản thân",data_survey!BX734)),
ISNUMBER(SEARCH("tự mình",data_survey!BX734)),
ISNUMBER(SEARCH("tự bản thân",data_survey!BX734)),
ISNUMBER(SEARCH("tiền đi làm",data_survey!BX734)),
ISNUMBER(SEARCH("nghiên cứu khoa học",data_survey!BX734)),
ISNUMBER(SEARCH("một nửa lo",data_survey!BX734))
),2,
IF(OR(
ISNUMBER(SEARCH("học bổng",data_survey!BX734)),
ISNUMBER(SEARCH("giảm học phí",data_survey!BX734)),
ISNUMBER(SEARCH("không cần HP",data_survey!BX734)),
ISNUMBER(SEARCH("sư phạm",data_survey!BX734))
),3,4)))</f>
        <v>1</v>
      </c>
      <c r="R735" s="17">
        <f>data_survey!AN734</f>
        <v>0</v>
      </c>
      <c r="S735" s="17">
        <f>data_survey!AJ734</f>
        <v>2</v>
      </c>
      <c r="T735" s="17">
        <f>data_survey!AJ734</f>
        <v>2</v>
      </c>
      <c r="U735" s="17">
        <f>data_survey!CI734</f>
        <v>1</v>
      </c>
      <c r="V735" s="17">
        <f>data_survey!CG734</f>
        <v>1</v>
      </c>
      <c r="W735" s="17">
        <f>data_survey!CE734</f>
        <v>1</v>
      </c>
      <c r="X735" s="17">
        <f>data_survey!CC734</f>
        <v>1</v>
      </c>
      <c r="Y735" s="17">
        <f>data_survey!CA734</f>
        <v>1</v>
      </c>
      <c r="Z735" s="17">
        <f>data_survey!BN734</f>
        <v>4</v>
      </c>
      <c r="AA735" s="17">
        <f>data_survey!BP734</f>
        <v>1</v>
      </c>
      <c r="AB735" s="17">
        <f>data_survey!BQ734</f>
        <v>2</v>
      </c>
      <c r="AC735" s="17">
        <f>data_survey!BT734</f>
        <v>0</v>
      </c>
      <c r="AD735" s="17">
        <f>data_survey!CU734</f>
        <v>0</v>
      </c>
      <c r="AE735" s="17">
        <f>data_survey!CV734</f>
        <v>1</v>
      </c>
      <c r="AF735" s="17">
        <f>data_survey!CW734</f>
        <v>0</v>
      </c>
      <c r="AG735" s="17">
        <f>data_survey!CO734</f>
        <v>0</v>
      </c>
      <c r="AH735" s="17">
        <f>data_survey!DA734</f>
        <v>0</v>
      </c>
      <c r="AI735" s="17">
        <f>data_survey!DC734</f>
        <v>0</v>
      </c>
      <c r="AJ735" s="17">
        <f>data_survey!DQ734</f>
        <v>0</v>
      </c>
      <c r="AK735" s="17">
        <f>data_survey!DF734</f>
        <v>0</v>
      </c>
      <c r="AL735" s="17">
        <f>if(AK735=1, data_survey!DN734, 0)</f>
        <v>0</v>
      </c>
      <c r="AM735" s="17">
        <f>data_survey!CM734</f>
        <v>0.33</v>
      </c>
      <c r="AN735" s="17">
        <f>data_survey!DH734</f>
        <v>0</v>
      </c>
      <c r="AO735" s="17">
        <f>data_survey!DJ734</f>
        <v>0</v>
      </c>
      <c r="AP735" s="17">
        <f>data_survey!DL734</f>
        <v>0</v>
      </c>
      <c r="AQ735" s="17">
        <f>data_survey!BC734</f>
        <v>1</v>
      </c>
      <c r="AR735" s="17">
        <f>data_survey!BD734</f>
        <v>1</v>
      </c>
      <c r="AS735" s="17">
        <f>data_survey!BE734</f>
        <v>1</v>
      </c>
      <c r="AT735" s="17">
        <f>data_survey!BF734</f>
        <v>1</v>
      </c>
      <c r="AU735" s="17">
        <f>data_survey!BG734</f>
        <v>1</v>
      </c>
      <c r="AV735" s="17">
        <f>data_survey!BH734</f>
        <v>1</v>
      </c>
      <c r="AW735" s="17">
        <f>data_survey!BI734</f>
        <v>1</v>
      </c>
      <c r="AX735" s="17">
        <f>data_survey!AP734</f>
        <v>2</v>
      </c>
      <c r="AY735" s="17">
        <f>data_survey!AQ734</f>
        <v>2</v>
      </c>
      <c r="AZ735" s="17">
        <f>data_survey!AR734</f>
        <v>2</v>
      </c>
      <c r="BA735" s="17">
        <f>data_survey!AS734</f>
        <v>1</v>
      </c>
      <c r="BB735" s="17">
        <f>data_survey!AT734</f>
        <v>1</v>
      </c>
      <c r="BC735" s="17">
        <f>data_survey!AU734</f>
        <v>1</v>
      </c>
      <c r="BD735" s="17">
        <f>data_survey!AV734</f>
        <v>3</v>
      </c>
      <c r="BE735" s="17">
        <f>data_survey!AW734</f>
        <v>1</v>
      </c>
      <c r="BF735" s="17">
        <f>data_survey!AX734</f>
        <v>1</v>
      </c>
      <c r="BG735" s="17"/>
    </row>
    <row r="736">
      <c r="A736" s="17">
        <f>if(data_survey!C735="Nam", 0, 1)</f>
        <v>0</v>
      </c>
      <c r="B736" s="17">
        <f>IFERROR(__xludf.DUMMYFUNCTION("LET(
  t, LOWER(TRIM(data_survey!E735)),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36" s="17">
        <f>IFERROR(__xludf.DUMMYFUNCTION("LET(
  t, LOWER(TRIM(data_survey!G735)),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36" s="17">
        <f>IFERROR(__xludf.DUMMYFUNCTION("LET(
  text, LOWER(data_survey!I735),
  IFERROR(
    IFS(
      REGEXMATCH(text,""ở cùng gia đình|ở trọ cùng gia đình""), 0,
      REGEXMATCH(text,""thuê trọ""), 1,
      REGEXMATCH(text,""ở ktx""), 2,
      REGEXMATCH(text,""có nhà tại khu vực đang học|c"&amp;"ó nhà|ở riêng tại chung cư""), 3,
      REGEXMATCH(text,""ở nhà người quen""), 4
    ),
  -1)
)"),4.0)</f>
        <v>4</v>
      </c>
      <c r="E736" s="17">
        <f>IFERROR(__xludf.DUMMYFUNCTION("LET(
  t, LOWER(TRIM(data_survey!K735)),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36" s="17">
        <f>IFERROR(__xludf.DUMMYFUNCTION("LET(
  t, LOWER(TRIM(data_survey!M735)),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36" s="17">
        <f>if(data_survey!O735="Có", 1, 0)</f>
        <v>0</v>
      </c>
      <c r="H736" s="17">
        <f>if(data_survey!R735="", 0, data_survey!R735)</f>
        <v>0</v>
      </c>
      <c r="I736" s="17">
        <f>data_survey!W735</f>
        <v>0</v>
      </c>
      <c r="J736" s="17">
        <f>if(data_survey!AF735="Không áp lực", 0, if(data_survey!AF735="Có chút áp lực", 1, if(data_survey!AF735="Áp lực nhiều", 2, 3)))</f>
        <v>1</v>
      </c>
      <c r="K736" s="17">
        <f>SWITCH(data_survey!AG735,
 "Không ảnh hưởng",0,
 "Có chút ảnh hưởng",1,
 "Ảnh hưởng nhiều",2,
 "Ảnh hưởng rất nhiều",3)</f>
        <v>1</v>
      </c>
      <c r="L736" s="17">
        <f>SWITCH(data_survey!AD735,
 "Không",0,
 "Có một chút",1,
 "Rất lo lắng",2)</f>
        <v>1</v>
      </c>
      <c r="M736" s="17">
        <f>SWITCH(data_survey!AE735,
 "Không",0,
 "Có một chút",1,
 "Nhiều",2)</f>
        <v>0</v>
      </c>
      <c r="N736" s="17">
        <f>data_survey!BV735</f>
        <v>4</v>
      </c>
      <c r="O736" s="17">
        <f>SWITCH(data_survey!BY735,
 "Không",0,
 "Có",1,
 "Nhiều",2)</f>
        <v>0</v>
      </c>
      <c r="P736" s="17">
        <f>if(data_survey!BW735="Không", 0, 1)</f>
        <v>0</v>
      </c>
      <c r="Q736" s="17">
        <f>IF(OR(
ISNUMBER(SEARCH("cha",data_survey!BX735)),
ISNUMBER(SEARCH("mẹ",data_survey!BX735)),
ISNUMBER(SEARCH("ba mẹ",data_survey!BX735)),
ISNUMBER(SEARCH("bame",data_survey!BX735)),
ISNUMBER(SEARCH("gia đình",data_survey!BX735)),
ISNUMBER(SEARCH("chị",data_survey!BX735)),
ISNUMBER(SEARCH("anh",data_survey!BX735)),
ISNUMBER(SEARCH("ông bà",data_survey!BX735)),
ISNUMBER(SEARCH("giám hộ",data_survey!BX735))
),1,
IF(OR(
ISNUMBER(SEARCH("bản thân",data_survey!BX735)),
ISNUMBER(SEARCH("tự mình",data_survey!BX735)),
ISNUMBER(SEARCH("tự bản thân",data_survey!BX735)),
ISNUMBER(SEARCH("tiền đi làm",data_survey!BX735)),
ISNUMBER(SEARCH("nghiên cứu khoa học",data_survey!BX735)),
ISNUMBER(SEARCH("một nửa lo",data_survey!BX735))
),2,
IF(OR(
ISNUMBER(SEARCH("học bổng",data_survey!BX735)),
ISNUMBER(SEARCH("giảm học phí",data_survey!BX735)),
ISNUMBER(SEARCH("không cần HP",data_survey!BX735)),
ISNUMBER(SEARCH("sư phạm",data_survey!BX735))
),3,4)))</f>
        <v>1</v>
      </c>
      <c r="R736" s="17">
        <f>data_survey!AN735</f>
        <v>1</v>
      </c>
      <c r="S736" s="17">
        <f>data_survey!AJ735</f>
        <v>2</v>
      </c>
      <c r="T736" s="17">
        <f>data_survey!AJ735</f>
        <v>2</v>
      </c>
      <c r="U736" s="17">
        <f>data_survey!CI735</f>
        <v>0</v>
      </c>
      <c r="V736" s="17">
        <f>data_survey!CG735</f>
        <v>0</v>
      </c>
      <c r="W736" s="17">
        <f>data_survey!CE735</f>
        <v>0</v>
      </c>
      <c r="X736" s="17">
        <f>data_survey!CC735</f>
        <v>0</v>
      </c>
      <c r="Y736" s="17">
        <f>data_survey!CA735</f>
        <v>1</v>
      </c>
      <c r="Z736" s="17">
        <f>data_survey!BN735</f>
        <v>1</v>
      </c>
      <c r="AA736" s="17">
        <f>data_survey!BP735</f>
        <v>0</v>
      </c>
      <c r="AB736" s="17">
        <f>data_survey!BQ735</f>
        <v>2</v>
      </c>
      <c r="AC736" s="17">
        <f>data_survey!BT735</f>
        <v>0</v>
      </c>
      <c r="AD736" s="17">
        <f>data_survey!CU735</f>
        <v>0</v>
      </c>
      <c r="AE736" s="17">
        <f>data_survey!CV735</f>
        <v>0</v>
      </c>
      <c r="AF736" s="17">
        <f>data_survey!CW735</f>
        <v>0</v>
      </c>
      <c r="AG736" s="17">
        <f>data_survey!CO735</f>
        <v>0</v>
      </c>
      <c r="AH736" s="17">
        <f>data_survey!DA735</f>
        <v>0</v>
      </c>
      <c r="AI736" s="17">
        <f>data_survey!DC735</f>
        <v>0</v>
      </c>
      <c r="AJ736" s="17">
        <f>data_survey!DQ735</f>
        <v>0</v>
      </c>
      <c r="AK736" s="17">
        <f>data_survey!DF735</f>
        <v>1</v>
      </c>
      <c r="AL736" s="17">
        <f>if(AK736=1, data_survey!DN735, 0)</f>
        <v>5</v>
      </c>
      <c r="AM736" s="17">
        <f>data_survey!CM735</f>
        <v>3.5</v>
      </c>
      <c r="AN736" s="17">
        <f>data_survey!DH735</f>
        <v>0</v>
      </c>
      <c r="AO736" s="17">
        <f>data_survey!DJ735</f>
        <v>0</v>
      </c>
      <c r="AP736" s="17">
        <f>data_survey!DL735</f>
        <v>0</v>
      </c>
      <c r="AQ736" s="17">
        <f>data_survey!BC735</f>
        <v>1</v>
      </c>
      <c r="AR736" s="17">
        <f>data_survey!BD735</f>
        <v>1</v>
      </c>
      <c r="AS736" s="17">
        <f>data_survey!BE735</f>
        <v>1</v>
      </c>
      <c r="AT736" s="17">
        <f>data_survey!BF735</f>
        <v>1</v>
      </c>
      <c r="AU736" s="17">
        <f>data_survey!BG735</f>
        <v>2</v>
      </c>
      <c r="AV736" s="17">
        <f>data_survey!BH735</f>
        <v>1</v>
      </c>
      <c r="AW736" s="17">
        <f>data_survey!BI735</f>
        <v>1</v>
      </c>
      <c r="AX736" s="17">
        <f>data_survey!AP735</f>
        <v>2</v>
      </c>
      <c r="AY736" s="17">
        <f>data_survey!AQ735</f>
        <v>1</v>
      </c>
      <c r="AZ736" s="17">
        <f>data_survey!AR735</f>
        <v>3</v>
      </c>
      <c r="BA736" s="17">
        <f>data_survey!AS735</f>
        <v>2</v>
      </c>
      <c r="BB736" s="17">
        <f>data_survey!AT735</f>
        <v>1</v>
      </c>
      <c r="BC736" s="17">
        <f>data_survey!AU735</f>
        <v>2</v>
      </c>
      <c r="BD736" s="17">
        <f>data_survey!AV735</f>
        <v>1</v>
      </c>
      <c r="BE736" s="17">
        <f>data_survey!AW735</f>
        <v>1</v>
      </c>
      <c r="BF736" s="17">
        <f>data_survey!AX735</f>
        <v>1</v>
      </c>
      <c r="BG736" s="17"/>
    </row>
    <row r="737">
      <c r="A737" s="17">
        <f>if(data_survey!C736="Nam", 0, 1)</f>
        <v>1</v>
      </c>
      <c r="B737" s="17">
        <f>IFERROR(__xludf.DUMMYFUNCTION("LET(
  t, LOWER(TRIM(data_survey!E736)),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737" s="17">
        <f>IFERROR(__xludf.DUMMYFUNCTION("LET(
  t, LOWER(TRIM(data_survey!G736)),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37" s="17">
        <f>IFERROR(__xludf.DUMMYFUNCTION("LET(
  text, LOWER(data_survey!I736),
  IFERROR(
    IFS(
      REGEXMATCH(text,""ở cùng gia đình|ở trọ cùng gia đình""), 0,
      REGEXMATCH(text,""thuê trọ""), 1,
      REGEXMATCH(text,""ở ktx""), 2,
      REGEXMATCH(text,""có nhà tại khu vực đang học|c"&amp;"ó nhà|ở riêng tại chung cư""), 3,
      REGEXMATCH(text,""ở nhà người quen""), 4
    ),
  -1)
)"),0.0)</f>
        <v>0</v>
      </c>
      <c r="E737" s="17">
        <f>IFERROR(__xludf.DUMMYFUNCTION("LET(
  t, LOWER(TRIM(data_survey!K736)),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37" s="17">
        <f>IFERROR(__xludf.DUMMYFUNCTION("LET(
  t, LOWER(TRIM(data_survey!M736)),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37" s="17">
        <f>if(data_survey!O736="Có", 1, 0)</f>
        <v>0</v>
      </c>
      <c r="H737" s="17">
        <f>if(data_survey!R736="", 0, data_survey!R736)</f>
        <v>0</v>
      </c>
      <c r="I737" s="17">
        <f>data_survey!W736</f>
        <v>0</v>
      </c>
      <c r="J737" s="17">
        <f>if(data_survey!AF736="Không áp lực", 0, if(data_survey!AF736="Có chút áp lực", 1, if(data_survey!AF736="Áp lực nhiều", 2, 3)))</f>
        <v>1</v>
      </c>
      <c r="K737" s="17">
        <f>SWITCH(data_survey!AG736,
 "Không ảnh hưởng",0,
 "Có chút ảnh hưởng",1,
 "Ảnh hưởng nhiều",2,
 "Ảnh hưởng rất nhiều",3)</f>
        <v>2</v>
      </c>
      <c r="L737" s="17">
        <f>SWITCH(data_survey!AD736,
 "Không",0,
 "Có một chút",1,
 "Rất lo lắng",2)</f>
        <v>2</v>
      </c>
      <c r="M737" s="17">
        <f>SWITCH(data_survey!AE736,
 "Không",0,
 "Có một chút",1,
 "Nhiều",2)</f>
        <v>1</v>
      </c>
      <c r="N737" s="17">
        <f>data_survey!BV736</f>
        <v>2</v>
      </c>
      <c r="O737" s="17">
        <f>SWITCH(data_survey!BY736,
 "Không",0,
 "Có",1,
 "Nhiều",2)</f>
        <v>0</v>
      </c>
      <c r="P737" s="17">
        <f>if(data_survey!BW736="Không", 0, 1)</f>
        <v>1</v>
      </c>
      <c r="Q737" s="17">
        <f>IF(OR(
ISNUMBER(SEARCH("cha",data_survey!BX736)),
ISNUMBER(SEARCH("mẹ",data_survey!BX736)),
ISNUMBER(SEARCH("ba mẹ",data_survey!BX736)),
ISNUMBER(SEARCH("bame",data_survey!BX736)),
ISNUMBER(SEARCH("gia đình",data_survey!BX736)),
ISNUMBER(SEARCH("chị",data_survey!BX736)),
ISNUMBER(SEARCH("anh",data_survey!BX736)),
ISNUMBER(SEARCH("ông bà",data_survey!BX736)),
ISNUMBER(SEARCH("giám hộ",data_survey!BX736))
),1,
IF(OR(
ISNUMBER(SEARCH("bản thân",data_survey!BX736)),
ISNUMBER(SEARCH("tự mình",data_survey!BX736)),
ISNUMBER(SEARCH("tự bản thân",data_survey!BX736)),
ISNUMBER(SEARCH("tiền đi làm",data_survey!BX736)),
ISNUMBER(SEARCH("nghiên cứu khoa học",data_survey!BX736)),
ISNUMBER(SEARCH("một nửa lo",data_survey!BX736))
),2,
IF(OR(
ISNUMBER(SEARCH("học bổng",data_survey!BX736)),
ISNUMBER(SEARCH("giảm học phí",data_survey!BX736)),
ISNUMBER(SEARCH("không cần HP",data_survey!BX736)),
ISNUMBER(SEARCH("sư phạm",data_survey!BX736))
),3,4)))</f>
        <v>1</v>
      </c>
      <c r="R737" s="17">
        <f>data_survey!AN736</f>
        <v>1</v>
      </c>
      <c r="S737" s="17">
        <f>data_survey!AJ736</f>
        <v>2</v>
      </c>
      <c r="T737" s="17">
        <f>data_survey!AJ736</f>
        <v>2</v>
      </c>
      <c r="U737" s="17">
        <f>data_survey!CI736</f>
        <v>0</v>
      </c>
      <c r="V737" s="17">
        <f>data_survey!CG736</f>
        <v>0</v>
      </c>
      <c r="W737" s="17">
        <f>data_survey!CE736</f>
        <v>1</v>
      </c>
      <c r="X737" s="17">
        <f>data_survey!CC736</f>
        <v>1</v>
      </c>
      <c r="Y737" s="17">
        <f>data_survey!CA736</f>
        <v>1</v>
      </c>
      <c r="Z737" s="17">
        <f>data_survey!BN736</f>
        <v>2</v>
      </c>
      <c r="AA737" s="17">
        <f>data_survey!BP736</f>
        <v>0</v>
      </c>
      <c r="AB737" s="17">
        <f>data_survey!BQ736</f>
        <v>1</v>
      </c>
      <c r="AC737" s="17">
        <f>data_survey!BT736</f>
        <v>0</v>
      </c>
      <c r="AD737" s="17">
        <f>data_survey!CU736</f>
        <v>0</v>
      </c>
      <c r="AE737" s="17">
        <f>data_survey!CV736</f>
        <v>0</v>
      </c>
      <c r="AF737" s="17">
        <f>data_survey!CW736</f>
        <v>0</v>
      </c>
      <c r="AG737" s="17">
        <f>data_survey!CO736</f>
        <v>0</v>
      </c>
      <c r="AH737" s="17">
        <f>data_survey!DA736</f>
        <v>1</v>
      </c>
      <c r="AI737" s="17">
        <f>data_survey!DC736</f>
        <v>0</v>
      </c>
      <c r="AJ737" s="17">
        <f>data_survey!DQ736</f>
        <v>0</v>
      </c>
      <c r="AK737" s="17">
        <f>data_survey!DF736</f>
        <v>0</v>
      </c>
      <c r="AL737" s="17">
        <f>if(AK737=1, data_survey!DN736, 0)</f>
        <v>0</v>
      </c>
      <c r="AM737" s="17">
        <f>data_survey!CM736</f>
        <v>3.5</v>
      </c>
      <c r="AN737" s="17">
        <f>data_survey!DH736</f>
        <v>0</v>
      </c>
      <c r="AO737" s="17">
        <f>data_survey!DJ736</f>
        <v>0</v>
      </c>
      <c r="AP737" s="17">
        <f>data_survey!DL736</f>
        <v>0</v>
      </c>
      <c r="AQ737" s="17">
        <f>data_survey!BC736</f>
        <v>3</v>
      </c>
      <c r="AR737" s="17">
        <f>data_survey!BD736</f>
        <v>4</v>
      </c>
      <c r="AS737" s="17">
        <f>data_survey!BE736</f>
        <v>2</v>
      </c>
      <c r="AT737" s="17">
        <f>data_survey!BF736</f>
        <v>3</v>
      </c>
      <c r="AU737" s="17">
        <f>data_survey!BG736</f>
        <v>4</v>
      </c>
      <c r="AV737" s="17">
        <f>data_survey!BH736</f>
        <v>2</v>
      </c>
      <c r="AW737" s="17">
        <f>data_survey!BI736</f>
        <v>3</v>
      </c>
      <c r="AX737" s="17">
        <f>data_survey!AP736</f>
        <v>3</v>
      </c>
      <c r="AY737" s="17">
        <f>data_survey!AQ736</f>
        <v>2</v>
      </c>
      <c r="AZ737" s="17">
        <f>data_survey!AR736</f>
        <v>4</v>
      </c>
      <c r="BA737" s="17">
        <f>data_survey!AS736</f>
        <v>4</v>
      </c>
      <c r="BB737" s="17">
        <f>data_survey!AT736</f>
        <v>3</v>
      </c>
      <c r="BC737" s="17">
        <f>data_survey!AU736</f>
        <v>4</v>
      </c>
      <c r="BD737" s="17">
        <f>data_survey!AV736</f>
        <v>4</v>
      </c>
      <c r="BE737" s="17">
        <f>data_survey!AW736</f>
        <v>3</v>
      </c>
      <c r="BF737" s="17">
        <f>data_survey!AX736</f>
        <v>3</v>
      </c>
      <c r="BG737" s="17"/>
    </row>
    <row r="738">
      <c r="A738" s="17">
        <f>if(data_survey!C737="Nam", 0, 1)</f>
        <v>1</v>
      </c>
      <c r="B738" s="17">
        <f>IFERROR(__xludf.DUMMYFUNCTION("LET(
  t, LOWER(TRIM(data_survey!E737)),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38" s="17">
        <f>IFERROR(__xludf.DUMMYFUNCTION("LET(
  t, LOWER(TRIM(data_survey!G737)),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38" s="17">
        <f>IFERROR(__xludf.DUMMYFUNCTION("LET(
  text, LOWER(data_survey!I737),
  IFERROR(
    IFS(
      REGEXMATCH(text,""ở cùng gia đình|ở trọ cùng gia đình""), 0,
      REGEXMATCH(text,""thuê trọ""), 1,
      REGEXMATCH(text,""ở ktx""), 2,
      REGEXMATCH(text,""có nhà tại khu vực đang học|c"&amp;"ó nhà|ở riêng tại chung cư""), 3,
      REGEXMATCH(text,""ở nhà người quen""), 4
    ),
  -1)
)"),1.0)</f>
        <v>1</v>
      </c>
      <c r="E738" s="17">
        <f>IFERROR(__xludf.DUMMYFUNCTION("LET(
  t, LOWER(TRIM(data_survey!K737)),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38" s="17">
        <f>IFERROR(__xludf.DUMMYFUNCTION("LET(
  t, LOWER(TRIM(data_survey!M737)),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38" s="17">
        <f>if(data_survey!O737="Có", 1, 0)</f>
        <v>1</v>
      </c>
      <c r="H738" s="17">
        <f>if(data_survey!R737="", 0, data_survey!R737)</f>
        <v>3</v>
      </c>
      <c r="I738" s="17">
        <f>data_survey!W737</f>
        <v>40</v>
      </c>
      <c r="J738" s="17">
        <f>if(data_survey!AF737="Không áp lực", 0, if(data_survey!AF737="Có chút áp lực", 1, if(data_survey!AF737="Áp lực nhiều", 2, 3)))</f>
        <v>2</v>
      </c>
      <c r="K738" s="17">
        <f>SWITCH(data_survey!AG737,
 "Không ảnh hưởng",0,
 "Có chút ảnh hưởng",1,
 "Ảnh hưởng nhiều",2,
 "Ảnh hưởng rất nhiều",3)</f>
        <v>3</v>
      </c>
      <c r="L738" s="17">
        <f>SWITCH(data_survey!AD737,
 "Không",0,
 "Có một chút",1,
 "Rất lo lắng",2)</f>
        <v>2</v>
      </c>
      <c r="M738" s="17">
        <f>SWITCH(data_survey!AE737,
 "Không",0,
 "Có một chút",1,
 "Nhiều",2)</f>
        <v>0</v>
      </c>
      <c r="N738" s="17">
        <f>data_survey!BV737</f>
        <v>2</v>
      </c>
      <c r="O738" s="17">
        <f>SWITCH(data_survey!BY737,
 "Không",0,
 "Có",1,
 "Nhiều",2)</f>
        <v>1</v>
      </c>
      <c r="P738" s="17">
        <f>if(data_survey!BW737="Không", 0, 1)</f>
        <v>1</v>
      </c>
      <c r="Q738" s="17">
        <f>IF(OR(
ISNUMBER(SEARCH("cha",data_survey!BX737)),
ISNUMBER(SEARCH("mẹ",data_survey!BX737)),
ISNUMBER(SEARCH("ba mẹ",data_survey!BX737)),
ISNUMBER(SEARCH("bame",data_survey!BX737)),
ISNUMBER(SEARCH("gia đình",data_survey!BX737)),
ISNUMBER(SEARCH("chị",data_survey!BX737)),
ISNUMBER(SEARCH("anh",data_survey!BX737)),
ISNUMBER(SEARCH("ông bà",data_survey!BX737)),
ISNUMBER(SEARCH("giám hộ",data_survey!BX737))
),1,
IF(OR(
ISNUMBER(SEARCH("bản thân",data_survey!BX737)),
ISNUMBER(SEARCH("tự mình",data_survey!BX737)),
ISNUMBER(SEARCH("tự bản thân",data_survey!BX737)),
ISNUMBER(SEARCH("tiền đi làm",data_survey!BX737)),
ISNUMBER(SEARCH("nghiên cứu khoa học",data_survey!BX737)),
ISNUMBER(SEARCH("một nửa lo",data_survey!BX737))
),2,
IF(OR(
ISNUMBER(SEARCH("học bổng",data_survey!BX737)),
ISNUMBER(SEARCH("giảm học phí",data_survey!BX737)),
ISNUMBER(SEARCH("không cần HP",data_survey!BX737)),
ISNUMBER(SEARCH("sư phạm",data_survey!BX737))
),3,4)))</f>
        <v>1</v>
      </c>
      <c r="R738" s="17">
        <f>data_survey!AN737</f>
        <v>1</v>
      </c>
      <c r="S738" s="17">
        <f>data_survey!AJ737</f>
        <v>2</v>
      </c>
      <c r="T738" s="17">
        <f>data_survey!AJ737</f>
        <v>2</v>
      </c>
      <c r="U738" s="17">
        <f>data_survey!CI737</f>
        <v>0</v>
      </c>
      <c r="V738" s="17">
        <f>data_survey!CG737</f>
        <v>1</v>
      </c>
      <c r="W738" s="17">
        <f>data_survey!CE737</f>
        <v>1</v>
      </c>
      <c r="X738" s="17">
        <f>data_survey!CC737</f>
        <v>0</v>
      </c>
      <c r="Y738" s="17">
        <f>data_survey!CA737</f>
        <v>2</v>
      </c>
      <c r="Z738" s="17">
        <f>data_survey!BN737</f>
        <v>5</v>
      </c>
      <c r="AA738" s="17">
        <f>data_survey!BP737</f>
        <v>1</v>
      </c>
      <c r="AB738" s="17">
        <f>data_survey!BQ737</f>
        <v>6</v>
      </c>
      <c r="AC738" s="17">
        <f>data_survey!BT737</f>
        <v>1</v>
      </c>
      <c r="AD738" s="17">
        <f>data_survey!CU737</f>
        <v>0</v>
      </c>
      <c r="AE738" s="17">
        <f>data_survey!CV737</f>
        <v>1</v>
      </c>
      <c r="AF738" s="17">
        <f>data_survey!CW737</f>
        <v>0</v>
      </c>
      <c r="AG738" s="17">
        <f>data_survey!CO737</f>
        <v>1</v>
      </c>
      <c r="AH738" s="17">
        <f>data_survey!DA737</f>
        <v>1</v>
      </c>
      <c r="AI738" s="17">
        <f>data_survey!DC737</f>
        <v>1</v>
      </c>
      <c r="AJ738" s="17">
        <f>data_survey!DQ737</f>
        <v>0</v>
      </c>
      <c r="AK738" s="17">
        <f>data_survey!DF737</f>
        <v>1</v>
      </c>
      <c r="AL738" s="17">
        <f>if(AK738=1, data_survey!DN737, 0)</f>
        <v>5</v>
      </c>
      <c r="AM738" s="17">
        <f>data_survey!CM737</f>
        <v>0.33</v>
      </c>
      <c r="AN738" s="17">
        <f>data_survey!DH737</f>
        <v>0</v>
      </c>
      <c r="AO738" s="17">
        <f>data_survey!DJ737</f>
        <v>1</v>
      </c>
      <c r="AP738" s="17">
        <f>data_survey!DL737</f>
        <v>2</v>
      </c>
      <c r="AQ738" s="17">
        <f>data_survey!BC737</f>
        <v>3</v>
      </c>
      <c r="AR738" s="17">
        <f>data_survey!BD737</f>
        <v>3</v>
      </c>
      <c r="AS738" s="17">
        <f>data_survey!BE737</f>
        <v>4</v>
      </c>
      <c r="AT738" s="17">
        <f>data_survey!BF737</f>
        <v>2</v>
      </c>
      <c r="AU738" s="17">
        <f>data_survey!BG737</f>
        <v>4</v>
      </c>
      <c r="AV738" s="17">
        <f>data_survey!BH737</f>
        <v>1</v>
      </c>
      <c r="AW738" s="17">
        <f>data_survey!BI737</f>
        <v>1</v>
      </c>
      <c r="AX738" s="17">
        <f>data_survey!AP737</f>
        <v>2</v>
      </c>
      <c r="AY738" s="17">
        <f>data_survey!AQ737</f>
        <v>2</v>
      </c>
      <c r="AZ738" s="17">
        <f>data_survey!AR737</f>
        <v>1</v>
      </c>
      <c r="BA738" s="17">
        <f>data_survey!AS737</f>
        <v>4</v>
      </c>
      <c r="BB738" s="17">
        <f>data_survey!AT737</f>
        <v>2</v>
      </c>
      <c r="BC738" s="17">
        <f>data_survey!AU737</f>
        <v>1</v>
      </c>
      <c r="BD738" s="17">
        <f>data_survey!AV737</f>
        <v>3</v>
      </c>
      <c r="BE738" s="17">
        <f>data_survey!AW737</f>
        <v>1</v>
      </c>
      <c r="BF738" s="17">
        <f>data_survey!AX737</f>
        <v>1</v>
      </c>
      <c r="BG738" s="17"/>
    </row>
    <row r="739">
      <c r="A739" s="17">
        <f>if(data_survey!C738="Nam", 0, 1)</f>
        <v>1</v>
      </c>
      <c r="B739" s="17">
        <f>IFERROR(__xludf.DUMMYFUNCTION("LET(
  t, LOWER(TRIM(data_survey!E738)),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739" s="17">
        <f>IFERROR(__xludf.DUMMYFUNCTION("LET(
  t, LOWER(TRIM(data_survey!G738)),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39" s="17">
        <f>IFERROR(__xludf.DUMMYFUNCTION("LET(
  text, LOWER(data_survey!I738),
  IFERROR(
    IFS(
      REGEXMATCH(text,""ở cùng gia đình|ở trọ cùng gia đình""), 0,
      REGEXMATCH(text,""thuê trọ""), 1,
      REGEXMATCH(text,""ở ktx""), 2,
      REGEXMATCH(text,""có nhà tại khu vực đang học|c"&amp;"ó nhà|ở riêng tại chung cư""), 3,
      REGEXMATCH(text,""ở nhà người quen""), 4
    ),
  -1)
)"),3.0)</f>
        <v>3</v>
      </c>
      <c r="E739" s="17">
        <f>IFERROR(__xludf.DUMMYFUNCTION("LET(
  t, LOWER(TRIM(data_survey!K738)),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39" s="17">
        <f>IFERROR(__xludf.DUMMYFUNCTION("LET(
  t, LOWER(TRIM(data_survey!M738)),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39" s="17">
        <f>if(data_survey!O738="Có", 1, 0)</f>
        <v>1</v>
      </c>
      <c r="H739" s="17">
        <f>if(data_survey!R738="", 0, data_survey!R738)</f>
        <v>1</v>
      </c>
      <c r="I739" s="17">
        <f>data_survey!W738</f>
        <v>20</v>
      </c>
      <c r="J739" s="17">
        <f>if(data_survey!AF738="Không áp lực", 0, if(data_survey!AF738="Có chút áp lực", 1, if(data_survey!AF738="Áp lực nhiều", 2, 3)))</f>
        <v>2</v>
      </c>
      <c r="K739" s="17">
        <f>SWITCH(data_survey!AG738,
 "Không ảnh hưởng",0,
 "Có chút ảnh hưởng",1,
 "Ảnh hưởng nhiều",2,
 "Ảnh hưởng rất nhiều",3)</f>
        <v>1</v>
      </c>
      <c r="L739" s="17">
        <f>SWITCH(data_survey!AD738,
 "Không",0,
 "Có một chút",1,
 "Rất lo lắng",2)</f>
        <v>2</v>
      </c>
      <c r="M739" s="17">
        <f>SWITCH(data_survey!AE738,
 "Không",0,
 "Có một chút",1,
 "Nhiều",2)</f>
        <v>1</v>
      </c>
      <c r="N739" s="17">
        <f>data_survey!BV738</f>
        <v>4</v>
      </c>
      <c r="O739" s="17">
        <f>SWITCH(data_survey!BY738,
 "Không",0,
 "Có",1,
 "Nhiều",2)</f>
        <v>0</v>
      </c>
      <c r="P739" s="17">
        <f>if(data_survey!BW738="Không", 0, 1)</f>
        <v>0</v>
      </c>
      <c r="Q739" s="17">
        <f>IF(OR(
ISNUMBER(SEARCH("cha",data_survey!BX738)),
ISNUMBER(SEARCH("mẹ",data_survey!BX738)),
ISNUMBER(SEARCH("ba mẹ",data_survey!BX738)),
ISNUMBER(SEARCH("bame",data_survey!BX738)),
ISNUMBER(SEARCH("gia đình",data_survey!BX738)),
ISNUMBER(SEARCH("chị",data_survey!BX738)),
ISNUMBER(SEARCH("anh",data_survey!BX738)),
ISNUMBER(SEARCH("ông bà",data_survey!BX738)),
ISNUMBER(SEARCH("giám hộ",data_survey!BX738))
),1,
IF(OR(
ISNUMBER(SEARCH("bản thân",data_survey!BX738)),
ISNUMBER(SEARCH("tự mình",data_survey!BX738)),
ISNUMBER(SEARCH("tự bản thân",data_survey!BX738)),
ISNUMBER(SEARCH("tiền đi làm",data_survey!BX738)),
ISNUMBER(SEARCH("nghiên cứu khoa học",data_survey!BX738)),
ISNUMBER(SEARCH("một nửa lo",data_survey!BX738))
),2,
IF(OR(
ISNUMBER(SEARCH("học bổng",data_survey!BX738)),
ISNUMBER(SEARCH("giảm học phí",data_survey!BX738)),
ISNUMBER(SEARCH("không cần HP",data_survey!BX738)),
ISNUMBER(SEARCH("sư phạm",data_survey!BX738))
),3,4)))</f>
        <v>1</v>
      </c>
      <c r="R739" s="17">
        <f>data_survey!AN738</f>
        <v>1</v>
      </c>
      <c r="S739" s="17">
        <f>data_survey!AJ738</f>
        <v>1</v>
      </c>
      <c r="T739" s="17">
        <f>data_survey!AJ738</f>
        <v>1</v>
      </c>
      <c r="U739" s="17">
        <f>data_survey!CI738</f>
        <v>1</v>
      </c>
      <c r="V739" s="17">
        <f>data_survey!CG738</f>
        <v>0</v>
      </c>
      <c r="W739" s="17">
        <f>data_survey!CE738</f>
        <v>0</v>
      </c>
      <c r="X739" s="17">
        <f>data_survey!CC738</f>
        <v>1</v>
      </c>
      <c r="Y739" s="17">
        <f>data_survey!CA738</f>
        <v>1</v>
      </c>
      <c r="Z739" s="17">
        <f>data_survey!BN738</f>
        <v>4</v>
      </c>
      <c r="AA739" s="17">
        <f>data_survey!BP738</f>
        <v>1</v>
      </c>
      <c r="AB739" s="17">
        <f>data_survey!BQ738</f>
        <v>4</v>
      </c>
      <c r="AC739" s="17">
        <f>data_survey!BT738</f>
        <v>0</v>
      </c>
      <c r="AD739" s="17">
        <f>data_survey!CU738</f>
        <v>0</v>
      </c>
      <c r="AE739" s="17">
        <f>data_survey!CV738</f>
        <v>0</v>
      </c>
      <c r="AF739" s="17">
        <f>data_survey!CW738</f>
        <v>0</v>
      </c>
      <c r="AG739" s="17">
        <f>data_survey!CO738</f>
        <v>0</v>
      </c>
      <c r="AH739" s="17">
        <f>data_survey!DA738</f>
        <v>0</v>
      </c>
      <c r="AI739" s="17">
        <f>data_survey!DC738</f>
        <v>0</v>
      </c>
      <c r="AJ739" s="17">
        <f>data_survey!DQ738</f>
        <v>0</v>
      </c>
      <c r="AK739" s="17">
        <f>data_survey!DF738</f>
        <v>0</v>
      </c>
      <c r="AL739" s="17">
        <f>if(AK739=1, data_survey!DN738, 0)</f>
        <v>0</v>
      </c>
      <c r="AM739" s="17">
        <f>data_survey!CM738</f>
        <v>0.33</v>
      </c>
      <c r="AN739" s="17">
        <f>data_survey!DH738</f>
        <v>0</v>
      </c>
      <c r="AO739" s="17">
        <f>data_survey!DJ738</f>
        <v>0</v>
      </c>
      <c r="AP739" s="17">
        <f>data_survey!DL738</f>
        <v>0</v>
      </c>
      <c r="AQ739" s="17">
        <f>data_survey!BC738</f>
        <v>1</v>
      </c>
      <c r="AR739" s="17">
        <f>data_survey!BD738</f>
        <v>1</v>
      </c>
      <c r="AS739" s="17">
        <f>data_survey!BE738</f>
        <v>1</v>
      </c>
      <c r="AT739" s="17">
        <f>data_survey!BF738</f>
        <v>1</v>
      </c>
      <c r="AU739" s="17">
        <f>data_survey!BG738</f>
        <v>1</v>
      </c>
      <c r="AV739" s="17">
        <f>data_survey!BH738</f>
        <v>1</v>
      </c>
      <c r="AW739" s="17">
        <f>data_survey!BI738</f>
        <v>2</v>
      </c>
      <c r="AX739" s="17">
        <f>data_survey!AP738</f>
        <v>2</v>
      </c>
      <c r="AY739" s="17">
        <f>data_survey!AQ738</f>
        <v>2</v>
      </c>
      <c r="AZ739" s="17">
        <f>data_survey!AR738</f>
        <v>1</v>
      </c>
      <c r="BA739" s="17">
        <f>data_survey!AS738</f>
        <v>2</v>
      </c>
      <c r="BB739" s="17">
        <f>data_survey!AT738</f>
        <v>2</v>
      </c>
      <c r="BC739" s="17">
        <f>data_survey!AU738</f>
        <v>3</v>
      </c>
      <c r="BD739" s="17">
        <f>data_survey!AV738</f>
        <v>2</v>
      </c>
      <c r="BE739" s="17">
        <f>data_survey!AW738</f>
        <v>1</v>
      </c>
      <c r="BF739" s="17">
        <f>data_survey!AX738</f>
        <v>1</v>
      </c>
      <c r="BG739" s="17"/>
    </row>
    <row r="740">
      <c r="A740" s="17">
        <f>if(data_survey!C739="Nam", 0, 1)</f>
        <v>1</v>
      </c>
      <c r="B740" s="17">
        <f>IFERROR(__xludf.DUMMYFUNCTION("LET(
  t, LOWER(TRIM(data_survey!E739)),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40" s="17">
        <f>IFERROR(__xludf.DUMMYFUNCTION("LET(
  t, LOWER(TRIM(data_survey!G739)),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40" s="17">
        <f>IFERROR(__xludf.DUMMYFUNCTION("LET(
  text, LOWER(data_survey!I739),
  IFERROR(
    IFS(
      REGEXMATCH(text,""ở cùng gia đình|ở trọ cùng gia đình""), 0,
      REGEXMATCH(text,""thuê trọ""), 1,
      REGEXMATCH(text,""ở ktx""), 2,
      REGEXMATCH(text,""có nhà tại khu vực đang học|c"&amp;"ó nhà|ở riêng tại chung cư""), 3,
      REGEXMATCH(text,""ở nhà người quen""), 4
    ),
  -1)
)"),1.0)</f>
        <v>1</v>
      </c>
      <c r="E740" s="17">
        <f>IFERROR(__xludf.DUMMYFUNCTION("LET(
  t, LOWER(TRIM(data_survey!K739)),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40" s="17">
        <f>IFERROR(__xludf.DUMMYFUNCTION("LET(
  t, LOWER(TRIM(data_survey!M739)),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40" s="17">
        <f>if(data_survey!O739="Có", 1, 0)</f>
        <v>0</v>
      </c>
      <c r="H740" s="17">
        <f>if(data_survey!R739="", 0, data_survey!R739)</f>
        <v>0</v>
      </c>
      <c r="I740" s="17">
        <f>data_survey!W739</f>
        <v>0</v>
      </c>
      <c r="J740" s="17">
        <f>if(data_survey!AF739="Không áp lực", 0, if(data_survey!AF739="Có chút áp lực", 1, if(data_survey!AF739="Áp lực nhiều", 2, 3)))</f>
        <v>3</v>
      </c>
      <c r="K740" s="17">
        <f>SWITCH(data_survey!AG739,
 "Không ảnh hưởng",0,
 "Có chút ảnh hưởng",1,
 "Ảnh hưởng nhiều",2,
 "Ảnh hưởng rất nhiều",3)</f>
        <v>3</v>
      </c>
      <c r="L740" s="17">
        <f>SWITCH(data_survey!AD739,
 "Không",0,
 "Có một chút",1,
 "Rất lo lắng",2)</f>
        <v>2</v>
      </c>
      <c r="M740" s="17">
        <f>SWITCH(data_survey!AE739,
 "Không",0,
 "Có một chút",1,
 "Nhiều",2)</f>
        <v>2</v>
      </c>
      <c r="N740" s="17">
        <f>data_survey!BV739</f>
        <v>2</v>
      </c>
      <c r="O740" s="17">
        <f>SWITCH(data_survey!BY739,
 "Không",0,
 "Có",1,
 "Nhiều",2)</f>
        <v>1</v>
      </c>
      <c r="P740" s="17">
        <f>if(data_survey!BW739="Không", 0, 1)</f>
        <v>1</v>
      </c>
      <c r="Q740" s="17">
        <f>IF(OR(
ISNUMBER(SEARCH("cha",data_survey!BX739)),
ISNUMBER(SEARCH("mẹ",data_survey!BX739)),
ISNUMBER(SEARCH("ba mẹ",data_survey!BX739)),
ISNUMBER(SEARCH("bame",data_survey!BX739)),
ISNUMBER(SEARCH("gia đình",data_survey!BX739)),
ISNUMBER(SEARCH("chị",data_survey!BX739)),
ISNUMBER(SEARCH("anh",data_survey!BX739)),
ISNUMBER(SEARCH("ông bà",data_survey!BX739)),
ISNUMBER(SEARCH("giám hộ",data_survey!BX739))
),1,
IF(OR(
ISNUMBER(SEARCH("bản thân",data_survey!BX739)),
ISNUMBER(SEARCH("tự mình",data_survey!BX739)),
ISNUMBER(SEARCH("tự bản thân",data_survey!BX739)),
ISNUMBER(SEARCH("tiền đi làm",data_survey!BX739)),
ISNUMBER(SEARCH("nghiên cứu khoa học",data_survey!BX739)),
ISNUMBER(SEARCH("một nửa lo",data_survey!BX739))
),2,
IF(OR(
ISNUMBER(SEARCH("học bổng",data_survey!BX739)),
ISNUMBER(SEARCH("giảm học phí",data_survey!BX739)),
ISNUMBER(SEARCH("không cần HP",data_survey!BX739)),
ISNUMBER(SEARCH("sư phạm",data_survey!BX739))
),3,4)))</f>
        <v>1</v>
      </c>
      <c r="R740" s="17">
        <f>data_survey!AN739</f>
        <v>2</v>
      </c>
      <c r="S740" s="17">
        <f>data_survey!AJ739</f>
        <v>2</v>
      </c>
      <c r="T740" s="17">
        <f>data_survey!AJ739</f>
        <v>2</v>
      </c>
      <c r="U740" s="17">
        <f>data_survey!CI739</f>
        <v>2</v>
      </c>
      <c r="V740" s="17">
        <f>data_survey!CG739</f>
        <v>2</v>
      </c>
      <c r="W740" s="17">
        <f>data_survey!CE739</f>
        <v>2</v>
      </c>
      <c r="X740" s="17">
        <f>data_survey!CC739</f>
        <v>2</v>
      </c>
      <c r="Y740" s="17">
        <f>data_survey!CA739</f>
        <v>1</v>
      </c>
      <c r="Z740" s="17">
        <f>data_survey!BN739</f>
        <v>2</v>
      </c>
      <c r="AA740" s="17">
        <f>data_survey!BP739</f>
        <v>0</v>
      </c>
      <c r="AB740" s="17">
        <f>data_survey!BQ739</f>
        <v>2</v>
      </c>
      <c r="AC740" s="17">
        <f>data_survey!BT739</f>
        <v>1</v>
      </c>
      <c r="AD740" s="17">
        <f>data_survey!CU739</f>
        <v>1</v>
      </c>
      <c r="AE740" s="17">
        <f>data_survey!CV739</f>
        <v>1</v>
      </c>
      <c r="AF740" s="17">
        <f>data_survey!CW739</f>
        <v>0</v>
      </c>
      <c r="AG740" s="17">
        <f>data_survey!CO739</f>
        <v>1</v>
      </c>
      <c r="AH740" s="17">
        <f>data_survey!DA739</f>
        <v>1</v>
      </c>
      <c r="AI740" s="17">
        <f>data_survey!DC739</f>
        <v>1</v>
      </c>
      <c r="AJ740" s="17">
        <f>data_survey!DQ739</f>
        <v>0</v>
      </c>
      <c r="AK740" s="17">
        <f>data_survey!DF739</f>
        <v>0</v>
      </c>
      <c r="AL740" s="17">
        <f>if(AK740=1, data_survey!DN739, 0)</f>
        <v>0</v>
      </c>
      <c r="AM740" s="17">
        <f>data_survey!CM739</f>
        <v>0.75</v>
      </c>
      <c r="AN740" s="17">
        <f>data_survey!DH739</f>
        <v>0</v>
      </c>
      <c r="AO740" s="17">
        <f>data_survey!DJ739</f>
        <v>1</v>
      </c>
      <c r="AP740" s="17">
        <f>data_survey!DL739</f>
        <v>0</v>
      </c>
      <c r="AQ740" s="17">
        <f>data_survey!BC739</f>
        <v>2</v>
      </c>
      <c r="AR740" s="17">
        <f>data_survey!BD739</f>
        <v>3</v>
      </c>
      <c r="AS740" s="17">
        <f>data_survey!BE739</f>
        <v>3</v>
      </c>
      <c r="AT740" s="17">
        <f>data_survey!BF739</f>
        <v>2</v>
      </c>
      <c r="AU740" s="17">
        <f>data_survey!BG739</f>
        <v>4</v>
      </c>
      <c r="AV740" s="17">
        <f>data_survey!BH739</f>
        <v>3</v>
      </c>
      <c r="AW740" s="17">
        <f>data_survey!BI739</f>
        <v>3</v>
      </c>
      <c r="AX740" s="17">
        <f>data_survey!AP739</f>
        <v>2</v>
      </c>
      <c r="AY740" s="17">
        <f>data_survey!AQ739</f>
        <v>4</v>
      </c>
      <c r="AZ740" s="17">
        <f>data_survey!AR739</f>
        <v>2</v>
      </c>
      <c r="BA740" s="17">
        <f>data_survey!AS739</f>
        <v>3</v>
      </c>
      <c r="BB740" s="17">
        <f>data_survey!AT739</f>
        <v>3</v>
      </c>
      <c r="BC740" s="17">
        <f>data_survey!AU739</f>
        <v>4</v>
      </c>
      <c r="BD740" s="17">
        <f>data_survey!AV739</f>
        <v>1</v>
      </c>
      <c r="BE740" s="17">
        <f>data_survey!AW739</f>
        <v>2</v>
      </c>
      <c r="BF740" s="17">
        <f>data_survey!AX739</f>
        <v>3</v>
      </c>
      <c r="BG740" s="17"/>
    </row>
    <row r="741">
      <c r="A741" s="17">
        <f>if(data_survey!C740="Nam", 0, 1)</f>
        <v>0</v>
      </c>
      <c r="B741" s="17">
        <f>IFERROR(__xludf.DUMMYFUNCTION("LET(
  t, LOWER(TRIM(data_survey!E740)),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41" s="17">
        <f>IFERROR(__xludf.DUMMYFUNCTION("LET(
  t, LOWER(TRIM(data_survey!G740)),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41" s="17">
        <f>IFERROR(__xludf.DUMMYFUNCTION("LET(
  text, LOWER(data_survey!I740),
  IFERROR(
    IFS(
      REGEXMATCH(text,""ở cùng gia đình|ở trọ cùng gia đình""), 0,
      REGEXMATCH(text,""thuê trọ""), 1,
      REGEXMATCH(text,""ở ktx""), 2,
      REGEXMATCH(text,""có nhà tại khu vực đang học|c"&amp;"ó nhà|ở riêng tại chung cư""), 3,
      REGEXMATCH(text,""ở nhà người quen""), 4
    ),
  -1)
)"),0.0)</f>
        <v>0</v>
      </c>
      <c r="E741" s="17">
        <f>IFERROR(__xludf.DUMMYFUNCTION("LET(
  t, LOWER(TRIM(data_survey!K740)),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41" s="17">
        <f>IFERROR(__xludf.DUMMYFUNCTION("LET(
  t, LOWER(TRIM(data_survey!M740)),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41" s="17">
        <f>if(data_survey!O740="Có", 1, 0)</f>
        <v>0</v>
      </c>
      <c r="H741" s="17">
        <f>if(data_survey!R740="", 0, data_survey!R740)</f>
        <v>0</v>
      </c>
      <c r="I741" s="17">
        <f>data_survey!W740</f>
        <v>0</v>
      </c>
      <c r="J741" s="17">
        <f>if(data_survey!AF740="Không áp lực", 0, if(data_survey!AF740="Có chút áp lực", 1, if(data_survey!AF740="Áp lực nhiều", 2, 3)))</f>
        <v>0</v>
      </c>
      <c r="K741" s="17">
        <f>SWITCH(data_survey!AG740,
 "Không ảnh hưởng",0,
 "Có chút ảnh hưởng",1,
 "Ảnh hưởng nhiều",2,
 "Ảnh hưởng rất nhiều",3)</f>
        <v>2</v>
      </c>
      <c r="L741" s="17">
        <f>SWITCH(data_survey!AD740,
 "Không",0,
 "Có một chút",1,
 "Rất lo lắng",2)</f>
        <v>2</v>
      </c>
      <c r="M741" s="17">
        <f>SWITCH(data_survey!AE740,
 "Không",0,
 "Có một chút",1,
 "Nhiều",2)</f>
        <v>1</v>
      </c>
      <c r="N741" s="17">
        <f>data_survey!BV740</f>
        <v>4</v>
      </c>
      <c r="O741" s="17">
        <f>SWITCH(data_survey!BY740,
 "Không",0,
 "Có",1,
 "Nhiều",2)</f>
        <v>1</v>
      </c>
      <c r="P741" s="17">
        <f>if(data_survey!BW740="Không", 0, 1)</f>
        <v>0</v>
      </c>
      <c r="Q741" s="17">
        <f>IF(OR(
ISNUMBER(SEARCH("cha",data_survey!BX740)),
ISNUMBER(SEARCH("mẹ",data_survey!BX740)),
ISNUMBER(SEARCH("ba mẹ",data_survey!BX740)),
ISNUMBER(SEARCH("bame",data_survey!BX740)),
ISNUMBER(SEARCH("gia đình",data_survey!BX740)),
ISNUMBER(SEARCH("chị",data_survey!BX740)),
ISNUMBER(SEARCH("anh",data_survey!BX740)),
ISNUMBER(SEARCH("ông bà",data_survey!BX740)),
ISNUMBER(SEARCH("giám hộ",data_survey!BX740))
),1,
IF(OR(
ISNUMBER(SEARCH("bản thân",data_survey!BX740)),
ISNUMBER(SEARCH("tự mình",data_survey!BX740)),
ISNUMBER(SEARCH("tự bản thân",data_survey!BX740)),
ISNUMBER(SEARCH("tiền đi làm",data_survey!BX740)),
ISNUMBER(SEARCH("nghiên cứu khoa học",data_survey!BX740)),
ISNUMBER(SEARCH("một nửa lo",data_survey!BX740))
),2,
IF(OR(
ISNUMBER(SEARCH("học bổng",data_survey!BX740)),
ISNUMBER(SEARCH("giảm học phí",data_survey!BX740)),
ISNUMBER(SEARCH("không cần HP",data_survey!BX740)),
ISNUMBER(SEARCH("sư phạm",data_survey!BX740))
),3,4)))</f>
        <v>1</v>
      </c>
      <c r="R741" s="17">
        <f>data_survey!AN740</f>
        <v>0</v>
      </c>
      <c r="S741" s="17">
        <f>data_survey!AJ740</f>
        <v>0</v>
      </c>
      <c r="T741" s="17">
        <f>data_survey!AJ740</f>
        <v>0</v>
      </c>
      <c r="U741" s="17">
        <f>data_survey!CI740</f>
        <v>0</v>
      </c>
      <c r="V741" s="17">
        <f>data_survey!CG740</f>
        <v>0</v>
      </c>
      <c r="W741" s="17">
        <f>data_survey!CE740</f>
        <v>1</v>
      </c>
      <c r="X741" s="17">
        <f>data_survey!CC740</f>
        <v>0</v>
      </c>
      <c r="Y741" s="17">
        <f>data_survey!CA740</f>
        <v>0</v>
      </c>
      <c r="Z741" s="17">
        <f>data_survey!BN740</f>
        <v>5</v>
      </c>
      <c r="AA741" s="17">
        <f>data_survey!BP740</f>
        <v>1</v>
      </c>
      <c r="AB741" s="17">
        <f>data_survey!BQ740</f>
        <v>1</v>
      </c>
      <c r="AC741" s="17">
        <f>data_survey!BT740</f>
        <v>0</v>
      </c>
      <c r="AD741" s="17">
        <f>data_survey!CU740</f>
        <v>1</v>
      </c>
      <c r="AE741" s="17">
        <f>data_survey!CV740</f>
        <v>1</v>
      </c>
      <c r="AF741" s="17">
        <f>data_survey!CW740</f>
        <v>0</v>
      </c>
      <c r="AG741" s="17">
        <f>data_survey!CO740</f>
        <v>0</v>
      </c>
      <c r="AH741" s="17">
        <f>data_survey!DA740</f>
        <v>0</v>
      </c>
      <c r="AI741" s="17">
        <f>data_survey!DC740</f>
        <v>0</v>
      </c>
      <c r="AJ741" s="17">
        <f>data_survey!DQ740</f>
        <v>0</v>
      </c>
      <c r="AK741" s="17">
        <f>data_survey!DF740</f>
        <v>1</v>
      </c>
      <c r="AL741" s="17">
        <f>if(AK741=1, data_survey!DN740, 0)</f>
        <v>1.5</v>
      </c>
      <c r="AM741" s="17">
        <f>data_survey!CM740</f>
        <v>1.5</v>
      </c>
      <c r="AN741" s="17">
        <f>data_survey!DH740</f>
        <v>1</v>
      </c>
      <c r="AO741" s="17">
        <f>data_survey!DJ740</f>
        <v>0</v>
      </c>
      <c r="AP741" s="17">
        <f>data_survey!DL740</f>
        <v>0</v>
      </c>
      <c r="AQ741" s="17">
        <f>data_survey!BC740</f>
        <v>1</v>
      </c>
      <c r="AR741" s="17">
        <f>data_survey!BD740</f>
        <v>1</v>
      </c>
      <c r="AS741" s="17">
        <f>data_survey!BE740</f>
        <v>2</v>
      </c>
      <c r="AT741" s="17">
        <f>data_survey!BF740</f>
        <v>1</v>
      </c>
      <c r="AU741" s="17">
        <f>data_survey!BG740</f>
        <v>2</v>
      </c>
      <c r="AV741" s="17">
        <f>data_survey!BH740</f>
        <v>1</v>
      </c>
      <c r="AW741" s="17">
        <f>data_survey!BI740</f>
        <v>1</v>
      </c>
      <c r="AX741" s="17">
        <f>data_survey!AP740</f>
        <v>1</v>
      </c>
      <c r="AY741" s="17">
        <f>data_survey!AQ740</f>
        <v>2</v>
      </c>
      <c r="AZ741" s="17">
        <f>data_survey!AR740</f>
        <v>3</v>
      </c>
      <c r="BA741" s="17">
        <f>data_survey!AS740</f>
        <v>1</v>
      </c>
      <c r="BB741" s="17">
        <f>data_survey!AT740</f>
        <v>1</v>
      </c>
      <c r="BC741" s="17">
        <f>data_survey!AU740</f>
        <v>1</v>
      </c>
      <c r="BD741" s="17">
        <f>data_survey!AV740</f>
        <v>2</v>
      </c>
      <c r="BE741" s="17">
        <f>data_survey!AW740</f>
        <v>1</v>
      </c>
      <c r="BF741" s="17">
        <f>data_survey!AX740</f>
        <v>1</v>
      </c>
      <c r="BG741" s="17"/>
    </row>
    <row r="742">
      <c r="A742" s="17">
        <f>if(data_survey!C741="Nam", 0, 1)</f>
        <v>1</v>
      </c>
      <c r="B742" s="17">
        <f>IFERROR(__xludf.DUMMYFUNCTION("LET(
  t, LOWER(TRIM(data_survey!E741)),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742" s="17">
        <f>IFERROR(__xludf.DUMMYFUNCTION("LET(
  t, LOWER(TRIM(data_survey!G741)),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742" s="17">
        <f>IFERROR(__xludf.DUMMYFUNCTION("LET(
  text, LOWER(data_survey!I741),
  IFERROR(
    IFS(
      REGEXMATCH(text,""ở cùng gia đình|ở trọ cùng gia đình""), 0,
      REGEXMATCH(text,""thuê trọ""), 1,
      REGEXMATCH(text,""ở ktx""), 2,
      REGEXMATCH(text,""có nhà tại khu vực đang học|c"&amp;"ó nhà|ở riêng tại chung cư""), 3,
      REGEXMATCH(text,""ở nhà người quen""), 4
    ),
  -1)
)"),1.0)</f>
        <v>1</v>
      </c>
      <c r="E742" s="17">
        <f>IFERROR(__xludf.DUMMYFUNCTION("LET(
  t, LOWER(TRIM(data_survey!K741)),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42" s="17">
        <f>IFERROR(__xludf.DUMMYFUNCTION("LET(
  t, LOWER(TRIM(data_survey!M741)),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42" s="17">
        <f>if(data_survey!O741="Có", 1, 0)</f>
        <v>0</v>
      </c>
      <c r="H742" s="17">
        <f>if(data_survey!R741="", 0, data_survey!R741)</f>
        <v>0</v>
      </c>
      <c r="I742" s="17">
        <f>data_survey!W741</f>
        <v>0</v>
      </c>
      <c r="J742" s="17">
        <f>if(data_survey!AF741="Không áp lực", 0, if(data_survey!AF741="Có chút áp lực", 1, if(data_survey!AF741="Áp lực nhiều", 2, 3)))</f>
        <v>1</v>
      </c>
      <c r="K742" s="17">
        <f>SWITCH(data_survey!AG741,
 "Không ảnh hưởng",0,
 "Có chút ảnh hưởng",1,
 "Ảnh hưởng nhiều",2,
 "Ảnh hưởng rất nhiều",3)</f>
        <v>2</v>
      </c>
      <c r="L742" s="17">
        <f>SWITCH(data_survey!AD741,
 "Không",0,
 "Có một chút",1,
 "Rất lo lắng",2)</f>
        <v>2</v>
      </c>
      <c r="M742" s="17">
        <f>SWITCH(data_survey!AE741,
 "Không",0,
 "Có một chút",1,
 "Nhiều",2)</f>
        <v>0</v>
      </c>
      <c r="N742" s="17">
        <f>data_survey!BV741</f>
        <v>2</v>
      </c>
      <c r="O742" s="17">
        <f>SWITCH(data_survey!BY741,
 "Không",0,
 "Có",1,
 "Nhiều",2)</f>
        <v>0</v>
      </c>
      <c r="P742" s="17">
        <f>if(data_survey!BW741="Không", 0, 1)</f>
        <v>0</v>
      </c>
      <c r="Q742" s="17">
        <f>IF(OR(
ISNUMBER(SEARCH("cha",data_survey!BX741)),
ISNUMBER(SEARCH("mẹ",data_survey!BX741)),
ISNUMBER(SEARCH("ba mẹ",data_survey!BX741)),
ISNUMBER(SEARCH("bame",data_survey!BX741)),
ISNUMBER(SEARCH("gia đình",data_survey!BX741)),
ISNUMBER(SEARCH("chị",data_survey!BX741)),
ISNUMBER(SEARCH("anh",data_survey!BX741)),
ISNUMBER(SEARCH("ông bà",data_survey!BX741)),
ISNUMBER(SEARCH("giám hộ",data_survey!BX741))
),1,
IF(OR(
ISNUMBER(SEARCH("bản thân",data_survey!BX741)),
ISNUMBER(SEARCH("tự mình",data_survey!BX741)),
ISNUMBER(SEARCH("tự bản thân",data_survey!BX741)),
ISNUMBER(SEARCH("tiền đi làm",data_survey!BX741)),
ISNUMBER(SEARCH("nghiên cứu khoa học",data_survey!BX741)),
ISNUMBER(SEARCH("một nửa lo",data_survey!BX741))
),2,
IF(OR(
ISNUMBER(SEARCH("học bổng",data_survey!BX741)),
ISNUMBER(SEARCH("giảm học phí",data_survey!BX741)),
ISNUMBER(SEARCH("không cần HP",data_survey!BX741)),
ISNUMBER(SEARCH("sư phạm",data_survey!BX741))
),3,4)))</f>
        <v>1</v>
      </c>
      <c r="R742" s="17">
        <f>data_survey!AN741</f>
        <v>0</v>
      </c>
      <c r="S742" s="17">
        <f>data_survey!AJ741</f>
        <v>0</v>
      </c>
      <c r="T742" s="17">
        <f>data_survey!AJ741</f>
        <v>0</v>
      </c>
      <c r="U742" s="17">
        <f>data_survey!CI741</f>
        <v>0</v>
      </c>
      <c r="V742" s="17">
        <f>data_survey!CG741</f>
        <v>1</v>
      </c>
      <c r="W742" s="17">
        <f>data_survey!CE741</f>
        <v>1</v>
      </c>
      <c r="X742" s="17">
        <f>data_survey!CC741</f>
        <v>1</v>
      </c>
      <c r="Y742" s="17">
        <f>data_survey!CA741</f>
        <v>1</v>
      </c>
      <c r="Z742" s="17">
        <f>data_survey!BN741</f>
        <v>3</v>
      </c>
      <c r="AA742" s="17">
        <f>data_survey!BP741</f>
        <v>0</v>
      </c>
      <c r="AB742" s="17">
        <f>data_survey!BQ741</f>
        <v>1</v>
      </c>
      <c r="AC742" s="17">
        <f>data_survey!BT741</f>
        <v>0</v>
      </c>
      <c r="AD742" s="17">
        <f>data_survey!CU741</f>
        <v>0</v>
      </c>
      <c r="AE742" s="17">
        <f>data_survey!CV741</f>
        <v>1</v>
      </c>
      <c r="AF742" s="17">
        <f>data_survey!CW741</f>
        <v>0</v>
      </c>
      <c r="AG742" s="17">
        <f>data_survey!CO741</f>
        <v>1</v>
      </c>
      <c r="AH742" s="17">
        <f>data_survey!DA741</f>
        <v>0</v>
      </c>
      <c r="AI742" s="17">
        <f>data_survey!DC741</f>
        <v>0</v>
      </c>
      <c r="AJ742" s="17">
        <f>data_survey!DQ741</f>
        <v>0</v>
      </c>
      <c r="AK742" s="17">
        <f>data_survey!DF741</f>
        <v>0</v>
      </c>
      <c r="AL742" s="17">
        <f>if(AK742=1, data_survey!DN741, 0)</f>
        <v>0</v>
      </c>
      <c r="AM742" s="17">
        <f>data_survey!CM741</f>
        <v>3.5</v>
      </c>
      <c r="AN742" s="17">
        <f>data_survey!DH741</f>
        <v>0</v>
      </c>
      <c r="AO742" s="17">
        <f>data_survey!DJ741</f>
        <v>0</v>
      </c>
      <c r="AP742" s="17">
        <f>data_survey!DL741</f>
        <v>0</v>
      </c>
      <c r="AQ742" s="17">
        <f>data_survey!BC741</f>
        <v>2</v>
      </c>
      <c r="AR742" s="17">
        <f>data_survey!BD741</f>
        <v>2</v>
      </c>
      <c r="AS742" s="17">
        <f>data_survey!BE741</f>
        <v>2</v>
      </c>
      <c r="AT742" s="17">
        <f>data_survey!BF741</f>
        <v>1</v>
      </c>
      <c r="AU742" s="17">
        <f>data_survey!BG741</f>
        <v>2</v>
      </c>
      <c r="AV742" s="17">
        <f>data_survey!BH741</f>
        <v>1</v>
      </c>
      <c r="AW742" s="17">
        <f>data_survey!BI741</f>
        <v>3</v>
      </c>
      <c r="AX742" s="17">
        <f>data_survey!AP741</f>
        <v>3</v>
      </c>
      <c r="AY742" s="17">
        <f>data_survey!AQ741</f>
        <v>3</v>
      </c>
      <c r="AZ742" s="17">
        <f>data_survey!AR741</f>
        <v>1</v>
      </c>
      <c r="BA742" s="17">
        <f>data_survey!AS741</f>
        <v>2</v>
      </c>
      <c r="BB742" s="17">
        <f>data_survey!AT741</f>
        <v>1</v>
      </c>
      <c r="BC742" s="17">
        <f>data_survey!AU741</f>
        <v>4</v>
      </c>
      <c r="BD742" s="17">
        <f>data_survey!AV741</f>
        <v>2</v>
      </c>
      <c r="BE742" s="17">
        <f>data_survey!AW741</f>
        <v>1</v>
      </c>
      <c r="BF742" s="17">
        <f>data_survey!AX741</f>
        <v>1</v>
      </c>
      <c r="BG742" s="17"/>
    </row>
    <row r="743">
      <c r="A743" s="17">
        <f>if(data_survey!C742="Nam", 0, 1)</f>
        <v>1</v>
      </c>
      <c r="B743" s="17">
        <f>IFERROR(__xludf.DUMMYFUNCTION("LET(
  t, LOWER(TRIM(data_survey!E742)),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43" s="17">
        <f>IFERROR(__xludf.DUMMYFUNCTION("LET(
  t, LOWER(TRIM(data_survey!G742)),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43" s="17">
        <f>IFERROR(__xludf.DUMMYFUNCTION("LET(
  text, LOWER(data_survey!I742),
  IFERROR(
    IFS(
      REGEXMATCH(text,""ở cùng gia đình|ở trọ cùng gia đình""), 0,
      REGEXMATCH(text,""thuê trọ""), 1,
      REGEXMATCH(text,""ở ktx""), 2,
      REGEXMATCH(text,""có nhà tại khu vực đang học|c"&amp;"ó nhà|ở riêng tại chung cư""), 3,
      REGEXMATCH(text,""ở nhà người quen""), 4
    ),
  -1)
)"),0.0)</f>
        <v>0</v>
      </c>
      <c r="E743" s="17">
        <f>IFERROR(__xludf.DUMMYFUNCTION("LET(
  t, LOWER(TRIM(data_survey!K742)),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43" s="17">
        <f>IFERROR(__xludf.DUMMYFUNCTION("LET(
  t, LOWER(TRIM(data_survey!M742)),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43" s="17">
        <f>if(data_survey!O742="Có", 1, 0)</f>
        <v>0</v>
      </c>
      <c r="H743" s="17">
        <f>if(data_survey!R742="", 0, data_survey!R742)</f>
        <v>0</v>
      </c>
      <c r="I743" s="17">
        <f>data_survey!W742</f>
        <v>0</v>
      </c>
      <c r="J743" s="17">
        <f>if(data_survey!AF742="Không áp lực", 0, if(data_survey!AF742="Có chút áp lực", 1, if(data_survey!AF742="Áp lực nhiều", 2, 3)))</f>
        <v>1</v>
      </c>
      <c r="K743" s="17">
        <f>SWITCH(data_survey!AG742,
 "Không ảnh hưởng",0,
 "Có chút ảnh hưởng",1,
 "Ảnh hưởng nhiều",2,
 "Ảnh hưởng rất nhiều",3)</f>
        <v>1</v>
      </c>
      <c r="L743" s="17">
        <f>SWITCH(data_survey!AD742,
 "Không",0,
 "Có một chút",1,
 "Rất lo lắng",2)</f>
        <v>2</v>
      </c>
      <c r="M743" s="17">
        <f>SWITCH(data_survey!AE742,
 "Không",0,
 "Có một chút",1,
 "Nhiều",2)</f>
        <v>0</v>
      </c>
      <c r="N743" s="17">
        <f>data_survey!BV742</f>
        <v>3</v>
      </c>
      <c r="O743" s="17">
        <f>SWITCH(data_survey!BY742,
 "Không",0,
 "Có",1,
 "Nhiều",2)</f>
        <v>0</v>
      </c>
      <c r="P743" s="17">
        <f>if(data_survey!BW742="Không", 0, 1)</f>
        <v>0</v>
      </c>
      <c r="Q743" s="17">
        <f>IF(OR(
ISNUMBER(SEARCH("cha",data_survey!BX742)),
ISNUMBER(SEARCH("mẹ",data_survey!BX742)),
ISNUMBER(SEARCH("ba mẹ",data_survey!BX742)),
ISNUMBER(SEARCH("bame",data_survey!BX742)),
ISNUMBER(SEARCH("gia đình",data_survey!BX742)),
ISNUMBER(SEARCH("chị",data_survey!BX742)),
ISNUMBER(SEARCH("anh",data_survey!BX742)),
ISNUMBER(SEARCH("ông bà",data_survey!BX742)),
ISNUMBER(SEARCH("giám hộ",data_survey!BX742))
),1,
IF(OR(
ISNUMBER(SEARCH("bản thân",data_survey!BX742)),
ISNUMBER(SEARCH("tự mình",data_survey!BX742)),
ISNUMBER(SEARCH("tự bản thân",data_survey!BX742)),
ISNUMBER(SEARCH("tiền đi làm",data_survey!BX742)),
ISNUMBER(SEARCH("nghiên cứu khoa học",data_survey!BX742)),
ISNUMBER(SEARCH("một nửa lo",data_survey!BX742))
),2,
IF(OR(
ISNUMBER(SEARCH("học bổng",data_survey!BX742)),
ISNUMBER(SEARCH("giảm học phí",data_survey!BX742)),
ISNUMBER(SEARCH("không cần HP",data_survey!BX742)),
ISNUMBER(SEARCH("sư phạm",data_survey!BX742))
),3,4)))</f>
        <v>1</v>
      </c>
      <c r="R743" s="17">
        <f>data_survey!AN742</f>
        <v>0</v>
      </c>
      <c r="S743" s="17">
        <f>data_survey!AJ742</f>
        <v>0</v>
      </c>
      <c r="T743" s="17">
        <f>data_survey!AJ742</f>
        <v>0</v>
      </c>
      <c r="U743" s="17">
        <f>data_survey!CI742</f>
        <v>0</v>
      </c>
      <c r="V743" s="17">
        <f>data_survey!CG742</f>
        <v>0</v>
      </c>
      <c r="W743" s="17">
        <f>data_survey!CE742</f>
        <v>0</v>
      </c>
      <c r="X743" s="17">
        <f>data_survey!CC742</f>
        <v>1</v>
      </c>
      <c r="Y743" s="17">
        <f>data_survey!CA742</f>
        <v>1</v>
      </c>
      <c r="Z743" s="17">
        <f>data_survey!BN742</f>
        <v>4</v>
      </c>
      <c r="AA743" s="17">
        <f>data_survey!BP742</f>
        <v>0</v>
      </c>
      <c r="AB743" s="17">
        <f>data_survey!BQ742</f>
        <v>4</v>
      </c>
      <c r="AC743" s="17">
        <f>data_survey!BT742</f>
        <v>0</v>
      </c>
      <c r="AD743" s="17">
        <f>data_survey!CU742</f>
        <v>0</v>
      </c>
      <c r="AE743" s="17">
        <f>data_survey!CV742</f>
        <v>0</v>
      </c>
      <c r="AF743" s="17">
        <f>data_survey!CW742</f>
        <v>0</v>
      </c>
      <c r="AG743" s="17">
        <f>data_survey!CO742</f>
        <v>0</v>
      </c>
      <c r="AH743" s="17">
        <f>data_survey!DA742</f>
        <v>0</v>
      </c>
      <c r="AI743" s="17">
        <f>data_survey!DC742</f>
        <v>0</v>
      </c>
      <c r="AJ743" s="17">
        <f>data_survey!DQ742</f>
        <v>0</v>
      </c>
      <c r="AK743" s="17">
        <f>data_survey!DF742</f>
        <v>1</v>
      </c>
      <c r="AL743" s="17">
        <f>if(AK743=1, data_survey!DN742, 0)</f>
        <v>1.5</v>
      </c>
      <c r="AM743" s="17">
        <f>data_survey!CM742</f>
        <v>3.5</v>
      </c>
      <c r="AN743" s="17">
        <f>data_survey!DH742</f>
        <v>0</v>
      </c>
      <c r="AO743" s="17">
        <f>data_survey!DJ742</f>
        <v>0</v>
      </c>
      <c r="AP743" s="17">
        <f>data_survey!DL742</f>
        <v>0</v>
      </c>
      <c r="AQ743" s="17">
        <f>data_survey!BC742</f>
        <v>1</v>
      </c>
      <c r="AR743" s="17">
        <f>data_survey!BD742</f>
        <v>1</v>
      </c>
      <c r="AS743" s="17">
        <f>data_survey!BE742</f>
        <v>2</v>
      </c>
      <c r="AT743" s="17">
        <f>data_survey!BF742</f>
        <v>1</v>
      </c>
      <c r="AU743" s="17">
        <f>data_survey!BG742</f>
        <v>1</v>
      </c>
      <c r="AV743" s="17">
        <f>data_survey!BH742</f>
        <v>1</v>
      </c>
      <c r="AW743" s="17">
        <f>data_survey!BI742</f>
        <v>1</v>
      </c>
      <c r="AX743" s="17">
        <f>data_survey!AP742</f>
        <v>1</v>
      </c>
      <c r="AY743" s="17">
        <f>data_survey!AQ742</f>
        <v>2</v>
      </c>
      <c r="AZ743" s="17">
        <f>data_survey!AR742</f>
        <v>1</v>
      </c>
      <c r="BA743" s="17">
        <f>data_survey!AS742</f>
        <v>2</v>
      </c>
      <c r="BB743" s="17">
        <f>data_survey!AT742</f>
        <v>1</v>
      </c>
      <c r="BC743" s="17">
        <f>data_survey!AU742</f>
        <v>2</v>
      </c>
      <c r="BD743" s="17">
        <f>data_survey!AV742</f>
        <v>1</v>
      </c>
      <c r="BE743" s="17">
        <f>data_survey!AW742</f>
        <v>1</v>
      </c>
      <c r="BF743" s="17">
        <f>data_survey!AX742</f>
        <v>1</v>
      </c>
      <c r="BG743" s="17"/>
    </row>
    <row r="744">
      <c r="A744" s="17">
        <f>if(data_survey!C743="Nam", 0, 1)</f>
        <v>1</v>
      </c>
      <c r="B744" s="17">
        <f>IFERROR(__xludf.DUMMYFUNCTION("LET(
  t, LOWER(TRIM(data_survey!E743)),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)"),4.0)</f>
        <v>4</v>
      </c>
      <c r="C744" s="17">
        <f>IFERROR(__xludf.DUMMYFUNCTION("LET(
  t, LOWER(TRIM(data_survey!G743)),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44" s="17">
        <f>IFERROR(__xludf.DUMMYFUNCTION("LET(
  text, LOWER(data_survey!I743),
  IFERROR(
    IFS(
      REGEXMATCH(text,""ở cùng gia đình|ở trọ cùng gia đình""), 0,
      REGEXMATCH(text,""thuê trọ""), 1,
      REGEXMATCH(text,""ở ktx""), 2,
      REGEXMATCH(text,""có nhà tại khu vực đang học|c"&amp;"ó nhà|ở riêng tại chung cư""), 3,
      REGEXMATCH(text,""ở nhà người quen""), 4
    ),
  -1)
)"),0.0)</f>
        <v>0</v>
      </c>
      <c r="E744" s="17">
        <f>IFERROR(__xludf.DUMMYFUNCTION("LET(
  t, LOWER(TRIM(data_survey!K743)),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44" s="17">
        <f>IFERROR(__xludf.DUMMYFUNCTION("LET(
  t, LOWER(TRIM(data_survey!M743)),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44" s="17">
        <f>if(data_survey!O743="Có", 1, 0)</f>
        <v>0</v>
      </c>
      <c r="H744" s="17">
        <f>if(data_survey!R743="", 0, data_survey!R743)</f>
        <v>0</v>
      </c>
      <c r="I744" s="17">
        <f>data_survey!W743</f>
        <v>0</v>
      </c>
      <c r="J744" s="17">
        <f>if(data_survey!AF743="Không áp lực", 0, if(data_survey!AF743="Có chút áp lực", 1, if(data_survey!AF743="Áp lực nhiều", 2, 3)))</f>
        <v>1</v>
      </c>
      <c r="K744" s="17">
        <f>SWITCH(data_survey!AG743,
 "Không ảnh hưởng",0,
 "Có chút ảnh hưởng",1,
 "Ảnh hưởng nhiều",2,
 "Ảnh hưởng rất nhiều",3)</f>
        <v>1</v>
      </c>
      <c r="L744" s="17">
        <f>SWITCH(data_survey!AD743,
 "Không",0,
 "Có một chút",1,
 "Rất lo lắng",2)</f>
        <v>1</v>
      </c>
      <c r="M744" s="17">
        <f>SWITCH(data_survey!AE743,
 "Không",0,
 "Có một chút",1,
 "Nhiều",2)</f>
        <v>0</v>
      </c>
      <c r="N744" s="17">
        <f>data_survey!BV743</f>
        <v>4</v>
      </c>
      <c r="O744" s="17">
        <f>SWITCH(data_survey!BY743,
 "Không",0,
 "Có",1,
 "Nhiều",2)</f>
        <v>0</v>
      </c>
      <c r="P744" s="17">
        <f>if(data_survey!BW743="Không", 0, 1)</f>
        <v>0</v>
      </c>
      <c r="Q744" s="17">
        <f>IF(OR(
ISNUMBER(SEARCH("cha",data_survey!BX743)),
ISNUMBER(SEARCH("mẹ",data_survey!BX743)),
ISNUMBER(SEARCH("ba mẹ",data_survey!BX743)),
ISNUMBER(SEARCH("bame",data_survey!BX743)),
ISNUMBER(SEARCH("gia đình",data_survey!BX743)),
ISNUMBER(SEARCH("chị",data_survey!BX743)),
ISNUMBER(SEARCH("anh",data_survey!BX743)),
ISNUMBER(SEARCH("ông bà",data_survey!BX743)),
ISNUMBER(SEARCH("giám hộ",data_survey!BX743))
),1,
IF(OR(
ISNUMBER(SEARCH("bản thân",data_survey!BX743)),
ISNUMBER(SEARCH("tự mình",data_survey!BX743)),
ISNUMBER(SEARCH("tự bản thân",data_survey!BX743)),
ISNUMBER(SEARCH("tiền đi làm",data_survey!BX743)),
ISNUMBER(SEARCH("nghiên cứu khoa học",data_survey!BX743)),
ISNUMBER(SEARCH("một nửa lo",data_survey!BX743))
),2,
IF(OR(
ISNUMBER(SEARCH("học bổng",data_survey!BX743)),
ISNUMBER(SEARCH("giảm học phí",data_survey!BX743)),
ISNUMBER(SEARCH("không cần HP",data_survey!BX743)),
ISNUMBER(SEARCH("sư phạm",data_survey!BX743))
),3,4)))</f>
        <v>1</v>
      </c>
      <c r="R744" s="17">
        <f>data_survey!AN743</f>
        <v>0</v>
      </c>
      <c r="S744" s="17">
        <f>data_survey!AJ743</f>
        <v>1</v>
      </c>
      <c r="T744" s="17">
        <f>data_survey!AJ743</f>
        <v>1</v>
      </c>
      <c r="U744" s="17">
        <f>data_survey!CI743</f>
        <v>1</v>
      </c>
      <c r="V744" s="17">
        <f>data_survey!CG743</f>
        <v>0</v>
      </c>
      <c r="W744" s="17">
        <f>data_survey!CE743</f>
        <v>2</v>
      </c>
      <c r="X744" s="17">
        <f>data_survey!CC743</f>
        <v>2</v>
      </c>
      <c r="Y744" s="17">
        <f>data_survey!CA743</f>
        <v>1</v>
      </c>
      <c r="Z744" s="17">
        <f>data_survey!BN743</f>
        <v>5</v>
      </c>
      <c r="AA744" s="17">
        <f>data_survey!BP743</f>
        <v>0</v>
      </c>
      <c r="AB744" s="17">
        <f>data_survey!BQ743</f>
        <v>2</v>
      </c>
      <c r="AC744" s="17">
        <f>data_survey!BT743</f>
        <v>0</v>
      </c>
      <c r="AD744" s="17">
        <f>data_survey!CU743</f>
        <v>0</v>
      </c>
      <c r="AE744" s="17">
        <f>data_survey!CV743</f>
        <v>1</v>
      </c>
      <c r="AF744" s="17">
        <f>data_survey!CW743</f>
        <v>0</v>
      </c>
      <c r="AG744" s="17">
        <f>data_survey!CO743</f>
        <v>0</v>
      </c>
      <c r="AH744" s="17">
        <f>data_survey!DA743</f>
        <v>0</v>
      </c>
      <c r="AI744" s="17">
        <f>data_survey!DC743</f>
        <v>0</v>
      </c>
      <c r="AJ744" s="17">
        <f>data_survey!DQ743</f>
        <v>0</v>
      </c>
      <c r="AK744" s="17">
        <f>data_survey!DF743</f>
        <v>0</v>
      </c>
      <c r="AL744" s="17">
        <f>if(AK744=1, data_survey!DN743, 0)</f>
        <v>0</v>
      </c>
      <c r="AM744" s="17">
        <f>data_survey!CM743</f>
        <v>6</v>
      </c>
      <c r="AN744" s="17">
        <f>data_survey!DH743</f>
        <v>0</v>
      </c>
      <c r="AO744" s="17">
        <f>data_survey!DJ743</f>
        <v>0</v>
      </c>
      <c r="AP744" s="17">
        <f>data_survey!DL743</f>
        <v>0</v>
      </c>
      <c r="AQ744" s="17">
        <f>data_survey!BC743</f>
        <v>2</v>
      </c>
      <c r="AR744" s="17">
        <f>data_survey!BD743</f>
        <v>1</v>
      </c>
      <c r="AS744" s="17">
        <f>data_survey!BE743</f>
        <v>1</v>
      </c>
      <c r="AT744" s="17">
        <f>data_survey!BF743</f>
        <v>2</v>
      </c>
      <c r="AU744" s="17">
        <f>data_survey!BG743</f>
        <v>1</v>
      </c>
      <c r="AV744" s="17">
        <f>data_survey!BH743</f>
        <v>1</v>
      </c>
      <c r="AW744" s="17">
        <f>data_survey!BI743</f>
        <v>1</v>
      </c>
      <c r="AX744" s="17">
        <f>data_survey!AP743</f>
        <v>1</v>
      </c>
      <c r="AY744" s="17">
        <f>data_survey!AQ743</f>
        <v>2</v>
      </c>
      <c r="AZ744" s="17">
        <f>data_survey!AR743</f>
        <v>2</v>
      </c>
      <c r="BA744" s="17">
        <f>data_survey!AS743</f>
        <v>2</v>
      </c>
      <c r="BB744" s="17">
        <f>data_survey!AT743</f>
        <v>3</v>
      </c>
      <c r="BC744" s="17">
        <f>data_survey!AU743</f>
        <v>2</v>
      </c>
      <c r="BD744" s="17">
        <f>data_survey!AV743</f>
        <v>1</v>
      </c>
      <c r="BE744" s="17">
        <f>data_survey!AW743</f>
        <v>1</v>
      </c>
      <c r="BF744" s="17">
        <f>data_survey!AX743</f>
        <v>1</v>
      </c>
      <c r="BG744" s="17"/>
    </row>
    <row r="745">
      <c r="A745" s="17">
        <f>if(data_survey!C744="Nam", 0, 1)</f>
        <v>1</v>
      </c>
      <c r="B745" s="17">
        <f>IFERROR(__xludf.DUMMYFUNCTION("LET(
  t, LOWER(TRIM(data_survey!E744)),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45" s="17">
        <f>IFERROR(__xludf.DUMMYFUNCTION("LET(
  t, LOWER(TRIM(data_survey!G744)),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45" s="17">
        <f>IFERROR(__xludf.DUMMYFUNCTION("LET(
  text, LOWER(data_survey!I744),
  IFERROR(
    IFS(
      REGEXMATCH(text,""ở cùng gia đình|ở trọ cùng gia đình""), 0,
      REGEXMATCH(text,""thuê trọ""), 1,
      REGEXMATCH(text,""ở ktx""), 2,
      REGEXMATCH(text,""có nhà tại khu vực đang học|c"&amp;"ó nhà|ở riêng tại chung cư""), 3,
      REGEXMATCH(text,""ở nhà người quen""), 4
    ),
  -1)
)"),4.0)</f>
        <v>4</v>
      </c>
      <c r="E745" s="17">
        <f>IFERROR(__xludf.DUMMYFUNCTION("LET(
  t, LOWER(TRIM(data_survey!K744)),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45" s="17">
        <f>IFERROR(__xludf.DUMMYFUNCTION("LET(
  t, LOWER(TRIM(data_survey!M744)),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45" s="17">
        <f>if(data_survey!O744="Có", 1, 0)</f>
        <v>0</v>
      </c>
      <c r="H745" s="17">
        <f>if(data_survey!R744="", 0, data_survey!R744)</f>
        <v>0</v>
      </c>
      <c r="I745" s="17">
        <f>data_survey!W744</f>
        <v>0</v>
      </c>
      <c r="J745" s="17">
        <f>if(data_survey!AF744="Không áp lực", 0, if(data_survey!AF744="Có chút áp lực", 1, if(data_survey!AF744="Áp lực nhiều", 2, 3)))</f>
        <v>1</v>
      </c>
      <c r="K745" s="17">
        <f>SWITCH(data_survey!AG744,
 "Không ảnh hưởng",0,
 "Có chút ảnh hưởng",1,
 "Ảnh hưởng nhiều",2,
 "Ảnh hưởng rất nhiều",3)</f>
        <v>1</v>
      </c>
      <c r="L745" s="17">
        <f>SWITCH(data_survey!AD744,
 "Không",0,
 "Có một chút",1,
 "Rất lo lắng",2)</f>
        <v>1</v>
      </c>
      <c r="M745" s="17">
        <f>SWITCH(data_survey!AE744,
 "Không",0,
 "Có một chút",1,
 "Nhiều",2)</f>
        <v>0</v>
      </c>
      <c r="N745" s="17">
        <f>data_survey!BV744</f>
        <v>4</v>
      </c>
      <c r="O745" s="17">
        <f>SWITCH(data_survey!BY744,
 "Không",0,
 "Có",1,
 "Nhiều",2)</f>
        <v>0</v>
      </c>
      <c r="P745" s="17">
        <f>if(data_survey!BW744="Không", 0, 1)</f>
        <v>0</v>
      </c>
      <c r="Q745" s="17">
        <f>IF(OR(
ISNUMBER(SEARCH("cha",data_survey!BX744)),
ISNUMBER(SEARCH("mẹ",data_survey!BX744)),
ISNUMBER(SEARCH("ba mẹ",data_survey!BX744)),
ISNUMBER(SEARCH("bame",data_survey!BX744)),
ISNUMBER(SEARCH("gia đình",data_survey!BX744)),
ISNUMBER(SEARCH("chị",data_survey!BX744)),
ISNUMBER(SEARCH("anh",data_survey!BX744)),
ISNUMBER(SEARCH("ông bà",data_survey!BX744)),
ISNUMBER(SEARCH("giám hộ",data_survey!BX744))
),1,
IF(OR(
ISNUMBER(SEARCH("bản thân",data_survey!BX744)),
ISNUMBER(SEARCH("tự mình",data_survey!BX744)),
ISNUMBER(SEARCH("tự bản thân",data_survey!BX744)),
ISNUMBER(SEARCH("tiền đi làm",data_survey!BX744)),
ISNUMBER(SEARCH("nghiên cứu khoa học",data_survey!BX744)),
ISNUMBER(SEARCH("một nửa lo",data_survey!BX744))
),2,
IF(OR(
ISNUMBER(SEARCH("học bổng",data_survey!BX744)),
ISNUMBER(SEARCH("giảm học phí",data_survey!BX744)),
ISNUMBER(SEARCH("không cần HP",data_survey!BX744)),
ISNUMBER(SEARCH("sư phạm",data_survey!BX744))
),3,4)))</f>
        <v>1</v>
      </c>
      <c r="R745" s="17">
        <f>data_survey!AN744</f>
        <v>0</v>
      </c>
      <c r="S745" s="17">
        <f>data_survey!AJ744</f>
        <v>1</v>
      </c>
      <c r="T745" s="17">
        <f>data_survey!AJ744</f>
        <v>1</v>
      </c>
      <c r="U745" s="17">
        <f>data_survey!CI744</f>
        <v>1</v>
      </c>
      <c r="V745" s="17">
        <f>data_survey!CG744</f>
        <v>0</v>
      </c>
      <c r="W745" s="17">
        <f>data_survey!CE744</f>
        <v>1</v>
      </c>
      <c r="X745" s="17">
        <f>data_survey!CC744</f>
        <v>1</v>
      </c>
      <c r="Y745" s="17">
        <f>data_survey!CA744</f>
        <v>1</v>
      </c>
      <c r="Z745" s="17">
        <f>data_survey!BN744</f>
        <v>3</v>
      </c>
      <c r="AA745" s="17">
        <f>data_survey!BP744</f>
        <v>0</v>
      </c>
      <c r="AB745" s="17">
        <f>data_survey!BQ744</f>
        <v>3</v>
      </c>
      <c r="AC745" s="17">
        <f>data_survey!BT744</f>
        <v>0</v>
      </c>
      <c r="AD745" s="17">
        <f>data_survey!CU744</f>
        <v>1</v>
      </c>
      <c r="AE745" s="17">
        <f>data_survey!CV744</f>
        <v>1</v>
      </c>
      <c r="AF745" s="17">
        <f>data_survey!CW744</f>
        <v>0</v>
      </c>
      <c r="AG745" s="17">
        <f>data_survey!CO744</f>
        <v>0</v>
      </c>
      <c r="AH745" s="17">
        <f>data_survey!DA744</f>
        <v>0</v>
      </c>
      <c r="AI745" s="17">
        <f>data_survey!DC744</f>
        <v>0</v>
      </c>
      <c r="AJ745" s="17">
        <f>data_survey!DQ744</f>
        <v>0</v>
      </c>
      <c r="AK745" s="17">
        <f>data_survey!DF744</f>
        <v>1</v>
      </c>
      <c r="AL745" s="17">
        <f>if(AK745=1, data_survey!DN744, 0)</f>
        <v>1.5</v>
      </c>
      <c r="AM745" s="17">
        <f>data_survey!CM744</f>
        <v>1.5</v>
      </c>
      <c r="AN745" s="17">
        <f>data_survey!DH744</f>
        <v>0</v>
      </c>
      <c r="AO745" s="17">
        <f>data_survey!DJ744</f>
        <v>0</v>
      </c>
      <c r="AP745" s="17">
        <f>data_survey!DL744</f>
        <v>0</v>
      </c>
      <c r="AQ745" s="17">
        <f>data_survey!BC744</f>
        <v>2</v>
      </c>
      <c r="AR745" s="17">
        <f>data_survey!BD744</f>
        <v>2</v>
      </c>
      <c r="AS745" s="17">
        <f>data_survey!BE744</f>
        <v>2</v>
      </c>
      <c r="AT745" s="17">
        <f>data_survey!BF744</f>
        <v>2</v>
      </c>
      <c r="AU745" s="17">
        <f>data_survey!BG744</f>
        <v>2</v>
      </c>
      <c r="AV745" s="17">
        <f>data_survey!BH744</f>
        <v>2</v>
      </c>
      <c r="AW745" s="17">
        <f>data_survey!BI744</f>
        <v>2</v>
      </c>
      <c r="AX745" s="17">
        <f>data_survey!AP744</f>
        <v>2</v>
      </c>
      <c r="AY745" s="17">
        <f>data_survey!AQ744</f>
        <v>2</v>
      </c>
      <c r="AZ745" s="17">
        <f>data_survey!AR744</f>
        <v>2</v>
      </c>
      <c r="BA745" s="17">
        <f>data_survey!AS744</f>
        <v>3</v>
      </c>
      <c r="BB745" s="17">
        <f>data_survey!AT744</f>
        <v>3</v>
      </c>
      <c r="BC745" s="17">
        <f>data_survey!AU744</f>
        <v>2</v>
      </c>
      <c r="BD745" s="17">
        <f>data_survey!AV744</f>
        <v>3</v>
      </c>
      <c r="BE745" s="17">
        <f>data_survey!AW744</f>
        <v>2</v>
      </c>
      <c r="BF745" s="17">
        <f>data_survey!AX744</f>
        <v>1</v>
      </c>
      <c r="BG745" s="17"/>
    </row>
    <row r="746">
      <c r="A746" s="17">
        <f>if(data_survey!C745="Nam", 0, 1)</f>
        <v>1</v>
      </c>
      <c r="B746" s="17">
        <f>IFERROR(__xludf.DUMMYFUNCTION("LET(
  t, LOWER(TRIM(data_survey!E745)),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746" s="17">
        <f>IFERROR(__xludf.DUMMYFUNCTION("LET(
  t, LOWER(TRIM(data_survey!G745)),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46" s="17">
        <f>IFERROR(__xludf.DUMMYFUNCTION("LET(
  text, LOWER(data_survey!I745),
  IFERROR(
    IFS(
      REGEXMATCH(text,""ở cùng gia đình|ở trọ cùng gia đình""), 0,
      REGEXMATCH(text,""thuê trọ""), 1,
      REGEXMATCH(text,""ở ktx""), 2,
      REGEXMATCH(text,""có nhà tại khu vực đang học|c"&amp;"ó nhà|ở riêng tại chung cư""), 3,
      REGEXMATCH(text,""ở nhà người quen""), 4
    ),
  -1)
)"),0.0)</f>
        <v>0</v>
      </c>
      <c r="E746" s="17">
        <f>IFERROR(__xludf.DUMMYFUNCTION("LET(
  t, LOWER(TRIM(data_survey!K745)),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46" s="17">
        <f>IFERROR(__xludf.DUMMYFUNCTION("LET(
  t, LOWER(TRIM(data_survey!M745)),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46" s="17">
        <f>if(data_survey!O745="Có", 1, 0)</f>
        <v>1</v>
      </c>
      <c r="H746" s="17">
        <f>if(data_survey!R745="", 0, data_survey!R745)</f>
        <v>0</v>
      </c>
      <c r="I746" s="17">
        <f>data_survey!W745</f>
        <v>25</v>
      </c>
      <c r="J746" s="17">
        <f>if(data_survey!AF745="Không áp lực", 0, if(data_survey!AF745="Có chút áp lực", 1, if(data_survey!AF745="Áp lực nhiều", 2, 3)))</f>
        <v>2</v>
      </c>
      <c r="K746" s="17">
        <f>SWITCH(data_survey!AG745,
 "Không ảnh hưởng",0,
 "Có chút ảnh hưởng",1,
 "Ảnh hưởng nhiều",2,
 "Ảnh hưởng rất nhiều",3)</f>
        <v>1</v>
      </c>
      <c r="L746" s="17">
        <f>SWITCH(data_survey!AD745,
 "Không",0,
 "Có một chút",1,
 "Rất lo lắng",2)</f>
        <v>2</v>
      </c>
      <c r="M746" s="17">
        <f>SWITCH(data_survey!AE745,
 "Không",0,
 "Có một chút",1,
 "Nhiều",2)</f>
        <v>0</v>
      </c>
      <c r="N746" s="17">
        <f>data_survey!BV745</f>
        <v>3</v>
      </c>
      <c r="O746" s="17">
        <f>SWITCH(data_survey!BY745,
 "Không",0,
 "Có",1,
 "Nhiều",2)</f>
        <v>0</v>
      </c>
      <c r="P746" s="17">
        <f>if(data_survey!BW745="Không", 0, 1)</f>
        <v>1</v>
      </c>
      <c r="Q746" s="17">
        <f>IF(OR(
ISNUMBER(SEARCH("cha",data_survey!BX745)),
ISNUMBER(SEARCH("mẹ",data_survey!BX745)),
ISNUMBER(SEARCH("ba mẹ",data_survey!BX745)),
ISNUMBER(SEARCH("bame",data_survey!BX745)),
ISNUMBER(SEARCH("gia đình",data_survey!BX745)),
ISNUMBER(SEARCH("chị",data_survey!BX745)),
ISNUMBER(SEARCH("anh",data_survey!BX745)),
ISNUMBER(SEARCH("ông bà",data_survey!BX745)),
ISNUMBER(SEARCH("giám hộ",data_survey!BX745))
),1,
IF(OR(
ISNUMBER(SEARCH("bản thân",data_survey!BX745)),
ISNUMBER(SEARCH("tự mình",data_survey!BX745)),
ISNUMBER(SEARCH("tự bản thân",data_survey!BX745)),
ISNUMBER(SEARCH("tiền đi làm",data_survey!BX745)),
ISNUMBER(SEARCH("nghiên cứu khoa học",data_survey!BX745)),
ISNUMBER(SEARCH("một nửa lo",data_survey!BX745))
),2,
IF(OR(
ISNUMBER(SEARCH("học bổng",data_survey!BX745)),
ISNUMBER(SEARCH("giảm học phí",data_survey!BX745)),
ISNUMBER(SEARCH("không cần HP",data_survey!BX745)),
ISNUMBER(SEARCH("sư phạm",data_survey!BX745))
),3,4)))</f>
        <v>1</v>
      </c>
      <c r="R746" s="17">
        <f>data_survey!AN745</f>
        <v>1</v>
      </c>
      <c r="S746" s="17">
        <f>data_survey!AJ745</f>
        <v>4</v>
      </c>
      <c r="T746" s="17">
        <f>data_survey!AJ745</f>
        <v>4</v>
      </c>
      <c r="U746" s="17">
        <f>data_survey!CI745</f>
        <v>0</v>
      </c>
      <c r="V746" s="17">
        <f>data_survey!CG745</f>
        <v>2</v>
      </c>
      <c r="W746" s="17">
        <f>data_survey!CE745</f>
        <v>0</v>
      </c>
      <c r="X746" s="17">
        <f>data_survey!CC745</f>
        <v>1</v>
      </c>
      <c r="Y746" s="17">
        <f>data_survey!CA745</f>
        <v>1</v>
      </c>
      <c r="Z746" s="17">
        <f>data_survey!BN745</f>
        <v>5</v>
      </c>
      <c r="AA746" s="17">
        <f>data_survey!BP745</f>
        <v>0</v>
      </c>
      <c r="AB746" s="17">
        <f>data_survey!BQ745</f>
        <v>4</v>
      </c>
      <c r="AC746" s="17">
        <f>data_survey!BT745</f>
        <v>1</v>
      </c>
      <c r="AD746" s="17">
        <f>data_survey!CU745</f>
        <v>0</v>
      </c>
      <c r="AE746" s="17">
        <f>data_survey!CV745</f>
        <v>0</v>
      </c>
      <c r="AF746" s="17">
        <f>data_survey!CW745</f>
        <v>0</v>
      </c>
      <c r="AG746" s="17">
        <f>data_survey!CO745</f>
        <v>0</v>
      </c>
      <c r="AH746" s="17">
        <f>data_survey!DA745</f>
        <v>1</v>
      </c>
      <c r="AI746" s="17">
        <f>data_survey!DC745</f>
        <v>0</v>
      </c>
      <c r="AJ746" s="17">
        <f>data_survey!DQ745</f>
        <v>0</v>
      </c>
      <c r="AK746" s="17">
        <f>data_survey!DF745</f>
        <v>0</v>
      </c>
      <c r="AL746" s="17">
        <f>if(AK746=1, data_survey!DN745, 0)</f>
        <v>0</v>
      </c>
      <c r="AM746" s="17">
        <f>data_survey!CM745</f>
        <v>6</v>
      </c>
      <c r="AN746" s="17">
        <f>data_survey!DH745</f>
        <v>0</v>
      </c>
      <c r="AO746" s="17">
        <f>data_survey!DJ745</f>
        <v>0</v>
      </c>
      <c r="AP746" s="17">
        <f>data_survey!DL745</f>
        <v>0</v>
      </c>
      <c r="AQ746" s="17">
        <f>data_survey!BC745</f>
        <v>2</v>
      </c>
      <c r="AR746" s="17">
        <f>data_survey!BD745</f>
        <v>3</v>
      </c>
      <c r="AS746" s="17">
        <f>data_survey!BE745</f>
        <v>4</v>
      </c>
      <c r="AT746" s="17">
        <f>data_survey!BF745</f>
        <v>3</v>
      </c>
      <c r="AU746" s="17">
        <f>data_survey!BG745</f>
        <v>3</v>
      </c>
      <c r="AV746" s="17">
        <f>data_survey!BH745</f>
        <v>4</v>
      </c>
      <c r="AW746" s="17">
        <f>data_survey!BI745</f>
        <v>3</v>
      </c>
      <c r="AX746" s="17">
        <f>data_survey!AP745</f>
        <v>2</v>
      </c>
      <c r="AY746" s="17">
        <f>data_survey!AQ745</f>
        <v>2</v>
      </c>
      <c r="AZ746" s="17">
        <f>data_survey!AR745</f>
        <v>3</v>
      </c>
      <c r="BA746" s="17">
        <f>data_survey!AS745</f>
        <v>2</v>
      </c>
      <c r="BB746" s="17">
        <f>data_survey!AT745</f>
        <v>4</v>
      </c>
      <c r="BC746" s="17">
        <f>data_survey!AU745</f>
        <v>4</v>
      </c>
      <c r="BD746" s="17">
        <f>data_survey!AV745</f>
        <v>4</v>
      </c>
      <c r="BE746" s="17">
        <f>data_survey!AW745</f>
        <v>1</v>
      </c>
      <c r="BF746" s="17">
        <f>data_survey!AX745</f>
        <v>2</v>
      </c>
      <c r="BG746" s="17"/>
    </row>
    <row r="747">
      <c r="A747" s="17">
        <f>if(data_survey!C746="Nam", 0, 1)</f>
        <v>1</v>
      </c>
      <c r="B747" s="17">
        <f>IFERROR(__xludf.DUMMYFUNCTION("LET(
  t, LOWER(TRIM(data_survey!E746)),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47" s="17">
        <f>IFERROR(__xludf.DUMMYFUNCTION("LET(
  t, LOWER(TRIM(data_survey!G746)),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747" s="17">
        <f>IFERROR(__xludf.DUMMYFUNCTION("LET(
  text, LOWER(data_survey!I746),
  IFERROR(
    IFS(
      REGEXMATCH(text,""ở cùng gia đình|ở trọ cùng gia đình""), 0,
      REGEXMATCH(text,""thuê trọ""), 1,
      REGEXMATCH(text,""ở ktx""), 2,
      REGEXMATCH(text,""có nhà tại khu vực đang học|c"&amp;"ó nhà|ở riêng tại chung cư""), 3,
      REGEXMATCH(text,""ở nhà người quen""), 4
    ),
  -1)
)"),1.0)</f>
        <v>1</v>
      </c>
      <c r="E747" s="17">
        <f>IFERROR(__xludf.DUMMYFUNCTION("LET(
  t, LOWER(TRIM(data_survey!K746)),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47" s="17">
        <f>IFERROR(__xludf.DUMMYFUNCTION("LET(
  t, LOWER(TRIM(data_survey!M746)),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47" s="17">
        <f>if(data_survey!O746="Có", 1, 0)</f>
        <v>0</v>
      </c>
      <c r="H747" s="17">
        <f>if(data_survey!R746="", 0, data_survey!R746)</f>
        <v>0</v>
      </c>
      <c r="I747" s="17">
        <f>data_survey!W746</f>
        <v>0</v>
      </c>
      <c r="J747" s="17">
        <f>if(data_survey!AF746="Không áp lực", 0, if(data_survey!AF746="Có chút áp lực", 1, if(data_survey!AF746="Áp lực nhiều", 2, 3)))</f>
        <v>2</v>
      </c>
      <c r="K747" s="17">
        <f>SWITCH(data_survey!AG746,
 "Không ảnh hưởng",0,
 "Có chút ảnh hưởng",1,
 "Ảnh hưởng nhiều",2,
 "Ảnh hưởng rất nhiều",3)</f>
        <v>2</v>
      </c>
      <c r="L747" s="17">
        <f>SWITCH(data_survey!AD746,
 "Không",0,
 "Có một chút",1,
 "Rất lo lắng",2)</f>
        <v>2</v>
      </c>
      <c r="M747" s="17">
        <f>SWITCH(data_survey!AE746,
 "Không",0,
 "Có một chút",1,
 "Nhiều",2)</f>
        <v>2</v>
      </c>
      <c r="N747" s="17">
        <f>data_survey!BV746</f>
        <v>2</v>
      </c>
      <c r="O747" s="17">
        <f>SWITCH(data_survey!BY746,
 "Không",0,
 "Có",1,
 "Nhiều",2)</f>
        <v>1</v>
      </c>
      <c r="P747" s="17">
        <f>if(data_survey!BW746="Không", 0, 1)</f>
        <v>1</v>
      </c>
      <c r="Q747" s="17">
        <f>IF(OR(
ISNUMBER(SEARCH("cha",data_survey!BX746)),
ISNUMBER(SEARCH("mẹ",data_survey!BX746)),
ISNUMBER(SEARCH("ba mẹ",data_survey!BX746)),
ISNUMBER(SEARCH("bame",data_survey!BX746)),
ISNUMBER(SEARCH("gia đình",data_survey!BX746)),
ISNUMBER(SEARCH("chị",data_survey!BX746)),
ISNUMBER(SEARCH("anh",data_survey!BX746)),
ISNUMBER(SEARCH("ông bà",data_survey!BX746)),
ISNUMBER(SEARCH("giám hộ",data_survey!BX746))
),1,
IF(OR(
ISNUMBER(SEARCH("bản thân",data_survey!BX746)),
ISNUMBER(SEARCH("tự mình",data_survey!BX746)),
ISNUMBER(SEARCH("tự bản thân",data_survey!BX746)),
ISNUMBER(SEARCH("tiền đi làm",data_survey!BX746)),
ISNUMBER(SEARCH("nghiên cứu khoa học",data_survey!BX746)),
ISNUMBER(SEARCH("một nửa lo",data_survey!BX746))
),2,
IF(OR(
ISNUMBER(SEARCH("học bổng",data_survey!BX746)),
ISNUMBER(SEARCH("giảm học phí",data_survey!BX746)),
ISNUMBER(SEARCH("không cần HP",data_survey!BX746)),
ISNUMBER(SEARCH("sư phạm",data_survey!BX746))
),3,4)))</f>
        <v>1</v>
      </c>
      <c r="R747" s="17">
        <f>data_survey!AN746</f>
        <v>1</v>
      </c>
      <c r="S747" s="17">
        <f>data_survey!AJ746</f>
        <v>2</v>
      </c>
      <c r="T747" s="17">
        <f>data_survey!AJ746</f>
        <v>2</v>
      </c>
      <c r="U747" s="17">
        <f>data_survey!CI746</f>
        <v>1</v>
      </c>
      <c r="V747" s="17">
        <f>data_survey!CG746</f>
        <v>1</v>
      </c>
      <c r="W747" s="17">
        <f>data_survey!CE746</f>
        <v>1</v>
      </c>
      <c r="X747" s="17">
        <f>data_survey!CC746</f>
        <v>0</v>
      </c>
      <c r="Y747" s="17">
        <f>data_survey!CA746</f>
        <v>1</v>
      </c>
      <c r="Z747" s="17">
        <f>data_survey!BN746</f>
        <v>1</v>
      </c>
      <c r="AA747" s="17">
        <f>data_survey!BP746</f>
        <v>1</v>
      </c>
      <c r="AB747" s="17">
        <f>data_survey!BQ746</f>
        <v>4</v>
      </c>
      <c r="AC747" s="17">
        <f>data_survey!BT746</f>
        <v>1</v>
      </c>
      <c r="AD747" s="17">
        <f>data_survey!CU746</f>
        <v>1</v>
      </c>
      <c r="AE747" s="17">
        <f>data_survey!CV746</f>
        <v>1</v>
      </c>
      <c r="AF747" s="17">
        <f>data_survey!CW746</f>
        <v>0</v>
      </c>
      <c r="AG747" s="17">
        <f>data_survey!CO746</f>
        <v>1</v>
      </c>
      <c r="AH747" s="17">
        <f>data_survey!DA746</f>
        <v>0</v>
      </c>
      <c r="AI747" s="17">
        <f>data_survey!DC746</f>
        <v>0</v>
      </c>
      <c r="AJ747" s="17">
        <f>data_survey!DQ746</f>
        <v>1</v>
      </c>
      <c r="AK747" s="17">
        <f>data_survey!DF746</f>
        <v>1</v>
      </c>
      <c r="AL747" s="17">
        <f>if(AK747=1, data_survey!DN746, 0)</f>
        <v>2.5</v>
      </c>
      <c r="AM747" s="17">
        <f>data_survey!CM746</f>
        <v>1.5</v>
      </c>
      <c r="AN747" s="17">
        <f>data_survey!DH746</f>
        <v>1</v>
      </c>
      <c r="AO747" s="17">
        <f>data_survey!DJ746</f>
        <v>1</v>
      </c>
      <c r="AP747" s="17">
        <f>data_survey!DL746</f>
        <v>2</v>
      </c>
      <c r="AQ747" s="17">
        <f>data_survey!BC746</f>
        <v>3</v>
      </c>
      <c r="AR747" s="17">
        <f>data_survey!BD746</f>
        <v>3</v>
      </c>
      <c r="AS747" s="17">
        <f>data_survey!BE746</f>
        <v>3</v>
      </c>
      <c r="AT747" s="17">
        <f>data_survey!BF746</f>
        <v>3</v>
      </c>
      <c r="AU747" s="17">
        <f>data_survey!BG746</f>
        <v>3</v>
      </c>
      <c r="AV747" s="17">
        <f>data_survey!BH746</f>
        <v>3</v>
      </c>
      <c r="AW747" s="17">
        <f>data_survey!BI746</f>
        <v>3</v>
      </c>
      <c r="AX747" s="17">
        <f>data_survey!AP746</f>
        <v>1</v>
      </c>
      <c r="AY747" s="17">
        <f>data_survey!AQ746</f>
        <v>2</v>
      </c>
      <c r="AZ747" s="17">
        <f>data_survey!AR746</f>
        <v>3</v>
      </c>
      <c r="BA747" s="17">
        <f>data_survey!AS746</f>
        <v>2</v>
      </c>
      <c r="BB747" s="17">
        <f>data_survey!AT746</f>
        <v>2</v>
      </c>
      <c r="BC747" s="17">
        <f>data_survey!AU746</f>
        <v>4</v>
      </c>
      <c r="BD747" s="17">
        <f>data_survey!AV746</f>
        <v>2</v>
      </c>
      <c r="BE747" s="17">
        <f>data_survey!AW746</f>
        <v>3</v>
      </c>
      <c r="BF747" s="17">
        <f>data_survey!AX746</f>
        <v>2</v>
      </c>
      <c r="BG747" s="17"/>
    </row>
    <row r="748">
      <c r="A748" s="17">
        <f>if(data_survey!C747="Nam", 0, 1)</f>
        <v>0</v>
      </c>
      <c r="B748" s="17">
        <f>IFERROR(__xludf.DUMMYFUNCTION("LET(
  t, LOWER(TRIM(data_survey!E747)),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48" s="17">
        <f>IFERROR(__xludf.DUMMYFUNCTION("LET(
  t, LOWER(TRIM(data_survey!G747)),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48" s="17">
        <f>IFERROR(__xludf.DUMMYFUNCTION("LET(
  text, LOWER(data_survey!I747),
  IFERROR(
    IFS(
      REGEXMATCH(text,""ở cùng gia đình|ở trọ cùng gia đình""), 0,
      REGEXMATCH(text,""thuê trọ""), 1,
      REGEXMATCH(text,""ở ktx""), 2,
      REGEXMATCH(text,""có nhà tại khu vực đang học|c"&amp;"ó nhà|ở riêng tại chung cư""), 3,
      REGEXMATCH(text,""ở nhà người quen""), 4
    ),
  -1)
)"),0.0)</f>
        <v>0</v>
      </c>
      <c r="E748" s="17">
        <f>IFERROR(__xludf.DUMMYFUNCTION("LET(
  t, LOWER(TRIM(data_survey!K747)),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48" s="17">
        <f>IFERROR(__xludf.DUMMYFUNCTION("LET(
  t, LOWER(TRIM(data_survey!M747)),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48" s="17">
        <f>if(data_survey!O747="Có", 1, 0)</f>
        <v>0</v>
      </c>
      <c r="H748" s="17">
        <f>if(data_survey!R747="", 0, data_survey!R747)</f>
        <v>0</v>
      </c>
      <c r="I748" s="17">
        <f>data_survey!W747</f>
        <v>0</v>
      </c>
      <c r="J748" s="17">
        <f>if(data_survey!AF747="Không áp lực", 0, if(data_survey!AF747="Có chút áp lực", 1, if(data_survey!AF747="Áp lực nhiều", 2, 3)))</f>
        <v>2</v>
      </c>
      <c r="K748" s="17">
        <f>SWITCH(data_survey!AG747,
 "Không ảnh hưởng",0,
 "Có chút ảnh hưởng",1,
 "Ảnh hưởng nhiều",2,
 "Ảnh hưởng rất nhiều",3)</f>
        <v>1</v>
      </c>
      <c r="L748" s="17">
        <f>SWITCH(data_survey!AD747,
 "Không",0,
 "Có một chút",1,
 "Rất lo lắng",2)</f>
        <v>2</v>
      </c>
      <c r="M748" s="17">
        <f>SWITCH(data_survey!AE747,
 "Không",0,
 "Có một chút",1,
 "Nhiều",2)</f>
        <v>1</v>
      </c>
      <c r="N748" s="17">
        <f>data_survey!BV747</f>
        <v>3</v>
      </c>
      <c r="O748" s="17">
        <f>SWITCH(data_survey!BY747,
 "Không",0,
 "Có",1,
 "Nhiều",2)</f>
        <v>1</v>
      </c>
      <c r="P748" s="17">
        <f>if(data_survey!BW747="Không", 0, 1)</f>
        <v>0</v>
      </c>
      <c r="Q748" s="17">
        <f>IF(OR(
ISNUMBER(SEARCH("cha",data_survey!BX747)),
ISNUMBER(SEARCH("mẹ",data_survey!BX747)),
ISNUMBER(SEARCH("ba mẹ",data_survey!BX747)),
ISNUMBER(SEARCH("bame",data_survey!BX747)),
ISNUMBER(SEARCH("gia đình",data_survey!BX747)),
ISNUMBER(SEARCH("chị",data_survey!BX747)),
ISNUMBER(SEARCH("anh",data_survey!BX747)),
ISNUMBER(SEARCH("ông bà",data_survey!BX747)),
ISNUMBER(SEARCH("giám hộ",data_survey!BX747))
),1,
IF(OR(
ISNUMBER(SEARCH("bản thân",data_survey!BX747)),
ISNUMBER(SEARCH("tự mình",data_survey!BX747)),
ISNUMBER(SEARCH("tự bản thân",data_survey!BX747)),
ISNUMBER(SEARCH("tiền đi làm",data_survey!BX747)),
ISNUMBER(SEARCH("nghiên cứu khoa học",data_survey!BX747)),
ISNUMBER(SEARCH("một nửa lo",data_survey!BX747))
),2,
IF(OR(
ISNUMBER(SEARCH("học bổng",data_survey!BX747)),
ISNUMBER(SEARCH("giảm học phí",data_survey!BX747)),
ISNUMBER(SEARCH("không cần HP",data_survey!BX747)),
ISNUMBER(SEARCH("sư phạm",data_survey!BX747))
),3,4)))</f>
        <v>1</v>
      </c>
      <c r="R748" s="17">
        <f>data_survey!AN747</f>
        <v>1</v>
      </c>
      <c r="S748" s="17">
        <f>data_survey!AJ747</f>
        <v>1</v>
      </c>
      <c r="T748" s="17">
        <f>data_survey!AJ747</f>
        <v>1</v>
      </c>
      <c r="U748" s="17">
        <f>data_survey!CI747</f>
        <v>1</v>
      </c>
      <c r="V748" s="17">
        <f>data_survey!CG747</f>
        <v>1</v>
      </c>
      <c r="W748" s="17">
        <f>data_survey!CE747</f>
        <v>1</v>
      </c>
      <c r="X748" s="17">
        <f>data_survey!CC747</f>
        <v>1</v>
      </c>
      <c r="Y748" s="17">
        <f>data_survey!CA747</f>
        <v>2</v>
      </c>
      <c r="Z748" s="17">
        <f>data_survey!BN747</f>
        <v>1</v>
      </c>
      <c r="AA748" s="17">
        <f>data_survey!BP747</f>
        <v>1</v>
      </c>
      <c r="AB748" s="17">
        <f>data_survey!BQ747</f>
        <v>5</v>
      </c>
      <c r="AC748" s="17">
        <f>data_survey!BT747</f>
        <v>0</v>
      </c>
      <c r="AD748" s="17">
        <f>data_survey!CU747</f>
        <v>0</v>
      </c>
      <c r="AE748" s="17">
        <f>data_survey!CV747</f>
        <v>0</v>
      </c>
      <c r="AF748" s="17">
        <f>data_survey!CW747</f>
        <v>0</v>
      </c>
      <c r="AG748" s="17">
        <f>data_survey!CO747</f>
        <v>0</v>
      </c>
      <c r="AH748" s="17">
        <f>data_survey!DA747</f>
        <v>0</v>
      </c>
      <c r="AI748" s="17">
        <f>data_survey!DC747</f>
        <v>0</v>
      </c>
      <c r="AJ748" s="17">
        <f>data_survey!DQ747</f>
        <v>0</v>
      </c>
      <c r="AK748" s="17">
        <f>data_survey!DF747</f>
        <v>0</v>
      </c>
      <c r="AL748" s="17">
        <f>if(AK748=1, data_survey!DN747, 0)</f>
        <v>0</v>
      </c>
      <c r="AM748" s="17">
        <f>data_survey!CM747</f>
        <v>6</v>
      </c>
      <c r="AN748" s="17">
        <f>data_survey!DH747</f>
        <v>0</v>
      </c>
      <c r="AO748" s="17">
        <f>data_survey!DJ747</f>
        <v>0</v>
      </c>
      <c r="AP748" s="17">
        <f>data_survey!DL747</f>
        <v>0</v>
      </c>
      <c r="AQ748" s="17">
        <f>data_survey!BC747</f>
        <v>1</v>
      </c>
      <c r="AR748" s="17">
        <f>data_survey!BD747</f>
        <v>1</v>
      </c>
      <c r="AS748" s="17">
        <f>data_survey!BE747</f>
        <v>1</v>
      </c>
      <c r="AT748" s="17">
        <f>data_survey!BF747</f>
        <v>1</v>
      </c>
      <c r="AU748" s="17">
        <f>data_survey!BG747</f>
        <v>1</v>
      </c>
      <c r="AV748" s="17">
        <f>data_survey!BH747</f>
        <v>1</v>
      </c>
      <c r="AW748" s="17">
        <f>data_survey!BI747</f>
        <v>1</v>
      </c>
      <c r="AX748" s="17">
        <f>data_survey!AP747</f>
        <v>1</v>
      </c>
      <c r="AY748" s="17">
        <f>data_survey!AQ747</f>
        <v>1</v>
      </c>
      <c r="AZ748" s="17">
        <f>data_survey!AR747</f>
        <v>1</v>
      </c>
      <c r="BA748" s="17">
        <f>data_survey!AS747</f>
        <v>1</v>
      </c>
      <c r="BB748" s="17">
        <f>data_survey!AT747</f>
        <v>1</v>
      </c>
      <c r="BC748" s="17">
        <f>data_survey!AU747</f>
        <v>1</v>
      </c>
      <c r="BD748" s="17">
        <f>data_survey!AV747</f>
        <v>1</v>
      </c>
      <c r="BE748" s="17">
        <f>data_survey!AW747</f>
        <v>1</v>
      </c>
      <c r="BF748" s="17">
        <f>data_survey!AX747</f>
        <v>1</v>
      </c>
      <c r="BG748" s="17"/>
    </row>
    <row r="749">
      <c r="A749" s="17">
        <f>if(data_survey!C748="Nam", 0, 1)</f>
        <v>1</v>
      </c>
      <c r="B749" s="17">
        <f>IFERROR(__xludf.DUMMYFUNCTION("LET(
  t, LOWER(TRIM(data_survey!E748)),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49" s="17">
        <f>IFERROR(__xludf.DUMMYFUNCTION("LET(
  t, LOWER(TRIM(data_survey!G748)),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49" s="17">
        <f>IFERROR(__xludf.DUMMYFUNCTION("LET(
  text, LOWER(data_survey!I748),
  IFERROR(
    IFS(
      REGEXMATCH(text,""ở cùng gia đình|ở trọ cùng gia đình""), 0,
      REGEXMATCH(text,""thuê trọ""), 1,
      REGEXMATCH(text,""ở ktx""), 2,
      REGEXMATCH(text,""có nhà tại khu vực đang học|c"&amp;"ó nhà|ở riêng tại chung cư""), 3,
      REGEXMATCH(text,""ở nhà người quen""), 4
    ),
  -1)
)"),4.0)</f>
        <v>4</v>
      </c>
      <c r="E749" s="17">
        <f>IFERROR(__xludf.DUMMYFUNCTION("LET(
  t, LOWER(TRIM(data_survey!K748)),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49" s="17">
        <f>IFERROR(__xludf.DUMMYFUNCTION("LET(
  t, LOWER(TRIM(data_survey!M748)),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49" s="17">
        <f>if(data_survey!O748="Có", 1, 0)</f>
        <v>1</v>
      </c>
      <c r="H749" s="17">
        <f>if(data_survey!R748="", 0, data_survey!R748)</f>
        <v>2</v>
      </c>
      <c r="I749" s="17">
        <f>data_survey!W748</f>
        <v>25</v>
      </c>
      <c r="J749" s="17">
        <f>if(data_survey!AF748="Không áp lực", 0, if(data_survey!AF748="Có chút áp lực", 1, if(data_survey!AF748="Áp lực nhiều", 2, 3)))</f>
        <v>2</v>
      </c>
      <c r="K749" s="17">
        <f>SWITCH(data_survey!AG748,
 "Không ảnh hưởng",0,
 "Có chút ảnh hưởng",1,
 "Ảnh hưởng nhiều",2,
 "Ảnh hưởng rất nhiều",3)</f>
        <v>1</v>
      </c>
      <c r="L749" s="17">
        <f>SWITCH(data_survey!AD748,
 "Không",0,
 "Có một chút",1,
 "Rất lo lắng",2)</f>
        <v>2</v>
      </c>
      <c r="M749" s="17">
        <f>SWITCH(data_survey!AE748,
 "Không",0,
 "Có một chút",1,
 "Nhiều",2)</f>
        <v>0</v>
      </c>
      <c r="N749" s="17">
        <f>data_survey!BV748</f>
        <v>2</v>
      </c>
      <c r="O749" s="17">
        <f>SWITCH(data_survey!BY748,
 "Không",0,
 "Có",1,
 "Nhiều",2)</f>
        <v>1</v>
      </c>
      <c r="P749" s="17">
        <f>if(data_survey!BW748="Không", 0, 1)</f>
        <v>1</v>
      </c>
      <c r="Q749" s="17">
        <f>IF(OR(
ISNUMBER(SEARCH("cha",data_survey!BX748)),
ISNUMBER(SEARCH("mẹ",data_survey!BX748)),
ISNUMBER(SEARCH("ba mẹ",data_survey!BX748)),
ISNUMBER(SEARCH("bame",data_survey!BX748)),
ISNUMBER(SEARCH("gia đình",data_survey!BX748)),
ISNUMBER(SEARCH("chị",data_survey!BX748)),
ISNUMBER(SEARCH("anh",data_survey!BX748)),
ISNUMBER(SEARCH("ông bà",data_survey!BX748)),
ISNUMBER(SEARCH("giám hộ",data_survey!BX748))
),1,
IF(OR(
ISNUMBER(SEARCH("bản thân",data_survey!BX748)),
ISNUMBER(SEARCH("tự mình",data_survey!BX748)),
ISNUMBER(SEARCH("tự bản thân",data_survey!BX748)),
ISNUMBER(SEARCH("tiền đi làm",data_survey!BX748)),
ISNUMBER(SEARCH("nghiên cứu khoa học",data_survey!BX748)),
ISNUMBER(SEARCH("một nửa lo",data_survey!BX748))
),2,
IF(OR(
ISNUMBER(SEARCH("học bổng",data_survey!BX748)),
ISNUMBER(SEARCH("giảm học phí",data_survey!BX748)),
ISNUMBER(SEARCH("không cần HP",data_survey!BX748)),
ISNUMBER(SEARCH("sư phạm",data_survey!BX748))
),3,4)))</f>
        <v>1</v>
      </c>
      <c r="R749" s="17">
        <f>data_survey!AN748</f>
        <v>0</v>
      </c>
      <c r="S749" s="17">
        <f>data_survey!AJ748</f>
        <v>2</v>
      </c>
      <c r="T749" s="17">
        <f>data_survey!AJ748</f>
        <v>2</v>
      </c>
      <c r="U749" s="17">
        <f>data_survey!CI748</f>
        <v>0</v>
      </c>
      <c r="V749" s="17">
        <f>data_survey!CG748</f>
        <v>1</v>
      </c>
      <c r="W749" s="17">
        <f>data_survey!CE748</f>
        <v>0</v>
      </c>
      <c r="X749" s="17">
        <f>data_survey!CC748</f>
        <v>1</v>
      </c>
      <c r="Y749" s="17">
        <f>data_survey!CA748</f>
        <v>1</v>
      </c>
      <c r="Z749" s="17">
        <f>data_survey!BN748</f>
        <v>1</v>
      </c>
      <c r="AA749" s="17">
        <f>data_survey!BP748</f>
        <v>0</v>
      </c>
      <c r="AB749" s="17">
        <f>data_survey!BQ748</f>
        <v>2</v>
      </c>
      <c r="AC749" s="17">
        <f>data_survey!BT748</f>
        <v>1</v>
      </c>
      <c r="AD749" s="17">
        <f>data_survey!CU748</f>
        <v>1</v>
      </c>
      <c r="AE749" s="17">
        <f>data_survey!CV748</f>
        <v>0</v>
      </c>
      <c r="AF749" s="17">
        <f>data_survey!CW748</f>
        <v>0</v>
      </c>
      <c r="AG749" s="17">
        <f>data_survey!CO748</f>
        <v>0</v>
      </c>
      <c r="AH749" s="17">
        <f>data_survey!DA748</f>
        <v>0</v>
      </c>
      <c r="AI749" s="17">
        <f>data_survey!DC748</f>
        <v>0</v>
      </c>
      <c r="AJ749" s="17">
        <f>data_survey!DQ748</f>
        <v>0</v>
      </c>
      <c r="AK749" s="17">
        <f>data_survey!DF748</f>
        <v>0</v>
      </c>
      <c r="AL749" s="17">
        <f>if(AK749=1, data_survey!DN748, 0)</f>
        <v>0</v>
      </c>
      <c r="AM749" s="17">
        <f>data_survey!CM748</f>
        <v>3.5</v>
      </c>
      <c r="AN749" s="17">
        <f>data_survey!DH748</f>
        <v>0</v>
      </c>
      <c r="AO749" s="17">
        <f>data_survey!DJ748</f>
        <v>0</v>
      </c>
      <c r="AP749" s="17">
        <f>data_survey!DL748</f>
        <v>0</v>
      </c>
      <c r="AQ749" s="17">
        <f>data_survey!BC748</f>
        <v>2</v>
      </c>
      <c r="AR749" s="17">
        <f>data_survey!BD748</f>
        <v>1</v>
      </c>
      <c r="AS749" s="17">
        <f>data_survey!BE748</f>
        <v>4</v>
      </c>
      <c r="AT749" s="17">
        <f>data_survey!BF748</f>
        <v>2</v>
      </c>
      <c r="AU749" s="17">
        <f>data_survey!BG748</f>
        <v>4</v>
      </c>
      <c r="AV749" s="17">
        <f>data_survey!BH748</f>
        <v>1</v>
      </c>
      <c r="AW749" s="17">
        <f>data_survey!BI748</f>
        <v>2</v>
      </c>
      <c r="AX749" s="17">
        <f>data_survey!AP748</f>
        <v>2</v>
      </c>
      <c r="AY749" s="17">
        <f>data_survey!AQ748</f>
        <v>2</v>
      </c>
      <c r="AZ749" s="17">
        <f>data_survey!AR748</f>
        <v>3</v>
      </c>
      <c r="BA749" s="17">
        <f>data_survey!AS748</f>
        <v>4</v>
      </c>
      <c r="BB749" s="17">
        <f>data_survey!AT748</f>
        <v>2</v>
      </c>
      <c r="BC749" s="17">
        <f>data_survey!AU748</f>
        <v>2</v>
      </c>
      <c r="BD749" s="17">
        <f>data_survey!AV748</f>
        <v>3</v>
      </c>
      <c r="BE749" s="17">
        <f>data_survey!AW748</f>
        <v>2</v>
      </c>
      <c r="BF749" s="17">
        <f>data_survey!AX748</f>
        <v>1</v>
      </c>
      <c r="BG749" s="17"/>
    </row>
    <row r="750">
      <c r="A750" s="17">
        <f>if(data_survey!C749="Nam", 0, 1)</f>
        <v>0</v>
      </c>
      <c r="B750" s="17">
        <f>IFERROR(__xludf.DUMMYFUNCTION("LET(
  t, LOWER(TRIM(data_survey!E749)),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50" s="17">
        <f>IFERROR(__xludf.DUMMYFUNCTION("LET(
  t, LOWER(TRIM(data_survey!G749)),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50" s="17">
        <f>IFERROR(__xludf.DUMMYFUNCTION("LET(
  text, LOWER(data_survey!I749),
  IFERROR(
    IFS(
      REGEXMATCH(text,""ở cùng gia đình|ở trọ cùng gia đình""), 0,
      REGEXMATCH(text,""thuê trọ""), 1,
      REGEXMATCH(text,""ở ktx""), 2,
      REGEXMATCH(text,""có nhà tại khu vực đang học|c"&amp;"ó nhà|ở riêng tại chung cư""), 3,
      REGEXMATCH(text,""ở nhà người quen""), 4
    ),
  -1)
)"),1.0)</f>
        <v>1</v>
      </c>
      <c r="E750" s="17">
        <f>IFERROR(__xludf.DUMMYFUNCTION("LET(
  t, LOWER(TRIM(data_survey!K749)),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50" s="17">
        <f>IFERROR(__xludf.DUMMYFUNCTION("LET(
  t, LOWER(TRIM(data_survey!M749)),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50" s="17">
        <f>if(data_survey!O749="Có", 1, 0)</f>
        <v>0</v>
      </c>
      <c r="H750" s="17">
        <f>if(data_survey!R749="", 0, data_survey!R749)</f>
        <v>0</v>
      </c>
      <c r="I750" s="17">
        <f>data_survey!W749</f>
        <v>0</v>
      </c>
      <c r="J750" s="17">
        <f>if(data_survey!AF749="Không áp lực", 0, if(data_survey!AF749="Có chút áp lực", 1, if(data_survey!AF749="Áp lực nhiều", 2, 3)))</f>
        <v>0</v>
      </c>
      <c r="K750" s="17">
        <f>SWITCH(data_survey!AG749,
 "Không ảnh hưởng",0,
 "Có chút ảnh hưởng",1,
 "Ảnh hưởng nhiều",2,
 "Ảnh hưởng rất nhiều",3)</f>
        <v>1</v>
      </c>
      <c r="L750" s="17">
        <f>SWITCH(data_survey!AD749,
 "Không",0,
 "Có một chút",1,
 "Rất lo lắng",2)</f>
        <v>1</v>
      </c>
      <c r="M750" s="17">
        <f>SWITCH(data_survey!AE749,
 "Không",0,
 "Có một chút",1,
 "Nhiều",2)</f>
        <v>0</v>
      </c>
      <c r="N750" s="17">
        <f>data_survey!BV749</f>
        <v>5</v>
      </c>
      <c r="O750" s="17">
        <f>SWITCH(data_survey!BY749,
 "Không",0,
 "Có",1,
 "Nhiều",2)</f>
        <v>0</v>
      </c>
      <c r="P750" s="17">
        <f>if(data_survey!BW749="Không", 0, 1)</f>
        <v>0</v>
      </c>
      <c r="Q750" s="17">
        <f>IF(OR(
ISNUMBER(SEARCH("cha",data_survey!BX749)),
ISNUMBER(SEARCH("mẹ",data_survey!BX749)),
ISNUMBER(SEARCH("ba mẹ",data_survey!BX749)),
ISNUMBER(SEARCH("bame",data_survey!BX749)),
ISNUMBER(SEARCH("gia đình",data_survey!BX749)),
ISNUMBER(SEARCH("chị",data_survey!BX749)),
ISNUMBER(SEARCH("anh",data_survey!BX749)),
ISNUMBER(SEARCH("ông bà",data_survey!BX749)),
ISNUMBER(SEARCH("giám hộ",data_survey!BX749))
),1,
IF(OR(
ISNUMBER(SEARCH("bản thân",data_survey!BX749)),
ISNUMBER(SEARCH("tự mình",data_survey!BX749)),
ISNUMBER(SEARCH("tự bản thân",data_survey!BX749)),
ISNUMBER(SEARCH("tiền đi làm",data_survey!BX749)),
ISNUMBER(SEARCH("nghiên cứu khoa học",data_survey!BX749)),
ISNUMBER(SEARCH("một nửa lo",data_survey!BX749))
),2,
IF(OR(
ISNUMBER(SEARCH("học bổng",data_survey!BX749)),
ISNUMBER(SEARCH("giảm học phí",data_survey!BX749)),
ISNUMBER(SEARCH("không cần HP",data_survey!BX749)),
ISNUMBER(SEARCH("sư phạm",data_survey!BX749))
),3,4)))</f>
        <v>1</v>
      </c>
      <c r="R750" s="17">
        <f>data_survey!AN749</f>
        <v>0</v>
      </c>
      <c r="S750" s="17">
        <f>data_survey!AJ749</f>
        <v>0</v>
      </c>
      <c r="T750" s="17">
        <f>data_survey!AJ749</f>
        <v>0</v>
      </c>
      <c r="U750" s="17">
        <f>data_survey!CI749</f>
        <v>0</v>
      </c>
      <c r="V750" s="17">
        <f>data_survey!CG749</f>
        <v>0</v>
      </c>
      <c r="W750" s="17">
        <f>data_survey!CE749</f>
        <v>0</v>
      </c>
      <c r="X750" s="17">
        <f>data_survey!CC749</f>
        <v>0</v>
      </c>
      <c r="Y750" s="17">
        <f>data_survey!CA749</f>
        <v>0</v>
      </c>
      <c r="Z750" s="17">
        <f>data_survey!BN749</f>
        <v>5</v>
      </c>
      <c r="AA750" s="17">
        <f>data_survey!BP749</f>
        <v>0</v>
      </c>
      <c r="AB750" s="17">
        <f>data_survey!BQ749</f>
        <v>3</v>
      </c>
      <c r="AC750" s="17">
        <f>data_survey!BT749</f>
        <v>1</v>
      </c>
      <c r="AD750" s="17">
        <f>data_survey!CU749</f>
        <v>0</v>
      </c>
      <c r="AE750" s="17">
        <f>data_survey!CV749</f>
        <v>0</v>
      </c>
      <c r="AF750" s="17">
        <f>data_survey!CW749</f>
        <v>0</v>
      </c>
      <c r="AG750" s="17">
        <f>data_survey!CO749</f>
        <v>0</v>
      </c>
      <c r="AH750" s="17">
        <f>data_survey!DA749</f>
        <v>0</v>
      </c>
      <c r="AI750" s="17">
        <f>data_survey!DC749</f>
        <v>0</v>
      </c>
      <c r="AJ750" s="17">
        <f>data_survey!DQ749</f>
        <v>0</v>
      </c>
      <c r="AK750" s="17">
        <f>data_survey!DF749</f>
        <v>1</v>
      </c>
      <c r="AL750" s="17">
        <f>if(AK750=1, data_survey!DN749, 0)</f>
        <v>2.5</v>
      </c>
      <c r="AM750" s="17">
        <f>data_survey!CM749</f>
        <v>3.5</v>
      </c>
      <c r="AN750" s="17">
        <f>data_survey!DH749</f>
        <v>0</v>
      </c>
      <c r="AO750" s="17">
        <f>data_survey!DJ749</f>
        <v>0</v>
      </c>
      <c r="AP750" s="17">
        <f>data_survey!DL749</f>
        <v>0</v>
      </c>
      <c r="AQ750" s="17">
        <f>data_survey!BC749</f>
        <v>1</v>
      </c>
      <c r="AR750" s="17">
        <f>data_survey!BD749</f>
        <v>1</v>
      </c>
      <c r="AS750" s="17">
        <f>data_survey!BE749</f>
        <v>1</v>
      </c>
      <c r="AT750" s="17">
        <f>data_survey!BF749</f>
        <v>1</v>
      </c>
      <c r="AU750" s="17">
        <f>data_survey!BG749</f>
        <v>1</v>
      </c>
      <c r="AV750" s="17">
        <f>data_survey!BH749</f>
        <v>1</v>
      </c>
      <c r="AW750" s="17">
        <f>data_survey!BI749</f>
        <v>1</v>
      </c>
      <c r="AX750" s="17">
        <f>data_survey!AP749</f>
        <v>1</v>
      </c>
      <c r="AY750" s="17">
        <f>data_survey!AQ749</f>
        <v>1</v>
      </c>
      <c r="AZ750" s="17">
        <f>data_survey!AR749</f>
        <v>1</v>
      </c>
      <c r="BA750" s="17">
        <f>data_survey!AS749</f>
        <v>1</v>
      </c>
      <c r="BB750" s="17">
        <f>data_survey!AT749</f>
        <v>1</v>
      </c>
      <c r="BC750" s="17">
        <f>data_survey!AU749</f>
        <v>1</v>
      </c>
      <c r="BD750" s="17">
        <f>data_survey!AV749</f>
        <v>1</v>
      </c>
      <c r="BE750" s="17">
        <f>data_survey!AW749</f>
        <v>1</v>
      </c>
      <c r="BF750" s="17">
        <f>data_survey!AX749</f>
        <v>1</v>
      </c>
      <c r="BG750" s="17"/>
    </row>
    <row r="751">
      <c r="A751" s="17">
        <f>if(data_survey!C750="Nam", 0, 1)</f>
        <v>0</v>
      </c>
      <c r="B751" s="17">
        <f>IFERROR(__xludf.DUMMYFUNCTION("LET(
  t, LOWER(TRIM(data_survey!E750)),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51" s="17">
        <f>IFERROR(__xludf.DUMMYFUNCTION("LET(
  t, LOWER(TRIM(data_survey!G750)),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51" s="17">
        <f>IFERROR(__xludf.DUMMYFUNCTION("LET(
  text, LOWER(data_survey!I750),
  IFERROR(
    IFS(
      REGEXMATCH(text,""ở cùng gia đình|ở trọ cùng gia đình""), 0,
      REGEXMATCH(text,""thuê trọ""), 1,
      REGEXMATCH(text,""ở ktx""), 2,
      REGEXMATCH(text,""có nhà tại khu vực đang học|c"&amp;"ó nhà|ở riêng tại chung cư""), 3,
      REGEXMATCH(text,""ở nhà người quen""), 4
    ),
  -1)
)"),1.0)</f>
        <v>1</v>
      </c>
      <c r="E751" s="17">
        <f>IFERROR(__xludf.DUMMYFUNCTION("LET(
  t, LOWER(TRIM(data_survey!K750)),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51" s="17">
        <f>IFERROR(__xludf.DUMMYFUNCTION("LET(
  t, LOWER(TRIM(data_survey!M750)),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51" s="17">
        <f>if(data_survey!O750="Có", 1, 0)</f>
        <v>0</v>
      </c>
      <c r="H751" s="17">
        <f>if(data_survey!R750="", 0, data_survey!R750)</f>
        <v>0</v>
      </c>
      <c r="I751" s="17">
        <f>data_survey!W750</f>
        <v>0</v>
      </c>
      <c r="J751" s="17">
        <f>if(data_survey!AF750="Không áp lực", 0, if(data_survey!AF750="Có chút áp lực", 1, if(data_survey!AF750="Áp lực nhiều", 2, 3)))</f>
        <v>1</v>
      </c>
      <c r="K751" s="17">
        <f>SWITCH(data_survey!AG750,
 "Không ảnh hưởng",0,
 "Có chút ảnh hưởng",1,
 "Ảnh hưởng nhiều",2,
 "Ảnh hưởng rất nhiều",3)</f>
        <v>1</v>
      </c>
      <c r="L751" s="17">
        <f>SWITCH(data_survey!AD750,
 "Không",0,
 "Có một chút",1,
 "Rất lo lắng",2)</f>
        <v>2</v>
      </c>
      <c r="M751" s="17">
        <f>SWITCH(data_survey!AE750,
 "Không",0,
 "Có một chút",1,
 "Nhiều",2)</f>
        <v>1</v>
      </c>
      <c r="N751" s="17">
        <f>data_survey!BV750</f>
        <v>3</v>
      </c>
      <c r="O751" s="17">
        <f>SWITCH(data_survey!BY750,
 "Không",0,
 "Có",1,
 "Nhiều",2)</f>
        <v>1</v>
      </c>
      <c r="P751" s="17">
        <f>if(data_survey!BW750="Không", 0, 1)</f>
        <v>0</v>
      </c>
      <c r="Q751" s="17">
        <f>IF(OR(
ISNUMBER(SEARCH("cha",data_survey!BX750)),
ISNUMBER(SEARCH("mẹ",data_survey!BX750)),
ISNUMBER(SEARCH("ba mẹ",data_survey!BX750)),
ISNUMBER(SEARCH("bame",data_survey!BX750)),
ISNUMBER(SEARCH("gia đình",data_survey!BX750)),
ISNUMBER(SEARCH("chị",data_survey!BX750)),
ISNUMBER(SEARCH("anh",data_survey!BX750)),
ISNUMBER(SEARCH("ông bà",data_survey!BX750)),
ISNUMBER(SEARCH("giám hộ",data_survey!BX750))
),1,
IF(OR(
ISNUMBER(SEARCH("bản thân",data_survey!BX750)),
ISNUMBER(SEARCH("tự mình",data_survey!BX750)),
ISNUMBER(SEARCH("tự bản thân",data_survey!BX750)),
ISNUMBER(SEARCH("tiền đi làm",data_survey!BX750)),
ISNUMBER(SEARCH("nghiên cứu khoa học",data_survey!BX750)),
ISNUMBER(SEARCH("một nửa lo",data_survey!BX750))
),2,
IF(OR(
ISNUMBER(SEARCH("học bổng",data_survey!BX750)),
ISNUMBER(SEARCH("giảm học phí",data_survey!BX750)),
ISNUMBER(SEARCH("không cần HP",data_survey!BX750)),
ISNUMBER(SEARCH("sư phạm",data_survey!BX750))
),3,4)))</f>
        <v>1</v>
      </c>
      <c r="R751" s="17">
        <f>data_survey!AN750</f>
        <v>0</v>
      </c>
      <c r="S751" s="17">
        <f>data_survey!AJ750</f>
        <v>2</v>
      </c>
      <c r="T751" s="17">
        <f>data_survey!AJ750</f>
        <v>2</v>
      </c>
      <c r="U751" s="17">
        <f>data_survey!CI750</f>
        <v>1</v>
      </c>
      <c r="V751" s="17">
        <f>data_survey!CG750</f>
        <v>0</v>
      </c>
      <c r="W751" s="17">
        <f>data_survey!CE750</f>
        <v>2</v>
      </c>
      <c r="X751" s="17">
        <f>data_survey!CC750</f>
        <v>1</v>
      </c>
      <c r="Y751" s="17">
        <f>data_survey!CA750</f>
        <v>1</v>
      </c>
      <c r="Z751" s="17">
        <f>data_survey!BN750</f>
        <v>5</v>
      </c>
      <c r="AA751" s="17">
        <f>data_survey!BP750</f>
        <v>0</v>
      </c>
      <c r="AB751" s="17">
        <f>data_survey!BQ750</f>
        <v>2</v>
      </c>
      <c r="AC751" s="17">
        <f>data_survey!BT750</f>
        <v>0</v>
      </c>
      <c r="AD751" s="17">
        <f>data_survey!CU750</f>
        <v>0</v>
      </c>
      <c r="AE751" s="17">
        <f>data_survey!CV750</f>
        <v>0</v>
      </c>
      <c r="AF751" s="17">
        <f>data_survey!CW750</f>
        <v>0</v>
      </c>
      <c r="AG751" s="17">
        <f>data_survey!CO750</f>
        <v>0</v>
      </c>
      <c r="AH751" s="17">
        <f>data_survey!DA750</f>
        <v>0</v>
      </c>
      <c r="AI751" s="17">
        <f>data_survey!DC750</f>
        <v>0</v>
      </c>
      <c r="AJ751" s="17">
        <f>data_survey!DQ750</f>
        <v>0</v>
      </c>
      <c r="AK751" s="17">
        <f>data_survey!DF750</f>
        <v>0</v>
      </c>
      <c r="AL751" s="17">
        <f>if(AK751=1, data_survey!DN750, 0)</f>
        <v>0</v>
      </c>
      <c r="AM751" s="17">
        <f>data_survey!CM750</f>
        <v>1.5</v>
      </c>
      <c r="AN751" s="17">
        <f>data_survey!DH750</f>
        <v>0</v>
      </c>
      <c r="AO751" s="17">
        <f>data_survey!DJ750</f>
        <v>0</v>
      </c>
      <c r="AP751" s="17">
        <f>data_survey!DL750</f>
        <v>0</v>
      </c>
      <c r="AQ751" s="17">
        <f>data_survey!BC750</f>
        <v>2</v>
      </c>
      <c r="AR751" s="17">
        <f>data_survey!BD750</f>
        <v>2</v>
      </c>
      <c r="AS751" s="17">
        <f>data_survey!BE750</f>
        <v>2</v>
      </c>
      <c r="AT751" s="17">
        <f>data_survey!BF750</f>
        <v>2</v>
      </c>
      <c r="AU751" s="17">
        <f>data_survey!BG750</f>
        <v>3</v>
      </c>
      <c r="AV751" s="17">
        <f>data_survey!BH750</f>
        <v>2</v>
      </c>
      <c r="AW751" s="17">
        <f>data_survey!BI750</f>
        <v>3</v>
      </c>
      <c r="AX751" s="17">
        <f>data_survey!AP750</f>
        <v>4</v>
      </c>
      <c r="AY751" s="17">
        <f>data_survey!AQ750</f>
        <v>2</v>
      </c>
      <c r="AZ751" s="17">
        <f>data_survey!AR750</f>
        <v>3</v>
      </c>
      <c r="BA751" s="17">
        <f>data_survey!AS750</f>
        <v>3</v>
      </c>
      <c r="BB751" s="17">
        <f>data_survey!AT750</f>
        <v>2</v>
      </c>
      <c r="BC751" s="17">
        <f>data_survey!AU750</f>
        <v>2</v>
      </c>
      <c r="BD751" s="17">
        <f>data_survey!AV750</f>
        <v>2</v>
      </c>
      <c r="BE751" s="17">
        <f>data_survey!AW750</f>
        <v>2</v>
      </c>
      <c r="BF751" s="17">
        <f>data_survey!AX750</f>
        <v>1</v>
      </c>
      <c r="BG751" s="17"/>
    </row>
    <row r="752">
      <c r="A752" s="17">
        <f>if(data_survey!C751="Nam", 0, 1)</f>
        <v>0</v>
      </c>
      <c r="B752" s="17">
        <f>IFERROR(__xludf.DUMMYFUNCTION("LET(
  t, LOWER(TRIM(data_survey!E751)),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752" s="17">
        <f>IFERROR(__xludf.DUMMYFUNCTION("LET(
  t, LOWER(TRIM(data_survey!G751)),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52" s="17">
        <f>IFERROR(__xludf.DUMMYFUNCTION("LET(
  text, LOWER(data_survey!I751),
  IFERROR(
    IFS(
      REGEXMATCH(text,""ở cùng gia đình|ở trọ cùng gia đình""), 0,
      REGEXMATCH(text,""thuê trọ""), 1,
      REGEXMATCH(text,""ở ktx""), 2,
      REGEXMATCH(text,""có nhà tại khu vực đang học|c"&amp;"ó nhà|ở riêng tại chung cư""), 3,
      REGEXMATCH(text,""ở nhà người quen""), 4
    ),
  -1)
)"),0.0)</f>
        <v>0</v>
      </c>
      <c r="E752" s="17">
        <f>IFERROR(__xludf.DUMMYFUNCTION("LET(
  t, LOWER(TRIM(data_survey!K751)),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52" s="17">
        <f>IFERROR(__xludf.DUMMYFUNCTION("LET(
  t, LOWER(TRIM(data_survey!M751)),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52" s="17">
        <f>if(data_survey!O751="Có", 1, 0)</f>
        <v>1</v>
      </c>
      <c r="H752" s="17">
        <f>if(data_survey!R751="", 0, data_survey!R751)</f>
        <v>1</v>
      </c>
      <c r="I752" s="17">
        <f>data_survey!W751</f>
        <v>15</v>
      </c>
      <c r="J752" s="17">
        <f>if(data_survey!AF751="Không áp lực", 0, if(data_survey!AF751="Có chút áp lực", 1, if(data_survey!AF751="Áp lực nhiều", 2, 3)))</f>
        <v>2</v>
      </c>
      <c r="K752" s="17">
        <f>SWITCH(data_survey!AG751,
 "Không ảnh hưởng",0,
 "Có chút ảnh hưởng",1,
 "Ảnh hưởng nhiều",2,
 "Ảnh hưởng rất nhiều",3)</f>
        <v>2</v>
      </c>
      <c r="L752" s="17">
        <f>SWITCH(data_survey!AD751,
 "Không",0,
 "Có một chút",1,
 "Rất lo lắng",2)</f>
        <v>2</v>
      </c>
      <c r="M752" s="17">
        <f>SWITCH(data_survey!AE751,
 "Không",0,
 "Có một chút",1,
 "Nhiều",2)</f>
        <v>2</v>
      </c>
      <c r="N752" s="17">
        <f>data_survey!BV751</f>
        <v>4</v>
      </c>
      <c r="O752" s="17">
        <f>SWITCH(data_survey!BY751,
 "Không",0,
 "Có",1,
 "Nhiều",2)</f>
        <v>0</v>
      </c>
      <c r="P752" s="17">
        <f>if(data_survey!BW751="Không", 0, 1)</f>
        <v>0</v>
      </c>
      <c r="Q752" s="17">
        <f>IF(OR(
ISNUMBER(SEARCH("cha",data_survey!BX751)),
ISNUMBER(SEARCH("mẹ",data_survey!BX751)),
ISNUMBER(SEARCH("ba mẹ",data_survey!BX751)),
ISNUMBER(SEARCH("bame",data_survey!BX751)),
ISNUMBER(SEARCH("gia đình",data_survey!BX751)),
ISNUMBER(SEARCH("chị",data_survey!BX751)),
ISNUMBER(SEARCH("anh",data_survey!BX751)),
ISNUMBER(SEARCH("ông bà",data_survey!BX751)),
ISNUMBER(SEARCH("giám hộ",data_survey!BX751))
),1,
IF(OR(
ISNUMBER(SEARCH("bản thân",data_survey!BX751)),
ISNUMBER(SEARCH("tự mình",data_survey!BX751)),
ISNUMBER(SEARCH("tự bản thân",data_survey!BX751)),
ISNUMBER(SEARCH("tiền đi làm",data_survey!BX751)),
ISNUMBER(SEARCH("nghiên cứu khoa học",data_survey!BX751)),
ISNUMBER(SEARCH("một nửa lo",data_survey!BX751))
),2,
IF(OR(
ISNUMBER(SEARCH("học bổng",data_survey!BX751)),
ISNUMBER(SEARCH("giảm học phí",data_survey!BX751)),
ISNUMBER(SEARCH("không cần HP",data_survey!BX751)),
ISNUMBER(SEARCH("sư phạm",data_survey!BX751))
),3,4)))</f>
        <v>1</v>
      </c>
      <c r="R752" s="17">
        <f>data_survey!AN751</f>
        <v>0</v>
      </c>
      <c r="S752" s="17">
        <f>data_survey!AJ751</f>
        <v>0</v>
      </c>
      <c r="T752" s="17">
        <f>data_survey!AJ751</f>
        <v>0</v>
      </c>
      <c r="U752" s="17">
        <f>data_survey!CI751</f>
        <v>0</v>
      </c>
      <c r="V752" s="17">
        <f>data_survey!CG751</f>
        <v>0</v>
      </c>
      <c r="W752" s="17">
        <f>data_survey!CE751</f>
        <v>0</v>
      </c>
      <c r="X752" s="17">
        <f>data_survey!CC751</f>
        <v>2</v>
      </c>
      <c r="Y752" s="17">
        <f>data_survey!CA751</f>
        <v>1</v>
      </c>
      <c r="Z752" s="17">
        <f>data_survey!BN751</f>
        <v>5</v>
      </c>
      <c r="AA752" s="17">
        <f>data_survey!BP751</f>
        <v>0</v>
      </c>
      <c r="AB752" s="17">
        <f>data_survey!BQ751</f>
        <v>3</v>
      </c>
      <c r="AC752" s="17">
        <f>data_survey!BT751</f>
        <v>1</v>
      </c>
      <c r="AD752" s="17">
        <f>data_survey!CU751</f>
        <v>1</v>
      </c>
      <c r="AE752" s="17">
        <f>data_survey!CV751</f>
        <v>1</v>
      </c>
      <c r="AF752" s="17">
        <f>data_survey!CW751</f>
        <v>0</v>
      </c>
      <c r="AG752" s="17">
        <f>data_survey!CO751</f>
        <v>1</v>
      </c>
      <c r="AH752" s="17">
        <f>data_survey!DA751</f>
        <v>0</v>
      </c>
      <c r="AI752" s="17">
        <f>data_survey!DC751</f>
        <v>1</v>
      </c>
      <c r="AJ752" s="17">
        <f>data_survey!DQ751</f>
        <v>0</v>
      </c>
      <c r="AK752" s="17">
        <f>data_survey!DF751</f>
        <v>1</v>
      </c>
      <c r="AL752" s="17">
        <f>if(AK752=1, data_survey!DN751, 0)</f>
        <v>5</v>
      </c>
      <c r="AM752" s="17">
        <f>data_survey!CM751</f>
        <v>3.5</v>
      </c>
      <c r="AN752" s="17">
        <f>data_survey!DH751</f>
        <v>1</v>
      </c>
      <c r="AO752" s="17">
        <f>data_survey!DJ751</f>
        <v>1</v>
      </c>
      <c r="AP752" s="17">
        <f>data_survey!DL751</f>
        <v>0</v>
      </c>
      <c r="AQ752" s="17">
        <f>data_survey!BC751</f>
        <v>2</v>
      </c>
      <c r="AR752" s="17">
        <f>data_survey!BD751</f>
        <v>1</v>
      </c>
      <c r="AS752" s="17">
        <f>data_survey!BE751</f>
        <v>3</v>
      </c>
      <c r="AT752" s="17">
        <f>data_survey!BF751</f>
        <v>2</v>
      </c>
      <c r="AU752" s="17">
        <f>data_survey!BG751</f>
        <v>1</v>
      </c>
      <c r="AV752" s="17">
        <f>data_survey!BH751</f>
        <v>1</v>
      </c>
      <c r="AW752" s="17">
        <f>data_survey!BI751</f>
        <v>1</v>
      </c>
      <c r="AX752" s="17">
        <f>data_survey!AP751</f>
        <v>1</v>
      </c>
      <c r="AY752" s="17">
        <f>data_survey!AQ751</f>
        <v>1</v>
      </c>
      <c r="AZ752" s="17">
        <f>data_survey!AR751</f>
        <v>4</v>
      </c>
      <c r="BA752" s="17">
        <f>data_survey!AS751</f>
        <v>2</v>
      </c>
      <c r="BB752" s="17">
        <f>data_survey!AT751</f>
        <v>1</v>
      </c>
      <c r="BC752" s="17">
        <f>data_survey!AU751</f>
        <v>3</v>
      </c>
      <c r="BD752" s="17">
        <f>data_survey!AV751</f>
        <v>2</v>
      </c>
      <c r="BE752" s="17">
        <f>data_survey!AW751</f>
        <v>1</v>
      </c>
      <c r="BF752" s="17">
        <f>data_survey!AX751</f>
        <v>2</v>
      </c>
      <c r="BG752" s="17"/>
    </row>
    <row r="753">
      <c r="A753" s="17">
        <f>if(data_survey!C752="Nam", 0, 1)</f>
        <v>1</v>
      </c>
      <c r="B753" s="17">
        <f>IFERROR(__xludf.DUMMYFUNCTION("LET(
  t, LOWER(TRIM(data_survey!E752)),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53" s="17">
        <f>IFERROR(__xludf.DUMMYFUNCTION("LET(
  t, LOWER(TRIM(data_survey!G752)),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53" s="17">
        <f>IFERROR(__xludf.DUMMYFUNCTION("LET(
  text, LOWER(data_survey!I752),
  IFERROR(
    IFS(
      REGEXMATCH(text,""ở cùng gia đình|ở trọ cùng gia đình""), 0,
      REGEXMATCH(text,""thuê trọ""), 1,
      REGEXMATCH(text,""ở ktx""), 2,
      REGEXMATCH(text,""có nhà tại khu vực đang học|c"&amp;"ó nhà|ở riêng tại chung cư""), 3,
      REGEXMATCH(text,""ở nhà người quen""), 4
    ),
  -1)
)"),0.0)</f>
        <v>0</v>
      </c>
      <c r="E753" s="17">
        <f>IFERROR(__xludf.DUMMYFUNCTION("LET(
  t, LOWER(TRIM(data_survey!K752)),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53" s="17">
        <f>IFERROR(__xludf.DUMMYFUNCTION("LET(
  t, LOWER(TRIM(data_survey!M752)),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53" s="17">
        <f>if(data_survey!O752="Có", 1, 0)</f>
        <v>0</v>
      </c>
      <c r="H753" s="17">
        <f>if(data_survey!R752="", 0, data_survey!R752)</f>
        <v>0</v>
      </c>
      <c r="I753" s="17">
        <f>data_survey!W752</f>
        <v>0</v>
      </c>
      <c r="J753" s="17">
        <f>if(data_survey!AF752="Không áp lực", 0, if(data_survey!AF752="Có chút áp lực", 1, if(data_survey!AF752="Áp lực nhiều", 2, 3)))</f>
        <v>1</v>
      </c>
      <c r="K753" s="17">
        <f>SWITCH(data_survey!AG752,
 "Không ảnh hưởng",0,
 "Có chút ảnh hưởng",1,
 "Ảnh hưởng nhiều",2,
 "Ảnh hưởng rất nhiều",3)</f>
        <v>1</v>
      </c>
      <c r="L753" s="17">
        <f>SWITCH(data_survey!AD752,
 "Không",0,
 "Có một chút",1,
 "Rất lo lắng",2)</f>
        <v>2</v>
      </c>
      <c r="M753" s="17">
        <f>SWITCH(data_survey!AE752,
 "Không",0,
 "Có một chút",1,
 "Nhiều",2)</f>
        <v>1</v>
      </c>
      <c r="N753" s="17">
        <f>data_survey!BV752</f>
        <v>3</v>
      </c>
      <c r="O753" s="17">
        <f>SWITCH(data_survey!BY752,
 "Không",0,
 "Có",1,
 "Nhiều",2)</f>
        <v>0</v>
      </c>
      <c r="P753" s="17">
        <f>if(data_survey!BW752="Không", 0, 1)</f>
        <v>0</v>
      </c>
      <c r="Q753" s="17">
        <f>IF(OR(
ISNUMBER(SEARCH("cha",data_survey!BX752)),
ISNUMBER(SEARCH("mẹ",data_survey!BX752)),
ISNUMBER(SEARCH("ba mẹ",data_survey!BX752)),
ISNUMBER(SEARCH("bame",data_survey!BX752)),
ISNUMBER(SEARCH("gia đình",data_survey!BX752)),
ISNUMBER(SEARCH("chị",data_survey!BX752)),
ISNUMBER(SEARCH("anh",data_survey!BX752)),
ISNUMBER(SEARCH("ông bà",data_survey!BX752)),
ISNUMBER(SEARCH("giám hộ",data_survey!BX752))
),1,
IF(OR(
ISNUMBER(SEARCH("bản thân",data_survey!BX752)),
ISNUMBER(SEARCH("tự mình",data_survey!BX752)),
ISNUMBER(SEARCH("tự bản thân",data_survey!BX752)),
ISNUMBER(SEARCH("tiền đi làm",data_survey!BX752)),
ISNUMBER(SEARCH("nghiên cứu khoa học",data_survey!BX752)),
ISNUMBER(SEARCH("một nửa lo",data_survey!BX752))
),2,
IF(OR(
ISNUMBER(SEARCH("học bổng",data_survey!BX752)),
ISNUMBER(SEARCH("giảm học phí",data_survey!BX752)),
ISNUMBER(SEARCH("không cần HP",data_survey!BX752)),
ISNUMBER(SEARCH("sư phạm",data_survey!BX752))
),3,4)))</f>
        <v>1</v>
      </c>
      <c r="R753" s="17">
        <f>data_survey!AN752</f>
        <v>0</v>
      </c>
      <c r="S753" s="17">
        <f>data_survey!AJ752</f>
        <v>0</v>
      </c>
      <c r="T753" s="17">
        <f>data_survey!AJ752</f>
        <v>0</v>
      </c>
      <c r="U753" s="17">
        <f>data_survey!CI752</f>
        <v>1</v>
      </c>
      <c r="V753" s="17">
        <f>data_survey!CG752</f>
        <v>1</v>
      </c>
      <c r="W753" s="17">
        <f>data_survey!CE752</f>
        <v>1</v>
      </c>
      <c r="X753" s="17">
        <f>data_survey!CC752</f>
        <v>1</v>
      </c>
      <c r="Y753" s="17">
        <f>data_survey!CA752</f>
        <v>1</v>
      </c>
      <c r="Z753" s="17">
        <f>data_survey!BN752</f>
        <v>3</v>
      </c>
      <c r="AA753" s="17">
        <f>data_survey!BP752</f>
        <v>0</v>
      </c>
      <c r="AB753" s="17">
        <f>data_survey!BQ752</f>
        <v>3</v>
      </c>
      <c r="AC753" s="17">
        <f>data_survey!BT752</f>
        <v>1</v>
      </c>
      <c r="AD753" s="17">
        <f>data_survey!CU752</f>
        <v>0</v>
      </c>
      <c r="AE753" s="17">
        <f>data_survey!CV752</f>
        <v>0</v>
      </c>
      <c r="AF753" s="17">
        <f>data_survey!CW752</f>
        <v>0</v>
      </c>
      <c r="AG753" s="17">
        <f>data_survey!CO752</f>
        <v>0</v>
      </c>
      <c r="AH753" s="17">
        <f>data_survey!DA752</f>
        <v>0</v>
      </c>
      <c r="AI753" s="17">
        <f>data_survey!DC752</f>
        <v>1</v>
      </c>
      <c r="AJ753" s="17">
        <f>data_survey!DQ752</f>
        <v>0</v>
      </c>
      <c r="AK753" s="17">
        <f>data_survey!DF752</f>
        <v>0</v>
      </c>
      <c r="AL753" s="17">
        <f>if(AK753=1, data_survey!DN752, 0)</f>
        <v>0</v>
      </c>
      <c r="AM753" s="17">
        <f>data_survey!CM752</f>
        <v>3.5</v>
      </c>
      <c r="AN753" s="17">
        <f>data_survey!DH752</f>
        <v>0</v>
      </c>
      <c r="AO753" s="17">
        <f>data_survey!DJ752</f>
        <v>0</v>
      </c>
      <c r="AP753" s="17">
        <f>data_survey!DL752</f>
        <v>1</v>
      </c>
      <c r="AQ753" s="17">
        <f>data_survey!BC752</f>
        <v>2</v>
      </c>
      <c r="AR753" s="17">
        <f>data_survey!BD752</f>
        <v>2</v>
      </c>
      <c r="AS753" s="17">
        <f>data_survey!BE752</f>
        <v>2</v>
      </c>
      <c r="AT753" s="17">
        <f>data_survey!BF752</f>
        <v>2</v>
      </c>
      <c r="AU753" s="17">
        <f>data_survey!BG752</f>
        <v>3</v>
      </c>
      <c r="AV753" s="17">
        <f>data_survey!BH752</f>
        <v>3</v>
      </c>
      <c r="AW753" s="17">
        <f>data_survey!BI752</f>
        <v>3</v>
      </c>
      <c r="AX753" s="17">
        <f>data_survey!AP752</f>
        <v>2</v>
      </c>
      <c r="AY753" s="17">
        <f>data_survey!AQ752</f>
        <v>2</v>
      </c>
      <c r="AZ753" s="17">
        <f>data_survey!AR752</f>
        <v>3</v>
      </c>
      <c r="BA753" s="17">
        <f>data_survey!AS752</f>
        <v>2</v>
      </c>
      <c r="BB753" s="17">
        <f>data_survey!AT752</f>
        <v>3</v>
      </c>
      <c r="BC753" s="17">
        <f>data_survey!AU752</f>
        <v>3</v>
      </c>
      <c r="BD753" s="17">
        <f>data_survey!AV752</f>
        <v>3</v>
      </c>
      <c r="BE753" s="17">
        <f>data_survey!AW752</f>
        <v>1</v>
      </c>
      <c r="BF753" s="17">
        <f>data_survey!AX752</f>
        <v>2</v>
      </c>
      <c r="BG753" s="17"/>
    </row>
    <row r="754">
      <c r="A754" s="17">
        <f>if(data_survey!C753="Nam", 0, 1)</f>
        <v>1</v>
      </c>
      <c r="B754" s="17">
        <f>IFERROR(__xludf.DUMMYFUNCTION("LET(
  t, LOWER(TRIM(data_survey!E753)),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54" s="17">
        <f>IFERROR(__xludf.DUMMYFUNCTION("LET(
  t, LOWER(TRIM(data_survey!G753)),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54" s="17">
        <f>IFERROR(__xludf.DUMMYFUNCTION("LET(
  text, LOWER(data_survey!I753),
  IFERROR(
    IFS(
      REGEXMATCH(text,""ở cùng gia đình|ở trọ cùng gia đình""), 0,
      REGEXMATCH(text,""thuê trọ""), 1,
      REGEXMATCH(text,""ở ktx""), 2,
      REGEXMATCH(text,""có nhà tại khu vực đang học|c"&amp;"ó nhà|ở riêng tại chung cư""), 3,
      REGEXMATCH(text,""ở nhà người quen""), 4
    ),
  -1)
)"),1.0)</f>
        <v>1</v>
      </c>
      <c r="E754" s="17">
        <f>IFERROR(__xludf.DUMMYFUNCTION("LET(
  t, LOWER(TRIM(data_survey!K753)),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54" s="17">
        <f>IFERROR(__xludf.DUMMYFUNCTION("LET(
  t, LOWER(TRIM(data_survey!M753)),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54" s="17">
        <f>if(data_survey!O753="Có", 1, 0)</f>
        <v>0</v>
      </c>
      <c r="H754" s="17">
        <f>if(data_survey!R753="", 0, data_survey!R753)</f>
        <v>0</v>
      </c>
      <c r="I754" s="17">
        <f>data_survey!W753</f>
        <v>0</v>
      </c>
      <c r="J754" s="17">
        <f>if(data_survey!AF753="Không áp lực", 0, if(data_survey!AF753="Có chút áp lực", 1, if(data_survey!AF753="Áp lực nhiều", 2, 3)))</f>
        <v>2</v>
      </c>
      <c r="K754" s="17">
        <f>SWITCH(data_survey!AG753,
 "Không ảnh hưởng",0,
 "Có chút ảnh hưởng",1,
 "Ảnh hưởng nhiều",2,
 "Ảnh hưởng rất nhiều",3)</f>
        <v>1</v>
      </c>
      <c r="L754" s="17">
        <f>SWITCH(data_survey!AD753,
 "Không",0,
 "Có một chút",1,
 "Rất lo lắng",2)</f>
        <v>2</v>
      </c>
      <c r="M754" s="17">
        <f>SWITCH(data_survey!AE753,
 "Không",0,
 "Có một chút",1,
 "Nhiều",2)</f>
        <v>1</v>
      </c>
      <c r="N754" s="17">
        <f>data_survey!BV753</f>
        <v>3</v>
      </c>
      <c r="O754" s="17">
        <f>SWITCH(data_survey!BY753,
 "Không",0,
 "Có",1,
 "Nhiều",2)</f>
        <v>0</v>
      </c>
      <c r="P754" s="17">
        <f>if(data_survey!BW753="Không", 0, 1)</f>
        <v>1</v>
      </c>
      <c r="Q754" s="17">
        <f>IF(OR(
ISNUMBER(SEARCH("cha",data_survey!BX753)),
ISNUMBER(SEARCH("mẹ",data_survey!BX753)),
ISNUMBER(SEARCH("ba mẹ",data_survey!BX753)),
ISNUMBER(SEARCH("bame",data_survey!BX753)),
ISNUMBER(SEARCH("gia đình",data_survey!BX753)),
ISNUMBER(SEARCH("chị",data_survey!BX753)),
ISNUMBER(SEARCH("anh",data_survey!BX753)),
ISNUMBER(SEARCH("ông bà",data_survey!BX753)),
ISNUMBER(SEARCH("giám hộ",data_survey!BX753))
),1,
IF(OR(
ISNUMBER(SEARCH("bản thân",data_survey!BX753)),
ISNUMBER(SEARCH("tự mình",data_survey!BX753)),
ISNUMBER(SEARCH("tự bản thân",data_survey!BX753)),
ISNUMBER(SEARCH("tiền đi làm",data_survey!BX753)),
ISNUMBER(SEARCH("nghiên cứu khoa học",data_survey!BX753)),
ISNUMBER(SEARCH("một nửa lo",data_survey!BX753))
),2,
IF(OR(
ISNUMBER(SEARCH("học bổng",data_survey!BX753)),
ISNUMBER(SEARCH("giảm học phí",data_survey!BX753)),
ISNUMBER(SEARCH("không cần HP",data_survey!BX753)),
ISNUMBER(SEARCH("sư phạm",data_survey!BX753))
),3,4)))</f>
        <v>1</v>
      </c>
      <c r="R754" s="17">
        <f>data_survey!AN753</f>
        <v>1</v>
      </c>
      <c r="S754" s="17">
        <f>data_survey!AJ753</f>
        <v>1</v>
      </c>
      <c r="T754" s="17">
        <f>data_survey!AJ753</f>
        <v>1</v>
      </c>
      <c r="U754" s="17">
        <f>data_survey!CI753</f>
        <v>1</v>
      </c>
      <c r="V754" s="17">
        <f>data_survey!CG753</f>
        <v>1</v>
      </c>
      <c r="W754" s="17">
        <f>data_survey!CE753</f>
        <v>2</v>
      </c>
      <c r="X754" s="17">
        <f>data_survey!CC753</f>
        <v>2</v>
      </c>
      <c r="Y754" s="17">
        <f>data_survey!CA753</f>
        <v>2</v>
      </c>
      <c r="Z754" s="17">
        <f>data_survey!BN753</f>
        <v>5</v>
      </c>
      <c r="AA754" s="17">
        <f>data_survey!BP753</f>
        <v>0</v>
      </c>
      <c r="AB754" s="17">
        <f>data_survey!BQ753</f>
        <v>3</v>
      </c>
      <c r="AC754" s="17">
        <f>data_survey!BT753</f>
        <v>0</v>
      </c>
      <c r="AD754" s="17">
        <f>data_survey!CU753</f>
        <v>1</v>
      </c>
      <c r="AE754" s="17">
        <f>data_survey!CV753</f>
        <v>0</v>
      </c>
      <c r="AF754" s="17">
        <f>data_survey!CW753</f>
        <v>0</v>
      </c>
      <c r="AG754" s="17">
        <f>data_survey!CO753</f>
        <v>1</v>
      </c>
      <c r="AH754" s="17">
        <f>data_survey!DA753</f>
        <v>0</v>
      </c>
      <c r="AI754" s="17">
        <f>data_survey!DC753</f>
        <v>0</v>
      </c>
      <c r="AJ754" s="17">
        <f>data_survey!DQ753</f>
        <v>0</v>
      </c>
      <c r="AK754" s="17">
        <f>data_survey!DF753</f>
        <v>1</v>
      </c>
      <c r="AL754" s="17">
        <f>if(AK754=1, data_survey!DN753, 0)</f>
        <v>2.5</v>
      </c>
      <c r="AM754" s="17">
        <f>data_survey!CM753</f>
        <v>6</v>
      </c>
      <c r="AN754" s="17">
        <f>data_survey!DH753</f>
        <v>0</v>
      </c>
      <c r="AO754" s="17">
        <f>data_survey!DJ753</f>
        <v>0</v>
      </c>
      <c r="AP754" s="17">
        <f>data_survey!DL753</f>
        <v>0</v>
      </c>
      <c r="AQ754" s="17">
        <f>data_survey!BC753</f>
        <v>3</v>
      </c>
      <c r="AR754" s="17">
        <f>data_survey!BD753</f>
        <v>3</v>
      </c>
      <c r="AS754" s="17">
        <f>data_survey!BE753</f>
        <v>3</v>
      </c>
      <c r="AT754" s="17">
        <f>data_survey!BF753</f>
        <v>3</v>
      </c>
      <c r="AU754" s="17">
        <f>data_survey!BG753</f>
        <v>3</v>
      </c>
      <c r="AV754" s="17">
        <f>data_survey!BH753</f>
        <v>2</v>
      </c>
      <c r="AW754" s="17">
        <f>data_survey!BI753</f>
        <v>2</v>
      </c>
      <c r="AX754" s="17">
        <f>data_survey!AP753</f>
        <v>3</v>
      </c>
      <c r="AY754" s="17">
        <f>data_survey!AQ753</f>
        <v>4</v>
      </c>
      <c r="AZ754" s="17">
        <f>data_survey!AR753</f>
        <v>4</v>
      </c>
      <c r="BA754" s="17">
        <f>data_survey!AS753</f>
        <v>4</v>
      </c>
      <c r="BB754" s="17">
        <f>data_survey!AT753</f>
        <v>4</v>
      </c>
      <c r="BC754" s="17">
        <f>data_survey!AU753</f>
        <v>4</v>
      </c>
      <c r="BD754" s="17">
        <f>data_survey!AV753</f>
        <v>3</v>
      </c>
      <c r="BE754" s="17">
        <f>data_survey!AW753</f>
        <v>2</v>
      </c>
      <c r="BF754" s="17">
        <f>data_survey!AX753</f>
        <v>1</v>
      </c>
      <c r="BG754" s="17"/>
    </row>
    <row r="755">
      <c r="A755" s="17">
        <f>if(data_survey!C754="Nam", 0, 1)</f>
        <v>0</v>
      </c>
      <c r="B755" s="17">
        <f>IFERROR(__xludf.DUMMYFUNCTION("LET(
  t, LOWER(TRIM(data_survey!E754)),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755" s="17">
        <f>IFERROR(__xludf.DUMMYFUNCTION("LET(
  t, LOWER(TRIM(data_survey!G754)),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55" s="17">
        <f>IFERROR(__xludf.DUMMYFUNCTION("LET(
  text, LOWER(data_survey!I754),
  IFERROR(
    IFS(
      REGEXMATCH(text,""ở cùng gia đình|ở trọ cùng gia đình""), 0,
      REGEXMATCH(text,""thuê trọ""), 1,
      REGEXMATCH(text,""ở ktx""), 2,
      REGEXMATCH(text,""có nhà tại khu vực đang học|c"&amp;"ó nhà|ở riêng tại chung cư""), 3,
      REGEXMATCH(text,""ở nhà người quen""), 4
    ),
  -1)
)"),0.0)</f>
        <v>0</v>
      </c>
      <c r="E755" s="17">
        <f>IFERROR(__xludf.DUMMYFUNCTION("LET(
  t, LOWER(TRIM(data_survey!K754)),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55" s="17">
        <f>IFERROR(__xludf.DUMMYFUNCTION("LET(
  t, LOWER(TRIM(data_survey!M754)),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55" s="17">
        <f>if(data_survey!O754="Có", 1, 0)</f>
        <v>1</v>
      </c>
      <c r="H755" s="17">
        <f>if(data_survey!R754="", 0, data_survey!R754)</f>
        <v>1</v>
      </c>
      <c r="I755" s="17">
        <f>data_survey!W754</f>
        <v>20</v>
      </c>
      <c r="J755" s="17">
        <f>if(data_survey!AF754="Không áp lực", 0, if(data_survey!AF754="Có chút áp lực", 1, if(data_survey!AF754="Áp lực nhiều", 2, 3)))</f>
        <v>1</v>
      </c>
      <c r="K755" s="17">
        <f>SWITCH(data_survey!AG754,
 "Không ảnh hưởng",0,
 "Có chút ảnh hưởng",1,
 "Ảnh hưởng nhiều",2,
 "Ảnh hưởng rất nhiều",3)</f>
        <v>2</v>
      </c>
      <c r="L755" s="17">
        <f>SWITCH(data_survey!AD754,
 "Không",0,
 "Có một chút",1,
 "Rất lo lắng",2)</f>
        <v>2</v>
      </c>
      <c r="M755" s="17">
        <f>SWITCH(data_survey!AE754,
 "Không",0,
 "Có một chút",1,
 "Nhiều",2)</f>
        <v>1</v>
      </c>
      <c r="N755" s="17">
        <f>data_survey!BV754</f>
        <v>4</v>
      </c>
      <c r="O755" s="17">
        <f>SWITCH(data_survey!BY754,
 "Không",0,
 "Có",1,
 "Nhiều",2)</f>
        <v>0</v>
      </c>
      <c r="P755" s="17">
        <f>if(data_survey!BW754="Không", 0, 1)</f>
        <v>0</v>
      </c>
      <c r="Q755" s="17">
        <f>IF(OR(
ISNUMBER(SEARCH("cha",data_survey!BX754)),
ISNUMBER(SEARCH("mẹ",data_survey!BX754)),
ISNUMBER(SEARCH("ba mẹ",data_survey!BX754)),
ISNUMBER(SEARCH("bame",data_survey!BX754)),
ISNUMBER(SEARCH("gia đình",data_survey!BX754)),
ISNUMBER(SEARCH("chị",data_survey!BX754)),
ISNUMBER(SEARCH("anh",data_survey!BX754)),
ISNUMBER(SEARCH("ông bà",data_survey!BX754)),
ISNUMBER(SEARCH("giám hộ",data_survey!BX754))
),1,
IF(OR(
ISNUMBER(SEARCH("bản thân",data_survey!BX754)),
ISNUMBER(SEARCH("tự mình",data_survey!BX754)),
ISNUMBER(SEARCH("tự bản thân",data_survey!BX754)),
ISNUMBER(SEARCH("tiền đi làm",data_survey!BX754)),
ISNUMBER(SEARCH("nghiên cứu khoa học",data_survey!BX754)),
ISNUMBER(SEARCH("một nửa lo",data_survey!BX754))
),2,
IF(OR(
ISNUMBER(SEARCH("học bổng",data_survey!BX754)),
ISNUMBER(SEARCH("giảm học phí",data_survey!BX754)),
ISNUMBER(SEARCH("không cần HP",data_survey!BX754)),
ISNUMBER(SEARCH("sư phạm",data_survey!BX754))
),3,4)))</f>
        <v>1</v>
      </c>
      <c r="R755" s="17">
        <f>data_survey!AN754</f>
        <v>1</v>
      </c>
      <c r="S755" s="17">
        <f>data_survey!AJ754</f>
        <v>1</v>
      </c>
      <c r="T755" s="17">
        <f>data_survey!AJ754</f>
        <v>1</v>
      </c>
      <c r="U755" s="17">
        <f>data_survey!CI754</f>
        <v>1</v>
      </c>
      <c r="V755" s="17">
        <f>data_survey!CG754</f>
        <v>1</v>
      </c>
      <c r="W755" s="17">
        <f>data_survey!CE754</f>
        <v>2</v>
      </c>
      <c r="X755" s="17">
        <f>data_survey!CC754</f>
        <v>1</v>
      </c>
      <c r="Y755" s="17">
        <f>data_survey!CA754</f>
        <v>1</v>
      </c>
      <c r="Z755" s="17">
        <f>data_survey!BN754</f>
        <v>4</v>
      </c>
      <c r="AA755" s="17">
        <f>data_survey!BP754</f>
        <v>0</v>
      </c>
      <c r="AB755" s="17">
        <f>data_survey!BQ754</f>
        <v>6</v>
      </c>
      <c r="AC755" s="17">
        <f>data_survey!BT754</f>
        <v>1</v>
      </c>
      <c r="AD755" s="17">
        <f>data_survey!CU754</f>
        <v>0</v>
      </c>
      <c r="AE755" s="17">
        <f>data_survey!CV754</f>
        <v>0</v>
      </c>
      <c r="AF755" s="17">
        <f>data_survey!CW754</f>
        <v>0</v>
      </c>
      <c r="AG755" s="17">
        <f>data_survey!CO754</f>
        <v>1</v>
      </c>
      <c r="AH755" s="17">
        <f>data_survey!DA754</f>
        <v>0</v>
      </c>
      <c r="AI755" s="17">
        <f>data_survey!DC754</f>
        <v>1</v>
      </c>
      <c r="AJ755" s="17">
        <f>data_survey!DQ754</f>
        <v>1</v>
      </c>
      <c r="AK755" s="17">
        <f>data_survey!DF754</f>
        <v>0</v>
      </c>
      <c r="AL755" s="17">
        <f>if(AK755=1, data_survey!DN754, 0)</f>
        <v>0</v>
      </c>
      <c r="AM755" s="17">
        <f>data_survey!CM754</f>
        <v>3.5</v>
      </c>
      <c r="AN755" s="17">
        <f>data_survey!DH754</f>
        <v>1</v>
      </c>
      <c r="AO755" s="17">
        <f>data_survey!DJ754</f>
        <v>0</v>
      </c>
      <c r="AP755" s="17">
        <f>data_survey!DL754</f>
        <v>0</v>
      </c>
      <c r="AQ755" s="17">
        <f>data_survey!BC754</f>
        <v>2</v>
      </c>
      <c r="AR755" s="17">
        <f>data_survey!BD754</f>
        <v>2</v>
      </c>
      <c r="AS755" s="17">
        <f>data_survey!BE754</f>
        <v>2</v>
      </c>
      <c r="AT755" s="17">
        <f>data_survey!BF754</f>
        <v>2</v>
      </c>
      <c r="AU755" s="17">
        <f>data_survey!BG754</f>
        <v>2</v>
      </c>
      <c r="AV755" s="17">
        <f>data_survey!BH754</f>
        <v>2</v>
      </c>
      <c r="AW755" s="17">
        <f>data_survey!BI754</f>
        <v>2</v>
      </c>
      <c r="AX755" s="17">
        <f>data_survey!AP754</f>
        <v>1</v>
      </c>
      <c r="AY755" s="17">
        <f>data_survey!AQ754</f>
        <v>2</v>
      </c>
      <c r="AZ755" s="17">
        <f>data_survey!AR754</f>
        <v>2</v>
      </c>
      <c r="BA755" s="17">
        <f>data_survey!AS754</f>
        <v>1</v>
      </c>
      <c r="BB755" s="17">
        <f>data_survey!AT754</f>
        <v>3</v>
      </c>
      <c r="BC755" s="17">
        <f>data_survey!AU754</f>
        <v>2</v>
      </c>
      <c r="BD755" s="17">
        <f>data_survey!AV754</f>
        <v>3</v>
      </c>
      <c r="BE755" s="17">
        <f>data_survey!AW754</f>
        <v>1</v>
      </c>
      <c r="BF755" s="17">
        <f>data_survey!AX754</f>
        <v>1</v>
      </c>
      <c r="BG755" s="17"/>
    </row>
    <row r="756">
      <c r="A756" s="17">
        <f>if(data_survey!C755="Nam", 0, 1)</f>
        <v>1</v>
      </c>
      <c r="B756" s="17">
        <f>IFERROR(__xludf.DUMMYFUNCTION("LET(
  t, LOWER(TRIM(data_survey!E755)),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56" s="17">
        <f>IFERROR(__xludf.DUMMYFUNCTION("LET(
  t, LOWER(TRIM(data_survey!G755)),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756" s="17">
        <f>IFERROR(__xludf.DUMMYFUNCTION("LET(
  text, LOWER(data_survey!I755),
  IFERROR(
    IFS(
      REGEXMATCH(text,""ở cùng gia đình|ở trọ cùng gia đình""), 0,
      REGEXMATCH(text,""thuê trọ""), 1,
      REGEXMATCH(text,""ở ktx""), 2,
      REGEXMATCH(text,""có nhà tại khu vực đang học|c"&amp;"ó nhà|ở riêng tại chung cư""), 3,
      REGEXMATCH(text,""ở nhà người quen""), 4
    ),
  -1)
)"),2.0)</f>
        <v>2</v>
      </c>
      <c r="E756" s="17">
        <f>IFERROR(__xludf.DUMMYFUNCTION("LET(
  t, LOWER(TRIM(data_survey!K755)),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56" s="17">
        <f>IFERROR(__xludf.DUMMYFUNCTION("LET(
  t, LOWER(TRIM(data_survey!M755)),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56" s="17">
        <f>if(data_survey!O755="Có", 1, 0)</f>
        <v>0</v>
      </c>
      <c r="H756" s="17">
        <f>if(data_survey!R755="", 0, data_survey!R755)</f>
        <v>0</v>
      </c>
      <c r="I756" s="17">
        <f>data_survey!W755</f>
        <v>0</v>
      </c>
      <c r="J756" s="17">
        <f>if(data_survey!AF755="Không áp lực", 0, if(data_survey!AF755="Có chút áp lực", 1, if(data_survey!AF755="Áp lực nhiều", 2, 3)))</f>
        <v>1</v>
      </c>
      <c r="K756" s="17">
        <f>SWITCH(data_survey!AG755,
 "Không ảnh hưởng",0,
 "Có chút ảnh hưởng",1,
 "Ảnh hưởng nhiều",2,
 "Ảnh hưởng rất nhiều",3)</f>
        <v>1</v>
      </c>
      <c r="L756" s="17">
        <f>SWITCH(data_survey!AD755,
 "Không",0,
 "Có một chút",1,
 "Rất lo lắng",2)</f>
        <v>1</v>
      </c>
      <c r="M756" s="17">
        <f>SWITCH(data_survey!AE755,
 "Không",0,
 "Có một chút",1,
 "Nhiều",2)</f>
        <v>0</v>
      </c>
      <c r="N756" s="17">
        <f>data_survey!BV755</f>
        <v>4</v>
      </c>
      <c r="O756" s="17">
        <f>SWITCH(data_survey!BY755,
 "Không",0,
 "Có",1,
 "Nhiều",2)</f>
        <v>1</v>
      </c>
      <c r="P756" s="17">
        <f>if(data_survey!BW755="Không", 0, 1)</f>
        <v>1</v>
      </c>
      <c r="Q756" s="17">
        <f>IF(OR(
ISNUMBER(SEARCH("cha",data_survey!BX755)),
ISNUMBER(SEARCH("mẹ",data_survey!BX755)),
ISNUMBER(SEARCH("ba mẹ",data_survey!BX755)),
ISNUMBER(SEARCH("bame",data_survey!BX755)),
ISNUMBER(SEARCH("gia đình",data_survey!BX755)),
ISNUMBER(SEARCH("chị",data_survey!BX755)),
ISNUMBER(SEARCH("anh",data_survey!BX755)),
ISNUMBER(SEARCH("ông bà",data_survey!BX755)),
ISNUMBER(SEARCH("giám hộ",data_survey!BX755))
),1,
IF(OR(
ISNUMBER(SEARCH("bản thân",data_survey!BX755)),
ISNUMBER(SEARCH("tự mình",data_survey!BX755)),
ISNUMBER(SEARCH("tự bản thân",data_survey!BX755)),
ISNUMBER(SEARCH("tiền đi làm",data_survey!BX755)),
ISNUMBER(SEARCH("nghiên cứu khoa học",data_survey!BX755)),
ISNUMBER(SEARCH("một nửa lo",data_survey!BX755))
),2,
IF(OR(
ISNUMBER(SEARCH("học bổng",data_survey!BX755)),
ISNUMBER(SEARCH("giảm học phí",data_survey!BX755)),
ISNUMBER(SEARCH("không cần HP",data_survey!BX755)),
ISNUMBER(SEARCH("sư phạm",data_survey!BX755))
),3,4)))</f>
        <v>1</v>
      </c>
      <c r="R756" s="17">
        <f>data_survey!AN755</f>
        <v>1</v>
      </c>
      <c r="S756" s="17">
        <f>data_survey!AJ755</f>
        <v>2</v>
      </c>
      <c r="T756" s="17">
        <f>data_survey!AJ755</f>
        <v>2</v>
      </c>
      <c r="U756" s="17">
        <f>data_survey!CI755</f>
        <v>0</v>
      </c>
      <c r="V756" s="17">
        <f>data_survey!CG755</f>
        <v>0</v>
      </c>
      <c r="W756" s="17">
        <f>data_survey!CE755</f>
        <v>0</v>
      </c>
      <c r="X756" s="17">
        <f>data_survey!CC755</f>
        <v>1</v>
      </c>
      <c r="Y756" s="17">
        <f>data_survey!CA755</f>
        <v>1</v>
      </c>
      <c r="Z756" s="17">
        <f>data_survey!BN755</f>
        <v>4</v>
      </c>
      <c r="AA756" s="17">
        <f>data_survey!BP755</f>
        <v>1</v>
      </c>
      <c r="AB756" s="17">
        <f>data_survey!BQ755</f>
        <v>1</v>
      </c>
      <c r="AC756" s="17">
        <f>data_survey!BT755</f>
        <v>0</v>
      </c>
      <c r="AD756" s="17">
        <f>data_survey!CU755</f>
        <v>0</v>
      </c>
      <c r="AE756" s="17">
        <f>data_survey!CV755</f>
        <v>0</v>
      </c>
      <c r="AF756" s="17">
        <f>data_survey!CW755</f>
        <v>0</v>
      </c>
      <c r="AG756" s="17">
        <f>data_survey!CO755</f>
        <v>0</v>
      </c>
      <c r="AH756" s="17">
        <f>data_survey!DA755</f>
        <v>0</v>
      </c>
      <c r="AI756" s="17">
        <f>data_survey!DC755</f>
        <v>1</v>
      </c>
      <c r="AJ756" s="17">
        <f>data_survey!DQ755</f>
        <v>0</v>
      </c>
      <c r="AK756" s="17">
        <f>data_survey!DF755</f>
        <v>1</v>
      </c>
      <c r="AL756" s="17">
        <f>if(AK756=1, data_survey!DN755, 0)</f>
        <v>2.5</v>
      </c>
      <c r="AM756" s="17">
        <f>data_survey!CM755</f>
        <v>1.5</v>
      </c>
      <c r="AN756" s="17">
        <f>data_survey!DH755</f>
        <v>0</v>
      </c>
      <c r="AO756" s="17">
        <f>data_survey!DJ755</f>
        <v>0</v>
      </c>
      <c r="AP756" s="17">
        <f>data_survey!DL755</f>
        <v>0</v>
      </c>
      <c r="AQ756" s="17">
        <f>data_survey!BC755</f>
        <v>2</v>
      </c>
      <c r="AR756" s="17">
        <f>data_survey!BD755</f>
        <v>2</v>
      </c>
      <c r="AS756" s="17">
        <f>data_survey!BE755</f>
        <v>2</v>
      </c>
      <c r="AT756" s="17">
        <f>data_survey!BF755</f>
        <v>2</v>
      </c>
      <c r="AU756" s="17">
        <f>data_survey!BG755</f>
        <v>3</v>
      </c>
      <c r="AV756" s="17">
        <f>data_survey!BH755</f>
        <v>1</v>
      </c>
      <c r="AW756" s="17">
        <f>data_survey!BI755</f>
        <v>1</v>
      </c>
      <c r="AX756" s="17">
        <f>data_survey!AP755</f>
        <v>2</v>
      </c>
      <c r="AY756" s="17">
        <f>data_survey!AQ755</f>
        <v>2</v>
      </c>
      <c r="AZ756" s="17">
        <f>data_survey!AR755</f>
        <v>2</v>
      </c>
      <c r="BA756" s="17">
        <f>data_survey!AS755</f>
        <v>3</v>
      </c>
      <c r="BB756" s="17">
        <f>data_survey!AT755</f>
        <v>2</v>
      </c>
      <c r="BC756" s="17">
        <f>data_survey!AU755</f>
        <v>1</v>
      </c>
      <c r="BD756" s="17">
        <f>data_survey!AV755</f>
        <v>1</v>
      </c>
      <c r="BE756" s="17">
        <f>data_survey!AW755</f>
        <v>1</v>
      </c>
      <c r="BF756" s="17">
        <f>data_survey!AX755</f>
        <v>1</v>
      </c>
      <c r="BG756" s="17"/>
    </row>
    <row r="757">
      <c r="A757" s="17">
        <f>if(data_survey!C756="Nam", 0, 1)</f>
        <v>0</v>
      </c>
      <c r="B757" s="17">
        <f>IFERROR(__xludf.DUMMYFUNCTION("LET(
  t, LOWER(TRIM(data_survey!E756)),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57" s="17">
        <f>IFERROR(__xludf.DUMMYFUNCTION("LET(
  t, LOWER(TRIM(data_survey!G756)),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57" s="17">
        <f>IFERROR(__xludf.DUMMYFUNCTION("LET(
  text, LOWER(data_survey!I756),
  IFERROR(
    IFS(
      REGEXMATCH(text,""ở cùng gia đình|ở trọ cùng gia đình""), 0,
      REGEXMATCH(text,""thuê trọ""), 1,
      REGEXMATCH(text,""ở ktx""), 2,
      REGEXMATCH(text,""có nhà tại khu vực đang học|c"&amp;"ó nhà|ở riêng tại chung cư""), 3,
      REGEXMATCH(text,""ở nhà người quen""), 4
    ),
  -1)
)"),1.0)</f>
        <v>1</v>
      </c>
      <c r="E757" s="17">
        <f>IFERROR(__xludf.DUMMYFUNCTION("LET(
  t, LOWER(TRIM(data_survey!K756)),
  IFERROR(
    IFS(
      REGEXMATCH(t,""xuất\s*sắc""), 0,
      REGEXMATCH(t,""^giỏi$""), 1,
      REGEXMATCH(t,""^khá$""), 2,
      REGEXMATCH(t,""trung bình|bình thường|^4$""), 3,
      REGEXMATCH(t,""rớt""), 4,"&amp;"
      REGEXMATCH(t,""năm nhất|tân sinh viên|mới|chưa|không|sắp thi|chuẩn bị thi|kq|kết quả|chưa có|chưa biết""), 5,
      TRUE, 5
    ),
  5)
)"),4.0)</f>
        <v>4</v>
      </c>
      <c r="F757" s="17">
        <f>IFERROR(__xludf.DUMMYFUNCTION("LET(
  t, LOWER(TRIM(data_survey!M756)),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57" s="17">
        <f>if(data_survey!O756="Có", 1, 0)</f>
        <v>1</v>
      </c>
      <c r="H757" s="17">
        <f>if(data_survey!R756="", 0, data_survey!R756)</f>
        <v>2</v>
      </c>
      <c r="I757" s="17">
        <f>data_survey!W756</f>
        <v>40</v>
      </c>
      <c r="J757" s="17">
        <f>if(data_survey!AF756="Không áp lực", 0, if(data_survey!AF756="Có chút áp lực", 1, if(data_survey!AF756="Áp lực nhiều", 2, 3)))</f>
        <v>1</v>
      </c>
      <c r="K757" s="17">
        <f>SWITCH(data_survey!AG756,
 "Không ảnh hưởng",0,
 "Có chút ảnh hưởng",1,
 "Ảnh hưởng nhiều",2,
 "Ảnh hưởng rất nhiều",3)</f>
        <v>0</v>
      </c>
      <c r="L757" s="17">
        <f>SWITCH(data_survey!AD756,
 "Không",0,
 "Có một chút",1,
 "Rất lo lắng",2)</f>
        <v>2</v>
      </c>
      <c r="M757" s="17">
        <f>SWITCH(data_survey!AE756,
 "Không",0,
 "Có một chút",1,
 "Nhiều",2)</f>
        <v>1</v>
      </c>
      <c r="N757" s="17">
        <f>data_survey!BV756</f>
        <v>2</v>
      </c>
      <c r="O757" s="17">
        <f>SWITCH(data_survey!BY756,
 "Không",0,
 "Có",1,
 "Nhiều",2)</f>
        <v>1</v>
      </c>
      <c r="P757" s="17">
        <f>if(data_survey!BW756="Không", 0, 1)</f>
        <v>1</v>
      </c>
      <c r="Q757" s="17">
        <f>IF(OR(
ISNUMBER(SEARCH("cha",data_survey!BX756)),
ISNUMBER(SEARCH("mẹ",data_survey!BX756)),
ISNUMBER(SEARCH("ba mẹ",data_survey!BX756)),
ISNUMBER(SEARCH("bame",data_survey!BX756)),
ISNUMBER(SEARCH("gia đình",data_survey!BX756)),
ISNUMBER(SEARCH("chị",data_survey!BX756)),
ISNUMBER(SEARCH("anh",data_survey!BX756)),
ISNUMBER(SEARCH("ông bà",data_survey!BX756)),
ISNUMBER(SEARCH("giám hộ",data_survey!BX756))
),1,
IF(OR(
ISNUMBER(SEARCH("bản thân",data_survey!BX756)),
ISNUMBER(SEARCH("tự mình",data_survey!BX756)),
ISNUMBER(SEARCH("tự bản thân",data_survey!BX756)),
ISNUMBER(SEARCH("tiền đi làm",data_survey!BX756)),
ISNUMBER(SEARCH("nghiên cứu khoa học",data_survey!BX756)),
ISNUMBER(SEARCH("một nửa lo",data_survey!BX756))
),2,
IF(OR(
ISNUMBER(SEARCH("học bổng",data_survey!BX756)),
ISNUMBER(SEARCH("giảm học phí",data_survey!BX756)),
ISNUMBER(SEARCH("không cần HP",data_survey!BX756)),
ISNUMBER(SEARCH("sư phạm",data_survey!BX756))
),3,4)))</f>
        <v>1</v>
      </c>
      <c r="R757" s="17">
        <f>data_survey!AN756</f>
        <v>1</v>
      </c>
      <c r="S757" s="17">
        <f>data_survey!AJ756</f>
        <v>2</v>
      </c>
      <c r="T757" s="17">
        <f>data_survey!AJ756</f>
        <v>2</v>
      </c>
      <c r="U757" s="17">
        <f>data_survey!CI756</f>
        <v>0</v>
      </c>
      <c r="V757" s="17">
        <f>data_survey!CG756</f>
        <v>0</v>
      </c>
      <c r="W757" s="17">
        <f>data_survey!CE756</f>
        <v>0</v>
      </c>
      <c r="X757" s="17">
        <f>data_survey!CC756</f>
        <v>0</v>
      </c>
      <c r="Y757" s="17">
        <f>data_survey!CA756</f>
        <v>1</v>
      </c>
      <c r="Z757" s="17">
        <f>data_survey!BN756</f>
        <v>4</v>
      </c>
      <c r="AA757" s="17">
        <f>data_survey!BP756</f>
        <v>0</v>
      </c>
      <c r="AB757" s="17">
        <f>data_survey!BQ756</f>
        <v>1</v>
      </c>
      <c r="AC757" s="17">
        <f>data_survey!BT756</f>
        <v>1</v>
      </c>
      <c r="AD757" s="17">
        <f>data_survey!CU756</f>
        <v>0</v>
      </c>
      <c r="AE757" s="17">
        <f>data_survey!CV756</f>
        <v>1</v>
      </c>
      <c r="AF757" s="17">
        <f>data_survey!CW756</f>
        <v>0</v>
      </c>
      <c r="AG757" s="17">
        <f>data_survey!CO756</f>
        <v>0</v>
      </c>
      <c r="AH757" s="17">
        <f>data_survey!DA756</f>
        <v>0</v>
      </c>
      <c r="AI757" s="17">
        <f>data_survey!DC756</f>
        <v>1</v>
      </c>
      <c r="AJ757" s="17">
        <f>data_survey!DQ756</f>
        <v>0</v>
      </c>
      <c r="AK757" s="17">
        <f>data_survey!DF756</f>
        <v>0</v>
      </c>
      <c r="AL757" s="17">
        <f>if(AK757=1, data_survey!DN756, 0)</f>
        <v>0</v>
      </c>
      <c r="AM757" s="17">
        <f>data_survey!CM756</f>
        <v>6</v>
      </c>
      <c r="AN757" s="17">
        <f>data_survey!DH756</f>
        <v>0</v>
      </c>
      <c r="AO757" s="17">
        <f>data_survey!DJ756</f>
        <v>1</v>
      </c>
      <c r="AP757" s="17">
        <f>data_survey!DL756</f>
        <v>1</v>
      </c>
      <c r="AQ757" s="17">
        <f>data_survey!BC756</f>
        <v>2</v>
      </c>
      <c r="AR757" s="17">
        <f>data_survey!BD756</f>
        <v>2</v>
      </c>
      <c r="AS757" s="17">
        <f>data_survey!BE756</f>
        <v>2</v>
      </c>
      <c r="AT757" s="17">
        <f>data_survey!BF756</f>
        <v>1</v>
      </c>
      <c r="AU757" s="17">
        <f>data_survey!BG756</f>
        <v>2</v>
      </c>
      <c r="AV757" s="17">
        <f>data_survey!BH756</f>
        <v>1</v>
      </c>
      <c r="AW757" s="17">
        <f>data_survey!BI756</f>
        <v>1</v>
      </c>
      <c r="AX757" s="17">
        <f>data_survey!AP756</f>
        <v>2</v>
      </c>
      <c r="AY757" s="17">
        <f>data_survey!AQ756</f>
        <v>2</v>
      </c>
      <c r="AZ757" s="17">
        <f>data_survey!AR756</f>
        <v>2</v>
      </c>
      <c r="BA757" s="17">
        <f>data_survey!AS756</f>
        <v>2</v>
      </c>
      <c r="BB757" s="17">
        <f>data_survey!AT756</f>
        <v>3</v>
      </c>
      <c r="BC757" s="17">
        <f>data_survey!AU756</f>
        <v>3</v>
      </c>
      <c r="BD757" s="17">
        <f>data_survey!AV756</f>
        <v>2</v>
      </c>
      <c r="BE757" s="17">
        <f>data_survey!AW756</f>
        <v>2</v>
      </c>
      <c r="BF757" s="17">
        <f>data_survey!AX756</f>
        <v>2</v>
      </c>
      <c r="BG757" s="17"/>
    </row>
    <row r="758">
      <c r="A758" s="17">
        <f>if(data_survey!C757="Nam", 0, 1)</f>
        <v>1</v>
      </c>
      <c r="B758" s="17">
        <f>IFERROR(__xludf.DUMMYFUNCTION("LET(
  t, LOWER(TRIM(data_survey!E757)),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58" s="17">
        <f>IFERROR(__xludf.DUMMYFUNCTION("LET(
  t, LOWER(TRIM(data_survey!G757)),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58" s="17">
        <f>IFERROR(__xludf.DUMMYFUNCTION("LET(
  text, LOWER(data_survey!I757),
  IFERROR(
    IFS(
      REGEXMATCH(text,""ở cùng gia đình|ở trọ cùng gia đình""), 0,
      REGEXMATCH(text,""thuê trọ""), 1,
      REGEXMATCH(text,""ở ktx""), 2,
      REGEXMATCH(text,""có nhà tại khu vực đang học|c"&amp;"ó nhà|ở riêng tại chung cư""), 3,
      REGEXMATCH(text,""ở nhà người quen""), 4
    ),
  -1)
)"),1.0)</f>
        <v>1</v>
      </c>
      <c r="E758" s="17">
        <f>IFERROR(__xludf.DUMMYFUNCTION("LET(
  t, LOWER(TRIM(data_survey!K757)),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58" s="17">
        <f>IFERROR(__xludf.DUMMYFUNCTION("LET(
  t, LOWER(TRIM(data_survey!M757)),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58" s="17">
        <f>if(data_survey!O757="Có", 1, 0)</f>
        <v>1</v>
      </c>
      <c r="H758" s="17">
        <f>if(data_survey!R757="", 0, data_survey!R757)</f>
        <v>1</v>
      </c>
      <c r="I758" s="17">
        <f>data_survey!W757</f>
        <v>15</v>
      </c>
      <c r="J758" s="17">
        <f>if(data_survey!AF757="Không áp lực", 0, if(data_survey!AF757="Có chút áp lực", 1, if(data_survey!AF757="Áp lực nhiều", 2, 3)))</f>
        <v>2</v>
      </c>
      <c r="K758" s="17">
        <f>SWITCH(data_survey!AG757,
 "Không ảnh hưởng",0,
 "Có chút ảnh hưởng",1,
 "Ảnh hưởng nhiều",2,
 "Ảnh hưởng rất nhiều",3)</f>
        <v>2</v>
      </c>
      <c r="L758" s="17">
        <f>SWITCH(data_survey!AD757,
 "Không",0,
 "Có một chút",1,
 "Rất lo lắng",2)</f>
        <v>1</v>
      </c>
      <c r="M758" s="17">
        <f>SWITCH(data_survey!AE757,
 "Không",0,
 "Có một chút",1,
 "Nhiều",2)</f>
        <v>1</v>
      </c>
      <c r="N758" s="17">
        <f>data_survey!BV757</f>
        <v>1</v>
      </c>
      <c r="O758" s="17">
        <f>SWITCH(data_survey!BY757,
 "Không",0,
 "Có",1,
 "Nhiều",2)</f>
        <v>0</v>
      </c>
      <c r="P758" s="17">
        <f>if(data_survey!BW757="Không", 0, 1)</f>
        <v>0</v>
      </c>
      <c r="Q758" s="17">
        <f>IF(OR(
ISNUMBER(SEARCH("cha",data_survey!BX757)),
ISNUMBER(SEARCH("mẹ",data_survey!BX757)),
ISNUMBER(SEARCH("ba mẹ",data_survey!BX757)),
ISNUMBER(SEARCH("bame",data_survey!BX757)),
ISNUMBER(SEARCH("gia đình",data_survey!BX757)),
ISNUMBER(SEARCH("chị",data_survey!BX757)),
ISNUMBER(SEARCH("anh",data_survey!BX757)),
ISNUMBER(SEARCH("ông bà",data_survey!BX757)),
ISNUMBER(SEARCH("giám hộ",data_survey!BX757))
),1,
IF(OR(
ISNUMBER(SEARCH("bản thân",data_survey!BX757)),
ISNUMBER(SEARCH("tự mình",data_survey!BX757)),
ISNUMBER(SEARCH("tự bản thân",data_survey!BX757)),
ISNUMBER(SEARCH("tiền đi làm",data_survey!BX757)),
ISNUMBER(SEARCH("nghiên cứu khoa học",data_survey!BX757)),
ISNUMBER(SEARCH("một nửa lo",data_survey!BX757))
),2,
IF(OR(
ISNUMBER(SEARCH("học bổng",data_survey!BX757)),
ISNUMBER(SEARCH("giảm học phí",data_survey!BX757)),
ISNUMBER(SEARCH("không cần HP",data_survey!BX757)),
ISNUMBER(SEARCH("sư phạm",data_survey!BX757))
),3,4)))</f>
        <v>1</v>
      </c>
      <c r="R758" s="17">
        <f>data_survey!AN757</f>
        <v>1</v>
      </c>
      <c r="S758" s="17">
        <f>data_survey!AJ757</f>
        <v>3</v>
      </c>
      <c r="T758" s="17">
        <f>data_survey!AJ757</f>
        <v>3</v>
      </c>
      <c r="U758" s="17">
        <f>data_survey!CI757</f>
        <v>1</v>
      </c>
      <c r="V758" s="17">
        <f>data_survey!CG757</f>
        <v>2</v>
      </c>
      <c r="W758" s="17">
        <f>data_survey!CE757</f>
        <v>2</v>
      </c>
      <c r="X758" s="17">
        <f>data_survey!CC757</f>
        <v>2</v>
      </c>
      <c r="Y758" s="17">
        <f>data_survey!CA757</f>
        <v>2</v>
      </c>
      <c r="Z758" s="17">
        <f>data_survey!BN757</f>
        <v>1</v>
      </c>
      <c r="AA758" s="17">
        <f>data_survey!BP757</f>
        <v>0</v>
      </c>
      <c r="AB758" s="17">
        <f>data_survey!BQ757</f>
        <v>5</v>
      </c>
      <c r="AC758" s="17">
        <f>data_survey!BT757</f>
        <v>1</v>
      </c>
      <c r="AD758" s="17">
        <f>data_survey!CU757</f>
        <v>0</v>
      </c>
      <c r="AE758" s="17">
        <f>data_survey!CV757</f>
        <v>1</v>
      </c>
      <c r="AF758" s="17">
        <f>data_survey!CW757</f>
        <v>0</v>
      </c>
      <c r="AG758" s="17">
        <f>data_survey!CO757</f>
        <v>1</v>
      </c>
      <c r="AH758" s="17">
        <f>data_survey!DA757</f>
        <v>1</v>
      </c>
      <c r="AI758" s="17">
        <f>data_survey!DC757</f>
        <v>1</v>
      </c>
      <c r="AJ758" s="17">
        <f>data_survey!DQ757</f>
        <v>0</v>
      </c>
      <c r="AK758" s="17">
        <f>data_survey!DF757</f>
        <v>0</v>
      </c>
      <c r="AL758" s="17">
        <f>if(AK758=1, data_survey!DN757, 0)</f>
        <v>0</v>
      </c>
      <c r="AM758" s="17">
        <f>data_survey!CM757</f>
        <v>3.5</v>
      </c>
      <c r="AN758" s="17">
        <f>data_survey!DH757</f>
        <v>1</v>
      </c>
      <c r="AO758" s="17">
        <f>data_survey!DJ757</f>
        <v>0</v>
      </c>
      <c r="AP758" s="17">
        <f>data_survey!DL757</f>
        <v>0</v>
      </c>
      <c r="AQ758" s="17">
        <f>data_survey!BC757</f>
        <v>1</v>
      </c>
      <c r="AR758" s="17">
        <f>data_survey!BD757</f>
        <v>3</v>
      </c>
      <c r="AS758" s="17">
        <f>data_survey!BE757</f>
        <v>4</v>
      </c>
      <c r="AT758" s="17">
        <f>data_survey!BF757</f>
        <v>2</v>
      </c>
      <c r="AU758" s="17">
        <f>data_survey!BG757</f>
        <v>4</v>
      </c>
      <c r="AV758" s="17">
        <f>data_survey!BH757</f>
        <v>1</v>
      </c>
      <c r="AW758" s="17">
        <f>data_survey!BI757</f>
        <v>3</v>
      </c>
      <c r="AX758" s="17">
        <f>data_survey!AP757</f>
        <v>3</v>
      </c>
      <c r="AY758" s="17">
        <f>data_survey!AQ757</f>
        <v>2</v>
      </c>
      <c r="AZ758" s="17">
        <f>data_survey!AR757</f>
        <v>3</v>
      </c>
      <c r="BA758" s="17">
        <f>data_survey!AS757</f>
        <v>2</v>
      </c>
      <c r="BB758" s="17">
        <f>data_survey!AT757</f>
        <v>3</v>
      </c>
      <c r="BC758" s="17">
        <f>data_survey!AU757</f>
        <v>3</v>
      </c>
      <c r="BD758" s="17">
        <f>data_survey!AV757</f>
        <v>1</v>
      </c>
      <c r="BE758" s="17">
        <f>data_survey!AW757</f>
        <v>1</v>
      </c>
      <c r="BF758" s="17">
        <f>data_survey!AX757</f>
        <v>3</v>
      </c>
      <c r="BG758" s="17"/>
    </row>
    <row r="759">
      <c r="A759" s="17">
        <f>if(data_survey!C758="Nam", 0, 1)</f>
        <v>1</v>
      </c>
      <c r="B759" s="17">
        <f>IFERROR(__xludf.DUMMYFUNCTION("LET(
  t, LOWER(TRIM(data_survey!E758)),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59" s="17">
        <f>IFERROR(__xludf.DUMMYFUNCTION("LET(
  t, LOWER(TRIM(data_survey!G758)),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59" s="17">
        <f>IFERROR(__xludf.DUMMYFUNCTION("LET(
  text, LOWER(data_survey!I758),
  IFERROR(
    IFS(
      REGEXMATCH(text,""ở cùng gia đình|ở trọ cùng gia đình""), 0,
      REGEXMATCH(text,""thuê trọ""), 1,
      REGEXMATCH(text,""ở ktx""), 2,
      REGEXMATCH(text,""có nhà tại khu vực đang học|c"&amp;"ó nhà|ở riêng tại chung cư""), 3,
      REGEXMATCH(text,""ở nhà người quen""), 4
    ),
  -1)
)"),1.0)</f>
        <v>1</v>
      </c>
      <c r="E759" s="17">
        <f>IFERROR(__xludf.DUMMYFUNCTION("LET(
  t, LOWER(TRIM(data_survey!K758)),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59" s="17">
        <f>IFERROR(__xludf.DUMMYFUNCTION("LET(
  t, LOWER(TRIM(data_survey!M758)),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59" s="17">
        <f>if(data_survey!O758="Có", 1, 0)</f>
        <v>0</v>
      </c>
      <c r="H759" s="17">
        <f>if(data_survey!R758="", 0, data_survey!R758)</f>
        <v>0</v>
      </c>
      <c r="I759" s="17">
        <f>data_survey!W758</f>
        <v>0</v>
      </c>
      <c r="J759" s="17">
        <f>if(data_survey!AF758="Không áp lực", 0, if(data_survey!AF758="Có chút áp lực", 1, if(data_survey!AF758="Áp lực nhiều", 2, 3)))</f>
        <v>0</v>
      </c>
      <c r="K759" s="17">
        <f>SWITCH(data_survey!AG758,
 "Không ảnh hưởng",0,
 "Có chút ảnh hưởng",1,
 "Ảnh hưởng nhiều",2,
 "Ảnh hưởng rất nhiều",3)</f>
        <v>1</v>
      </c>
      <c r="L759" s="17">
        <f>SWITCH(data_survey!AD758,
 "Không",0,
 "Có một chút",1,
 "Rất lo lắng",2)</f>
        <v>1</v>
      </c>
      <c r="M759" s="17">
        <f>SWITCH(data_survey!AE758,
 "Không",0,
 "Có một chút",1,
 "Nhiều",2)</f>
        <v>0</v>
      </c>
      <c r="N759" s="17">
        <f>data_survey!BV758</f>
        <v>3</v>
      </c>
      <c r="O759" s="17">
        <f>SWITCH(data_survey!BY758,
 "Không",0,
 "Có",1,
 "Nhiều",2)</f>
        <v>0</v>
      </c>
      <c r="P759" s="17">
        <f>if(data_survey!BW758="Không", 0, 1)</f>
        <v>0</v>
      </c>
      <c r="Q759" s="17">
        <f>IF(OR(
ISNUMBER(SEARCH("cha",data_survey!BX758)),
ISNUMBER(SEARCH("mẹ",data_survey!BX758)),
ISNUMBER(SEARCH("ba mẹ",data_survey!BX758)),
ISNUMBER(SEARCH("bame",data_survey!BX758)),
ISNUMBER(SEARCH("gia đình",data_survey!BX758)),
ISNUMBER(SEARCH("chị",data_survey!BX758)),
ISNUMBER(SEARCH("anh",data_survey!BX758)),
ISNUMBER(SEARCH("ông bà",data_survey!BX758)),
ISNUMBER(SEARCH("giám hộ",data_survey!BX758))
),1,
IF(OR(
ISNUMBER(SEARCH("bản thân",data_survey!BX758)),
ISNUMBER(SEARCH("tự mình",data_survey!BX758)),
ISNUMBER(SEARCH("tự bản thân",data_survey!BX758)),
ISNUMBER(SEARCH("tiền đi làm",data_survey!BX758)),
ISNUMBER(SEARCH("nghiên cứu khoa học",data_survey!BX758)),
ISNUMBER(SEARCH("một nửa lo",data_survey!BX758))
),2,
IF(OR(
ISNUMBER(SEARCH("học bổng",data_survey!BX758)),
ISNUMBER(SEARCH("giảm học phí",data_survey!BX758)),
ISNUMBER(SEARCH("không cần HP",data_survey!BX758)),
ISNUMBER(SEARCH("sư phạm",data_survey!BX758))
),3,4)))</f>
        <v>1</v>
      </c>
      <c r="R759" s="17">
        <f>data_survey!AN758</f>
        <v>0</v>
      </c>
      <c r="S759" s="17">
        <f>data_survey!AJ758</f>
        <v>1</v>
      </c>
      <c r="T759" s="17">
        <f>data_survey!AJ758</f>
        <v>1</v>
      </c>
      <c r="U759" s="17">
        <f>data_survey!CI758</f>
        <v>0</v>
      </c>
      <c r="V759" s="17">
        <f>data_survey!CG758</f>
        <v>0</v>
      </c>
      <c r="W759" s="17">
        <f>data_survey!CE758</f>
        <v>0</v>
      </c>
      <c r="X759" s="17">
        <f>data_survey!CC758</f>
        <v>1</v>
      </c>
      <c r="Y759" s="17">
        <f>data_survey!CA758</f>
        <v>0</v>
      </c>
      <c r="Z759" s="17">
        <f>data_survey!BN758</f>
        <v>3</v>
      </c>
      <c r="AA759" s="17">
        <f>data_survey!BP758</f>
        <v>1</v>
      </c>
      <c r="AB759" s="17">
        <f>data_survey!BQ758</f>
        <v>2</v>
      </c>
      <c r="AC759" s="17">
        <f>data_survey!BT758</f>
        <v>0</v>
      </c>
      <c r="AD759" s="17">
        <f>data_survey!CU758</f>
        <v>0</v>
      </c>
      <c r="AE759" s="17">
        <f>data_survey!CV758</f>
        <v>0</v>
      </c>
      <c r="AF759" s="17">
        <f>data_survey!CW758</f>
        <v>0</v>
      </c>
      <c r="AG759" s="17">
        <f>data_survey!CO758</f>
        <v>0</v>
      </c>
      <c r="AH759" s="17">
        <f>data_survey!DA758</f>
        <v>1</v>
      </c>
      <c r="AI759" s="17">
        <f>data_survey!DC758</f>
        <v>0</v>
      </c>
      <c r="AJ759" s="17">
        <f>data_survey!DQ758</f>
        <v>0</v>
      </c>
      <c r="AK759" s="17">
        <f>data_survey!DF758</f>
        <v>1</v>
      </c>
      <c r="AL759" s="17">
        <f>if(AK759=1, data_survey!DN758, 0)</f>
        <v>0.5</v>
      </c>
      <c r="AM759" s="17">
        <f>data_survey!CM758</f>
        <v>3.5</v>
      </c>
      <c r="AN759" s="17">
        <f>data_survey!DH758</f>
        <v>1</v>
      </c>
      <c r="AO759" s="17">
        <f>data_survey!DJ758</f>
        <v>1</v>
      </c>
      <c r="AP759" s="17">
        <f>data_survey!DL758</f>
        <v>0</v>
      </c>
      <c r="AQ759" s="17">
        <f>data_survey!BC758</f>
        <v>1</v>
      </c>
      <c r="AR759" s="17">
        <f>data_survey!BD758</f>
        <v>1</v>
      </c>
      <c r="AS759" s="17">
        <f>data_survey!BE758</f>
        <v>2</v>
      </c>
      <c r="AT759" s="17">
        <f>data_survey!BF758</f>
        <v>2</v>
      </c>
      <c r="AU759" s="17">
        <f>data_survey!BG758</f>
        <v>1</v>
      </c>
      <c r="AV759" s="17">
        <f>data_survey!BH758</f>
        <v>1</v>
      </c>
      <c r="AW759" s="17">
        <f>data_survey!BI758</f>
        <v>1</v>
      </c>
      <c r="AX759" s="17">
        <f>data_survey!AP758</f>
        <v>2</v>
      </c>
      <c r="AY759" s="17">
        <f>data_survey!AQ758</f>
        <v>1</v>
      </c>
      <c r="AZ759" s="17">
        <f>data_survey!AR758</f>
        <v>3</v>
      </c>
      <c r="BA759" s="17">
        <f>data_survey!AS758</f>
        <v>1</v>
      </c>
      <c r="BB759" s="17">
        <f>data_survey!AT758</f>
        <v>2</v>
      </c>
      <c r="BC759" s="17">
        <f>data_survey!AU758</f>
        <v>1</v>
      </c>
      <c r="BD759" s="17">
        <f>data_survey!AV758</f>
        <v>3</v>
      </c>
      <c r="BE759" s="17">
        <f>data_survey!AW758</f>
        <v>1</v>
      </c>
      <c r="BF759" s="17">
        <f>data_survey!AX758</f>
        <v>1</v>
      </c>
      <c r="BG759" s="17"/>
    </row>
    <row r="760">
      <c r="A760" s="17">
        <f>if(data_survey!C759="Nam", 0, 1)</f>
        <v>1</v>
      </c>
      <c r="B760" s="17">
        <f>IFERROR(__xludf.DUMMYFUNCTION("LET(
  t, LOWER(TRIM(data_survey!E759)),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60" s="17">
        <f>IFERROR(__xludf.DUMMYFUNCTION("LET(
  t, LOWER(TRIM(data_survey!G759)),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60" s="17">
        <f>IFERROR(__xludf.DUMMYFUNCTION("LET(
  text, LOWER(data_survey!I759),
  IFERROR(
    IFS(
      REGEXMATCH(text,""ở cùng gia đình|ở trọ cùng gia đình""), 0,
      REGEXMATCH(text,""thuê trọ""), 1,
      REGEXMATCH(text,""ở ktx""), 2,
      REGEXMATCH(text,""có nhà tại khu vực đang học|c"&amp;"ó nhà|ở riêng tại chung cư""), 3,
      REGEXMATCH(text,""ở nhà người quen""), 4
    ),
  -1)
)"),1.0)</f>
        <v>1</v>
      </c>
      <c r="E760" s="17">
        <f>IFERROR(__xludf.DUMMYFUNCTION("LET(
  t, LOWER(TRIM(data_survey!K759)),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60" s="17">
        <f>IFERROR(__xludf.DUMMYFUNCTION("LET(
  t, LOWER(TRIM(data_survey!M759)),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60" s="17">
        <f>if(data_survey!O759="Có", 1, 0)</f>
        <v>0</v>
      </c>
      <c r="H760" s="17">
        <f>if(data_survey!R759="", 0, data_survey!R759)</f>
        <v>0</v>
      </c>
      <c r="I760" s="17">
        <f>data_survey!W759</f>
        <v>0</v>
      </c>
      <c r="J760" s="17">
        <f>if(data_survey!AF759="Không áp lực", 0, if(data_survey!AF759="Có chút áp lực", 1, if(data_survey!AF759="Áp lực nhiều", 2, 3)))</f>
        <v>2</v>
      </c>
      <c r="K760" s="17">
        <f>SWITCH(data_survey!AG759,
 "Không ảnh hưởng",0,
 "Có chút ảnh hưởng",1,
 "Ảnh hưởng nhiều",2,
 "Ảnh hưởng rất nhiều",3)</f>
        <v>1</v>
      </c>
      <c r="L760" s="17">
        <f>SWITCH(data_survey!AD759,
 "Không",0,
 "Có một chút",1,
 "Rất lo lắng",2)</f>
        <v>1</v>
      </c>
      <c r="M760" s="17">
        <f>SWITCH(data_survey!AE759,
 "Không",0,
 "Có một chút",1,
 "Nhiều",2)</f>
        <v>0</v>
      </c>
      <c r="N760" s="17">
        <f>data_survey!BV759</f>
        <v>3</v>
      </c>
      <c r="O760" s="17">
        <f>SWITCH(data_survey!BY759,
 "Không",0,
 "Có",1,
 "Nhiều",2)</f>
        <v>1</v>
      </c>
      <c r="P760" s="17">
        <f>if(data_survey!BW759="Không", 0, 1)</f>
        <v>1</v>
      </c>
      <c r="Q760" s="17">
        <f>IF(OR(
ISNUMBER(SEARCH("cha",data_survey!BX759)),
ISNUMBER(SEARCH("mẹ",data_survey!BX759)),
ISNUMBER(SEARCH("ba mẹ",data_survey!BX759)),
ISNUMBER(SEARCH("bame",data_survey!BX759)),
ISNUMBER(SEARCH("gia đình",data_survey!BX759)),
ISNUMBER(SEARCH("chị",data_survey!BX759)),
ISNUMBER(SEARCH("anh",data_survey!BX759)),
ISNUMBER(SEARCH("ông bà",data_survey!BX759)),
ISNUMBER(SEARCH("giám hộ",data_survey!BX759))
),1,
IF(OR(
ISNUMBER(SEARCH("bản thân",data_survey!BX759)),
ISNUMBER(SEARCH("tự mình",data_survey!BX759)),
ISNUMBER(SEARCH("tự bản thân",data_survey!BX759)),
ISNUMBER(SEARCH("tiền đi làm",data_survey!BX759)),
ISNUMBER(SEARCH("nghiên cứu khoa học",data_survey!BX759)),
ISNUMBER(SEARCH("một nửa lo",data_survey!BX759))
),2,
IF(OR(
ISNUMBER(SEARCH("học bổng",data_survey!BX759)),
ISNUMBER(SEARCH("giảm học phí",data_survey!BX759)),
ISNUMBER(SEARCH("không cần HP",data_survey!BX759)),
ISNUMBER(SEARCH("sư phạm",data_survey!BX759))
),3,4)))</f>
        <v>1</v>
      </c>
      <c r="R760" s="17">
        <f>data_survey!AN759</f>
        <v>0</v>
      </c>
      <c r="S760" s="17">
        <f>data_survey!AJ759</f>
        <v>0</v>
      </c>
      <c r="T760" s="17">
        <f>data_survey!AJ759</f>
        <v>0</v>
      </c>
      <c r="U760" s="17">
        <f>data_survey!CI759</f>
        <v>0</v>
      </c>
      <c r="V760" s="17">
        <f>data_survey!CG759</f>
        <v>0</v>
      </c>
      <c r="W760" s="17">
        <f>data_survey!CE759</f>
        <v>0</v>
      </c>
      <c r="X760" s="17">
        <f>data_survey!CC759</f>
        <v>2</v>
      </c>
      <c r="Y760" s="17">
        <f>data_survey!CA759</f>
        <v>0</v>
      </c>
      <c r="Z760" s="17">
        <f>data_survey!BN759</f>
        <v>2</v>
      </c>
      <c r="AA760" s="17">
        <f>data_survey!BP759</f>
        <v>0</v>
      </c>
      <c r="AB760" s="17">
        <f>data_survey!BQ759</f>
        <v>1</v>
      </c>
      <c r="AC760" s="17">
        <f>data_survey!BT759</f>
        <v>1</v>
      </c>
      <c r="AD760" s="17">
        <f>data_survey!CU759</f>
        <v>0</v>
      </c>
      <c r="AE760" s="17">
        <f>data_survey!CV759</f>
        <v>1</v>
      </c>
      <c r="AF760" s="17">
        <f>data_survey!CW759</f>
        <v>0</v>
      </c>
      <c r="AG760" s="17">
        <f>data_survey!CO759</f>
        <v>1</v>
      </c>
      <c r="AH760" s="17">
        <f>data_survey!DA759</f>
        <v>0</v>
      </c>
      <c r="AI760" s="17">
        <f>data_survey!DC759</f>
        <v>0</v>
      </c>
      <c r="AJ760" s="17">
        <f>data_survey!DQ759</f>
        <v>0</v>
      </c>
      <c r="AK760" s="17">
        <f>data_survey!DF759</f>
        <v>1</v>
      </c>
      <c r="AL760" s="17">
        <f>if(AK760=1, data_survey!DN759, 0)</f>
        <v>1.5</v>
      </c>
      <c r="AM760" s="17">
        <f>data_survey!CM759</f>
        <v>3.5</v>
      </c>
      <c r="AN760" s="17">
        <f>data_survey!DH759</f>
        <v>1</v>
      </c>
      <c r="AO760" s="17">
        <f>data_survey!DJ759</f>
        <v>0</v>
      </c>
      <c r="AP760" s="17">
        <f>data_survey!DL759</f>
        <v>0</v>
      </c>
      <c r="AQ760" s="17">
        <f>data_survey!BC759</f>
        <v>1</v>
      </c>
      <c r="AR760" s="17">
        <f>data_survey!BD759</f>
        <v>1</v>
      </c>
      <c r="AS760" s="17">
        <f>data_survey!BE759</f>
        <v>1</v>
      </c>
      <c r="AT760" s="17">
        <f>data_survey!BF759</f>
        <v>1</v>
      </c>
      <c r="AU760" s="17">
        <f>data_survey!BG759</f>
        <v>1</v>
      </c>
      <c r="AV760" s="17">
        <f>data_survey!BH759</f>
        <v>1</v>
      </c>
      <c r="AW760" s="17">
        <f>data_survey!BI759</f>
        <v>1</v>
      </c>
      <c r="AX760" s="17">
        <f>data_survey!AP759</f>
        <v>1</v>
      </c>
      <c r="AY760" s="17">
        <f>data_survey!AQ759</f>
        <v>1</v>
      </c>
      <c r="AZ760" s="17">
        <f>data_survey!AR759</f>
        <v>1</v>
      </c>
      <c r="BA760" s="17">
        <f>data_survey!AS759</f>
        <v>1</v>
      </c>
      <c r="BB760" s="17">
        <f>data_survey!AT759</f>
        <v>1</v>
      </c>
      <c r="BC760" s="17">
        <f>data_survey!AU759</f>
        <v>1</v>
      </c>
      <c r="BD760" s="17">
        <f>data_survey!AV759</f>
        <v>1</v>
      </c>
      <c r="BE760" s="17">
        <f>data_survey!AW759</f>
        <v>1</v>
      </c>
      <c r="BF760" s="17">
        <f>data_survey!AX759</f>
        <v>1</v>
      </c>
      <c r="BG760" s="17"/>
    </row>
    <row r="761">
      <c r="A761" s="17">
        <f>if(data_survey!C760="Nam", 0, 1)</f>
        <v>0</v>
      </c>
      <c r="B761" s="17">
        <f>IFERROR(__xludf.DUMMYFUNCTION("LET(
  t, LOWER(TRIM(data_survey!E760)),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61" s="17">
        <f>IFERROR(__xludf.DUMMYFUNCTION("LET(
  t, LOWER(TRIM(data_survey!G760)),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761" s="17">
        <f>IFERROR(__xludf.DUMMYFUNCTION("LET(
  text, LOWER(data_survey!I760),
  IFERROR(
    IFS(
      REGEXMATCH(text,""ở cùng gia đình|ở trọ cùng gia đình""), 0,
      REGEXMATCH(text,""thuê trọ""), 1,
      REGEXMATCH(text,""ở ktx""), 2,
      REGEXMATCH(text,""có nhà tại khu vực đang học|c"&amp;"ó nhà|ở riêng tại chung cư""), 3,
      REGEXMATCH(text,""ở nhà người quen""), 4
    ),
  -1)
)"),0.0)</f>
        <v>0</v>
      </c>
      <c r="E761" s="17">
        <f>IFERROR(__xludf.DUMMYFUNCTION("LET(
  t, LOWER(TRIM(data_survey!K760)),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61" s="17">
        <f>IFERROR(__xludf.DUMMYFUNCTION("LET(
  t, LOWER(TRIM(data_survey!M760)),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61" s="17">
        <f>if(data_survey!O760="Có", 1, 0)</f>
        <v>0</v>
      </c>
      <c r="H761" s="17">
        <f>if(data_survey!R760="", 0, data_survey!R760)</f>
        <v>0</v>
      </c>
      <c r="I761" s="17">
        <f>data_survey!W760</f>
        <v>0</v>
      </c>
      <c r="J761" s="17">
        <f>if(data_survey!AF760="Không áp lực", 0, if(data_survey!AF760="Có chút áp lực", 1, if(data_survey!AF760="Áp lực nhiều", 2, 3)))</f>
        <v>1</v>
      </c>
      <c r="K761" s="17">
        <f>SWITCH(data_survey!AG760,
 "Không ảnh hưởng",0,
 "Có chút ảnh hưởng",1,
 "Ảnh hưởng nhiều",2,
 "Ảnh hưởng rất nhiều",3)</f>
        <v>1</v>
      </c>
      <c r="L761" s="17">
        <f>SWITCH(data_survey!AD760,
 "Không",0,
 "Có một chút",1,
 "Rất lo lắng",2)</f>
        <v>2</v>
      </c>
      <c r="M761" s="17">
        <f>SWITCH(data_survey!AE760,
 "Không",0,
 "Có một chút",1,
 "Nhiều",2)</f>
        <v>0</v>
      </c>
      <c r="N761" s="17">
        <f>data_survey!BV760</f>
        <v>4</v>
      </c>
      <c r="O761" s="17">
        <f>SWITCH(data_survey!BY760,
 "Không",0,
 "Có",1,
 "Nhiều",2)</f>
        <v>0</v>
      </c>
      <c r="P761" s="17">
        <f>if(data_survey!BW760="Không", 0, 1)</f>
        <v>0</v>
      </c>
      <c r="Q761" s="17">
        <f>IF(OR(
ISNUMBER(SEARCH("cha",data_survey!BX760)),
ISNUMBER(SEARCH("mẹ",data_survey!BX760)),
ISNUMBER(SEARCH("ba mẹ",data_survey!BX760)),
ISNUMBER(SEARCH("bame",data_survey!BX760)),
ISNUMBER(SEARCH("gia đình",data_survey!BX760)),
ISNUMBER(SEARCH("chị",data_survey!BX760)),
ISNUMBER(SEARCH("anh",data_survey!BX760)),
ISNUMBER(SEARCH("ông bà",data_survey!BX760)),
ISNUMBER(SEARCH("giám hộ",data_survey!BX760))
),1,
IF(OR(
ISNUMBER(SEARCH("bản thân",data_survey!BX760)),
ISNUMBER(SEARCH("tự mình",data_survey!BX760)),
ISNUMBER(SEARCH("tự bản thân",data_survey!BX760)),
ISNUMBER(SEARCH("tiền đi làm",data_survey!BX760)),
ISNUMBER(SEARCH("nghiên cứu khoa học",data_survey!BX760)),
ISNUMBER(SEARCH("một nửa lo",data_survey!BX760))
),2,
IF(OR(
ISNUMBER(SEARCH("học bổng",data_survey!BX760)),
ISNUMBER(SEARCH("giảm học phí",data_survey!BX760)),
ISNUMBER(SEARCH("không cần HP",data_survey!BX760)),
ISNUMBER(SEARCH("sư phạm",data_survey!BX760))
),3,4)))</f>
        <v>1</v>
      </c>
      <c r="R761" s="17">
        <f>data_survey!AN760</f>
        <v>0</v>
      </c>
      <c r="S761" s="17">
        <f>data_survey!AJ760</f>
        <v>0</v>
      </c>
      <c r="T761" s="17">
        <f>data_survey!AJ760</f>
        <v>0</v>
      </c>
      <c r="U761" s="17">
        <f>data_survey!CI760</f>
        <v>1</v>
      </c>
      <c r="V761" s="17">
        <f>data_survey!CG760</f>
        <v>0</v>
      </c>
      <c r="W761" s="17">
        <f>data_survey!CE760</f>
        <v>1</v>
      </c>
      <c r="X761" s="17">
        <f>data_survey!CC760</f>
        <v>1</v>
      </c>
      <c r="Y761" s="17">
        <f>data_survey!CA760</f>
        <v>1</v>
      </c>
      <c r="Z761" s="17">
        <f>data_survey!BN760</f>
        <v>3</v>
      </c>
      <c r="AA761" s="17">
        <f>data_survey!BP760</f>
        <v>1</v>
      </c>
      <c r="AB761" s="17">
        <f>data_survey!BQ760</f>
        <v>3</v>
      </c>
      <c r="AC761" s="17">
        <f>data_survey!BT760</f>
        <v>0</v>
      </c>
      <c r="AD761" s="17">
        <f>data_survey!CU760</f>
        <v>1</v>
      </c>
      <c r="AE761" s="17">
        <f>data_survey!CV760</f>
        <v>1</v>
      </c>
      <c r="AF761" s="17">
        <f>data_survey!CW760</f>
        <v>1</v>
      </c>
      <c r="AG761" s="17">
        <f>data_survey!CO760</f>
        <v>0</v>
      </c>
      <c r="AH761" s="17">
        <f>data_survey!DA760</f>
        <v>0</v>
      </c>
      <c r="AI761" s="17">
        <f>data_survey!DC760</f>
        <v>0</v>
      </c>
      <c r="AJ761" s="17">
        <f>data_survey!DQ760</f>
        <v>0</v>
      </c>
      <c r="AK761" s="17">
        <f>data_survey!DF760</f>
        <v>0</v>
      </c>
      <c r="AL761" s="17">
        <f>if(AK761=1, data_survey!DN760, 0)</f>
        <v>0</v>
      </c>
      <c r="AM761" s="17">
        <f>data_survey!CM760</f>
        <v>3.5</v>
      </c>
      <c r="AN761" s="17">
        <f>data_survey!DH760</f>
        <v>1</v>
      </c>
      <c r="AO761" s="17">
        <f>data_survey!DJ760</f>
        <v>0</v>
      </c>
      <c r="AP761" s="17">
        <f>data_survey!DL760</f>
        <v>0</v>
      </c>
      <c r="AQ761" s="17">
        <f>data_survey!BC760</f>
        <v>1</v>
      </c>
      <c r="AR761" s="17">
        <f>data_survey!BD760</f>
        <v>1</v>
      </c>
      <c r="AS761" s="17">
        <f>data_survey!BE760</f>
        <v>2</v>
      </c>
      <c r="AT761" s="17">
        <f>data_survey!BF760</f>
        <v>2</v>
      </c>
      <c r="AU761" s="17">
        <f>data_survey!BG760</f>
        <v>3</v>
      </c>
      <c r="AV761" s="17">
        <f>data_survey!BH760</f>
        <v>1</v>
      </c>
      <c r="AW761" s="17">
        <f>data_survey!BI760</f>
        <v>3</v>
      </c>
      <c r="AX761" s="17">
        <f>data_survey!AP760</f>
        <v>1</v>
      </c>
      <c r="AY761" s="17">
        <f>data_survey!AQ760</f>
        <v>3</v>
      </c>
      <c r="AZ761" s="17">
        <f>data_survey!AR760</f>
        <v>1</v>
      </c>
      <c r="BA761" s="17">
        <f>data_survey!AS760</f>
        <v>1</v>
      </c>
      <c r="BB761" s="17">
        <f>data_survey!AT760</f>
        <v>1</v>
      </c>
      <c r="BC761" s="17">
        <f>data_survey!AU760</f>
        <v>2</v>
      </c>
      <c r="BD761" s="17">
        <f>data_survey!AV760</f>
        <v>2</v>
      </c>
      <c r="BE761" s="17">
        <f>data_survey!AW760</f>
        <v>1</v>
      </c>
      <c r="BF761" s="17">
        <f>data_survey!AX760</f>
        <v>2</v>
      </c>
      <c r="BG761" s="17"/>
    </row>
    <row r="762">
      <c r="A762" s="17">
        <f>if(data_survey!C761="Nam", 0, 1)</f>
        <v>1</v>
      </c>
      <c r="B762" s="17">
        <f>IFERROR(__xludf.DUMMYFUNCTION("LET(
  t, LOWER(TRIM(data_survey!E761)),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62" s="17">
        <f>IFERROR(__xludf.DUMMYFUNCTION("LET(
  t, LOWER(TRIM(data_survey!G761)),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62" s="17">
        <f>IFERROR(__xludf.DUMMYFUNCTION("LET(
  text, LOWER(data_survey!I761),
  IFERROR(
    IFS(
      REGEXMATCH(text,""ở cùng gia đình|ở trọ cùng gia đình""), 0,
      REGEXMATCH(text,""thuê trọ""), 1,
      REGEXMATCH(text,""ở ktx""), 2,
      REGEXMATCH(text,""có nhà tại khu vực đang học|c"&amp;"ó nhà|ở riêng tại chung cư""), 3,
      REGEXMATCH(text,""ở nhà người quen""), 4
    ),
  -1)
)"),0.0)</f>
        <v>0</v>
      </c>
      <c r="E762" s="17">
        <f>IFERROR(__xludf.DUMMYFUNCTION("LET(
  t, LOWER(TRIM(data_survey!K761)),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62" s="17">
        <f>IFERROR(__xludf.DUMMYFUNCTION("LET(
  t, LOWER(TRIM(data_survey!M761)),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62" s="17">
        <f>if(data_survey!O761="Có", 1, 0)</f>
        <v>0</v>
      </c>
      <c r="H762" s="17">
        <f>if(data_survey!R761="", 0, data_survey!R761)</f>
        <v>0</v>
      </c>
      <c r="I762" s="17">
        <f>data_survey!W761</f>
        <v>0</v>
      </c>
      <c r="J762" s="17">
        <f>if(data_survey!AF761="Không áp lực", 0, if(data_survey!AF761="Có chút áp lực", 1, if(data_survey!AF761="Áp lực nhiều", 2, 3)))</f>
        <v>2</v>
      </c>
      <c r="K762" s="17">
        <f>SWITCH(data_survey!AG761,
 "Không ảnh hưởng",0,
 "Có chút ảnh hưởng",1,
 "Ảnh hưởng nhiều",2,
 "Ảnh hưởng rất nhiều",3)</f>
        <v>1</v>
      </c>
      <c r="L762" s="17">
        <f>SWITCH(data_survey!AD761,
 "Không",0,
 "Có một chút",1,
 "Rất lo lắng",2)</f>
        <v>2</v>
      </c>
      <c r="M762" s="17">
        <f>SWITCH(data_survey!AE761,
 "Không",0,
 "Có một chút",1,
 "Nhiều",2)</f>
        <v>0</v>
      </c>
      <c r="N762" s="17">
        <f>data_survey!BV761</f>
        <v>1</v>
      </c>
      <c r="O762" s="17">
        <f>SWITCH(data_survey!BY761,
 "Không",0,
 "Có",1,
 "Nhiều",2)</f>
        <v>0</v>
      </c>
      <c r="P762" s="17">
        <f>if(data_survey!BW761="Không", 0, 1)</f>
        <v>0</v>
      </c>
      <c r="Q762" s="17">
        <f>IF(OR(
ISNUMBER(SEARCH("cha",data_survey!BX761)),
ISNUMBER(SEARCH("mẹ",data_survey!BX761)),
ISNUMBER(SEARCH("ba mẹ",data_survey!BX761)),
ISNUMBER(SEARCH("bame",data_survey!BX761)),
ISNUMBER(SEARCH("gia đình",data_survey!BX761)),
ISNUMBER(SEARCH("chị",data_survey!BX761)),
ISNUMBER(SEARCH("anh",data_survey!BX761)),
ISNUMBER(SEARCH("ông bà",data_survey!BX761)),
ISNUMBER(SEARCH("giám hộ",data_survey!BX761))
),1,
IF(OR(
ISNUMBER(SEARCH("bản thân",data_survey!BX761)),
ISNUMBER(SEARCH("tự mình",data_survey!BX761)),
ISNUMBER(SEARCH("tự bản thân",data_survey!BX761)),
ISNUMBER(SEARCH("tiền đi làm",data_survey!BX761)),
ISNUMBER(SEARCH("nghiên cứu khoa học",data_survey!BX761)),
ISNUMBER(SEARCH("một nửa lo",data_survey!BX761))
),2,
IF(OR(
ISNUMBER(SEARCH("học bổng",data_survey!BX761)),
ISNUMBER(SEARCH("giảm học phí",data_survey!BX761)),
ISNUMBER(SEARCH("không cần HP",data_survey!BX761)),
ISNUMBER(SEARCH("sư phạm",data_survey!BX761))
),3,4)))</f>
        <v>1</v>
      </c>
      <c r="R762" s="17">
        <f>data_survey!AN761</f>
        <v>1</v>
      </c>
      <c r="S762" s="17">
        <f>data_survey!AJ761</f>
        <v>4</v>
      </c>
      <c r="T762" s="17">
        <f>data_survey!AJ761</f>
        <v>4</v>
      </c>
      <c r="U762" s="17">
        <f>data_survey!CI761</f>
        <v>0</v>
      </c>
      <c r="V762" s="17">
        <f>data_survey!CG761</f>
        <v>0</v>
      </c>
      <c r="W762" s="17">
        <f>data_survey!CE761</f>
        <v>0</v>
      </c>
      <c r="X762" s="17">
        <f>data_survey!CC761</f>
        <v>2</v>
      </c>
      <c r="Y762" s="17">
        <f>data_survey!CA761</f>
        <v>0</v>
      </c>
      <c r="Z762" s="17">
        <f>data_survey!BN761</f>
        <v>1</v>
      </c>
      <c r="AA762" s="17">
        <f>data_survey!BP761</f>
        <v>0</v>
      </c>
      <c r="AB762" s="17">
        <f>data_survey!BQ761</f>
        <v>1</v>
      </c>
      <c r="AC762" s="17">
        <f>data_survey!BT761</f>
        <v>1</v>
      </c>
      <c r="AD762" s="17">
        <f>data_survey!CU761</f>
        <v>0</v>
      </c>
      <c r="AE762" s="17">
        <f>data_survey!CV761</f>
        <v>1</v>
      </c>
      <c r="AF762" s="17">
        <f>data_survey!CW761</f>
        <v>0</v>
      </c>
      <c r="AG762" s="17">
        <f>data_survey!CO761</f>
        <v>0</v>
      </c>
      <c r="AH762" s="17">
        <f>data_survey!DA761</f>
        <v>0</v>
      </c>
      <c r="AI762" s="17">
        <f>data_survey!DC761</f>
        <v>0</v>
      </c>
      <c r="AJ762" s="17">
        <f>data_survey!DQ761</f>
        <v>0</v>
      </c>
      <c r="AK762" s="17">
        <f>data_survey!DF761</f>
        <v>0</v>
      </c>
      <c r="AL762" s="17">
        <f>if(AK762=1, data_survey!DN761, 0)</f>
        <v>0</v>
      </c>
      <c r="AM762" s="17">
        <f>data_survey!CM761</f>
        <v>6</v>
      </c>
      <c r="AN762" s="17">
        <f>data_survey!DH761</f>
        <v>0</v>
      </c>
      <c r="AO762" s="17">
        <f>data_survey!DJ761</f>
        <v>0</v>
      </c>
      <c r="AP762" s="17">
        <f>data_survey!DL761</f>
        <v>0</v>
      </c>
      <c r="AQ762" s="17">
        <f>data_survey!BC761</f>
        <v>1</v>
      </c>
      <c r="AR762" s="17">
        <f>data_survey!BD761</f>
        <v>1</v>
      </c>
      <c r="AS762" s="17">
        <f>data_survey!BE761</f>
        <v>1</v>
      </c>
      <c r="AT762" s="17">
        <f>data_survey!BF761</f>
        <v>4</v>
      </c>
      <c r="AU762" s="17">
        <f>data_survey!BG761</f>
        <v>4</v>
      </c>
      <c r="AV762" s="17">
        <f>data_survey!BH761</f>
        <v>1</v>
      </c>
      <c r="AW762" s="17">
        <f>data_survey!BI761</f>
        <v>1</v>
      </c>
      <c r="AX762" s="17">
        <f>data_survey!AP761</f>
        <v>4</v>
      </c>
      <c r="AY762" s="17">
        <f>data_survey!AQ761</f>
        <v>1</v>
      </c>
      <c r="AZ762" s="17">
        <f>data_survey!AR761</f>
        <v>4</v>
      </c>
      <c r="BA762" s="17">
        <f>data_survey!AS761</f>
        <v>3</v>
      </c>
      <c r="BB762" s="17">
        <f>data_survey!AT761</f>
        <v>2</v>
      </c>
      <c r="BC762" s="17">
        <f>data_survey!AU761</f>
        <v>2</v>
      </c>
      <c r="BD762" s="17">
        <f>data_survey!AV761</f>
        <v>4</v>
      </c>
      <c r="BE762" s="17">
        <f>data_survey!AW761</f>
        <v>1</v>
      </c>
      <c r="BF762" s="17">
        <f>data_survey!AX761</f>
        <v>4</v>
      </c>
      <c r="BG762" s="17"/>
    </row>
    <row r="763">
      <c r="A763" s="17">
        <f>if(data_survey!C762="Nam", 0, 1)</f>
        <v>1</v>
      </c>
      <c r="B763" s="17">
        <f>IFERROR(__xludf.DUMMYFUNCTION("LET(
  t, LOWER(TRIM(data_survey!E762)),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63" s="17">
        <f>IFERROR(__xludf.DUMMYFUNCTION("LET(
  t, LOWER(TRIM(data_survey!G762)),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63" s="17">
        <f>IFERROR(__xludf.DUMMYFUNCTION("LET(
  text, LOWER(data_survey!I762),
  IFERROR(
    IFS(
      REGEXMATCH(text,""ở cùng gia đình|ở trọ cùng gia đình""), 0,
      REGEXMATCH(text,""thuê trọ""), 1,
      REGEXMATCH(text,""ở ktx""), 2,
      REGEXMATCH(text,""có nhà tại khu vực đang học|c"&amp;"ó nhà|ở riêng tại chung cư""), 3,
      REGEXMATCH(text,""ở nhà người quen""), 4
    ),
  -1)
)"),0.0)</f>
        <v>0</v>
      </c>
      <c r="E763" s="17">
        <f>IFERROR(__xludf.DUMMYFUNCTION("LET(
  t, LOWER(TRIM(data_survey!K762)),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63" s="17">
        <f>IFERROR(__xludf.DUMMYFUNCTION("LET(
  t, LOWER(TRIM(data_survey!M762)),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63" s="17">
        <f>if(data_survey!O762="Có", 1, 0)</f>
        <v>0</v>
      </c>
      <c r="H763" s="17">
        <f>if(data_survey!R762="", 0, data_survey!R762)</f>
        <v>0</v>
      </c>
      <c r="I763" s="17">
        <f>data_survey!W762</f>
        <v>0</v>
      </c>
      <c r="J763" s="17">
        <f>if(data_survey!AF762="Không áp lực", 0, if(data_survey!AF762="Có chút áp lực", 1, if(data_survey!AF762="Áp lực nhiều", 2, 3)))</f>
        <v>1</v>
      </c>
      <c r="K763" s="17">
        <f>SWITCH(data_survey!AG762,
 "Không ảnh hưởng",0,
 "Có chút ảnh hưởng",1,
 "Ảnh hưởng nhiều",2,
 "Ảnh hưởng rất nhiều",3)</f>
        <v>0</v>
      </c>
      <c r="L763" s="17">
        <f>SWITCH(data_survey!AD762,
 "Không",0,
 "Có một chút",1,
 "Rất lo lắng",2)</f>
        <v>1</v>
      </c>
      <c r="M763" s="17">
        <f>SWITCH(data_survey!AE762,
 "Không",0,
 "Có một chút",1,
 "Nhiều",2)</f>
        <v>0</v>
      </c>
      <c r="N763" s="17">
        <f>data_survey!BV762</f>
        <v>4</v>
      </c>
      <c r="O763" s="17">
        <f>SWITCH(data_survey!BY762,
 "Không",0,
 "Có",1,
 "Nhiều",2)</f>
        <v>1</v>
      </c>
      <c r="P763" s="17">
        <f>if(data_survey!BW762="Không", 0, 1)</f>
        <v>1</v>
      </c>
      <c r="Q763" s="17">
        <f>IF(OR(
ISNUMBER(SEARCH("cha",data_survey!BX762)),
ISNUMBER(SEARCH("mẹ",data_survey!BX762)),
ISNUMBER(SEARCH("ba mẹ",data_survey!BX762)),
ISNUMBER(SEARCH("bame",data_survey!BX762)),
ISNUMBER(SEARCH("gia đình",data_survey!BX762)),
ISNUMBER(SEARCH("chị",data_survey!BX762)),
ISNUMBER(SEARCH("anh",data_survey!BX762)),
ISNUMBER(SEARCH("ông bà",data_survey!BX762)),
ISNUMBER(SEARCH("giám hộ",data_survey!BX762))
),1,
IF(OR(
ISNUMBER(SEARCH("bản thân",data_survey!BX762)),
ISNUMBER(SEARCH("tự mình",data_survey!BX762)),
ISNUMBER(SEARCH("tự bản thân",data_survey!BX762)),
ISNUMBER(SEARCH("tiền đi làm",data_survey!BX762)),
ISNUMBER(SEARCH("nghiên cứu khoa học",data_survey!BX762)),
ISNUMBER(SEARCH("một nửa lo",data_survey!BX762))
),2,
IF(OR(
ISNUMBER(SEARCH("học bổng",data_survey!BX762)),
ISNUMBER(SEARCH("giảm học phí",data_survey!BX762)),
ISNUMBER(SEARCH("không cần HP",data_survey!BX762)),
ISNUMBER(SEARCH("sư phạm",data_survey!BX762))
),3,4)))</f>
        <v>1</v>
      </c>
      <c r="R763" s="17">
        <f>data_survey!AN762</f>
        <v>1</v>
      </c>
      <c r="S763" s="17">
        <f>data_survey!AJ762</f>
        <v>2</v>
      </c>
      <c r="T763" s="17">
        <f>data_survey!AJ762</f>
        <v>2</v>
      </c>
      <c r="U763" s="17">
        <f>data_survey!CI762</f>
        <v>0</v>
      </c>
      <c r="V763" s="17">
        <f>data_survey!CG762</f>
        <v>0</v>
      </c>
      <c r="W763" s="17">
        <f>data_survey!CE762</f>
        <v>0</v>
      </c>
      <c r="X763" s="17">
        <f>data_survey!CC762</f>
        <v>0</v>
      </c>
      <c r="Y763" s="17">
        <f>data_survey!CA762</f>
        <v>1</v>
      </c>
      <c r="Z763" s="17">
        <f>data_survey!BN762</f>
        <v>3</v>
      </c>
      <c r="AA763" s="17">
        <f>data_survey!BP762</f>
        <v>1</v>
      </c>
      <c r="AB763" s="17">
        <f>data_survey!BQ762</f>
        <v>5</v>
      </c>
      <c r="AC763" s="17">
        <f>data_survey!BT762</f>
        <v>1</v>
      </c>
      <c r="AD763" s="17">
        <f>data_survey!CU762</f>
        <v>1</v>
      </c>
      <c r="AE763" s="17">
        <f>data_survey!CV762</f>
        <v>1</v>
      </c>
      <c r="AF763" s="17">
        <f>data_survey!CW762</f>
        <v>0</v>
      </c>
      <c r="AG763" s="17">
        <f>data_survey!CO762</f>
        <v>0</v>
      </c>
      <c r="AH763" s="17">
        <f>data_survey!DA762</f>
        <v>1</v>
      </c>
      <c r="AI763" s="17">
        <f>data_survey!DC762</f>
        <v>1</v>
      </c>
      <c r="AJ763" s="17">
        <f>data_survey!DQ762</f>
        <v>0</v>
      </c>
      <c r="AK763" s="17">
        <f>data_survey!DF762</f>
        <v>1</v>
      </c>
      <c r="AL763" s="17">
        <f>if(AK763=1, data_survey!DN762, 0)</f>
        <v>0.5</v>
      </c>
      <c r="AM763" s="17">
        <f>data_survey!CM762</f>
        <v>1.5</v>
      </c>
      <c r="AN763" s="17">
        <f>data_survey!DH762</f>
        <v>0</v>
      </c>
      <c r="AO763" s="17">
        <f>data_survey!DJ762</f>
        <v>0</v>
      </c>
      <c r="AP763" s="17">
        <f>data_survey!DL762</f>
        <v>0</v>
      </c>
      <c r="AQ763" s="17">
        <f>data_survey!BC762</f>
        <v>1</v>
      </c>
      <c r="AR763" s="17">
        <f>data_survey!BD762</f>
        <v>1</v>
      </c>
      <c r="AS763" s="17">
        <f>data_survey!BE762</f>
        <v>1</v>
      </c>
      <c r="AT763" s="17">
        <f>data_survey!BF762</f>
        <v>1</v>
      </c>
      <c r="AU763" s="17">
        <f>data_survey!BG762</f>
        <v>1</v>
      </c>
      <c r="AV763" s="17">
        <f>data_survey!BH762</f>
        <v>1</v>
      </c>
      <c r="AW763" s="17">
        <f>data_survey!BI762</f>
        <v>1</v>
      </c>
      <c r="AX763" s="17">
        <f>data_survey!AP762</f>
        <v>1</v>
      </c>
      <c r="AY763" s="17">
        <f>data_survey!AQ762</f>
        <v>2</v>
      </c>
      <c r="AZ763" s="17">
        <f>data_survey!AR762</f>
        <v>1</v>
      </c>
      <c r="BA763" s="17">
        <f>data_survey!AS762</f>
        <v>1</v>
      </c>
      <c r="BB763" s="17">
        <f>data_survey!AT762</f>
        <v>1</v>
      </c>
      <c r="BC763" s="17">
        <f>data_survey!AU762</f>
        <v>3</v>
      </c>
      <c r="BD763" s="17">
        <f>data_survey!AV762</f>
        <v>1</v>
      </c>
      <c r="BE763" s="17">
        <f>data_survey!AW762</f>
        <v>1</v>
      </c>
      <c r="BF763" s="17">
        <f>data_survey!AX762</f>
        <v>1</v>
      </c>
      <c r="BG763" s="17"/>
    </row>
    <row r="764">
      <c r="A764" s="17">
        <f>if(data_survey!C763="Nam", 0, 1)</f>
        <v>0</v>
      </c>
      <c r="B764" s="17">
        <f>IFERROR(__xludf.DUMMYFUNCTION("LET(
  t, LOWER(TRIM(data_survey!E763)),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64" s="17">
        <f>IFERROR(__xludf.DUMMYFUNCTION("LET(
  t, LOWER(TRIM(data_survey!G763)),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64" s="17">
        <f>IFERROR(__xludf.DUMMYFUNCTION("LET(
  text, LOWER(data_survey!I763),
  IFERROR(
    IFS(
      REGEXMATCH(text,""ở cùng gia đình|ở trọ cùng gia đình""), 0,
      REGEXMATCH(text,""thuê trọ""), 1,
      REGEXMATCH(text,""ở ktx""), 2,
      REGEXMATCH(text,""có nhà tại khu vực đang học|c"&amp;"ó nhà|ở riêng tại chung cư""), 3,
      REGEXMATCH(text,""ở nhà người quen""), 4
    ),
  -1)
)"),0.0)</f>
        <v>0</v>
      </c>
      <c r="E764" s="17">
        <f>IFERROR(__xludf.DUMMYFUNCTION("LET(
  t, LOWER(TRIM(data_survey!K763)),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64" s="17">
        <f>IFERROR(__xludf.DUMMYFUNCTION("LET(
  t, LOWER(TRIM(data_survey!M763)),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64" s="17">
        <f>if(data_survey!O763="Có", 1, 0)</f>
        <v>1</v>
      </c>
      <c r="H764" s="17">
        <f>if(data_survey!R763="", 0, data_survey!R763)</f>
        <v>1</v>
      </c>
      <c r="I764" s="17">
        <f>data_survey!W763</f>
        <v>20</v>
      </c>
      <c r="J764" s="17">
        <f>if(data_survey!AF763="Không áp lực", 0, if(data_survey!AF763="Có chút áp lực", 1, if(data_survey!AF763="Áp lực nhiều", 2, 3)))</f>
        <v>1</v>
      </c>
      <c r="K764" s="17">
        <f>SWITCH(data_survey!AG763,
 "Không ảnh hưởng",0,
 "Có chút ảnh hưởng",1,
 "Ảnh hưởng nhiều",2,
 "Ảnh hưởng rất nhiều",3)</f>
        <v>0</v>
      </c>
      <c r="L764" s="17">
        <f>SWITCH(data_survey!AD763,
 "Không",0,
 "Có một chút",1,
 "Rất lo lắng",2)</f>
        <v>1</v>
      </c>
      <c r="M764" s="17">
        <f>SWITCH(data_survey!AE763,
 "Không",0,
 "Có một chút",1,
 "Nhiều",2)</f>
        <v>0</v>
      </c>
      <c r="N764" s="17">
        <f>data_survey!BV763</f>
        <v>4</v>
      </c>
      <c r="O764" s="17">
        <f>SWITCH(data_survey!BY763,
 "Không",0,
 "Có",1,
 "Nhiều",2)</f>
        <v>0</v>
      </c>
      <c r="P764" s="17">
        <f>if(data_survey!BW763="Không", 0, 1)</f>
        <v>0</v>
      </c>
      <c r="Q764" s="17">
        <f>IF(OR(
ISNUMBER(SEARCH("cha",data_survey!BX763)),
ISNUMBER(SEARCH("mẹ",data_survey!BX763)),
ISNUMBER(SEARCH("ba mẹ",data_survey!BX763)),
ISNUMBER(SEARCH("bame",data_survey!BX763)),
ISNUMBER(SEARCH("gia đình",data_survey!BX763)),
ISNUMBER(SEARCH("chị",data_survey!BX763)),
ISNUMBER(SEARCH("anh",data_survey!BX763)),
ISNUMBER(SEARCH("ông bà",data_survey!BX763)),
ISNUMBER(SEARCH("giám hộ",data_survey!BX763))
),1,
IF(OR(
ISNUMBER(SEARCH("bản thân",data_survey!BX763)),
ISNUMBER(SEARCH("tự mình",data_survey!BX763)),
ISNUMBER(SEARCH("tự bản thân",data_survey!BX763)),
ISNUMBER(SEARCH("tiền đi làm",data_survey!BX763)),
ISNUMBER(SEARCH("nghiên cứu khoa học",data_survey!BX763)),
ISNUMBER(SEARCH("một nửa lo",data_survey!BX763))
),2,
IF(OR(
ISNUMBER(SEARCH("học bổng",data_survey!BX763)),
ISNUMBER(SEARCH("giảm học phí",data_survey!BX763)),
ISNUMBER(SEARCH("không cần HP",data_survey!BX763)),
ISNUMBER(SEARCH("sư phạm",data_survey!BX763))
),3,4)))</f>
        <v>1</v>
      </c>
      <c r="R764" s="17">
        <f>data_survey!AN763</f>
        <v>0</v>
      </c>
      <c r="S764" s="17">
        <f>data_survey!AJ763</f>
        <v>1</v>
      </c>
      <c r="T764" s="17">
        <f>data_survey!AJ763</f>
        <v>1</v>
      </c>
      <c r="U764" s="17">
        <f>data_survey!CI763</f>
        <v>0</v>
      </c>
      <c r="V764" s="17">
        <f>data_survey!CG763</f>
        <v>0</v>
      </c>
      <c r="W764" s="17">
        <f>data_survey!CE763</f>
        <v>0</v>
      </c>
      <c r="X764" s="17">
        <f>data_survey!CC763</f>
        <v>1</v>
      </c>
      <c r="Y764" s="17">
        <f>data_survey!CA763</f>
        <v>1</v>
      </c>
      <c r="Z764" s="17">
        <f>data_survey!BN763</f>
        <v>2</v>
      </c>
      <c r="AA764" s="17">
        <f>data_survey!BP763</f>
        <v>0</v>
      </c>
      <c r="AB764" s="17">
        <f>data_survey!BQ763</f>
        <v>2</v>
      </c>
      <c r="AC764" s="17">
        <f>data_survey!BT763</f>
        <v>0</v>
      </c>
      <c r="AD764" s="17">
        <f>data_survey!CU763</f>
        <v>0</v>
      </c>
      <c r="AE764" s="17">
        <f>data_survey!CV763</f>
        <v>0</v>
      </c>
      <c r="AF764" s="17">
        <f>data_survey!CW763</f>
        <v>0</v>
      </c>
      <c r="AG764" s="17">
        <f>data_survey!CO763</f>
        <v>0</v>
      </c>
      <c r="AH764" s="17">
        <f>data_survey!DA763</f>
        <v>0</v>
      </c>
      <c r="AI764" s="17">
        <f>data_survey!DC763</f>
        <v>0</v>
      </c>
      <c r="AJ764" s="17">
        <f>data_survey!DQ763</f>
        <v>0</v>
      </c>
      <c r="AK764" s="17">
        <f>data_survey!DF763</f>
        <v>1</v>
      </c>
      <c r="AL764" s="17">
        <f>if(AK764=1, data_survey!DN763, 0)</f>
        <v>5</v>
      </c>
      <c r="AM764" s="17">
        <f>data_survey!CM763</f>
        <v>0.75</v>
      </c>
      <c r="AN764" s="17">
        <f>data_survey!DH763</f>
        <v>0</v>
      </c>
      <c r="AO764" s="17">
        <f>data_survey!DJ763</f>
        <v>0</v>
      </c>
      <c r="AP764" s="17">
        <f>data_survey!DL763</f>
        <v>0</v>
      </c>
      <c r="AQ764" s="17">
        <f>data_survey!BC763</f>
        <v>1</v>
      </c>
      <c r="AR764" s="17">
        <f>data_survey!BD763</f>
        <v>1</v>
      </c>
      <c r="AS764" s="17">
        <f>data_survey!BE763</f>
        <v>1</v>
      </c>
      <c r="AT764" s="17">
        <f>data_survey!BF763</f>
        <v>1</v>
      </c>
      <c r="AU764" s="17">
        <f>data_survey!BG763</f>
        <v>1</v>
      </c>
      <c r="AV764" s="17">
        <f>data_survey!BH763</f>
        <v>1</v>
      </c>
      <c r="AW764" s="17">
        <f>data_survey!BI763</f>
        <v>1</v>
      </c>
      <c r="AX764" s="17">
        <f>data_survey!AP763</f>
        <v>1</v>
      </c>
      <c r="AY764" s="17">
        <f>data_survey!AQ763</f>
        <v>1</v>
      </c>
      <c r="AZ764" s="17">
        <f>data_survey!AR763</f>
        <v>2</v>
      </c>
      <c r="BA764" s="17">
        <f>data_survey!AS763</f>
        <v>1</v>
      </c>
      <c r="BB764" s="17">
        <f>data_survey!AT763</f>
        <v>1</v>
      </c>
      <c r="BC764" s="17">
        <f>data_survey!AU763</f>
        <v>1</v>
      </c>
      <c r="BD764" s="17">
        <f>data_survey!AV763</f>
        <v>2</v>
      </c>
      <c r="BE764" s="17">
        <f>data_survey!AW763</f>
        <v>1</v>
      </c>
      <c r="BF764" s="17">
        <f>data_survey!AX763</f>
        <v>1</v>
      </c>
      <c r="BG764" s="17"/>
    </row>
    <row r="765">
      <c r="A765" s="17">
        <f>if(data_survey!C764="Nam", 0, 1)</f>
        <v>1</v>
      </c>
      <c r="B765" s="17">
        <f>IFERROR(__xludf.DUMMYFUNCTION("LET(
  t, LOWER(TRIM(data_survey!E764)),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65" s="17">
        <f>IFERROR(__xludf.DUMMYFUNCTION("LET(
  t, LOWER(TRIM(data_survey!G764)),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65" s="17">
        <f>IFERROR(__xludf.DUMMYFUNCTION("LET(
  text, LOWER(data_survey!I764),
  IFERROR(
    IFS(
      REGEXMATCH(text,""ở cùng gia đình|ở trọ cùng gia đình""), 0,
      REGEXMATCH(text,""thuê trọ""), 1,
      REGEXMATCH(text,""ở ktx""), 2,
      REGEXMATCH(text,""có nhà tại khu vực đang học|c"&amp;"ó nhà|ở riêng tại chung cư""), 3,
      REGEXMATCH(text,""ở nhà người quen""), 4
    ),
  -1)
)"),0.0)</f>
        <v>0</v>
      </c>
      <c r="E765" s="17">
        <f>IFERROR(__xludf.DUMMYFUNCTION("LET(
  t, LOWER(TRIM(data_survey!K764)),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65" s="17">
        <f>IFERROR(__xludf.DUMMYFUNCTION("LET(
  t, LOWER(TRIM(data_survey!M764)),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65" s="17">
        <f>if(data_survey!O764="Có", 1, 0)</f>
        <v>0</v>
      </c>
      <c r="H765" s="17">
        <f>if(data_survey!R764="", 0, data_survey!R764)</f>
        <v>0</v>
      </c>
      <c r="I765" s="17">
        <f>data_survey!W764</f>
        <v>0</v>
      </c>
      <c r="J765" s="17">
        <f>if(data_survey!AF764="Không áp lực", 0, if(data_survey!AF764="Có chút áp lực", 1, if(data_survey!AF764="Áp lực nhiều", 2, 3)))</f>
        <v>3</v>
      </c>
      <c r="K765" s="17">
        <f>SWITCH(data_survey!AG764,
 "Không ảnh hưởng",0,
 "Có chút ảnh hưởng",1,
 "Ảnh hưởng nhiều",2,
 "Ảnh hưởng rất nhiều",3)</f>
        <v>1</v>
      </c>
      <c r="L765" s="17">
        <f>SWITCH(data_survey!AD764,
 "Không",0,
 "Có một chút",1,
 "Rất lo lắng",2)</f>
        <v>2</v>
      </c>
      <c r="M765" s="17">
        <f>SWITCH(data_survey!AE764,
 "Không",0,
 "Có một chút",1,
 "Nhiều",2)</f>
        <v>1</v>
      </c>
      <c r="N765" s="17">
        <f>data_survey!BV764</f>
        <v>4</v>
      </c>
      <c r="O765" s="17">
        <f>SWITCH(data_survey!BY764,
 "Không",0,
 "Có",1,
 "Nhiều",2)</f>
        <v>0</v>
      </c>
      <c r="P765" s="17">
        <f>if(data_survey!BW764="Không", 0, 1)</f>
        <v>0</v>
      </c>
      <c r="Q765" s="17">
        <f>IF(OR(
ISNUMBER(SEARCH("cha",data_survey!BX764)),
ISNUMBER(SEARCH("mẹ",data_survey!BX764)),
ISNUMBER(SEARCH("ba mẹ",data_survey!BX764)),
ISNUMBER(SEARCH("bame",data_survey!BX764)),
ISNUMBER(SEARCH("gia đình",data_survey!BX764)),
ISNUMBER(SEARCH("chị",data_survey!BX764)),
ISNUMBER(SEARCH("anh",data_survey!BX764)),
ISNUMBER(SEARCH("ông bà",data_survey!BX764)),
ISNUMBER(SEARCH("giám hộ",data_survey!BX764))
),1,
IF(OR(
ISNUMBER(SEARCH("bản thân",data_survey!BX764)),
ISNUMBER(SEARCH("tự mình",data_survey!BX764)),
ISNUMBER(SEARCH("tự bản thân",data_survey!BX764)),
ISNUMBER(SEARCH("tiền đi làm",data_survey!BX764)),
ISNUMBER(SEARCH("nghiên cứu khoa học",data_survey!BX764)),
ISNUMBER(SEARCH("một nửa lo",data_survey!BX764))
),2,
IF(OR(
ISNUMBER(SEARCH("học bổng",data_survey!BX764)),
ISNUMBER(SEARCH("giảm học phí",data_survey!BX764)),
ISNUMBER(SEARCH("không cần HP",data_survey!BX764)),
ISNUMBER(SEARCH("sư phạm",data_survey!BX764))
),3,4)))</f>
        <v>1</v>
      </c>
      <c r="R765" s="17">
        <f>data_survey!AN764</f>
        <v>0</v>
      </c>
      <c r="S765" s="17">
        <f>data_survey!AJ764</f>
        <v>2</v>
      </c>
      <c r="T765" s="17">
        <f>data_survey!AJ764</f>
        <v>2</v>
      </c>
      <c r="U765" s="17">
        <f>data_survey!CI764</f>
        <v>2</v>
      </c>
      <c r="V765" s="17">
        <f>data_survey!CG764</f>
        <v>1</v>
      </c>
      <c r="W765" s="17">
        <f>data_survey!CE764</f>
        <v>2</v>
      </c>
      <c r="X765" s="17">
        <f>data_survey!CC764</f>
        <v>2</v>
      </c>
      <c r="Y765" s="17">
        <f>data_survey!CA764</f>
        <v>0</v>
      </c>
      <c r="Z765" s="17">
        <f>data_survey!BN764</f>
        <v>5</v>
      </c>
      <c r="AA765" s="17">
        <f>data_survey!BP764</f>
        <v>0</v>
      </c>
      <c r="AB765" s="17">
        <f>data_survey!BQ764</f>
        <v>6</v>
      </c>
      <c r="AC765" s="17">
        <f>data_survey!BT764</f>
        <v>1</v>
      </c>
      <c r="AD765" s="17">
        <f>data_survey!CU764</f>
        <v>0</v>
      </c>
      <c r="AE765" s="17">
        <f>data_survey!CV764</f>
        <v>1</v>
      </c>
      <c r="AF765" s="17">
        <f>data_survey!CW764</f>
        <v>0</v>
      </c>
      <c r="AG765" s="17">
        <f>data_survey!CO764</f>
        <v>0</v>
      </c>
      <c r="AH765" s="17">
        <f>data_survey!DA764</f>
        <v>0</v>
      </c>
      <c r="AI765" s="17">
        <f>data_survey!DC764</f>
        <v>0</v>
      </c>
      <c r="AJ765" s="17">
        <f>data_survey!DQ764</f>
        <v>0</v>
      </c>
      <c r="AK765" s="17">
        <f>data_survey!DF764</f>
        <v>0</v>
      </c>
      <c r="AL765" s="17">
        <f>if(AK765=1, data_survey!DN764, 0)</f>
        <v>0</v>
      </c>
      <c r="AM765" s="17">
        <f>data_survey!CM764</f>
        <v>6</v>
      </c>
      <c r="AN765" s="17">
        <f>data_survey!DH764</f>
        <v>0</v>
      </c>
      <c r="AO765" s="17">
        <f>data_survey!DJ764</f>
        <v>0</v>
      </c>
      <c r="AP765" s="17">
        <f>data_survey!DL764</f>
        <v>0</v>
      </c>
      <c r="AQ765" s="17">
        <f>data_survey!BC764</f>
        <v>2</v>
      </c>
      <c r="AR765" s="17">
        <f>data_survey!BD764</f>
        <v>4</v>
      </c>
      <c r="AS765" s="17">
        <f>data_survey!BE764</f>
        <v>3</v>
      </c>
      <c r="AT765" s="17">
        <f>data_survey!BF764</f>
        <v>2</v>
      </c>
      <c r="AU765" s="17">
        <f>data_survey!BG764</f>
        <v>2</v>
      </c>
      <c r="AV765" s="17">
        <f>data_survey!BH764</f>
        <v>3</v>
      </c>
      <c r="AW765" s="17">
        <f>data_survey!BI764</f>
        <v>3</v>
      </c>
      <c r="AX765" s="17">
        <f>data_survey!AP764</f>
        <v>4</v>
      </c>
      <c r="AY765" s="17">
        <f>data_survey!AQ764</f>
        <v>3</v>
      </c>
      <c r="AZ765" s="17">
        <f>data_survey!AR764</f>
        <v>2</v>
      </c>
      <c r="BA765" s="17">
        <f>data_survey!AS764</f>
        <v>3</v>
      </c>
      <c r="BB765" s="17">
        <f>data_survey!AT764</f>
        <v>3</v>
      </c>
      <c r="BC765" s="17">
        <f>data_survey!AU764</f>
        <v>4</v>
      </c>
      <c r="BD765" s="17">
        <f>data_survey!AV764</f>
        <v>2</v>
      </c>
      <c r="BE765" s="17">
        <f>data_survey!AW764</f>
        <v>3</v>
      </c>
      <c r="BF765" s="17">
        <f>data_survey!AX764</f>
        <v>3</v>
      </c>
      <c r="BG765" s="17"/>
    </row>
    <row r="766">
      <c r="A766" s="17">
        <f>if(data_survey!C765="Nam", 0, 1)</f>
        <v>1</v>
      </c>
      <c r="B766" s="17">
        <f>IFERROR(__xludf.DUMMYFUNCTION("LET(
  t, LOWER(TRIM(data_survey!E765)),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66" s="17">
        <f>IFERROR(__xludf.DUMMYFUNCTION("LET(
  t, LOWER(TRIM(data_survey!G765)),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66" s="17">
        <f>IFERROR(__xludf.DUMMYFUNCTION("LET(
  text, LOWER(data_survey!I765),
  IFERROR(
    IFS(
      REGEXMATCH(text,""ở cùng gia đình|ở trọ cùng gia đình""), 0,
      REGEXMATCH(text,""thuê trọ""), 1,
      REGEXMATCH(text,""ở ktx""), 2,
      REGEXMATCH(text,""có nhà tại khu vực đang học|c"&amp;"ó nhà|ở riêng tại chung cư""), 3,
      REGEXMATCH(text,""ở nhà người quen""), 4
    ),
  -1)
)"),1.0)</f>
        <v>1</v>
      </c>
      <c r="E766" s="17">
        <f>IFERROR(__xludf.DUMMYFUNCTION("LET(
  t, LOWER(TRIM(data_survey!K765)),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66" s="17">
        <f>IFERROR(__xludf.DUMMYFUNCTION("LET(
  t, LOWER(TRIM(data_survey!M765)),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66" s="17">
        <f>if(data_survey!O765="Có", 1, 0)</f>
        <v>0</v>
      </c>
      <c r="H766" s="17">
        <f>if(data_survey!R765="", 0, data_survey!R765)</f>
        <v>0</v>
      </c>
      <c r="I766" s="17">
        <f>data_survey!W765</f>
        <v>0</v>
      </c>
      <c r="J766" s="17">
        <f>if(data_survey!AF765="Không áp lực", 0, if(data_survey!AF765="Có chút áp lực", 1, if(data_survey!AF765="Áp lực nhiều", 2, 3)))</f>
        <v>2</v>
      </c>
      <c r="K766" s="17">
        <f>SWITCH(data_survey!AG765,
 "Không ảnh hưởng",0,
 "Có chút ảnh hưởng",1,
 "Ảnh hưởng nhiều",2,
 "Ảnh hưởng rất nhiều",3)</f>
        <v>2</v>
      </c>
      <c r="L766" s="17">
        <f>SWITCH(data_survey!AD765,
 "Không",0,
 "Có một chút",1,
 "Rất lo lắng",2)</f>
        <v>2</v>
      </c>
      <c r="M766" s="17">
        <f>SWITCH(data_survey!AE765,
 "Không",0,
 "Có một chút",1,
 "Nhiều",2)</f>
        <v>0</v>
      </c>
      <c r="N766" s="17">
        <f>data_survey!BV765</f>
        <v>4</v>
      </c>
      <c r="O766" s="17">
        <f>SWITCH(data_survey!BY765,
 "Không",0,
 "Có",1,
 "Nhiều",2)</f>
        <v>0</v>
      </c>
      <c r="P766" s="17">
        <f>if(data_survey!BW765="Không", 0, 1)</f>
        <v>1</v>
      </c>
      <c r="Q766" s="17">
        <f>IF(OR(
ISNUMBER(SEARCH("cha",data_survey!BX765)),
ISNUMBER(SEARCH("mẹ",data_survey!BX765)),
ISNUMBER(SEARCH("ba mẹ",data_survey!BX765)),
ISNUMBER(SEARCH("bame",data_survey!BX765)),
ISNUMBER(SEARCH("gia đình",data_survey!BX765)),
ISNUMBER(SEARCH("chị",data_survey!BX765)),
ISNUMBER(SEARCH("anh",data_survey!BX765)),
ISNUMBER(SEARCH("ông bà",data_survey!BX765)),
ISNUMBER(SEARCH("giám hộ",data_survey!BX765))
),1,
IF(OR(
ISNUMBER(SEARCH("bản thân",data_survey!BX765)),
ISNUMBER(SEARCH("tự mình",data_survey!BX765)),
ISNUMBER(SEARCH("tự bản thân",data_survey!BX765)),
ISNUMBER(SEARCH("tiền đi làm",data_survey!BX765)),
ISNUMBER(SEARCH("nghiên cứu khoa học",data_survey!BX765)),
ISNUMBER(SEARCH("một nửa lo",data_survey!BX765))
),2,
IF(OR(
ISNUMBER(SEARCH("học bổng",data_survey!BX765)),
ISNUMBER(SEARCH("giảm học phí",data_survey!BX765)),
ISNUMBER(SEARCH("không cần HP",data_survey!BX765)),
ISNUMBER(SEARCH("sư phạm",data_survey!BX765))
),3,4)))</f>
        <v>1</v>
      </c>
      <c r="R766" s="17">
        <f>data_survey!AN765</f>
        <v>0</v>
      </c>
      <c r="S766" s="17">
        <f>data_survey!AJ765</f>
        <v>0</v>
      </c>
      <c r="T766" s="17">
        <f>data_survey!AJ765</f>
        <v>0</v>
      </c>
      <c r="U766" s="17">
        <f>data_survey!CI765</f>
        <v>2</v>
      </c>
      <c r="V766" s="17">
        <f>data_survey!CG765</f>
        <v>1</v>
      </c>
      <c r="W766" s="17">
        <f>data_survey!CE765</f>
        <v>2</v>
      </c>
      <c r="X766" s="17">
        <f>data_survey!CC765</f>
        <v>2</v>
      </c>
      <c r="Y766" s="17">
        <f>data_survey!CA765</f>
        <v>2</v>
      </c>
      <c r="Z766" s="17">
        <f>data_survey!BN765</f>
        <v>4</v>
      </c>
      <c r="AA766" s="17">
        <f>data_survey!BP765</f>
        <v>1</v>
      </c>
      <c r="AB766" s="17">
        <f>data_survey!BQ765</f>
        <v>3</v>
      </c>
      <c r="AC766" s="17">
        <f>data_survey!BT765</f>
        <v>1</v>
      </c>
      <c r="AD766" s="17">
        <f>data_survey!CU765</f>
        <v>0</v>
      </c>
      <c r="AE766" s="17">
        <f>data_survey!CV765</f>
        <v>1</v>
      </c>
      <c r="AF766" s="17">
        <f>data_survey!CW765</f>
        <v>0</v>
      </c>
      <c r="AG766" s="17">
        <f>data_survey!CO765</f>
        <v>0</v>
      </c>
      <c r="AH766" s="17">
        <f>data_survey!DA765</f>
        <v>0</v>
      </c>
      <c r="AI766" s="17">
        <f>data_survey!DC765</f>
        <v>0</v>
      </c>
      <c r="AJ766" s="17">
        <f>data_survey!DQ765</f>
        <v>0</v>
      </c>
      <c r="AK766" s="17">
        <f>data_survey!DF765</f>
        <v>0</v>
      </c>
      <c r="AL766" s="17">
        <f>if(AK766=1, data_survey!DN765, 0)</f>
        <v>0</v>
      </c>
      <c r="AM766" s="17">
        <f>data_survey!CM765</f>
        <v>6</v>
      </c>
      <c r="AN766" s="17">
        <f>data_survey!DH765</f>
        <v>1</v>
      </c>
      <c r="AO766" s="17">
        <f>data_survey!DJ765</f>
        <v>1</v>
      </c>
      <c r="AP766" s="17">
        <f>data_survey!DL765</f>
        <v>1</v>
      </c>
      <c r="AQ766" s="17">
        <f>data_survey!BC765</f>
        <v>3</v>
      </c>
      <c r="AR766" s="17">
        <f>data_survey!BD765</f>
        <v>2</v>
      </c>
      <c r="AS766" s="17">
        <f>data_survey!BE765</f>
        <v>4</v>
      </c>
      <c r="AT766" s="17">
        <f>data_survey!BF765</f>
        <v>4</v>
      </c>
      <c r="AU766" s="17">
        <f>data_survey!BG765</f>
        <v>3</v>
      </c>
      <c r="AV766" s="17">
        <f>data_survey!BH765</f>
        <v>2</v>
      </c>
      <c r="AW766" s="17">
        <f>data_survey!BI765</f>
        <v>2</v>
      </c>
      <c r="AX766" s="17">
        <f>data_survey!AP765</f>
        <v>2</v>
      </c>
      <c r="AY766" s="17">
        <f>data_survey!AQ765</f>
        <v>3</v>
      </c>
      <c r="AZ766" s="17">
        <f>data_survey!AR765</f>
        <v>4</v>
      </c>
      <c r="BA766" s="17">
        <f>data_survey!AS765</f>
        <v>4</v>
      </c>
      <c r="BB766" s="17">
        <f>data_survey!AT765</f>
        <v>4</v>
      </c>
      <c r="BC766" s="17">
        <f>data_survey!AU765</f>
        <v>4</v>
      </c>
      <c r="BD766" s="17">
        <f>data_survey!AV765</f>
        <v>4</v>
      </c>
      <c r="BE766" s="17">
        <f>data_survey!AW765</f>
        <v>3</v>
      </c>
      <c r="BF766" s="17">
        <f>data_survey!AX765</f>
        <v>2</v>
      </c>
      <c r="BG766" s="17"/>
    </row>
    <row r="767">
      <c r="A767" s="17">
        <f>if(data_survey!C766="Nam", 0, 1)</f>
        <v>1</v>
      </c>
      <c r="B767" s="17">
        <f>IFERROR(__xludf.DUMMYFUNCTION("LET(
  t, LOWER(TRIM(data_survey!E766)),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67" s="17">
        <f>IFERROR(__xludf.DUMMYFUNCTION("LET(
  t, LOWER(TRIM(data_survey!G766)),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767" s="17">
        <f>IFERROR(__xludf.DUMMYFUNCTION("LET(
  text, LOWER(data_survey!I766),
  IFERROR(
    IFS(
      REGEXMATCH(text,""ở cùng gia đình|ở trọ cùng gia đình""), 0,
      REGEXMATCH(text,""thuê trọ""), 1,
      REGEXMATCH(text,""ở ktx""), 2,
      REGEXMATCH(text,""có nhà tại khu vực đang học|c"&amp;"ó nhà|ở riêng tại chung cư""), 3,
      REGEXMATCH(text,""ở nhà người quen""), 4
    ),
  -1)
)"),0.0)</f>
        <v>0</v>
      </c>
      <c r="E767" s="17">
        <f>IFERROR(__xludf.DUMMYFUNCTION("LET(
  t, LOWER(TRIM(data_survey!K766)),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67" s="17">
        <f>IFERROR(__xludf.DUMMYFUNCTION("LET(
  t, LOWER(TRIM(data_survey!M766)),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67" s="17">
        <f>if(data_survey!O766="Có", 1, 0)</f>
        <v>1</v>
      </c>
      <c r="H767" s="17">
        <f>if(data_survey!R766="", 0, data_survey!R766)</f>
        <v>3</v>
      </c>
      <c r="I767" s="17">
        <f>data_survey!W766</f>
        <v>40</v>
      </c>
      <c r="J767" s="17">
        <f>if(data_survey!AF766="Không áp lực", 0, if(data_survey!AF766="Có chút áp lực", 1, if(data_survey!AF766="Áp lực nhiều", 2, 3)))</f>
        <v>1</v>
      </c>
      <c r="K767" s="17">
        <f>SWITCH(data_survey!AG766,
 "Không ảnh hưởng",0,
 "Có chút ảnh hưởng",1,
 "Ảnh hưởng nhiều",2,
 "Ảnh hưởng rất nhiều",3)</f>
        <v>2</v>
      </c>
      <c r="L767" s="17">
        <f>SWITCH(data_survey!AD766,
 "Không",0,
 "Có một chút",1,
 "Rất lo lắng",2)</f>
        <v>2</v>
      </c>
      <c r="M767" s="17">
        <f>SWITCH(data_survey!AE766,
 "Không",0,
 "Có một chút",1,
 "Nhiều",2)</f>
        <v>0</v>
      </c>
      <c r="N767" s="17">
        <f>data_survey!BV766</f>
        <v>2</v>
      </c>
      <c r="O767" s="17">
        <f>SWITCH(data_survey!BY766,
 "Không",0,
 "Có",1,
 "Nhiều",2)</f>
        <v>0</v>
      </c>
      <c r="P767" s="17">
        <f>if(data_survey!BW766="Không", 0, 1)</f>
        <v>0</v>
      </c>
      <c r="Q767" s="17">
        <f>IF(OR(
ISNUMBER(SEARCH("cha",data_survey!BX766)),
ISNUMBER(SEARCH("mẹ",data_survey!BX766)),
ISNUMBER(SEARCH("ba mẹ",data_survey!BX766)),
ISNUMBER(SEARCH("bame",data_survey!BX766)),
ISNUMBER(SEARCH("gia đình",data_survey!BX766)),
ISNUMBER(SEARCH("chị",data_survey!BX766)),
ISNUMBER(SEARCH("anh",data_survey!BX766)),
ISNUMBER(SEARCH("ông bà",data_survey!BX766)),
ISNUMBER(SEARCH("giám hộ",data_survey!BX766))
),1,
IF(OR(
ISNUMBER(SEARCH("bản thân",data_survey!BX766)),
ISNUMBER(SEARCH("tự mình",data_survey!BX766)),
ISNUMBER(SEARCH("tự bản thân",data_survey!BX766)),
ISNUMBER(SEARCH("tiền đi làm",data_survey!BX766)),
ISNUMBER(SEARCH("nghiên cứu khoa học",data_survey!BX766)),
ISNUMBER(SEARCH("một nửa lo",data_survey!BX766))
),2,
IF(OR(
ISNUMBER(SEARCH("học bổng",data_survey!BX766)),
ISNUMBER(SEARCH("giảm học phí",data_survey!BX766)),
ISNUMBER(SEARCH("không cần HP",data_survey!BX766)),
ISNUMBER(SEARCH("sư phạm",data_survey!BX766))
),3,4)))</f>
        <v>4</v>
      </c>
      <c r="R767" s="17">
        <f>data_survey!AN766</f>
        <v>1</v>
      </c>
      <c r="S767" s="17">
        <f>data_survey!AJ766</f>
        <v>0</v>
      </c>
      <c r="T767" s="17">
        <f>data_survey!AJ766</f>
        <v>0</v>
      </c>
      <c r="U767" s="17">
        <f>data_survey!CI766</f>
        <v>1</v>
      </c>
      <c r="V767" s="17">
        <f>data_survey!CG766</f>
        <v>0</v>
      </c>
      <c r="W767" s="17">
        <f>data_survey!CE766</f>
        <v>1</v>
      </c>
      <c r="X767" s="17">
        <f>data_survey!CC766</f>
        <v>1</v>
      </c>
      <c r="Y767" s="17">
        <f>data_survey!CA766</f>
        <v>1</v>
      </c>
      <c r="Z767" s="17">
        <f>data_survey!BN766</f>
        <v>2</v>
      </c>
      <c r="AA767" s="17">
        <f>data_survey!BP766</f>
        <v>0</v>
      </c>
      <c r="AB767" s="17">
        <f>data_survey!BQ766</f>
        <v>1</v>
      </c>
      <c r="AC767" s="17">
        <f>data_survey!BT766</f>
        <v>0</v>
      </c>
      <c r="AD767" s="17">
        <f>data_survey!CU766</f>
        <v>0</v>
      </c>
      <c r="AE767" s="17">
        <f>data_survey!CV766</f>
        <v>0</v>
      </c>
      <c r="AF767" s="17">
        <f>data_survey!CW766</f>
        <v>0</v>
      </c>
      <c r="AG767" s="17">
        <f>data_survey!CO766</f>
        <v>1</v>
      </c>
      <c r="AH767" s="17">
        <f>data_survey!DA766</f>
        <v>0</v>
      </c>
      <c r="AI767" s="17">
        <f>data_survey!DC766</f>
        <v>0</v>
      </c>
      <c r="AJ767" s="17">
        <f>data_survey!DQ766</f>
        <v>0</v>
      </c>
      <c r="AK767" s="17">
        <f>data_survey!DF766</f>
        <v>0</v>
      </c>
      <c r="AL767" s="17">
        <f>if(AK767=1, data_survey!DN766, 0)</f>
        <v>0</v>
      </c>
      <c r="AM767" s="17">
        <f>data_survey!CM766</f>
        <v>1.5</v>
      </c>
      <c r="AN767" s="17">
        <f>data_survey!DH766</f>
        <v>0</v>
      </c>
      <c r="AO767" s="17">
        <f>data_survey!DJ766</f>
        <v>0</v>
      </c>
      <c r="AP767" s="17">
        <f>data_survey!DL766</f>
        <v>0</v>
      </c>
      <c r="AQ767" s="17">
        <f>data_survey!BC766</f>
        <v>3</v>
      </c>
      <c r="AR767" s="17">
        <f>data_survey!BD766</f>
        <v>3</v>
      </c>
      <c r="AS767" s="17">
        <f>data_survey!BE766</f>
        <v>3</v>
      </c>
      <c r="AT767" s="17">
        <f>data_survey!BF766</f>
        <v>2</v>
      </c>
      <c r="AU767" s="17">
        <f>data_survey!BG766</f>
        <v>3</v>
      </c>
      <c r="AV767" s="17">
        <f>data_survey!BH766</f>
        <v>2</v>
      </c>
      <c r="AW767" s="17">
        <f>data_survey!BI766</f>
        <v>2</v>
      </c>
      <c r="AX767" s="17">
        <f>data_survey!AP766</f>
        <v>2</v>
      </c>
      <c r="AY767" s="17">
        <f>data_survey!AQ766</f>
        <v>2</v>
      </c>
      <c r="AZ767" s="17">
        <f>data_survey!AR766</f>
        <v>3</v>
      </c>
      <c r="BA767" s="17">
        <f>data_survey!AS766</f>
        <v>1</v>
      </c>
      <c r="BB767" s="17">
        <f>data_survey!AT766</f>
        <v>1</v>
      </c>
      <c r="BC767" s="17">
        <f>data_survey!AU766</f>
        <v>1</v>
      </c>
      <c r="BD767" s="17">
        <f>data_survey!AV766</f>
        <v>3</v>
      </c>
      <c r="BE767" s="17">
        <f>data_survey!AW766</f>
        <v>1</v>
      </c>
      <c r="BF767" s="17">
        <f>data_survey!AX766</f>
        <v>1</v>
      </c>
      <c r="BG767" s="17"/>
    </row>
    <row r="768">
      <c r="A768" s="17">
        <f>if(data_survey!C767="Nam", 0, 1)</f>
        <v>1</v>
      </c>
      <c r="B768" s="17">
        <f>IFERROR(__xludf.DUMMYFUNCTION("LET(
  t, LOWER(TRIM(data_survey!E767)),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768" s="17">
        <f>IFERROR(__xludf.DUMMYFUNCTION("LET(
  t, LOWER(TRIM(data_survey!G767)),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68" s="17">
        <f>IFERROR(__xludf.DUMMYFUNCTION("LET(
  text, LOWER(data_survey!I767),
  IFERROR(
    IFS(
      REGEXMATCH(text,""ở cùng gia đình|ở trọ cùng gia đình""), 0,
      REGEXMATCH(text,""thuê trọ""), 1,
      REGEXMATCH(text,""ở ktx""), 2,
      REGEXMATCH(text,""có nhà tại khu vực đang học|c"&amp;"ó nhà|ở riêng tại chung cư""), 3,
      REGEXMATCH(text,""ở nhà người quen""), 4
    ),
  -1)
)"),0.0)</f>
        <v>0</v>
      </c>
      <c r="E768" s="17">
        <f>IFERROR(__xludf.DUMMYFUNCTION("LET(
  t, LOWER(TRIM(data_survey!K767)),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68" s="17">
        <f>IFERROR(__xludf.DUMMYFUNCTION("LET(
  t, LOWER(TRIM(data_survey!M767)),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)"),0.0)</f>
        <v>0</v>
      </c>
      <c r="G768" s="17">
        <f>if(data_survey!O767="Có", 1, 0)</f>
        <v>0</v>
      </c>
      <c r="H768" s="17">
        <f>if(data_survey!R767="", 0, data_survey!R767)</f>
        <v>0</v>
      </c>
      <c r="I768" s="17">
        <f>data_survey!W767</f>
        <v>0</v>
      </c>
      <c r="J768" s="17">
        <f>if(data_survey!AF767="Không áp lực", 0, if(data_survey!AF767="Có chút áp lực", 1, if(data_survey!AF767="Áp lực nhiều", 2, 3)))</f>
        <v>1</v>
      </c>
      <c r="K768" s="17">
        <f>SWITCH(data_survey!AG767,
 "Không ảnh hưởng",0,
 "Có chút ảnh hưởng",1,
 "Ảnh hưởng nhiều",2,
 "Ảnh hưởng rất nhiều",3)</f>
        <v>0</v>
      </c>
      <c r="L768" s="17">
        <f>SWITCH(data_survey!AD767,
 "Không",0,
 "Có một chút",1,
 "Rất lo lắng",2)</f>
        <v>1</v>
      </c>
      <c r="M768" s="17">
        <f>SWITCH(data_survey!AE767,
 "Không",0,
 "Có một chút",1,
 "Nhiều",2)</f>
        <v>0</v>
      </c>
      <c r="N768" s="17">
        <f>data_survey!BV767</f>
        <v>3</v>
      </c>
      <c r="O768" s="17">
        <f>SWITCH(data_survey!BY767,
 "Không",0,
 "Có",1,
 "Nhiều",2)</f>
        <v>0</v>
      </c>
      <c r="P768" s="17">
        <f>if(data_survey!BW767="Không", 0, 1)</f>
        <v>1</v>
      </c>
      <c r="Q768" s="17">
        <f>IF(OR(
ISNUMBER(SEARCH("cha",data_survey!BX767)),
ISNUMBER(SEARCH("mẹ",data_survey!BX767)),
ISNUMBER(SEARCH("ba mẹ",data_survey!BX767)),
ISNUMBER(SEARCH("bame",data_survey!BX767)),
ISNUMBER(SEARCH("gia đình",data_survey!BX767)),
ISNUMBER(SEARCH("chị",data_survey!BX767)),
ISNUMBER(SEARCH("anh",data_survey!BX767)),
ISNUMBER(SEARCH("ông bà",data_survey!BX767)),
ISNUMBER(SEARCH("giám hộ",data_survey!BX767))
),1,
IF(OR(
ISNUMBER(SEARCH("bản thân",data_survey!BX767)),
ISNUMBER(SEARCH("tự mình",data_survey!BX767)),
ISNUMBER(SEARCH("tự bản thân",data_survey!BX767)),
ISNUMBER(SEARCH("tiền đi làm",data_survey!BX767)),
ISNUMBER(SEARCH("nghiên cứu khoa học",data_survey!BX767)),
ISNUMBER(SEARCH("một nửa lo",data_survey!BX767))
),2,
IF(OR(
ISNUMBER(SEARCH("học bổng",data_survey!BX767)),
ISNUMBER(SEARCH("giảm học phí",data_survey!BX767)),
ISNUMBER(SEARCH("không cần HP",data_survey!BX767)),
ISNUMBER(SEARCH("sư phạm",data_survey!BX767))
),3,4)))</f>
        <v>3</v>
      </c>
      <c r="R768" s="17">
        <f>data_survey!AN767</f>
        <v>0</v>
      </c>
      <c r="S768" s="17">
        <f>data_survey!AJ767</f>
        <v>0</v>
      </c>
      <c r="T768" s="17">
        <f>data_survey!AJ767</f>
        <v>0</v>
      </c>
      <c r="U768" s="17">
        <f>data_survey!CI767</f>
        <v>0</v>
      </c>
      <c r="V768" s="17">
        <f>data_survey!CG767</f>
        <v>0</v>
      </c>
      <c r="W768" s="17">
        <f>data_survey!CE767</f>
        <v>0</v>
      </c>
      <c r="X768" s="17">
        <f>data_survey!CC767</f>
        <v>0</v>
      </c>
      <c r="Y768" s="17">
        <f>data_survey!CA767</f>
        <v>0</v>
      </c>
      <c r="Z768" s="17">
        <f>data_survey!BN767</f>
        <v>3</v>
      </c>
      <c r="AA768" s="17">
        <f>data_survey!BP767</f>
        <v>0</v>
      </c>
      <c r="AB768" s="17">
        <f>data_survey!BQ767</f>
        <v>5</v>
      </c>
      <c r="AC768" s="17">
        <f>data_survey!BT767</f>
        <v>0</v>
      </c>
      <c r="AD768" s="17">
        <f>data_survey!CU767</f>
        <v>0</v>
      </c>
      <c r="AE768" s="17">
        <f>data_survey!CV767</f>
        <v>1</v>
      </c>
      <c r="AF768" s="17">
        <f>data_survey!CW767</f>
        <v>0</v>
      </c>
      <c r="AG768" s="17">
        <f>data_survey!CO767</f>
        <v>0</v>
      </c>
      <c r="AH768" s="17">
        <f>data_survey!DA767</f>
        <v>1</v>
      </c>
      <c r="AI768" s="17">
        <f>data_survey!DC767</f>
        <v>1</v>
      </c>
      <c r="AJ768" s="17">
        <f>data_survey!DQ767</f>
        <v>1</v>
      </c>
      <c r="AK768" s="17">
        <f>data_survey!DF767</f>
        <v>0</v>
      </c>
      <c r="AL768" s="17">
        <f>if(AK768=1, data_survey!DN767, 0)</f>
        <v>0</v>
      </c>
      <c r="AM768" s="17">
        <f>data_survey!CM767</f>
        <v>3.5</v>
      </c>
      <c r="AN768" s="17">
        <f>data_survey!DH767</f>
        <v>1</v>
      </c>
      <c r="AO768" s="17">
        <f>data_survey!DJ767</f>
        <v>1</v>
      </c>
      <c r="AP768" s="17">
        <f>data_survey!DL767</f>
        <v>1</v>
      </c>
      <c r="AQ768" s="17">
        <f>data_survey!BC767</f>
        <v>3</v>
      </c>
      <c r="AR768" s="17">
        <f>data_survey!BD767</f>
        <v>3</v>
      </c>
      <c r="AS768" s="17">
        <f>data_survey!BE767</f>
        <v>3</v>
      </c>
      <c r="AT768" s="17">
        <f>data_survey!BF767</f>
        <v>3</v>
      </c>
      <c r="AU768" s="17">
        <f>data_survey!BG767</f>
        <v>2</v>
      </c>
      <c r="AV768" s="17">
        <f>data_survey!BH767</f>
        <v>2</v>
      </c>
      <c r="AW768" s="17">
        <f>data_survey!BI767</f>
        <v>2</v>
      </c>
      <c r="AX768" s="17">
        <f>data_survey!AP767</f>
        <v>4</v>
      </c>
      <c r="AY768" s="17">
        <f>data_survey!AQ767</f>
        <v>4</v>
      </c>
      <c r="AZ768" s="17">
        <f>data_survey!AR767</f>
        <v>3</v>
      </c>
      <c r="BA768" s="17">
        <f>data_survey!AS767</f>
        <v>3</v>
      </c>
      <c r="BB768" s="17">
        <f>data_survey!AT767</f>
        <v>3</v>
      </c>
      <c r="BC768" s="17">
        <f>data_survey!AU767</f>
        <v>3</v>
      </c>
      <c r="BD768" s="17">
        <f>data_survey!AV767</f>
        <v>1</v>
      </c>
      <c r="BE768" s="17">
        <f>data_survey!AW767</f>
        <v>1</v>
      </c>
      <c r="BF768" s="17">
        <f>data_survey!AX767</f>
        <v>3</v>
      </c>
      <c r="BG768" s="17"/>
    </row>
    <row r="769">
      <c r="A769" s="17">
        <f>if(data_survey!C768="Nam", 0, 1)</f>
        <v>0</v>
      </c>
      <c r="B769" s="17">
        <f>IFERROR(__xludf.DUMMYFUNCTION("LET(
  t, LOWER(TRIM(data_survey!E768)),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69" s="17">
        <f>IFERROR(__xludf.DUMMYFUNCTION("LET(
  t, LOWER(TRIM(data_survey!G768)),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69" s="17">
        <f>IFERROR(__xludf.DUMMYFUNCTION("LET(
  text, LOWER(data_survey!I768),
  IFERROR(
    IFS(
      REGEXMATCH(text,""ở cùng gia đình|ở trọ cùng gia đình""), 0,
      REGEXMATCH(text,""thuê trọ""), 1,
      REGEXMATCH(text,""ở ktx""), 2,
      REGEXMATCH(text,""có nhà tại khu vực đang học|c"&amp;"ó nhà|ở riêng tại chung cư""), 3,
      REGEXMATCH(text,""ở nhà người quen""), 4
    ),
  -1)
)"),3.0)</f>
        <v>3</v>
      </c>
      <c r="E769" s="17">
        <f>IFERROR(__xludf.DUMMYFUNCTION("LET(
  t, LOWER(TRIM(data_survey!K768)),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69" s="17">
        <f>IFERROR(__xludf.DUMMYFUNCTION("LET(
  t, LOWER(TRIM(data_survey!M768)),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69" s="17">
        <f>if(data_survey!O768="Có", 1, 0)</f>
        <v>0</v>
      </c>
      <c r="H769" s="17">
        <f>if(data_survey!R768="", 0, data_survey!R768)</f>
        <v>0</v>
      </c>
      <c r="I769" s="17">
        <f>data_survey!W768</f>
        <v>0</v>
      </c>
      <c r="J769" s="17">
        <f>if(data_survey!AF768="Không áp lực", 0, if(data_survey!AF768="Có chút áp lực", 1, if(data_survey!AF768="Áp lực nhiều", 2, 3)))</f>
        <v>2</v>
      </c>
      <c r="K769" s="17">
        <f>SWITCH(data_survey!AG768,
 "Không ảnh hưởng",0,
 "Có chút ảnh hưởng",1,
 "Ảnh hưởng nhiều",2,
 "Ảnh hưởng rất nhiều",3)</f>
        <v>2</v>
      </c>
      <c r="L769" s="17">
        <f>SWITCH(data_survey!AD768,
 "Không",0,
 "Có một chút",1,
 "Rất lo lắng",2)</f>
        <v>2</v>
      </c>
      <c r="M769" s="17">
        <f>SWITCH(data_survey!AE768,
 "Không",0,
 "Có một chút",1,
 "Nhiều",2)</f>
        <v>2</v>
      </c>
      <c r="N769" s="17">
        <f>data_survey!BV768</f>
        <v>3</v>
      </c>
      <c r="O769" s="17">
        <f>SWITCH(data_survey!BY768,
 "Không",0,
 "Có",1,
 "Nhiều",2)</f>
        <v>1</v>
      </c>
      <c r="P769" s="17">
        <f>if(data_survey!BW768="Không", 0, 1)</f>
        <v>1</v>
      </c>
      <c r="Q769" s="17">
        <f>IF(OR(
ISNUMBER(SEARCH("cha",data_survey!BX768)),
ISNUMBER(SEARCH("mẹ",data_survey!BX768)),
ISNUMBER(SEARCH("ba mẹ",data_survey!BX768)),
ISNUMBER(SEARCH("bame",data_survey!BX768)),
ISNUMBER(SEARCH("gia đình",data_survey!BX768)),
ISNUMBER(SEARCH("chị",data_survey!BX768)),
ISNUMBER(SEARCH("anh",data_survey!BX768)),
ISNUMBER(SEARCH("ông bà",data_survey!BX768)),
ISNUMBER(SEARCH("giám hộ",data_survey!BX768))
),1,
IF(OR(
ISNUMBER(SEARCH("bản thân",data_survey!BX768)),
ISNUMBER(SEARCH("tự mình",data_survey!BX768)),
ISNUMBER(SEARCH("tự bản thân",data_survey!BX768)),
ISNUMBER(SEARCH("tiền đi làm",data_survey!BX768)),
ISNUMBER(SEARCH("nghiên cứu khoa học",data_survey!BX768)),
ISNUMBER(SEARCH("một nửa lo",data_survey!BX768))
),2,
IF(OR(
ISNUMBER(SEARCH("học bổng",data_survey!BX768)),
ISNUMBER(SEARCH("giảm học phí",data_survey!BX768)),
ISNUMBER(SEARCH("không cần HP",data_survey!BX768)),
ISNUMBER(SEARCH("sư phạm",data_survey!BX768))
),3,4)))</f>
        <v>1</v>
      </c>
      <c r="R769" s="17">
        <f>data_survey!AN768</f>
        <v>0</v>
      </c>
      <c r="S769" s="17">
        <f>data_survey!AJ768</f>
        <v>1</v>
      </c>
      <c r="T769" s="17">
        <f>data_survey!AJ768</f>
        <v>1</v>
      </c>
      <c r="U769" s="17">
        <f>data_survey!CI768</f>
        <v>0</v>
      </c>
      <c r="V769" s="17">
        <f>data_survey!CG768</f>
        <v>1</v>
      </c>
      <c r="W769" s="17">
        <f>data_survey!CE768</f>
        <v>0</v>
      </c>
      <c r="X769" s="17">
        <f>data_survey!CC768</f>
        <v>1</v>
      </c>
      <c r="Y769" s="17">
        <f>data_survey!CA768</f>
        <v>1</v>
      </c>
      <c r="Z769" s="17">
        <f>data_survey!BN768</f>
        <v>1</v>
      </c>
      <c r="AA769" s="17">
        <f>data_survey!BP768</f>
        <v>0</v>
      </c>
      <c r="AB769" s="17">
        <f>data_survey!BQ768</f>
        <v>1</v>
      </c>
      <c r="AC769" s="17">
        <f>data_survey!BT768</f>
        <v>1</v>
      </c>
      <c r="AD769" s="17">
        <f>data_survey!CU768</f>
        <v>1</v>
      </c>
      <c r="AE769" s="17">
        <f>data_survey!CV768</f>
        <v>1</v>
      </c>
      <c r="AF769" s="17">
        <f>data_survey!CW768</f>
        <v>0</v>
      </c>
      <c r="AG769" s="17">
        <f>data_survey!CO768</f>
        <v>0</v>
      </c>
      <c r="AH769" s="17">
        <f>data_survey!DA768</f>
        <v>0</v>
      </c>
      <c r="AI769" s="17">
        <f>data_survey!DC768</f>
        <v>0</v>
      </c>
      <c r="AJ769" s="17">
        <f>data_survey!DQ768</f>
        <v>0</v>
      </c>
      <c r="AK769" s="17">
        <f>data_survey!DF768</f>
        <v>1</v>
      </c>
      <c r="AL769" s="17">
        <f>if(AK769=1, data_survey!DN768, 0)</f>
        <v>3.5</v>
      </c>
      <c r="AM769" s="17">
        <f>data_survey!CM768</f>
        <v>3.5</v>
      </c>
      <c r="AN769" s="17">
        <f>data_survey!DH768</f>
        <v>0</v>
      </c>
      <c r="AO769" s="17">
        <f>data_survey!DJ768</f>
        <v>1</v>
      </c>
      <c r="AP769" s="17">
        <f>data_survey!DL768</f>
        <v>3</v>
      </c>
      <c r="AQ769" s="17">
        <f>data_survey!BC768</f>
        <v>2</v>
      </c>
      <c r="AR769" s="17">
        <f>data_survey!BD768</f>
        <v>4</v>
      </c>
      <c r="AS769" s="17">
        <f>data_survey!BE768</f>
        <v>3</v>
      </c>
      <c r="AT769" s="17">
        <f>data_survey!BF768</f>
        <v>3</v>
      </c>
      <c r="AU769" s="17">
        <f>data_survey!BG768</f>
        <v>2</v>
      </c>
      <c r="AV769" s="17">
        <f>data_survey!BH768</f>
        <v>1</v>
      </c>
      <c r="AW769" s="17">
        <f>data_survey!BI768</f>
        <v>1</v>
      </c>
      <c r="AX769" s="17">
        <f>data_survey!AP768</f>
        <v>3</v>
      </c>
      <c r="AY769" s="17">
        <f>data_survey!AQ768</f>
        <v>3</v>
      </c>
      <c r="AZ769" s="17">
        <f>data_survey!AR768</f>
        <v>4</v>
      </c>
      <c r="BA769" s="17">
        <f>data_survey!AS768</f>
        <v>3</v>
      </c>
      <c r="BB769" s="17">
        <f>data_survey!AT768</f>
        <v>4</v>
      </c>
      <c r="BC769" s="17">
        <f>data_survey!AU768</f>
        <v>2</v>
      </c>
      <c r="BD769" s="17">
        <f>data_survey!AV768</f>
        <v>1</v>
      </c>
      <c r="BE769" s="17">
        <f>data_survey!AW768</f>
        <v>1</v>
      </c>
      <c r="BF769" s="17">
        <f>data_survey!AX768</f>
        <v>1</v>
      </c>
      <c r="BG769" s="17"/>
    </row>
    <row r="770">
      <c r="A770" s="17">
        <f>if(data_survey!C769="Nam", 0, 1)</f>
        <v>1</v>
      </c>
      <c r="B770" s="17">
        <f>IFERROR(__xludf.DUMMYFUNCTION("LET(
  t, LOWER(TRIM(data_survey!E769)),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70" s="17">
        <f>IFERROR(__xludf.DUMMYFUNCTION("LET(
  t, LOWER(TRIM(data_survey!G769)),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770" s="17">
        <f>IFERROR(__xludf.DUMMYFUNCTION("LET(
  text, LOWER(data_survey!I769),
  IFERROR(
    IFS(
      REGEXMATCH(text,""ở cùng gia đình|ở trọ cùng gia đình""), 0,
      REGEXMATCH(text,""thuê trọ""), 1,
      REGEXMATCH(text,""ở ktx""), 2,
      REGEXMATCH(text,""có nhà tại khu vực đang học|c"&amp;"ó nhà|ở riêng tại chung cư""), 3,
      REGEXMATCH(text,""ở nhà người quen""), 4
    ),
  -1)
)"),0.0)</f>
        <v>0</v>
      </c>
      <c r="E770" s="17">
        <f>IFERROR(__xludf.DUMMYFUNCTION("LET(
  t, LOWER(TRIM(data_survey!K769)),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70" s="17">
        <f>IFERROR(__xludf.DUMMYFUNCTION("LET(
  t, LOWER(TRIM(data_survey!M769)),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70" s="17">
        <f>if(data_survey!O769="Có", 1, 0)</f>
        <v>0</v>
      </c>
      <c r="H770" s="17">
        <f>if(data_survey!R769="", 0, data_survey!R769)</f>
        <v>0</v>
      </c>
      <c r="I770" s="17">
        <f>data_survey!W769</f>
        <v>0</v>
      </c>
      <c r="J770" s="17">
        <f>if(data_survey!AF769="Không áp lực", 0, if(data_survey!AF769="Có chút áp lực", 1, if(data_survey!AF769="Áp lực nhiều", 2, 3)))</f>
        <v>3</v>
      </c>
      <c r="K770" s="17">
        <f>SWITCH(data_survey!AG769,
 "Không ảnh hưởng",0,
 "Có chút ảnh hưởng",1,
 "Ảnh hưởng nhiều",2,
 "Ảnh hưởng rất nhiều",3)</f>
        <v>3</v>
      </c>
      <c r="L770" s="17">
        <f>SWITCH(data_survey!AD769,
 "Không",0,
 "Có một chút",1,
 "Rất lo lắng",2)</f>
        <v>2</v>
      </c>
      <c r="M770" s="17">
        <f>SWITCH(data_survey!AE769,
 "Không",0,
 "Có một chút",1,
 "Nhiều",2)</f>
        <v>0</v>
      </c>
      <c r="N770" s="17">
        <f>data_survey!BV769</f>
        <v>3</v>
      </c>
      <c r="O770" s="17">
        <f>SWITCH(data_survey!BY769,
 "Không",0,
 "Có",1,
 "Nhiều",2)</f>
        <v>1</v>
      </c>
      <c r="P770" s="17">
        <f>if(data_survey!BW769="Không", 0, 1)</f>
        <v>1</v>
      </c>
      <c r="Q770" s="17">
        <f>IF(OR(
ISNUMBER(SEARCH("cha",data_survey!BX769)),
ISNUMBER(SEARCH("mẹ",data_survey!BX769)),
ISNUMBER(SEARCH("ba mẹ",data_survey!BX769)),
ISNUMBER(SEARCH("bame",data_survey!BX769)),
ISNUMBER(SEARCH("gia đình",data_survey!BX769)),
ISNUMBER(SEARCH("chị",data_survey!BX769)),
ISNUMBER(SEARCH("anh",data_survey!BX769)),
ISNUMBER(SEARCH("ông bà",data_survey!BX769)),
ISNUMBER(SEARCH("giám hộ",data_survey!BX769))
),1,
IF(OR(
ISNUMBER(SEARCH("bản thân",data_survey!BX769)),
ISNUMBER(SEARCH("tự mình",data_survey!BX769)),
ISNUMBER(SEARCH("tự bản thân",data_survey!BX769)),
ISNUMBER(SEARCH("tiền đi làm",data_survey!BX769)),
ISNUMBER(SEARCH("nghiên cứu khoa học",data_survey!BX769)),
ISNUMBER(SEARCH("một nửa lo",data_survey!BX769))
),2,
IF(OR(
ISNUMBER(SEARCH("học bổng",data_survey!BX769)),
ISNUMBER(SEARCH("giảm học phí",data_survey!BX769)),
ISNUMBER(SEARCH("không cần HP",data_survey!BX769)),
ISNUMBER(SEARCH("sư phạm",data_survey!BX769))
),3,4)))</f>
        <v>1</v>
      </c>
      <c r="R770" s="17">
        <f>data_survey!AN769</f>
        <v>0</v>
      </c>
      <c r="S770" s="17">
        <f>data_survey!AJ769</f>
        <v>0</v>
      </c>
      <c r="T770" s="17">
        <f>data_survey!AJ769</f>
        <v>0</v>
      </c>
      <c r="U770" s="17">
        <f>data_survey!CI769</f>
        <v>1</v>
      </c>
      <c r="V770" s="17">
        <f>data_survey!CG769</f>
        <v>0</v>
      </c>
      <c r="W770" s="17">
        <f>data_survey!CE769</f>
        <v>0</v>
      </c>
      <c r="X770" s="17">
        <f>data_survey!CC769</f>
        <v>1</v>
      </c>
      <c r="Y770" s="17">
        <f>data_survey!CA769</f>
        <v>2</v>
      </c>
      <c r="Z770" s="17">
        <f>data_survey!BN769</f>
        <v>4</v>
      </c>
      <c r="AA770" s="17">
        <f>data_survey!BP769</f>
        <v>1</v>
      </c>
      <c r="AB770" s="17">
        <f>data_survey!BQ769</f>
        <v>2</v>
      </c>
      <c r="AC770" s="17">
        <f>data_survey!BT769</f>
        <v>0</v>
      </c>
      <c r="AD770" s="17">
        <f>data_survey!CU769</f>
        <v>0</v>
      </c>
      <c r="AE770" s="17">
        <f>data_survey!CV769</f>
        <v>1</v>
      </c>
      <c r="AF770" s="17">
        <f>data_survey!CW769</f>
        <v>0</v>
      </c>
      <c r="AG770" s="17">
        <f>data_survey!CO769</f>
        <v>0</v>
      </c>
      <c r="AH770" s="17">
        <f>data_survey!DA769</f>
        <v>0</v>
      </c>
      <c r="AI770" s="17">
        <f>data_survey!DC769</f>
        <v>0</v>
      </c>
      <c r="AJ770" s="17">
        <f>data_survey!DQ769</f>
        <v>0</v>
      </c>
      <c r="AK770" s="17">
        <f>data_survey!DF769</f>
        <v>0</v>
      </c>
      <c r="AL770" s="17">
        <f>if(AK770=1, data_survey!DN769, 0)</f>
        <v>0</v>
      </c>
      <c r="AM770" s="17">
        <f>data_survey!CM769</f>
        <v>6</v>
      </c>
      <c r="AN770" s="17">
        <f>data_survey!DH769</f>
        <v>0</v>
      </c>
      <c r="AO770" s="17">
        <f>data_survey!DJ769</f>
        <v>0</v>
      </c>
      <c r="AP770" s="17">
        <f>data_survey!DL769</f>
        <v>0</v>
      </c>
      <c r="AQ770" s="17">
        <f>data_survey!BC769</f>
        <v>2</v>
      </c>
      <c r="AR770" s="17">
        <f>data_survey!BD769</f>
        <v>2</v>
      </c>
      <c r="AS770" s="17">
        <f>data_survey!BE769</f>
        <v>2</v>
      </c>
      <c r="AT770" s="17">
        <f>data_survey!BF769</f>
        <v>3</v>
      </c>
      <c r="AU770" s="17">
        <f>data_survey!BG769</f>
        <v>3</v>
      </c>
      <c r="AV770" s="17">
        <f>data_survey!BH769</f>
        <v>2</v>
      </c>
      <c r="AW770" s="17">
        <f>data_survey!BI769</f>
        <v>3</v>
      </c>
      <c r="AX770" s="17">
        <f>data_survey!AP769</f>
        <v>2</v>
      </c>
      <c r="AY770" s="17">
        <f>data_survey!AQ769</f>
        <v>3</v>
      </c>
      <c r="AZ770" s="17">
        <f>data_survey!AR769</f>
        <v>3</v>
      </c>
      <c r="BA770" s="17">
        <f>data_survey!AS769</f>
        <v>3</v>
      </c>
      <c r="BB770" s="17">
        <f>data_survey!AT769</f>
        <v>2</v>
      </c>
      <c r="BC770" s="17">
        <f>data_survey!AU769</f>
        <v>4</v>
      </c>
      <c r="BD770" s="17">
        <f>data_survey!AV769</f>
        <v>4</v>
      </c>
      <c r="BE770" s="17">
        <f>data_survey!AW769</f>
        <v>2</v>
      </c>
      <c r="BF770" s="17">
        <f>data_survey!AX769</f>
        <v>1</v>
      </c>
      <c r="BG770" s="17"/>
    </row>
    <row r="771">
      <c r="A771" s="17">
        <f>if(data_survey!C770="Nam", 0, 1)</f>
        <v>1</v>
      </c>
      <c r="B771" s="17">
        <f>IFERROR(__xludf.DUMMYFUNCTION("LET(
  t, LOWER(TRIM(data_survey!E770)),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71" s="17">
        <f>IFERROR(__xludf.DUMMYFUNCTION("LET(
  t, LOWER(TRIM(data_survey!G770)),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771" s="17">
        <f>IFERROR(__xludf.DUMMYFUNCTION("LET(
  text, LOWER(data_survey!I770),
  IFERROR(
    IFS(
      REGEXMATCH(text,""ở cùng gia đình|ở trọ cùng gia đình""), 0,
      REGEXMATCH(text,""thuê trọ""), 1,
      REGEXMATCH(text,""ở ktx""), 2,
      REGEXMATCH(text,""có nhà tại khu vực đang học|c"&amp;"ó nhà|ở riêng tại chung cư""), 3,
      REGEXMATCH(text,""ở nhà người quen""), 4
    ),
  -1)
)"),1.0)</f>
        <v>1</v>
      </c>
      <c r="E771" s="17">
        <f>IFERROR(__xludf.DUMMYFUNCTION("LET(
  t, LOWER(TRIM(data_survey!K770)),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71" s="17">
        <f>IFERROR(__xludf.DUMMYFUNCTION("LET(
  t, LOWER(TRIM(data_survey!M770)),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)"),0.0)</f>
        <v>0</v>
      </c>
      <c r="G771" s="17">
        <f>if(data_survey!O770="Có", 1, 0)</f>
        <v>0</v>
      </c>
      <c r="H771" s="17">
        <f>if(data_survey!R770="", 0, data_survey!R770)</f>
        <v>0</v>
      </c>
      <c r="I771" s="17">
        <f>data_survey!W770</f>
        <v>0</v>
      </c>
      <c r="J771" s="17">
        <f>if(data_survey!AF770="Không áp lực", 0, if(data_survey!AF770="Có chút áp lực", 1, if(data_survey!AF770="Áp lực nhiều", 2, 3)))</f>
        <v>3</v>
      </c>
      <c r="K771" s="17">
        <f>SWITCH(data_survey!AG770,
 "Không ảnh hưởng",0,
 "Có chút ảnh hưởng",1,
 "Ảnh hưởng nhiều",2,
 "Ảnh hưởng rất nhiều",3)</f>
        <v>3</v>
      </c>
      <c r="L771" s="17">
        <f>SWITCH(data_survey!AD770,
 "Không",0,
 "Có một chút",1,
 "Rất lo lắng",2)</f>
        <v>2</v>
      </c>
      <c r="M771" s="17">
        <f>SWITCH(data_survey!AE770,
 "Không",0,
 "Có một chút",1,
 "Nhiều",2)</f>
        <v>1</v>
      </c>
      <c r="N771" s="17">
        <f>data_survey!BV770</f>
        <v>3</v>
      </c>
      <c r="O771" s="17">
        <f>SWITCH(data_survey!BY770,
 "Không",0,
 "Có",1,
 "Nhiều",2)</f>
        <v>1</v>
      </c>
      <c r="P771" s="17">
        <f>if(data_survey!BW770="Không", 0, 1)</f>
        <v>1</v>
      </c>
      <c r="Q771" s="17">
        <f>IF(OR(
ISNUMBER(SEARCH("cha",data_survey!BX770)),
ISNUMBER(SEARCH("mẹ",data_survey!BX770)),
ISNUMBER(SEARCH("ba mẹ",data_survey!BX770)),
ISNUMBER(SEARCH("bame",data_survey!BX770)),
ISNUMBER(SEARCH("gia đình",data_survey!BX770)),
ISNUMBER(SEARCH("chị",data_survey!BX770)),
ISNUMBER(SEARCH("anh",data_survey!BX770)),
ISNUMBER(SEARCH("ông bà",data_survey!BX770)),
ISNUMBER(SEARCH("giám hộ",data_survey!BX770))
),1,
IF(OR(
ISNUMBER(SEARCH("bản thân",data_survey!BX770)),
ISNUMBER(SEARCH("tự mình",data_survey!BX770)),
ISNUMBER(SEARCH("tự bản thân",data_survey!BX770)),
ISNUMBER(SEARCH("tiền đi làm",data_survey!BX770)),
ISNUMBER(SEARCH("nghiên cứu khoa học",data_survey!BX770)),
ISNUMBER(SEARCH("một nửa lo",data_survey!BX770))
),2,
IF(OR(
ISNUMBER(SEARCH("học bổng",data_survey!BX770)),
ISNUMBER(SEARCH("giảm học phí",data_survey!BX770)),
ISNUMBER(SEARCH("không cần HP",data_survey!BX770)),
ISNUMBER(SEARCH("sư phạm",data_survey!BX770))
),3,4)))</f>
        <v>1</v>
      </c>
      <c r="R771" s="17">
        <f>data_survey!AN770</f>
        <v>1</v>
      </c>
      <c r="S771" s="17">
        <f>data_survey!AJ770</f>
        <v>1</v>
      </c>
      <c r="T771" s="17">
        <f>data_survey!AJ770</f>
        <v>1</v>
      </c>
      <c r="U771" s="17">
        <f>data_survey!CI770</f>
        <v>2</v>
      </c>
      <c r="V771" s="17">
        <f>data_survey!CG770</f>
        <v>0</v>
      </c>
      <c r="W771" s="17">
        <f>data_survey!CE770</f>
        <v>1</v>
      </c>
      <c r="X771" s="17">
        <f>data_survey!CC770</f>
        <v>1</v>
      </c>
      <c r="Y771" s="17">
        <f>data_survey!CA770</f>
        <v>1</v>
      </c>
      <c r="Z771" s="17">
        <f>data_survey!BN770</f>
        <v>5</v>
      </c>
      <c r="AA771" s="17">
        <f>data_survey!BP770</f>
        <v>0</v>
      </c>
      <c r="AB771" s="17">
        <f>data_survey!BQ770</f>
        <v>4</v>
      </c>
      <c r="AC771" s="17">
        <f>data_survey!BT770</f>
        <v>1</v>
      </c>
      <c r="AD771" s="17">
        <f>data_survey!CU770</f>
        <v>0</v>
      </c>
      <c r="AE771" s="17">
        <f>data_survey!CV770</f>
        <v>1</v>
      </c>
      <c r="AF771" s="17">
        <f>data_survey!CW770</f>
        <v>0</v>
      </c>
      <c r="AG771" s="17">
        <f>data_survey!CO770</f>
        <v>0</v>
      </c>
      <c r="AH771" s="17">
        <f>data_survey!DA770</f>
        <v>0</v>
      </c>
      <c r="AI771" s="17">
        <f>data_survey!DC770</f>
        <v>0</v>
      </c>
      <c r="AJ771" s="17">
        <f>data_survey!DQ770</f>
        <v>0</v>
      </c>
      <c r="AK771" s="17">
        <f>data_survey!DF770</f>
        <v>0</v>
      </c>
      <c r="AL771" s="17">
        <f>if(AK771=1, data_survey!DN770, 0)</f>
        <v>0</v>
      </c>
      <c r="AM771" s="17">
        <f>data_survey!CM770</f>
        <v>3.5</v>
      </c>
      <c r="AN771" s="17">
        <f>data_survey!DH770</f>
        <v>0</v>
      </c>
      <c r="AO771" s="17">
        <f>data_survey!DJ770</f>
        <v>0</v>
      </c>
      <c r="AP771" s="17">
        <f>data_survey!DL770</f>
        <v>0</v>
      </c>
      <c r="AQ771" s="17">
        <f>data_survey!BC770</f>
        <v>4</v>
      </c>
      <c r="AR771" s="17">
        <f>data_survey!BD770</f>
        <v>4</v>
      </c>
      <c r="AS771" s="17">
        <f>data_survey!BE770</f>
        <v>4</v>
      </c>
      <c r="AT771" s="17">
        <f>data_survey!BF770</f>
        <v>3</v>
      </c>
      <c r="AU771" s="17">
        <f>data_survey!BG770</f>
        <v>3</v>
      </c>
      <c r="AV771" s="17">
        <f>data_survey!BH770</f>
        <v>1</v>
      </c>
      <c r="AW771" s="17">
        <f>data_survey!BI770</f>
        <v>4</v>
      </c>
      <c r="AX771" s="17">
        <f>data_survey!AP770</f>
        <v>3</v>
      </c>
      <c r="AY771" s="17">
        <f>data_survey!AQ770</f>
        <v>3</v>
      </c>
      <c r="AZ771" s="17">
        <f>data_survey!AR770</f>
        <v>2</v>
      </c>
      <c r="BA771" s="17">
        <f>data_survey!AS770</f>
        <v>3</v>
      </c>
      <c r="BB771" s="17">
        <f>data_survey!AT770</f>
        <v>3</v>
      </c>
      <c r="BC771" s="17">
        <f>data_survey!AU770</f>
        <v>2</v>
      </c>
      <c r="BD771" s="17">
        <f>data_survey!AV770</f>
        <v>3</v>
      </c>
      <c r="BE771" s="17">
        <f>data_survey!AW770</f>
        <v>1</v>
      </c>
      <c r="BF771" s="17">
        <f>data_survey!AX770</f>
        <v>1</v>
      </c>
      <c r="BG771" s="17"/>
    </row>
    <row r="772">
      <c r="A772" s="17">
        <f>if(data_survey!C771="Nam", 0, 1)</f>
        <v>1</v>
      </c>
      <c r="B772" s="17">
        <f>IFERROR(__xludf.DUMMYFUNCTION("LET(
  t, LOWER(TRIM(data_survey!E771)),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72" s="17">
        <f>IFERROR(__xludf.DUMMYFUNCTION("LET(
  t, LOWER(TRIM(data_survey!G771)),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72" s="17">
        <f>IFERROR(__xludf.DUMMYFUNCTION("LET(
  text, LOWER(data_survey!I771),
  IFERROR(
    IFS(
      REGEXMATCH(text,""ở cùng gia đình|ở trọ cùng gia đình""), 0,
      REGEXMATCH(text,""thuê trọ""), 1,
      REGEXMATCH(text,""ở ktx""), 2,
      REGEXMATCH(text,""có nhà tại khu vực đang học|c"&amp;"ó nhà|ở riêng tại chung cư""), 3,
      REGEXMATCH(text,""ở nhà người quen""), 4
    ),
  -1)
)"),4.0)</f>
        <v>4</v>
      </c>
      <c r="E772" s="17">
        <f>IFERROR(__xludf.DUMMYFUNCTION("LET(
  t, LOWER(TRIM(data_survey!K771)),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72" s="17">
        <f>IFERROR(__xludf.DUMMYFUNCTION("LET(
  t, LOWER(TRIM(data_survey!M771)),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72" s="17">
        <f>if(data_survey!O771="Có", 1, 0)</f>
        <v>0</v>
      </c>
      <c r="H772" s="17">
        <f>if(data_survey!R771="", 0, data_survey!R771)</f>
        <v>0</v>
      </c>
      <c r="I772" s="17">
        <f>data_survey!W771</f>
        <v>0</v>
      </c>
      <c r="J772" s="17">
        <f>if(data_survey!AF771="Không áp lực", 0, if(data_survey!AF771="Có chút áp lực", 1, if(data_survey!AF771="Áp lực nhiều", 2, 3)))</f>
        <v>1</v>
      </c>
      <c r="K772" s="17">
        <f>SWITCH(data_survey!AG771,
 "Không ảnh hưởng",0,
 "Có chút ảnh hưởng",1,
 "Ảnh hưởng nhiều",2,
 "Ảnh hưởng rất nhiều",3)</f>
        <v>1</v>
      </c>
      <c r="L772" s="17">
        <f>SWITCH(data_survey!AD771,
 "Không",0,
 "Có một chút",1,
 "Rất lo lắng",2)</f>
        <v>2</v>
      </c>
      <c r="M772" s="17">
        <f>SWITCH(data_survey!AE771,
 "Không",0,
 "Có một chút",1,
 "Nhiều",2)</f>
        <v>1</v>
      </c>
      <c r="N772" s="17">
        <f>data_survey!BV771</f>
        <v>4</v>
      </c>
      <c r="O772" s="17">
        <f>SWITCH(data_survey!BY771,
 "Không",0,
 "Có",1,
 "Nhiều",2)</f>
        <v>0</v>
      </c>
      <c r="P772" s="17">
        <f>if(data_survey!BW771="Không", 0, 1)</f>
        <v>1</v>
      </c>
      <c r="Q772" s="17">
        <f>IF(OR(
ISNUMBER(SEARCH("cha",data_survey!BX771)),
ISNUMBER(SEARCH("mẹ",data_survey!BX771)),
ISNUMBER(SEARCH("ba mẹ",data_survey!BX771)),
ISNUMBER(SEARCH("bame",data_survey!BX771)),
ISNUMBER(SEARCH("gia đình",data_survey!BX771)),
ISNUMBER(SEARCH("chị",data_survey!BX771)),
ISNUMBER(SEARCH("anh",data_survey!BX771)),
ISNUMBER(SEARCH("ông bà",data_survey!BX771)),
ISNUMBER(SEARCH("giám hộ",data_survey!BX771))
),1,
IF(OR(
ISNUMBER(SEARCH("bản thân",data_survey!BX771)),
ISNUMBER(SEARCH("tự mình",data_survey!BX771)),
ISNUMBER(SEARCH("tự bản thân",data_survey!BX771)),
ISNUMBER(SEARCH("tiền đi làm",data_survey!BX771)),
ISNUMBER(SEARCH("nghiên cứu khoa học",data_survey!BX771)),
ISNUMBER(SEARCH("một nửa lo",data_survey!BX771))
),2,
IF(OR(
ISNUMBER(SEARCH("học bổng",data_survey!BX771)),
ISNUMBER(SEARCH("giảm học phí",data_survey!BX771)),
ISNUMBER(SEARCH("không cần HP",data_survey!BX771)),
ISNUMBER(SEARCH("sư phạm",data_survey!BX771))
),3,4)))</f>
        <v>1</v>
      </c>
      <c r="R772" s="17">
        <f>data_survey!AN771</f>
        <v>0</v>
      </c>
      <c r="S772" s="17">
        <f>data_survey!AJ771</f>
        <v>0</v>
      </c>
      <c r="T772" s="17">
        <f>data_survey!AJ771</f>
        <v>0</v>
      </c>
      <c r="U772" s="17">
        <f>data_survey!CI771</f>
        <v>0</v>
      </c>
      <c r="V772" s="17">
        <f>data_survey!CG771</f>
        <v>0</v>
      </c>
      <c r="W772" s="17">
        <f>data_survey!CE771</f>
        <v>0</v>
      </c>
      <c r="X772" s="17">
        <f>data_survey!CC771</f>
        <v>0</v>
      </c>
      <c r="Y772" s="17">
        <f>data_survey!CA771</f>
        <v>0</v>
      </c>
      <c r="Z772" s="17">
        <f>data_survey!BN771</f>
        <v>3</v>
      </c>
      <c r="AA772" s="17">
        <f>data_survey!BP771</f>
        <v>0</v>
      </c>
      <c r="AB772" s="17">
        <f>data_survey!BQ771</f>
        <v>1</v>
      </c>
      <c r="AC772" s="17">
        <f>data_survey!BT771</f>
        <v>0</v>
      </c>
      <c r="AD772" s="17">
        <f>data_survey!CU771</f>
        <v>0</v>
      </c>
      <c r="AE772" s="17">
        <f>data_survey!CV771</f>
        <v>0</v>
      </c>
      <c r="AF772" s="17">
        <f>data_survey!CW771</f>
        <v>0</v>
      </c>
      <c r="AG772" s="17">
        <f>data_survey!CO771</f>
        <v>0</v>
      </c>
      <c r="AH772" s="17">
        <f>data_survey!DA771</f>
        <v>0</v>
      </c>
      <c r="AI772" s="17">
        <f>data_survey!DC771</f>
        <v>0</v>
      </c>
      <c r="AJ772" s="17">
        <f>data_survey!DQ771</f>
        <v>0</v>
      </c>
      <c r="AK772" s="17">
        <f>data_survey!DF771</f>
        <v>1</v>
      </c>
      <c r="AL772" s="17">
        <f>if(AK772=1, data_survey!DN771, 0)</f>
        <v>0.5</v>
      </c>
      <c r="AM772" s="17">
        <f>data_survey!CM771</f>
        <v>3.5</v>
      </c>
      <c r="AN772" s="17">
        <f>data_survey!DH771</f>
        <v>0</v>
      </c>
      <c r="AO772" s="17">
        <f>data_survey!DJ771</f>
        <v>0</v>
      </c>
      <c r="AP772" s="17">
        <f>data_survey!DL771</f>
        <v>0</v>
      </c>
      <c r="AQ772" s="17">
        <f>data_survey!BC771</f>
        <v>2</v>
      </c>
      <c r="AR772" s="17">
        <f>data_survey!BD771</f>
        <v>2</v>
      </c>
      <c r="AS772" s="17">
        <f>data_survey!BE771</f>
        <v>2</v>
      </c>
      <c r="AT772" s="17">
        <f>data_survey!BF771</f>
        <v>2</v>
      </c>
      <c r="AU772" s="17">
        <f>data_survey!BG771</f>
        <v>2</v>
      </c>
      <c r="AV772" s="17">
        <f>data_survey!BH771</f>
        <v>2</v>
      </c>
      <c r="AW772" s="17">
        <f>data_survey!BI771</f>
        <v>3</v>
      </c>
      <c r="AX772" s="17">
        <f>data_survey!AP771</f>
        <v>2</v>
      </c>
      <c r="AY772" s="17">
        <f>data_survey!AQ771</f>
        <v>2</v>
      </c>
      <c r="AZ772" s="17">
        <f>data_survey!AR771</f>
        <v>2</v>
      </c>
      <c r="BA772" s="17">
        <f>data_survey!AS771</f>
        <v>2</v>
      </c>
      <c r="BB772" s="17">
        <f>data_survey!AT771</f>
        <v>2</v>
      </c>
      <c r="BC772" s="17">
        <f>data_survey!AU771</f>
        <v>2</v>
      </c>
      <c r="BD772" s="17">
        <f>data_survey!AV771</f>
        <v>2</v>
      </c>
      <c r="BE772" s="17">
        <f>data_survey!AW771</f>
        <v>1</v>
      </c>
      <c r="BF772" s="17">
        <f>data_survey!AX771</f>
        <v>1</v>
      </c>
      <c r="BG772" s="17"/>
    </row>
    <row r="773">
      <c r="A773" s="17">
        <f>if(data_survey!C772="Nam", 0, 1)</f>
        <v>0</v>
      </c>
      <c r="B773" s="17">
        <f>IFERROR(__xludf.DUMMYFUNCTION("LET(
  t, LOWER(TRIM(data_survey!E772)),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73" s="17">
        <f>IFERROR(__xludf.DUMMYFUNCTION("LET(
  t, LOWER(TRIM(data_survey!G772)),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73" s="17">
        <f>IFERROR(__xludf.DUMMYFUNCTION("LET(
  text, LOWER(data_survey!I772),
  IFERROR(
    IFS(
      REGEXMATCH(text,""ở cùng gia đình|ở trọ cùng gia đình""), 0,
      REGEXMATCH(text,""thuê trọ""), 1,
      REGEXMATCH(text,""ở ktx""), 2,
      REGEXMATCH(text,""có nhà tại khu vực đang học|c"&amp;"ó nhà|ở riêng tại chung cư""), 3,
      REGEXMATCH(text,""ở nhà người quen""), 4
    ),
  -1)
)"),3.0)</f>
        <v>3</v>
      </c>
      <c r="E773" s="17">
        <f>IFERROR(__xludf.DUMMYFUNCTION("LET(
  t, LOWER(TRIM(data_survey!K772)),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73" s="17">
        <f>IFERROR(__xludf.DUMMYFUNCTION("LET(
  t, LOWER(TRIM(data_survey!M772)),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73" s="17">
        <f>if(data_survey!O772="Có", 1, 0)</f>
        <v>0</v>
      </c>
      <c r="H773" s="17">
        <f>if(data_survey!R772="", 0, data_survey!R772)</f>
        <v>0</v>
      </c>
      <c r="I773" s="17">
        <f>data_survey!W772</f>
        <v>0</v>
      </c>
      <c r="J773" s="17">
        <f>if(data_survey!AF772="Không áp lực", 0, if(data_survey!AF772="Có chút áp lực", 1, if(data_survey!AF772="Áp lực nhiều", 2, 3)))</f>
        <v>1</v>
      </c>
      <c r="K773" s="17">
        <f>SWITCH(data_survey!AG772,
 "Không ảnh hưởng",0,
 "Có chút ảnh hưởng",1,
 "Ảnh hưởng nhiều",2,
 "Ảnh hưởng rất nhiều",3)</f>
        <v>1</v>
      </c>
      <c r="L773" s="17">
        <f>SWITCH(data_survey!AD772,
 "Không",0,
 "Có một chút",1,
 "Rất lo lắng",2)</f>
        <v>1</v>
      </c>
      <c r="M773" s="17">
        <f>SWITCH(data_survey!AE772,
 "Không",0,
 "Có một chút",1,
 "Nhiều",2)</f>
        <v>0</v>
      </c>
      <c r="N773" s="17">
        <f>data_survey!BV772</f>
        <v>3</v>
      </c>
      <c r="O773" s="17">
        <f>SWITCH(data_survey!BY772,
 "Không",0,
 "Có",1,
 "Nhiều",2)</f>
        <v>0</v>
      </c>
      <c r="P773" s="17">
        <f>if(data_survey!BW772="Không", 0, 1)</f>
        <v>0</v>
      </c>
      <c r="Q773" s="17">
        <f>IF(OR(
ISNUMBER(SEARCH("cha",data_survey!BX772)),
ISNUMBER(SEARCH("mẹ",data_survey!BX772)),
ISNUMBER(SEARCH("ba mẹ",data_survey!BX772)),
ISNUMBER(SEARCH("bame",data_survey!BX772)),
ISNUMBER(SEARCH("gia đình",data_survey!BX772)),
ISNUMBER(SEARCH("chị",data_survey!BX772)),
ISNUMBER(SEARCH("anh",data_survey!BX772)),
ISNUMBER(SEARCH("ông bà",data_survey!BX772)),
ISNUMBER(SEARCH("giám hộ",data_survey!BX772))
),1,
IF(OR(
ISNUMBER(SEARCH("bản thân",data_survey!BX772)),
ISNUMBER(SEARCH("tự mình",data_survey!BX772)),
ISNUMBER(SEARCH("tự bản thân",data_survey!BX772)),
ISNUMBER(SEARCH("tiền đi làm",data_survey!BX772)),
ISNUMBER(SEARCH("nghiên cứu khoa học",data_survey!BX772)),
ISNUMBER(SEARCH("một nửa lo",data_survey!BX772))
),2,
IF(OR(
ISNUMBER(SEARCH("học bổng",data_survey!BX772)),
ISNUMBER(SEARCH("giảm học phí",data_survey!BX772)),
ISNUMBER(SEARCH("không cần HP",data_survey!BX772)),
ISNUMBER(SEARCH("sư phạm",data_survey!BX772))
),3,4)))</f>
        <v>1</v>
      </c>
      <c r="R773" s="17">
        <f>data_survey!AN772</f>
        <v>0</v>
      </c>
      <c r="S773" s="17">
        <f>data_survey!AJ772</f>
        <v>0</v>
      </c>
      <c r="T773" s="17">
        <f>data_survey!AJ772</f>
        <v>0</v>
      </c>
      <c r="U773" s="17">
        <f>data_survey!CI772</f>
        <v>0</v>
      </c>
      <c r="V773" s="17">
        <f>data_survey!CG772</f>
        <v>0</v>
      </c>
      <c r="W773" s="17">
        <f>data_survey!CE772</f>
        <v>0</v>
      </c>
      <c r="X773" s="17">
        <f>data_survey!CC772</f>
        <v>0</v>
      </c>
      <c r="Y773" s="17">
        <f>data_survey!CA772</f>
        <v>0</v>
      </c>
      <c r="Z773" s="17">
        <f>data_survey!BN772</f>
        <v>3</v>
      </c>
      <c r="AA773" s="17">
        <f>data_survey!BP772</f>
        <v>0</v>
      </c>
      <c r="AB773" s="17">
        <f>data_survey!BQ772</f>
        <v>2</v>
      </c>
      <c r="AC773" s="17">
        <f>data_survey!BT772</f>
        <v>0</v>
      </c>
      <c r="AD773" s="17">
        <f>data_survey!CU772</f>
        <v>0</v>
      </c>
      <c r="AE773" s="17">
        <f>data_survey!CV772</f>
        <v>0</v>
      </c>
      <c r="AF773" s="17">
        <f>data_survey!CW772</f>
        <v>0</v>
      </c>
      <c r="AG773" s="17">
        <f>data_survey!CO772</f>
        <v>0</v>
      </c>
      <c r="AH773" s="17">
        <f>data_survey!DA772</f>
        <v>0</v>
      </c>
      <c r="AI773" s="17">
        <f>data_survey!DC772</f>
        <v>0</v>
      </c>
      <c r="AJ773" s="17">
        <f>data_survey!DQ772</f>
        <v>0</v>
      </c>
      <c r="AK773" s="17">
        <f>data_survey!DF772</f>
        <v>1</v>
      </c>
      <c r="AL773" s="17">
        <f>if(AK773=1, data_survey!DN772, 0)</f>
        <v>3.5</v>
      </c>
      <c r="AM773" s="17">
        <f>data_survey!CM772</f>
        <v>6</v>
      </c>
      <c r="AN773" s="17">
        <f>data_survey!DH772</f>
        <v>0</v>
      </c>
      <c r="AO773" s="17">
        <f>data_survey!DJ772</f>
        <v>0</v>
      </c>
      <c r="AP773" s="17">
        <f>data_survey!DL772</f>
        <v>0</v>
      </c>
      <c r="AQ773" s="17">
        <f>data_survey!BC772</f>
        <v>2</v>
      </c>
      <c r="AR773" s="17">
        <f>data_survey!BD772</f>
        <v>1</v>
      </c>
      <c r="AS773" s="17">
        <f>data_survey!BE772</f>
        <v>1</v>
      </c>
      <c r="AT773" s="17">
        <f>data_survey!BF772</f>
        <v>1</v>
      </c>
      <c r="AU773" s="17">
        <f>data_survey!BG772</f>
        <v>2</v>
      </c>
      <c r="AV773" s="17">
        <f>data_survey!BH772</f>
        <v>1</v>
      </c>
      <c r="AW773" s="17">
        <f>data_survey!BI772</f>
        <v>1</v>
      </c>
      <c r="AX773" s="17">
        <f>data_survey!AP772</f>
        <v>1</v>
      </c>
      <c r="AY773" s="17">
        <f>data_survey!AQ772</f>
        <v>1</v>
      </c>
      <c r="AZ773" s="17">
        <f>data_survey!AR772</f>
        <v>2</v>
      </c>
      <c r="BA773" s="17">
        <f>data_survey!AS772</f>
        <v>1</v>
      </c>
      <c r="BB773" s="17">
        <f>data_survey!AT772</f>
        <v>1</v>
      </c>
      <c r="BC773" s="17">
        <f>data_survey!AU772</f>
        <v>1</v>
      </c>
      <c r="BD773" s="17">
        <f>data_survey!AV772</f>
        <v>2</v>
      </c>
      <c r="BE773" s="17">
        <f>data_survey!AW772</f>
        <v>1</v>
      </c>
      <c r="BF773" s="17">
        <f>data_survey!AX772</f>
        <v>1</v>
      </c>
      <c r="BG773" s="17"/>
    </row>
    <row r="774">
      <c r="A774" s="17">
        <f>if(data_survey!C773="Nam", 0, 1)</f>
        <v>1</v>
      </c>
      <c r="B774" s="17">
        <f>IFERROR(__xludf.DUMMYFUNCTION("LET(
  t, LOWER(TRIM(data_survey!E773)),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74" s="17">
        <f>IFERROR(__xludf.DUMMYFUNCTION("LET(
  t, LOWER(TRIM(data_survey!G773)),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74" s="17">
        <f>IFERROR(__xludf.DUMMYFUNCTION("LET(
  text, LOWER(data_survey!I773),
  IFERROR(
    IFS(
      REGEXMATCH(text,""ở cùng gia đình|ở trọ cùng gia đình""), 0,
      REGEXMATCH(text,""thuê trọ""), 1,
      REGEXMATCH(text,""ở ktx""), 2,
      REGEXMATCH(text,""có nhà tại khu vực đang học|c"&amp;"ó nhà|ở riêng tại chung cư""), 3,
      REGEXMATCH(text,""ở nhà người quen""), 4
    ),
  -1)
)"),0.0)</f>
        <v>0</v>
      </c>
      <c r="E774" s="17">
        <f>IFERROR(__xludf.DUMMYFUNCTION("LET(
  t, LOWER(TRIM(data_survey!K773)),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74" s="17">
        <f>IFERROR(__xludf.DUMMYFUNCTION("LET(
  t, LOWER(TRIM(data_survey!M773)),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74" s="17">
        <f>if(data_survey!O773="Có", 1, 0)</f>
        <v>0</v>
      </c>
      <c r="H774" s="17">
        <f>if(data_survey!R773="", 0, data_survey!R773)</f>
        <v>0</v>
      </c>
      <c r="I774" s="17">
        <f>data_survey!W773</f>
        <v>0</v>
      </c>
      <c r="J774" s="17">
        <f>if(data_survey!AF773="Không áp lực", 0, if(data_survey!AF773="Có chút áp lực", 1, if(data_survey!AF773="Áp lực nhiều", 2, 3)))</f>
        <v>1</v>
      </c>
      <c r="K774" s="17">
        <f>SWITCH(data_survey!AG773,
 "Không ảnh hưởng",0,
 "Có chút ảnh hưởng",1,
 "Ảnh hưởng nhiều",2,
 "Ảnh hưởng rất nhiều",3)</f>
        <v>2</v>
      </c>
      <c r="L774" s="17">
        <f>SWITCH(data_survey!AD773,
 "Không",0,
 "Có một chút",1,
 "Rất lo lắng",2)</f>
        <v>1</v>
      </c>
      <c r="M774" s="17">
        <f>SWITCH(data_survey!AE773,
 "Không",0,
 "Có một chút",1,
 "Nhiều",2)</f>
        <v>0</v>
      </c>
      <c r="N774" s="17">
        <f>data_survey!BV773</f>
        <v>2</v>
      </c>
      <c r="O774" s="17">
        <f>SWITCH(data_survey!BY773,
 "Không",0,
 "Có",1,
 "Nhiều",2)</f>
        <v>1</v>
      </c>
      <c r="P774" s="17">
        <f>if(data_survey!BW773="Không", 0, 1)</f>
        <v>0</v>
      </c>
      <c r="Q774" s="17">
        <f>IF(OR(
ISNUMBER(SEARCH("cha",data_survey!BX773)),
ISNUMBER(SEARCH("mẹ",data_survey!BX773)),
ISNUMBER(SEARCH("ba mẹ",data_survey!BX773)),
ISNUMBER(SEARCH("bame",data_survey!BX773)),
ISNUMBER(SEARCH("gia đình",data_survey!BX773)),
ISNUMBER(SEARCH("chị",data_survey!BX773)),
ISNUMBER(SEARCH("anh",data_survey!BX773)),
ISNUMBER(SEARCH("ông bà",data_survey!BX773)),
ISNUMBER(SEARCH("giám hộ",data_survey!BX773))
),1,
IF(OR(
ISNUMBER(SEARCH("bản thân",data_survey!BX773)),
ISNUMBER(SEARCH("tự mình",data_survey!BX773)),
ISNUMBER(SEARCH("tự bản thân",data_survey!BX773)),
ISNUMBER(SEARCH("tiền đi làm",data_survey!BX773)),
ISNUMBER(SEARCH("nghiên cứu khoa học",data_survey!BX773)),
ISNUMBER(SEARCH("một nửa lo",data_survey!BX773))
),2,
IF(OR(
ISNUMBER(SEARCH("học bổng",data_survey!BX773)),
ISNUMBER(SEARCH("giảm học phí",data_survey!BX773)),
ISNUMBER(SEARCH("không cần HP",data_survey!BX773)),
ISNUMBER(SEARCH("sư phạm",data_survey!BX773))
),3,4)))</f>
        <v>1</v>
      </c>
      <c r="R774" s="17">
        <f>data_survey!AN773</f>
        <v>0</v>
      </c>
      <c r="S774" s="17">
        <f>data_survey!AJ773</f>
        <v>0</v>
      </c>
      <c r="T774" s="17">
        <f>data_survey!AJ773</f>
        <v>0</v>
      </c>
      <c r="U774" s="17">
        <f>data_survey!CI773</f>
        <v>0</v>
      </c>
      <c r="V774" s="17">
        <f>data_survey!CG773</f>
        <v>0</v>
      </c>
      <c r="W774" s="17">
        <f>data_survey!CE773</f>
        <v>1</v>
      </c>
      <c r="X774" s="17">
        <f>data_survey!CC773</f>
        <v>1</v>
      </c>
      <c r="Y774" s="17">
        <f>data_survey!CA773</f>
        <v>1</v>
      </c>
      <c r="Z774" s="17">
        <f>data_survey!BN773</f>
        <v>3</v>
      </c>
      <c r="AA774" s="17">
        <f>data_survey!BP773</f>
        <v>0</v>
      </c>
      <c r="AB774" s="17">
        <f>data_survey!BQ773</f>
        <v>3</v>
      </c>
      <c r="AC774" s="17">
        <f>data_survey!BT773</f>
        <v>0</v>
      </c>
      <c r="AD774" s="17">
        <f>data_survey!CU773</f>
        <v>0</v>
      </c>
      <c r="AE774" s="17">
        <f>data_survey!CV773</f>
        <v>0</v>
      </c>
      <c r="AF774" s="17">
        <f>data_survey!CW773</f>
        <v>0</v>
      </c>
      <c r="AG774" s="17">
        <f>data_survey!CO773</f>
        <v>1</v>
      </c>
      <c r="AH774" s="17">
        <f>data_survey!DA773</f>
        <v>0</v>
      </c>
      <c r="AI774" s="17">
        <f>data_survey!DC773</f>
        <v>0</v>
      </c>
      <c r="AJ774" s="17">
        <f>data_survey!DQ773</f>
        <v>0</v>
      </c>
      <c r="AK774" s="17">
        <f>data_survey!DF773</f>
        <v>1</v>
      </c>
      <c r="AL774" s="17">
        <f>if(AK774=1, data_survey!DN773, 0)</f>
        <v>1.5</v>
      </c>
      <c r="AM774" s="17">
        <f>data_survey!CM773</f>
        <v>1.5</v>
      </c>
      <c r="AN774" s="17">
        <f>data_survey!DH773</f>
        <v>1</v>
      </c>
      <c r="AO774" s="17">
        <f>data_survey!DJ773</f>
        <v>0</v>
      </c>
      <c r="AP774" s="17">
        <f>data_survey!DL773</f>
        <v>0</v>
      </c>
      <c r="AQ774" s="17">
        <f>data_survey!BC773</f>
        <v>2</v>
      </c>
      <c r="AR774" s="17">
        <f>data_survey!BD773</f>
        <v>1</v>
      </c>
      <c r="AS774" s="17">
        <f>data_survey!BE773</f>
        <v>2</v>
      </c>
      <c r="AT774" s="17">
        <f>data_survey!BF773</f>
        <v>3</v>
      </c>
      <c r="AU774" s="17">
        <f>data_survey!BG773</f>
        <v>1</v>
      </c>
      <c r="AV774" s="17">
        <f>data_survey!BH773</f>
        <v>1</v>
      </c>
      <c r="AW774" s="17">
        <f>data_survey!BI773</f>
        <v>2</v>
      </c>
      <c r="AX774" s="17">
        <f>data_survey!AP773</f>
        <v>2</v>
      </c>
      <c r="AY774" s="17">
        <f>data_survey!AQ773</f>
        <v>1</v>
      </c>
      <c r="AZ774" s="17">
        <f>data_survey!AR773</f>
        <v>2</v>
      </c>
      <c r="BA774" s="17">
        <f>data_survey!AS773</f>
        <v>2</v>
      </c>
      <c r="BB774" s="17">
        <f>data_survey!AT773</f>
        <v>1</v>
      </c>
      <c r="BC774" s="17">
        <f>data_survey!AU773</f>
        <v>2</v>
      </c>
      <c r="BD774" s="17">
        <f>data_survey!AV773</f>
        <v>2</v>
      </c>
      <c r="BE774" s="17">
        <f>data_survey!AW773</f>
        <v>1</v>
      </c>
      <c r="BF774" s="17">
        <f>data_survey!AX773</f>
        <v>1</v>
      </c>
      <c r="BG774" s="17"/>
    </row>
    <row r="775">
      <c r="A775" s="17">
        <f>if(data_survey!C774="Nam", 0, 1)</f>
        <v>0</v>
      </c>
      <c r="B775" s="17">
        <f>IFERROR(__xludf.DUMMYFUNCTION("LET(
  t, LOWER(TRIM(data_survey!E774)),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775" s="17">
        <f>IFERROR(__xludf.DUMMYFUNCTION("LET(
  t, LOWER(TRIM(data_survey!G774)),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75" s="17">
        <f>IFERROR(__xludf.DUMMYFUNCTION("LET(
  text, LOWER(data_survey!I774),
  IFERROR(
    IFS(
      REGEXMATCH(text,""ở cùng gia đình|ở trọ cùng gia đình""), 0,
      REGEXMATCH(text,""thuê trọ""), 1,
      REGEXMATCH(text,""ở ktx""), 2,
      REGEXMATCH(text,""có nhà tại khu vực đang học|c"&amp;"ó nhà|ở riêng tại chung cư""), 3,
      REGEXMATCH(text,""ở nhà người quen""), 4
    ),
  -1)
)"),0.0)</f>
        <v>0</v>
      </c>
      <c r="E775" s="17">
        <f>IFERROR(__xludf.DUMMYFUNCTION("LET(
  t, LOWER(TRIM(data_survey!K774)),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75" s="17">
        <f>IFERROR(__xludf.DUMMYFUNCTION("LET(
  t, LOWER(TRIM(data_survey!M774)),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75" s="17">
        <f>if(data_survey!O774="Có", 1, 0)</f>
        <v>1</v>
      </c>
      <c r="H775" s="17">
        <f>if(data_survey!R774="", 0, data_survey!R774)</f>
        <v>1</v>
      </c>
      <c r="I775" s="17">
        <f>data_survey!W774</f>
        <v>20</v>
      </c>
      <c r="J775" s="17">
        <f>if(data_survey!AF774="Không áp lực", 0, if(data_survey!AF774="Có chút áp lực", 1, if(data_survey!AF774="Áp lực nhiều", 2, 3)))</f>
        <v>2</v>
      </c>
      <c r="K775" s="17">
        <f>SWITCH(data_survey!AG774,
 "Không ảnh hưởng",0,
 "Có chút ảnh hưởng",1,
 "Ảnh hưởng nhiều",2,
 "Ảnh hưởng rất nhiều",3)</f>
        <v>2</v>
      </c>
      <c r="L775" s="17">
        <f>SWITCH(data_survey!AD774,
 "Không",0,
 "Có một chút",1,
 "Rất lo lắng",2)</f>
        <v>2</v>
      </c>
      <c r="M775" s="17">
        <f>SWITCH(data_survey!AE774,
 "Không",0,
 "Có một chút",1,
 "Nhiều",2)</f>
        <v>1</v>
      </c>
      <c r="N775" s="17">
        <f>data_survey!BV774</f>
        <v>2</v>
      </c>
      <c r="O775" s="17">
        <f>SWITCH(data_survey!BY774,
 "Không",0,
 "Có",1,
 "Nhiều",2)</f>
        <v>1</v>
      </c>
      <c r="P775" s="17">
        <f>if(data_survey!BW774="Không", 0, 1)</f>
        <v>1</v>
      </c>
      <c r="Q775" s="17">
        <f>IF(OR(
ISNUMBER(SEARCH("cha",data_survey!BX774)),
ISNUMBER(SEARCH("mẹ",data_survey!BX774)),
ISNUMBER(SEARCH("ba mẹ",data_survey!BX774)),
ISNUMBER(SEARCH("bame",data_survey!BX774)),
ISNUMBER(SEARCH("gia đình",data_survey!BX774)),
ISNUMBER(SEARCH("chị",data_survey!BX774)),
ISNUMBER(SEARCH("anh",data_survey!BX774)),
ISNUMBER(SEARCH("ông bà",data_survey!BX774)),
ISNUMBER(SEARCH("giám hộ",data_survey!BX774))
),1,
IF(OR(
ISNUMBER(SEARCH("bản thân",data_survey!BX774)),
ISNUMBER(SEARCH("tự mình",data_survey!BX774)),
ISNUMBER(SEARCH("tự bản thân",data_survey!BX774)),
ISNUMBER(SEARCH("tiền đi làm",data_survey!BX774)),
ISNUMBER(SEARCH("nghiên cứu khoa học",data_survey!BX774)),
ISNUMBER(SEARCH("một nửa lo",data_survey!BX774))
),2,
IF(OR(
ISNUMBER(SEARCH("học bổng",data_survey!BX774)),
ISNUMBER(SEARCH("giảm học phí",data_survey!BX774)),
ISNUMBER(SEARCH("không cần HP",data_survey!BX774)),
ISNUMBER(SEARCH("sư phạm",data_survey!BX774))
),3,4)))</f>
        <v>1</v>
      </c>
      <c r="R775" s="17">
        <f>data_survey!AN774</f>
        <v>0</v>
      </c>
      <c r="S775" s="17">
        <f>data_survey!AJ774</f>
        <v>2</v>
      </c>
      <c r="T775" s="17">
        <f>data_survey!AJ774</f>
        <v>2</v>
      </c>
      <c r="U775" s="17">
        <f>data_survey!CI774</f>
        <v>1</v>
      </c>
      <c r="V775" s="17">
        <f>data_survey!CG774</f>
        <v>0</v>
      </c>
      <c r="W775" s="17">
        <f>data_survey!CE774</f>
        <v>1</v>
      </c>
      <c r="X775" s="17">
        <f>data_survey!CC774</f>
        <v>1</v>
      </c>
      <c r="Y775" s="17">
        <f>data_survey!CA774</f>
        <v>1</v>
      </c>
      <c r="Z775" s="17">
        <f>data_survey!BN774</f>
        <v>3</v>
      </c>
      <c r="AA775" s="17">
        <f>data_survey!BP774</f>
        <v>0</v>
      </c>
      <c r="AB775" s="17">
        <f>data_survey!BQ774</f>
        <v>1</v>
      </c>
      <c r="AC775" s="17">
        <f>data_survey!BT774</f>
        <v>0</v>
      </c>
      <c r="AD775" s="17">
        <f>data_survey!CU774</f>
        <v>1</v>
      </c>
      <c r="AE775" s="17">
        <f>data_survey!CV774</f>
        <v>0</v>
      </c>
      <c r="AF775" s="17">
        <f>data_survey!CW774</f>
        <v>0</v>
      </c>
      <c r="AG775" s="17">
        <f>data_survey!CO774</f>
        <v>0</v>
      </c>
      <c r="AH775" s="17">
        <f>data_survey!DA774</f>
        <v>0</v>
      </c>
      <c r="AI775" s="17">
        <f>data_survey!DC774</f>
        <v>1</v>
      </c>
      <c r="AJ775" s="17">
        <f>data_survey!DQ774</f>
        <v>0</v>
      </c>
      <c r="AK775" s="17">
        <f>data_survey!DF774</f>
        <v>1</v>
      </c>
      <c r="AL775" s="17">
        <f>if(AK775=1, data_survey!DN774, 0)</f>
        <v>2.5</v>
      </c>
      <c r="AM775" s="17">
        <f>data_survey!CM774</f>
        <v>3.5</v>
      </c>
      <c r="AN775" s="17">
        <f>data_survey!DH774</f>
        <v>0</v>
      </c>
      <c r="AO775" s="17">
        <f>data_survey!DJ774</f>
        <v>0</v>
      </c>
      <c r="AP775" s="17">
        <f>data_survey!DL774</f>
        <v>0</v>
      </c>
      <c r="AQ775" s="17">
        <f>data_survey!BC774</f>
        <v>2</v>
      </c>
      <c r="AR775" s="17">
        <f>data_survey!BD774</f>
        <v>2</v>
      </c>
      <c r="AS775" s="17">
        <f>data_survey!BE774</f>
        <v>2</v>
      </c>
      <c r="AT775" s="17">
        <f>data_survey!BF774</f>
        <v>2</v>
      </c>
      <c r="AU775" s="17">
        <f>data_survey!BG774</f>
        <v>2</v>
      </c>
      <c r="AV775" s="17">
        <f>data_survey!BH774</f>
        <v>1</v>
      </c>
      <c r="AW775" s="17">
        <f>data_survey!BI774</f>
        <v>2</v>
      </c>
      <c r="AX775" s="17">
        <f>data_survey!AP774</f>
        <v>2</v>
      </c>
      <c r="AY775" s="17">
        <f>data_survey!AQ774</f>
        <v>2</v>
      </c>
      <c r="AZ775" s="17">
        <f>data_survey!AR774</f>
        <v>3</v>
      </c>
      <c r="BA775" s="17">
        <f>data_survey!AS774</f>
        <v>3</v>
      </c>
      <c r="BB775" s="17">
        <f>data_survey!AT774</f>
        <v>1</v>
      </c>
      <c r="BC775" s="17">
        <f>data_survey!AU774</f>
        <v>2</v>
      </c>
      <c r="BD775" s="17">
        <f>data_survey!AV774</f>
        <v>3</v>
      </c>
      <c r="BE775" s="17">
        <f>data_survey!AW774</f>
        <v>2</v>
      </c>
      <c r="BF775" s="17">
        <f>data_survey!AX774</f>
        <v>2</v>
      </c>
      <c r="BG775" s="17"/>
    </row>
    <row r="776">
      <c r="A776" s="17">
        <f>if(data_survey!C775="Nam", 0, 1)</f>
        <v>0</v>
      </c>
      <c r="B776" s="17">
        <f>IFERROR(__xludf.DUMMYFUNCTION("LET(
  t, LOWER(TRIM(data_survey!E775)),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776" s="17">
        <f>IFERROR(__xludf.DUMMYFUNCTION("LET(
  t, LOWER(TRIM(data_survey!G775)),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76" s="17">
        <f>IFERROR(__xludf.DUMMYFUNCTION("LET(
  text, LOWER(data_survey!I775),
  IFERROR(
    IFS(
      REGEXMATCH(text,""ở cùng gia đình|ở trọ cùng gia đình""), 0,
      REGEXMATCH(text,""thuê trọ""), 1,
      REGEXMATCH(text,""ở ktx""), 2,
      REGEXMATCH(text,""có nhà tại khu vực đang học|c"&amp;"ó nhà|ở riêng tại chung cư""), 3,
      REGEXMATCH(text,""ở nhà người quen""), 4
    ),
  -1)
)"),1.0)</f>
        <v>1</v>
      </c>
      <c r="E776" s="17">
        <f>IFERROR(__xludf.DUMMYFUNCTION("LET(
  t, LOWER(TRIM(data_survey!K775)),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76" s="17">
        <f>IFERROR(__xludf.DUMMYFUNCTION("LET(
  t, LOWER(TRIM(data_survey!M775)),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76" s="17">
        <f>if(data_survey!O775="Có", 1, 0)</f>
        <v>0</v>
      </c>
      <c r="H776" s="17">
        <f>if(data_survey!R775="", 0, data_survey!R775)</f>
        <v>0</v>
      </c>
      <c r="I776" s="17">
        <f>data_survey!W775</f>
        <v>0</v>
      </c>
      <c r="J776" s="17">
        <f>if(data_survey!AF775="Không áp lực", 0, if(data_survey!AF775="Có chút áp lực", 1, if(data_survey!AF775="Áp lực nhiều", 2, 3)))</f>
        <v>2</v>
      </c>
      <c r="K776" s="17">
        <f>SWITCH(data_survey!AG775,
 "Không ảnh hưởng",0,
 "Có chút ảnh hưởng",1,
 "Ảnh hưởng nhiều",2,
 "Ảnh hưởng rất nhiều",3)</f>
        <v>1</v>
      </c>
      <c r="L776" s="17">
        <f>SWITCH(data_survey!AD775,
 "Không",0,
 "Có một chút",1,
 "Rất lo lắng",2)</f>
        <v>2</v>
      </c>
      <c r="M776" s="17">
        <f>SWITCH(data_survey!AE775,
 "Không",0,
 "Có một chút",1,
 "Nhiều",2)</f>
        <v>1</v>
      </c>
      <c r="N776" s="17">
        <f>data_survey!BV775</f>
        <v>1</v>
      </c>
      <c r="O776" s="17">
        <f>SWITCH(data_survey!BY775,
 "Không",0,
 "Có",1,
 "Nhiều",2)</f>
        <v>1</v>
      </c>
      <c r="P776" s="17">
        <f>if(data_survey!BW775="Không", 0, 1)</f>
        <v>1</v>
      </c>
      <c r="Q776" s="17">
        <f>IF(OR(
ISNUMBER(SEARCH("cha",data_survey!BX775)),
ISNUMBER(SEARCH("mẹ",data_survey!BX775)),
ISNUMBER(SEARCH("ba mẹ",data_survey!BX775)),
ISNUMBER(SEARCH("bame",data_survey!BX775)),
ISNUMBER(SEARCH("gia đình",data_survey!BX775)),
ISNUMBER(SEARCH("chị",data_survey!BX775)),
ISNUMBER(SEARCH("anh",data_survey!BX775)),
ISNUMBER(SEARCH("ông bà",data_survey!BX775)),
ISNUMBER(SEARCH("giám hộ",data_survey!BX775))
),1,
IF(OR(
ISNUMBER(SEARCH("bản thân",data_survey!BX775)),
ISNUMBER(SEARCH("tự mình",data_survey!BX775)),
ISNUMBER(SEARCH("tự bản thân",data_survey!BX775)),
ISNUMBER(SEARCH("tiền đi làm",data_survey!BX775)),
ISNUMBER(SEARCH("nghiên cứu khoa học",data_survey!BX775)),
ISNUMBER(SEARCH("một nửa lo",data_survey!BX775))
),2,
IF(OR(
ISNUMBER(SEARCH("học bổng",data_survey!BX775)),
ISNUMBER(SEARCH("giảm học phí",data_survey!BX775)),
ISNUMBER(SEARCH("không cần HP",data_survey!BX775)),
ISNUMBER(SEARCH("sư phạm",data_survey!BX775))
),3,4)))</f>
        <v>1</v>
      </c>
      <c r="R776" s="17">
        <f>data_survey!AN775</f>
        <v>0</v>
      </c>
      <c r="S776" s="17">
        <f>data_survey!AJ775</f>
        <v>0</v>
      </c>
      <c r="T776" s="17">
        <f>data_survey!AJ775</f>
        <v>0</v>
      </c>
      <c r="U776" s="17">
        <f>data_survey!CI775</f>
        <v>2</v>
      </c>
      <c r="V776" s="17">
        <f>data_survey!CG775</f>
        <v>0</v>
      </c>
      <c r="W776" s="17">
        <f>data_survey!CE775</f>
        <v>2</v>
      </c>
      <c r="X776" s="17">
        <f>data_survey!CC775</f>
        <v>0</v>
      </c>
      <c r="Y776" s="17">
        <f>data_survey!CA775</f>
        <v>0</v>
      </c>
      <c r="Z776" s="17">
        <f>data_survey!BN775</f>
        <v>1</v>
      </c>
      <c r="AA776" s="17">
        <f>data_survey!BP775</f>
        <v>1</v>
      </c>
      <c r="AB776" s="17">
        <f>data_survey!BQ775</f>
        <v>2</v>
      </c>
      <c r="AC776" s="17">
        <f>data_survey!BT775</f>
        <v>0</v>
      </c>
      <c r="AD776" s="17">
        <f>data_survey!CU775</f>
        <v>0</v>
      </c>
      <c r="AE776" s="17">
        <f>data_survey!CV775</f>
        <v>1</v>
      </c>
      <c r="AF776" s="17">
        <f>data_survey!CW775</f>
        <v>0</v>
      </c>
      <c r="AG776" s="17">
        <f>data_survey!CO775</f>
        <v>0</v>
      </c>
      <c r="AH776" s="17">
        <f>data_survey!DA775</f>
        <v>0</v>
      </c>
      <c r="AI776" s="17">
        <f>data_survey!DC775</f>
        <v>1</v>
      </c>
      <c r="AJ776" s="17">
        <f>data_survey!DQ775</f>
        <v>0</v>
      </c>
      <c r="AK776" s="17">
        <f>data_survey!DF775</f>
        <v>0</v>
      </c>
      <c r="AL776" s="17">
        <f>if(AK776=1, data_survey!DN775, 0)</f>
        <v>0</v>
      </c>
      <c r="AM776" s="17">
        <f>data_survey!CM775</f>
        <v>3.5</v>
      </c>
      <c r="AN776" s="17">
        <f>data_survey!DH775</f>
        <v>0</v>
      </c>
      <c r="AO776" s="17">
        <f>data_survey!DJ775</f>
        <v>0</v>
      </c>
      <c r="AP776" s="17">
        <f>data_survey!DL775</f>
        <v>0</v>
      </c>
      <c r="AQ776" s="17">
        <f>data_survey!BC775</f>
        <v>1</v>
      </c>
      <c r="AR776" s="17">
        <f>data_survey!BD775</f>
        <v>1</v>
      </c>
      <c r="AS776" s="17">
        <f>data_survey!BE775</f>
        <v>4</v>
      </c>
      <c r="AT776" s="17">
        <f>data_survey!BF775</f>
        <v>1</v>
      </c>
      <c r="AU776" s="17">
        <f>data_survey!BG775</f>
        <v>1</v>
      </c>
      <c r="AV776" s="17">
        <f>data_survey!BH775</f>
        <v>1</v>
      </c>
      <c r="AW776" s="17">
        <f>data_survey!BI775</f>
        <v>1</v>
      </c>
      <c r="AX776" s="17">
        <f>data_survey!AP775</f>
        <v>3</v>
      </c>
      <c r="AY776" s="17">
        <f>data_survey!AQ775</f>
        <v>4</v>
      </c>
      <c r="AZ776" s="17">
        <f>data_survey!AR775</f>
        <v>4</v>
      </c>
      <c r="BA776" s="17">
        <f>data_survey!AS775</f>
        <v>3</v>
      </c>
      <c r="BB776" s="17">
        <f>data_survey!AT775</f>
        <v>1</v>
      </c>
      <c r="BC776" s="17">
        <f>data_survey!AU775</f>
        <v>4</v>
      </c>
      <c r="BD776" s="17">
        <f>data_survey!AV775</f>
        <v>4</v>
      </c>
      <c r="BE776" s="17">
        <f>data_survey!AW775</f>
        <v>1</v>
      </c>
      <c r="BF776" s="17">
        <f>data_survey!AX775</f>
        <v>3</v>
      </c>
      <c r="BG776" s="17"/>
    </row>
    <row r="777">
      <c r="A777" s="17">
        <f>if(data_survey!C776="Nam", 0, 1)</f>
        <v>0</v>
      </c>
      <c r="B777" s="17">
        <f>IFERROR(__xludf.DUMMYFUNCTION("LET(
  t, LOWER(TRIM(data_survey!E776)),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77" s="17">
        <f>IFERROR(__xludf.DUMMYFUNCTION("LET(
  t, LOWER(TRIM(data_survey!G776)),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77" s="17">
        <f>IFERROR(__xludf.DUMMYFUNCTION("LET(
  text, LOWER(data_survey!I776),
  IFERROR(
    IFS(
      REGEXMATCH(text,""ở cùng gia đình|ở trọ cùng gia đình""), 0,
      REGEXMATCH(text,""thuê trọ""), 1,
      REGEXMATCH(text,""ở ktx""), 2,
      REGEXMATCH(text,""có nhà tại khu vực đang học|c"&amp;"ó nhà|ở riêng tại chung cư""), 3,
      REGEXMATCH(text,""ở nhà người quen""), 4
    ),
  -1)
)"),3.0)</f>
        <v>3</v>
      </c>
      <c r="E777" s="17">
        <f>IFERROR(__xludf.DUMMYFUNCTION("LET(
  t, LOWER(TRIM(data_survey!K776)),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77" s="17">
        <f>IFERROR(__xludf.DUMMYFUNCTION("LET(
  t, LOWER(TRIM(data_survey!M776)),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77" s="17">
        <f>if(data_survey!O776="Có", 1, 0)</f>
        <v>1</v>
      </c>
      <c r="H777" s="17">
        <f>if(data_survey!R776="", 0, data_survey!R776)</f>
        <v>1</v>
      </c>
      <c r="I777" s="17">
        <f>data_survey!W776</f>
        <v>40</v>
      </c>
      <c r="J777" s="17">
        <f>if(data_survey!AF776="Không áp lực", 0, if(data_survey!AF776="Có chút áp lực", 1, if(data_survey!AF776="Áp lực nhiều", 2, 3)))</f>
        <v>2</v>
      </c>
      <c r="K777" s="17">
        <f>SWITCH(data_survey!AG776,
 "Không ảnh hưởng",0,
 "Có chút ảnh hưởng",1,
 "Ảnh hưởng nhiều",2,
 "Ảnh hưởng rất nhiều",3)</f>
        <v>2</v>
      </c>
      <c r="L777" s="17">
        <f>SWITCH(data_survey!AD776,
 "Không",0,
 "Có một chút",1,
 "Rất lo lắng",2)</f>
        <v>2</v>
      </c>
      <c r="M777" s="17">
        <f>SWITCH(data_survey!AE776,
 "Không",0,
 "Có một chút",1,
 "Nhiều",2)</f>
        <v>1</v>
      </c>
      <c r="N777" s="17">
        <f>data_survey!BV776</f>
        <v>4</v>
      </c>
      <c r="O777" s="17">
        <f>SWITCH(data_survey!BY776,
 "Không",0,
 "Có",1,
 "Nhiều",2)</f>
        <v>1</v>
      </c>
      <c r="P777" s="17">
        <f>if(data_survey!BW776="Không", 0, 1)</f>
        <v>1</v>
      </c>
      <c r="Q777" s="17">
        <f>IF(OR(
ISNUMBER(SEARCH("cha",data_survey!BX776)),
ISNUMBER(SEARCH("mẹ",data_survey!BX776)),
ISNUMBER(SEARCH("ba mẹ",data_survey!BX776)),
ISNUMBER(SEARCH("bame",data_survey!BX776)),
ISNUMBER(SEARCH("gia đình",data_survey!BX776)),
ISNUMBER(SEARCH("chị",data_survey!BX776)),
ISNUMBER(SEARCH("anh",data_survey!BX776)),
ISNUMBER(SEARCH("ông bà",data_survey!BX776)),
ISNUMBER(SEARCH("giám hộ",data_survey!BX776))
),1,
IF(OR(
ISNUMBER(SEARCH("bản thân",data_survey!BX776)),
ISNUMBER(SEARCH("tự mình",data_survey!BX776)),
ISNUMBER(SEARCH("tự bản thân",data_survey!BX776)),
ISNUMBER(SEARCH("tiền đi làm",data_survey!BX776)),
ISNUMBER(SEARCH("nghiên cứu khoa học",data_survey!BX776)),
ISNUMBER(SEARCH("một nửa lo",data_survey!BX776))
),2,
IF(OR(
ISNUMBER(SEARCH("học bổng",data_survey!BX776)),
ISNUMBER(SEARCH("giảm học phí",data_survey!BX776)),
ISNUMBER(SEARCH("không cần HP",data_survey!BX776)),
ISNUMBER(SEARCH("sư phạm",data_survey!BX776))
),3,4)))</f>
        <v>1</v>
      </c>
      <c r="R777" s="17">
        <f>data_survey!AN776</f>
        <v>2</v>
      </c>
      <c r="S777" s="17">
        <f>data_survey!AJ776</f>
        <v>3</v>
      </c>
      <c r="T777" s="17">
        <f>data_survey!AJ776</f>
        <v>3</v>
      </c>
      <c r="U777" s="17">
        <f>data_survey!CI776</f>
        <v>2</v>
      </c>
      <c r="V777" s="17">
        <f>data_survey!CG776</f>
        <v>2</v>
      </c>
      <c r="W777" s="17">
        <f>data_survey!CE776</f>
        <v>2</v>
      </c>
      <c r="X777" s="17">
        <f>data_survey!CC776</f>
        <v>1</v>
      </c>
      <c r="Y777" s="17">
        <f>data_survey!CA776</f>
        <v>1</v>
      </c>
      <c r="Z777" s="17">
        <f>data_survey!BN776</f>
        <v>1</v>
      </c>
      <c r="AA777" s="17">
        <f>data_survey!BP776</f>
        <v>0</v>
      </c>
      <c r="AB777" s="17">
        <f>data_survey!BQ776</f>
        <v>2</v>
      </c>
      <c r="AC777" s="17">
        <f>data_survey!BT776</f>
        <v>1</v>
      </c>
      <c r="AD777" s="17">
        <f>data_survey!CU776</f>
        <v>1</v>
      </c>
      <c r="AE777" s="17">
        <f>data_survey!CV776</f>
        <v>1</v>
      </c>
      <c r="AF777" s="17">
        <f>data_survey!CW776</f>
        <v>1</v>
      </c>
      <c r="AG777" s="17">
        <f>data_survey!CO776</f>
        <v>0</v>
      </c>
      <c r="AH777" s="17">
        <f>data_survey!DA776</f>
        <v>0</v>
      </c>
      <c r="AI777" s="17">
        <f>data_survey!DC776</f>
        <v>0</v>
      </c>
      <c r="AJ777" s="17">
        <f>data_survey!DQ776</f>
        <v>0</v>
      </c>
      <c r="AK777" s="17">
        <f>data_survey!DF776</f>
        <v>1</v>
      </c>
      <c r="AL777" s="17">
        <f>if(AK777=1, data_survey!DN776, 0)</f>
        <v>0.5</v>
      </c>
      <c r="AM777" s="17">
        <f>data_survey!CM776</f>
        <v>6</v>
      </c>
      <c r="AN777" s="17">
        <f>data_survey!DH776</f>
        <v>1</v>
      </c>
      <c r="AO777" s="17">
        <f>data_survey!DJ776</f>
        <v>0</v>
      </c>
      <c r="AP777" s="17">
        <f>data_survey!DL776</f>
        <v>1</v>
      </c>
      <c r="AQ777" s="17">
        <f>data_survey!BC776</f>
        <v>3</v>
      </c>
      <c r="AR777" s="17">
        <f>data_survey!BD776</f>
        <v>3</v>
      </c>
      <c r="AS777" s="17">
        <f>data_survey!BE776</f>
        <v>3</v>
      </c>
      <c r="AT777" s="17">
        <f>data_survey!BF776</f>
        <v>3</v>
      </c>
      <c r="AU777" s="17">
        <f>data_survey!BG776</f>
        <v>3</v>
      </c>
      <c r="AV777" s="17">
        <f>data_survey!BH776</f>
        <v>3</v>
      </c>
      <c r="AW777" s="17">
        <f>data_survey!BI776</f>
        <v>4</v>
      </c>
      <c r="AX777" s="17">
        <f>data_survey!AP776</f>
        <v>3</v>
      </c>
      <c r="AY777" s="17">
        <f>data_survey!AQ776</f>
        <v>3</v>
      </c>
      <c r="AZ777" s="17">
        <f>data_survey!AR776</f>
        <v>4</v>
      </c>
      <c r="BA777" s="17">
        <f>data_survey!AS776</f>
        <v>3</v>
      </c>
      <c r="BB777" s="17">
        <f>data_survey!AT776</f>
        <v>3</v>
      </c>
      <c r="BC777" s="17">
        <f>data_survey!AU776</f>
        <v>4</v>
      </c>
      <c r="BD777" s="17">
        <f>data_survey!AV776</f>
        <v>3</v>
      </c>
      <c r="BE777" s="17">
        <f>data_survey!AW776</f>
        <v>1</v>
      </c>
      <c r="BF777" s="17">
        <f>data_survey!AX776</f>
        <v>2</v>
      </c>
      <c r="BG777" s="17"/>
    </row>
    <row r="778">
      <c r="A778" s="17">
        <f>if(data_survey!C777="Nam", 0, 1)</f>
        <v>1</v>
      </c>
      <c r="B778" s="17">
        <f>IFERROR(__xludf.DUMMYFUNCTION("LET(
  t, LOWER(TRIM(data_survey!E777)),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78" s="17">
        <f>IFERROR(__xludf.DUMMYFUNCTION("LET(
  t, LOWER(TRIM(data_survey!G777)),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78" s="17">
        <f>IFERROR(__xludf.DUMMYFUNCTION("LET(
  text, LOWER(data_survey!I777),
  IFERROR(
    IFS(
      REGEXMATCH(text,""ở cùng gia đình|ở trọ cùng gia đình""), 0,
      REGEXMATCH(text,""thuê trọ""), 1,
      REGEXMATCH(text,""ở ktx""), 2,
      REGEXMATCH(text,""có nhà tại khu vực đang học|c"&amp;"ó nhà|ở riêng tại chung cư""), 3,
      REGEXMATCH(text,""ở nhà người quen""), 4
    ),
  -1)
)"),0.0)</f>
        <v>0</v>
      </c>
      <c r="E778" s="17">
        <f>IFERROR(__xludf.DUMMYFUNCTION("LET(
  t, LOWER(TRIM(data_survey!K777)),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78" s="17">
        <f>IFERROR(__xludf.DUMMYFUNCTION("LET(
  t, LOWER(TRIM(data_survey!M777)),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78" s="17">
        <f>if(data_survey!O777="Có", 1, 0)</f>
        <v>0</v>
      </c>
      <c r="H778" s="17">
        <f>if(data_survey!R777="", 0, data_survey!R777)</f>
        <v>0</v>
      </c>
      <c r="I778" s="17">
        <f>data_survey!W777</f>
        <v>0</v>
      </c>
      <c r="J778" s="17">
        <f>if(data_survey!AF777="Không áp lực", 0, if(data_survey!AF777="Có chút áp lực", 1, if(data_survey!AF777="Áp lực nhiều", 2, 3)))</f>
        <v>1</v>
      </c>
      <c r="K778" s="17">
        <f>SWITCH(data_survey!AG777,
 "Không ảnh hưởng",0,
 "Có chút ảnh hưởng",1,
 "Ảnh hưởng nhiều",2,
 "Ảnh hưởng rất nhiều",3)</f>
        <v>1</v>
      </c>
      <c r="L778" s="17">
        <f>SWITCH(data_survey!AD777,
 "Không",0,
 "Có một chút",1,
 "Rất lo lắng",2)</f>
        <v>2</v>
      </c>
      <c r="M778" s="17">
        <f>SWITCH(data_survey!AE777,
 "Không",0,
 "Có một chút",1,
 "Nhiều",2)</f>
        <v>0</v>
      </c>
      <c r="N778" s="17">
        <f>data_survey!BV777</f>
        <v>2</v>
      </c>
      <c r="O778" s="17">
        <f>SWITCH(data_survey!BY777,
 "Không",0,
 "Có",1,
 "Nhiều",2)</f>
        <v>0</v>
      </c>
      <c r="P778" s="17">
        <f>if(data_survey!BW777="Không", 0, 1)</f>
        <v>1</v>
      </c>
      <c r="Q778" s="17">
        <f>IF(OR(
ISNUMBER(SEARCH("cha",data_survey!BX777)),
ISNUMBER(SEARCH("mẹ",data_survey!BX777)),
ISNUMBER(SEARCH("ba mẹ",data_survey!BX777)),
ISNUMBER(SEARCH("bame",data_survey!BX777)),
ISNUMBER(SEARCH("gia đình",data_survey!BX777)),
ISNUMBER(SEARCH("chị",data_survey!BX777)),
ISNUMBER(SEARCH("anh",data_survey!BX777)),
ISNUMBER(SEARCH("ông bà",data_survey!BX777)),
ISNUMBER(SEARCH("giám hộ",data_survey!BX777))
),1,
IF(OR(
ISNUMBER(SEARCH("bản thân",data_survey!BX777)),
ISNUMBER(SEARCH("tự mình",data_survey!BX777)),
ISNUMBER(SEARCH("tự bản thân",data_survey!BX777)),
ISNUMBER(SEARCH("tiền đi làm",data_survey!BX777)),
ISNUMBER(SEARCH("nghiên cứu khoa học",data_survey!BX777)),
ISNUMBER(SEARCH("một nửa lo",data_survey!BX777))
),2,
IF(OR(
ISNUMBER(SEARCH("học bổng",data_survey!BX777)),
ISNUMBER(SEARCH("giảm học phí",data_survey!BX777)),
ISNUMBER(SEARCH("không cần HP",data_survey!BX777)),
ISNUMBER(SEARCH("sư phạm",data_survey!BX777))
),3,4)))</f>
        <v>1</v>
      </c>
      <c r="R778" s="17">
        <f>data_survey!AN777</f>
        <v>0</v>
      </c>
      <c r="S778" s="17">
        <f>data_survey!AJ777</f>
        <v>0</v>
      </c>
      <c r="T778" s="17">
        <f>data_survey!AJ777</f>
        <v>0</v>
      </c>
      <c r="U778" s="17">
        <f>data_survey!CI777</f>
        <v>1</v>
      </c>
      <c r="V778" s="17">
        <f>data_survey!CG777</f>
        <v>1</v>
      </c>
      <c r="W778" s="17">
        <f>data_survey!CE777</f>
        <v>1</v>
      </c>
      <c r="X778" s="17">
        <f>data_survey!CC777</f>
        <v>2</v>
      </c>
      <c r="Y778" s="17">
        <f>data_survey!CA777</f>
        <v>2</v>
      </c>
      <c r="Z778" s="17">
        <f>data_survey!BN777</f>
        <v>4</v>
      </c>
      <c r="AA778" s="17">
        <f>data_survey!BP777</f>
        <v>0</v>
      </c>
      <c r="AB778" s="17">
        <f>data_survey!BQ777</f>
        <v>3</v>
      </c>
      <c r="AC778" s="17">
        <f>data_survey!BT777</f>
        <v>1</v>
      </c>
      <c r="AD778" s="17">
        <f>data_survey!CU777</f>
        <v>0</v>
      </c>
      <c r="AE778" s="17">
        <f>data_survey!CV777</f>
        <v>0</v>
      </c>
      <c r="AF778" s="17">
        <f>data_survey!CW777</f>
        <v>0</v>
      </c>
      <c r="AG778" s="17">
        <f>data_survey!CO777</f>
        <v>1</v>
      </c>
      <c r="AH778" s="17">
        <f>data_survey!DA777</f>
        <v>0</v>
      </c>
      <c r="AI778" s="17">
        <f>data_survey!DC777</f>
        <v>1</v>
      </c>
      <c r="AJ778" s="17">
        <f>data_survey!DQ777</f>
        <v>0</v>
      </c>
      <c r="AK778" s="17">
        <f>data_survey!DF777</f>
        <v>0</v>
      </c>
      <c r="AL778" s="17">
        <f>if(AK778=1, data_survey!DN777, 0)</f>
        <v>0</v>
      </c>
      <c r="AM778" s="17">
        <f>data_survey!CM777</f>
        <v>6</v>
      </c>
      <c r="AN778" s="17">
        <f>data_survey!DH777</f>
        <v>0</v>
      </c>
      <c r="AO778" s="17">
        <f>data_survey!DJ777</f>
        <v>1</v>
      </c>
      <c r="AP778" s="17">
        <f>data_survey!DL777</f>
        <v>1</v>
      </c>
      <c r="AQ778" s="17">
        <f>data_survey!BC777</f>
        <v>2</v>
      </c>
      <c r="AR778" s="17">
        <f>data_survey!BD777</f>
        <v>1</v>
      </c>
      <c r="AS778" s="17">
        <f>data_survey!BE777</f>
        <v>3</v>
      </c>
      <c r="AT778" s="17">
        <f>data_survey!BF777</f>
        <v>1</v>
      </c>
      <c r="AU778" s="17">
        <f>data_survey!BG777</f>
        <v>3</v>
      </c>
      <c r="AV778" s="17">
        <f>data_survey!BH777</f>
        <v>1</v>
      </c>
      <c r="AW778" s="17">
        <f>data_survey!BI777</f>
        <v>2</v>
      </c>
      <c r="AX778" s="17">
        <f>data_survey!AP777</f>
        <v>4</v>
      </c>
      <c r="AY778" s="17">
        <f>data_survey!AQ777</f>
        <v>3</v>
      </c>
      <c r="AZ778" s="17">
        <f>data_survey!AR777</f>
        <v>3</v>
      </c>
      <c r="BA778" s="17">
        <f>data_survey!AS777</f>
        <v>3</v>
      </c>
      <c r="BB778" s="17">
        <f>data_survey!AT777</f>
        <v>2</v>
      </c>
      <c r="BC778" s="17">
        <f>data_survey!AU777</f>
        <v>2</v>
      </c>
      <c r="BD778" s="17">
        <f>data_survey!AV777</f>
        <v>2</v>
      </c>
      <c r="BE778" s="17">
        <f>data_survey!AW777</f>
        <v>3</v>
      </c>
      <c r="BF778" s="17">
        <f>data_survey!AX777</f>
        <v>1</v>
      </c>
      <c r="BG778" s="17"/>
    </row>
    <row r="779">
      <c r="A779" s="17">
        <f>if(data_survey!C778="Nam", 0, 1)</f>
        <v>0</v>
      </c>
      <c r="B779" s="17">
        <f>IFERROR(__xludf.DUMMYFUNCTION("LET(
  t, LOWER(TRIM(data_survey!E778)),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79" s="17">
        <f>IFERROR(__xludf.DUMMYFUNCTION("LET(
  t, LOWER(TRIM(data_survey!G778)),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779" s="17">
        <f>IFERROR(__xludf.DUMMYFUNCTION("LET(
  text, LOWER(data_survey!I778),
  IFERROR(
    IFS(
      REGEXMATCH(text,""ở cùng gia đình|ở trọ cùng gia đình""), 0,
      REGEXMATCH(text,""thuê trọ""), 1,
      REGEXMATCH(text,""ở ktx""), 2,
      REGEXMATCH(text,""có nhà tại khu vực đang học|c"&amp;"ó nhà|ở riêng tại chung cư""), 3,
      REGEXMATCH(text,""ở nhà người quen""), 4
    ),
  -1)
)"),0.0)</f>
        <v>0</v>
      </c>
      <c r="E779" s="17">
        <f>IFERROR(__xludf.DUMMYFUNCTION("LET(
  t, LOWER(TRIM(data_survey!K778)),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79" s="17">
        <f>IFERROR(__xludf.DUMMYFUNCTION("LET(
  t, LOWER(TRIM(data_survey!M778)),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79" s="17">
        <f>if(data_survey!O778="Có", 1, 0)</f>
        <v>0</v>
      </c>
      <c r="H779" s="17">
        <f>if(data_survey!R778="", 0, data_survey!R778)</f>
        <v>0</v>
      </c>
      <c r="I779" s="17">
        <f>data_survey!W778</f>
        <v>0</v>
      </c>
      <c r="J779" s="17">
        <f>if(data_survey!AF778="Không áp lực", 0, if(data_survey!AF778="Có chút áp lực", 1, if(data_survey!AF778="Áp lực nhiều", 2, 3)))</f>
        <v>1</v>
      </c>
      <c r="K779" s="17">
        <f>SWITCH(data_survey!AG778,
 "Không ảnh hưởng",0,
 "Có chút ảnh hưởng",1,
 "Ảnh hưởng nhiều",2,
 "Ảnh hưởng rất nhiều",3)</f>
        <v>2</v>
      </c>
      <c r="L779" s="17">
        <f>SWITCH(data_survey!AD778,
 "Không",0,
 "Có một chút",1,
 "Rất lo lắng",2)</f>
        <v>1</v>
      </c>
      <c r="M779" s="17">
        <f>SWITCH(data_survey!AE778,
 "Không",0,
 "Có một chút",1,
 "Nhiều",2)</f>
        <v>1</v>
      </c>
      <c r="N779" s="17">
        <f>data_survey!BV778</f>
        <v>2</v>
      </c>
      <c r="O779" s="17">
        <f>SWITCH(data_survey!BY778,
 "Không",0,
 "Có",1,
 "Nhiều",2)</f>
        <v>0</v>
      </c>
      <c r="P779" s="17">
        <f>if(data_survey!BW778="Không", 0, 1)</f>
        <v>1</v>
      </c>
      <c r="Q779" s="17">
        <f>IF(OR(
ISNUMBER(SEARCH("cha",data_survey!BX778)),
ISNUMBER(SEARCH("mẹ",data_survey!BX778)),
ISNUMBER(SEARCH("ba mẹ",data_survey!BX778)),
ISNUMBER(SEARCH("bame",data_survey!BX778)),
ISNUMBER(SEARCH("gia đình",data_survey!BX778)),
ISNUMBER(SEARCH("chị",data_survey!BX778)),
ISNUMBER(SEARCH("anh",data_survey!BX778)),
ISNUMBER(SEARCH("ông bà",data_survey!BX778)),
ISNUMBER(SEARCH("giám hộ",data_survey!BX778))
),1,
IF(OR(
ISNUMBER(SEARCH("bản thân",data_survey!BX778)),
ISNUMBER(SEARCH("tự mình",data_survey!BX778)),
ISNUMBER(SEARCH("tự bản thân",data_survey!BX778)),
ISNUMBER(SEARCH("tiền đi làm",data_survey!BX778)),
ISNUMBER(SEARCH("nghiên cứu khoa học",data_survey!BX778)),
ISNUMBER(SEARCH("một nửa lo",data_survey!BX778))
),2,
IF(OR(
ISNUMBER(SEARCH("học bổng",data_survey!BX778)),
ISNUMBER(SEARCH("giảm học phí",data_survey!BX778)),
ISNUMBER(SEARCH("không cần HP",data_survey!BX778)),
ISNUMBER(SEARCH("sư phạm",data_survey!BX778))
),3,4)))</f>
        <v>1</v>
      </c>
      <c r="R779" s="17">
        <f>data_survey!AN778</f>
        <v>0</v>
      </c>
      <c r="S779" s="17">
        <f>data_survey!AJ778</f>
        <v>0</v>
      </c>
      <c r="T779" s="17">
        <f>data_survey!AJ778</f>
        <v>0</v>
      </c>
      <c r="U779" s="17">
        <f>data_survey!CI778</f>
        <v>0</v>
      </c>
      <c r="V779" s="17">
        <f>data_survey!CG778</f>
        <v>0</v>
      </c>
      <c r="W779" s="17">
        <f>data_survey!CE778</f>
        <v>1</v>
      </c>
      <c r="X779" s="17">
        <f>data_survey!CC778</f>
        <v>1</v>
      </c>
      <c r="Y779" s="17">
        <f>data_survey!CA778</f>
        <v>0</v>
      </c>
      <c r="Z779" s="17">
        <f>data_survey!BN778</f>
        <v>4</v>
      </c>
      <c r="AA779" s="17">
        <f>data_survey!BP778</f>
        <v>1</v>
      </c>
      <c r="AB779" s="17">
        <f>data_survey!BQ778</f>
        <v>4</v>
      </c>
      <c r="AC779" s="17">
        <f>data_survey!BT778</f>
        <v>1</v>
      </c>
      <c r="AD779" s="17">
        <f>data_survey!CU778</f>
        <v>1</v>
      </c>
      <c r="AE779" s="17">
        <f>data_survey!CV778</f>
        <v>1</v>
      </c>
      <c r="AF779" s="17">
        <f>data_survey!CW778</f>
        <v>1</v>
      </c>
      <c r="AG779" s="17">
        <f>data_survey!CO778</f>
        <v>0</v>
      </c>
      <c r="AH779" s="17">
        <f>data_survey!DA778</f>
        <v>0</v>
      </c>
      <c r="AI779" s="17">
        <f>data_survey!DC778</f>
        <v>0</v>
      </c>
      <c r="AJ779" s="17">
        <f>data_survey!DQ778</f>
        <v>0</v>
      </c>
      <c r="AK779" s="17">
        <f>data_survey!DF778</f>
        <v>1</v>
      </c>
      <c r="AL779" s="17">
        <f>if(AK779=1, data_survey!DN778, 0)</f>
        <v>2.5</v>
      </c>
      <c r="AM779" s="17">
        <f>data_survey!CM778</f>
        <v>6</v>
      </c>
      <c r="AN779" s="17">
        <f>data_survey!DH778</f>
        <v>0</v>
      </c>
      <c r="AO779" s="17">
        <f>data_survey!DJ778</f>
        <v>0</v>
      </c>
      <c r="AP779" s="17">
        <f>data_survey!DL778</f>
        <v>0</v>
      </c>
      <c r="AQ779" s="17">
        <f>data_survey!BC778</f>
        <v>2</v>
      </c>
      <c r="AR779" s="17">
        <f>data_survey!BD778</f>
        <v>3</v>
      </c>
      <c r="AS779" s="17">
        <f>data_survey!BE778</f>
        <v>3</v>
      </c>
      <c r="AT779" s="17">
        <f>data_survey!BF778</f>
        <v>2</v>
      </c>
      <c r="AU779" s="17">
        <f>data_survey!BG778</f>
        <v>3</v>
      </c>
      <c r="AV779" s="17">
        <f>data_survey!BH778</f>
        <v>2</v>
      </c>
      <c r="AW779" s="17">
        <f>data_survey!BI778</f>
        <v>2</v>
      </c>
      <c r="AX779" s="17">
        <f>data_survey!AP778</f>
        <v>1</v>
      </c>
      <c r="AY779" s="17">
        <f>data_survey!AQ778</f>
        <v>2</v>
      </c>
      <c r="AZ779" s="17">
        <f>data_survey!AR778</f>
        <v>1</v>
      </c>
      <c r="BA779" s="17">
        <f>data_survey!AS778</f>
        <v>2</v>
      </c>
      <c r="BB779" s="17">
        <f>data_survey!AT778</f>
        <v>1</v>
      </c>
      <c r="BC779" s="17">
        <f>data_survey!AU778</f>
        <v>2</v>
      </c>
      <c r="BD779" s="17">
        <f>data_survey!AV778</f>
        <v>1</v>
      </c>
      <c r="BE779" s="17">
        <f>data_survey!AW778</f>
        <v>1</v>
      </c>
      <c r="BF779" s="17">
        <f>data_survey!AX778</f>
        <v>1</v>
      </c>
      <c r="BG779" s="17"/>
    </row>
    <row r="780">
      <c r="A780" s="17">
        <f>if(data_survey!C779="Nam", 0, 1)</f>
        <v>1</v>
      </c>
      <c r="B780" s="17">
        <f>IFERROR(__xludf.DUMMYFUNCTION("LET(
  t, LOWER(TRIM(data_survey!E779)),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)"),8.0)</f>
        <v>8</v>
      </c>
      <c r="C780" s="17">
        <f>IFERROR(__xludf.DUMMYFUNCTION("LET(
  t, LOWER(TRIM(data_survey!G779)),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80" s="17">
        <f>IFERROR(__xludf.DUMMYFUNCTION("LET(
  text, LOWER(data_survey!I779),
  IFERROR(
    IFS(
      REGEXMATCH(text,""ở cùng gia đình|ở trọ cùng gia đình""), 0,
      REGEXMATCH(text,""thuê trọ""), 1,
      REGEXMATCH(text,""ở ktx""), 2,
      REGEXMATCH(text,""có nhà tại khu vực đang học|c"&amp;"ó nhà|ở riêng tại chung cư""), 3,
      REGEXMATCH(text,""ở nhà người quen""), 4
    ),
  -1)
)"),1.0)</f>
        <v>1</v>
      </c>
      <c r="E780" s="17">
        <f>IFERROR(__xludf.DUMMYFUNCTION("LET(
  t, LOWER(TRIM(data_survey!K779)),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80" s="17">
        <f>IFERROR(__xludf.DUMMYFUNCTION("LET(
  t, LOWER(TRIM(data_survey!M779)),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80" s="17">
        <f>if(data_survey!O779="Có", 1, 0)</f>
        <v>0</v>
      </c>
      <c r="H780" s="17">
        <f>if(data_survey!R779="", 0, data_survey!R779)</f>
        <v>0</v>
      </c>
      <c r="I780" s="17">
        <f>data_survey!W779</f>
        <v>0</v>
      </c>
      <c r="J780" s="17">
        <f>if(data_survey!AF779="Không áp lực", 0, if(data_survey!AF779="Có chút áp lực", 1, if(data_survey!AF779="Áp lực nhiều", 2, 3)))</f>
        <v>1</v>
      </c>
      <c r="K780" s="17">
        <f>SWITCH(data_survey!AG779,
 "Không ảnh hưởng",0,
 "Có chút ảnh hưởng",1,
 "Ảnh hưởng nhiều",2,
 "Ảnh hưởng rất nhiều",3)</f>
        <v>1</v>
      </c>
      <c r="L780" s="17">
        <f>SWITCH(data_survey!AD779,
 "Không",0,
 "Có một chút",1,
 "Rất lo lắng",2)</f>
        <v>1</v>
      </c>
      <c r="M780" s="17">
        <f>SWITCH(data_survey!AE779,
 "Không",0,
 "Có một chút",1,
 "Nhiều",2)</f>
        <v>0</v>
      </c>
      <c r="N780" s="17">
        <f>data_survey!BV779</f>
        <v>3</v>
      </c>
      <c r="O780" s="17">
        <f>SWITCH(data_survey!BY779,
 "Không",0,
 "Có",1,
 "Nhiều",2)</f>
        <v>1</v>
      </c>
      <c r="P780" s="17">
        <f>if(data_survey!BW779="Không", 0, 1)</f>
        <v>1</v>
      </c>
      <c r="Q780" s="17">
        <f>IF(OR(
ISNUMBER(SEARCH("cha",data_survey!BX779)),
ISNUMBER(SEARCH("mẹ",data_survey!BX779)),
ISNUMBER(SEARCH("ba mẹ",data_survey!BX779)),
ISNUMBER(SEARCH("bame",data_survey!BX779)),
ISNUMBER(SEARCH("gia đình",data_survey!BX779)),
ISNUMBER(SEARCH("chị",data_survey!BX779)),
ISNUMBER(SEARCH("anh",data_survey!BX779)),
ISNUMBER(SEARCH("ông bà",data_survey!BX779)),
ISNUMBER(SEARCH("giám hộ",data_survey!BX779))
),1,
IF(OR(
ISNUMBER(SEARCH("bản thân",data_survey!BX779)),
ISNUMBER(SEARCH("tự mình",data_survey!BX779)),
ISNUMBER(SEARCH("tự bản thân",data_survey!BX779)),
ISNUMBER(SEARCH("tiền đi làm",data_survey!BX779)),
ISNUMBER(SEARCH("nghiên cứu khoa học",data_survey!BX779)),
ISNUMBER(SEARCH("một nửa lo",data_survey!BX779))
),2,
IF(OR(
ISNUMBER(SEARCH("học bổng",data_survey!BX779)),
ISNUMBER(SEARCH("giảm học phí",data_survey!BX779)),
ISNUMBER(SEARCH("không cần HP",data_survey!BX779)),
ISNUMBER(SEARCH("sư phạm",data_survey!BX779))
),3,4)))</f>
        <v>1</v>
      </c>
      <c r="R780" s="17">
        <f>data_survey!AN779</f>
        <v>0</v>
      </c>
      <c r="S780" s="17">
        <f>data_survey!AJ779</f>
        <v>0</v>
      </c>
      <c r="T780" s="17">
        <f>data_survey!AJ779</f>
        <v>0</v>
      </c>
      <c r="U780" s="17">
        <f>data_survey!CI779</f>
        <v>1</v>
      </c>
      <c r="V780" s="17">
        <f>data_survey!CG779</f>
        <v>0</v>
      </c>
      <c r="W780" s="17">
        <f>data_survey!CE779</f>
        <v>0</v>
      </c>
      <c r="X780" s="17">
        <f>data_survey!CC779</f>
        <v>1</v>
      </c>
      <c r="Y780" s="17">
        <f>data_survey!CA779</f>
        <v>1</v>
      </c>
      <c r="Z780" s="17">
        <f>data_survey!BN779</f>
        <v>5</v>
      </c>
      <c r="AA780" s="17">
        <f>data_survey!BP779</f>
        <v>1</v>
      </c>
      <c r="AB780" s="17">
        <f>data_survey!BQ779</f>
        <v>5</v>
      </c>
      <c r="AC780" s="17">
        <f>data_survey!BT779</f>
        <v>1</v>
      </c>
      <c r="AD780" s="17">
        <f>data_survey!CU779</f>
        <v>0</v>
      </c>
      <c r="AE780" s="17">
        <f>data_survey!CV779</f>
        <v>0</v>
      </c>
      <c r="AF780" s="17">
        <f>data_survey!CW779</f>
        <v>0</v>
      </c>
      <c r="AG780" s="17">
        <f>data_survey!CO779</f>
        <v>0</v>
      </c>
      <c r="AH780" s="17">
        <f>data_survey!DA779</f>
        <v>0</v>
      </c>
      <c r="AI780" s="17">
        <f>data_survey!DC779</f>
        <v>0</v>
      </c>
      <c r="AJ780" s="17">
        <f>data_survey!DQ779</f>
        <v>0</v>
      </c>
      <c r="AK780" s="17">
        <f>data_survey!DF779</f>
        <v>0</v>
      </c>
      <c r="AL780" s="17">
        <f>if(AK780=1, data_survey!DN779, 0)</f>
        <v>0</v>
      </c>
      <c r="AM780" s="17">
        <f>data_survey!CM779</f>
        <v>3.5</v>
      </c>
      <c r="AN780" s="17">
        <f>data_survey!DH779</f>
        <v>0</v>
      </c>
      <c r="AO780" s="17">
        <f>data_survey!DJ779</f>
        <v>0</v>
      </c>
      <c r="AP780" s="17">
        <f>data_survey!DL779</f>
        <v>0</v>
      </c>
      <c r="AQ780" s="17">
        <f>data_survey!BC779</f>
        <v>2</v>
      </c>
      <c r="AR780" s="17">
        <f>data_survey!BD779</f>
        <v>2</v>
      </c>
      <c r="AS780" s="17">
        <f>data_survey!BE779</f>
        <v>1</v>
      </c>
      <c r="AT780" s="17">
        <f>data_survey!BF779</f>
        <v>1</v>
      </c>
      <c r="AU780" s="17">
        <f>data_survey!BG779</f>
        <v>2</v>
      </c>
      <c r="AV780" s="17">
        <f>data_survey!BH779</f>
        <v>1</v>
      </c>
      <c r="AW780" s="17">
        <f>data_survey!BI779</f>
        <v>2</v>
      </c>
      <c r="AX780" s="17">
        <f>data_survey!AP779</f>
        <v>1</v>
      </c>
      <c r="AY780" s="17">
        <f>data_survey!AQ779</f>
        <v>1</v>
      </c>
      <c r="AZ780" s="17">
        <f>data_survey!AR779</f>
        <v>2</v>
      </c>
      <c r="BA780" s="17">
        <f>data_survey!AS779</f>
        <v>1</v>
      </c>
      <c r="BB780" s="17">
        <f>data_survey!AT779</f>
        <v>1</v>
      </c>
      <c r="BC780" s="17">
        <f>data_survey!AU779</f>
        <v>3</v>
      </c>
      <c r="BD780" s="17">
        <f>data_survey!AV779</f>
        <v>2</v>
      </c>
      <c r="BE780" s="17">
        <f>data_survey!AW779</f>
        <v>1</v>
      </c>
      <c r="BF780" s="17">
        <f>data_survey!AX779</f>
        <v>2</v>
      </c>
      <c r="BG780" s="17"/>
    </row>
    <row r="781">
      <c r="A781" s="17">
        <f>if(data_survey!C780="Nam", 0, 1)</f>
        <v>0</v>
      </c>
      <c r="B781" s="17">
        <f>IFERROR(__xludf.DUMMYFUNCTION("LET(
  t, LOWER(TRIM(data_survey!E780)),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81" s="17">
        <f>IFERROR(__xludf.DUMMYFUNCTION("LET(
  t, LOWER(TRIM(data_survey!G780)),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81" s="17">
        <f>IFERROR(__xludf.DUMMYFUNCTION("LET(
  text, LOWER(data_survey!I780),
  IFERROR(
    IFS(
      REGEXMATCH(text,""ở cùng gia đình|ở trọ cùng gia đình""), 0,
      REGEXMATCH(text,""thuê trọ""), 1,
      REGEXMATCH(text,""ở ktx""), 2,
      REGEXMATCH(text,""có nhà tại khu vực đang học|c"&amp;"ó nhà|ở riêng tại chung cư""), 3,
      REGEXMATCH(text,""ở nhà người quen""), 4
    ),
  -1)
)"),0.0)</f>
        <v>0</v>
      </c>
      <c r="E781" s="17">
        <f>IFERROR(__xludf.DUMMYFUNCTION("LET(
  t, LOWER(TRIM(data_survey!K780)),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81" s="17">
        <f>IFERROR(__xludf.DUMMYFUNCTION("LET(
  t, LOWER(TRIM(data_survey!M780)),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81" s="17">
        <f>if(data_survey!O780="Có", 1, 0)</f>
        <v>1</v>
      </c>
      <c r="H781" s="17">
        <f>if(data_survey!R780="", 0, data_survey!R780)</f>
        <v>2</v>
      </c>
      <c r="I781" s="17">
        <f>data_survey!W780</f>
        <v>40</v>
      </c>
      <c r="J781" s="17">
        <f>if(data_survey!AF780="Không áp lực", 0, if(data_survey!AF780="Có chút áp lực", 1, if(data_survey!AF780="Áp lực nhiều", 2, 3)))</f>
        <v>2</v>
      </c>
      <c r="K781" s="17">
        <f>SWITCH(data_survey!AG780,
 "Không ảnh hưởng",0,
 "Có chút ảnh hưởng",1,
 "Ảnh hưởng nhiều",2,
 "Ảnh hưởng rất nhiều",3)</f>
        <v>1</v>
      </c>
      <c r="L781" s="17">
        <f>SWITCH(data_survey!AD780,
 "Không",0,
 "Có một chút",1,
 "Rất lo lắng",2)</f>
        <v>1</v>
      </c>
      <c r="M781" s="17">
        <f>SWITCH(data_survey!AE780,
 "Không",0,
 "Có một chút",1,
 "Nhiều",2)</f>
        <v>1</v>
      </c>
      <c r="N781" s="17">
        <f>data_survey!BV780</f>
        <v>5</v>
      </c>
      <c r="O781" s="17">
        <f>SWITCH(data_survey!BY780,
 "Không",0,
 "Có",1,
 "Nhiều",2)</f>
        <v>0</v>
      </c>
      <c r="P781" s="17">
        <f>if(data_survey!BW780="Không", 0, 1)</f>
        <v>0</v>
      </c>
      <c r="Q781" s="17">
        <f>IF(OR(
ISNUMBER(SEARCH("cha",data_survey!BX780)),
ISNUMBER(SEARCH("mẹ",data_survey!BX780)),
ISNUMBER(SEARCH("ba mẹ",data_survey!BX780)),
ISNUMBER(SEARCH("bame",data_survey!BX780)),
ISNUMBER(SEARCH("gia đình",data_survey!BX780)),
ISNUMBER(SEARCH("chị",data_survey!BX780)),
ISNUMBER(SEARCH("anh",data_survey!BX780)),
ISNUMBER(SEARCH("ông bà",data_survey!BX780)),
ISNUMBER(SEARCH("giám hộ",data_survey!BX780))
),1,
IF(OR(
ISNUMBER(SEARCH("bản thân",data_survey!BX780)),
ISNUMBER(SEARCH("tự mình",data_survey!BX780)),
ISNUMBER(SEARCH("tự bản thân",data_survey!BX780)),
ISNUMBER(SEARCH("tiền đi làm",data_survey!BX780)),
ISNUMBER(SEARCH("nghiên cứu khoa học",data_survey!BX780)),
ISNUMBER(SEARCH("một nửa lo",data_survey!BX780))
),2,
IF(OR(
ISNUMBER(SEARCH("học bổng",data_survey!BX780)),
ISNUMBER(SEARCH("giảm học phí",data_survey!BX780)),
ISNUMBER(SEARCH("không cần HP",data_survey!BX780)),
ISNUMBER(SEARCH("sư phạm",data_survey!BX780))
),3,4)))</f>
        <v>3</v>
      </c>
      <c r="R781" s="17">
        <f>data_survey!AN780</f>
        <v>0</v>
      </c>
      <c r="S781" s="17">
        <f>data_survey!AJ780</f>
        <v>1</v>
      </c>
      <c r="T781" s="17">
        <f>data_survey!AJ780</f>
        <v>1</v>
      </c>
      <c r="U781" s="17">
        <f>data_survey!CI780</f>
        <v>1</v>
      </c>
      <c r="V781" s="17">
        <f>data_survey!CG780</f>
        <v>0</v>
      </c>
      <c r="W781" s="17">
        <f>data_survey!CE780</f>
        <v>0</v>
      </c>
      <c r="X781" s="17">
        <f>data_survey!CC780</f>
        <v>0</v>
      </c>
      <c r="Y781" s="17">
        <f>data_survey!CA780</f>
        <v>0</v>
      </c>
      <c r="Z781" s="17">
        <f>data_survey!BN780</f>
        <v>1</v>
      </c>
      <c r="AA781" s="17">
        <f>data_survey!BP780</f>
        <v>1</v>
      </c>
      <c r="AB781" s="17">
        <f>data_survey!BQ780</f>
        <v>1</v>
      </c>
      <c r="AC781" s="17">
        <f>data_survey!BT780</f>
        <v>1</v>
      </c>
      <c r="AD781" s="17">
        <f>data_survey!CU780</f>
        <v>0</v>
      </c>
      <c r="AE781" s="17">
        <f>data_survey!CV780</f>
        <v>0</v>
      </c>
      <c r="AF781" s="17">
        <f>data_survey!CW780</f>
        <v>0</v>
      </c>
      <c r="AG781" s="17">
        <f>data_survey!CO780</f>
        <v>1</v>
      </c>
      <c r="AH781" s="17">
        <f>data_survey!DA780</f>
        <v>0</v>
      </c>
      <c r="AI781" s="17">
        <f>data_survey!DC780</f>
        <v>0</v>
      </c>
      <c r="AJ781" s="17">
        <f>data_survey!DQ780</f>
        <v>0</v>
      </c>
      <c r="AK781" s="17">
        <f>data_survey!DF780</f>
        <v>1</v>
      </c>
      <c r="AL781" s="17">
        <f>if(AK781=1, data_survey!DN780, 0)</f>
        <v>2.5</v>
      </c>
      <c r="AM781" s="17">
        <f>data_survey!CM780</f>
        <v>0</v>
      </c>
      <c r="AN781" s="17">
        <f>data_survey!DH780</f>
        <v>0</v>
      </c>
      <c r="AO781" s="17">
        <f>data_survey!DJ780</f>
        <v>0</v>
      </c>
      <c r="AP781" s="17">
        <f>data_survey!DL780</f>
        <v>0</v>
      </c>
      <c r="AQ781" s="17">
        <f>data_survey!BC780</f>
        <v>1</v>
      </c>
      <c r="AR781" s="17">
        <f>data_survey!BD780</f>
        <v>1</v>
      </c>
      <c r="AS781" s="17">
        <f>data_survey!BE780</f>
        <v>1</v>
      </c>
      <c r="AT781" s="17">
        <f>data_survey!BF780</f>
        <v>1</v>
      </c>
      <c r="AU781" s="17">
        <f>data_survey!BG780</f>
        <v>1</v>
      </c>
      <c r="AV781" s="17">
        <f>data_survey!BH780</f>
        <v>1</v>
      </c>
      <c r="AW781" s="17">
        <f>data_survey!BI780</f>
        <v>1</v>
      </c>
      <c r="AX781" s="17">
        <f>data_survey!AP780</f>
        <v>1</v>
      </c>
      <c r="AY781" s="17">
        <f>data_survey!AQ780</f>
        <v>1</v>
      </c>
      <c r="AZ781" s="17">
        <f>data_survey!AR780</f>
        <v>1</v>
      </c>
      <c r="BA781" s="17">
        <f>data_survey!AS780</f>
        <v>1</v>
      </c>
      <c r="BB781" s="17">
        <f>data_survey!AT780</f>
        <v>1</v>
      </c>
      <c r="BC781" s="17">
        <f>data_survey!AU780</f>
        <v>1</v>
      </c>
      <c r="BD781" s="17">
        <f>data_survey!AV780</f>
        <v>1</v>
      </c>
      <c r="BE781" s="17">
        <f>data_survey!AW780</f>
        <v>1</v>
      </c>
      <c r="BF781" s="17">
        <f>data_survey!AX780</f>
        <v>1</v>
      </c>
      <c r="BG781" s="17"/>
    </row>
    <row r="782">
      <c r="A782" s="17">
        <f>if(data_survey!C781="Nam", 0, 1)</f>
        <v>0</v>
      </c>
      <c r="B782" s="17">
        <f>IFERROR(__xludf.DUMMYFUNCTION("LET(
  t, LOWER(TRIM(data_survey!E781)),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82" s="17">
        <f>IFERROR(__xludf.DUMMYFUNCTION("LET(
  t, LOWER(TRIM(data_survey!G781)),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82" s="17">
        <f>IFERROR(__xludf.DUMMYFUNCTION("LET(
  text, LOWER(data_survey!I781),
  IFERROR(
    IFS(
      REGEXMATCH(text,""ở cùng gia đình|ở trọ cùng gia đình""), 0,
      REGEXMATCH(text,""thuê trọ""), 1,
      REGEXMATCH(text,""ở ktx""), 2,
      REGEXMATCH(text,""có nhà tại khu vực đang học|c"&amp;"ó nhà|ở riêng tại chung cư""), 3,
      REGEXMATCH(text,""ở nhà người quen""), 4
    ),
  -1)
)"),0.0)</f>
        <v>0</v>
      </c>
      <c r="E782" s="17">
        <f>IFERROR(__xludf.DUMMYFUNCTION("LET(
  t, LOWER(TRIM(data_survey!K781)),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82" s="17">
        <f>IFERROR(__xludf.DUMMYFUNCTION("LET(
  t, LOWER(TRIM(data_survey!M781)),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82" s="17">
        <f>if(data_survey!O781="Có", 1, 0)</f>
        <v>0</v>
      </c>
      <c r="H782" s="17">
        <f>if(data_survey!R781="", 0, data_survey!R781)</f>
        <v>0</v>
      </c>
      <c r="I782" s="17">
        <f>data_survey!W781</f>
        <v>0</v>
      </c>
      <c r="J782" s="17">
        <f>if(data_survey!AF781="Không áp lực", 0, if(data_survey!AF781="Có chút áp lực", 1, if(data_survey!AF781="Áp lực nhiều", 2, 3)))</f>
        <v>2</v>
      </c>
      <c r="K782" s="17">
        <f>SWITCH(data_survey!AG781,
 "Không ảnh hưởng",0,
 "Có chút ảnh hưởng",1,
 "Ảnh hưởng nhiều",2,
 "Ảnh hưởng rất nhiều",3)</f>
        <v>1</v>
      </c>
      <c r="L782" s="17">
        <f>SWITCH(data_survey!AD781,
 "Không",0,
 "Có một chút",1,
 "Rất lo lắng",2)</f>
        <v>2</v>
      </c>
      <c r="M782" s="17">
        <f>SWITCH(data_survey!AE781,
 "Không",0,
 "Có một chút",1,
 "Nhiều",2)</f>
        <v>1</v>
      </c>
      <c r="N782" s="17">
        <f>data_survey!BV781</f>
        <v>3</v>
      </c>
      <c r="O782" s="17">
        <f>SWITCH(data_survey!BY781,
 "Không",0,
 "Có",1,
 "Nhiều",2)</f>
        <v>1</v>
      </c>
      <c r="P782" s="17">
        <f>if(data_survey!BW781="Không", 0, 1)</f>
        <v>1</v>
      </c>
      <c r="Q782" s="17">
        <f>IF(OR(
ISNUMBER(SEARCH("cha",data_survey!BX781)),
ISNUMBER(SEARCH("mẹ",data_survey!BX781)),
ISNUMBER(SEARCH("ba mẹ",data_survey!BX781)),
ISNUMBER(SEARCH("bame",data_survey!BX781)),
ISNUMBER(SEARCH("gia đình",data_survey!BX781)),
ISNUMBER(SEARCH("chị",data_survey!BX781)),
ISNUMBER(SEARCH("anh",data_survey!BX781)),
ISNUMBER(SEARCH("ông bà",data_survey!BX781)),
ISNUMBER(SEARCH("giám hộ",data_survey!BX781))
),1,
IF(OR(
ISNUMBER(SEARCH("bản thân",data_survey!BX781)),
ISNUMBER(SEARCH("tự mình",data_survey!BX781)),
ISNUMBER(SEARCH("tự bản thân",data_survey!BX781)),
ISNUMBER(SEARCH("tiền đi làm",data_survey!BX781)),
ISNUMBER(SEARCH("nghiên cứu khoa học",data_survey!BX781)),
ISNUMBER(SEARCH("một nửa lo",data_survey!BX781))
),2,
IF(OR(
ISNUMBER(SEARCH("học bổng",data_survey!BX781)),
ISNUMBER(SEARCH("giảm học phí",data_survey!BX781)),
ISNUMBER(SEARCH("không cần HP",data_survey!BX781)),
ISNUMBER(SEARCH("sư phạm",data_survey!BX781))
),3,4)))</f>
        <v>1</v>
      </c>
      <c r="R782" s="17">
        <f>data_survey!AN781</f>
        <v>0</v>
      </c>
      <c r="S782" s="17">
        <f>data_survey!AJ781</f>
        <v>0</v>
      </c>
      <c r="T782" s="17">
        <f>data_survey!AJ781</f>
        <v>0</v>
      </c>
      <c r="U782" s="17">
        <f>data_survey!CI781</f>
        <v>0</v>
      </c>
      <c r="V782" s="17">
        <f>data_survey!CG781</f>
        <v>0</v>
      </c>
      <c r="W782" s="17">
        <f>data_survey!CE781</f>
        <v>1</v>
      </c>
      <c r="X782" s="17">
        <f>data_survey!CC781</f>
        <v>0</v>
      </c>
      <c r="Y782" s="17">
        <f>data_survey!CA781</f>
        <v>0</v>
      </c>
      <c r="Z782" s="17">
        <f>data_survey!BN781</f>
        <v>3</v>
      </c>
      <c r="AA782" s="17">
        <f>data_survey!BP781</f>
        <v>0</v>
      </c>
      <c r="AB782" s="17">
        <f>data_survey!BQ781</f>
        <v>1</v>
      </c>
      <c r="AC782" s="17">
        <f>data_survey!BT781</f>
        <v>0</v>
      </c>
      <c r="AD782" s="17">
        <f>data_survey!CU781</f>
        <v>1</v>
      </c>
      <c r="AE782" s="17">
        <f>data_survey!CV781</f>
        <v>1</v>
      </c>
      <c r="AF782" s="17">
        <f>data_survey!CW781</f>
        <v>0</v>
      </c>
      <c r="AG782" s="17">
        <f>data_survey!CO781</f>
        <v>0</v>
      </c>
      <c r="AH782" s="17">
        <f>data_survey!DA781</f>
        <v>0</v>
      </c>
      <c r="AI782" s="17">
        <f>data_survey!DC781</f>
        <v>0</v>
      </c>
      <c r="AJ782" s="17">
        <f>data_survey!DQ781</f>
        <v>0</v>
      </c>
      <c r="AK782" s="17">
        <f>data_survey!DF781</f>
        <v>1</v>
      </c>
      <c r="AL782" s="17">
        <f>if(AK782=1, data_survey!DN781, 0)</f>
        <v>0.5</v>
      </c>
      <c r="AM782" s="17">
        <f>data_survey!CM781</f>
        <v>1.5</v>
      </c>
      <c r="AN782" s="17">
        <f>data_survey!DH781</f>
        <v>0</v>
      </c>
      <c r="AO782" s="17">
        <f>data_survey!DJ781</f>
        <v>0</v>
      </c>
      <c r="AP782" s="17">
        <f>data_survey!DL781</f>
        <v>0</v>
      </c>
      <c r="AQ782" s="17">
        <f>data_survey!BC781</f>
        <v>1</v>
      </c>
      <c r="AR782" s="17">
        <f>data_survey!BD781</f>
        <v>1</v>
      </c>
      <c r="AS782" s="17">
        <f>data_survey!BE781</f>
        <v>2</v>
      </c>
      <c r="AT782" s="17">
        <f>data_survey!BF781</f>
        <v>4</v>
      </c>
      <c r="AU782" s="17">
        <f>data_survey!BG781</f>
        <v>2</v>
      </c>
      <c r="AV782" s="17">
        <f>data_survey!BH781</f>
        <v>1</v>
      </c>
      <c r="AW782" s="17">
        <f>data_survey!BI781</f>
        <v>1</v>
      </c>
      <c r="AX782" s="17">
        <f>data_survey!AP781</f>
        <v>3</v>
      </c>
      <c r="AY782" s="17">
        <f>data_survey!AQ781</f>
        <v>2</v>
      </c>
      <c r="AZ782" s="17">
        <f>data_survey!AR781</f>
        <v>4</v>
      </c>
      <c r="BA782" s="17">
        <f>data_survey!AS781</f>
        <v>3</v>
      </c>
      <c r="BB782" s="17">
        <f>data_survey!AT781</f>
        <v>2</v>
      </c>
      <c r="BC782" s="17">
        <f>data_survey!AU781</f>
        <v>3</v>
      </c>
      <c r="BD782" s="17">
        <f>data_survey!AV781</f>
        <v>2</v>
      </c>
      <c r="BE782" s="17">
        <f>data_survey!AW781</f>
        <v>2</v>
      </c>
      <c r="BF782" s="17">
        <f>data_survey!AX781</f>
        <v>1</v>
      </c>
      <c r="BG782" s="17"/>
    </row>
    <row r="783">
      <c r="A783" s="17">
        <f>if(data_survey!C782="Nam", 0, 1)</f>
        <v>0</v>
      </c>
      <c r="B783" s="17">
        <f>IFERROR(__xludf.DUMMYFUNCTION("LET(
  t, LOWER(TRIM(data_survey!E782)),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83" s="17">
        <f>IFERROR(__xludf.DUMMYFUNCTION("LET(
  t, LOWER(TRIM(data_survey!G782)),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83" s="17">
        <f>IFERROR(__xludf.DUMMYFUNCTION("LET(
  text, LOWER(data_survey!I782),
  IFERROR(
    IFS(
      REGEXMATCH(text,""ở cùng gia đình|ở trọ cùng gia đình""), 0,
      REGEXMATCH(text,""thuê trọ""), 1,
      REGEXMATCH(text,""ở ktx""), 2,
      REGEXMATCH(text,""có nhà tại khu vực đang học|c"&amp;"ó nhà|ở riêng tại chung cư""), 3,
      REGEXMATCH(text,""ở nhà người quen""), 4
    ),
  -1)
)"),1.0)</f>
        <v>1</v>
      </c>
      <c r="E783" s="17">
        <f>IFERROR(__xludf.DUMMYFUNCTION("LET(
  t, LOWER(TRIM(data_survey!K782)),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83" s="17">
        <f>IFERROR(__xludf.DUMMYFUNCTION("LET(
  t, LOWER(TRIM(data_survey!M782)),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83" s="17">
        <f>if(data_survey!O782="Có", 1, 0)</f>
        <v>0</v>
      </c>
      <c r="H783" s="17">
        <f>if(data_survey!R782="", 0, data_survey!R782)</f>
        <v>0</v>
      </c>
      <c r="I783" s="17">
        <f>data_survey!W782</f>
        <v>0</v>
      </c>
      <c r="J783" s="17">
        <f>if(data_survey!AF782="Không áp lực", 0, if(data_survey!AF782="Có chút áp lực", 1, if(data_survey!AF782="Áp lực nhiều", 2, 3)))</f>
        <v>2</v>
      </c>
      <c r="K783" s="17">
        <f>SWITCH(data_survey!AG782,
 "Không ảnh hưởng",0,
 "Có chút ảnh hưởng",1,
 "Ảnh hưởng nhiều",2,
 "Ảnh hưởng rất nhiều",3)</f>
        <v>1</v>
      </c>
      <c r="L783" s="17">
        <f>SWITCH(data_survey!AD782,
 "Không",0,
 "Có một chút",1,
 "Rất lo lắng",2)</f>
        <v>2</v>
      </c>
      <c r="M783" s="17">
        <f>SWITCH(data_survey!AE782,
 "Không",0,
 "Có một chút",1,
 "Nhiều",2)</f>
        <v>0</v>
      </c>
      <c r="N783" s="17">
        <f>data_survey!BV782</f>
        <v>1</v>
      </c>
      <c r="O783" s="17">
        <f>SWITCH(data_survey!BY782,
 "Không",0,
 "Có",1,
 "Nhiều",2)</f>
        <v>1</v>
      </c>
      <c r="P783" s="17">
        <f>if(data_survey!BW782="Không", 0, 1)</f>
        <v>1</v>
      </c>
      <c r="Q783" s="17">
        <f>IF(OR(
ISNUMBER(SEARCH("cha",data_survey!BX782)),
ISNUMBER(SEARCH("mẹ",data_survey!BX782)),
ISNUMBER(SEARCH("ba mẹ",data_survey!BX782)),
ISNUMBER(SEARCH("bame",data_survey!BX782)),
ISNUMBER(SEARCH("gia đình",data_survey!BX782)),
ISNUMBER(SEARCH("chị",data_survey!BX782)),
ISNUMBER(SEARCH("anh",data_survey!BX782)),
ISNUMBER(SEARCH("ông bà",data_survey!BX782)),
ISNUMBER(SEARCH("giám hộ",data_survey!BX782))
),1,
IF(OR(
ISNUMBER(SEARCH("bản thân",data_survey!BX782)),
ISNUMBER(SEARCH("tự mình",data_survey!BX782)),
ISNUMBER(SEARCH("tự bản thân",data_survey!BX782)),
ISNUMBER(SEARCH("tiền đi làm",data_survey!BX782)),
ISNUMBER(SEARCH("nghiên cứu khoa học",data_survey!BX782)),
ISNUMBER(SEARCH("một nửa lo",data_survey!BX782))
),2,
IF(OR(
ISNUMBER(SEARCH("học bổng",data_survey!BX782)),
ISNUMBER(SEARCH("giảm học phí",data_survey!BX782)),
ISNUMBER(SEARCH("không cần HP",data_survey!BX782)),
ISNUMBER(SEARCH("sư phạm",data_survey!BX782))
),3,4)))</f>
        <v>1</v>
      </c>
      <c r="R783" s="17">
        <f>data_survey!AN782</f>
        <v>1</v>
      </c>
      <c r="S783" s="17">
        <f>data_survey!AJ782</f>
        <v>4</v>
      </c>
      <c r="T783" s="17">
        <f>data_survey!AJ782</f>
        <v>4</v>
      </c>
      <c r="U783" s="17">
        <f>data_survey!CI782</f>
        <v>1</v>
      </c>
      <c r="V783" s="17">
        <f>data_survey!CG782</f>
        <v>1</v>
      </c>
      <c r="W783" s="17">
        <f>data_survey!CE782</f>
        <v>2</v>
      </c>
      <c r="X783" s="17">
        <f>data_survey!CC782</f>
        <v>2</v>
      </c>
      <c r="Y783" s="17">
        <f>data_survey!CA782</f>
        <v>1</v>
      </c>
      <c r="Z783" s="17">
        <f>data_survey!BN782</f>
        <v>1</v>
      </c>
      <c r="AA783" s="17">
        <f>data_survey!BP782</f>
        <v>0</v>
      </c>
      <c r="AB783" s="17">
        <f>data_survey!BQ782</f>
        <v>2</v>
      </c>
      <c r="AC783" s="17">
        <f>data_survey!BT782</f>
        <v>1</v>
      </c>
      <c r="AD783" s="17">
        <f>data_survey!CU782</f>
        <v>1</v>
      </c>
      <c r="AE783" s="17">
        <f>data_survey!CV782</f>
        <v>1</v>
      </c>
      <c r="AF783" s="17">
        <f>data_survey!CW782</f>
        <v>0</v>
      </c>
      <c r="AG783" s="17">
        <f>data_survey!CO782</f>
        <v>1</v>
      </c>
      <c r="AH783" s="17">
        <f>data_survey!DA782</f>
        <v>0</v>
      </c>
      <c r="AI783" s="17">
        <f>data_survey!DC782</f>
        <v>0</v>
      </c>
      <c r="AJ783" s="17">
        <f>data_survey!DQ782</f>
        <v>0</v>
      </c>
      <c r="AK783" s="17">
        <f>data_survey!DF782</f>
        <v>0</v>
      </c>
      <c r="AL783" s="17">
        <f>if(AK783=1, data_survey!DN782, 0)</f>
        <v>0</v>
      </c>
      <c r="AM783" s="17">
        <f>data_survey!CM782</f>
        <v>6</v>
      </c>
      <c r="AN783" s="17">
        <f>data_survey!DH782</f>
        <v>1</v>
      </c>
      <c r="AO783" s="17">
        <f>data_survey!DJ782</f>
        <v>0</v>
      </c>
      <c r="AP783" s="17">
        <f>data_survey!DL782</f>
        <v>0</v>
      </c>
      <c r="AQ783" s="17">
        <f>data_survey!BC782</f>
        <v>2</v>
      </c>
      <c r="AR783" s="17">
        <f>data_survey!BD782</f>
        <v>2</v>
      </c>
      <c r="AS783" s="17">
        <f>data_survey!BE782</f>
        <v>3</v>
      </c>
      <c r="AT783" s="17">
        <f>data_survey!BF782</f>
        <v>2</v>
      </c>
      <c r="AU783" s="17">
        <f>data_survey!BG782</f>
        <v>3</v>
      </c>
      <c r="AV783" s="17">
        <f>data_survey!BH782</f>
        <v>2</v>
      </c>
      <c r="AW783" s="17">
        <f>data_survey!BI782</f>
        <v>3</v>
      </c>
      <c r="AX783" s="17">
        <f>data_survey!AP782</f>
        <v>4</v>
      </c>
      <c r="AY783" s="17">
        <f>data_survey!AQ782</f>
        <v>2</v>
      </c>
      <c r="AZ783" s="17">
        <f>data_survey!AR782</f>
        <v>4</v>
      </c>
      <c r="BA783" s="17">
        <f>data_survey!AS782</f>
        <v>4</v>
      </c>
      <c r="BB783" s="17">
        <f>data_survey!AT782</f>
        <v>4</v>
      </c>
      <c r="BC783" s="17">
        <f>data_survey!AU782</f>
        <v>3</v>
      </c>
      <c r="BD783" s="17">
        <f>data_survey!AV782</f>
        <v>4</v>
      </c>
      <c r="BE783" s="17">
        <f>data_survey!AW782</f>
        <v>2</v>
      </c>
      <c r="BF783" s="17">
        <f>data_survey!AX782</f>
        <v>1</v>
      </c>
      <c r="BG783" s="17"/>
    </row>
    <row r="784">
      <c r="A784" s="17">
        <f>if(data_survey!C783="Nam", 0, 1)</f>
        <v>1</v>
      </c>
      <c r="B784" s="17">
        <f>IFERROR(__xludf.DUMMYFUNCTION("LET(
  t, LOWER(TRIM(data_survey!E783)),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84" s="17">
        <f>IFERROR(__xludf.DUMMYFUNCTION("LET(
  t, LOWER(TRIM(data_survey!G783)),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84" s="17">
        <f>IFERROR(__xludf.DUMMYFUNCTION("LET(
  text, LOWER(data_survey!I783),
  IFERROR(
    IFS(
      REGEXMATCH(text,""ở cùng gia đình|ở trọ cùng gia đình""), 0,
      REGEXMATCH(text,""thuê trọ""), 1,
      REGEXMATCH(text,""ở ktx""), 2,
      REGEXMATCH(text,""có nhà tại khu vực đang học|c"&amp;"ó nhà|ở riêng tại chung cư""), 3,
      REGEXMATCH(text,""ở nhà người quen""), 4
    ),
  -1)
)"),0.0)</f>
        <v>0</v>
      </c>
      <c r="E784" s="17">
        <f>IFERROR(__xludf.DUMMYFUNCTION("LET(
  t, LOWER(TRIM(data_survey!K783)),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84" s="17">
        <f>IFERROR(__xludf.DUMMYFUNCTION("LET(
  t, LOWER(TRIM(data_survey!M783)),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84" s="17">
        <f>if(data_survey!O783="Có", 1, 0)</f>
        <v>1</v>
      </c>
      <c r="H784" s="17">
        <f>if(data_survey!R783="", 0, data_survey!R783)</f>
        <v>1</v>
      </c>
      <c r="I784" s="17">
        <f>data_survey!W783</f>
        <v>20</v>
      </c>
      <c r="J784" s="17">
        <f>if(data_survey!AF783="Không áp lực", 0, if(data_survey!AF783="Có chút áp lực", 1, if(data_survey!AF783="Áp lực nhiều", 2, 3)))</f>
        <v>1</v>
      </c>
      <c r="K784" s="17">
        <f>SWITCH(data_survey!AG783,
 "Không ảnh hưởng",0,
 "Có chút ảnh hưởng",1,
 "Ảnh hưởng nhiều",2,
 "Ảnh hưởng rất nhiều",3)</f>
        <v>1</v>
      </c>
      <c r="L784" s="17">
        <f>SWITCH(data_survey!AD783,
 "Không",0,
 "Có một chút",1,
 "Rất lo lắng",2)</f>
        <v>1</v>
      </c>
      <c r="M784" s="17">
        <f>SWITCH(data_survey!AE783,
 "Không",0,
 "Có một chút",1,
 "Nhiều",2)</f>
        <v>1</v>
      </c>
      <c r="N784" s="17">
        <f>data_survey!BV783</f>
        <v>3</v>
      </c>
      <c r="O784" s="17">
        <f>SWITCH(data_survey!BY783,
 "Không",0,
 "Có",1,
 "Nhiều",2)</f>
        <v>1</v>
      </c>
      <c r="P784" s="17">
        <f>if(data_survey!BW783="Không", 0, 1)</f>
        <v>0</v>
      </c>
      <c r="Q784" s="17">
        <f>IF(OR(
ISNUMBER(SEARCH("cha",data_survey!BX783)),
ISNUMBER(SEARCH("mẹ",data_survey!BX783)),
ISNUMBER(SEARCH("ba mẹ",data_survey!BX783)),
ISNUMBER(SEARCH("bame",data_survey!BX783)),
ISNUMBER(SEARCH("gia đình",data_survey!BX783)),
ISNUMBER(SEARCH("chị",data_survey!BX783)),
ISNUMBER(SEARCH("anh",data_survey!BX783)),
ISNUMBER(SEARCH("ông bà",data_survey!BX783)),
ISNUMBER(SEARCH("giám hộ",data_survey!BX783))
),1,
IF(OR(
ISNUMBER(SEARCH("bản thân",data_survey!BX783)),
ISNUMBER(SEARCH("tự mình",data_survey!BX783)),
ISNUMBER(SEARCH("tự bản thân",data_survey!BX783)),
ISNUMBER(SEARCH("tiền đi làm",data_survey!BX783)),
ISNUMBER(SEARCH("nghiên cứu khoa học",data_survey!BX783)),
ISNUMBER(SEARCH("một nửa lo",data_survey!BX783))
),2,
IF(OR(
ISNUMBER(SEARCH("học bổng",data_survey!BX783)),
ISNUMBER(SEARCH("giảm học phí",data_survey!BX783)),
ISNUMBER(SEARCH("không cần HP",data_survey!BX783)),
ISNUMBER(SEARCH("sư phạm",data_survey!BX783))
),3,4)))</f>
        <v>1</v>
      </c>
      <c r="R784" s="17">
        <f>data_survey!AN783</f>
        <v>1</v>
      </c>
      <c r="S784" s="17">
        <f>data_survey!AJ783</f>
        <v>2</v>
      </c>
      <c r="T784" s="17">
        <f>data_survey!AJ783</f>
        <v>2</v>
      </c>
      <c r="U784" s="17">
        <f>data_survey!CI783</f>
        <v>0</v>
      </c>
      <c r="V784" s="17">
        <f>data_survey!CG783</f>
        <v>0</v>
      </c>
      <c r="W784" s="17">
        <f>data_survey!CE783</f>
        <v>0</v>
      </c>
      <c r="X784" s="17">
        <f>data_survey!CC783</f>
        <v>1</v>
      </c>
      <c r="Y784" s="17">
        <f>data_survey!CA783</f>
        <v>0</v>
      </c>
      <c r="Z784" s="17">
        <f>data_survey!BN783</f>
        <v>2</v>
      </c>
      <c r="AA784" s="17">
        <f>data_survey!BP783</f>
        <v>0</v>
      </c>
      <c r="AB784" s="17">
        <f>data_survey!BQ783</f>
        <v>4</v>
      </c>
      <c r="AC784" s="17">
        <f>data_survey!BT783</f>
        <v>0</v>
      </c>
      <c r="AD784" s="17">
        <f>data_survey!CU783</f>
        <v>0</v>
      </c>
      <c r="AE784" s="17">
        <f>data_survey!CV783</f>
        <v>1</v>
      </c>
      <c r="AF784" s="17">
        <f>data_survey!CW783</f>
        <v>0</v>
      </c>
      <c r="AG784" s="17">
        <f>data_survey!CO783</f>
        <v>1</v>
      </c>
      <c r="AH784" s="17">
        <f>data_survey!DA783</f>
        <v>0</v>
      </c>
      <c r="AI784" s="17">
        <f>data_survey!DC783</f>
        <v>0</v>
      </c>
      <c r="AJ784" s="17">
        <f>data_survey!DQ783</f>
        <v>0</v>
      </c>
      <c r="AK784" s="17">
        <f>data_survey!DF783</f>
        <v>0</v>
      </c>
      <c r="AL784" s="17">
        <f>if(AK784=1, data_survey!DN783, 0)</f>
        <v>0</v>
      </c>
      <c r="AM784" s="17">
        <f>data_survey!CM783</f>
        <v>0</v>
      </c>
      <c r="AN784" s="17">
        <f>data_survey!DH783</f>
        <v>1</v>
      </c>
      <c r="AO784" s="17">
        <f>data_survey!DJ783</f>
        <v>1</v>
      </c>
      <c r="AP784" s="17">
        <f>data_survey!DL783</f>
        <v>0</v>
      </c>
      <c r="AQ784" s="17">
        <f>data_survey!BC783</f>
        <v>1</v>
      </c>
      <c r="AR784" s="17">
        <f>data_survey!BD783</f>
        <v>1</v>
      </c>
      <c r="AS784" s="17">
        <f>data_survey!BE783</f>
        <v>1</v>
      </c>
      <c r="AT784" s="17">
        <f>data_survey!BF783</f>
        <v>1</v>
      </c>
      <c r="AU784" s="17">
        <f>data_survey!BG783</f>
        <v>2</v>
      </c>
      <c r="AV784" s="17">
        <f>data_survey!BH783</f>
        <v>1</v>
      </c>
      <c r="AW784" s="17">
        <f>data_survey!BI783</f>
        <v>1</v>
      </c>
      <c r="AX784" s="17">
        <f>data_survey!AP783</f>
        <v>1</v>
      </c>
      <c r="AY784" s="17">
        <f>data_survey!AQ783</f>
        <v>1</v>
      </c>
      <c r="AZ784" s="17">
        <f>data_survey!AR783</f>
        <v>2</v>
      </c>
      <c r="BA784" s="17">
        <f>data_survey!AS783</f>
        <v>2</v>
      </c>
      <c r="BB784" s="17">
        <f>data_survey!AT783</f>
        <v>1</v>
      </c>
      <c r="BC784" s="17">
        <f>data_survey!AU783</f>
        <v>2</v>
      </c>
      <c r="BD784" s="17">
        <f>data_survey!AV783</f>
        <v>2</v>
      </c>
      <c r="BE784" s="17">
        <f>data_survey!AW783</f>
        <v>1</v>
      </c>
      <c r="BF784" s="17">
        <f>data_survey!AX783</f>
        <v>1</v>
      </c>
      <c r="BG784" s="17"/>
    </row>
    <row r="785">
      <c r="A785" s="17">
        <f>if(data_survey!C784="Nam", 0, 1)</f>
        <v>1</v>
      </c>
      <c r="B785" s="17">
        <f>IFERROR(__xludf.DUMMYFUNCTION("LET(
  t, LOWER(TRIM(data_survey!E784)),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85" s="17">
        <f>IFERROR(__xludf.DUMMYFUNCTION("LET(
  t, LOWER(TRIM(data_survey!G784)),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85" s="17">
        <f>IFERROR(__xludf.DUMMYFUNCTION("LET(
  text, LOWER(data_survey!I784),
  IFERROR(
    IFS(
      REGEXMATCH(text,""ở cùng gia đình|ở trọ cùng gia đình""), 0,
      REGEXMATCH(text,""thuê trọ""), 1,
      REGEXMATCH(text,""ở ktx""), 2,
      REGEXMATCH(text,""có nhà tại khu vực đang học|c"&amp;"ó nhà|ở riêng tại chung cư""), 3,
      REGEXMATCH(text,""ở nhà người quen""), 4
    ),
  -1)
)"),3.0)</f>
        <v>3</v>
      </c>
      <c r="E785" s="17">
        <f>IFERROR(__xludf.DUMMYFUNCTION("LET(
  t, LOWER(TRIM(data_survey!K784)),
  IFERROR(
    IFS(
      REGEXMATCH(t,""xuất\s*sắc""), 0,
      REGEXMATCH(t,""^giỏi$""), 1,
      REGEXMATCH(t,""^khá$""), 2,
      REGEXMATCH(t,""trung bình|bình thường|^4$""), 3,
      REGEXMATCH(t,""rớt""), 4,"&amp;"
      REGEXMATCH(t,""năm nhất|tân sinh viên|mới|chưa|không|sắp thi|chuẩn bị thi|kq|kết quả|chưa có|chưa biết""), 5,
      TRUE, 5
    ),
  5)
)"),4.0)</f>
        <v>4</v>
      </c>
      <c r="F785" s="17">
        <f>IFERROR(__xludf.DUMMYFUNCTION("LET(
  t, LOWER(TRIM(data_survey!M784)),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85" s="17">
        <f>if(data_survey!O784="Có", 1, 0)</f>
        <v>0</v>
      </c>
      <c r="H785" s="17">
        <f>if(data_survey!R784="", 0, data_survey!R784)</f>
        <v>0</v>
      </c>
      <c r="I785" s="17">
        <f>data_survey!W784</f>
        <v>0</v>
      </c>
      <c r="J785" s="17">
        <f>if(data_survey!AF784="Không áp lực", 0, if(data_survey!AF784="Có chút áp lực", 1, if(data_survey!AF784="Áp lực nhiều", 2, 3)))</f>
        <v>3</v>
      </c>
      <c r="K785" s="17">
        <f>SWITCH(data_survey!AG784,
 "Không ảnh hưởng",0,
 "Có chút ảnh hưởng",1,
 "Ảnh hưởng nhiều",2,
 "Ảnh hưởng rất nhiều",3)</f>
        <v>2</v>
      </c>
      <c r="L785" s="17">
        <f>SWITCH(data_survey!AD784,
 "Không",0,
 "Có một chút",1,
 "Rất lo lắng",2)</f>
        <v>2</v>
      </c>
      <c r="M785" s="17">
        <f>SWITCH(data_survey!AE784,
 "Không",0,
 "Có một chút",1,
 "Nhiều",2)</f>
        <v>1</v>
      </c>
      <c r="N785" s="17">
        <f>data_survey!BV784</f>
        <v>1</v>
      </c>
      <c r="O785" s="17">
        <f>SWITCH(data_survey!BY784,
 "Không",0,
 "Có",1,
 "Nhiều",2)</f>
        <v>0</v>
      </c>
      <c r="P785" s="17">
        <f>if(data_survey!BW784="Không", 0, 1)</f>
        <v>0</v>
      </c>
      <c r="Q785" s="17">
        <f>IF(OR(
ISNUMBER(SEARCH("cha",data_survey!BX784)),
ISNUMBER(SEARCH("mẹ",data_survey!BX784)),
ISNUMBER(SEARCH("ba mẹ",data_survey!BX784)),
ISNUMBER(SEARCH("bame",data_survey!BX784)),
ISNUMBER(SEARCH("gia đình",data_survey!BX784)),
ISNUMBER(SEARCH("chị",data_survey!BX784)),
ISNUMBER(SEARCH("anh",data_survey!BX784)),
ISNUMBER(SEARCH("ông bà",data_survey!BX784)),
ISNUMBER(SEARCH("giám hộ",data_survey!BX784))
),1,
IF(OR(
ISNUMBER(SEARCH("bản thân",data_survey!BX784)),
ISNUMBER(SEARCH("tự mình",data_survey!BX784)),
ISNUMBER(SEARCH("tự bản thân",data_survey!BX784)),
ISNUMBER(SEARCH("tiền đi làm",data_survey!BX784)),
ISNUMBER(SEARCH("nghiên cứu khoa học",data_survey!BX784)),
ISNUMBER(SEARCH("một nửa lo",data_survey!BX784))
),2,
IF(OR(
ISNUMBER(SEARCH("học bổng",data_survey!BX784)),
ISNUMBER(SEARCH("giảm học phí",data_survey!BX784)),
ISNUMBER(SEARCH("không cần HP",data_survey!BX784)),
ISNUMBER(SEARCH("sư phạm",data_survey!BX784))
),3,4)))</f>
        <v>1</v>
      </c>
      <c r="R785" s="17">
        <f>data_survey!AN784</f>
        <v>1</v>
      </c>
      <c r="S785" s="17">
        <f>data_survey!AJ784</f>
        <v>0</v>
      </c>
      <c r="T785" s="17">
        <f>data_survey!AJ784</f>
        <v>0</v>
      </c>
      <c r="U785" s="17">
        <f>data_survey!CI784</f>
        <v>2</v>
      </c>
      <c r="V785" s="17">
        <f>data_survey!CG784</f>
        <v>2</v>
      </c>
      <c r="W785" s="17">
        <f>data_survey!CE784</f>
        <v>2</v>
      </c>
      <c r="X785" s="17">
        <f>data_survey!CC784</f>
        <v>1</v>
      </c>
      <c r="Y785" s="17">
        <f>data_survey!CA784</f>
        <v>0</v>
      </c>
      <c r="Z785" s="17">
        <f>data_survey!BN784</f>
        <v>1</v>
      </c>
      <c r="AA785" s="17">
        <f>data_survey!BP784</f>
        <v>1</v>
      </c>
      <c r="AB785" s="17">
        <f>data_survey!BQ784</f>
        <v>2</v>
      </c>
      <c r="AC785" s="17">
        <f>data_survey!BT784</f>
        <v>1</v>
      </c>
      <c r="AD785" s="17">
        <f>data_survey!CU784</f>
        <v>0</v>
      </c>
      <c r="AE785" s="17">
        <f>data_survey!CV784</f>
        <v>0</v>
      </c>
      <c r="AF785" s="17">
        <f>data_survey!CW784</f>
        <v>0</v>
      </c>
      <c r="AG785" s="17">
        <f>data_survey!CO784</f>
        <v>0</v>
      </c>
      <c r="AH785" s="17">
        <f>data_survey!DA784</f>
        <v>0</v>
      </c>
      <c r="AI785" s="17">
        <f>data_survey!DC784</f>
        <v>0</v>
      </c>
      <c r="AJ785" s="17">
        <f>data_survey!DQ784</f>
        <v>0</v>
      </c>
      <c r="AK785" s="17">
        <f>data_survey!DF784</f>
        <v>0</v>
      </c>
      <c r="AL785" s="17">
        <f>if(AK785=1, data_survey!DN784, 0)</f>
        <v>0</v>
      </c>
      <c r="AM785" s="17">
        <f>data_survey!CM784</f>
        <v>0.75</v>
      </c>
      <c r="AN785" s="17">
        <f>data_survey!DH784</f>
        <v>0</v>
      </c>
      <c r="AO785" s="17">
        <f>data_survey!DJ784</f>
        <v>0</v>
      </c>
      <c r="AP785" s="17">
        <f>data_survey!DL784</f>
        <v>3</v>
      </c>
      <c r="AQ785" s="17">
        <f>data_survey!BC784</f>
        <v>1</v>
      </c>
      <c r="AR785" s="17">
        <f>data_survey!BD784</f>
        <v>2</v>
      </c>
      <c r="AS785" s="17">
        <f>data_survey!BE784</f>
        <v>2</v>
      </c>
      <c r="AT785" s="17">
        <f>data_survey!BF784</f>
        <v>3</v>
      </c>
      <c r="AU785" s="17">
        <f>data_survey!BG784</f>
        <v>2</v>
      </c>
      <c r="AV785" s="17">
        <f>data_survey!BH784</f>
        <v>2</v>
      </c>
      <c r="AW785" s="17">
        <f>data_survey!BI784</f>
        <v>2</v>
      </c>
      <c r="AX785" s="17">
        <f>data_survey!AP784</f>
        <v>2</v>
      </c>
      <c r="AY785" s="17">
        <f>data_survey!AQ784</f>
        <v>2</v>
      </c>
      <c r="AZ785" s="17">
        <f>data_survey!AR784</f>
        <v>4</v>
      </c>
      <c r="BA785" s="17">
        <f>data_survey!AS784</f>
        <v>3</v>
      </c>
      <c r="BB785" s="17">
        <f>data_survey!AT784</f>
        <v>2</v>
      </c>
      <c r="BC785" s="17">
        <f>data_survey!AU784</f>
        <v>2</v>
      </c>
      <c r="BD785" s="17">
        <f>data_survey!AV784</f>
        <v>3</v>
      </c>
      <c r="BE785" s="17">
        <f>data_survey!AW784</f>
        <v>1</v>
      </c>
      <c r="BF785" s="17">
        <f>data_survey!AX784</f>
        <v>1</v>
      </c>
      <c r="BG785" s="17"/>
    </row>
    <row r="786">
      <c r="A786" s="17">
        <f>if(data_survey!C785="Nam", 0, 1)</f>
        <v>1</v>
      </c>
      <c r="B786" s="17">
        <f>IFERROR(__xludf.DUMMYFUNCTION("LET(
  t, LOWER(TRIM(data_survey!E785)),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86" s="17">
        <f>IFERROR(__xludf.DUMMYFUNCTION("LET(
  t, LOWER(TRIM(data_survey!G785)),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86" s="17">
        <f>IFERROR(__xludf.DUMMYFUNCTION("LET(
  text, LOWER(data_survey!I785),
  IFERROR(
    IFS(
      REGEXMATCH(text,""ở cùng gia đình|ở trọ cùng gia đình""), 0,
      REGEXMATCH(text,""thuê trọ""), 1,
      REGEXMATCH(text,""ở ktx""), 2,
      REGEXMATCH(text,""có nhà tại khu vực đang học|c"&amp;"ó nhà|ở riêng tại chung cư""), 3,
      REGEXMATCH(text,""ở nhà người quen""), 4
    ),
  -1)
)"),1.0)</f>
        <v>1</v>
      </c>
      <c r="E786" s="17">
        <f>IFERROR(__xludf.DUMMYFUNCTION("LET(
  t, LOWER(TRIM(data_survey!K785)),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86" s="17">
        <f>IFERROR(__xludf.DUMMYFUNCTION("LET(
  t, LOWER(TRIM(data_survey!M785)),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86" s="17">
        <f>if(data_survey!O785="Có", 1, 0)</f>
        <v>1</v>
      </c>
      <c r="H786" s="17">
        <f>if(data_survey!R785="", 0, data_survey!R785)</f>
        <v>1</v>
      </c>
      <c r="I786" s="17">
        <f>data_survey!W785</f>
        <v>20</v>
      </c>
      <c r="J786" s="17">
        <f>if(data_survey!AF785="Không áp lực", 0, if(data_survey!AF785="Có chút áp lực", 1, if(data_survey!AF785="Áp lực nhiều", 2, 3)))</f>
        <v>1</v>
      </c>
      <c r="K786" s="17">
        <f>SWITCH(data_survey!AG785,
 "Không ảnh hưởng",0,
 "Có chút ảnh hưởng",1,
 "Ảnh hưởng nhiều",2,
 "Ảnh hưởng rất nhiều",3)</f>
        <v>2</v>
      </c>
      <c r="L786" s="17">
        <f>SWITCH(data_survey!AD785,
 "Không",0,
 "Có một chút",1,
 "Rất lo lắng",2)</f>
        <v>2</v>
      </c>
      <c r="M786" s="17">
        <f>SWITCH(data_survey!AE785,
 "Không",0,
 "Có một chút",1,
 "Nhiều",2)</f>
        <v>0</v>
      </c>
      <c r="N786" s="17">
        <f>data_survey!BV785</f>
        <v>3</v>
      </c>
      <c r="O786" s="17">
        <f>SWITCH(data_survey!BY785,
 "Không",0,
 "Có",1,
 "Nhiều",2)</f>
        <v>0</v>
      </c>
      <c r="P786" s="17">
        <f>if(data_survey!BW785="Không", 0, 1)</f>
        <v>0</v>
      </c>
      <c r="Q786" s="17">
        <f>IF(OR(
ISNUMBER(SEARCH("cha",data_survey!BX785)),
ISNUMBER(SEARCH("mẹ",data_survey!BX785)),
ISNUMBER(SEARCH("ba mẹ",data_survey!BX785)),
ISNUMBER(SEARCH("bame",data_survey!BX785)),
ISNUMBER(SEARCH("gia đình",data_survey!BX785)),
ISNUMBER(SEARCH("chị",data_survey!BX785)),
ISNUMBER(SEARCH("anh",data_survey!BX785)),
ISNUMBER(SEARCH("ông bà",data_survey!BX785)),
ISNUMBER(SEARCH("giám hộ",data_survey!BX785))
),1,
IF(OR(
ISNUMBER(SEARCH("bản thân",data_survey!BX785)),
ISNUMBER(SEARCH("tự mình",data_survey!BX785)),
ISNUMBER(SEARCH("tự bản thân",data_survey!BX785)),
ISNUMBER(SEARCH("tiền đi làm",data_survey!BX785)),
ISNUMBER(SEARCH("nghiên cứu khoa học",data_survey!BX785)),
ISNUMBER(SEARCH("một nửa lo",data_survey!BX785))
),2,
IF(OR(
ISNUMBER(SEARCH("học bổng",data_survey!BX785)),
ISNUMBER(SEARCH("giảm học phí",data_survey!BX785)),
ISNUMBER(SEARCH("không cần HP",data_survey!BX785)),
ISNUMBER(SEARCH("sư phạm",data_survey!BX785))
),3,4)))</f>
        <v>1</v>
      </c>
      <c r="R786" s="17">
        <f>data_survey!AN785</f>
        <v>0</v>
      </c>
      <c r="S786" s="17">
        <f>data_survey!AJ785</f>
        <v>1</v>
      </c>
      <c r="T786" s="17">
        <f>data_survey!AJ785</f>
        <v>1</v>
      </c>
      <c r="U786" s="17">
        <f>data_survey!CI785</f>
        <v>0</v>
      </c>
      <c r="V786" s="17">
        <f>data_survey!CG785</f>
        <v>0</v>
      </c>
      <c r="W786" s="17">
        <f>data_survey!CE785</f>
        <v>0</v>
      </c>
      <c r="X786" s="17">
        <f>data_survey!CC785</f>
        <v>2</v>
      </c>
      <c r="Y786" s="17">
        <f>data_survey!CA785</f>
        <v>0</v>
      </c>
      <c r="Z786" s="17">
        <f>data_survey!BN785</f>
        <v>2</v>
      </c>
      <c r="AA786" s="17">
        <f>data_survey!BP785</f>
        <v>0</v>
      </c>
      <c r="AB786" s="17">
        <f>data_survey!BQ785</f>
        <v>2</v>
      </c>
      <c r="AC786" s="17">
        <f>data_survey!BT785</f>
        <v>1</v>
      </c>
      <c r="AD786" s="17">
        <f>data_survey!CU785</f>
        <v>0</v>
      </c>
      <c r="AE786" s="17">
        <f>data_survey!CV785</f>
        <v>0</v>
      </c>
      <c r="AF786" s="17">
        <f>data_survey!CW785</f>
        <v>0</v>
      </c>
      <c r="AG786" s="17">
        <f>data_survey!CO785</f>
        <v>0</v>
      </c>
      <c r="AH786" s="17">
        <f>data_survey!DA785</f>
        <v>0</v>
      </c>
      <c r="AI786" s="17">
        <f>data_survey!DC785</f>
        <v>0</v>
      </c>
      <c r="AJ786" s="17">
        <f>data_survey!DQ785</f>
        <v>0</v>
      </c>
      <c r="AK786" s="17">
        <f>data_survey!DF785</f>
        <v>0</v>
      </c>
      <c r="AL786" s="17">
        <f>if(AK786=1, data_survey!DN785, 0)</f>
        <v>0</v>
      </c>
      <c r="AM786" s="17">
        <f>data_survey!CM785</f>
        <v>1.5</v>
      </c>
      <c r="AN786" s="17">
        <f>data_survey!DH785</f>
        <v>0</v>
      </c>
      <c r="AO786" s="17">
        <f>data_survey!DJ785</f>
        <v>1</v>
      </c>
      <c r="AP786" s="17">
        <f>data_survey!DL785</f>
        <v>0</v>
      </c>
      <c r="AQ786" s="17">
        <f>data_survey!BC785</f>
        <v>2</v>
      </c>
      <c r="AR786" s="17">
        <f>data_survey!BD785</f>
        <v>1</v>
      </c>
      <c r="AS786" s="17">
        <f>data_survey!BE785</f>
        <v>2</v>
      </c>
      <c r="AT786" s="17">
        <f>data_survey!BF785</f>
        <v>1</v>
      </c>
      <c r="AU786" s="17">
        <f>data_survey!BG785</f>
        <v>2</v>
      </c>
      <c r="AV786" s="17">
        <f>data_survey!BH785</f>
        <v>1</v>
      </c>
      <c r="AW786" s="17">
        <f>data_survey!BI785</f>
        <v>1</v>
      </c>
      <c r="AX786" s="17">
        <f>data_survey!AP785</f>
        <v>2</v>
      </c>
      <c r="AY786" s="17">
        <f>data_survey!AQ785</f>
        <v>2</v>
      </c>
      <c r="AZ786" s="17">
        <f>data_survey!AR785</f>
        <v>1</v>
      </c>
      <c r="BA786" s="17">
        <f>data_survey!AS785</f>
        <v>2</v>
      </c>
      <c r="BB786" s="17">
        <f>data_survey!AT785</f>
        <v>2</v>
      </c>
      <c r="BC786" s="17">
        <f>data_survey!AU785</f>
        <v>2</v>
      </c>
      <c r="BD786" s="17">
        <f>data_survey!AV785</f>
        <v>1</v>
      </c>
      <c r="BE786" s="17">
        <f>data_survey!AW785</f>
        <v>1</v>
      </c>
      <c r="BF786" s="17">
        <f>data_survey!AX785</f>
        <v>1</v>
      </c>
      <c r="BG786" s="17"/>
    </row>
    <row r="787">
      <c r="A787" s="17">
        <f>if(data_survey!C786="Nam", 0, 1)</f>
        <v>1</v>
      </c>
      <c r="B787" s="17">
        <f>IFERROR(__xludf.DUMMYFUNCTION("LET(
  t, LOWER(TRIM(data_survey!E786)),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87" s="17">
        <f>IFERROR(__xludf.DUMMYFUNCTION("LET(
  t, LOWER(TRIM(data_survey!G786)),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87" s="17">
        <f>IFERROR(__xludf.DUMMYFUNCTION("LET(
  text, LOWER(data_survey!I786),
  IFERROR(
    IFS(
      REGEXMATCH(text,""ở cùng gia đình|ở trọ cùng gia đình""), 0,
      REGEXMATCH(text,""thuê trọ""), 1,
      REGEXMATCH(text,""ở ktx""), 2,
      REGEXMATCH(text,""có nhà tại khu vực đang học|c"&amp;"ó nhà|ở riêng tại chung cư""), 3,
      REGEXMATCH(text,""ở nhà người quen""), 4
    ),
  -1)
)"),1.0)</f>
        <v>1</v>
      </c>
      <c r="E787" s="17">
        <f>IFERROR(__xludf.DUMMYFUNCTION("LET(
  t, LOWER(TRIM(data_survey!K786)),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87" s="17">
        <f>IFERROR(__xludf.DUMMYFUNCTION("LET(
  t, LOWER(TRIM(data_survey!M786)),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87" s="17">
        <f>if(data_survey!O786="Có", 1, 0)</f>
        <v>0</v>
      </c>
      <c r="H787" s="17">
        <f>if(data_survey!R786="", 0, data_survey!R786)</f>
        <v>0</v>
      </c>
      <c r="I787" s="17">
        <f>data_survey!W786</f>
        <v>0</v>
      </c>
      <c r="J787" s="17">
        <f>if(data_survey!AF786="Không áp lực", 0, if(data_survey!AF786="Có chút áp lực", 1, if(data_survey!AF786="Áp lực nhiều", 2, 3)))</f>
        <v>2</v>
      </c>
      <c r="K787" s="17">
        <f>SWITCH(data_survey!AG786,
 "Không ảnh hưởng",0,
 "Có chút ảnh hưởng",1,
 "Ảnh hưởng nhiều",2,
 "Ảnh hưởng rất nhiều",3)</f>
        <v>1</v>
      </c>
      <c r="L787" s="17">
        <f>SWITCH(data_survey!AD786,
 "Không",0,
 "Có một chút",1,
 "Rất lo lắng",2)</f>
        <v>2</v>
      </c>
      <c r="M787" s="17">
        <f>SWITCH(data_survey!AE786,
 "Không",0,
 "Có một chút",1,
 "Nhiều",2)</f>
        <v>1</v>
      </c>
      <c r="N787" s="17">
        <f>data_survey!BV786</f>
        <v>3</v>
      </c>
      <c r="O787" s="17">
        <f>SWITCH(data_survey!BY786,
 "Không",0,
 "Có",1,
 "Nhiều",2)</f>
        <v>1</v>
      </c>
      <c r="P787" s="17">
        <f>if(data_survey!BW786="Không", 0, 1)</f>
        <v>0</v>
      </c>
      <c r="Q787" s="17">
        <f>IF(OR(
ISNUMBER(SEARCH("cha",data_survey!BX786)),
ISNUMBER(SEARCH("mẹ",data_survey!BX786)),
ISNUMBER(SEARCH("ba mẹ",data_survey!BX786)),
ISNUMBER(SEARCH("bame",data_survey!BX786)),
ISNUMBER(SEARCH("gia đình",data_survey!BX786)),
ISNUMBER(SEARCH("chị",data_survey!BX786)),
ISNUMBER(SEARCH("anh",data_survey!BX786)),
ISNUMBER(SEARCH("ông bà",data_survey!BX786)),
ISNUMBER(SEARCH("giám hộ",data_survey!BX786))
),1,
IF(OR(
ISNUMBER(SEARCH("bản thân",data_survey!BX786)),
ISNUMBER(SEARCH("tự mình",data_survey!BX786)),
ISNUMBER(SEARCH("tự bản thân",data_survey!BX786)),
ISNUMBER(SEARCH("tiền đi làm",data_survey!BX786)),
ISNUMBER(SEARCH("nghiên cứu khoa học",data_survey!BX786)),
ISNUMBER(SEARCH("một nửa lo",data_survey!BX786))
),2,
IF(OR(
ISNUMBER(SEARCH("học bổng",data_survey!BX786)),
ISNUMBER(SEARCH("giảm học phí",data_survey!BX786)),
ISNUMBER(SEARCH("không cần HP",data_survey!BX786)),
ISNUMBER(SEARCH("sư phạm",data_survey!BX786))
),3,4)))</f>
        <v>1</v>
      </c>
      <c r="R787" s="17">
        <f>data_survey!AN786</f>
        <v>1</v>
      </c>
      <c r="S787" s="17">
        <f>data_survey!AJ786</f>
        <v>1</v>
      </c>
      <c r="T787" s="17">
        <f>data_survey!AJ786</f>
        <v>1</v>
      </c>
      <c r="U787" s="17">
        <f>data_survey!CI786</f>
        <v>1</v>
      </c>
      <c r="V787" s="17">
        <f>data_survey!CG786</f>
        <v>2</v>
      </c>
      <c r="W787" s="17">
        <f>data_survey!CE786</f>
        <v>0</v>
      </c>
      <c r="X787" s="17">
        <f>data_survey!CC786</f>
        <v>0</v>
      </c>
      <c r="Y787" s="17">
        <f>data_survey!CA786</f>
        <v>0</v>
      </c>
      <c r="Z787" s="17">
        <f>data_survey!BN786</f>
        <v>5</v>
      </c>
      <c r="AA787" s="17">
        <f>data_survey!BP786</f>
        <v>1</v>
      </c>
      <c r="AB787" s="17">
        <f>data_survey!BQ786</f>
        <v>3</v>
      </c>
      <c r="AC787" s="17">
        <f>data_survey!BT786</f>
        <v>1</v>
      </c>
      <c r="AD787" s="17">
        <f>data_survey!CU786</f>
        <v>0</v>
      </c>
      <c r="AE787" s="17">
        <f>data_survey!CV786</f>
        <v>1</v>
      </c>
      <c r="AF787" s="17">
        <f>data_survey!CW786</f>
        <v>0</v>
      </c>
      <c r="AG787" s="17">
        <f>data_survey!CO786</f>
        <v>1</v>
      </c>
      <c r="AH787" s="17">
        <f>data_survey!DA786</f>
        <v>0</v>
      </c>
      <c r="AI787" s="17">
        <f>data_survey!DC786</f>
        <v>0</v>
      </c>
      <c r="AJ787" s="17">
        <f>data_survey!DQ786</f>
        <v>0</v>
      </c>
      <c r="AK787" s="17">
        <f>data_survey!DF786</f>
        <v>1</v>
      </c>
      <c r="AL787" s="17">
        <f>if(AK787=1, data_survey!DN786, 0)</f>
        <v>2.5</v>
      </c>
      <c r="AM787" s="17">
        <f>data_survey!CM786</f>
        <v>6</v>
      </c>
      <c r="AN787" s="17">
        <f>data_survey!DH786</f>
        <v>0</v>
      </c>
      <c r="AO787" s="17">
        <f>data_survey!DJ786</f>
        <v>1</v>
      </c>
      <c r="AP787" s="17">
        <f>data_survey!DL786</f>
        <v>0</v>
      </c>
      <c r="AQ787" s="17">
        <f>data_survey!BC786</f>
        <v>3</v>
      </c>
      <c r="AR787" s="17">
        <f>data_survey!BD786</f>
        <v>1</v>
      </c>
      <c r="AS787" s="17">
        <f>data_survey!BE786</f>
        <v>1</v>
      </c>
      <c r="AT787" s="17">
        <f>data_survey!BF786</f>
        <v>2</v>
      </c>
      <c r="AU787" s="17">
        <f>data_survey!BG786</f>
        <v>4</v>
      </c>
      <c r="AV787" s="17">
        <f>data_survey!BH786</f>
        <v>1</v>
      </c>
      <c r="AW787" s="17">
        <f>data_survey!BI786</f>
        <v>1</v>
      </c>
      <c r="AX787" s="17">
        <f>data_survey!AP786</f>
        <v>4</v>
      </c>
      <c r="AY787" s="17">
        <f>data_survey!AQ786</f>
        <v>3</v>
      </c>
      <c r="AZ787" s="17">
        <f>data_survey!AR786</f>
        <v>4</v>
      </c>
      <c r="BA787" s="17">
        <f>data_survey!AS786</f>
        <v>3</v>
      </c>
      <c r="BB787" s="17">
        <f>data_survey!AT786</f>
        <v>4</v>
      </c>
      <c r="BC787" s="17">
        <f>data_survey!AU786</f>
        <v>1</v>
      </c>
      <c r="BD787" s="17">
        <f>data_survey!AV786</f>
        <v>2</v>
      </c>
      <c r="BE787" s="17">
        <f>data_survey!AW786</f>
        <v>1</v>
      </c>
      <c r="BF787" s="17">
        <f>data_survey!AX786</f>
        <v>1</v>
      </c>
      <c r="BG787" s="17"/>
    </row>
    <row r="788">
      <c r="A788" s="17">
        <f>if(data_survey!C787="Nam", 0, 1)</f>
        <v>1</v>
      </c>
      <c r="B788" s="17">
        <f>IFERROR(__xludf.DUMMYFUNCTION("LET(
  t, LOWER(TRIM(data_survey!E787)),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88" s="17">
        <f>IFERROR(__xludf.DUMMYFUNCTION("LET(
  t, LOWER(TRIM(data_survey!G787)),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788" s="17">
        <f>IFERROR(__xludf.DUMMYFUNCTION("LET(
  text, LOWER(data_survey!I787),
  IFERROR(
    IFS(
      REGEXMATCH(text,""ở cùng gia đình|ở trọ cùng gia đình""), 0,
      REGEXMATCH(text,""thuê trọ""), 1,
      REGEXMATCH(text,""ở ktx""), 2,
      REGEXMATCH(text,""có nhà tại khu vực đang học|c"&amp;"ó nhà|ở riêng tại chung cư""), 3,
      REGEXMATCH(text,""ở nhà người quen""), 4
    ),
  -1)
)"),1.0)</f>
        <v>1</v>
      </c>
      <c r="E788" s="17">
        <f>IFERROR(__xludf.DUMMYFUNCTION("LET(
  t, LOWER(TRIM(data_survey!K787)),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88" s="17">
        <f>IFERROR(__xludf.DUMMYFUNCTION("LET(
  t, LOWER(TRIM(data_survey!M787)),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88" s="17">
        <f>if(data_survey!O787="Có", 1, 0)</f>
        <v>0</v>
      </c>
      <c r="H788" s="17">
        <f>if(data_survey!R787="", 0, data_survey!R787)</f>
        <v>0</v>
      </c>
      <c r="I788" s="17">
        <f>data_survey!W787</f>
        <v>0</v>
      </c>
      <c r="J788" s="17">
        <f>if(data_survey!AF787="Không áp lực", 0, if(data_survey!AF787="Có chút áp lực", 1, if(data_survey!AF787="Áp lực nhiều", 2, 3)))</f>
        <v>1</v>
      </c>
      <c r="K788" s="17">
        <f>SWITCH(data_survey!AG787,
 "Không ảnh hưởng",0,
 "Có chút ảnh hưởng",1,
 "Ảnh hưởng nhiều",2,
 "Ảnh hưởng rất nhiều",3)</f>
        <v>1</v>
      </c>
      <c r="L788" s="17">
        <f>SWITCH(data_survey!AD787,
 "Không",0,
 "Có một chút",1,
 "Rất lo lắng",2)</f>
        <v>2</v>
      </c>
      <c r="M788" s="17">
        <f>SWITCH(data_survey!AE787,
 "Không",0,
 "Có một chút",1,
 "Nhiều",2)</f>
        <v>1</v>
      </c>
      <c r="N788" s="17">
        <f>data_survey!BV787</f>
        <v>4</v>
      </c>
      <c r="O788" s="17">
        <f>SWITCH(data_survey!BY787,
 "Không",0,
 "Có",1,
 "Nhiều",2)</f>
        <v>0</v>
      </c>
      <c r="P788" s="17">
        <f>if(data_survey!BW787="Không", 0, 1)</f>
        <v>1</v>
      </c>
      <c r="Q788" s="17">
        <f>IF(OR(
ISNUMBER(SEARCH("cha",data_survey!BX787)),
ISNUMBER(SEARCH("mẹ",data_survey!BX787)),
ISNUMBER(SEARCH("ba mẹ",data_survey!BX787)),
ISNUMBER(SEARCH("bame",data_survey!BX787)),
ISNUMBER(SEARCH("gia đình",data_survey!BX787)),
ISNUMBER(SEARCH("chị",data_survey!BX787)),
ISNUMBER(SEARCH("anh",data_survey!BX787)),
ISNUMBER(SEARCH("ông bà",data_survey!BX787)),
ISNUMBER(SEARCH("giám hộ",data_survey!BX787))
),1,
IF(OR(
ISNUMBER(SEARCH("bản thân",data_survey!BX787)),
ISNUMBER(SEARCH("tự mình",data_survey!BX787)),
ISNUMBER(SEARCH("tự bản thân",data_survey!BX787)),
ISNUMBER(SEARCH("tiền đi làm",data_survey!BX787)),
ISNUMBER(SEARCH("nghiên cứu khoa học",data_survey!BX787)),
ISNUMBER(SEARCH("một nửa lo",data_survey!BX787))
),2,
IF(OR(
ISNUMBER(SEARCH("học bổng",data_survey!BX787)),
ISNUMBER(SEARCH("giảm học phí",data_survey!BX787)),
ISNUMBER(SEARCH("không cần HP",data_survey!BX787)),
ISNUMBER(SEARCH("sư phạm",data_survey!BX787))
),3,4)))</f>
        <v>1</v>
      </c>
      <c r="R788" s="17">
        <f>data_survey!AN787</f>
        <v>0</v>
      </c>
      <c r="S788" s="17">
        <f>data_survey!AJ787</f>
        <v>2</v>
      </c>
      <c r="T788" s="17">
        <f>data_survey!AJ787</f>
        <v>2</v>
      </c>
      <c r="U788" s="17">
        <f>data_survey!CI787</f>
        <v>1</v>
      </c>
      <c r="V788" s="17">
        <f>data_survey!CG787</f>
        <v>1</v>
      </c>
      <c r="W788" s="17">
        <f>data_survey!CE787</f>
        <v>1</v>
      </c>
      <c r="X788" s="17">
        <f>data_survey!CC787</f>
        <v>2</v>
      </c>
      <c r="Y788" s="17">
        <f>data_survey!CA787</f>
        <v>1</v>
      </c>
      <c r="Z788" s="17">
        <f>data_survey!BN787</f>
        <v>2</v>
      </c>
      <c r="AA788" s="17">
        <f>data_survey!BP787</f>
        <v>0</v>
      </c>
      <c r="AB788" s="17">
        <f>data_survey!BQ787</f>
        <v>4</v>
      </c>
      <c r="AC788" s="17">
        <f>data_survey!BT787</f>
        <v>1</v>
      </c>
      <c r="AD788" s="17">
        <f>data_survey!CU787</f>
        <v>0</v>
      </c>
      <c r="AE788" s="17">
        <f>data_survey!CV787</f>
        <v>1</v>
      </c>
      <c r="AF788" s="17">
        <f>data_survey!CW787</f>
        <v>0</v>
      </c>
      <c r="AG788" s="17">
        <f>data_survey!CO787</f>
        <v>1</v>
      </c>
      <c r="AH788" s="17">
        <f>data_survey!DA787</f>
        <v>0</v>
      </c>
      <c r="AI788" s="17">
        <f>data_survey!DC787</f>
        <v>0</v>
      </c>
      <c r="AJ788" s="17">
        <f>data_survey!DQ787</f>
        <v>1</v>
      </c>
      <c r="AK788" s="17">
        <f>data_survey!DF787</f>
        <v>1</v>
      </c>
      <c r="AL788" s="17">
        <f>if(AK788=1, data_survey!DN787, 0)</f>
        <v>0.5</v>
      </c>
      <c r="AM788" s="17">
        <f>data_survey!CM787</f>
        <v>3.5</v>
      </c>
      <c r="AN788" s="17">
        <f>data_survey!DH787</f>
        <v>0</v>
      </c>
      <c r="AO788" s="17">
        <f>data_survey!DJ787</f>
        <v>0</v>
      </c>
      <c r="AP788" s="17">
        <f>data_survey!DL787</f>
        <v>0</v>
      </c>
      <c r="AQ788" s="17">
        <f>data_survey!BC787</f>
        <v>2</v>
      </c>
      <c r="AR788" s="17">
        <f>data_survey!BD787</f>
        <v>2</v>
      </c>
      <c r="AS788" s="17">
        <f>data_survey!BE787</f>
        <v>2</v>
      </c>
      <c r="AT788" s="17">
        <f>data_survey!BF787</f>
        <v>2</v>
      </c>
      <c r="AU788" s="17">
        <f>data_survey!BG787</f>
        <v>3</v>
      </c>
      <c r="AV788" s="17">
        <f>data_survey!BH787</f>
        <v>1</v>
      </c>
      <c r="AW788" s="17">
        <f>data_survey!BI787</f>
        <v>2</v>
      </c>
      <c r="AX788" s="17">
        <f>data_survey!AP787</f>
        <v>3</v>
      </c>
      <c r="AY788" s="17">
        <f>data_survey!AQ787</f>
        <v>4</v>
      </c>
      <c r="AZ788" s="17">
        <f>data_survey!AR787</f>
        <v>3</v>
      </c>
      <c r="BA788" s="17">
        <f>data_survey!AS787</f>
        <v>3</v>
      </c>
      <c r="BB788" s="17">
        <f>data_survey!AT787</f>
        <v>3</v>
      </c>
      <c r="BC788" s="17">
        <f>data_survey!AU787</f>
        <v>4</v>
      </c>
      <c r="BD788" s="17">
        <f>data_survey!AV787</f>
        <v>4</v>
      </c>
      <c r="BE788" s="17">
        <f>data_survey!AW787</f>
        <v>1</v>
      </c>
      <c r="BF788" s="17">
        <f>data_survey!AX787</f>
        <v>1</v>
      </c>
      <c r="BG788" s="17"/>
    </row>
    <row r="789">
      <c r="A789" s="17">
        <f>if(data_survey!C788="Nam", 0, 1)</f>
        <v>0</v>
      </c>
      <c r="B789" s="17">
        <f>IFERROR(__xludf.DUMMYFUNCTION("LET(
  t, LOWER(TRIM(data_survey!E788)),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89" s="17">
        <f>IFERROR(__xludf.DUMMYFUNCTION("LET(
  t, LOWER(TRIM(data_survey!G788)),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89" s="17">
        <f>IFERROR(__xludf.DUMMYFUNCTION("LET(
  text, LOWER(data_survey!I788),
  IFERROR(
    IFS(
      REGEXMATCH(text,""ở cùng gia đình|ở trọ cùng gia đình""), 0,
      REGEXMATCH(text,""thuê trọ""), 1,
      REGEXMATCH(text,""ở ktx""), 2,
      REGEXMATCH(text,""có nhà tại khu vực đang học|c"&amp;"ó nhà|ở riêng tại chung cư""), 3,
      REGEXMATCH(text,""ở nhà người quen""), 4
    ),
  -1)
)"),1.0)</f>
        <v>1</v>
      </c>
      <c r="E789" s="17">
        <f>IFERROR(__xludf.DUMMYFUNCTION("LET(
  t, LOWER(TRIM(data_survey!K788)),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89" s="17">
        <f>IFERROR(__xludf.DUMMYFUNCTION("LET(
  t, LOWER(TRIM(data_survey!M788)),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89" s="17">
        <f>if(data_survey!O788="Có", 1, 0)</f>
        <v>1</v>
      </c>
      <c r="H789" s="17">
        <f>if(data_survey!R788="", 0, data_survey!R788)</f>
        <v>1</v>
      </c>
      <c r="I789" s="17">
        <f>data_survey!W788</f>
        <v>100</v>
      </c>
      <c r="J789" s="17">
        <f>if(data_survey!AF788="Không áp lực", 0, if(data_survey!AF788="Có chút áp lực", 1, if(data_survey!AF788="Áp lực nhiều", 2, 3)))</f>
        <v>3</v>
      </c>
      <c r="K789" s="17">
        <f>SWITCH(data_survey!AG788,
 "Không ảnh hưởng",0,
 "Có chút ảnh hưởng",1,
 "Ảnh hưởng nhiều",2,
 "Ảnh hưởng rất nhiều",3)</f>
        <v>2</v>
      </c>
      <c r="L789" s="17">
        <f>SWITCH(data_survey!AD788,
 "Không",0,
 "Có một chút",1,
 "Rất lo lắng",2)</f>
        <v>2</v>
      </c>
      <c r="M789" s="17">
        <f>SWITCH(data_survey!AE788,
 "Không",0,
 "Có một chút",1,
 "Nhiều",2)</f>
        <v>1</v>
      </c>
      <c r="N789" s="17">
        <f>data_survey!BV788</f>
        <v>1</v>
      </c>
      <c r="O789" s="17">
        <f>SWITCH(data_survey!BY788,
 "Không",0,
 "Có",1,
 "Nhiều",2)</f>
        <v>1</v>
      </c>
      <c r="P789" s="17">
        <f>if(data_survey!BW788="Không", 0, 1)</f>
        <v>1</v>
      </c>
      <c r="Q789" s="17">
        <f>IF(OR(
ISNUMBER(SEARCH("cha",data_survey!BX788)),
ISNUMBER(SEARCH("mẹ",data_survey!BX788)),
ISNUMBER(SEARCH("ba mẹ",data_survey!BX788)),
ISNUMBER(SEARCH("bame",data_survey!BX788)),
ISNUMBER(SEARCH("gia đình",data_survey!BX788)),
ISNUMBER(SEARCH("chị",data_survey!BX788)),
ISNUMBER(SEARCH("anh",data_survey!BX788)),
ISNUMBER(SEARCH("ông bà",data_survey!BX788)),
ISNUMBER(SEARCH("giám hộ",data_survey!BX788))
),1,
IF(OR(
ISNUMBER(SEARCH("bản thân",data_survey!BX788)),
ISNUMBER(SEARCH("tự mình",data_survey!BX788)),
ISNUMBER(SEARCH("tự bản thân",data_survey!BX788)),
ISNUMBER(SEARCH("tiền đi làm",data_survey!BX788)),
ISNUMBER(SEARCH("nghiên cứu khoa học",data_survey!BX788)),
ISNUMBER(SEARCH("một nửa lo",data_survey!BX788))
),2,
IF(OR(
ISNUMBER(SEARCH("học bổng",data_survey!BX788)),
ISNUMBER(SEARCH("giảm học phí",data_survey!BX788)),
ISNUMBER(SEARCH("không cần HP",data_survey!BX788)),
ISNUMBER(SEARCH("sư phạm",data_survey!BX788))
),3,4)))</f>
        <v>1</v>
      </c>
      <c r="R789" s="17">
        <f>data_survey!AN788</f>
        <v>1</v>
      </c>
      <c r="S789" s="17">
        <f>data_survey!AJ788</f>
        <v>2</v>
      </c>
      <c r="T789" s="17">
        <f>data_survey!AJ788</f>
        <v>2</v>
      </c>
      <c r="U789" s="17">
        <f>data_survey!CI788</f>
        <v>0</v>
      </c>
      <c r="V789" s="17">
        <f>data_survey!CG788</f>
        <v>0</v>
      </c>
      <c r="W789" s="17">
        <f>data_survey!CE788</f>
        <v>0</v>
      </c>
      <c r="X789" s="17">
        <f>data_survey!CC788</f>
        <v>0</v>
      </c>
      <c r="Y789" s="17">
        <f>data_survey!CA788</f>
        <v>0</v>
      </c>
      <c r="Z789" s="17">
        <f>data_survey!BN788</f>
        <v>5</v>
      </c>
      <c r="AA789" s="17">
        <f>data_survey!BP788</f>
        <v>0</v>
      </c>
      <c r="AB789" s="17">
        <f>data_survey!BQ788</f>
        <v>2</v>
      </c>
      <c r="AC789" s="17">
        <f>data_survey!BT788</f>
        <v>1</v>
      </c>
      <c r="AD789" s="17">
        <f>data_survey!CU788</f>
        <v>0</v>
      </c>
      <c r="AE789" s="17">
        <f>data_survey!CV788</f>
        <v>0</v>
      </c>
      <c r="AF789" s="17">
        <f>data_survey!CW788</f>
        <v>0</v>
      </c>
      <c r="AG789" s="17">
        <f>data_survey!CO788</f>
        <v>0</v>
      </c>
      <c r="AH789" s="17">
        <f>data_survey!DA788</f>
        <v>0</v>
      </c>
      <c r="AI789" s="17">
        <f>data_survey!DC788</f>
        <v>0</v>
      </c>
      <c r="AJ789" s="17">
        <f>data_survey!DQ788</f>
        <v>0</v>
      </c>
      <c r="AK789" s="17">
        <f>data_survey!DF788</f>
        <v>0</v>
      </c>
      <c r="AL789" s="17">
        <f>if(AK789=1, data_survey!DN788, 0)</f>
        <v>0</v>
      </c>
      <c r="AM789" s="17">
        <f>data_survey!CM788</f>
        <v>6</v>
      </c>
      <c r="AN789" s="17">
        <f>data_survey!DH788</f>
        <v>1</v>
      </c>
      <c r="AO789" s="17">
        <f>data_survey!DJ788</f>
        <v>0</v>
      </c>
      <c r="AP789" s="17">
        <f>data_survey!DL788</f>
        <v>0</v>
      </c>
      <c r="AQ789" s="17">
        <f>data_survey!BC788</f>
        <v>2</v>
      </c>
      <c r="AR789" s="17">
        <f>data_survey!BD788</f>
        <v>2</v>
      </c>
      <c r="AS789" s="17">
        <f>data_survey!BE788</f>
        <v>2</v>
      </c>
      <c r="AT789" s="17">
        <f>data_survey!BF788</f>
        <v>2</v>
      </c>
      <c r="AU789" s="17">
        <f>data_survey!BG788</f>
        <v>3</v>
      </c>
      <c r="AV789" s="17">
        <f>data_survey!BH788</f>
        <v>1</v>
      </c>
      <c r="AW789" s="17">
        <f>data_survey!BI788</f>
        <v>1</v>
      </c>
      <c r="AX789" s="17">
        <f>data_survey!AP788</f>
        <v>3</v>
      </c>
      <c r="AY789" s="17">
        <f>data_survey!AQ788</f>
        <v>2</v>
      </c>
      <c r="AZ789" s="17">
        <f>data_survey!AR788</f>
        <v>1</v>
      </c>
      <c r="BA789" s="17">
        <f>data_survey!AS788</f>
        <v>2</v>
      </c>
      <c r="BB789" s="17">
        <f>data_survey!AT788</f>
        <v>2</v>
      </c>
      <c r="BC789" s="17">
        <f>data_survey!AU788</f>
        <v>4</v>
      </c>
      <c r="BD789" s="17">
        <f>data_survey!AV788</f>
        <v>4</v>
      </c>
      <c r="BE789" s="17">
        <f>data_survey!AW788</f>
        <v>1</v>
      </c>
      <c r="BF789" s="17">
        <f>data_survey!AX788</f>
        <v>2</v>
      </c>
      <c r="BG789" s="17"/>
    </row>
    <row r="790">
      <c r="A790" s="17">
        <f>if(data_survey!C789="Nam", 0, 1)</f>
        <v>1</v>
      </c>
      <c r="B790" s="17">
        <f>IFERROR(__xludf.DUMMYFUNCTION("LET(
  t, LOWER(TRIM(data_survey!E789)),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90" s="17">
        <f>IFERROR(__xludf.DUMMYFUNCTION("LET(
  t, LOWER(TRIM(data_survey!G789)),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790" s="17">
        <f>IFERROR(__xludf.DUMMYFUNCTION("LET(
  text, LOWER(data_survey!I789),
  IFERROR(
    IFS(
      REGEXMATCH(text,""ở cùng gia đình|ở trọ cùng gia đình""), 0,
      REGEXMATCH(text,""thuê trọ""), 1,
      REGEXMATCH(text,""ở ktx""), 2,
      REGEXMATCH(text,""có nhà tại khu vực đang học|c"&amp;"ó nhà|ở riêng tại chung cư""), 3,
      REGEXMATCH(text,""ở nhà người quen""), 4
    ),
  -1)
)"),3.0)</f>
        <v>3</v>
      </c>
      <c r="E790" s="17">
        <f>IFERROR(__xludf.DUMMYFUNCTION("LET(
  t, LOWER(TRIM(data_survey!K789)),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790" s="17">
        <f>IFERROR(__xludf.DUMMYFUNCTION("LET(
  t, LOWER(TRIM(data_survey!M789)),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90" s="17">
        <f>if(data_survey!O789="Có", 1, 0)</f>
        <v>1</v>
      </c>
      <c r="H790" s="17">
        <f>if(data_survey!R789="", 0, data_survey!R789)</f>
        <v>3</v>
      </c>
      <c r="I790" s="17">
        <f>data_survey!W789</f>
        <v>40</v>
      </c>
      <c r="J790" s="17">
        <f>if(data_survey!AF789="Không áp lực", 0, if(data_survey!AF789="Có chút áp lực", 1, if(data_survey!AF789="Áp lực nhiều", 2, 3)))</f>
        <v>2</v>
      </c>
      <c r="K790" s="17">
        <f>SWITCH(data_survey!AG789,
 "Không ảnh hưởng",0,
 "Có chút ảnh hưởng",1,
 "Ảnh hưởng nhiều",2,
 "Ảnh hưởng rất nhiều",3)</f>
        <v>1</v>
      </c>
      <c r="L790" s="17">
        <f>SWITCH(data_survey!AD789,
 "Không",0,
 "Có một chút",1,
 "Rất lo lắng",2)</f>
        <v>2</v>
      </c>
      <c r="M790" s="17">
        <f>SWITCH(data_survey!AE789,
 "Không",0,
 "Có một chút",1,
 "Nhiều",2)</f>
        <v>1</v>
      </c>
      <c r="N790" s="17">
        <f>data_survey!BV789</f>
        <v>1</v>
      </c>
      <c r="O790" s="17">
        <f>SWITCH(data_survey!BY789,
 "Không",0,
 "Có",1,
 "Nhiều",2)</f>
        <v>1</v>
      </c>
      <c r="P790" s="17">
        <f>if(data_survey!BW789="Không", 0, 1)</f>
        <v>0</v>
      </c>
      <c r="Q790" s="17">
        <f>IF(OR(
ISNUMBER(SEARCH("cha",data_survey!BX789)),
ISNUMBER(SEARCH("mẹ",data_survey!BX789)),
ISNUMBER(SEARCH("ba mẹ",data_survey!BX789)),
ISNUMBER(SEARCH("bame",data_survey!BX789)),
ISNUMBER(SEARCH("gia đình",data_survey!BX789)),
ISNUMBER(SEARCH("chị",data_survey!BX789)),
ISNUMBER(SEARCH("anh",data_survey!BX789)),
ISNUMBER(SEARCH("ông bà",data_survey!BX789)),
ISNUMBER(SEARCH("giám hộ",data_survey!BX789))
),1,
IF(OR(
ISNUMBER(SEARCH("bản thân",data_survey!BX789)),
ISNUMBER(SEARCH("tự mình",data_survey!BX789)),
ISNUMBER(SEARCH("tự bản thân",data_survey!BX789)),
ISNUMBER(SEARCH("tiền đi làm",data_survey!BX789)),
ISNUMBER(SEARCH("nghiên cứu khoa học",data_survey!BX789)),
ISNUMBER(SEARCH("một nửa lo",data_survey!BX789))
),2,
IF(OR(
ISNUMBER(SEARCH("học bổng",data_survey!BX789)),
ISNUMBER(SEARCH("giảm học phí",data_survey!BX789)),
ISNUMBER(SEARCH("không cần HP",data_survey!BX789)),
ISNUMBER(SEARCH("sư phạm",data_survey!BX789))
),3,4)))</f>
        <v>4</v>
      </c>
      <c r="R790" s="17">
        <f>data_survey!AN789</f>
        <v>0</v>
      </c>
      <c r="S790" s="17">
        <f>data_survey!AJ789</f>
        <v>0</v>
      </c>
      <c r="T790" s="17">
        <f>data_survey!AJ789</f>
        <v>0</v>
      </c>
      <c r="U790" s="17">
        <f>data_survey!CI789</f>
        <v>0</v>
      </c>
      <c r="V790" s="17">
        <f>data_survey!CG789</f>
        <v>0</v>
      </c>
      <c r="W790" s="17">
        <f>data_survey!CE789</f>
        <v>0</v>
      </c>
      <c r="X790" s="17">
        <f>data_survey!CC789</f>
        <v>2</v>
      </c>
      <c r="Y790" s="17">
        <f>data_survey!CA789</f>
        <v>2</v>
      </c>
      <c r="Z790" s="17">
        <f>data_survey!BN789</f>
        <v>5</v>
      </c>
      <c r="AA790" s="17">
        <f>data_survey!BP789</f>
        <v>0</v>
      </c>
      <c r="AB790" s="17">
        <f>data_survey!BQ789</f>
        <v>4</v>
      </c>
      <c r="AC790" s="17">
        <f>data_survey!BT789</f>
        <v>0</v>
      </c>
      <c r="AD790" s="17">
        <f>data_survey!CU789</f>
        <v>0</v>
      </c>
      <c r="AE790" s="17">
        <f>data_survey!CV789</f>
        <v>0</v>
      </c>
      <c r="AF790" s="17">
        <f>data_survey!CW789</f>
        <v>0</v>
      </c>
      <c r="AG790" s="17">
        <f>data_survey!CO789</f>
        <v>0</v>
      </c>
      <c r="AH790" s="17">
        <f>data_survey!DA789</f>
        <v>0</v>
      </c>
      <c r="AI790" s="17">
        <f>data_survey!DC789</f>
        <v>1</v>
      </c>
      <c r="AJ790" s="17">
        <f>data_survey!DQ789</f>
        <v>0</v>
      </c>
      <c r="AK790" s="17">
        <f>data_survey!DF789</f>
        <v>0</v>
      </c>
      <c r="AL790" s="17">
        <f>if(AK790=1, data_survey!DN789, 0)</f>
        <v>0</v>
      </c>
      <c r="AM790" s="17">
        <f>data_survey!CM789</f>
        <v>6</v>
      </c>
      <c r="AN790" s="17">
        <f>data_survey!DH789</f>
        <v>1</v>
      </c>
      <c r="AO790" s="17">
        <f>data_survey!DJ789</f>
        <v>0</v>
      </c>
      <c r="AP790" s="17">
        <f>data_survey!DL789</f>
        <v>0</v>
      </c>
      <c r="AQ790" s="17">
        <f>data_survey!BC789</f>
        <v>2</v>
      </c>
      <c r="AR790" s="17">
        <f>data_survey!BD789</f>
        <v>1</v>
      </c>
      <c r="AS790" s="17">
        <f>data_survey!BE789</f>
        <v>4</v>
      </c>
      <c r="AT790" s="17">
        <f>data_survey!BF789</f>
        <v>4</v>
      </c>
      <c r="AU790" s="17">
        <f>data_survey!BG789</f>
        <v>1</v>
      </c>
      <c r="AV790" s="17">
        <f>data_survey!BH789</f>
        <v>1</v>
      </c>
      <c r="AW790" s="17">
        <f>data_survey!BI789</f>
        <v>1</v>
      </c>
      <c r="AX790" s="17">
        <f>data_survey!AP789</f>
        <v>4</v>
      </c>
      <c r="AY790" s="17">
        <f>data_survey!AQ789</f>
        <v>4</v>
      </c>
      <c r="AZ790" s="17">
        <f>data_survey!AR789</f>
        <v>4</v>
      </c>
      <c r="BA790" s="17">
        <f>data_survey!AS789</f>
        <v>4</v>
      </c>
      <c r="BB790" s="17">
        <f>data_survey!AT789</f>
        <v>4</v>
      </c>
      <c r="BC790" s="17">
        <f>data_survey!AU789</f>
        <v>2</v>
      </c>
      <c r="BD790" s="17">
        <f>data_survey!AV789</f>
        <v>3</v>
      </c>
      <c r="BE790" s="17">
        <f>data_survey!AW789</f>
        <v>1</v>
      </c>
      <c r="BF790" s="17">
        <f>data_survey!AX789</f>
        <v>1</v>
      </c>
      <c r="BG790" s="17"/>
    </row>
    <row r="791">
      <c r="A791" s="17">
        <f>if(data_survey!C790="Nam", 0, 1)</f>
        <v>0</v>
      </c>
      <c r="B791" s="17">
        <f>IFERROR(__xludf.DUMMYFUNCTION("LET(
  t, LOWER(TRIM(data_survey!E790)),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791" s="17">
        <f>IFERROR(__xludf.DUMMYFUNCTION("LET(
  t, LOWER(TRIM(data_survey!G790)),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91" s="17">
        <f>IFERROR(__xludf.DUMMYFUNCTION("LET(
  text, LOWER(data_survey!I790),
  IFERROR(
    IFS(
      REGEXMATCH(text,""ở cùng gia đình|ở trọ cùng gia đình""), 0,
      REGEXMATCH(text,""thuê trọ""), 1,
      REGEXMATCH(text,""ở ktx""), 2,
      REGEXMATCH(text,""có nhà tại khu vực đang học|c"&amp;"ó nhà|ở riêng tại chung cư""), 3,
      REGEXMATCH(text,""ở nhà người quen""), 4
    ),
  -1)
)"),1.0)</f>
        <v>1</v>
      </c>
      <c r="E791" s="17">
        <f>IFERROR(__xludf.DUMMYFUNCTION("LET(
  t, LOWER(TRIM(data_survey!K790)),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91" s="17">
        <f>IFERROR(__xludf.DUMMYFUNCTION("LET(
  t, LOWER(TRIM(data_survey!M790)),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91" s="17">
        <f>if(data_survey!O790="Có", 1, 0)</f>
        <v>1</v>
      </c>
      <c r="H791" s="17">
        <f>if(data_survey!R790="", 0, data_survey!R790)</f>
        <v>1</v>
      </c>
      <c r="I791" s="17">
        <f>data_survey!W790</f>
        <v>20</v>
      </c>
      <c r="J791" s="17">
        <f>if(data_survey!AF790="Không áp lực", 0, if(data_survey!AF790="Có chút áp lực", 1, if(data_survey!AF790="Áp lực nhiều", 2, 3)))</f>
        <v>1</v>
      </c>
      <c r="K791" s="17">
        <f>SWITCH(data_survey!AG790,
 "Không ảnh hưởng",0,
 "Có chút ảnh hưởng",1,
 "Ảnh hưởng nhiều",2,
 "Ảnh hưởng rất nhiều",3)</f>
        <v>1</v>
      </c>
      <c r="L791" s="17">
        <f>SWITCH(data_survey!AD790,
 "Không",0,
 "Có một chút",1,
 "Rất lo lắng",2)</f>
        <v>2</v>
      </c>
      <c r="M791" s="17">
        <f>SWITCH(data_survey!AE790,
 "Không",0,
 "Có một chút",1,
 "Nhiều",2)</f>
        <v>0</v>
      </c>
      <c r="N791" s="17">
        <f>data_survey!BV790</f>
        <v>1</v>
      </c>
      <c r="O791" s="17">
        <f>SWITCH(data_survey!BY790,
 "Không",0,
 "Có",1,
 "Nhiều",2)</f>
        <v>0</v>
      </c>
      <c r="P791" s="17">
        <f>if(data_survey!BW790="Không", 0, 1)</f>
        <v>0</v>
      </c>
      <c r="Q791" s="17">
        <f>IF(OR(
ISNUMBER(SEARCH("cha",data_survey!BX790)),
ISNUMBER(SEARCH("mẹ",data_survey!BX790)),
ISNUMBER(SEARCH("ba mẹ",data_survey!BX790)),
ISNUMBER(SEARCH("bame",data_survey!BX790)),
ISNUMBER(SEARCH("gia đình",data_survey!BX790)),
ISNUMBER(SEARCH("chị",data_survey!BX790)),
ISNUMBER(SEARCH("anh",data_survey!BX790)),
ISNUMBER(SEARCH("ông bà",data_survey!BX790)),
ISNUMBER(SEARCH("giám hộ",data_survey!BX790))
),1,
IF(OR(
ISNUMBER(SEARCH("bản thân",data_survey!BX790)),
ISNUMBER(SEARCH("tự mình",data_survey!BX790)),
ISNUMBER(SEARCH("tự bản thân",data_survey!BX790)),
ISNUMBER(SEARCH("tiền đi làm",data_survey!BX790)),
ISNUMBER(SEARCH("nghiên cứu khoa học",data_survey!BX790)),
ISNUMBER(SEARCH("một nửa lo",data_survey!BX790))
),2,
IF(OR(
ISNUMBER(SEARCH("học bổng",data_survey!BX790)),
ISNUMBER(SEARCH("giảm học phí",data_survey!BX790)),
ISNUMBER(SEARCH("không cần HP",data_survey!BX790)),
ISNUMBER(SEARCH("sư phạm",data_survey!BX790))
),3,4)))</f>
        <v>1</v>
      </c>
      <c r="R791" s="17">
        <f>data_survey!AN790</f>
        <v>1</v>
      </c>
      <c r="S791" s="17">
        <f>data_survey!AJ790</f>
        <v>2</v>
      </c>
      <c r="T791" s="17">
        <f>data_survey!AJ790</f>
        <v>2</v>
      </c>
      <c r="U791" s="17">
        <f>data_survey!CI790</f>
        <v>0</v>
      </c>
      <c r="V791" s="17">
        <f>data_survey!CG790</f>
        <v>0</v>
      </c>
      <c r="W791" s="17">
        <f>data_survey!CE790</f>
        <v>0</v>
      </c>
      <c r="X791" s="17">
        <f>data_survey!CC790</f>
        <v>0</v>
      </c>
      <c r="Y791" s="17">
        <f>data_survey!CA790</f>
        <v>0</v>
      </c>
      <c r="Z791" s="17">
        <f>data_survey!BN790</f>
        <v>3</v>
      </c>
      <c r="AA791" s="17">
        <f>data_survey!BP790</f>
        <v>0</v>
      </c>
      <c r="AB791" s="17">
        <f>data_survey!BQ790</f>
        <v>1</v>
      </c>
      <c r="AC791" s="17">
        <f>data_survey!BT790</f>
        <v>1</v>
      </c>
      <c r="AD791" s="17">
        <f>data_survey!CU790</f>
        <v>0</v>
      </c>
      <c r="AE791" s="17">
        <f>data_survey!CV790</f>
        <v>0</v>
      </c>
      <c r="AF791" s="17">
        <f>data_survey!CW790</f>
        <v>0</v>
      </c>
      <c r="AG791" s="17">
        <f>data_survey!CO790</f>
        <v>0</v>
      </c>
      <c r="AH791" s="17">
        <f>data_survey!DA790</f>
        <v>0</v>
      </c>
      <c r="AI791" s="17">
        <f>data_survey!DC790</f>
        <v>0</v>
      </c>
      <c r="AJ791" s="17">
        <f>data_survey!DQ790</f>
        <v>0</v>
      </c>
      <c r="AK791" s="17">
        <f>data_survey!DF790</f>
        <v>1</v>
      </c>
      <c r="AL791" s="17">
        <f>if(AK791=1, data_survey!DN790, 0)</f>
        <v>0.5</v>
      </c>
      <c r="AM791" s="17">
        <f>data_survey!CM790</f>
        <v>6</v>
      </c>
      <c r="AN791" s="17">
        <f>data_survey!DH790</f>
        <v>0</v>
      </c>
      <c r="AO791" s="17">
        <f>data_survey!DJ790</f>
        <v>0</v>
      </c>
      <c r="AP791" s="17">
        <f>data_survey!DL790</f>
        <v>0</v>
      </c>
      <c r="AQ791" s="17">
        <f>data_survey!BC790</f>
        <v>1</v>
      </c>
      <c r="AR791" s="17">
        <f>data_survey!BD790</f>
        <v>1</v>
      </c>
      <c r="AS791" s="17">
        <f>data_survey!BE790</f>
        <v>1</v>
      </c>
      <c r="AT791" s="17">
        <f>data_survey!BF790</f>
        <v>1</v>
      </c>
      <c r="AU791" s="17">
        <f>data_survey!BG790</f>
        <v>2</v>
      </c>
      <c r="AV791" s="17">
        <f>data_survey!BH790</f>
        <v>1</v>
      </c>
      <c r="AW791" s="17">
        <f>data_survey!BI790</f>
        <v>1</v>
      </c>
      <c r="AX791" s="17">
        <f>data_survey!AP790</f>
        <v>2</v>
      </c>
      <c r="AY791" s="17">
        <f>data_survey!AQ790</f>
        <v>1</v>
      </c>
      <c r="AZ791" s="17">
        <f>data_survey!AR790</f>
        <v>3</v>
      </c>
      <c r="BA791" s="17">
        <f>data_survey!AS790</f>
        <v>3</v>
      </c>
      <c r="BB791" s="17">
        <f>data_survey!AT790</f>
        <v>2</v>
      </c>
      <c r="BC791" s="17">
        <f>data_survey!AU790</f>
        <v>1</v>
      </c>
      <c r="BD791" s="17">
        <f>data_survey!AV790</f>
        <v>1</v>
      </c>
      <c r="BE791" s="17">
        <f>data_survey!AW790</f>
        <v>2</v>
      </c>
      <c r="BF791" s="17">
        <f>data_survey!AX790</f>
        <v>1</v>
      </c>
      <c r="BG791" s="17"/>
    </row>
    <row r="792">
      <c r="A792" s="17">
        <f>if(data_survey!C791="Nam", 0, 1)</f>
        <v>1</v>
      </c>
      <c r="B792" s="17">
        <f>IFERROR(__xludf.DUMMYFUNCTION("LET(
  t, LOWER(TRIM(data_survey!E791)),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92" s="17">
        <f>IFERROR(__xludf.DUMMYFUNCTION("LET(
  t, LOWER(TRIM(data_survey!G791)),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92" s="17">
        <f>IFERROR(__xludf.DUMMYFUNCTION("LET(
  text, LOWER(data_survey!I791),
  IFERROR(
    IFS(
      REGEXMATCH(text,""ở cùng gia đình|ở trọ cùng gia đình""), 0,
      REGEXMATCH(text,""thuê trọ""), 1,
      REGEXMATCH(text,""ở ktx""), 2,
      REGEXMATCH(text,""có nhà tại khu vực đang học|c"&amp;"ó nhà|ở riêng tại chung cư""), 3,
      REGEXMATCH(text,""ở nhà người quen""), 4
    ),
  -1)
)"),1.0)</f>
        <v>1</v>
      </c>
      <c r="E792" s="17">
        <f>IFERROR(__xludf.DUMMYFUNCTION("LET(
  t, LOWER(TRIM(data_survey!K791)),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92" s="17">
        <f>IFERROR(__xludf.DUMMYFUNCTION("LET(
  t, LOWER(TRIM(data_survey!M791)),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92" s="17">
        <f>if(data_survey!O791="Có", 1, 0)</f>
        <v>1</v>
      </c>
      <c r="H792" s="17">
        <f>if(data_survey!R791="", 0, data_survey!R791)</f>
        <v>1</v>
      </c>
      <c r="I792" s="17">
        <f>data_survey!W791</f>
        <v>20</v>
      </c>
      <c r="J792" s="17">
        <f>if(data_survey!AF791="Không áp lực", 0, if(data_survey!AF791="Có chút áp lực", 1, if(data_survey!AF791="Áp lực nhiều", 2, 3)))</f>
        <v>2</v>
      </c>
      <c r="K792" s="17">
        <f>SWITCH(data_survey!AG791,
 "Không ảnh hưởng",0,
 "Có chút ảnh hưởng",1,
 "Ảnh hưởng nhiều",2,
 "Ảnh hưởng rất nhiều",3)</f>
        <v>2</v>
      </c>
      <c r="L792" s="17">
        <f>SWITCH(data_survey!AD791,
 "Không",0,
 "Có một chút",1,
 "Rất lo lắng",2)</f>
        <v>1</v>
      </c>
      <c r="M792" s="17">
        <f>SWITCH(data_survey!AE791,
 "Không",0,
 "Có một chút",1,
 "Nhiều",2)</f>
        <v>0</v>
      </c>
      <c r="N792" s="17">
        <f>data_survey!BV791</f>
        <v>3</v>
      </c>
      <c r="O792" s="17">
        <f>SWITCH(data_survey!BY791,
 "Không",0,
 "Có",1,
 "Nhiều",2)</f>
        <v>0</v>
      </c>
      <c r="P792" s="17">
        <f>if(data_survey!BW791="Không", 0, 1)</f>
        <v>0</v>
      </c>
      <c r="Q792" s="17">
        <f>IF(OR(
ISNUMBER(SEARCH("cha",data_survey!BX791)),
ISNUMBER(SEARCH("mẹ",data_survey!BX791)),
ISNUMBER(SEARCH("ba mẹ",data_survey!BX791)),
ISNUMBER(SEARCH("bame",data_survey!BX791)),
ISNUMBER(SEARCH("gia đình",data_survey!BX791)),
ISNUMBER(SEARCH("chị",data_survey!BX791)),
ISNUMBER(SEARCH("anh",data_survey!BX791)),
ISNUMBER(SEARCH("ông bà",data_survey!BX791)),
ISNUMBER(SEARCH("giám hộ",data_survey!BX791))
),1,
IF(OR(
ISNUMBER(SEARCH("bản thân",data_survey!BX791)),
ISNUMBER(SEARCH("tự mình",data_survey!BX791)),
ISNUMBER(SEARCH("tự bản thân",data_survey!BX791)),
ISNUMBER(SEARCH("tiền đi làm",data_survey!BX791)),
ISNUMBER(SEARCH("nghiên cứu khoa học",data_survey!BX791)),
ISNUMBER(SEARCH("một nửa lo",data_survey!BX791))
),2,
IF(OR(
ISNUMBER(SEARCH("học bổng",data_survey!BX791)),
ISNUMBER(SEARCH("giảm học phí",data_survey!BX791)),
ISNUMBER(SEARCH("không cần HP",data_survey!BX791)),
ISNUMBER(SEARCH("sư phạm",data_survey!BX791))
),3,4)))</f>
        <v>1</v>
      </c>
      <c r="R792" s="17">
        <f>data_survey!AN791</f>
        <v>0</v>
      </c>
      <c r="S792" s="17">
        <f>data_survey!AJ791</f>
        <v>3</v>
      </c>
      <c r="T792" s="17">
        <f>data_survey!AJ791</f>
        <v>3</v>
      </c>
      <c r="U792" s="17">
        <f>data_survey!CI791</f>
        <v>1</v>
      </c>
      <c r="V792" s="17">
        <f>data_survey!CG791</f>
        <v>1</v>
      </c>
      <c r="W792" s="17">
        <f>data_survey!CE791</f>
        <v>1</v>
      </c>
      <c r="X792" s="17">
        <f>data_survey!CC791</f>
        <v>1</v>
      </c>
      <c r="Y792" s="17">
        <f>data_survey!CA791</f>
        <v>1</v>
      </c>
      <c r="Z792" s="17">
        <f>data_survey!BN791</f>
        <v>2</v>
      </c>
      <c r="AA792" s="17">
        <f>data_survey!BP791</f>
        <v>0</v>
      </c>
      <c r="AB792" s="17">
        <f>data_survey!BQ791</f>
        <v>1</v>
      </c>
      <c r="AC792" s="17">
        <f>data_survey!BT791</f>
        <v>0</v>
      </c>
      <c r="AD792" s="17">
        <f>data_survey!CU791</f>
        <v>0</v>
      </c>
      <c r="AE792" s="17">
        <f>data_survey!CV791</f>
        <v>1</v>
      </c>
      <c r="AF792" s="17">
        <f>data_survey!CW791</f>
        <v>0</v>
      </c>
      <c r="AG792" s="17">
        <f>data_survey!CO791</f>
        <v>0</v>
      </c>
      <c r="AH792" s="17">
        <f>data_survey!DA791</f>
        <v>0</v>
      </c>
      <c r="AI792" s="17">
        <f>data_survey!DC791</f>
        <v>0</v>
      </c>
      <c r="AJ792" s="17">
        <f>data_survey!DQ791</f>
        <v>0</v>
      </c>
      <c r="AK792" s="17">
        <f>data_survey!DF791</f>
        <v>1</v>
      </c>
      <c r="AL792" s="17">
        <f>if(AK792=1, data_survey!DN791, 0)</f>
        <v>2.5</v>
      </c>
      <c r="AM792" s="17">
        <f>data_survey!CM791</f>
        <v>6</v>
      </c>
      <c r="AN792" s="17">
        <f>data_survey!DH791</f>
        <v>0</v>
      </c>
      <c r="AO792" s="17">
        <f>data_survey!DJ791</f>
        <v>1</v>
      </c>
      <c r="AP792" s="17">
        <f>data_survey!DL791</f>
        <v>0</v>
      </c>
      <c r="AQ792" s="17">
        <f>data_survey!BC791</f>
        <v>2</v>
      </c>
      <c r="AR792" s="17">
        <f>data_survey!BD791</f>
        <v>3</v>
      </c>
      <c r="AS792" s="17">
        <f>data_survey!BE791</f>
        <v>3</v>
      </c>
      <c r="AT792" s="17">
        <f>data_survey!BF791</f>
        <v>2</v>
      </c>
      <c r="AU792" s="17">
        <f>data_survey!BG791</f>
        <v>4</v>
      </c>
      <c r="AV792" s="17">
        <f>data_survey!BH791</f>
        <v>1</v>
      </c>
      <c r="AW792" s="17">
        <f>data_survey!BI791</f>
        <v>1</v>
      </c>
      <c r="AX792" s="17">
        <f>data_survey!AP791</f>
        <v>3</v>
      </c>
      <c r="AY792" s="17">
        <f>data_survey!AQ791</f>
        <v>2</v>
      </c>
      <c r="AZ792" s="17">
        <f>data_survey!AR791</f>
        <v>4</v>
      </c>
      <c r="BA792" s="17">
        <f>data_survey!AS791</f>
        <v>3</v>
      </c>
      <c r="BB792" s="17">
        <f>data_survey!AT791</f>
        <v>2</v>
      </c>
      <c r="BC792" s="17">
        <f>data_survey!AU791</f>
        <v>2</v>
      </c>
      <c r="BD792" s="17">
        <f>data_survey!AV791</f>
        <v>3</v>
      </c>
      <c r="BE792" s="17">
        <f>data_survey!AW791</f>
        <v>2</v>
      </c>
      <c r="BF792" s="17">
        <f>data_survey!AX791</f>
        <v>1</v>
      </c>
      <c r="BG792" s="17"/>
    </row>
    <row r="793">
      <c r="A793" s="17">
        <f>if(data_survey!C792="Nam", 0, 1)</f>
        <v>1</v>
      </c>
      <c r="B793" s="17">
        <f>IFERROR(__xludf.DUMMYFUNCTION("LET(
  t, LOWER(TRIM(data_survey!E792)),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93" s="17">
        <f>IFERROR(__xludf.DUMMYFUNCTION("LET(
  t, LOWER(TRIM(data_survey!G792)),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93" s="17">
        <f>IFERROR(__xludf.DUMMYFUNCTION("LET(
  text, LOWER(data_survey!I792),
  IFERROR(
    IFS(
      REGEXMATCH(text,""ở cùng gia đình|ở trọ cùng gia đình""), 0,
      REGEXMATCH(text,""thuê trọ""), 1,
      REGEXMATCH(text,""ở ktx""), 2,
      REGEXMATCH(text,""có nhà tại khu vực đang học|c"&amp;"ó nhà|ở riêng tại chung cư""), 3,
      REGEXMATCH(text,""ở nhà người quen""), 4
    ),
  -1)
)"),1.0)</f>
        <v>1</v>
      </c>
      <c r="E793" s="17">
        <f>IFERROR(__xludf.DUMMYFUNCTION("LET(
  t, LOWER(TRIM(data_survey!K792)),
  IFERROR(
    IFS(
      REGEXMATCH(t,""xuất\s*sắc""), 0,
      REGEXMATCH(t,""^giỏi$""), 1,
      REGEXMATCH(t,""^khá$""), 2,
      REGEXMATCH(t,""trung bình|bình thường|^4$""), 3,
      REGEXMATCH(t,""rớt""), 4,"&amp;"
      REGEXMATCH(t,""năm nhất|tân sinh viên|mới|chưa|không|sắp thi|chuẩn bị thi|kq|kết quả|chưa có|chưa biết""), 5,
      TRUE, 5
    ),
  5)
)"),4.0)</f>
        <v>4</v>
      </c>
      <c r="F793" s="17">
        <f>IFERROR(__xludf.DUMMYFUNCTION("LET(
  t, LOWER(TRIM(data_survey!M792)),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93" s="17">
        <f>if(data_survey!O792="Có", 1, 0)</f>
        <v>1</v>
      </c>
      <c r="H793" s="17">
        <f>if(data_survey!R792="", 0, data_survey!R792)</f>
        <v>1</v>
      </c>
      <c r="I793" s="17">
        <f>data_survey!W792</f>
        <v>40</v>
      </c>
      <c r="J793" s="17">
        <f>if(data_survey!AF792="Không áp lực", 0, if(data_survey!AF792="Có chút áp lực", 1, if(data_survey!AF792="Áp lực nhiều", 2, 3)))</f>
        <v>3</v>
      </c>
      <c r="K793" s="17">
        <f>SWITCH(data_survey!AG792,
 "Không ảnh hưởng",0,
 "Có chút ảnh hưởng",1,
 "Ảnh hưởng nhiều",2,
 "Ảnh hưởng rất nhiều",3)</f>
        <v>3</v>
      </c>
      <c r="L793" s="17">
        <f>SWITCH(data_survey!AD792,
 "Không",0,
 "Có một chút",1,
 "Rất lo lắng",2)</f>
        <v>2</v>
      </c>
      <c r="M793" s="17">
        <f>SWITCH(data_survey!AE792,
 "Không",0,
 "Có một chút",1,
 "Nhiều",2)</f>
        <v>2</v>
      </c>
      <c r="N793" s="17">
        <f>data_survey!BV792</f>
        <v>1</v>
      </c>
      <c r="O793" s="17">
        <f>SWITCH(data_survey!BY792,
 "Không",0,
 "Có",1,
 "Nhiều",2)</f>
        <v>1</v>
      </c>
      <c r="P793" s="17">
        <f>if(data_survey!BW792="Không", 0, 1)</f>
        <v>1</v>
      </c>
      <c r="Q793" s="17">
        <f>IF(OR(
ISNUMBER(SEARCH("cha",data_survey!BX792)),
ISNUMBER(SEARCH("mẹ",data_survey!BX792)),
ISNUMBER(SEARCH("ba mẹ",data_survey!BX792)),
ISNUMBER(SEARCH("bame",data_survey!BX792)),
ISNUMBER(SEARCH("gia đình",data_survey!BX792)),
ISNUMBER(SEARCH("chị",data_survey!BX792)),
ISNUMBER(SEARCH("anh",data_survey!BX792)),
ISNUMBER(SEARCH("ông bà",data_survey!BX792)),
ISNUMBER(SEARCH("giám hộ",data_survey!BX792))
),1,
IF(OR(
ISNUMBER(SEARCH("bản thân",data_survey!BX792)),
ISNUMBER(SEARCH("tự mình",data_survey!BX792)),
ISNUMBER(SEARCH("tự bản thân",data_survey!BX792)),
ISNUMBER(SEARCH("tiền đi làm",data_survey!BX792)),
ISNUMBER(SEARCH("nghiên cứu khoa học",data_survey!BX792)),
ISNUMBER(SEARCH("một nửa lo",data_survey!BX792))
),2,
IF(OR(
ISNUMBER(SEARCH("học bổng",data_survey!BX792)),
ISNUMBER(SEARCH("giảm học phí",data_survey!BX792)),
ISNUMBER(SEARCH("không cần HP",data_survey!BX792)),
ISNUMBER(SEARCH("sư phạm",data_survey!BX792))
),3,4)))</f>
        <v>1</v>
      </c>
      <c r="R793" s="17">
        <f>data_survey!AN792</f>
        <v>0</v>
      </c>
      <c r="S793" s="17">
        <f>data_survey!AJ792</f>
        <v>4</v>
      </c>
      <c r="T793" s="17">
        <f>data_survey!AJ792</f>
        <v>4</v>
      </c>
      <c r="U793" s="17">
        <f>data_survey!CI792</f>
        <v>2</v>
      </c>
      <c r="V793" s="17">
        <f>data_survey!CG792</f>
        <v>2</v>
      </c>
      <c r="W793" s="17">
        <f>data_survey!CE792</f>
        <v>2</v>
      </c>
      <c r="X793" s="17">
        <f>data_survey!CC792</f>
        <v>2</v>
      </c>
      <c r="Y793" s="17">
        <f>data_survey!CA792</f>
        <v>2</v>
      </c>
      <c r="Z793" s="17">
        <f>data_survey!BN792</f>
        <v>5</v>
      </c>
      <c r="AA793" s="17">
        <f>data_survey!BP792</f>
        <v>1</v>
      </c>
      <c r="AB793" s="17">
        <f>data_survey!BQ792</f>
        <v>3</v>
      </c>
      <c r="AC793" s="17">
        <f>data_survey!BT792</f>
        <v>1</v>
      </c>
      <c r="AD793" s="17">
        <f>data_survey!CU792</f>
        <v>1</v>
      </c>
      <c r="AE793" s="17">
        <f>data_survey!CV792</f>
        <v>1</v>
      </c>
      <c r="AF793" s="17">
        <f>data_survey!CW792</f>
        <v>1</v>
      </c>
      <c r="AG793" s="17">
        <f>data_survey!CO792</f>
        <v>0</v>
      </c>
      <c r="AH793" s="17">
        <f>data_survey!DA792</f>
        <v>0</v>
      </c>
      <c r="AI793" s="17">
        <f>data_survey!DC792</f>
        <v>1</v>
      </c>
      <c r="AJ793" s="17">
        <f>data_survey!DQ792</f>
        <v>0</v>
      </c>
      <c r="AK793" s="17">
        <f>data_survey!DF792</f>
        <v>0</v>
      </c>
      <c r="AL793" s="17">
        <f>if(AK793=1, data_survey!DN792, 0)</f>
        <v>0</v>
      </c>
      <c r="AM793" s="17">
        <f>data_survey!CM792</f>
        <v>6</v>
      </c>
      <c r="AN793" s="17">
        <f>data_survey!DH792</f>
        <v>0</v>
      </c>
      <c r="AO793" s="17">
        <f>data_survey!DJ792</f>
        <v>1</v>
      </c>
      <c r="AP793" s="17">
        <f>data_survey!DL792</f>
        <v>0</v>
      </c>
      <c r="AQ793" s="17">
        <f>data_survey!BC792</f>
        <v>4</v>
      </c>
      <c r="AR793" s="17">
        <f>data_survey!BD792</f>
        <v>4</v>
      </c>
      <c r="AS793" s="17">
        <f>data_survey!BE792</f>
        <v>4</v>
      </c>
      <c r="AT793" s="17">
        <f>data_survey!BF792</f>
        <v>4</v>
      </c>
      <c r="AU793" s="17">
        <f>data_survey!BG792</f>
        <v>3</v>
      </c>
      <c r="AV793" s="17">
        <f>data_survey!BH792</f>
        <v>4</v>
      </c>
      <c r="AW793" s="17">
        <f>data_survey!BI792</f>
        <v>4</v>
      </c>
      <c r="AX793" s="17">
        <f>data_survey!AP792</f>
        <v>3</v>
      </c>
      <c r="AY793" s="17">
        <f>data_survey!AQ792</f>
        <v>4</v>
      </c>
      <c r="AZ793" s="17">
        <f>data_survey!AR792</f>
        <v>4</v>
      </c>
      <c r="BA793" s="17">
        <f>data_survey!AS792</f>
        <v>3</v>
      </c>
      <c r="BB793" s="17">
        <f>data_survey!AT792</f>
        <v>4</v>
      </c>
      <c r="BC793" s="17">
        <f>data_survey!AU792</f>
        <v>4</v>
      </c>
      <c r="BD793" s="17">
        <f>data_survey!AV792</f>
        <v>4</v>
      </c>
      <c r="BE793" s="17">
        <f>data_survey!AW792</f>
        <v>4</v>
      </c>
      <c r="BF793" s="17">
        <f>data_survey!AX792</f>
        <v>4</v>
      </c>
      <c r="BG793" s="17"/>
    </row>
    <row r="794">
      <c r="A794" s="17">
        <f>if(data_survey!C793="Nam", 0, 1)</f>
        <v>0</v>
      </c>
      <c r="B794" s="17">
        <f>IFERROR(__xludf.DUMMYFUNCTION("LET(
  t, LOWER(TRIM(data_survey!E793)),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)"),2.0)</f>
        <v>2</v>
      </c>
      <c r="C794" s="17">
        <f>IFERROR(__xludf.DUMMYFUNCTION("LET(
  t, LOWER(TRIM(data_survey!G793)),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94" s="17">
        <f>IFERROR(__xludf.DUMMYFUNCTION("LET(
  text, LOWER(data_survey!I793),
  IFERROR(
    IFS(
      REGEXMATCH(text,""ở cùng gia đình|ở trọ cùng gia đình""), 0,
      REGEXMATCH(text,""thuê trọ""), 1,
      REGEXMATCH(text,""ở ktx""), 2,
      REGEXMATCH(text,""có nhà tại khu vực đang học|c"&amp;"ó nhà|ở riêng tại chung cư""), 3,
      REGEXMATCH(text,""ở nhà người quen""), 4
    ),
  -1)
)"),0.0)</f>
        <v>0</v>
      </c>
      <c r="E794" s="17">
        <f>IFERROR(__xludf.DUMMYFUNCTION("LET(
  t, LOWER(TRIM(data_survey!K793)),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94" s="17">
        <f>IFERROR(__xludf.DUMMYFUNCTION("LET(
  t, LOWER(TRIM(data_survey!M793)),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94" s="17">
        <f>if(data_survey!O793="Có", 1, 0)</f>
        <v>0</v>
      </c>
      <c r="H794" s="17">
        <f>if(data_survey!R793="", 0, data_survey!R793)</f>
        <v>0</v>
      </c>
      <c r="I794" s="17">
        <f>data_survey!W793</f>
        <v>0</v>
      </c>
      <c r="J794" s="17">
        <f>if(data_survey!AF793="Không áp lực", 0, if(data_survey!AF793="Có chút áp lực", 1, if(data_survey!AF793="Áp lực nhiều", 2, 3)))</f>
        <v>2</v>
      </c>
      <c r="K794" s="17">
        <f>SWITCH(data_survey!AG793,
 "Không ảnh hưởng",0,
 "Có chút ảnh hưởng",1,
 "Ảnh hưởng nhiều",2,
 "Ảnh hưởng rất nhiều",3)</f>
        <v>2</v>
      </c>
      <c r="L794" s="17">
        <f>SWITCH(data_survey!AD793,
 "Không",0,
 "Có một chút",1,
 "Rất lo lắng",2)</f>
        <v>2</v>
      </c>
      <c r="M794" s="17">
        <f>SWITCH(data_survey!AE793,
 "Không",0,
 "Có một chút",1,
 "Nhiều",2)</f>
        <v>1</v>
      </c>
      <c r="N794" s="17">
        <f>data_survey!BV793</f>
        <v>3</v>
      </c>
      <c r="O794" s="17">
        <f>SWITCH(data_survey!BY793,
 "Không",0,
 "Có",1,
 "Nhiều",2)</f>
        <v>1</v>
      </c>
      <c r="P794" s="17">
        <f>if(data_survey!BW793="Không", 0, 1)</f>
        <v>1</v>
      </c>
      <c r="Q794" s="17">
        <f>IF(OR(
ISNUMBER(SEARCH("cha",data_survey!BX793)),
ISNUMBER(SEARCH("mẹ",data_survey!BX793)),
ISNUMBER(SEARCH("ba mẹ",data_survey!BX793)),
ISNUMBER(SEARCH("bame",data_survey!BX793)),
ISNUMBER(SEARCH("gia đình",data_survey!BX793)),
ISNUMBER(SEARCH("chị",data_survey!BX793)),
ISNUMBER(SEARCH("anh",data_survey!BX793)),
ISNUMBER(SEARCH("ông bà",data_survey!BX793)),
ISNUMBER(SEARCH("giám hộ",data_survey!BX793))
),1,
IF(OR(
ISNUMBER(SEARCH("bản thân",data_survey!BX793)),
ISNUMBER(SEARCH("tự mình",data_survey!BX793)),
ISNUMBER(SEARCH("tự bản thân",data_survey!BX793)),
ISNUMBER(SEARCH("tiền đi làm",data_survey!BX793)),
ISNUMBER(SEARCH("nghiên cứu khoa học",data_survey!BX793)),
ISNUMBER(SEARCH("một nửa lo",data_survey!BX793))
),2,
IF(OR(
ISNUMBER(SEARCH("học bổng",data_survey!BX793)),
ISNUMBER(SEARCH("giảm học phí",data_survey!BX793)),
ISNUMBER(SEARCH("không cần HP",data_survey!BX793)),
ISNUMBER(SEARCH("sư phạm",data_survey!BX793))
),3,4)))</f>
        <v>1</v>
      </c>
      <c r="R794" s="17">
        <f>data_survey!AN793</f>
        <v>0</v>
      </c>
      <c r="S794" s="17">
        <f>data_survey!AJ793</f>
        <v>0</v>
      </c>
      <c r="T794" s="17">
        <f>data_survey!AJ793</f>
        <v>0</v>
      </c>
      <c r="U794" s="17">
        <f>data_survey!CI793</f>
        <v>0</v>
      </c>
      <c r="V794" s="17">
        <f>data_survey!CG793</f>
        <v>1</v>
      </c>
      <c r="W794" s="17">
        <f>data_survey!CE793</f>
        <v>1</v>
      </c>
      <c r="X794" s="17">
        <f>data_survey!CC793</f>
        <v>2</v>
      </c>
      <c r="Y794" s="17">
        <f>data_survey!CA793</f>
        <v>2</v>
      </c>
      <c r="Z794" s="17">
        <f>data_survey!BN793</f>
        <v>5</v>
      </c>
      <c r="AA794" s="17">
        <f>data_survey!BP793</f>
        <v>1</v>
      </c>
      <c r="AB794" s="17">
        <f>data_survey!BQ793</f>
        <v>4</v>
      </c>
      <c r="AC794" s="17">
        <f>data_survey!BT793</f>
        <v>1</v>
      </c>
      <c r="AD794" s="17">
        <f>data_survey!CU793</f>
        <v>1</v>
      </c>
      <c r="AE794" s="17">
        <f>data_survey!CV793</f>
        <v>1</v>
      </c>
      <c r="AF794" s="17">
        <f>data_survey!CW793</f>
        <v>1</v>
      </c>
      <c r="AG794" s="17">
        <f>data_survey!CO793</f>
        <v>0</v>
      </c>
      <c r="AH794" s="17">
        <f>data_survey!DA793</f>
        <v>1</v>
      </c>
      <c r="AI794" s="17">
        <f>data_survey!DC793</f>
        <v>0</v>
      </c>
      <c r="AJ794" s="17">
        <f>data_survey!DQ793</f>
        <v>0</v>
      </c>
      <c r="AK794" s="17">
        <f>data_survey!DF793</f>
        <v>0</v>
      </c>
      <c r="AL794" s="17">
        <f>if(AK794=1, data_survey!DN793, 0)</f>
        <v>0</v>
      </c>
      <c r="AM794" s="17">
        <f>data_survey!CM793</f>
        <v>3.5</v>
      </c>
      <c r="AN794" s="17">
        <f>data_survey!DH793</f>
        <v>0</v>
      </c>
      <c r="AO794" s="17">
        <f>data_survey!DJ793</f>
        <v>0</v>
      </c>
      <c r="AP794" s="17">
        <f>data_survey!DL793</f>
        <v>0</v>
      </c>
      <c r="AQ794" s="17">
        <f>data_survey!BC793</f>
        <v>2</v>
      </c>
      <c r="AR794" s="17">
        <f>data_survey!BD793</f>
        <v>2</v>
      </c>
      <c r="AS794" s="17">
        <f>data_survey!BE793</f>
        <v>3</v>
      </c>
      <c r="AT794" s="17">
        <f>data_survey!BF793</f>
        <v>3</v>
      </c>
      <c r="AU794" s="17">
        <f>data_survey!BG793</f>
        <v>2</v>
      </c>
      <c r="AV794" s="17">
        <f>data_survey!BH793</f>
        <v>1</v>
      </c>
      <c r="AW794" s="17">
        <f>data_survey!BI793</f>
        <v>2</v>
      </c>
      <c r="AX794" s="17">
        <f>data_survey!AP793</f>
        <v>3</v>
      </c>
      <c r="AY794" s="17">
        <f>data_survey!AQ793</f>
        <v>2</v>
      </c>
      <c r="AZ794" s="17">
        <f>data_survey!AR793</f>
        <v>2</v>
      </c>
      <c r="BA794" s="17">
        <f>data_survey!AS793</f>
        <v>2</v>
      </c>
      <c r="BB794" s="17">
        <f>data_survey!AT793</f>
        <v>1</v>
      </c>
      <c r="BC794" s="17">
        <f>data_survey!AU793</f>
        <v>2</v>
      </c>
      <c r="BD794" s="17">
        <f>data_survey!AV793</f>
        <v>4</v>
      </c>
      <c r="BE794" s="17">
        <f>data_survey!AW793</f>
        <v>3</v>
      </c>
      <c r="BF794" s="17">
        <f>data_survey!AX793</f>
        <v>1</v>
      </c>
      <c r="BG794" s="17"/>
    </row>
    <row r="795">
      <c r="A795" s="17">
        <f>if(data_survey!C794="Nam", 0, 1)</f>
        <v>1</v>
      </c>
      <c r="B795" s="17">
        <f>IFERROR(__xludf.DUMMYFUNCTION("LET(
  t, LOWER(TRIM(data_survey!E794)),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795" s="17">
        <f>IFERROR(__xludf.DUMMYFUNCTION("LET(
  t, LOWER(TRIM(data_survey!G794)),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95" s="17">
        <f>IFERROR(__xludf.DUMMYFUNCTION("LET(
  text, LOWER(data_survey!I794),
  IFERROR(
    IFS(
      REGEXMATCH(text,""ở cùng gia đình|ở trọ cùng gia đình""), 0,
      REGEXMATCH(text,""thuê trọ""), 1,
      REGEXMATCH(text,""ở ktx""), 2,
      REGEXMATCH(text,""có nhà tại khu vực đang học|c"&amp;"ó nhà|ở riêng tại chung cư""), 3,
      REGEXMATCH(text,""ở nhà người quen""), 4
    ),
  -1)
)"),2.0)</f>
        <v>2</v>
      </c>
      <c r="E795" s="17">
        <f>IFERROR(__xludf.DUMMYFUNCTION("LET(
  t, LOWER(TRIM(data_survey!K794)),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95" s="17">
        <f>IFERROR(__xludf.DUMMYFUNCTION("LET(
  t, LOWER(TRIM(data_survey!M794)),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795" s="17">
        <f>if(data_survey!O794="Có", 1, 0)</f>
        <v>1</v>
      </c>
      <c r="H795" s="17">
        <f>if(data_survey!R794="", 0, data_survey!R794)</f>
        <v>2</v>
      </c>
      <c r="I795" s="17">
        <f>data_survey!W794</f>
        <v>40</v>
      </c>
      <c r="J795" s="17">
        <f>if(data_survey!AF794="Không áp lực", 0, if(data_survey!AF794="Có chút áp lực", 1, if(data_survey!AF794="Áp lực nhiều", 2, 3)))</f>
        <v>3</v>
      </c>
      <c r="K795" s="17">
        <f>SWITCH(data_survey!AG794,
 "Không ảnh hưởng",0,
 "Có chút ảnh hưởng",1,
 "Ảnh hưởng nhiều",2,
 "Ảnh hưởng rất nhiều",3)</f>
        <v>2</v>
      </c>
      <c r="L795" s="17">
        <f>SWITCH(data_survey!AD794,
 "Không",0,
 "Có một chút",1,
 "Rất lo lắng",2)</f>
        <v>2</v>
      </c>
      <c r="M795" s="17">
        <f>SWITCH(data_survey!AE794,
 "Không",0,
 "Có một chút",1,
 "Nhiều",2)</f>
        <v>0</v>
      </c>
      <c r="N795" s="17">
        <f>data_survey!BV794</f>
        <v>3</v>
      </c>
      <c r="O795" s="17">
        <f>SWITCH(data_survey!BY794,
 "Không",0,
 "Có",1,
 "Nhiều",2)</f>
        <v>1</v>
      </c>
      <c r="P795" s="17">
        <f>if(data_survey!BW794="Không", 0, 1)</f>
        <v>1</v>
      </c>
      <c r="Q795" s="17">
        <f>IF(OR(
ISNUMBER(SEARCH("cha",data_survey!BX794)),
ISNUMBER(SEARCH("mẹ",data_survey!BX794)),
ISNUMBER(SEARCH("ba mẹ",data_survey!BX794)),
ISNUMBER(SEARCH("bame",data_survey!BX794)),
ISNUMBER(SEARCH("gia đình",data_survey!BX794)),
ISNUMBER(SEARCH("chị",data_survey!BX794)),
ISNUMBER(SEARCH("anh",data_survey!BX794)),
ISNUMBER(SEARCH("ông bà",data_survey!BX794)),
ISNUMBER(SEARCH("giám hộ",data_survey!BX794))
),1,
IF(OR(
ISNUMBER(SEARCH("bản thân",data_survey!BX794)),
ISNUMBER(SEARCH("tự mình",data_survey!BX794)),
ISNUMBER(SEARCH("tự bản thân",data_survey!BX794)),
ISNUMBER(SEARCH("tiền đi làm",data_survey!BX794)),
ISNUMBER(SEARCH("nghiên cứu khoa học",data_survey!BX794)),
ISNUMBER(SEARCH("một nửa lo",data_survey!BX794))
),2,
IF(OR(
ISNUMBER(SEARCH("học bổng",data_survey!BX794)),
ISNUMBER(SEARCH("giảm học phí",data_survey!BX794)),
ISNUMBER(SEARCH("không cần HP",data_survey!BX794)),
ISNUMBER(SEARCH("sư phạm",data_survey!BX794))
),3,4)))</f>
        <v>1</v>
      </c>
      <c r="R795" s="17">
        <f>data_survey!AN794</f>
        <v>1</v>
      </c>
      <c r="S795" s="17">
        <f>data_survey!AJ794</f>
        <v>1</v>
      </c>
      <c r="T795" s="17">
        <f>data_survey!AJ794</f>
        <v>1</v>
      </c>
      <c r="U795" s="17">
        <f>data_survey!CI794</f>
        <v>1</v>
      </c>
      <c r="V795" s="17">
        <f>data_survey!CG794</f>
        <v>1</v>
      </c>
      <c r="W795" s="17">
        <f>data_survey!CE794</f>
        <v>0</v>
      </c>
      <c r="X795" s="17">
        <f>data_survey!CC794</f>
        <v>1</v>
      </c>
      <c r="Y795" s="17">
        <f>data_survey!CA794</f>
        <v>0</v>
      </c>
      <c r="Z795" s="17">
        <f>data_survey!BN794</f>
        <v>1</v>
      </c>
      <c r="AA795" s="17">
        <f>data_survey!BP794</f>
        <v>0</v>
      </c>
      <c r="AB795" s="17">
        <f>data_survey!BQ794</f>
        <v>1</v>
      </c>
      <c r="AC795" s="17">
        <f>data_survey!BT794</f>
        <v>1</v>
      </c>
      <c r="AD795" s="17">
        <f>data_survey!CU794</f>
        <v>0</v>
      </c>
      <c r="AE795" s="17">
        <f>data_survey!CV794</f>
        <v>0</v>
      </c>
      <c r="AF795" s="17">
        <f>data_survey!CW794</f>
        <v>0</v>
      </c>
      <c r="AG795" s="17">
        <f>data_survey!CO794</f>
        <v>0</v>
      </c>
      <c r="AH795" s="17">
        <f>data_survey!DA794</f>
        <v>0</v>
      </c>
      <c r="AI795" s="17">
        <f>data_survey!DC794</f>
        <v>0</v>
      </c>
      <c r="AJ795" s="17">
        <f>data_survey!DQ794</f>
        <v>0</v>
      </c>
      <c r="AK795" s="17">
        <f>data_survey!DF794</f>
        <v>0</v>
      </c>
      <c r="AL795" s="17">
        <f>if(AK795=1, data_survey!DN794, 0)</f>
        <v>0</v>
      </c>
      <c r="AM795" s="17">
        <f>data_survey!CM794</f>
        <v>3.5</v>
      </c>
      <c r="AN795" s="17">
        <f>data_survey!DH794</f>
        <v>0</v>
      </c>
      <c r="AO795" s="17">
        <f>data_survey!DJ794</f>
        <v>0</v>
      </c>
      <c r="AP795" s="17">
        <f>data_survey!DL794</f>
        <v>0</v>
      </c>
      <c r="AQ795" s="17">
        <f>data_survey!BC794</f>
        <v>2</v>
      </c>
      <c r="AR795" s="17">
        <f>data_survey!BD794</f>
        <v>3</v>
      </c>
      <c r="AS795" s="17">
        <f>data_survey!BE794</f>
        <v>4</v>
      </c>
      <c r="AT795" s="17">
        <f>data_survey!BF794</f>
        <v>2</v>
      </c>
      <c r="AU795" s="17">
        <f>data_survey!BG794</f>
        <v>2</v>
      </c>
      <c r="AV795" s="17">
        <f>data_survey!BH794</f>
        <v>1</v>
      </c>
      <c r="AW795" s="17">
        <f>data_survey!BI794</f>
        <v>1</v>
      </c>
      <c r="AX795" s="17">
        <f>data_survey!AP794</f>
        <v>2</v>
      </c>
      <c r="AY795" s="17">
        <f>data_survey!AQ794</f>
        <v>2</v>
      </c>
      <c r="AZ795" s="17">
        <f>data_survey!AR794</f>
        <v>1</v>
      </c>
      <c r="BA795" s="17">
        <f>data_survey!AS794</f>
        <v>2</v>
      </c>
      <c r="BB795" s="17">
        <f>data_survey!AT794</f>
        <v>1</v>
      </c>
      <c r="BC795" s="17">
        <f>data_survey!AU794</f>
        <v>3</v>
      </c>
      <c r="BD795" s="17">
        <f>data_survey!AV794</f>
        <v>2</v>
      </c>
      <c r="BE795" s="17">
        <f>data_survey!AW794</f>
        <v>1</v>
      </c>
      <c r="BF795" s="17">
        <f>data_survey!AX794</f>
        <v>1</v>
      </c>
      <c r="BG795" s="17"/>
    </row>
    <row r="796">
      <c r="A796" s="17">
        <f>if(data_survey!C795="Nam", 0, 1)</f>
        <v>1</v>
      </c>
      <c r="B796" s="17">
        <f>IFERROR(__xludf.DUMMYFUNCTION("LET(
  t, LOWER(TRIM(data_survey!E795)),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796" s="17">
        <f>IFERROR(__xludf.DUMMYFUNCTION("LET(
  t, LOWER(TRIM(data_survey!G795)),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96" s="17">
        <f>IFERROR(__xludf.DUMMYFUNCTION("LET(
  text, LOWER(data_survey!I795),
  IFERROR(
    IFS(
      REGEXMATCH(text,""ở cùng gia đình|ở trọ cùng gia đình""), 0,
      REGEXMATCH(text,""thuê trọ""), 1,
      REGEXMATCH(text,""ở ktx""), 2,
      REGEXMATCH(text,""có nhà tại khu vực đang học|c"&amp;"ó nhà|ở riêng tại chung cư""), 3,
      REGEXMATCH(text,""ở nhà người quen""), 4
    ),
  -1)
)"),1.0)</f>
        <v>1</v>
      </c>
      <c r="E796" s="17">
        <f>IFERROR(__xludf.DUMMYFUNCTION("LET(
  t, LOWER(TRIM(data_survey!K795)),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96" s="17">
        <f>IFERROR(__xludf.DUMMYFUNCTION("LET(
  t, LOWER(TRIM(data_survey!M795)),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96" s="17">
        <f>if(data_survey!O795="Có", 1, 0)</f>
        <v>1</v>
      </c>
      <c r="H796" s="17">
        <f>if(data_survey!R795="", 0, data_survey!R795)</f>
        <v>2</v>
      </c>
      <c r="I796" s="17">
        <f>data_survey!W795</f>
        <v>40</v>
      </c>
      <c r="J796" s="17">
        <f>if(data_survey!AF795="Không áp lực", 0, if(data_survey!AF795="Có chút áp lực", 1, if(data_survey!AF795="Áp lực nhiều", 2, 3)))</f>
        <v>2</v>
      </c>
      <c r="K796" s="17">
        <f>SWITCH(data_survey!AG795,
 "Không ảnh hưởng",0,
 "Có chút ảnh hưởng",1,
 "Ảnh hưởng nhiều",2,
 "Ảnh hưởng rất nhiều",3)</f>
        <v>3</v>
      </c>
      <c r="L796" s="17">
        <f>SWITCH(data_survey!AD795,
 "Không",0,
 "Có một chút",1,
 "Rất lo lắng",2)</f>
        <v>2</v>
      </c>
      <c r="M796" s="17">
        <f>SWITCH(data_survey!AE795,
 "Không",0,
 "Có một chút",1,
 "Nhiều",2)</f>
        <v>1</v>
      </c>
      <c r="N796" s="17">
        <f>data_survey!BV795</f>
        <v>3</v>
      </c>
      <c r="O796" s="17">
        <f>SWITCH(data_survey!BY795,
 "Không",0,
 "Có",1,
 "Nhiều",2)</f>
        <v>0</v>
      </c>
      <c r="P796" s="17">
        <f>if(data_survey!BW795="Không", 0, 1)</f>
        <v>1</v>
      </c>
      <c r="Q796" s="17">
        <f>IF(OR(
ISNUMBER(SEARCH("cha",data_survey!BX795)),
ISNUMBER(SEARCH("mẹ",data_survey!BX795)),
ISNUMBER(SEARCH("ba mẹ",data_survey!BX795)),
ISNUMBER(SEARCH("bame",data_survey!BX795)),
ISNUMBER(SEARCH("gia đình",data_survey!BX795)),
ISNUMBER(SEARCH("chị",data_survey!BX795)),
ISNUMBER(SEARCH("anh",data_survey!BX795)),
ISNUMBER(SEARCH("ông bà",data_survey!BX795)),
ISNUMBER(SEARCH("giám hộ",data_survey!BX795))
),1,
IF(OR(
ISNUMBER(SEARCH("bản thân",data_survey!BX795)),
ISNUMBER(SEARCH("tự mình",data_survey!BX795)),
ISNUMBER(SEARCH("tự bản thân",data_survey!BX795)),
ISNUMBER(SEARCH("tiền đi làm",data_survey!BX795)),
ISNUMBER(SEARCH("nghiên cứu khoa học",data_survey!BX795)),
ISNUMBER(SEARCH("một nửa lo",data_survey!BX795))
),2,
IF(OR(
ISNUMBER(SEARCH("học bổng",data_survey!BX795)),
ISNUMBER(SEARCH("giảm học phí",data_survey!BX795)),
ISNUMBER(SEARCH("không cần HP",data_survey!BX795)),
ISNUMBER(SEARCH("sư phạm",data_survey!BX795))
),3,4)))</f>
        <v>1</v>
      </c>
      <c r="R796" s="17">
        <f>data_survey!AN795</f>
        <v>0</v>
      </c>
      <c r="S796" s="17">
        <f>data_survey!AJ795</f>
        <v>2</v>
      </c>
      <c r="T796" s="17">
        <f>data_survey!AJ795</f>
        <v>2</v>
      </c>
      <c r="U796" s="17">
        <f>data_survey!CI795</f>
        <v>0</v>
      </c>
      <c r="V796" s="17">
        <f>data_survey!CG795</f>
        <v>0</v>
      </c>
      <c r="W796" s="17">
        <f>data_survey!CE795</f>
        <v>0</v>
      </c>
      <c r="X796" s="17">
        <f>data_survey!CC795</f>
        <v>0</v>
      </c>
      <c r="Y796" s="17">
        <f>data_survey!CA795</f>
        <v>0</v>
      </c>
      <c r="Z796" s="17">
        <f>data_survey!BN795</f>
        <v>3</v>
      </c>
      <c r="AA796" s="17">
        <f>data_survey!BP795</f>
        <v>0</v>
      </c>
      <c r="AB796" s="17">
        <f>data_survey!BQ795</f>
        <v>2</v>
      </c>
      <c r="AC796" s="17">
        <f>data_survey!BT795</f>
        <v>0</v>
      </c>
      <c r="AD796" s="17">
        <f>data_survey!CU795</f>
        <v>0</v>
      </c>
      <c r="AE796" s="17">
        <f>data_survey!CV795</f>
        <v>1</v>
      </c>
      <c r="AF796" s="17">
        <f>data_survey!CW795</f>
        <v>0</v>
      </c>
      <c r="AG796" s="17">
        <f>data_survey!CO795</f>
        <v>0</v>
      </c>
      <c r="AH796" s="17">
        <f>data_survey!DA795</f>
        <v>0</v>
      </c>
      <c r="AI796" s="17">
        <f>data_survey!DC795</f>
        <v>0</v>
      </c>
      <c r="AJ796" s="17">
        <f>data_survey!DQ795</f>
        <v>0</v>
      </c>
      <c r="AK796" s="17">
        <f>data_survey!DF795</f>
        <v>0</v>
      </c>
      <c r="AL796" s="17">
        <f>if(AK796=1, data_survey!DN795, 0)</f>
        <v>0</v>
      </c>
      <c r="AM796" s="17">
        <f>data_survey!CM795</f>
        <v>6</v>
      </c>
      <c r="AN796" s="17">
        <f>data_survey!DH795</f>
        <v>0</v>
      </c>
      <c r="AO796" s="17">
        <f>data_survey!DJ795</f>
        <v>0</v>
      </c>
      <c r="AP796" s="17">
        <f>data_survey!DL795</f>
        <v>0</v>
      </c>
      <c r="AQ796" s="17">
        <f>data_survey!BC795</f>
        <v>3</v>
      </c>
      <c r="AR796" s="17">
        <f>data_survey!BD795</f>
        <v>3</v>
      </c>
      <c r="AS796" s="17">
        <f>data_survey!BE795</f>
        <v>4</v>
      </c>
      <c r="AT796" s="17">
        <f>data_survey!BF795</f>
        <v>2</v>
      </c>
      <c r="AU796" s="17">
        <f>data_survey!BG795</f>
        <v>2</v>
      </c>
      <c r="AV796" s="17">
        <f>data_survey!BH795</f>
        <v>2</v>
      </c>
      <c r="AW796" s="17">
        <f>data_survey!BI795</f>
        <v>3</v>
      </c>
      <c r="AX796" s="17">
        <f>data_survey!AP795</f>
        <v>3</v>
      </c>
      <c r="AY796" s="17">
        <f>data_survey!AQ795</f>
        <v>3</v>
      </c>
      <c r="AZ796" s="17">
        <f>data_survey!AR795</f>
        <v>3</v>
      </c>
      <c r="BA796" s="17">
        <f>data_survey!AS795</f>
        <v>2</v>
      </c>
      <c r="BB796" s="17">
        <f>data_survey!AT795</f>
        <v>4</v>
      </c>
      <c r="BC796" s="17">
        <f>data_survey!AU795</f>
        <v>3</v>
      </c>
      <c r="BD796" s="17">
        <f>data_survey!AV795</f>
        <v>4</v>
      </c>
      <c r="BE796" s="17">
        <f>data_survey!AW795</f>
        <v>4</v>
      </c>
      <c r="BF796" s="17">
        <f>data_survey!AX795</f>
        <v>1</v>
      </c>
      <c r="BG796" s="17"/>
    </row>
    <row r="797">
      <c r="A797" s="17">
        <f>if(data_survey!C796="Nam", 0, 1)</f>
        <v>1</v>
      </c>
      <c r="B797" s="17">
        <f>IFERROR(__xludf.DUMMYFUNCTION("LET(
  t, LOWER(TRIM(data_survey!E796)),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797" s="17">
        <f>IFERROR(__xludf.DUMMYFUNCTION("LET(
  t, LOWER(TRIM(data_survey!G796)),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97" s="17">
        <f>IFERROR(__xludf.DUMMYFUNCTION("LET(
  text, LOWER(data_survey!I796),
  IFERROR(
    IFS(
      REGEXMATCH(text,""ở cùng gia đình|ở trọ cùng gia đình""), 0,
      REGEXMATCH(text,""thuê trọ""), 1,
      REGEXMATCH(text,""ở ktx""), 2,
      REGEXMATCH(text,""có nhà tại khu vực đang học|c"&amp;"ó nhà|ở riêng tại chung cư""), 3,
      REGEXMATCH(text,""ở nhà người quen""), 4
    ),
  -1)
)"),1.0)</f>
        <v>1</v>
      </c>
      <c r="E797" s="17">
        <f>IFERROR(__xludf.DUMMYFUNCTION("LET(
  t, LOWER(TRIM(data_survey!K796)),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97" s="17">
        <f>IFERROR(__xludf.DUMMYFUNCTION("LET(
  t, LOWER(TRIM(data_survey!M796)),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97" s="17">
        <f>if(data_survey!O796="Có", 1, 0)</f>
        <v>1</v>
      </c>
      <c r="H797" s="17">
        <f>if(data_survey!R796="", 0, data_survey!R796)</f>
        <v>1</v>
      </c>
      <c r="I797" s="17">
        <f>data_survey!W796</f>
        <v>40</v>
      </c>
      <c r="J797" s="17">
        <f>if(data_survey!AF796="Không áp lực", 0, if(data_survey!AF796="Có chút áp lực", 1, if(data_survey!AF796="Áp lực nhiều", 2, 3)))</f>
        <v>3</v>
      </c>
      <c r="K797" s="17">
        <f>SWITCH(data_survey!AG796,
 "Không ảnh hưởng",0,
 "Có chút ảnh hưởng",1,
 "Ảnh hưởng nhiều",2,
 "Ảnh hưởng rất nhiều",3)</f>
        <v>2</v>
      </c>
      <c r="L797" s="17">
        <f>SWITCH(data_survey!AD796,
 "Không",0,
 "Có một chút",1,
 "Rất lo lắng",2)</f>
        <v>2</v>
      </c>
      <c r="M797" s="17">
        <f>SWITCH(data_survey!AE796,
 "Không",0,
 "Có một chút",1,
 "Nhiều",2)</f>
        <v>2</v>
      </c>
      <c r="N797" s="17">
        <f>data_survey!BV796</f>
        <v>1</v>
      </c>
      <c r="O797" s="17">
        <f>SWITCH(data_survey!BY796,
 "Không",0,
 "Có",1,
 "Nhiều",2)</f>
        <v>1</v>
      </c>
      <c r="P797" s="17">
        <f>if(data_survey!BW796="Không", 0, 1)</f>
        <v>1</v>
      </c>
      <c r="Q797" s="17">
        <f>IF(OR(
ISNUMBER(SEARCH("cha",data_survey!BX796)),
ISNUMBER(SEARCH("mẹ",data_survey!BX796)),
ISNUMBER(SEARCH("ba mẹ",data_survey!BX796)),
ISNUMBER(SEARCH("bame",data_survey!BX796)),
ISNUMBER(SEARCH("gia đình",data_survey!BX796)),
ISNUMBER(SEARCH("chị",data_survey!BX796)),
ISNUMBER(SEARCH("anh",data_survey!BX796)),
ISNUMBER(SEARCH("ông bà",data_survey!BX796)),
ISNUMBER(SEARCH("giám hộ",data_survey!BX796))
),1,
IF(OR(
ISNUMBER(SEARCH("bản thân",data_survey!BX796)),
ISNUMBER(SEARCH("tự mình",data_survey!BX796)),
ISNUMBER(SEARCH("tự bản thân",data_survey!BX796)),
ISNUMBER(SEARCH("tiền đi làm",data_survey!BX796)),
ISNUMBER(SEARCH("nghiên cứu khoa học",data_survey!BX796)),
ISNUMBER(SEARCH("một nửa lo",data_survey!BX796))
),2,
IF(OR(
ISNUMBER(SEARCH("học bổng",data_survey!BX796)),
ISNUMBER(SEARCH("giảm học phí",data_survey!BX796)),
ISNUMBER(SEARCH("không cần HP",data_survey!BX796)),
ISNUMBER(SEARCH("sư phạm",data_survey!BX796))
),3,4)))</f>
        <v>4</v>
      </c>
      <c r="R797" s="17">
        <f>data_survey!AN796</f>
        <v>1</v>
      </c>
      <c r="S797" s="17">
        <f>data_survey!AJ796</f>
        <v>0</v>
      </c>
      <c r="T797" s="17">
        <f>data_survey!AJ796</f>
        <v>0</v>
      </c>
      <c r="U797" s="17">
        <f>data_survey!CI796</f>
        <v>1</v>
      </c>
      <c r="V797" s="17">
        <f>data_survey!CG796</f>
        <v>1</v>
      </c>
      <c r="W797" s="17">
        <f>data_survey!CE796</f>
        <v>1</v>
      </c>
      <c r="X797" s="17">
        <f>data_survey!CC796</f>
        <v>2</v>
      </c>
      <c r="Y797" s="17">
        <f>data_survey!CA796</f>
        <v>1</v>
      </c>
      <c r="Z797" s="17">
        <f>data_survey!BN796</f>
        <v>3</v>
      </c>
      <c r="AA797" s="17">
        <f>data_survey!BP796</f>
        <v>1</v>
      </c>
      <c r="AB797" s="17">
        <f>data_survey!BQ796</f>
        <v>4</v>
      </c>
      <c r="AC797" s="17">
        <f>data_survey!BT796</f>
        <v>1</v>
      </c>
      <c r="AD797" s="17">
        <f>data_survey!CU796</f>
        <v>1</v>
      </c>
      <c r="AE797" s="17">
        <f>data_survey!CV796</f>
        <v>1</v>
      </c>
      <c r="AF797" s="17">
        <f>data_survey!CW796</f>
        <v>0</v>
      </c>
      <c r="AG797" s="17">
        <f>data_survey!CO796</f>
        <v>0</v>
      </c>
      <c r="AH797" s="17">
        <f>data_survey!DA796</f>
        <v>1</v>
      </c>
      <c r="AI797" s="17">
        <f>data_survey!DC796</f>
        <v>1</v>
      </c>
      <c r="AJ797" s="17">
        <f>data_survey!DQ796</f>
        <v>0</v>
      </c>
      <c r="AK797" s="17">
        <f>data_survey!DF796</f>
        <v>1</v>
      </c>
      <c r="AL797" s="17" t="str">
        <f>if(AK797=1, data_survey!DN796, 0)</f>
        <v/>
      </c>
      <c r="AM797" s="17">
        <f>data_survey!CM796</f>
        <v>6</v>
      </c>
      <c r="AN797" s="17">
        <f>data_survey!DH796</f>
        <v>1</v>
      </c>
      <c r="AO797" s="17">
        <f>data_survey!DJ796</f>
        <v>0</v>
      </c>
      <c r="AP797" s="17">
        <f>data_survey!DL796</f>
        <v>0</v>
      </c>
      <c r="AQ797" s="17">
        <f>data_survey!BC796</f>
        <v>2</v>
      </c>
      <c r="AR797" s="17">
        <f>data_survey!BD796</f>
        <v>1</v>
      </c>
      <c r="AS797" s="17">
        <f>data_survey!BE796</f>
        <v>1</v>
      </c>
      <c r="AT797" s="17">
        <f>data_survey!BF796</f>
        <v>3</v>
      </c>
      <c r="AU797" s="17">
        <f>data_survey!BG796</f>
        <v>3</v>
      </c>
      <c r="AV797" s="17">
        <f>data_survey!BH796</f>
        <v>2</v>
      </c>
      <c r="AW797" s="17">
        <f>data_survey!BI796</f>
        <v>1</v>
      </c>
      <c r="AX797" s="17">
        <f>data_survey!AP796</f>
        <v>1</v>
      </c>
      <c r="AY797" s="17">
        <f>data_survey!AQ796</f>
        <v>1</v>
      </c>
      <c r="AZ797" s="17">
        <f>data_survey!AR796</f>
        <v>4</v>
      </c>
      <c r="BA797" s="17">
        <f>data_survey!AS796</f>
        <v>2</v>
      </c>
      <c r="BB797" s="17">
        <f>data_survey!AT796</f>
        <v>4</v>
      </c>
      <c r="BC797" s="17">
        <f>data_survey!AU796</f>
        <v>4</v>
      </c>
      <c r="BD797" s="17">
        <f>data_survey!AV796</f>
        <v>2</v>
      </c>
      <c r="BE797" s="17">
        <f>data_survey!AW796</f>
        <v>1</v>
      </c>
      <c r="BF797" s="17">
        <f>data_survey!AX796</f>
        <v>2</v>
      </c>
      <c r="BG797" s="17"/>
    </row>
    <row r="798">
      <c r="A798" s="17">
        <f>if(data_survey!C797="Nam", 0, 1)</f>
        <v>1</v>
      </c>
      <c r="B798" s="17">
        <f>IFERROR(__xludf.DUMMYFUNCTION("LET(
  t, LOWER(TRIM(data_survey!E797)),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798" s="17">
        <f>IFERROR(__xludf.DUMMYFUNCTION("LET(
  t, LOWER(TRIM(data_survey!G797)),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798" s="17">
        <f>IFERROR(__xludf.DUMMYFUNCTION("LET(
  text, LOWER(data_survey!I797),
  IFERROR(
    IFS(
      REGEXMATCH(text,""ở cùng gia đình|ở trọ cùng gia đình""), 0,
      REGEXMATCH(text,""thuê trọ""), 1,
      REGEXMATCH(text,""ở ktx""), 2,
      REGEXMATCH(text,""có nhà tại khu vực đang học|c"&amp;"ó nhà|ở riêng tại chung cư""), 3,
      REGEXMATCH(text,""ở nhà người quen""), 4
    ),
  -1)
)"),1.0)</f>
        <v>1</v>
      </c>
      <c r="E798" s="17">
        <f>IFERROR(__xludf.DUMMYFUNCTION("LET(
  t, LOWER(TRIM(data_survey!K797)),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798" s="17">
        <f>IFERROR(__xludf.DUMMYFUNCTION("LET(
  t, LOWER(TRIM(data_survey!M797)),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98" s="17">
        <f>if(data_survey!O797="Có", 1, 0)</f>
        <v>0</v>
      </c>
      <c r="H798" s="17">
        <f>if(data_survey!R797="", 0, data_survey!R797)</f>
        <v>0</v>
      </c>
      <c r="I798" s="17">
        <f>data_survey!W797</f>
        <v>0</v>
      </c>
      <c r="J798" s="17">
        <f>if(data_survey!AF797="Không áp lực", 0, if(data_survey!AF797="Có chút áp lực", 1, if(data_survey!AF797="Áp lực nhiều", 2, 3)))</f>
        <v>1</v>
      </c>
      <c r="K798" s="17">
        <f>SWITCH(data_survey!AG797,
 "Không ảnh hưởng",0,
 "Có chút ảnh hưởng",1,
 "Ảnh hưởng nhiều",2,
 "Ảnh hưởng rất nhiều",3)</f>
        <v>1</v>
      </c>
      <c r="L798" s="17">
        <f>SWITCH(data_survey!AD797,
 "Không",0,
 "Có một chút",1,
 "Rất lo lắng",2)</f>
        <v>0</v>
      </c>
      <c r="M798" s="17">
        <f>SWITCH(data_survey!AE797,
 "Không",0,
 "Có một chút",1,
 "Nhiều",2)</f>
        <v>1</v>
      </c>
      <c r="N798" s="17">
        <f>data_survey!BV797</f>
        <v>1</v>
      </c>
      <c r="O798" s="17">
        <f>SWITCH(data_survey!BY797,
 "Không",0,
 "Có",1,
 "Nhiều",2)</f>
        <v>1</v>
      </c>
      <c r="P798" s="17">
        <f>if(data_survey!BW797="Không", 0, 1)</f>
        <v>1</v>
      </c>
      <c r="Q798" s="17">
        <f>IF(OR(
ISNUMBER(SEARCH("cha",data_survey!BX797)),
ISNUMBER(SEARCH("mẹ",data_survey!BX797)),
ISNUMBER(SEARCH("ba mẹ",data_survey!BX797)),
ISNUMBER(SEARCH("bame",data_survey!BX797)),
ISNUMBER(SEARCH("gia đình",data_survey!BX797)),
ISNUMBER(SEARCH("chị",data_survey!BX797)),
ISNUMBER(SEARCH("anh",data_survey!BX797)),
ISNUMBER(SEARCH("ông bà",data_survey!BX797)),
ISNUMBER(SEARCH("giám hộ",data_survey!BX797))
),1,
IF(OR(
ISNUMBER(SEARCH("bản thân",data_survey!BX797)),
ISNUMBER(SEARCH("tự mình",data_survey!BX797)),
ISNUMBER(SEARCH("tự bản thân",data_survey!BX797)),
ISNUMBER(SEARCH("tiền đi làm",data_survey!BX797)),
ISNUMBER(SEARCH("nghiên cứu khoa học",data_survey!BX797)),
ISNUMBER(SEARCH("một nửa lo",data_survey!BX797))
),2,
IF(OR(
ISNUMBER(SEARCH("học bổng",data_survey!BX797)),
ISNUMBER(SEARCH("giảm học phí",data_survey!BX797)),
ISNUMBER(SEARCH("không cần HP",data_survey!BX797)),
ISNUMBER(SEARCH("sư phạm",data_survey!BX797))
),3,4)))</f>
        <v>1</v>
      </c>
      <c r="R798" s="17">
        <f>data_survey!AN797</f>
        <v>1</v>
      </c>
      <c r="S798" s="17">
        <f>data_survey!AJ797</f>
        <v>1</v>
      </c>
      <c r="T798" s="17">
        <f>data_survey!AJ797</f>
        <v>1</v>
      </c>
      <c r="U798" s="17">
        <f>data_survey!CI797</f>
        <v>0</v>
      </c>
      <c r="V798" s="17">
        <f>data_survey!CG797</f>
        <v>1</v>
      </c>
      <c r="W798" s="17">
        <f>data_survey!CE797</f>
        <v>1</v>
      </c>
      <c r="X798" s="17">
        <f>data_survey!CC797</f>
        <v>2</v>
      </c>
      <c r="Y798" s="17">
        <f>data_survey!CA797</f>
        <v>0</v>
      </c>
      <c r="Z798" s="17">
        <f>data_survey!BN797</f>
        <v>2</v>
      </c>
      <c r="AA798" s="17">
        <f>data_survey!BP797</f>
        <v>0</v>
      </c>
      <c r="AB798" s="17">
        <f>data_survey!BQ797</f>
        <v>1</v>
      </c>
      <c r="AC798" s="17">
        <f>data_survey!BT797</f>
        <v>0</v>
      </c>
      <c r="AD798" s="17">
        <f>data_survey!CU797</f>
        <v>1</v>
      </c>
      <c r="AE798" s="17">
        <f>data_survey!CV797</f>
        <v>1</v>
      </c>
      <c r="AF798" s="17">
        <f>data_survey!CW797</f>
        <v>1</v>
      </c>
      <c r="AG798" s="17">
        <f>data_survey!CO797</f>
        <v>2</v>
      </c>
      <c r="AH798" s="17">
        <f>data_survey!DA797</f>
        <v>1</v>
      </c>
      <c r="AI798" s="17">
        <f>data_survey!DC797</f>
        <v>1</v>
      </c>
      <c r="AJ798" s="17">
        <f>data_survey!DQ797</f>
        <v>1</v>
      </c>
      <c r="AK798" s="17">
        <f>data_survey!DF797</f>
        <v>0</v>
      </c>
      <c r="AL798" s="17">
        <f>if(AK798=1, data_survey!DN797, 0)</f>
        <v>0</v>
      </c>
      <c r="AM798" s="17">
        <f>data_survey!CM797</f>
        <v>6</v>
      </c>
      <c r="AN798" s="17">
        <f>data_survey!DH797</f>
        <v>0</v>
      </c>
      <c r="AO798" s="17">
        <f>data_survey!DJ797</f>
        <v>0</v>
      </c>
      <c r="AP798" s="17">
        <f>data_survey!DL797</f>
        <v>1</v>
      </c>
      <c r="AQ798" s="17">
        <f>data_survey!BC797</f>
        <v>2</v>
      </c>
      <c r="AR798" s="17">
        <f>data_survey!BD797</f>
        <v>2</v>
      </c>
      <c r="AS798" s="17">
        <f>data_survey!BE797</f>
        <v>2</v>
      </c>
      <c r="AT798" s="17">
        <f>data_survey!BF797</f>
        <v>1</v>
      </c>
      <c r="AU798" s="17">
        <f>data_survey!BG797</f>
        <v>1</v>
      </c>
      <c r="AV798" s="17">
        <f>data_survey!BH797</f>
        <v>1</v>
      </c>
      <c r="AW798" s="17">
        <f>data_survey!BI797</f>
        <v>3</v>
      </c>
      <c r="AX798" s="17">
        <f>data_survey!AP797</f>
        <v>1</v>
      </c>
      <c r="AY798" s="17">
        <f>data_survey!AQ797</f>
        <v>2</v>
      </c>
      <c r="AZ798" s="17">
        <f>data_survey!AR797</f>
        <v>2</v>
      </c>
      <c r="BA798" s="17">
        <f>data_survey!AS797</f>
        <v>2</v>
      </c>
      <c r="BB798" s="17">
        <f>data_survey!AT797</f>
        <v>2</v>
      </c>
      <c r="BC798" s="17">
        <f>data_survey!AU797</f>
        <v>4</v>
      </c>
      <c r="BD798" s="17">
        <f>data_survey!AV797</f>
        <v>2</v>
      </c>
      <c r="BE798" s="17">
        <f>data_survey!AW797</f>
        <v>1</v>
      </c>
      <c r="BF798" s="17">
        <f>data_survey!AX797</f>
        <v>3</v>
      </c>
      <c r="BG798" s="17"/>
    </row>
    <row r="799">
      <c r="A799" s="17">
        <f>if(data_survey!C798="Nam", 0, 1)</f>
        <v>1</v>
      </c>
      <c r="B799" s="17">
        <f>IFERROR(__xludf.DUMMYFUNCTION("LET(
  t, LOWER(TRIM(data_survey!E798)),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799" s="17">
        <f>IFERROR(__xludf.DUMMYFUNCTION("LET(
  t, LOWER(TRIM(data_survey!G798)),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799" s="17">
        <f>IFERROR(__xludf.DUMMYFUNCTION("LET(
  text, LOWER(data_survey!I798),
  IFERROR(
    IFS(
      REGEXMATCH(text,""ở cùng gia đình|ở trọ cùng gia đình""), 0,
      REGEXMATCH(text,""thuê trọ""), 1,
      REGEXMATCH(text,""ở ktx""), 2,
      REGEXMATCH(text,""có nhà tại khu vực đang học|c"&amp;"ó nhà|ở riêng tại chung cư""), 3,
      REGEXMATCH(text,""ở nhà người quen""), 4
    ),
  -1)
)"),1.0)</f>
        <v>1</v>
      </c>
      <c r="E799" s="17">
        <f>IFERROR(__xludf.DUMMYFUNCTION("LET(
  t, LOWER(TRIM(data_survey!K798)),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799" s="17">
        <f>IFERROR(__xludf.DUMMYFUNCTION("LET(
  t, LOWER(TRIM(data_survey!M798)),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799" s="17">
        <f>if(data_survey!O798="Có", 1, 0)</f>
        <v>1</v>
      </c>
      <c r="H799" s="17">
        <f>if(data_survey!R798="", 0, data_survey!R798)</f>
        <v>1</v>
      </c>
      <c r="I799" s="17">
        <f>data_survey!W798</f>
        <v>36</v>
      </c>
      <c r="J799" s="17">
        <f>if(data_survey!AF798="Không áp lực", 0, if(data_survey!AF798="Có chút áp lực", 1, if(data_survey!AF798="Áp lực nhiều", 2, 3)))</f>
        <v>2</v>
      </c>
      <c r="K799" s="17">
        <f>SWITCH(data_survey!AG798,
 "Không ảnh hưởng",0,
 "Có chút ảnh hưởng",1,
 "Ảnh hưởng nhiều",2,
 "Ảnh hưởng rất nhiều",3)</f>
        <v>2</v>
      </c>
      <c r="L799" s="17">
        <f>SWITCH(data_survey!AD798,
 "Không",0,
 "Có một chút",1,
 "Rất lo lắng",2)</f>
        <v>2</v>
      </c>
      <c r="M799" s="17">
        <f>SWITCH(data_survey!AE798,
 "Không",0,
 "Có một chút",1,
 "Nhiều",2)</f>
        <v>1</v>
      </c>
      <c r="N799" s="17">
        <f>data_survey!BV798</f>
        <v>1</v>
      </c>
      <c r="O799" s="17">
        <f>SWITCH(data_survey!BY798,
 "Không",0,
 "Có",1,
 "Nhiều",2)</f>
        <v>1</v>
      </c>
      <c r="P799" s="17">
        <f>if(data_survey!BW798="Không", 0, 1)</f>
        <v>1</v>
      </c>
      <c r="Q799" s="17">
        <f>IF(OR(
ISNUMBER(SEARCH("cha",data_survey!BX798)),
ISNUMBER(SEARCH("mẹ",data_survey!BX798)),
ISNUMBER(SEARCH("ba mẹ",data_survey!BX798)),
ISNUMBER(SEARCH("bame",data_survey!BX798)),
ISNUMBER(SEARCH("gia đình",data_survey!BX798)),
ISNUMBER(SEARCH("chị",data_survey!BX798)),
ISNUMBER(SEARCH("anh",data_survey!BX798)),
ISNUMBER(SEARCH("ông bà",data_survey!BX798)),
ISNUMBER(SEARCH("giám hộ",data_survey!BX798))
),1,
IF(OR(
ISNUMBER(SEARCH("bản thân",data_survey!BX798)),
ISNUMBER(SEARCH("tự mình",data_survey!BX798)),
ISNUMBER(SEARCH("tự bản thân",data_survey!BX798)),
ISNUMBER(SEARCH("tiền đi làm",data_survey!BX798)),
ISNUMBER(SEARCH("nghiên cứu khoa học",data_survey!BX798)),
ISNUMBER(SEARCH("một nửa lo",data_survey!BX798))
),2,
IF(OR(
ISNUMBER(SEARCH("học bổng",data_survey!BX798)),
ISNUMBER(SEARCH("giảm học phí",data_survey!BX798)),
ISNUMBER(SEARCH("không cần HP",data_survey!BX798)),
ISNUMBER(SEARCH("sư phạm",data_survey!BX798))
),3,4)))</f>
        <v>1</v>
      </c>
      <c r="R799" s="17">
        <f>data_survey!AN798</f>
        <v>0</v>
      </c>
      <c r="S799" s="17">
        <f>data_survey!AJ798</f>
        <v>2</v>
      </c>
      <c r="T799" s="17">
        <f>data_survey!AJ798</f>
        <v>2</v>
      </c>
      <c r="U799" s="17">
        <f>data_survey!CI798</f>
        <v>1</v>
      </c>
      <c r="V799" s="17">
        <f>data_survey!CG798</f>
        <v>1</v>
      </c>
      <c r="W799" s="17">
        <f>data_survey!CE798</f>
        <v>1</v>
      </c>
      <c r="X799" s="17">
        <f>data_survey!CC798</f>
        <v>1</v>
      </c>
      <c r="Y799" s="17">
        <f>data_survey!CA798</f>
        <v>1</v>
      </c>
      <c r="Z799" s="17">
        <f>data_survey!BN798</f>
        <v>2</v>
      </c>
      <c r="AA799" s="17">
        <f>data_survey!BP798</f>
        <v>0</v>
      </c>
      <c r="AB799" s="17">
        <f>data_survey!BQ798</f>
        <v>1</v>
      </c>
      <c r="AC799" s="17">
        <f>data_survey!BT798</f>
        <v>1</v>
      </c>
      <c r="AD799" s="17">
        <f>data_survey!CU798</f>
        <v>0</v>
      </c>
      <c r="AE799" s="17">
        <f>data_survey!CV798</f>
        <v>1</v>
      </c>
      <c r="AF799" s="17">
        <f>data_survey!CW798</f>
        <v>1</v>
      </c>
      <c r="AG799" s="17">
        <f>data_survey!CO798</f>
        <v>1</v>
      </c>
      <c r="AH799" s="17">
        <f>data_survey!DA798</f>
        <v>0</v>
      </c>
      <c r="AI799" s="17">
        <f>data_survey!DC798</f>
        <v>0</v>
      </c>
      <c r="AJ799" s="17">
        <f>data_survey!DQ798</f>
        <v>0</v>
      </c>
      <c r="AK799" s="17">
        <f>data_survey!DF798</f>
        <v>0</v>
      </c>
      <c r="AL799" s="17">
        <f>if(AK799=1, data_survey!DN798, 0)</f>
        <v>0</v>
      </c>
      <c r="AM799" s="17">
        <f>data_survey!CM798</f>
        <v>6</v>
      </c>
      <c r="AN799" s="17">
        <f>data_survey!DH798</f>
        <v>0</v>
      </c>
      <c r="AO799" s="17">
        <f>data_survey!DJ798</f>
        <v>0</v>
      </c>
      <c r="AP799" s="17">
        <f>data_survey!DL798</f>
        <v>0</v>
      </c>
      <c r="AQ799" s="17">
        <f>data_survey!BC798</f>
        <v>3</v>
      </c>
      <c r="AR799" s="17">
        <f>data_survey!BD798</f>
        <v>2</v>
      </c>
      <c r="AS799" s="17">
        <f>data_survey!BE798</f>
        <v>3</v>
      </c>
      <c r="AT799" s="17">
        <f>data_survey!BF798</f>
        <v>2</v>
      </c>
      <c r="AU799" s="17">
        <f>data_survey!BG798</f>
        <v>4</v>
      </c>
      <c r="AV799" s="17">
        <f>data_survey!BH798</f>
        <v>2</v>
      </c>
      <c r="AW799" s="17">
        <f>data_survey!BI798</f>
        <v>2</v>
      </c>
      <c r="AX799" s="17">
        <f>data_survey!AP798</f>
        <v>3</v>
      </c>
      <c r="AY799" s="17">
        <f>data_survey!AQ798</f>
        <v>3</v>
      </c>
      <c r="AZ799" s="17">
        <f>data_survey!AR798</f>
        <v>3</v>
      </c>
      <c r="BA799" s="17">
        <f>data_survey!AS798</f>
        <v>3</v>
      </c>
      <c r="BB799" s="17">
        <f>data_survey!AT798</f>
        <v>3</v>
      </c>
      <c r="BC799" s="17">
        <f>data_survey!AU798</f>
        <v>3</v>
      </c>
      <c r="BD799" s="17">
        <f>data_survey!AV798</f>
        <v>4</v>
      </c>
      <c r="BE799" s="17">
        <f>data_survey!AW798</f>
        <v>3</v>
      </c>
      <c r="BF799" s="17">
        <f>data_survey!AX798</f>
        <v>1</v>
      </c>
      <c r="BG799" s="17"/>
    </row>
    <row r="800">
      <c r="A800" s="17">
        <f>if(data_survey!C799="Nam", 0, 1)</f>
        <v>0</v>
      </c>
      <c r="B800" s="17">
        <f>IFERROR(__xludf.DUMMYFUNCTION("LET(
  t, LOWER(TRIM(data_survey!E799)),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00" s="17">
        <f>IFERROR(__xludf.DUMMYFUNCTION("LET(
  t, LOWER(TRIM(data_survey!G799)),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00" s="17">
        <f>IFERROR(__xludf.DUMMYFUNCTION("LET(
  text, LOWER(data_survey!I799),
  IFERROR(
    IFS(
      REGEXMATCH(text,""ở cùng gia đình|ở trọ cùng gia đình""), 0,
      REGEXMATCH(text,""thuê trọ""), 1,
      REGEXMATCH(text,""ở ktx""), 2,
      REGEXMATCH(text,""có nhà tại khu vực đang học|c"&amp;"ó nhà|ở riêng tại chung cư""), 3,
      REGEXMATCH(text,""ở nhà người quen""), 4
    ),
  -1)
)"),1.0)</f>
        <v>1</v>
      </c>
      <c r="E800" s="17">
        <f>IFERROR(__xludf.DUMMYFUNCTION("LET(
  t, LOWER(TRIM(data_survey!K799)),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800" s="17">
        <f>IFERROR(__xludf.DUMMYFUNCTION("LET(
  t, LOWER(TRIM(data_survey!M799)),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00" s="17">
        <f>if(data_survey!O799="Có", 1, 0)</f>
        <v>0</v>
      </c>
      <c r="H800" s="17">
        <f>if(data_survey!R799="", 0, data_survey!R799)</f>
        <v>0</v>
      </c>
      <c r="I800" s="17">
        <f>data_survey!W799</f>
        <v>0</v>
      </c>
      <c r="J800" s="17">
        <f>if(data_survey!AF799="Không áp lực", 0, if(data_survey!AF799="Có chút áp lực", 1, if(data_survey!AF799="Áp lực nhiều", 2, 3)))</f>
        <v>3</v>
      </c>
      <c r="K800" s="17">
        <f>SWITCH(data_survey!AG799,
 "Không ảnh hưởng",0,
 "Có chút ảnh hưởng",1,
 "Ảnh hưởng nhiều",2,
 "Ảnh hưởng rất nhiều",3)</f>
        <v>3</v>
      </c>
      <c r="L800" s="17">
        <f>SWITCH(data_survey!AD799,
 "Không",0,
 "Có một chút",1,
 "Rất lo lắng",2)</f>
        <v>2</v>
      </c>
      <c r="M800" s="17">
        <f>SWITCH(data_survey!AE799,
 "Không",0,
 "Có một chút",1,
 "Nhiều",2)</f>
        <v>1</v>
      </c>
      <c r="N800" s="17">
        <f>data_survey!BV799</f>
        <v>3</v>
      </c>
      <c r="O800" s="17">
        <f>SWITCH(data_survey!BY799,
 "Không",0,
 "Có",1,
 "Nhiều",2)</f>
        <v>0</v>
      </c>
      <c r="P800" s="17">
        <f>if(data_survey!BW799="Không", 0, 1)</f>
        <v>1</v>
      </c>
      <c r="Q800" s="17">
        <f>IF(OR(
ISNUMBER(SEARCH("cha",data_survey!BX799)),
ISNUMBER(SEARCH("mẹ",data_survey!BX799)),
ISNUMBER(SEARCH("ba mẹ",data_survey!BX799)),
ISNUMBER(SEARCH("bame",data_survey!BX799)),
ISNUMBER(SEARCH("gia đình",data_survey!BX799)),
ISNUMBER(SEARCH("chị",data_survey!BX799)),
ISNUMBER(SEARCH("anh",data_survey!BX799)),
ISNUMBER(SEARCH("ông bà",data_survey!BX799)),
ISNUMBER(SEARCH("giám hộ",data_survey!BX799))
),1,
IF(OR(
ISNUMBER(SEARCH("bản thân",data_survey!BX799)),
ISNUMBER(SEARCH("tự mình",data_survey!BX799)),
ISNUMBER(SEARCH("tự bản thân",data_survey!BX799)),
ISNUMBER(SEARCH("tiền đi làm",data_survey!BX799)),
ISNUMBER(SEARCH("nghiên cứu khoa học",data_survey!BX799)),
ISNUMBER(SEARCH("một nửa lo",data_survey!BX799))
),2,
IF(OR(
ISNUMBER(SEARCH("học bổng",data_survey!BX799)),
ISNUMBER(SEARCH("giảm học phí",data_survey!BX799)),
ISNUMBER(SEARCH("không cần HP",data_survey!BX799)),
ISNUMBER(SEARCH("sư phạm",data_survey!BX799))
),3,4)))</f>
        <v>1</v>
      </c>
      <c r="R800" s="17">
        <f>data_survey!AN799</f>
        <v>0</v>
      </c>
      <c r="S800" s="17">
        <f>data_survey!AJ799</f>
        <v>2</v>
      </c>
      <c r="T800" s="17">
        <f>data_survey!AJ799</f>
        <v>2</v>
      </c>
      <c r="U800" s="17">
        <f>data_survey!CI799</f>
        <v>1</v>
      </c>
      <c r="V800" s="17">
        <f>data_survey!CG799</f>
        <v>1</v>
      </c>
      <c r="W800" s="17">
        <f>data_survey!CE799</f>
        <v>2</v>
      </c>
      <c r="X800" s="17">
        <f>data_survey!CC799</f>
        <v>2</v>
      </c>
      <c r="Y800" s="17">
        <f>data_survey!CA799</f>
        <v>1</v>
      </c>
      <c r="Z800" s="17">
        <f>data_survey!BN799</f>
        <v>4</v>
      </c>
      <c r="AA800" s="17">
        <f>data_survey!BP799</f>
        <v>1</v>
      </c>
      <c r="AB800" s="17">
        <f>data_survey!BQ799</f>
        <v>3</v>
      </c>
      <c r="AC800" s="17">
        <f>data_survey!BT799</f>
        <v>1</v>
      </c>
      <c r="AD800" s="17">
        <f>data_survey!CU799</f>
        <v>0</v>
      </c>
      <c r="AE800" s="17">
        <f>data_survey!CV799</f>
        <v>0</v>
      </c>
      <c r="AF800" s="17">
        <f>data_survey!CW799</f>
        <v>0</v>
      </c>
      <c r="AG800" s="17">
        <f>data_survey!CO799</f>
        <v>0</v>
      </c>
      <c r="AH800" s="17">
        <f>data_survey!DA799</f>
        <v>0</v>
      </c>
      <c r="AI800" s="17">
        <f>data_survey!DC799</f>
        <v>1</v>
      </c>
      <c r="AJ800" s="17">
        <f>data_survey!DQ799</f>
        <v>0</v>
      </c>
      <c r="AK800" s="17">
        <f>data_survey!DF799</f>
        <v>0</v>
      </c>
      <c r="AL800" s="17">
        <f>if(AK800=1, data_survey!DN799, 0)</f>
        <v>0</v>
      </c>
      <c r="AM800" s="17">
        <f>data_survey!CM799</f>
        <v>3.5</v>
      </c>
      <c r="AN800" s="17">
        <f>data_survey!DH799</f>
        <v>0</v>
      </c>
      <c r="AO800" s="17">
        <f>data_survey!DJ799</f>
        <v>0</v>
      </c>
      <c r="AP800" s="17">
        <f>data_survey!DL799</f>
        <v>0</v>
      </c>
      <c r="AQ800" s="17">
        <f>data_survey!BC799</f>
        <v>4</v>
      </c>
      <c r="AR800" s="17">
        <f>data_survey!BD799</f>
        <v>4</v>
      </c>
      <c r="AS800" s="17">
        <f>data_survey!BE799</f>
        <v>4</v>
      </c>
      <c r="AT800" s="17">
        <f>data_survey!BF799</f>
        <v>4</v>
      </c>
      <c r="AU800" s="17">
        <f>data_survey!BG799</f>
        <v>4</v>
      </c>
      <c r="AV800" s="17">
        <f>data_survey!BH799</f>
        <v>4</v>
      </c>
      <c r="AW800" s="17">
        <f>data_survey!BI799</f>
        <v>4</v>
      </c>
      <c r="AX800" s="17">
        <f>data_survey!AP799</f>
        <v>4</v>
      </c>
      <c r="AY800" s="17">
        <f>data_survey!AQ799</f>
        <v>4</v>
      </c>
      <c r="AZ800" s="17">
        <f>data_survey!AR799</f>
        <v>4</v>
      </c>
      <c r="BA800" s="17">
        <f>data_survey!AS799</f>
        <v>4</v>
      </c>
      <c r="BB800" s="17">
        <f>data_survey!AT799</f>
        <v>4</v>
      </c>
      <c r="BC800" s="17">
        <f>data_survey!AU799</f>
        <v>4</v>
      </c>
      <c r="BD800" s="17">
        <f>data_survey!AV799</f>
        <v>4</v>
      </c>
      <c r="BE800" s="17">
        <f>data_survey!AW799</f>
        <v>3</v>
      </c>
      <c r="BF800" s="17">
        <f>data_survey!AX799</f>
        <v>3</v>
      </c>
      <c r="BG800" s="17"/>
    </row>
    <row r="801">
      <c r="A801" s="17">
        <f>if(data_survey!C800="Nam", 0, 1)</f>
        <v>0</v>
      </c>
      <c r="B801" s="17">
        <f>IFERROR(__xludf.DUMMYFUNCTION("LET(
  t, LOWER(TRIM(data_survey!E800)),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01" s="17">
        <f>IFERROR(__xludf.DUMMYFUNCTION("LET(
  t, LOWER(TRIM(data_survey!G800)),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01" s="17">
        <f>IFERROR(__xludf.DUMMYFUNCTION("LET(
  text, LOWER(data_survey!I800),
  IFERROR(
    IFS(
      REGEXMATCH(text,""ở cùng gia đình|ở trọ cùng gia đình""), 0,
      REGEXMATCH(text,""thuê trọ""), 1,
      REGEXMATCH(text,""ở ktx""), 2,
      REGEXMATCH(text,""có nhà tại khu vực đang học|c"&amp;"ó nhà|ở riêng tại chung cư""), 3,
      REGEXMATCH(text,""ở nhà người quen""), 4
    ),
  -1)
)"),1.0)</f>
        <v>1</v>
      </c>
      <c r="E801" s="17">
        <f>IFERROR(__xludf.DUMMYFUNCTION("LET(
  t, LOWER(TRIM(data_survey!K800)),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01" s="17">
        <f>IFERROR(__xludf.DUMMYFUNCTION("LET(
  t, LOWER(TRIM(data_survey!M800)),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01" s="17">
        <f>if(data_survey!O800="Có", 1, 0)</f>
        <v>0</v>
      </c>
      <c r="H801" s="17">
        <f>if(data_survey!R800="", 0, data_survey!R800)</f>
        <v>0</v>
      </c>
      <c r="I801" s="17">
        <f>data_survey!W800</f>
        <v>0</v>
      </c>
      <c r="J801" s="17">
        <f>if(data_survey!AF800="Không áp lực", 0, if(data_survey!AF800="Có chút áp lực", 1, if(data_survey!AF800="Áp lực nhiều", 2, 3)))</f>
        <v>1</v>
      </c>
      <c r="K801" s="17">
        <f>SWITCH(data_survey!AG800,
 "Không ảnh hưởng",0,
 "Có chút ảnh hưởng",1,
 "Ảnh hưởng nhiều",2,
 "Ảnh hưởng rất nhiều",3)</f>
        <v>0</v>
      </c>
      <c r="L801" s="17">
        <f>SWITCH(data_survey!AD800,
 "Không",0,
 "Có một chút",1,
 "Rất lo lắng",2)</f>
        <v>1</v>
      </c>
      <c r="M801" s="17">
        <f>SWITCH(data_survey!AE800,
 "Không",0,
 "Có một chút",1,
 "Nhiều",2)</f>
        <v>1</v>
      </c>
      <c r="N801" s="17">
        <f>data_survey!BV800</f>
        <v>3</v>
      </c>
      <c r="O801" s="17">
        <f>SWITCH(data_survey!BY800,
 "Không",0,
 "Có",1,
 "Nhiều",2)</f>
        <v>0</v>
      </c>
      <c r="P801" s="17">
        <f>if(data_survey!BW800="Không", 0, 1)</f>
        <v>1</v>
      </c>
      <c r="Q801" s="17">
        <f>IF(OR(
ISNUMBER(SEARCH("cha",data_survey!BX800)),
ISNUMBER(SEARCH("mẹ",data_survey!BX800)),
ISNUMBER(SEARCH("ba mẹ",data_survey!BX800)),
ISNUMBER(SEARCH("bame",data_survey!BX800)),
ISNUMBER(SEARCH("gia đình",data_survey!BX800)),
ISNUMBER(SEARCH("chị",data_survey!BX800)),
ISNUMBER(SEARCH("anh",data_survey!BX800)),
ISNUMBER(SEARCH("ông bà",data_survey!BX800)),
ISNUMBER(SEARCH("giám hộ",data_survey!BX800))
),1,
IF(OR(
ISNUMBER(SEARCH("bản thân",data_survey!BX800)),
ISNUMBER(SEARCH("tự mình",data_survey!BX800)),
ISNUMBER(SEARCH("tự bản thân",data_survey!BX800)),
ISNUMBER(SEARCH("tiền đi làm",data_survey!BX800)),
ISNUMBER(SEARCH("nghiên cứu khoa học",data_survey!BX800)),
ISNUMBER(SEARCH("một nửa lo",data_survey!BX800))
),2,
IF(OR(
ISNUMBER(SEARCH("học bổng",data_survey!BX800)),
ISNUMBER(SEARCH("giảm học phí",data_survey!BX800)),
ISNUMBER(SEARCH("không cần HP",data_survey!BX800)),
ISNUMBER(SEARCH("sư phạm",data_survey!BX800))
),3,4)))</f>
        <v>4</v>
      </c>
      <c r="R801" s="17">
        <f>data_survey!AN800</f>
        <v>1</v>
      </c>
      <c r="S801" s="17">
        <f>data_survey!AJ800</f>
        <v>1</v>
      </c>
      <c r="T801" s="17">
        <f>data_survey!AJ800</f>
        <v>1</v>
      </c>
      <c r="U801" s="17">
        <f>data_survey!CI800</f>
        <v>1</v>
      </c>
      <c r="V801" s="17">
        <f>data_survey!CG800</f>
        <v>0</v>
      </c>
      <c r="W801" s="17">
        <f>data_survey!CE800</f>
        <v>0</v>
      </c>
      <c r="X801" s="17">
        <f>data_survey!CC800</f>
        <v>0</v>
      </c>
      <c r="Y801" s="17">
        <f>data_survey!CA800</f>
        <v>0</v>
      </c>
      <c r="Z801" s="17">
        <f>data_survey!BN800</f>
        <v>1</v>
      </c>
      <c r="AA801" s="17">
        <f>data_survey!BP800</f>
        <v>0</v>
      </c>
      <c r="AB801" s="17">
        <f>data_survey!BQ800</f>
        <v>1</v>
      </c>
      <c r="AC801" s="17">
        <f>data_survey!BT800</f>
        <v>0</v>
      </c>
      <c r="AD801" s="17">
        <f>data_survey!CU800</f>
        <v>0</v>
      </c>
      <c r="AE801" s="17">
        <f>data_survey!CV800</f>
        <v>0</v>
      </c>
      <c r="AF801" s="17">
        <f>data_survey!CW800</f>
        <v>0</v>
      </c>
      <c r="AG801" s="17">
        <f>data_survey!CO800</f>
        <v>0</v>
      </c>
      <c r="AH801" s="17">
        <f>data_survey!DA800</f>
        <v>1</v>
      </c>
      <c r="AI801" s="17">
        <f>data_survey!DC800</f>
        <v>0</v>
      </c>
      <c r="AJ801" s="17">
        <f>data_survey!DQ800</f>
        <v>0</v>
      </c>
      <c r="AK801" s="17">
        <f>data_survey!DF800</f>
        <v>1</v>
      </c>
      <c r="AL801" s="17">
        <f>if(AK801=1, data_survey!DN800, 0)</f>
        <v>3.5</v>
      </c>
      <c r="AM801" s="17">
        <f>data_survey!CM800</f>
        <v>0.75</v>
      </c>
      <c r="AN801" s="17">
        <f>data_survey!DH800</f>
        <v>0</v>
      </c>
      <c r="AO801" s="17">
        <f>data_survey!DJ800</f>
        <v>0</v>
      </c>
      <c r="AP801" s="17">
        <f>data_survey!DL800</f>
        <v>0</v>
      </c>
      <c r="AQ801" s="17">
        <f>data_survey!BC800</f>
        <v>1</v>
      </c>
      <c r="AR801" s="17">
        <f>data_survey!BD800</f>
        <v>1</v>
      </c>
      <c r="AS801" s="17">
        <f>data_survey!BE800</f>
        <v>1</v>
      </c>
      <c r="AT801" s="17">
        <f>data_survey!BF800</f>
        <v>1</v>
      </c>
      <c r="AU801" s="17">
        <f>data_survey!BG800</f>
        <v>2</v>
      </c>
      <c r="AV801" s="17">
        <f>data_survey!BH800</f>
        <v>1</v>
      </c>
      <c r="AW801" s="17">
        <f>data_survey!BI800</f>
        <v>1</v>
      </c>
      <c r="AX801" s="17">
        <f>data_survey!AP800</f>
        <v>1</v>
      </c>
      <c r="AY801" s="17">
        <f>data_survey!AQ800</f>
        <v>1</v>
      </c>
      <c r="AZ801" s="17">
        <f>data_survey!AR800</f>
        <v>1</v>
      </c>
      <c r="BA801" s="17">
        <f>data_survey!AS800</f>
        <v>2</v>
      </c>
      <c r="BB801" s="17">
        <f>data_survey!AT800</f>
        <v>1</v>
      </c>
      <c r="BC801" s="17">
        <f>data_survey!AU800</f>
        <v>1</v>
      </c>
      <c r="BD801" s="17">
        <f>data_survey!AV800</f>
        <v>1</v>
      </c>
      <c r="BE801" s="17">
        <f>data_survey!AW800</f>
        <v>1</v>
      </c>
      <c r="BF801" s="17">
        <f>data_survey!AX800</f>
        <v>1</v>
      </c>
      <c r="BG801" s="17"/>
    </row>
    <row r="802">
      <c r="A802" s="17">
        <f>if(data_survey!C801="Nam", 0, 1)</f>
        <v>1</v>
      </c>
      <c r="B802" s="17">
        <f>IFERROR(__xludf.DUMMYFUNCTION("LET(
  t, LOWER(TRIM(data_survey!E801)),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02" s="17">
        <f>IFERROR(__xludf.DUMMYFUNCTION("LET(
  t, LOWER(TRIM(data_survey!G801)),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02" s="17">
        <f>IFERROR(__xludf.DUMMYFUNCTION("LET(
  text, LOWER(data_survey!I801),
  IFERROR(
    IFS(
      REGEXMATCH(text,""ở cùng gia đình|ở trọ cùng gia đình""), 0,
      REGEXMATCH(text,""thuê trọ""), 1,
      REGEXMATCH(text,""ở ktx""), 2,
      REGEXMATCH(text,""có nhà tại khu vực đang học|c"&amp;"ó nhà|ở riêng tại chung cư""), 3,
      REGEXMATCH(text,""ở nhà người quen""), 4
    ),
  -1)
)"),1.0)</f>
        <v>1</v>
      </c>
      <c r="E802" s="17">
        <f>IFERROR(__xludf.DUMMYFUNCTION("LET(
  t, LOWER(TRIM(data_survey!K801)),
  IFERROR(
    IFS(
      REGEXMATCH(t,""xuất\s*sắc""), 0,
      REGEXMATCH(t,""^giỏi$""), 1,
      REGEXMATCH(t,""^khá$""), 2,
      REGEXMATCH(t,""trung bình|bình thường|^4$""), 3,
      REGEXMATCH(t,""rớt""), 4,"&amp;"
      REGEXMATCH(t,""năm nhất|tân sinh viên|mới|chưa|không|sắp thi|chuẩn bị thi|kq|kết quả|chưa có|chưa biết""), 5,
      TRUE, 5
    ),
  5)
)"),4.0)</f>
        <v>4</v>
      </c>
      <c r="F802" s="17">
        <f>IFERROR(__xludf.DUMMYFUNCTION("LET(
  t, LOWER(TRIM(data_survey!M801)),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02" s="17">
        <f>if(data_survey!O801="Có", 1, 0)</f>
        <v>0</v>
      </c>
      <c r="H802" s="17">
        <f>if(data_survey!R801="", 0, data_survey!R801)</f>
        <v>0</v>
      </c>
      <c r="I802" s="17">
        <f>data_survey!W801</f>
        <v>0</v>
      </c>
      <c r="J802" s="17">
        <f>if(data_survey!AF801="Không áp lực", 0, if(data_survey!AF801="Có chút áp lực", 1, if(data_survey!AF801="Áp lực nhiều", 2, 3)))</f>
        <v>1</v>
      </c>
      <c r="K802" s="17">
        <f>SWITCH(data_survey!AG801,
 "Không ảnh hưởng",0,
 "Có chút ảnh hưởng",1,
 "Ảnh hưởng nhiều",2,
 "Ảnh hưởng rất nhiều",3)</f>
        <v>0</v>
      </c>
      <c r="L802" s="17">
        <f>SWITCH(data_survey!AD801,
 "Không",0,
 "Có một chút",1,
 "Rất lo lắng",2)</f>
        <v>2</v>
      </c>
      <c r="M802" s="17">
        <f>SWITCH(data_survey!AE801,
 "Không",0,
 "Có một chút",1,
 "Nhiều",2)</f>
        <v>1</v>
      </c>
      <c r="N802" s="17">
        <f>data_survey!BV801</f>
        <v>1</v>
      </c>
      <c r="O802" s="17">
        <f>SWITCH(data_survey!BY801,
 "Không",0,
 "Có",1,
 "Nhiều",2)</f>
        <v>1</v>
      </c>
      <c r="P802" s="17">
        <f>if(data_survey!BW801="Không", 0, 1)</f>
        <v>1</v>
      </c>
      <c r="Q802" s="17">
        <f>IF(OR(
ISNUMBER(SEARCH("cha",data_survey!BX801)),
ISNUMBER(SEARCH("mẹ",data_survey!BX801)),
ISNUMBER(SEARCH("ba mẹ",data_survey!BX801)),
ISNUMBER(SEARCH("bame",data_survey!BX801)),
ISNUMBER(SEARCH("gia đình",data_survey!BX801)),
ISNUMBER(SEARCH("chị",data_survey!BX801)),
ISNUMBER(SEARCH("anh",data_survey!BX801)),
ISNUMBER(SEARCH("ông bà",data_survey!BX801)),
ISNUMBER(SEARCH("giám hộ",data_survey!BX801))
),1,
IF(OR(
ISNUMBER(SEARCH("bản thân",data_survey!BX801)),
ISNUMBER(SEARCH("tự mình",data_survey!BX801)),
ISNUMBER(SEARCH("tự bản thân",data_survey!BX801)),
ISNUMBER(SEARCH("tiền đi làm",data_survey!BX801)),
ISNUMBER(SEARCH("nghiên cứu khoa học",data_survey!BX801)),
ISNUMBER(SEARCH("một nửa lo",data_survey!BX801))
),2,
IF(OR(
ISNUMBER(SEARCH("học bổng",data_survey!BX801)),
ISNUMBER(SEARCH("giảm học phí",data_survey!BX801)),
ISNUMBER(SEARCH("không cần HP",data_survey!BX801)),
ISNUMBER(SEARCH("sư phạm",data_survey!BX801))
),3,4)))</f>
        <v>1</v>
      </c>
      <c r="R802" s="17">
        <f>data_survey!AN801</f>
        <v>1</v>
      </c>
      <c r="S802" s="17">
        <f>data_survey!AJ801</f>
        <v>2</v>
      </c>
      <c r="T802" s="17">
        <f>data_survey!AJ801</f>
        <v>2</v>
      </c>
      <c r="U802" s="17">
        <f>data_survey!CI801</f>
        <v>1</v>
      </c>
      <c r="V802" s="17">
        <f>data_survey!CG801</f>
        <v>1</v>
      </c>
      <c r="W802" s="17">
        <f>data_survey!CE801</f>
        <v>1</v>
      </c>
      <c r="X802" s="17">
        <f>data_survey!CC801</f>
        <v>2</v>
      </c>
      <c r="Y802" s="17">
        <f>data_survey!CA801</f>
        <v>0</v>
      </c>
      <c r="Z802" s="17">
        <f>data_survey!BN801</f>
        <v>5</v>
      </c>
      <c r="AA802" s="17">
        <f>data_survey!BP801</f>
        <v>0</v>
      </c>
      <c r="AB802" s="17">
        <f>data_survey!BQ801</f>
        <v>3</v>
      </c>
      <c r="AC802" s="17">
        <f>data_survey!BT801</f>
        <v>1</v>
      </c>
      <c r="AD802" s="17">
        <f>data_survey!CU801</f>
        <v>0</v>
      </c>
      <c r="AE802" s="17">
        <f>data_survey!CV801</f>
        <v>0</v>
      </c>
      <c r="AF802" s="17">
        <f>data_survey!CW801</f>
        <v>0</v>
      </c>
      <c r="AG802" s="17">
        <f>data_survey!CO801</f>
        <v>1</v>
      </c>
      <c r="AH802" s="17">
        <f>data_survey!DA801</f>
        <v>0</v>
      </c>
      <c r="AI802" s="17">
        <f>data_survey!DC801</f>
        <v>0</v>
      </c>
      <c r="AJ802" s="17">
        <f>data_survey!DQ801</f>
        <v>0</v>
      </c>
      <c r="AK802" s="17">
        <f>data_survey!DF801</f>
        <v>0</v>
      </c>
      <c r="AL802" s="17">
        <f>if(AK802=1, data_survey!DN801, 0)</f>
        <v>0</v>
      </c>
      <c r="AM802" s="17">
        <f>data_survey!CM801</f>
        <v>6</v>
      </c>
      <c r="AN802" s="17">
        <f>data_survey!DH801</f>
        <v>0</v>
      </c>
      <c r="AO802" s="17">
        <f>data_survey!DJ801</f>
        <v>0</v>
      </c>
      <c r="AP802" s="17">
        <f>data_survey!DL801</f>
        <v>0</v>
      </c>
      <c r="AQ802" s="17">
        <f>data_survey!BC801</f>
        <v>1</v>
      </c>
      <c r="AR802" s="17">
        <f>data_survey!BD801</f>
        <v>1</v>
      </c>
      <c r="AS802" s="17">
        <f>data_survey!BE801</f>
        <v>2</v>
      </c>
      <c r="AT802" s="17">
        <f>data_survey!BF801</f>
        <v>1</v>
      </c>
      <c r="AU802" s="17">
        <f>data_survey!BG801</f>
        <v>2</v>
      </c>
      <c r="AV802" s="17">
        <f>data_survey!BH801</f>
        <v>1</v>
      </c>
      <c r="AW802" s="17">
        <f>data_survey!BI801</f>
        <v>3</v>
      </c>
      <c r="AX802" s="17">
        <f>data_survey!AP801</f>
        <v>2</v>
      </c>
      <c r="AY802" s="17">
        <f>data_survey!AQ801</f>
        <v>1</v>
      </c>
      <c r="AZ802" s="17">
        <f>data_survey!AR801</f>
        <v>2</v>
      </c>
      <c r="BA802" s="17">
        <f>data_survey!AS801</f>
        <v>2</v>
      </c>
      <c r="BB802" s="17">
        <f>data_survey!AT801</f>
        <v>3</v>
      </c>
      <c r="BC802" s="17">
        <f>data_survey!AU801</f>
        <v>2</v>
      </c>
      <c r="BD802" s="17">
        <f>data_survey!AV801</f>
        <v>4</v>
      </c>
      <c r="BE802" s="17">
        <f>data_survey!AW801</f>
        <v>1</v>
      </c>
      <c r="BF802" s="17">
        <f>data_survey!AX801</f>
        <v>1</v>
      </c>
      <c r="BG802" s="17"/>
    </row>
    <row r="803">
      <c r="A803" s="17">
        <f>if(data_survey!C802="Nam", 0, 1)</f>
        <v>1</v>
      </c>
      <c r="B803" s="17">
        <f>IFERROR(__xludf.DUMMYFUNCTION("LET(
  t, LOWER(TRIM(data_survey!E802)),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03" s="17">
        <f>IFERROR(__xludf.DUMMYFUNCTION("LET(
  t, LOWER(TRIM(data_survey!G802)),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03" s="17">
        <f>IFERROR(__xludf.DUMMYFUNCTION("LET(
  text, LOWER(data_survey!I802),
  IFERROR(
    IFS(
      REGEXMATCH(text,""ở cùng gia đình|ở trọ cùng gia đình""), 0,
      REGEXMATCH(text,""thuê trọ""), 1,
      REGEXMATCH(text,""ở ktx""), 2,
      REGEXMATCH(text,""có nhà tại khu vực đang học|c"&amp;"ó nhà|ở riêng tại chung cư""), 3,
      REGEXMATCH(text,""ở nhà người quen""), 4
    ),
  -1)
)"),0.0)</f>
        <v>0</v>
      </c>
      <c r="E803" s="17">
        <f>IFERROR(__xludf.DUMMYFUNCTION("LET(
  t, LOWER(TRIM(data_survey!K802)),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803" s="17">
        <f>IFERROR(__xludf.DUMMYFUNCTION("LET(
  t, LOWER(TRIM(data_survey!M802)),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03" s="17">
        <f>if(data_survey!O802="Có", 1, 0)</f>
        <v>0</v>
      </c>
      <c r="H803" s="17">
        <f>if(data_survey!R802="", 0, data_survey!R802)</f>
        <v>0</v>
      </c>
      <c r="I803" s="17">
        <f>data_survey!W802</f>
        <v>0</v>
      </c>
      <c r="J803" s="17">
        <f>if(data_survey!AF802="Không áp lực", 0, if(data_survey!AF802="Có chút áp lực", 1, if(data_survey!AF802="Áp lực nhiều", 2, 3)))</f>
        <v>0</v>
      </c>
      <c r="K803" s="17">
        <f>SWITCH(data_survey!AG802,
 "Không ảnh hưởng",0,
 "Có chút ảnh hưởng",1,
 "Ảnh hưởng nhiều",2,
 "Ảnh hưởng rất nhiều",3)</f>
        <v>0</v>
      </c>
      <c r="L803" s="17">
        <f>SWITCH(data_survey!AD802,
 "Không",0,
 "Có một chút",1,
 "Rất lo lắng",2)</f>
        <v>2</v>
      </c>
      <c r="M803" s="17">
        <f>SWITCH(data_survey!AE802,
 "Không",0,
 "Có một chút",1,
 "Nhiều",2)</f>
        <v>0</v>
      </c>
      <c r="N803" s="17">
        <f>data_survey!BV802</f>
        <v>3</v>
      </c>
      <c r="O803" s="17">
        <f>SWITCH(data_survey!BY802,
 "Không",0,
 "Có",1,
 "Nhiều",2)</f>
        <v>0</v>
      </c>
      <c r="P803" s="17">
        <f>if(data_survey!BW802="Không", 0, 1)</f>
        <v>0</v>
      </c>
      <c r="Q803" s="17">
        <f>IF(OR(
ISNUMBER(SEARCH("cha",data_survey!BX802)),
ISNUMBER(SEARCH("mẹ",data_survey!BX802)),
ISNUMBER(SEARCH("ba mẹ",data_survey!BX802)),
ISNUMBER(SEARCH("bame",data_survey!BX802)),
ISNUMBER(SEARCH("gia đình",data_survey!BX802)),
ISNUMBER(SEARCH("chị",data_survey!BX802)),
ISNUMBER(SEARCH("anh",data_survey!BX802)),
ISNUMBER(SEARCH("ông bà",data_survey!BX802)),
ISNUMBER(SEARCH("giám hộ",data_survey!BX802))
),1,
IF(OR(
ISNUMBER(SEARCH("bản thân",data_survey!BX802)),
ISNUMBER(SEARCH("tự mình",data_survey!BX802)),
ISNUMBER(SEARCH("tự bản thân",data_survey!BX802)),
ISNUMBER(SEARCH("tiền đi làm",data_survey!BX802)),
ISNUMBER(SEARCH("nghiên cứu khoa học",data_survey!BX802)),
ISNUMBER(SEARCH("một nửa lo",data_survey!BX802))
),2,
IF(OR(
ISNUMBER(SEARCH("học bổng",data_survey!BX802)),
ISNUMBER(SEARCH("giảm học phí",data_survey!BX802)),
ISNUMBER(SEARCH("không cần HP",data_survey!BX802)),
ISNUMBER(SEARCH("sư phạm",data_survey!BX802))
),3,4)))</f>
        <v>1</v>
      </c>
      <c r="R803" s="17">
        <f>data_survey!AN802</f>
        <v>2</v>
      </c>
      <c r="S803" s="17">
        <f>data_survey!AJ802</f>
        <v>2</v>
      </c>
      <c r="T803" s="17">
        <f>data_survey!AJ802</f>
        <v>2</v>
      </c>
      <c r="U803" s="17">
        <f>data_survey!CI802</f>
        <v>1</v>
      </c>
      <c r="V803" s="17">
        <f>data_survey!CG802</f>
        <v>1</v>
      </c>
      <c r="W803" s="17">
        <f>data_survey!CE802</f>
        <v>1</v>
      </c>
      <c r="X803" s="17">
        <f>data_survey!CC802</f>
        <v>1</v>
      </c>
      <c r="Y803" s="17">
        <f>data_survey!CA802</f>
        <v>1</v>
      </c>
      <c r="Z803" s="17">
        <f>data_survey!BN802</f>
        <v>1</v>
      </c>
      <c r="AA803" s="17">
        <f>data_survey!BP802</f>
        <v>0</v>
      </c>
      <c r="AB803" s="17">
        <f>data_survey!BQ802</f>
        <v>1</v>
      </c>
      <c r="AC803" s="17">
        <f>data_survey!BT802</f>
        <v>1</v>
      </c>
      <c r="AD803" s="17">
        <f>data_survey!CU802</f>
        <v>0</v>
      </c>
      <c r="AE803" s="17">
        <f>data_survey!CV802</f>
        <v>1</v>
      </c>
      <c r="AF803" s="17">
        <f>data_survey!CW802</f>
        <v>0</v>
      </c>
      <c r="AG803" s="17">
        <f>data_survey!CO802</f>
        <v>0</v>
      </c>
      <c r="AH803" s="17">
        <f>data_survey!DA802</f>
        <v>0</v>
      </c>
      <c r="AI803" s="17">
        <f>data_survey!DC802</f>
        <v>0</v>
      </c>
      <c r="AJ803" s="17">
        <f>data_survey!DQ802</f>
        <v>0</v>
      </c>
      <c r="AK803" s="17">
        <f>data_survey!DF802</f>
        <v>0</v>
      </c>
      <c r="AL803" s="17">
        <f>if(AK803=1, data_survey!DN802, 0)</f>
        <v>0</v>
      </c>
      <c r="AM803" s="17">
        <f>data_survey!CM802</f>
        <v>6</v>
      </c>
      <c r="AN803" s="17">
        <f>data_survey!DH802</f>
        <v>0</v>
      </c>
      <c r="AO803" s="17">
        <f>data_survey!DJ802</f>
        <v>0</v>
      </c>
      <c r="AP803" s="17">
        <f>data_survey!DL802</f>
        <v>0</v>
      </c>
      <c r="AQ803" s="17">
        <f>data_survey!BC802</f>
        <v>1</v>
      </c>
      <c r="AR803" s="17">
        <f>data_survey!BD802</f>
        <v>1</v>
      </c>
      <c r="AS803" s="17">
        <f>data_survey!BE802</f>
        <v>1</v>
      </c>
      <c r="AT803" s="17">
        <f>data_survey!BF802</f>
        <v>1</v>
      </c>
      <c r="AU803" s="17">
        <f>data_survey!BG802</f>
        <v>2</v>
      </c>
      <c r="AV803" s="17">
        <f>data_survey!BH802</f>
        <v>1</v>
      </c>
      <c r="AW803" s="17">
        <f>data_survey!BI802</f>
        <v>1</v>
      </c>
      <c r="AX803" s="17">
        <f>data_survey!AP802</f>
        <v>1</v>
      </c>
      <c r="AY803" s="17">
        <f>data_survey!AQ802</f>
        <v>2</v>
      </c>
      <c r="AZ803" s="17">
        <f>data_survey!AR802</f>
        <v>2</v>
      </c>
      <c r="BA803" s="17">
        <f>data_survey!AS802</f>
        <v>2</v>
      </c>
      <c r="BB803" s="17">
        <f>data_survey!AT802</f>
        <v>1</v>
      </c>
      <c r="BC803" s="17">
        <f>data_survey!AU802</f>
        <v>2</v>
      </c>
      <c r="BD803" s="17">
        <f>data_survey!AV802</f>
        <v>1</v>
      </c>
      <c r="BE803" s="17">
        <f>data_survey!AW802</f>
        <v>1</v>
      </c>
      <c r="BF803" s="17">
        <f>data_survey!AX802</f>
        <v>1</v>
      </c>
      <c r="BG803" s="17"/>
    </row>
    <row r="804">
      <c r="A804" s="17">
        <f>if(data_survey!C803="Nam", 0, 1)</f>
        <v>1</v>
      </c>
      <c r="B804" s="17">
        <f>IFERROR(__xludf.DUMMYFUNCTION("LET(
  t, LOWER(TRIM(data_survey!E803)),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04" s="17">
        <f>IFERROR(__xludf.DUMMYFUNCTION("LET(
  t, LOWER(TRIM(data_survey!G803)),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04" s="17">
        <f>IFERROR(__xludf.DUMMYFUNCTION("LET(
  text, LOWER(data_survey!I803),
  IFERROR(
    IFS(
      REGEXMATCH(text,""ở cùng gia đình|ở trọ cùng gia đình""), 0,
      REGEXMATCH(text,""thuê trọ""), 1,
      REGEXMATCH(text,""ở ktx""), 2,
      REGEXMATCH(text,""có nhà tại khu vực đang học|c"&amp;"ó nhà|ở riêng tại chung cư""), 3,
      REGEXMATCH(text,""ở nhà người quen""), 4
    ),
  -1)
)"),0.0)</f>
        <v>0</v>
      </c>
      <c r="E804" s="17">
        <f>IFERROR(__xludf.DUMMYFUNCTION("LET(
  t, LOWER(TRIM(data_survey!K803)),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04" s="17">
        <f>IFERROR(__xludf.DUMMYFUNCTION("LET(
  t, LOWER(TRIM(data_survey!M803)),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04" s="17">
        <f>if(data_survey!O803="Có", 1, 0)</f>
        <v>1</v>
      </c>
      <c r="H804" s="17">
        <f>if(data_survey!R803="", 0, data_survey!R803)</f>
        <v>1</v>
      </c>
      <c r="I804" s="17">
        <f>data_survey!W803</f>
        <v>25</v>
      </c>
      <c r="J804" s="17">
        <f>if(data_survey!AF803="Không áp lực", 0, if(data_survey!AF803="Có chút áp lực", 1, if(data_survey!AF803="Áp lực nhiều", 2, 3)))</f>
        <v>2</v>
      </c>
      <c r="K804" s="17">
        <f>SWITCH(data_survey!AG803,
 "Không ảnh hưởng",0,
 "Có chút ảnh hưởng",1,
 "Ảnh hưởng nhiều",2,
 "Ảnh hưởng rất nhiều",3)</f>
        <v>2</v>
      </c>
      <c r="L804" s="17">
        <f>SWITCH(data_survey!AD803,
 "Không",0,
 "Có một chút",1,
 "Rất lo lắng",2)</f>
        <v>2</v>
      </c>
      <c r="M804" s="17">
        <f>SWITCH(data_survey!AE803,
 "Không",0,
 "Có một chút",1,
 "Nhiều",2)</f>
        <v>1</v>
      </c>
      <c r="N804" s="17">
        <f>data_survey!BV803</f>
        <v>3</v>
      </c>
      <c r="O804" s="17">
        <f>SWITCH(data_survey!BY803,
 "Không",0,
 "Có",1,
 "Nhiều",2)</f>
        <v>0</v>
      </c>
      <c r="P804" s="17">
        <f>if(data_survey!BW803="Không", 0, 1)</f>
        <v>0</v>
      </c>
      <c r="Q804" s="17">
        <f>IF(OR(
ISNUMBER(SEARCH("cha",data_survey!BX803)),
ISNUMBER(SEARCH("mẹ",data_survey!BX803)),
ISNUMBER(SEARCH("ba mẹ",data_survey!BX803)),
ISNUMBER(SEARCH("bame",data_survey!BX803)),
ISNUMBER(SEARCH("gia đình",data_survey!BX803)),
ISNUMBER(SEARCH("chị",data_survey!BX803)),
ISNUMBER(SEARCH("anh",data_survey!BX803)),
ISNUMBER(SEARCH("ông bà",data_survey!BX803)),
ISNUMBER(SEARCH("giám hộ",data_survey!BX803))
),1,
IF(OR(
ISNUMBER(SEARCH("bản thân",data_survey!BX803)),
ISNUMBER(SEARCH("tự mình",data_survey!BX803)),
ISNUMBER(SEARCH("tự bản thân",data_survey!BX803)),
ISNUMBER(SEARCH("tiền đi làm",data_survey!BX803)),
ISNUMBER(SEARCH("nghiên cứu khoa học",data_survey!BX803)),
ISNUMBER(SEARCH("một nửa lo",data_survey!BX803))
),2,
IF(OR(
ISNUMBER(SEARCH("học bổng",data_survey!BX803)),
ISNUMBER(SEARCH("giảm học phí",data_survey!BX803)),
ISNUMBER(SEARCH("không cần HP",data_survey!BX803)),
ISNUMBER(SEARCH("sư phạm",data_survey!BX803))
),3,4)))</f>
        <v>1</v>
      </c>
      <c r="R804" s="17">
        <f>data_survey!AN803</f>
        <v>1</v>
      </c>
      <c r="S804" s="17">
        <f>data_survey!AJ803</f>
        <v>2</v>
      </c>
      <c r="T804" s="17">
        <f>data_survey!AJ803</f>
        <v>2</v>
      </c>
      <c r="U804" s="17">
        <f>data_survey!CI803</f>
        <v>0</v>
      </c>
      <c r="V804" s="17">
        <f>data_survey!CG803</f>
        <v>1</v>
      </c>
      <c r="W804" s="17">
        <f>data_survey!CE803</f>
        <v>1</v>
      </c>
      <c r="X804" s="17">
        <f>data_survey!CC803</f>
        <v>1</v>
      </c>
      <c r="Y804" s="17">
        <f>data_survey!CA803</f>
        <v>1</v>
      </c>
      <c r="Z804" s="17">
        <f>data_survey!BN803</f>
        <v>1</v>
      </c>
      <c r="AA804" s="17">
        <f>data_survey!BP803</f>
        <v>0</v>
      </c>
      <c r="AB804" s="17">
        <f>data_survey!BQ803</f>
        <v>1</v>
      </c>
      <c r="AC804" s="17">
        <f>data_survey!BT803</f>
        <v>0</v>
      </c>
      <c r="AD804" s="17">
        <f>data_survey!CU803</f>
        <v>0</v>
      </c>
      <c r="AE804" s="17">
        <f>data_survey!CV803</f>
        <v>1</v>
      </c>
      <c r="AF804" s="17">
        <f>data_survey!CW803</f>
        <v>0</v>
      </c>
      <c r="AG804" s="17">
        <f>data_survey!CO803</f>
        <v>0</v>
      </c>
      <c r="AH804" s="17">
        <f>data_survey!DA803</f>
        <v>0</v>
      </c>
      <c r="AI804" s="17">
        <f>data_survey!DC803</f>
        <v>0</v>
      </c>
      <c r="AJ804" s="17">
        <f>data_survey!DQ803</f>
        <v>0</v>
      </c>
      <c r="AK804" s="17">
        <f>data_survey!DF803</f>
        <v>0</v>
      </c>
      <c r="AL804" s="17">
        <f>if(AK804=1, data_survey!DN803, 0)</f>
        <v>0</v>
      </c>
      <c r="AM804" s="17">
        <f>data_survey!CM803</f>
        <v>3.5</v>
      </c>
      <c r="AN804" s="17">
        <f>data_survey!DH803</f>
        <v>0</v>
      </c>
      <c r="AO804" s="17">
        <f>data_survey!DJ803</f>
        <v>0</v>
      </c>
      <c r="AP804" s="17">
        <f>data_survey!DL803</f>
        <v>0</v>
      </c>
      <c r="AQ804" s="17">
        <f>data_survey!BC803</f>
        <v>2</v>
      </c>
      <c r="AR804" s="17">
        <f>data_survey!BD803</f>
        <v>2</v>
      </c>
      <c r="AS804" s="17">
        <f>data_survey!BE803</f>
        <v>2</v>
      </c>
      <c r="AT804" s="17">
        <f>data_survey!BF803</f>
        <v>2</v>
      </c>
      <c r="AU804" s="17">
        <f>data_survey!BG803</f>
        <v>2</v>
      </c>
      <c r="AV804" s="17">
        <f>data_survey!BH803</f>
        <v>2</v>
      </c>
      <c r="AW804" s="17">
        <f>data_survey!BI803</f>
        <v>2</v>
      </c>
      <c r="AX804" s="17">
        <f>data_survey!AP803</f>
        <v>2</v>
      </c>
      <c r="AY804" s="17">
        <f>data_survey!AQ803</f>
        <v>2</v>
      </c>
      <c r="AZ804" s="17">
        <f>data_survey!AR803</f>
        <v>2</v>
      </c>
      <c r="BA804" s="17">
        <f>data_survey!AS803</f>
        <v>2</v>
      </c>
      <c r="BB804" s="17">
        <f>data_survey!AT803</f>
        <v>2</v>
      </c>
      <c r="BC804" s="17">
        <f>data_survey!AU803</f>
        <v>2</v>
      </c>
      <c r="BD804" s="17">
        <f>data_survey!AV803</f>
        <v>2</v>
      </c>
      <c r="BE804" s="17">
        <f>data_survey!AW803</f>
        <v>2</v>
      </c>
      <c r="BF804" s="17">
        <f>data_survey!AX803</f>
        <v>2</v>
      </c>
      <c r="BG804" s="17"/>
    </row>
    <row r="805">
      <c r="A805" s="17">
        <f>if(data_survey!C804="Nam", 0, 1)</f>
        <v>1</v>
      </c>
      <c r="B805" s="17">
        <f>IFERROR(__xludf.DUMMYFUNCTION("LET(
  t, LOWER(TRIM(data_survey!E804)),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05" s="17">
        <f>IFERROR(__xludf.DUMMYFUNCTION("LET(
  t, LOWER(TRIM(data_survey!G804)),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805" s="17">
        <f>IFERROR(__xludf.DUMMYFUNCTION("LET(
  text, LOWER(data_survey!I804),
  IFERROR(
    IFS(
      REGEXMATCH(text,""ở cùng gia đình|ở trọ cùng gia đình""), 0,
      REGEXMATCH(text,""thuê trọ""), 1,
      REGEXMATCH(text,""ở ktx""), 2,
      REGEXMATCH(text,""có nhà tại khu vực đang học|c"&amp;"ó nhà|ở riêng tại chung cư""), 3,
      REGEXMATCH(text,""ở nhà người quen""), 4
    ),
  -1)
)"),0.0)</f>
        <v>0</v>
      </c>
      <c r="E805" s="17">
        <f>IFERROR(__xludf.DUMMYFUNCTION("LET(
  t, LOWER(TRIM(data_survey!K804)),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05" s="17">
        <f>IFERROR(__xludf.DUMMYFUNCTION("LET(
  t, LOWER(TRIM(data_survey!M804)),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)"),0.0)</f>
        <v>0</v>
      </c>
      <c r="G805" s="17">
        <f>if(data_survey!O804="Có", 1, 0)</f>
        <v>1</v>
      </c>
      <c r="H805" s="17">
        <f>if(data_survey!R804="", 0, data_survey!R804)</f>
        <v>1</v>
      </c>
      <c r="I805" s="17">
        <f>data_survey!W804</f>
        <v>25</v>
      </c>
      <c r="J805" s="17">
        <f>if(data_survey!AF804="Không áp lực", 0, if(data_survey!AF804="Có chút áp lực", 1, if(data_survey!AF804="Áp lực nhiều", 2, 3)))</f>
        <v>1</v>
      </c>
      <c r="K805" s="17">
        <f>SWITCH(data_survey!AG804,
 "Không ảnh hưởng",0,
 "Có chút ảnh hưởng",1,
 "Ảnh hưởng nhiều",2,
 "Ảnh hưởng rất nhiều",3)</f>
        <v>1</v>
      </c>
      <c r="L805" s="17">
        <f>SWITCH(data_survey!AD804,
 "Không",0,
 "Có một chút",1,
 "Rất lo lắng",2)</f>
        <v>2</v>
      </c>
      <c r="M805" s="17">
        <f>SWITCH(data_survey!AE804,
 "Không",0,
 "Có một chút",1,
 "Nhiều",2)</f>
        <v>0</v>
      </c>
      <c r="N805" s="17">
        <f>data_survey!BV804</f>
        <v>3</v>
      </c>
      <c r="O805" s="17">
        <f>SWITCH(data_survey!BY804,
 "Không",0,
 "Có",1,
 "Nhiều",2)</f>
        <v>0</v>
      </c>
      <c r="P805" s="17">
        <f>if(data_survey!BW804="Không", 0, 1)</f>
        <v>0</v>
      </c>
      <c r="Q805" s="17">
        <f>IF(OR(
ISNUMBER(SEARCH("cha",data_survey!BX804)),
ISNUMBER(SEARCH("mẹ",data_survey!BX804)),
ISNUMBER(SEARCH("ba mẹ",data_survey!BX804)),
ISNUMBER(SEARCH("bame",data_survey!BX804)),
ISNUMBER(SEARCH("gia đình",data_survey!BX804)),
ISNUMBER(SEARCH("chị",data_survey!BX804)),
ISNUMBER(SEARCH("anh",data_survey!BX804)),
ISNUMBER(SEARCH("ông bà",data_survey!BX804)),
ISNUMBER(SEARCH("giám hộ",data_survey!BX804))
),1,
IF(OR(
ISNUMBER(SEARCH("bản thân",data_survey!BX804)),
ISNUMBER(SEARCH("tự mình",data_survey!BX804)),
ISNUMBER(SEARCH("tự bản thân",data_survey!BX804)),
ISNUMBER(SEARCH("tiền đi làm",data_survey!BX804)),
ISNUMBER(SEARCH("nghiên cứu khoa học",data_survey!BX804)),
ISNUMBER(SEARCH("một nửa lo",data_survey!BX804))
),2,
IF(OR(
ISNUMBER(SEARCH("học bổng",data_survey!BX804)),
ISNUMBER(SEARCH("giảm học phí",data_survey!BX804)),
ISNUMBER(SEARCH("không cần HP",data_survey!BX804)),
ISNUMBER(SEARCH("sư phạm",data_survey!BX804))
),3,4)))</f>
        <v>1</v>
      </c>
      <c r="R805" s="17">
        <f>data_survey!AN804</f>
        <v>0</v>
      </c>
      <c r="S805" s="17">
        <f>data_survey!AJ804</f>
        <v>0</v>
      </c>
      <c r="T805" s="17">
        <f>data_survey!AJ804</f>
        <v>0</v>
      </c>
      <c r="U805" s="17">
        <f>data_survey!CI804</f>
        <v>0</v>
      </c>
      <c r="V805" s="17">
        <f>data_survey!CG804</f>
        <v>1</v>
      </c>
      <c r="W805" s="17">
        <f>data_survey!CE804</f>
        <v>0</v>
      </c>
      <c r="X805" s="17">
        <f>data_survey!CC804</f>
        <v>1</v>
      </c>
      <c r="Y805" s="17">
        <f>data_survey!CA804</f>
        <v>1</v>
      </c>
      <c r="Z805" s="17">
        <f>data_survey!BN804</f>
        <v>5</v>
      </c>
      <c r="AA805" s="17">
        <f>data_survey!BP804</f>
        <v>1</v>
      </c>
      <c r="AB805" s="17">
        <f>data_survey!BQ804</f>
        <v>5</v>
      </c>
      <c r="AC805" s="17">
        <f>data_survey!BT804</f>
        <v>1</v>
      </c>
      <c r="AD805" s="17">
        <f>data_survey!CU804</f>
        <v>0</v>
      </c>
      <c r="AE805" s="17">
        <f>data_survey!CV804</f>
        <v>1</v>
      </c>
      <c r="AF805" s="17">
        <f>data_survey!CW804</f>
        <v>0</v>
      </c>
      <c r="AG805" s="17">
        <f>data_survey!CO804</f>
        <v>0</v>
      </c>
      <c r="AH805" s="17">
        <f>data_survey!DA804</f>
        <v>1</v>
      </c>
      <c r="AI805" s="17">
        <f>data_survey!DC804</f>
        <v>0</v>
      </c>
      <c r="AJ805" s="17">
        <f>data_survey!DQ804</f>
        <v>0</v>
      </c>
      <c r="AK805" s="17">
        <f>data_survey!DF804</f>
        <v>1</v>
      </c>
      <c r="AL805" s="17">
        <f>if(AK805=1, data_survey!DN804, 0)</f>
        <v>5</v>
      </c>
      <c r="AM805" s="17">
        <f>data_survey!CM804</f>
        <v>1.5</v>
      </c>
      <c r="AN805" s="17">
        <f>data_survey!DH804</f>
        <v>0</v>
      </c>
      <c r="AO805" s="17">
        <f>data_survey!DJ804</f>
        <v>1</v>
      </c>
      <c r="AP805" s="17">
        <f>data_survey!DL804</f>
        <v>0</v>
      </c>
      <c r="AQ805" s="17">
        <f>data_survey!BC804</f>
        <v>3</v>
      </c>
      <c r="AR805" s="17">
        <f>data_survey!BD804</f>
        <v>2</v>
      </c>
      <c r="AS805" s="17">
        <f>data_survey!BE804</f>
        <v>4</v>
      </c>
      <c r="AT805" s="17">
        <f>data_survey!BF804</f>
        <v>3</v>
      </c>
      <c r="AU805" s="17">
        <f>data_survey!BG804</f>
        <v>2</v>
      </c>
      <c r="AV805" s="17">
        <f>data_survey!BH804</f>
        <v>1</v>
      </c>
      <c r="AW805" s="17">
        <f>data_survey!BI804</f>
        <v>3</v>
      </c>
      <c r="AX805" s="17">
        <f>data_survey!AP804</f>
        <v>2</v>
      </c>
      <c r="AY805" s="17">
        <f>data_survey!AQ804</f>
        <v>3</v>
      </c>
      <c r="AZ805" s="17">
        <f>data_survey!AR804</f>
        <v>3</v>
      </c>
      <c r="BA805" s="17">
        <f>data_survey!AS804</f>
        <v>4</v>
      </c>
      <c r="BB805" s="17">
        <f>data_survey!AT804</f>
        <v>2</v>
      </c>
      <c r="BC805" s="17">
        <f>data_survey!AU804</f>
        <v>4</v>
      </c>
      <c r="BD805" s="17">
        <f>data_survey!AV804</f>
        <v>4</v>
      </c>
      <c r="BE805" s="17">
        <f>data_survey!AW804</f>
        <v>2</v>
      </c>
      <c r="BF805" s="17">
        <f>data_survey!AX804</f>
        <v>1</v>
      </c>
      <c r="BG805" s="17"/>
    </row>
    <row r="806">
      <c r="A806" s="17">
        <f>if(data_survey!C805="Nam", 0, 1)</f>
        <v>1</v>
      </c>
      <c r="B806" s="17">
        <f>IFERROR(__xludf.DUMMYFUNCTION("LET(
  t, LOWER(TRIM(data_survey!E805)),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)"),1.0)</f>
        <v>1</v>
      </c>
      <c r="C806" s="17">
        <f>IFERROR(__xludf.DUMMYFUNCTION("LET(
  t, LOWER(TRIM(data_survey!G805)),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06" s="17">
        <f>IFERROR(__xludf.DUMMYFUNCTION("LET(
  text, LOWER(data_survey!I805),
  IFERROR(
    IFS(
      REGEXMATCH(text,""ở cùng gia đình|ở trọ cùng gia đình""), 0,
      REGEXMATCH(text,""thuê trọ""), 1,
      REGEXMATCH(text,""ở ktx""), 2,
      REGEXMATCH(text,""có nhà tại khu vực đang học|c"&amp;"ó nhà|ở riêng tại chung cư""), 3,
      REGEXMATCH(text,""ở nhà người quen""), 4
    ),
  -1)
)"),0.0)</f>
        <v>0</v>
      </c>
      <c r="E806" s="17">
        <f>IFERROR(__xludf.DUMMYFUNCTION("LET(
  t, LOWER(TRIM(data_survey!K805)),
  IFERROR(
    IFS(
      REGEXMATCH(t,""xuất\s*sắc""), 0,
      REGEXMATCH(t,""^giỏi$""), 1,
      REGEXMATCH(t,""^khá$""), 2,
      REGEXMATCH(t,""trung bình|bình thường|^4$""), 3,
      REGEXMATCH(t,""rớt""), 4,"&amp;"
      REGEXMATCH(t,""năm nhất|tân sinh viên|mới|chưa|không|sắp thi|chuẩn bị thi|kq|kết quả|chưa có|chưa biết""), 5,
      TRUE, 5
    ),
  5)
)"),1.0)</f>
        <v>1</v>
      </c>
      <c r="F806" s="17">
        <f>IFERROR(__xludf.DUMMYFUNCTION("LET(
  t, LOWER(TRIM(data_survey!M805)),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06" s="17">
        <f>if(data_survey!O805="Có", 1, 0)</f>
        <v>0</v>
      </c>
      <c r="H806" s="17">
        <f>if(data_survey!R805="", 0, data_survey!R805)</f>
        <v>0</v>
      </c>
      <c r="I806" s="17">
        <f>data_survey!W805</f>
        <v>0</v>
      </c>
      <c r="J806" s="17">
        <f>if(data_survey!AF805="Không áp lực", 0, if(data_survey!AF805="Có chút áp lực", 1, if(data_survey!AF805="Áp lực nhiều", 2, 3)))</f>
        <v>1</v>
      </c>
      <c r="K806" s="17">
        <f>SWITCH(data_survey!AG805,
 "Không ảnh hưởng",0,
 "Có chút ảnh hưởng",1,
 "Ảnh hưởng nhiều",2,
 "Ảnh hưởng rất nhiều",3)</f>
        <v>1</v>
      </c>
      <c r="L806" s="17">
        <f>SWITCH(data_survey!AD805,
 "Không",0,
 "Có một chút",1,
 "Rất lo lắng",2)</f>
        <v>2</v>
      </c>
      <c r="M806" s="17">
        <f>SWITCH(data_survey!AE805,
 "Không",0,
 "Có một chút",1,
 "Nhiều",2)</f>
        <v>0</v>
      </c>
      <c r="N806" s="17">
        <f>data_survey!BV805</f>
        <v>4</v>
      </c>
      <c r="O806" s="17">
        <f>SWITCH(data_survey!BY805,
 "Không",0,
 "Có",1,
 "Nhiều",2)</f>
        <v>0</v>
      </c>
      <c r="P806" s="17">
        <f>if(data_survey!BW805="Không", 0, 1)</f>
        <v>1</v>
      </c>
      <c r="Q806" s="17">
        <f>IF(OR(
ISNUMBER(SEARCH("cha",data_survey!BX805)),
ISNUMBER(SEARCH("mẹ",data_survey!BX805)),
ISNUMBER(SEARCH("ba mẹ",data_survey!BX805)),
ISNUMBER(SEARCH("bame",data_survey!BX805)),
ISNUMBER(SEARCH("gia đình",data_survey!BX805)),
ISNUMBER(SEARCH("chị",data_survey!BX805)),
ISNUMBER(SEARCH("anh",data_survey!BX805)),
ISNUMBER(SEARCH("ông bà",data_survey!BX805)),
ISNUMBER(SEARCH("giám hộ",data_survey!BX805))
),1,
IF(OR(
ISNUMBER(SEARCH("bản thân",data_survey!BX805)),
ISNUMBER(SEARCH("tự mình",data_survey!BX805)),
ISNUMBER(SEARCH("tự bản thân",data_survey!BX805)),
ISNUMBER(SEARCH("tiền đi làm",data_survey!BX805)),
ISNUMBER(SEARCH("nghiên cứu khoa học",data_survey!BX805)),
ISNUMBER(SEARCH("một nửa lo",data_survey!BX805))
),2,
IF(OR(
ISNUMBER(SEARCH("học bổng",data_survey!BX805)),
ISNUMBER(SEARCH("giảm học phí",data_survey!BX805)),
ISNUMBER(SEARCH("không cần HP",data_survey!BX805)),
ISNUMBER(SEARCH("sư phạm",data_survey!BX805))
),3,4)))</f>
        <v>1</v>
      </c>
      <c r="R806" s="17">
        <f>data_survey!AN805</f>
        <v>0</v>
      </c>
      <c r="S806" s="17">
        <f>data_survey!AJ805</f>
        <v>2</v>
      </c>
      <c r="T806" s="17">
        <f>data_survey!AJ805</f>
        <v>2</v>
      </c>
      <c r="U806" s="17">
        <f>data_survey!CI805</f>
        <v>1</v>
      </c>
      <c r="V806" s="17">
        <f>data_survey!CG805</f>
        <v>1</v>
      </c>
      <c r="W806" s="17">
        <f>data_survey!CE805</f>
        <v>1</v>
      </c>
      <c r="X806" s="17">
        <f>data_survey!CC805</f>
        <v>2</v>
      </c>
      <c r="Y806" s="17">
        <f>data_survey!CA805</f>
        <v>1</v>
      </c>
      <c r="Z806" s="17">
        <f>data_survey!BN805</f>
        <v>3</v>
      </c>
      <c r="AA806" s="17">
        <f>data_survey!BP805</f>
        <v>0</v>
      </c>
      <c r="AB806" s="17">
        <f>data_survey!BQ805</f>
        <v>3</v>
      </c>
      <c r="AC806" s="17">
        <f>data_survey!BT805</f>
        <v>1</v>
      </c>
      <c r="AD806" s="17">
        <f>data_survey!CU805</f>
        <v>1</v>
      </c>
      <c r="AE806" s="17">
        <f>data_survey!CV805</f>
        <v>1</v>
      </c>
      <c r="AF806" s="17">
        <f>data_survey!CW805</f>
        <v>0</v>
      </c>
      <c r="AG806" s="17">
        <f>data_survey!CO805</f>
        <v>1</v>
      </c>
      <c r="AH806" s="17">
        <f>data_survey!DA805</f>
        <v>0</v>
      </c>
      <c r="AI806" s="17">
        <f>data_survey!DC805</f>
        <v>0</v>
      </c>
      <c r="AJ806" s="17">
        <f>data_survey!DQ805</f>
        <v>0</v>
      </c>
      <c r="AK806" s="17">
        <f>data_survey!DF805</f>
        <v>0</v>
      </c>
      <c r="AL806" s="17">
        <f>if(AK806=1, data_survey!DN805, 0)</f>
        <v>0</v>
      </c>
      <c r="AM806" s="17">
        <f>data_survey!CM805</f>
        <v>6</v>
      </c>
      <c r="AN806" s="17">
        <f>data_survey!DH805</f>
        <v>0</v>
      </c>
      <c r="AO806" s="17">
        <f>data_survey!DJ805</f>
        <v>0</v>
      </c>
      <c r="AP806" s="17">
        <f>data_survey!DL805</f>
        <v>0</v>
      </c>
      <c r="AQ806" s="17">
        <f>data_survey!BC805</f>
        <v>2</v>
      </c>
      <c r="AR806" s="17">
        <f>data_survey!BD805</f>
        <v>1</v>
      </c>
      <c r="AS806" s="17">
        <f>data_survey!BE805</f>
        <v>1</v>
      </c>
      <c r="AT806" s="17">
        <f>data_survey!BF805</f>
        <v>1</v>
      </c>
      <c r="AU806" s="17">
        <f>data_survey!BG805</f>
        <v>2</v>
      </c>
      <c r="AV806" s="17">
        <f>data_survey!BH805</f>
        <v>1</v>
      </c>
      <c r="AW806" s="17">
        <f>data_survey!BI805</f>
        <v>1</v>
      </c>
      <c r="AX806" s="17">
        <f>data_survey!AP805</f>
        <v>3</v>
      </c>
      <c r="AY806" s="17">
        <f>data_survey!AQ805</f>
        <v>2</v>
      </c>
      <c r="AZ806" s="17">
        <f>data_survey!AR805</f>
        <v>1</v>
      </c>
      <c r="BA806" s="17">
        <f>data_survey!AS805</f>
        <v>2</v>
      </c>
      <c r="BB806" s="17">
        <f>data_survey!AT805</f>
        <v>2</v>
      </c>
      <c r="BC806" s="17">
        <f>data_survey!AU805</f>
        <v>2</v>
      </c>
      <c r="BD806" s="17">
        <f>data_survey!AV805</f>
        <v>1</v>
      </c>
      <c r="BE806" s="17">
        <f>data_survey!AW805</f>
        <v>1</v>
      </c>
      <c r="BF806" s="17">
        <f>data_survey!AX805</f>
        <v>1</v>
      </c>
      <c r="BG806" s="17"/>
    </row>
    <row r="807">
      <c r="A807" s="17">
        <f>if(data_survey!C806="Nam", 0, 1)</f>
        <v>1</v>
      </c>
      <c r="B807" s="17">
        <f>IFERROR(__xludf.DUMMYFUNCTION("LET(
  t, LOWER(TRIM(data_survey!E806)),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07" s="17">
        <f>IFERROR(__xludf.DUMMYFUNCTION("LET(
  t, LOWER(TRIM(data_survey!G806)),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07" s="17">
        <f>IFERROR(__xludf.DUMMYFUNCTION("LET(
  text, LOWER(data_survey!I806),
  IFERROR(
    IFS(
      REGEXMATCH(text,""ở cùng gia đình|ở trọ cùng gia đình""), 0,
      REGEXMATCH(text,""thuê trọ""), 1,
      REGEXMATCH(text,""ở ktx""), 2,
      REGEXMATCH(text,""có nhà tại khu vực đang học|c"&amp;"ó nhà|ở riêng tại chung cư""), 3,
      REGEXMATCH(text,""ở nhà người quen""), 4
    ),
  -1)
)"),1.0)</f>
        <v>1</v>
      </c>
      <c r="E807" s="17">
        <f>IFERROR(__xludf.DUMMYFUNCTION("LET(
  t, LOWER(TRIM(data_survey!K806)),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07" s="17">
        <f>IFERROR(__xludf.DUMMYFUNCTION("LET(
  t, LOWER(TRIM(data_survey!M806)),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07" s="17">
        <f>if(data_survey!O806="Có", 1, 0)</f>
        <v>0</v>
      </c>
      <c r="H807" s="17">
        <f>if(data_survey!R806="", 0, data_survey!R806)</f>
        <v>0</v>
      </c>
      <c r="I807" s="17">
        <f>data_survey!W806</f>
        <v>0</v>
      </c>
      <c r="J807" s="17">
        <f>if(data_survey!AF806="Không áp lực", 0, if(data_survey!AF806="Có chút áp lực", 1, if(data_survey!AF806="Áp lực nhiều", 2, 3)))</f>
        <v>2</v>
      </c>
      <c r="K807" s="17">
        <f>SWITCH(data_survey!AG806,
 "Không ảnh hưởng",0,
 "Có chút ảnh hưởng",1,
 "Ảnh hưởng nhiều",2,
 "Ảnh hưởng rất nhiều",3)</f>
        <v>2</v>
      </c>
      <c r="L807" s="17">
        <f>SWITCH(data_survey!AD806,
 "Không",0,
 "Có một chút",1,
 "Rất lo lắng",2)</f>
        <v>2</v>
      </c>
      <c r="M807" s="17">
        <f>SWITCH(data_survey!AE806,
 "Không",0,
 "Có một chút",1,
 "Nhiều",2)</f>
        <v>0</v>
      </c>
      <c r="N807" s="17">
        <f>data_survey!BV806</f>
        <v>3</v>
      </c>
      <c r="O807" s="17">
        <f>SWITCH(data_survey!BY806,
 "Không",0,
 "Có",1,
 "Nhiều",2)</f>
        <v>0</v>
      </c>
      <c r="P807" s="17">
        <f>if(data_survey!BW806="Không", 0, 1)</f>
        <v>0</v>
      </c>
      <c r="Q807" s="17">
        <f>IF(OR(
ISNUMBER(SEARCH("cha",data_survey!BX806)),
ISNUMBER(SEARCH("mẹ",data_survey!BX806)),
ISNUMBER(SEARCH("ba mẹ",data_survey!BX806)),
ISNUMBER(SEARCH("bame",data_survey!BX806)),
ISNUMBER(SEARCH("gia đình",data_survey!BX806)),
ISNUMBER(SEARCH("chị",data_survey!BX806)),
ISNUMBER(SEARCH("anh",data_survey!BX806)),
ISNUMBER(SEARCH("ông bà",data_survey!BX806)),
ISNUMBER(SEARCH("giám hộ",data_survey!BX806))
),1,
IF(OR(
ISNUMBER(SEARCH("bản thân",data_survey!BX806)),
ISNUMBER(SEARCH("tự mình",data_survey!BX806)),
ISNUMBER(SEARCH("tự bản thân",data_survey!BX806)),
ISNUMBER(SEARCH("tiền đi làm",data_survey!BX806)),
ISNUMBER(SEARCH("nghiên cứu khoa học",data_survey!BX806)),
ISNUMBER(SEARCH("một nửa lo",data_survey!BX806))
),2,
IF(OR(
ISNUMBER(SEARCH("học bổng",data_survey!BX806)),
ISNUMBER(SEARCH("giảm học phí",data_survey!BX806)),
ISNUMBER(SEARCH("không cần HP",data_survey!BX806)),
ISNUMBER(SEARCH("sư phạm",data_survey!BX806))
),3,4)))</f>
        <v>1</v>
      </c>
      <c r="R807" s="17">
        <f>data_survey!AN806</f>
        <v>1</v>
      </c>
      <c r="S807" s="17">
        <f>data_survey!AJ806</f>
        <v>2</v>
      </c>
      <c r="T807" s="17">
        <f>data_survey!AJ806</f>
        <v>2</v>
      </c>
      <c r="U807" s="17">
        <f>data_survey!CI806</f>
        <v>1</v>
      </c>
      <c r="V807" s="17">
        <f>data_survey!CG806</f>
        <v>1</v>
      </c>
      <c r="W807" s="17">
        <f>data_survey!CE806</f>
        <v>0</v>
      </c>
      <c r="X807" s="17">
        <f>data_survey!CC806</f>
        <v>1</v>
      </c>
      <c r="Y807" s="17">
        <f>data_survey!CA806</f>
        <v>1</v>
      </c>
      <c r="Z807" s="17">
        <f>data_survey!BN806</f>
        <v>5</v>
      </c>
      <c r="AA807" s="17">
        <f>data_survey!BP806</f>
        <v>0</v>
      </c>
      <c r="AB807" s="17">
        <f>data_survey!BQ806</f>
        <v>1</v>
      </c>
      <c r="AC807" s="17">
        <f>data_survey!BT806</f>
        <v>1</v>
      </c>
      <c r="AD807" s="17">
        <f>data_survey!CU806</f>
        <v>0</v>
      </c>
      <c r="AE807" s="17">
        <f>data_survey!CV806</f>
        <v>1</v>
      </c>
      <c r="AF807" s="17">
        <f>data_survey!CW806</f>
        <v>0</v>
      </c>
      <c r="AG807" s="17">
        <f>data_survey!CO806</f>
        <v>1</v>
      </c>
      <c r="AH807" s="17">
        <f>data_survey!DA806</f>
        <v>0</v>
      </c>
      <c r="AI807" s="17">
        <f>data_survey!DC806</f>
        <v>0</v>
      </c>
      <c r="AJ807" s="17">
        <f>data_survey!DQ806</f>
        <v>0</v>
      </c>
      <c r="AK807" s="17">
        <f>data_survey!DF806</f>
        <v>0</v>
      </c>
      <c r="AL807" s="17">
        <f>if(AK807=1, data_survey!DN806, 0)</f>
        <v>0</v>
      </c>
      <c r="AM807" s="17">
        <f>data_survey!CM806</f>
        <v>1.5</v>
      </c>
      <c r="AN807" s="17">
        <f>data_survey!DH806</f>
        <v>1</v>
      </c>
      <c r="AO807" s="17">
        <f>data_survey!DJ806</f>
        <v>0</v>
      </c>
      <c r="AP807" s="17">
        <f>data_survey!DL806</f>
        <v>0</v>
      </c>
      <c r="AQ807" s="17">
        <f>data_survey!BC806</f>
        <v>2</v>
      </c>
      <c r="AR807" s="17">
        <f>data_survey!BD806</f>
        <v>3</v>
      </c>
      <c r="AS807" s="17">
        <f>data_survey!BE806</f>
        <v>3</v>
      </c>
      <c r="AT807" s="17">
        <f>data_survey!BF806</f>
        <v>1</v>
      </c>
      <c r="AU807" s="17">
        <f>data_survey!BG806</f>
        <v>3</v>
      </c>
      <c r="AV807" s="17">
        <f>data_survey!BH806</f>
        <v>1</v>
      </c>
      <c r="AW807" s="17">
        <f>data_survey!BI806</f>
        <v>1</v>
      </c>
      <c r="AX807" s="17">
        <f>data_survey!AP806</f>
        <v>2</v>
      </c>
      <c r="AY807" s="17">
        <f>data_survey!AQ806</f>
        <v>2</v>
      </c>
      <c r="AZ807" s="17">
        <f>data_survey!AR806</f>
        <v>1</v>
      </c>
      <c r="BA807" s="17">
        <f>data_survey!AS806</f>
        <v>2</v>
      </c>
      <c r="BB807" s="17">
        <f>data_survey!AT806</f>
        <v>1</v>
      </c>
      <c r="BC807" s="17">
        <f>data_survey!AU806</f>
        <v>3</v>
      </c>
      <c r="BD807" s="17">
        <f>data_survey!AV806</f>
        <v>3</v>
      </c>
      <c r="BE807" s="17">
        <f>data_survey!AW806</f>
        <v>2</v>
      </c>
      <c r="BF807" s="17">
        <f>data_survey!AX806</f>
        <v>1</v>
      </c>
      <c r="BG807" s="17"/>
    </row>
    <row r="808">
      <c r="A808" s="17">
        <f>if(data_survey!C807="Nam", 0, 1)</f>
        <v>1</v>
      </c>
      <c r="B808" s="17">
        <f>IFERROR(__xludf.DUMMYFUNCTION("LET(
  t, LOWER(TRIM(data_survey!E807)),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08" s="17">
        <f>IFERROR(__xludf.DUMMYFUNCTION("LET(
  t, LOWER(TRIM(data_survey!G807)),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08" s="17">
        <f>IFERROR(__xludf.DUMMYFUNCTION("LET(
  text, LOWER(data_survey!I807),
  IFERROR(
    IFS(
      REGEXMATCH(text,""ở cùng gia đình|ở trọ cùng gia đình""), 0,
      REGEXMATCH(text,""thuê trọ""), 1,
      REGEXMATCH(text,""ở ktx""), 2,
      REGEXMATCH(text,""có nhà tại khu vực đang học|c"&amp;"ó nhà|ở riêng tại chung cư""), 3,
      REGEXMATCH(text,""ở nhà người quen""), 4
    ),
  -1)
)"),1.0)</f>
        <v>1</v>
      </c>
      <c r="E808" s="17">
        <f>IFERROR(__xludf.DUMMYFUNCTION("LET(
  t, LOWER(TRIM(data_survey!K807)),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08" s="17">
        <f>IFERROR(__xludf.DUMMYFUNCTION("LET(
  t, LOWER(TRIM(data_survey!M807)),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08" s="17">
        <f>if(data_survey!O807="Có", 1, 0)</f>
        <v>0</v>
      </c>
      <c r="H808" s="17">
        <f>if(data_survey!R807="", 0, data_survey!R807)</f>
        <v>0</v>
      </c>
      <c r="I808" s="17">
        <f>data_survey!W807</f>
        <v>0</v>
      </c>
      <c r="J808" s="17">
        <f>if(data_survey!AF807="Không áp lực", 0, if(data_survey!AF807="Có chút áp lực", 1, if(data_survey!AF807="Áp lực nhiều", 2, 3)))</f>
        <v>1</v>
      </c>
      <c r="K808" s="17">
        <f>SWITCH(data_survey!AG807,
 "Không ảnh hưởng",0,
 "Có chút ảnh hưởng",1,
 "Ảnh hưởng nhiều",2,
 "Ảnh hưởng rất nhiều",3)</f>
        <v>0</v>
      </c>
      <c r="L808" s="17">
        <f>SWITCH(data_survey!AD807,
 "Không",0,
 "Có một chút",1,
 "Rất lo lắng",2)</f>
        <v>1</v>
      </c>
      <c r="M808" s="17">
        <f>SWITCH(data_survey!AE807,
 "Không",0,
 "Có một chút",1,
 "Nhiều",2)</f>
        <v>0</v>
      </c>
      <c r="N808" s="17">
        <f>data_survey!BV807</f>
        <v>3</v>
      </c>
      <c r="O808" s="17">
        <f>SWITCH(data_survey!BY807,
 "Không",0,
 "Có",1,
 "Nhiều",2)</f>
        <v>0</v>
      </c>
      <c r="P808" s="17">
        <f>if(data_survey!BW807="Không", 0, 1)</f>
        <v>0</v>
      </c>
      <c r="Q808" s="17">
        <f>IF(OR(
ISNUMBER(SEARCH("cha",data_survey!BX807)),
ISNUMBER(SEARCH("mẹ",data_survey!BX807)),
ISNUMBER(SEARCH("ba mẹ",data_survey!BX807)),
ISNUMBER(SEARCH("bame",data_survey!BX807)),
ISNUMBER(SEARCH("gia đình",data_survey!BX807)),
ISNUMBER(SEARCH("chị",data_survey!BX807)),
ISNUMBER(SEARCH("anh",data_survey!BX807)),
ISNUMBER(SEARCH("ông bà",data_survey!BX807)),
ISNUMBER(SEARCH("giám hộ",data_survey!BX807))
),1,
IF(OR(
ISNUMBER(SEARCH("bản thân",data_survey!BX807)),
ISNUMBER(SEARCH("tự mình",data_survey!BX807)),
ISNUMBER(SEARCH("tự bản thân",data_survey!BX807)),
ISNUMBER(SEARCH("tiền đi làm",data_survey!BX807)),
ISNUMBER(SEARCH("nghiên cứu khoa học",data_survey!BX807)),
ISNUMBER(SEARCH("một nửa lo",data_survey!BX807))
),2,
IF(OR(
ISNUMBER(SEARCH("học bổng",data_survey!BX807)),
ISNUMBER(SEARCH("giảm học phí",data_survey!BX807)),
ISNUMBER(SEARCH("không cần HP",data_survey!BX807)),
ISNUMBER(SEARCH("sư phạm",data_survey!BX807))
),3,4)))</f>
        <v>1</v>
      </c>
      <c r="R808" s="17">
        <f>data_survey!AN807</f>
        <v>0</v>
      </c>
      <c r="S808" s="17">
        <f>data_survey!AJ807</f>
        <v>0</v>
      </c>
      <c r="T808" s="17">
        <f>data_survey!AJ807</f>
        <v>0</v>
      </c>
      <c r="U808" s="17">
        <f>data_survey!CI807</f>
        <v>0</v>
      </c>
      <c r="V808" s="17">
        <f>data_survey!CG807</f>
        <v>0</v>
      </c>
      <c r="W808" s="17">
        <f>data_survey!CE807</f>
        <v>0</v>
      </c>
      <c r="X808" s="17">
        <f>data_survey!CC807</f>
        <v>0</v>
      </c>
      <c r="Y808" s="17">
        <f>data_survey!CA807</f>
        <v>0</v>
      </c>
      <c r="Z808" s="17">
        <f>data_survey!BN807</f>
        <v>4</v>
      </c>
      <c r="AA808" s="17">
        <f>data_survey!BP807</f>
        <v>0</v>
      </c>
      <c r="AB808" s="17">
        <f>data_survey!BQ807</f>
        <v>2</v>
      </c>
      <c r="AC808" s="17">
        <f>data_survey!BT807</f>
        <v>0</v>
      </c>
      <c r="AD808" s="17">
        <f>data_survey!CU807</f>
        <v>0</v>
      </c>
      <c r="AE808" s="17">
        <f>data_survey!CV807</f>
        <v>0</v>
      </c>
      <c r="AF808" s="17">
        <f>data_survey!CW807</f>
        <v>0</v>
      </c>
      <c r="AG808" s="17">
        <f>data_survey!CO807</f>
        <v>0</v>
      </c>
      <c r="AH808" s="17">
        <f>data_survey!DA807</f>
        <v>0</v>
      </c>
      <c r="AI808" s="17">
        <f>data_survey!DC807</f>
        <v>0</v>
      </c>
      <c r="AJ808" s="17">
        <f>data_survey!DQ807</f>
        <v>0</v>
      </c>
      <c r="AK808" s="17">
        <f>data_survey!DF807</f>
        <v>0</v>
      </c>
      <c r="AL808" s="17">
        <f>if(AK808=1, data_survey!DN807, 0)</f>
        <v>0</v>
      </c>
      <c r="AM808" s="17">
        <f>data_survey!CM807</f>
        <v>6</v>
      </c>
      <c r="AN808" s="17">
        <f>data_survey!DH807</f>
        <v>0</v>
      </c>
      <c r="AO808" s="17">
        <f>data_survey!DJ807</f>
        <v>0</v>
      </c>
      <c r="AP808" s="17">
        <f>data_survey!DL807</f>
        <v>0</v>
      </c>
      <c r="AQ808" s="17">
        <f>data_survey!BC807</f>
        <v>1</v>
      </c>
      <c r="AR808" s="17">
        <f>data_survey!BD807</f>
        <v>1</v>
      </c>
      <c r="AS808" s="17">
        <f>data_survey!BE807</f>
        <v>1</v>
      </c>
      <c r="AT808" s="17">
        <f>data_survey!BF807</f>
        <v>1</v>
      </c>
      <c r="AU808" s="17">
        <f>data_survey!BG807</f>
        <v>1</v>
      </c>
      <c r="AV808" s="17">
        <f>data_survey!BH807</f>
        <v>1</v>
      </c>
      <c r="AW808" s="17">
        <f>data_survey!BI807</f>
        <v>1</v>
      </c>
      <c r="AX808" s="17">
        <f>data_survey!AP807</f>
        <v>1</v>
      </c>
      <c r="AY808" s="17">
        <f>data_survey!AQ807</f>
        <v>1</v>
      </c>
      <c r="AZ808" s="17">
        <f>data_survey!AR807</f>
        <v>1</v>
      </c>
      <c r="BA808" s="17">
        <f>data_survey!AS807</f>
        <v>1</v>
      </c>
      <c r="BB808" s="17">
        <f>data_survey!AT807</f>
        <v>1</v>
      </c>
      <c r="BC808" s="17">
        <f>data_survey!AU807</f>
        <v>1</v>
      </c>
      <c r="BD808" s="17">
        <f>data_survey!AV807</f>
        <v>2</v>
      </c>
      <c r="BE808" s="17">
        <f>data_survey!AW807</f>
        <v>1</v>
      </c>
      <c r="BF808" s="17">
        <f>data_survey!AX807</f>
        <v>1</v>
      </c>
      <c r="BG808" s="17"/>
    </row>
    <row r="809">
      <c r="A809" s="17">
        <f>if(data_survey!C808="Nam", 0, 1)</f>
        <v>1</v>
      </c>
      <c r="B809" s="17">
        <f>IFERROR(__xludf.DUMMYFUNCTION("LET(
  t, LOWER(TRIM(data_survey!E808)),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09" s="17">
        <f>IFERROR(__xludf.DUMMYFUNCTION("LET(
  t, LOWER(TRIM(data_survey!G808)),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)"),6.0)</f>
        <v>6</v>
      </c>
      <c r="D809" s="17">
        <f>IFERROR(__xludf.DUMMYFUNCTION("LET(
  text, LOWER(data_survey!I808),
  IFERROR(
    IFS(
      REGEXMATCH(text,""ở cùng gia đình|ở trọ cùng gia đình""), 0,
      REGEXMATCH(text,""thuê trọ""), 1,
      REGEXMATCH(text,""ở ktx""), 2,
      REGEXMATCH(text,""có nhà tại khu vực đang học|c"&amp;"ó nhà|ở riêng tại chung cư""), 3,
      REGEXMATCH(text,""ở nhà người quen""), 4
    ),
  -1)
)"),1.0)</f>
        <v>1</v>
      </c>
      <c r="E809" s="17">
        <f>IFERROR(__xludf.DUMMYFUNCTION("LET(
  t, LOWER(TRIM(data_survey!K808)),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09" s="17">
        <f>IFERROR(__xludf.DUMMYFUNCTION("LET(
  t, LOWER(TRIM(data_survey!M808)),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09" s="17">
        <f>if(data_survey!O808="Có", 1, 0)</f>
        <v>0</v>
      </c>
      <c r="H809" s="17">
        <f>if(data_survey!R808="", 0, data_survey!R808)</f>
        <v>0</v>
      </c>
      <c r="I809" s="17">
        <f>data_survey!W808</f>
        <v>0</v>
      </c>
      <c r="J809" s="17">
        <f>if(data_survey!AF808="Không áp lực", 0, if(data_survey!AF808="Có chút áp lực", 1, if(data_survey!AF808="Áp lực nhiều", 2, 3)))</f>
        <v>3</v>
      </c>
      <c r="K809" s="17">
        <f>SWITCH(data_survey!AG808,
 "Không ảnh hưởng",0,
 "Có chút ảnh hưởng",1,
 "Ảnh hưởng nhiều",2,
 "Ảnh hưởng rất nhiều",3)</f>
        <v>3</v>
      </c>
      <c r="L809" s="17">
        <f>SWITCH(data_survey!AD808,
 "Không",0,
 "Có một chút",1,
 "Rất lo lắng",2)</f>
        <v>2</v>
      </c>
      <c r="M809" s="17">
        <f>SWITCH(data_survey!AE808,
 "Không",0,
 "Có một chút",1,
 "Nhiều",2)</f>
        <v>0</v>
      </c>
      <c r="N809" s="17">
        <f>data_survey!BV808</f>
        <v>2</v>
      </c>
      <c r="O809" s="17">
        <f>SWITCH(data_survey!BY808,
 "Không",0,
 "Có",1,
 "Nhiều",2)</f>
        <v>1</v>
      </c>
      <c r="P809" s="17">
        <f>if(data_survey!BW808="Không", 0, 1)</f>
        <v>1</v>
      </c>
      <c r="Q809" s="17">
        <f>IF(OR(
ISNUMBER(SEARCH("cha",data_survey!BX808)),
ISNUMBER(SEARCH("mẹ",data_survey!BX808)),
ISNUMBER(SEARCH("ba mẹ",data_survey!BX808)),
ISNUMBER(SEARCH("bame",data_survey!BX808)),
ISNUMBER(SEARCH("gia đình",data_survey!BX808)),
ISNUMBER(SEARCH("chị",data_survey!BX808)),
ISNUMBER(SEARCH("anh",data_survey!BX808)),
ISNUMBER(SEARCH("ông bà",data_survey!BX808)),
ISNUMBER(SEARCH("giám hộ",data_survey!BX808))
),1,
IF(OR(
ISNUMBER(SEARCH("bản thân",data_survey!BX808)),
ISNUMBER(SEARCH("tự mình",data_survey!BX808)),
ISNUMBER(SEARCH("tự bản thân",data_survey!BX808)),
ISNUMBER(SEARCH("tiền đi làm",data_survey!BX808)),
ISNUMBER(SEARCH("nghiên cứu khoa học",data_survey!BX808)),
ISNUMBER(SEARCH("một nửa lo",data_survey!BX808))
),2,
IF(OR(
ISNUMBER(SEARCH("học bổng",data_survey!BX808)),
ISNUMBER(SEARCH("giảm học phí",data_survey!BX808)),
ISNUMBER(SEARCH("không cần HP",data_survey!BX808)),
ISNUMBER(SEARCH("sư phạm",data_survey!BX808))
),3,4)))</f>
        <v>1</v>
      </c>
      <c r="R809" s="17">
        <f>data_survey!AN808</f>
        <v>0</v>
      </c>
      <c r="S809" s="17">
        <f>data_survey!AJ808</f>
        <v>0</v>
      </c>
      <c r="T809" s="17">
        <f>data_survey!AJ808</f>
        <v>0</v>
      </c>
      <c r="U809" s="17">
        <f>data_survey!CI808</f>
        <v>2</v>
      </c>
      <c r="V809" s="17">
        <f>data_survey!CG808</f>
        <v>2</v>
      </c>
      <c r="W809" s="17">
        <f>data_survey!CE808</f>
        <v>2</v>
      </c>
      <c r="X809" s="17">
        <f>data_survey!CC808</f>
        <v>2</v>
      </c>
      <c r="Y809" s="17">
        <f>data_survey!CA808</f>
        <v>2</v>
      </c>
      <c r="Z809" s="17">
        <f>data_survey!BN808</f>
        <v>2</v>
      </c>
      <c r="AA809" s="17">
        <f>data_survey!BP808</f>
        <v>0</v>
      </c>
      <c r="AB809" s="17">
        <f>data_survey!BQ808</f>
        <v>1</v>
      </c>
      <c r="AC809" s="17">
        <f>data_survey!BT808</f>
        <v>1</v>
      </c>
      <c r="AD809" s="17">
        <f>data_survey!CU808</f>
        <v>0</v>
      </c>
      <c r="AE809" s="17">
        <f>data_survey!CV808</f>
        <v>0</v>
      </c>
      <c r="AF809" s="17">
        <f>data_survey!CW808</f>
        <v>0</v>
      </c>
      <c r="AG809" s="17">
        <f>data_survey!CO808</f>
        <v>0</v>
      </c>
      <c r="AH809" s="17">
        <f>data_survey!DA808</f>
        <v>0</v>
      </c>
      <c r="AI809" s="17">
        <f>data_survey!DC808</f>
        <v>0</v>
      </c>
      <c r="AJ809" s="17">
        <f>data_survey!DQ808</f>
        <v>1</v>
      </c>
      <c r="AK809" s="17">
        <f>data_survey!DF808</f>
        <v>0</v>
      </c>
      <c r="AL809" s="17">
        <f>if(AK809=1, data_survey!DN808, 0)</f>
        <v>0</v>
      </c>
      <c r="AM809" s="17">
        <f>data_survey!CM808</f>
        <v>6</v>
      </c>
      <c r="AN809" s="17">
        <f>data_survey!DH808</f>
        <v>0</v>
      </c>
      <c r="AO809" s="17">
        <f>data_survey!DJ808</f>
        <v>0</v>
      </c>
      <c r="AP809" s="17">
        <f>data_survey!DL808</f>
        <v>0</v>
      </c>
      <c r="AQ809" s="17">
        <f>data_survey!BC808</f>
        <v>4</v>
      </c>
      <c r="AR809" s="17">
        <f>data_survey!BD808</f>
        <v>4</v>
      </c>
      <c r="AS809" s="17">
        <f>data_survey!BE808</f>
        <v>4</v>
      </c>
      <c r="AT809" s="17">
        <f>data_survey!BF808</f>
        <v>4</v>
      </c>
      <c r="AU809" s="17">
        <f>data_survey!BG808</f>
        <v>4</v>
      </c>
      <c r="AV809" s="17">
        <f>data_survey!BH808</f>
        <v>4</v>
      </c>
      <c r="AW809" s="17">
        <f>data_survey!BI808</f>
        <v>4</v>
      </c>
      <c r="AX809" s="17">
        <f>data_survey!AP808</f>
        <v>3</v>
      </c>
      <c r="AY809" s="17">
        <f>data_survey!AQ808</f>
        <v>3</v>
      </c>
      <c r="AZ809" s="17">
        <f>data_survey!AR808</f>
        <v>3</v>
      </c>
      <c r="BA809" s="17">
        <f>data_survey!AS808</f>
        <v>3</v>
      </c>
      <c r="BB809" s="17">
        <f>data_survey!AT808</f>
        <v>4</v>
      </c>
      <c r="BC809" s="17">
        <f>data_survey!AU808</f>
        <v>4</v>
      </c>
      <c r="BD809" s="17">
        <f>data_survey!AV808</f>
        <v>3</v>
      </c>
      <c r="BE809" s="17">
        <f>data_survey!AW808</f>
        <v>3</v>
      </c>
      <c r="BF809" s="17">
        <f>data_survey!AX808</f>
        <v>1</v>
      </c>
      <c r="BG809" s="17"/>
    </row>
    <row r="810">
      <c r="A810" s="17">
        <f>if(data_survey!C809="Nam", 0, 1)</f>
        <v>0</v>
      </c>
      <c r="B810" s="17">
        <f>IFERROR(__xludf.DUMMYFUNCTION("LET(
  t, LOWER(TRIM(data_survey!E809)),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10" s="17">
        <f>IFERROR(__xludf.DUMMYFUNCTION("LET(
  t, LOWER(TRIM(data_survey!G809)),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810" s="17">
        <f>IFERROR(__xludf.DUMMYFUNCTION("LET(
  text, LOWER(data_survey!I809),
  IFERROR(
    IFS(
      REGEXMATCH(text,""ở cùng gia đình|ở trọ cùng gia đình""), 0,
      REGEXMATCH(text,""thuê trọ""), 1,
      REGEXMATCH(text,""ở ktx""), 2,
      REGEXMATCH(text,""có nhà tại khu vực đang học|c"&amp;"ó nhà|ở riêng tại chung cư""), 3,
      REGEXMATCH(text,""ở nhà người quen""), 4
    ),
  -1)
)"),1.0)</f>
        <v>1</v>
      </c>
      <c r="E810" s="17">
        <f>IFERROR(__xludf.DUMMYFUNCTION("LET(
  t, LOWER(TRIM(data_survey!K809)),
  IFERROR(
    IFS(
      REGEXMATCH(t,""xuất\s*sắc""), 0,
      REGEXMATCH(t,""^giỏi$""), 1,
      REGEXMATCH(t,""^khá$""), 2,
      REGEXMATCH(t,""trung bình|bình thường|^4$""), 3,
      REGEXMATCH(t,""rớt""), 4,"&amp;"
      REGEXMATCH(t,""năm nhất|tân sinh viên|mới|chưa|không|sắp thi|chuẩn bị thi|kq|kết quả|chưa có|chưa biết""), 5,
      TRUE, 5
    ),
  5)
)"),3.0)</f>
        <v>3</v>
      </c>
      <c r="F810" s="17">
        <f>IFERROR(__xludf.DUMMYFUNCTION("LET(
  t, LOWER(TRIM(data_survey!M809)),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10" s="17">
        <f>if(data_survey!O809="Có", 1, 0)</f>
        <v>0</v>
      </c>
      <c r="H810" s="17">
        <f>if(data_survey!R809="", 0, data_survey!R809)</f>
        <v>0</v>
      </c>
      <c r="I810" s="17">
        <f>data_survey!W809</f>
        <v>0</v>
      </c>
      <c r="J810" s="17">
        <f>if(data_survey!AF809="Không áp lực", 0, if(data_survey!AF809="Có chút áp lực", 1, if(data_survey!AF809="Áp lực nhiều", 2, 3)))</f>
        <v>1</v>
      </c>
      <c r="K810" s="17">
        <f>SWITCH(data_survey!AG809,
 "Không ảnh hưởng",0,
 "Có chút ảnh hưởng",1,
 "Ảnh hưởng nhiều",2,
 "Ảnh hưởng rất nhiều",3)</f>
        <v>1</v>
      </c>
      <c r="L810" s="17">
        <f>SWITCH(data_survey!AD809,
 "Không",0,
 "Có một chút",1,
 "Rất lo lắng",2)</f>
        <v>2</v>
      </c>
      <c r="M810" s="17">
        <f>SWITCH(data_survey!AE809,
 "Không",0,
 "Có một chút",1,
 "Nhiều",2)</f>
        <v>0</v>
      </c>
      <c r="N810" s="17">
        <f>data_survey!BV809</f>
        <v>4</v>
      </c>
      <c r="O810" s="17">
        <f>SWITCH(data_survey!BY809,
 "Không",0,
 "Có",1,
 "Nhiều",2)</f>
        <v>0</v>
      </c>
      <c r="P810" s="17">
        <f>if(data_survey!BW809="Không", 0, 1)</f>
        <v>0</v>
      </c>
      <c r="Q810" s="17">
        <f>IF(OR(
ISNUMBER(SEARCH("cha",data_survey!BX809)),
ISNUMBER(SEARCH("mẹ",data_survey!BX809)),
ISNUMBER(SEARCH("ba mẹ",data_survey!BX809)),
ISNUMBER(SEARCH("bame",data_survey!BX809)),
ISNUMBER(SEARCH("gia đình",data_survey!BX809)),
ISNUMBER(SEARCH("chị",data_survey!BX809)),
ISNUMBER(SEARCH("anh",data_survey!BX809)),
ISNUMBER(SEARCH("ông bà",data_survey!BX809)),
ISNUMBER(SEARCH("giám hộ",data_survey!BX809))
),1,
IF(OR(
ISNUMBER(SEARCH("bản thân",data_survey!BX809)),
ISNUMBER(SEARCH("tự mình",data_survey!BX809)),
ISNUMBER(SEARCH("tự bản thân",data_survey!BX809)),
ISNUMBER(SEARCH("tiền đi làm",data_survey!BX809)),
ISNUMBER(SEARCH("nghiên cứu khoa học",data_survey!BX809)),
ISNUMBER(SEARCH("một nửa lo",data_survey!BX809))
),2,
IF(OR(
ISNUMBER(SEARCH("học bổng",data_survey!BX809)),
ISNUMBER(SEARCH("giảm học phí",data_survey!BX809)),
ISNUMBER(SEARCH("không cần HP",data_survey!BX809)),
ISNUMBER(SEARCH("sư phạm",data_survey!BX809))
),3,4)))</f>
        <v>1</v>
      </c>
      <c r="R810" s="17">
        <f>data_survey!AN809</f>
        <v>1</v>
      </c>
      <c r="S810" s="17">
        <f>data_survey!AJ809</f>
        <v>0</v>
      </c>
      <c r="T810" s="17">
        <f>data_survey!AJ809</f>
        <v>0</v>
      </c>
      <c r="U810" s="17">
        <f>data_survey!CI809</f>
        <v>0</v>
      </c>
      <c r="V810" s="17">
        <f>data_survey!CG809</f>
        <v>0</v>
      </c>
      <c r="W810" s="17">
        <f>data_survey!CE809</f>
        <v>0</v>
      </c>
      <c r="X810" s="17">
        <f>data_survey!CC809</f>
        <v>0</v>
      </c>
      <c r="Y810" s="17">
        <f>data_survey!CA809</f>
        <v>0</v>
      </c>
      <c r="Z810" s="17">
        <f>data_survey!BN809</f>
        <v>1</v>
      </c>
      <c r="AA810" s="17">
        <f>data_survey!BP809</f>
        <v>0</v>
      </c>
      <c r="AB810" s="17">
        <f>data_survey!BQ809</f>
        <v>1</v>
      </c>
      <c r="AC810" s="17">
        <f>data_survey!BT809</f>
        <v>0</v>
      </c>
      <c r="AD810" s="17">
        <f>data_survey!CU809</f>
        <v>0</v>
      </c>
      <c r="AE810" s="17">
        <f>data_survey!CV809</f>
        <v>0</v>
      </c>
      <c r="AF810" s="17">
        <f>data_survey!CW809</f>
        <v>0</v>
      </c>
      <c r="AG810" s="17">
        <f>data_survey!CO809</f>
        <v>0</v>
      </c>
      <c r="AH810" s="17">
        <f>data_survey!DA809</f>
        <v>0</v>
      </c>
      <c r="AI810" s="17">
        <f>data_survey!DC809</f>
        <v>0</v>
      </c>
      <c r="AJ810" s="17">
        <f>data_survey!DQ809</f>
        <v>0</v>
      </c>
      <c r="AK810" s="17">
        <f>data_survey!DF809</f>
        <v>0</v>
      </c>
      <c r="AL810" s="17">
        <f>if(AK810=1, data_survey!DN809, 0)</f>
        <v>0</v>
      </c>
      <c r="AM810" s="17">
        <f>data_survey!CM809</f>
        <v>1.5</v>
      </c>
      <c r="AN810" s="17">
        <f>data_survey!DH809</f>
        <v>0</v>
      </c>
      <c r="AO810" s="17">
        <f>data_survey!DJ809</f>
        <v>0</v>
      </c>
      <c r="AP810" s="17">
        <f>data_survey!DL809</f>
        <v>0</v>
      </c>
      <c r="AQ810" s="17">
        <f>data_survey!BC809</f>
        <v>1</v>
      </c>
      <c r="AR810" s="17">
        <f>data_survey!BD809</f>
        <v>1</v>
      </c>
      <c r="AS810" s="17">
        <f>data_survey!BE809</f>
        <v>1</v>
      </c>
      <c r="AT810" s="17">
        <f>data_survey!BF809</f>
        <v>1</v>
      </c>
      <c r="AU810" s="17">
        <f>data_survey!BG809</f>
        <v>1</v>
      </c>
      <c r="AV810" s="17">
        <f>data_survey!BH809</f>
        <v>1</v>
      </c>
      <c r="AW810" s="17">
        <f>data_survey!BI809</f>
        <v>1</v>
      </c>
      <c r="AX810" s="17">
        <f>data_survey!AP809</f>
        <v>3</v>
      </c>
      <c r="AY810" s="17">
        <f>data_survey!AQ809</f>
        <v>1</v>
      </c>
      <c r="AZ810" s="17">
        <f>data_survey!AR809</f>
        <v>1</v>
      </c>
      <c r="BA810" s="17">
        <f>data_survey!AS809</f>
        <v>2</v>
      </c>
      <c r="BB810" s="17">
        <f>data_survey!AT809</f>
        <v>1</v>
      </c>
      <c r="BC810" s="17">
        <f>data_survey!AU809</f>
        <v>1</v>
      </c>
      <c r="BD810" s="17">
        <f>data_survey!AV809</f>
        <v>1</v>
      </c>
      <c r="BE810" s="17">
        <f>data_survey!AW809</f>
        <v>1</v>
      </c>
      <c r="BF810" s="17">
        <f>data_survey!AX809</f>
        <v>3</v>
      </c>
      <c r="BG810" s="17"/>
    </row>
    <row r="811">
      <c r="A811" s="17">
        <f>if(data_survey!C810="Nam", 0, 1)</f>
        <v>1</v>
      </c>
      <c r="B811" s="17">
        <f>IFERROR(__xludf.DUMMYFUNCTION("LET(
  t, LOWER(TRIM(data_survey!E810)),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11" s="17">
        <f>IFERROR(__xludf.DUMMYFUNCTION("LET(
  t, LOWER(TRIM(data_survey!G810)),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811" s="17">
        <f>IFERROR(__xludf.DUMMYFUNCTION("LET(
  text, LOWER(data_survey!I810),
  IFERROR(
    IFS(
      REGEXMATCH(text,""ở cùng gia đình|ở trọ cùng gia đình""), 0,
      REGEXMATCH(text,""thuê trọ""), 1,
      REGEXMATCH(text,""ở ktx""), 2,
      REGEXMATCH(text,""có nhà tại khu vực đang học|c"&amp;"ó nhà|ở riêng tại chung cư""), 3,
      REGEXMATCH(text,""ở nhà người quen""), 4
    ),
  -1)
)"),0.0)</f>
        <v>0</v>
      </c>
      <c r="E811" s="17">
        <f>IFERROR(__xludf.DUMMYFUNCTION("LET(
  t, LOWER(TRIM(data_survey!K810)),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11" s="17">
        <f>IFERROR(__xludf.DUMMYFUNCTION("LET(
  t, LOWER(TRIM(data_survey!M810)),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11" s="17">
        <f>if(data_survey!O810="Có", 1, 0)</f>
        <v>0</v>
      </c>
      <c r="H811" s="17">
        <f>if(data_survey!R810="", 0, data_survey!R810)</f>
        <v>0</v>
      </c>
      <c r="I811" s="17">
        <f>data_survey!W810</f>
        <v>0</v>
      </c>
      <c r="J811" s="17">
        <f>if(data_survey!AF810="Không áp lực", 0, if(data_survey!AF810="Có chút áp lực", 1, if(data_survey!AF810="Áp lực nhiều", 2, 3)))</f>
        <v>0</v>
      </c>
      <c r="K811" s="17">
        <f>SWITCH(data_survey!AG810,
 "Không ảnh hưởng",0,
 "Có chút ảnh hưởng",1,
 "Ảnh hưởng nhiều",2,
 "Ảnh hưởng rất nhiều",3)</f>
        <v>3</v>
      </c>
      <c r="L811" s="17">
        <f>SWITCH(data_survey!AD810,
 "Không",0,
 "Có một chút",1,
 "Rất lo lắng",2)</f>
        <v>0</v>
      </c>
      <c r="M811" s="17">
        <f>SWITCH(data_survey!AE810,
 "Không",0,
 "Có một chút",1,
 "Nhiều",2)</f>
        <v>0</v>
      </c>
      <c r="N811" s="17">
        <f>data_survey!BV810</f>
        <v>1</v>
      </c>
      <c r="O811" s="17">
        <f>SWITCH(data_survey!BY810,
 "Không",0,
 "Có",1,
 "Nhiều",2)</f>
        <v>1</v>
      </c>
      <c r="P811" s="17">
        <f>if(data_survey!BW810="Không", 0, 1)</f>
        <v>1</v>
      </c>
      <c r="Q811" s="17">
        <f>IF(OR(
ISNUMBER(SEARCH("cha",data_survey!BX810)),
ISNUMBER(SEARCH("mẹ",data_survey!BX810)),
ISNUMBER(SEARCH("ba mẹ",data_survey!BX810)),
ISNUMBER(SEARCH("bame",data_survey!BX810)),
ISNUMBER(SEARCH("gia đình",data_survey!BX810)),
ISNUMBER(SEARCH("chị",data_survey!BX810)),
ISNUMBER(SEARCH("anh",data_survey!BX810)),
ISNUMBER(SEARCH("ông bà",data_survey!BX810)),
ISNUMBER(SEARCH("giám hộ",data_survey!BX810))
),1,
IF(OR(
ISNUMBER(SEARCH("bản thân",data_survey!BX810)),
ISNUMBER(SEARCH("tự mình",data_survey!BX810)),
ISNUMBER(SEARCH("tự bản thân",data_survey!BX810)),
ISNUMBER(SEARCH("tiền đi làm",data_survey!BX810)),
ISNUMBER(SEARCH("nghiên cứu khoa học",data_survey!BX810)),
ISNUMBER(SEARCH("một nửa lo",data_survey!BX810))
),2,
IF(OR(
ISNUMBER(SEARCH("học bổng",data_survey!BX810)),
ISNUMBER(SEARCH("giảm học phí",data_survey!BX810)),
ISNUMBER(SEARCH("không cần HP",data_survey!BX810)),
ISNUMBER(SEARCH("sư phạm",data_survey!BX810))
),3,4)))</f>
        <v>1</v>
      </c>
      <c r="R811" s="17">
        <f>data_survey!AN810</f>
        <v>3</v>
      </c>
      <c r="S811" s="17">
        <f>data_survey!AJ810</f>
        <v>0</v>
      </c>
      <c r="T811" s="17">
        <f>data_survey!AJ810</f>
        <v>0</v>
      </c>
      <c r="U811" s="17">
        <f>data_survey!CI810</f>
        <v>0</v>
      </c>
      <c r="V811" s="17">
        <f>data_survey!CG810</f>
        <v>0</v>
      </c>
      <c r="W811" s="17">
        <f>data_survey!CE810</f>
        <v>0</v>
      </c>
      <c r="X811" s="17">
        <f>data_survey!CC810</f>
        <v>0</v>
      </c>
      <c r="Y811" s="17">
        <f>data_survey!CA810</f>
        <v>0</v>
      </c>
      <c r="Z811" s="17">
        <f>data_survey!BN810</f>
        <v>5</v>
      </c>
      <c r="AA811" s="17">
        <f>data_survey!BP810</f>
        <v>1</v>
      </c>
      <c r="AB811" s="17">
        <f>data_survey!BQ810</f>
        <v>4</v>
      </c>
      <c r="AC811" s="17">
        <f>data_survey!BT810</f>
        <v>1</v>
      </c>
      <c r="AD811" s="17">
        <f>data_survey!CU810</f>
        <v>0</v>
      </c>
      <c r="AE811" s="17">
        <f>data_survey!CV810</f>
        <v>0</v>
      </c>
      <c r="AF811" s="17">
        <f>data_survey!CW810</f>
        <v>0</v>
      </c>
      <c r="AG811" s="17">
        <f>data_survey!CO810</f>
        <v>1</v>
      </c>
      <c r="AH811" s="17">
        <f>data_survey!DA810</f>
        <v>1</v>
      </c>
      <c r="AI811" s="17">
        <f>data_survey!DC810</f>
        <v>0</v>
      </c>
      <c r="AJ811" s="17">
        <f>data_survey!DQ810</f>
        <v>0</v>
      </c>
      <c r="AK811" s="17">
        <f>data_survey!DF810</f>
        <v>0</v>
      </c>
      <c r="AL811" s="17">
        <f>if(AK811=1, data_survey!DN810, 0)</f>
        <v>0</v>
      </c>
      <c r="AM811" s="17">
        <f>data_survey!CM810</f>
        <v>6</v>
      </c>
      <c r="AN811" s="17">
        <f>data_survey!DH810</f>
        <v>1</v>
      </c>
      <c r="AO811" s="17">
        <f>data_survey!DJ810</f>
        <v>1</v>
      </c>
      <c r="AP811" s="17">
        <f>data_survey!DL810</f>
        <v>3</v>
      </c>
      <c r="AQ811" s="17">
        <f>data_survey!BC810</f>
        <v>4</v>
      </c>
      <c r="AR811" s="17">
        <f>data_survey!BD810</f>
        <v>4</v>
      </c>
      <c r="AS811" s="17">
        <f>data_survey!BE810</f>
        <v>4</v>
      </c>
      <c r="AT811" s="17">
        <f>data_survey!BF810</f>
        <v>4</v>
      </c>
      <c r="AU811" s="17">
        <f>data_survey!BG810</f>
        <v>4</v>
      </c>
      <c r="AV811" s="17">
        <f>data_survey!BH810</f>
        <v>4</v>
      </c>
      <c r="AW811" s="17">
        <f>data_survey!BI810</f>
        <v>4</v>
      </c>
      <c r="AX811" s="17">
        <f>data_survey!AP810</f>
        <v>3</v>
      </c>
      <c r="AY811" s="17">
        <f>data_survey!AQ810</f>
        <v>2</v>
      </c>
      <c r="AZ811" s="17">
        <f>data_survey!AR810</f>
        <v>3</v>
      </c>
      <c r="BA811" s="17">
        <f>data_survey!AS810</f>
        <v>3</v>
      </c>
      <c r="BB811" s="17">
        <f>data_survey!AT810</f>
        <v>1</v>
      </c>
      <c r="BC811" s="17">
        <f>data_survey!AU810</f>
        <v>1</v>
      </c>
      <c r="BD811" s="17">
        <f>data_survey!AV810</f>
        <v>1</v>
      </c>
      <c r="BE811" s="17">
        <f>data_survey!AW810</f>
        <v>1</v>
      </c>
      <c r="BF811" s="17">
        <f>data_survey!AX810</f>
        <v>3</v>
      </c>
      <c r="BG811" s="17"/>
    </row>
    <row r="812">
      <c r="A812" s="17">
        <f>if(data_survey!C811="Nam", 0, 1)</f>
        <v>0</v>
      </c>
      <c r="B812" s="17">
        <f>IFERROR(__xludf.DUMMYFUNCTION("LET(
  t, LOWER(TRIM(data_survey!E811)),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12" s="17">
        <f>IFERROR(__xludf.DUMMYFUNCTION("LET(
  t, LOWER(TRIM(data_survey!G811)),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12" s="17">
        <f>IFERROR(__xludf.DUMMYFUNCTION("LET(
  text, LOWER(data_survey!I811),
  IFERROR(
    IFS(
      REGEXMATCH(text,""ở cùng gia đình|ở trọ cùng gia đình""), 0,
      REGEXMATCH(text,""thuê trọ""), 1,
      REGEXMATCH(text,""ở ktx""), 2,
      REGEXMATCH(text,""có nhà tại khu vực đang học|c"&amp;"ó nhà|ở riêng tại chung cư""), 3,
      REGEXMATCH(text,""ở nhà người quen""), 4
    ),
  -1)
)"),4.0)</f>
        <v>4</v>
      </c>
      <c r="E812" s="17">
        <f>IFERROR(__xludf.DUMMYFUNCTION("LET(
  t, LOWER(TRIM(data_survey!K811)),
  IFERROR(
    IFS(
      REGEXMATCH(t,""xuất\s*sắc""), 0,
      REGEXMATCH(t,""^giỏi$""), 1,
      REGEXMATCH(t,""^khá$""), 2,
      REGEXMATCH(t,""trung bình|bình thường|^4$""), 3,
      REGEXMATCH(t,""rớt""), 4,"&amp;"
      REGEXMATCH(t,""năm nhất|tân sinh viên|mới|chưa|không|sắp thi|chuẩn bị thi|kq|kết quả|chưa có|chưa biết""), 5,
      TRUE, 5
    ),
  5)
)"),3.0)</f>
        <v>3</v>
      </c>
      <c r="F812" s="17">
        <f>IFERROR(__xludf.DUMMYFUNCTION("LET(
  t, LOWER(TRIM(data_survey!M811)),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12" s="17">
        <f>if(data_survey!O811="Có", 1, 0)</f>
        <v>0</v>
      </c>
      <c r="H812" s="17">
        <f>if(data_survey!R811="", 0, data_survey!R811)</f>
        <v>0</v>
      </c>
      <c r="I812" s="17">
        <f>data_survey!W811</f>
        <v>0</v>
      </c>
      <c r="J812" s="17">
        <f>if(data_survey!AF811="Không áp lực", 0, if(data_survey!AF811="Có chút áp lực", 1, if(data_survey!AF811="Áp lực nhiều", 2, 3)))</f>
        <v>1</v>
      </c>
      <c r="K812" s="17">
        <f>SWITCH(data_survey!AG811,
 "Không ảnh hưởng",0,
 "Có chút ảnh hưởng",1,
 "Ảnh hưởng nhiều",2,
 "Ảnh hưởng rất nhiều",3)</f>
        <v>1</v>
      </c>
      <c r="L812" s="17">
        <f>SWITCH(data_survey!AD811,
 "Không",0,
 "Có một chút",1,
 "Rất lo lắng",2)</f>
        <v>2</v>
      </c>
      <c r="M812" s="17">
        <f>SWITCH(data_survey!AE811,
 "Không",0,
 "Có một chút",1,
 "Nhiều",2)</f>
        <v>0</v>
      </c>
      <c r="N812" s="17">
        <f>data_survey!BV811</f>
        <v>3</v>
      </c>
      <c r="O812" s="17">
        <f>SWITCH(data_survey!BY811,
 "Không",0,
 "Có",1,
 "Nhiều",2)</f>
        <v>1</v>
      </c>
      <c r="P812" s="17">
        <f>if(data_survey!BW811="Không", 0, 1)</f>
        <v>1</v>
      </c>
      <c r="Q812" s="17">
        <f>IF(OR(
ISNUMBER(SEARCH("cha",data_survey!BX811)),
ISNUMBER(SEARCH("mẹ",data_survey!BX811)),
ISNUMBER(SEARCH("ba mẹ",data_survey!BX811)),
ISNUMBER(SEARCH("bame",data_survey!BX811)),
ISNUMBER(SEARCH("gia đình",data_survey!BX811)),
ISNUMBER(SEARCH("chị",data_survey!BX811)),
ISNUMBER(SEARCH("anh",data_survey!BX811)),
ISNUMBER(SEARCH("ông bà",data_survey!BX811)),
ISNUMBER(SEARCH("giám hộ",data_survey!BX811))
),1,
IF(OR(
ISNUMBER(SEARCH("bản thân",data_survey!BX811)),
ISNUMBER(SEARCH("tự mình",data_survey!BX811)),
ISNUMBER(SEARCH("tự bản thân",data_survey!BX811)),
ISNUMBER(SEARCH("tiền đi làm",data_survey!BX811)),
ISNUMBER(SEARCH("nghiên cứu khoa học",data_survey!BX811)),
ISNUMBER(SEARCH("một nửa lo",data_survey!BX811))
),2,
IF(OR(
ISNUMBER(SEARCH("học bổng",data_survey!BX811)),
ISNUMBER(SEARCH("giảm học phí",data_survey!BX811)),
ISNUMBER(SEARCH("không cần HP",data_survey!BX811)),
ISNUMBER(SEARCH("sư phạm",data_survey!BX811))
),3,4)))</f>
        <v>1</v>
      </c>
      <c r="R812" s="17">
        <f>data_survey!AN811</f>
        <v>0</v>
      </c>
      <c r="S812" s="17">
        <f>data_survey!AJ811</f>
        <v>0</v>
      </c>
      <c r="T812" s="17">
        <f>data_survey!AJ811</f>
        <v>0</v>
      </c>
      <c r="U812" s="17">
        <f>data_survey!CI811</f>
        <v>0</v>
      </c>
      <c r="V812" s="17">
        <f>data_survey!CG811</f>
        <v>0</v>
      </c>
      <c r="W812" s="17">
        <f>data_survey!CE811</f>
        <v>0</v>
      </c>
      <c r="X812" s="17">
        <f>data_survey!CC811</f>
        <v>1</v>
      </c>
      <c r="Y812" s="17">
        <f>data_survey!CA811</f>
        <v>1</v>
      </c>
      <c r="Z812" s="17">
        <f>data_survey!BN811</f>
        <v>3</v>
      </c>
      <c r="AA812" s="17">
        <f>data_survey!BP811</f>
        <v>0</v>
      </c>
      <c r="AB812" s="17">
        <f>data_survey!BQ811</f>
        <v>4</v>
      </c>
      <c r="AC812" s="17">
        <f>data_survey!BT811</f>
        <v>0</v>
      </c>
      <c r="AD812" s="17">
        <f>data_survey!CU811</f>
        <v>0</v>
      </c>
      <c r="AE812" s="17">
        <f>data_survey!CV811</f>
        <v>0</v>
      </c>
      <c r="AF812" s="17">
        <f>data_survey!CW811</f>
        <v>0</v>
      </c>
      <c r="AG812" s="17">
        <f>data_survey!CO811</f>
        <v>0</v>
      </c>
      <c r="AH812" s="17">
        <f>data_survey!DA811</f>
        <v>0</v>
      </c>
      <c r="AI812" s="17">
        <f>data_survey!DC811</f>
        <v>0</v>
      </c>
      <c r="AJ812" s="17">
        <f>data_survey!DQ811</f>
        <v>0</v>
      </c>
      <c r="AK812" s="17">
        <f>data_survey!DF811</f>
        <v>0</v>
      </c>
      <c r="AL812" s="17">
        <f>if(AK812=1, data_survey!DN811, 0)</f>
        <v>0</v>
      </c>
      <c r="AM812" s="17">
        <f>data_survey!CM811</f>
        <v>3.5</v>
      </c>
      <c r="AN812" s="17">
        <f>data_survey!DH811</f>
        <v>0</v>
      </c>
      <c r="AO812" s="17">
        <f>data_survey!DJ811</f>
        <v>0</v>
      </c>
      <c r="AP812" s="17">
        <f>data_survey!DL811</f>
        <v>0</v>
      </c>
      <c r="AQ812" s="17">
        <f>data_survey!BC811</f>
        <v>2</v>
      </c>
      <c r="AR812" s="17">
        <f>data_survey!BD811</f>
        <v>2</v>
      </c>
      <c r="AS812" s="17">
        <f>data_survey!BE811</f>
        <v>2</v>
      </c>
      <c r="AT812" s="17">
        <f>data_survey!BF811</f>
        <v>1</v>
      </c>
      <c r="AU812" s="17">
        <f>data_survey!BG811</f>
        <v>3</v>
      </c>
      <c r="AV812" s="17">
        <f>data_survey!BH811</f>
        <v>2</v>
      </c>
      <c r="AW812" s="17">
        <f>data_survey!BI811</f>
        <v>3</v>
      </c>
      <c r="AX812" s="17">
        <f>data_survey!AP811</f>
        <v>4</v>
      </c>
      <c r="AY812" s="17">
        <f>data_survey!AQ811</f>
        <v>4</v>
      </c>
      <c r="AZ812" s="17">
        <f>data_survey!AR811</f>
        <v>1</v>
      </c>
      <c r="BA812" s="17">
        <f>data_survey!AS811</f>
        <v>4</v>
      </c>
      <c r="BB812" s="17">
        <f>data_survey!AT811</f>
        <v>1</v>
      </c>
      <c r="BC812" s="17">
        <f>data_survey!AU811</f>
        <v>4</v>
      </c>
      <c r="BD812" s="17">
        <f>data_survey!AV811</f>
        <v>1</v>
      </c>
      <c r="BE812" s="17">
        <f>data_survey!AW811</f>
        <v>2</v>
      </c>
      <c r="BF812" s="17">
        <f>data_survey!AX811</f>
        <v>4</v>
      </c>
      <c r="BG812" s="17"/>
    </row>
    <row r="813">
      <c r="A813" s="17">
        <f>if(data_survey!C812="Nam", 0, 1)</f>
        <v>1</v>
      </c>
      <c r="B813" s="17">
        <f>IFERROR(__xludf.DUMMYFUNCTION("LET(
  t, LOWER(TRIM(data_survey!E812)),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813" s="17">
        <f>IFERROR(__xludf.DUMMYFUNCTION("LET(
  t, LOWER(TRIM(data_survey!G812)),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13" s="17">
        <f>IFERROR(__xludf.DUMMYFUNCTION("LET(
  text, LOWER(data_survey!I812),
  IFERROR(
    IFS(
      REGEXMATCH(text,""ở cùng gia đình|ở trọ cùng gia đình""), 0,
      REGEXMATCH(text,""thuê trọ""), 1,
      REGEXMATCH(text,""ở ktx""), 2,
      REGEXMATCH(text,""có nhà tại khu vực đang học|c"&amp;"ó nhà|ở riêng tại chung cư""), 3,
      REGEXMATCH(text,""ở nhà người quen""), 4
    ),
  -1)
)"),0.0)</f>
        <v>0</v>
      </c>
      <c r="E813" s="17">
        <f>IFERROR(__xludf.DUMMYFUNCTION("LET(
  t, LOWER(TRIM(data_survey!K812)),
  IFERROR(
    IFS(
      REGEXMATCH(t,""xuất\s*sắc""), 0,
      REGEXMATCH(t,""^giỏi$""), 1,
      REGEXMATCH(t,""^khá$""), 2,
      REGEXMATCH(t,""trung bình|bình thường|^4$""), 3,
      REGEXMATCH(t,""rớt""), 4,"&amp;"
      REGEXMATCH(t,""năm nhất|tân sinh viên|mới|chưa|không|sắp thi|chuẩn bị thi|kq|kết quả|chưa có|chưa biết""), 5,
      TRUE, 5
    ),
  5)
)"),3.0)</f>
        <v>3</v>
      </c>
      <c r="F813" s="17">
        <f>IFERROR(__xludf.DUMMYFUNCTION("LET(
  t, LOWER(TRIM(data_survey!M812)),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13" s="17">
        <f>if(data_survey!O812="Có", 1, 0)</f>
        <v>0</v>
      </c>
      <c r="H813" s="17">
        <f>if(data_survey!R812="", 0, data_survey!R812)</f>
        <v>0</v>
      </c>
      <c r="I813" s="17">
        <f>data_survey!W812</f>
        <v>0</v>
      </c>
      <c r="J813" s="17">
        <f>if(data_survey!AF812="Không áp lực", 0, if(data_survey!AF812="Có chút áp lực", 1, if(data_survey!AF812="Áp lực nhiều", 2, 3)))</f>
        <v>1</v>
      </c>
      <c r="K813" s="17">
        <f>SWITCH(data_survey!AG812,
 "Không ảnh hưởng",0,
 "Có chút ảnh hưởng",1,
 "Ảnh hưởng nhiều",2,
 "Ảnh hưởng rất nhiều",3)</f>
        <v>1</v>
      </c>
      <c r="L813" s="17">
        <f>SWITCH(data_survey!AD812,
 "Không",0,
 "Có một chút",1,
 "Rất lo lắng",2)</f>
        <v>1</v>
      </c>
      <c r="M813" s="17">
        <f>SWITCH(data_survey!AE812,
 "Không",0,
 "Có một chút",1,
 "Nhiều",2)</f>
        <v>0</v>
      </c>
      <c r="N813" s="17">
        <f>data_survey!BV812</f>
        <v>1</v>
      </c>
      <c r="O813" s="17">
        <f>SWITCH(data_survey!BY812,
 "Không",0,
 "Có",1,
 "Nhiều",2)</f>
        <v>1</v>
      </c>
      <c r="P813" s="17">
        <f>if(data_survey!BW812="Không", 0, 1)</f>
        <v>1</v>
      </c>
      <c r="Q813" s="17">
        <f>IF(OR(
ISNUMBER(SEARCH("cha",data_survey!BX812)),
ISNUMBER(SEARCH("mẹ",data_survey!BX812)),
ISNUMBER(SEARCH("ba mẹ",data_survey!BX812)),
ISNUMBER(SEARCH("bame",data_survey!BX812)),
ISNUMBER(SEARCH("gia đình",data_survey!BX812)),
ISNUMBER(SEARCH("chị",data_survey!BX812)),
ISNUMBER(SEARCH("anh",data_survey!BX812)),
ISNUMBER(SEARCH("ông bà",data_survey!BX812)),
ISNUMBER(SEARCH("giám hộ",data_survey!BX812))
),1,
IF(OR(
ISNUMBER(SEARCH("bản thân",data_survey!BX812)),
ISNUMBER(SEARCH("tự mình",data_survey!BX812)),
ISNUMBER(SEARCH("tự bản thân",data_survey!BX812)),
ISNUMBER(SEARCH("tiền đi làm",data_survey!BX812)),
ISNUMBER(SEARCH("nghiên cứu khoa học",data_survey!BX812)),
ISNUMBER(SEARCH("một nửa lo",data_survey!BX812))
),2,
IF(OR(
ISNUMBER(SEARCH("học bổng",data_survey!BX812)),
ISNUMBER(SEARCH("giảm học phí",data_survey!BX812)),
ISNUMBER(SEARCH("không cần HP",data_survey!BX812)),
ISNUMBER(SEARCH("sư phạm",data_survey!BX812))
),3,4)))</f>
        <v>1</v>
      </c>
      <c r="R813" s="17">
        <f>data_survey!AN812</f>
        <v>0</v>
      </c>
      <c r="S813" s="17">
        <f>data_survey!AJ812</f>
        <v>0</v>
      </c>
      <c r="T813" s="17">
        <f>data_survey!AJ812</f>
        <v>0</v>
      </c>
      <c r="U813" s="17">
        <f>data_survey!CI812</f>
        <v>0</v>
      </c>
      <c r="V813" s="17">
        <f>data_survey!CG812</f>
        <v>0</v>
      </c>
      <c r="W813" s="17">
        <f>data_survey!CE812</f>
        <v>0</v>
      </c>
      <c r="X813" s="17">
        <f>data_survey!CC812</f>
        <v>0</v>
      </c>
      <c r="Y813" s="17">
        <f>data_survey!CA812</f>
        <v>0</v>
      </c>
      <c r="Z813" s="17">
        <f>data_survey!BN812</f>
        <v>1</v>
      </c>
      <c r="AA813" s="17">
        <f>data_survey!BP812</f>
        <v>0</v>
      </c>
      <c r="AB813" s="17">
        <f>data_survey!BQ812</f>
        <v>2</v>
      </c>
      <c r="AC813" s="17">
        <f>data_survey!BT812</f>
        <v>0</v>
      </c>
      <c r="AD813" s="17">
        <f>data_survey!CU812</f>
        <v>0</v>
      </c>
      <c r="AE813" s="17">
        <f>data_survey!CV812</f>
        <v>0</v>
      </c>
      <c r="AF813" s="17">
        <f>data_survey!CW812</f>
        <v>0</v>
      </c>
      <c r="AG813" s="17">
        <f>data_survey!CO812</f>
        <v>0</v>
      </c>
      <c r="AH813" s="17">
        <f>data_survey!DA812</f>
        <v>0</v>
      </c>
      <c r="AI813" s="17">
        <f>data_survey!DC812</f>
        <v>0</v>
      </c>
      <c r="AJ813" s="17">
        <f>data_survey!DQ812</f>
        <v>0</v>
      </c>
      <c r="AK813" s="17">
        <f>data_survey!DF812</f>
        <v>1</v>
      </c>
      <c r="AL813" s="17">
        <f>if(AK813=1, data_survey!DN812, 0)</f>
        <v>1.5</v>
      </c>
      <c r="AM813" s="17">
        <f>data_survey!CM812</f>
        <v>3.5</v>
      </c>
      <c r="AN813" s="17">
        <f>data_survey!DH812</f>
        <v>0</v>
      </c>
      <c r="AO813" s="17">
        <f>data_survey!DJ812</f>
        <v>0</v>
      </c>
      <c r="AP813" s="17">
        <f>data_survey!DL812</f>
        <v>0</v>
      </c>
      <c r="AQ813" s="17">
        <f>data_survey!BC812</f>
        <v>1</v>
      </c>
      <c r="AR813" s="17">
        <f>data_survey!BD812</f>
        <v>1</v>
      </c>
      <c r="AS813" s="17">
        <f>data_survey!BE812</f>
        <v>1</v>
      </c>
      <c r="AT813" s="17">
        <f>data_survey!BF812</f>
        <v>1</v>
      </c>
      <c r="AU813" s="17">
        <f>data_survey!BG812</f>
        <v>2</v>
      </c>
      <c r="AV813" s="17">
        <f>data_survey!BH812</f>
        <v>1</v>
      </c>
      <c r="AW813" s="17">
        <f>data_survey!BI812</f>
        <v>1</v>
      </c>
      <c r="AX813" s="17">
        <f>data_survey!AP812</f>
        <v>4</v>
      </c>
      <c r="AY813" s="17">
        <f>data_survey!AQ812</f>
        <v>1</v>
      </c>
      <c r="AZ813" s="17">
        <f>data_survey!AR812</f>
        <v>1</v>
      </c>
      <c r="BA813" s="17">
        <f>data_survey!AS812</f>
        <v>3</v>
      </c>
      <c r="BB813" s="17">
        <f>data_survey!AT812</f>
        <v>1</v>
      </c>
      <c r="BC813" s="17">
        <f>data_survey!AU812</f>
        <v>1</v>
      </c>
      <c r="BD813" s="17">
        <f>data_survey!AV812</f>
        <v>1</v>
      </c>
      <c r="BE813" s="17">
        <f>data_survey!AW812</f>
        <v>1</v>
      </c>
      <c r="BF813" s="17">
        <f>data_survey!AX812</f>
        <v>1</v>
      </c>
      <c r="BG813" s="17"/>
    </row>
    <row r="814">
      <c r="A814" s="17">
        <f>if(data_survey!C813="Nam", 0, 1)</f>
        <v>1</v>
      </c>
      <c r="B814" s="17">
        <f>IFERROR(__xludf.DUMMYFUNCTION("LET(
  t, LOWER(TRIM(data_survey!E813)),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14" s="17">
        <f>IFERROR(__xludf.DUMMYFUNCTION("LET(
  t, LOWER(TRIM(data_survey!G813)),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14" s="17">
        <f>IFERROR(__xludf.DUMMYFUNCTION("LET(
  text, LOWER(data_survey!I813),
  IFERROR(
    IFS(
      REGEXMATCH(text,""ở cùng gia đình|ở trọ cùng gia đình""), 0,
      REGEXMATCH(text,""thuê trọ""), 1,
      REGEXMATCH(text,""ở ktx""), 2,
      REGEXMATCH(text,""có nhà tại khu vực đang học|c"&amp;"ó nhà|ở riêng tại chung cư""), 3,
      REGEXMATCH(text,""ở nhà người quen""), 4
    ),
  -1)
)"),0.0)</f>
        <v>0</v>
      </c>
      <c r="E814" s="17">
        <f>IFERROR(__xludf.DUMMYFUNCTION("LET(
  t, LOWER(TRIM(data_survey!K813)),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14" s="17">
        <f>IFERROR(__xludf.DUMMYFUNCTION("LET(
  t, LOWER(TRIM(data_survey!M813)),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14" s="17">
        <f>if(data_survey!O813="Có", 1, 0)</f>
        <v>1</v>
      </c>
      <c r="H814" s="17">
        <f>if(data_survey!R813="", 0, data_survey!R813)</f>
        <v>0</v>
      </c>
      <c r="I814" s="17">
        <f>data_survey!W813</f>
        <v>0</v>
      </c>
      <c r="J814" s="17">
        <f>if(data_survey!AF813="Không áp lực", 0, if(data_survey!AF813="Có chút áp lực", 1, if(data_survey!AF813="Áp lực nhiều", 2, 3)))</f>
        <v>3</v>
      </c>
      <c r="K814" s="17">
        <f>SWITCH(data_survey!AG813,
 "Không ảnh hưởng",0,
 "Có chút ảnh hưởng",1,
 "Ảnh hưởng nhiều",2,
 "Ảnh hưởng rất nhiều",3)</f>
        <v>1</v>
      </c>
      <c r="L814" s="17">
        <f>SWITCH(data_survey!AD813,
 "Không",0,
 "Có một chút",1,
 "Rất lo lắng",2)</f>
        <v>2</v>
      </c>
      <c r="M814" s="17">
        <f>SWITCH(data_survey!AE813,
 "Không",0,
 "Có một chút",1,
 "Nhiều",2)</f>
        <v>0</v>
      </c>
      <c r="N814" s="17">
        <f>data_survey!BV813</f>
        <v>2</v>
      </c>
      <c r="O814" s="17">
        <f>SWITCH(data_survey!BY813,
 "Không",0,
 "Có",1,
 "Nhiều",2)</f>
        <v>1</v>
      </c>
      <c r="P814" s="17">
        <f>if(data_survey!BW813="Không", 0, 1)</f>
        <v>1</v>
      </c>
      <c r="Q814" s="17">
        <f>IF(OR(
ISNUMBER(SEARCH("cha",data_survey!BX813)),
ISNUMBER(SEARCH("mẹ",data_survey!BX813)),
ISNUMBER(SEARCH("ba mẹ",data_survey!BX813)),
ISNUMBER(SEARCH("bame",data_survey!BX813)),
ISNUMBER(SEARCH("gia đình",data_survey!BX813)),
ISNUMBER(SEARCH("chị",data_survey!BX813)),
ISNUMBER(SEARCH("anh",data_survey!BX813)),
ISNUMBER(SEARCH("ông bà",data_survey!BX813)),
ISNUMBER(SEARCH("giám hộ",data_survey!BX813))
),1,
IF(OR(
ISNUMBER(SEARCH("bản thân",data_survey!BX813)),
ISNUMBER(SEARCH("tự mình",data_survey!BX813)),
ISNUMBER(SEARCH("tự bản thân",data_survey!BX813)),
ISNUMBER(SEARCH("tiền đi làm",data_survey!BX813)),
ISNUMBER(SEARCH("nghiên cứu khoa học",data_survey!BX813)),
ISNUMBER(SEARCH("một nửa lo",data_survey!BX813))
),2,
IF(OR(
ISNUMBER(SEARCH("học bổng",data_survey!BX813)),
ISNUMBER(SEARCH("giảm học phí",data_survey!BX813)),
ISNUMBER(SEARCH("không cần HP",data_survey!BX813)),
ISNUMBER(SEARCH("sư phạm",data_survey!BX813))
),3,4)))</f>
        <v>1</v>
      </c>
      <c r="R814" s="17">
        <f>data_survey!AN813</f>
        <v>0</v>
      </c>
      <c r="S814" s="17">
        <f>data_survey!AJ813</f>
        <v>0</v>
      </c>
      <c r="T814" s="17">
        <f>data_survey!AJ813</f>
        <v>0</v>
      </c>
      <c r="U814" s="17">
        <f>data_survey!CI813</f>
        <v>0</v>
      </c>
      <c r="V814" s="17">
        <f>data_survey!CG813</f>
        <v>0</v>
      </c>
      <c r="W814" s="17">
        <f>data_survey!CE813</f>
        <v>1</v>
      </c>
      <c r="X814" s="17">
        <f>data_survey!CC813</f>
        <v>0</v>
      </c>
      <c r="Y814" s="17">
        <f>data_survey!CA813</f>
        <v>0</v>
      </c>
      <c r="Z814" s="17">
        <f>data_survey!BN813</f>
        <v>2</v>
      </c>
      <c r="AA814" s="17">
        <f>data_survey!BP813</f>
        <v>1</v>
      </c>
      <c r="AB814" s="17">
        <f>data_survey!BQ813</f>
        <v>1</v>
      </c>
      <c r="AC814" s="17">
        <f>data_survey!BT813</f>
        <v>0</v>
      </c>
      <c r="AD814" s="17">
        <f>data_survey!CU813</f>
        <v>0</v>
      </c>
      <c r="AE814" s="17">
        <f>data_survey!CV813</f>
        <v>0</v>
      </c>
      <c r="AF814" s="17">
        <f>data_survey!CW813</f>
        <v>0</v>
      </c>
      <c r="AG814" s="17">
        <f>data_survey!CO813</f>
        <v>0</v>
      </c>
      <c r="AH814" s="17">
        <f>data_survey!DA813</f>
        <v>0</v>
      </c>
      <c r="AI814" s="17">
        <f>data_survey!DC813</f>
        <v>1</v>
      </c>
      <c r="AJ814" s="17">
        <f>data_survey!DQ813</f>
        <v>0</v>
      </c>
      <c r="AK814" s="17">
        <f>data_survey!DF813</f>
        <v>0</v>
      </c>
      <c r="AL814" s="17">
        <f>if(AK814=1, data_survey!DN813, 0)</f>
        <v>0</v>
      </c>
      <c r="AM814" s="17">
        <f>data_survey!CM813</f>
        <v>6</v>
      </c>
      <c r="AN814" s="17">
        <f>data_survey!DH813</f>
        <v>0</v>
      </c>
      <c r="AO814" s="17">
        <f>data_survey!DJ813</f>
        <v>0</v>
      </c>
      <c r="AP814" s="17">
        <f>data_survey!DL813</f>
        <v>0</v>
      </c>
      <c r="AQ814" s="17">
        <f>data_survey!BC813</f>
        <v>2</v>
      </c>
      <c r="AR814" s="17">
        <f>data_survey!BD813</f>
        <v>2</v>
      </c>
      <c r="AS814" s="17">
        <f>data_survey!BE813</f>
        <v>2</v>
      </c>
      <c r="AT814" s="17">
        <f>data_survey!BF813</f>
        <v>2</v>
      </c>
      <c r="AU814" s="17">
        <f>data_survey!BG813</f>
        <v>2</v>
      </c>
      <c r="AV814" s="17">
        <f>data_survey!BH813</f>
        <v>2</v>
      </c>
      <c r="AW814" s="17">
        <f>data_survey!BI813</f>
        <v>2</v>
      </c>
      <c r="AX814" s="17">
        <f>data_survey!AP813</f>
        <v>3</v>
      </c>
      <c r="AY814" s="17">
        <f>data_survey!AQ813</f>
        <v>2</v>
      </c>
      <c r="AZ814" s="17">
        <f>data_survey!AR813</f>
        <v>1</v>
      </c>
      <c r="BA814" s="17">
        <f>data_survey!AS813</f>
        <v>3</v>
      </c>
      <c r="BB814" s="17">
        <f>data_survey!AT813</f>
        <v>1</v>
      </c>
      <c r="BC814" s="17">
        <f>data_survey!AU813</f>
        <v>2</v>
      </c>
      <c r="BD814" s="17">
        <f>data_survey!AV813</f>
        <v>2</v>
      </c>
      <c r="BE814" s="17">
        <f>data_survey!AW813</f>
        <v>2</v>
      </c>
      <c r="BF814" s="17">
        <f>data_survey!AX813</f>
        <v>3</v>
      </c>
      <c r="BG814" s="17"/>
    </row>
    <row r="815">
      <c r="A815" s="17">
        <f>if(data_survey!C814="Nam", 0, 1)</f>
        <v>1</v>
      </c>
      <c r="B815" s="17">
        <f>IFERROR(__xludf.DUMMYFUNCTION("LET(
  t, LOWER(TRIM(data_survey!E814)),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15" s="17">
        <f>IFERROR(__xludf.DUMMYFUNCTION("LET(
  t, LOWER(TRIM(data_survey!G814)),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15" s="17">
        <f>IFERROR(__xludf.DUMMYFUNCTION("LET(
  text, LOWER(data_survey!I814),
  IFERROR(
    IFS(
      REGEXMATCH(text,""ở cùng gia đình|ở trọ cùng gia đình""), 0,
      REGEXMATCH(text,""thuê trọ""), 1,
      REGEXMATCH(text,""ở ktx""), 2,
      REGEXMATCH(text,""có nhà tại khu vực đang học|c"&amp;"ó nhà|ở riêng tại chung cư""), 3,
      REGEXMATCH(text,""ở nhà người quen""), 4
    ),
  -1)
)"),1.0)</f>
        <v>1</v>
      </c>
      <c r="E815" s="17">
        <f>IFERROR(__xludf.DUMMYFUNCTION("LET(
  t, LOWER(TRIM(data_survey!K814)),
  IFERROR(
    IFS(
      REGEXMATCH(t,""xuất\s*sắc""), 0,
      REGEXMATCH(t,""^giỏi$""), 1,
      REGEXMATCH(t,""^khá$""), 2,
      REGEXMATCH(t,""trung bình|bình thường|^4$""), 3,
      REGEXMATCH(t,""rớt""), 4,"&amp;"
      REGEXMATCH(t,""năm nhất|tân sinh viên|mới|chưa|không|sắp thi|chuẩn bị thi|kq|kết quả|chưa có|chưa biết""), 5,
      TRUE, 5
    ),
  5)
)"),3.0)</f>
        <v>3</v>
      </c>
      <c r="F815" s="17">
        <f>IFERROR(__xludf.DUMMYFUNCTION("LET(
  t, LOWER(TRIM(data_survey!M814)),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15" s="17">
        <f>if(data_survey!O814="Có", 1, 0)</f>
        <v>0</v>
      </c>
      <c r="H815" s="17">
        <f>if(data_survey!R814="", 0, data_survey!R814)</f>
        <v>0</v>
      </c>
      <c r="I815" s="17">
        <f>data_survey!W814</f>
        <v>0</v>
      </c>
      <c r="J815" s="17">
        <f>if(data_survey!AF814="Không áp lực", 0, if(data_survey!AF814="Có chút áp lực", 1, if(data_survey!AF814="Áp lực nhiều", 2, 3)))</f>
        <v>1</v>
      </c>
      <c r="K815" s="17">
        <f>SWITCH(data_survey!AG814,
 "Không ảnh hưởng",0,
 "Có chút ảnh hưởng",1,
 "Ảnh hưởng nhiều",2,
 "Ảnh hưởng rất nhiều",3)</f>
        <v>1</v>
      </c>
      <c r="L815" s="17">
        <f>SWITCH(data_survey!AD814,
 "Không",0,
 "Có một chút",1,
 "Rất lo lắng",2)</f>
        <v>1</v>
      </c>
      <c r="M815" s="17">
        <f>SWITCH(data_survey!AE814,
 "Không",0,
 "Có một chút",1,
 "Nhiều",2)</f>
        <v>1</v>
      </c>
      <c r="N815" s="17">
        <f>data_survey!BV814</f>
        <v>3</v>
      </c>
      <c r="O815" s="17">
        <f>SWITCH(data_survey!BY814,
 "Không",0,
 "Có",1,
 "Nhiều",2)</f>
        <v>0</v>
      </c>
      <c r="P815" s="17">
        <f>if(data_survey!BW814="Không", 0, 1)</f>
        <v>1</v>
      </c>
      <c r="Q815" s="17">
        <f>IF(OR(
ISNUMBER(SEARCH("cha",data_survey!BX814)),
ISNUMBER(SEARCH("mẹ",data_survey!BX814)),
ISNUMBER(SEARCH("ba mẹ",data_survey!BX814)),
ISNUMBER(SEARCH("bame",data_survey!BX814)),
ISNUMBER(SEARCH("gia đình",data_survey!BX814)),
ISNUMBER(SEARCH("chị",data_survey!BX814)),
ISNUMBER(SEARCH("anh",data_survey!BX814)),
ISNUMBER(SEARCH("ông bà",data_survey!BX814)),
ISNUMBER(SEARCH("giám hộ",data_survey!BX814))
),1,
IF(OR(
ISNUMBER(SEARCH("bản thân",data_survey!BX814)),
ISNUMBER(SEARCH("tự mình",data_survey!BX814)),
ISNUMBER(SEARCH("tự bản thân",data_survey!BX814)),
ISNUMBER(SEARCH("tiền đi làm",data_survey!BX814)),
ISNUMBER(SEARCH("nghiên cứu khoa học",data_survey!BX814)),
ISNUMBER(SEARCH("một nửa lo",data_survey!BX814))
),2,
IF(OR(
ISNUMBER(SEARCH("học bổng",data_survey!BX814)),
ISNUMBER(SEARCH("giảm học phí",data_survey!BX814)),
ISNUMBER(SEARCH("không cần HP",data_survey!BX814)),
ISNUMBER(SEARCH("sư phạm",data_survey!BX814))
),3,4)))</f>
        <v>1</v>
      </c>
      <c r="R815" s="17">
        <f>data_survey!AN814</f>
        <v>0</v>
      </c>
      <c r="S815" s="17">
        <f>data_survey!AJ814</f>
        <v>1</v>
      </c>
      <c r="T815" s="17">
        <f>data_survey!AJ814</f>
        <v>1</v>
      </c>
      <c r="U815" s="17">
        <f>data_survey!CI814</f>
        <v>1</v>
      </c>
      <c r="V815" s="17">
        <f>data_survey!CG814</f>
        <v>0</v>
      </c>
      <c r="W815" s="17">
        <f>data_survey!CE814</f>
        <v>1</v>
      </c>
      <c r="X815" s="17">
        <f>data_survey!CC814</f>
        <v>1</v>
      </c>
      <c r="Y815" s="17">
        <f>data_survey!CA814</f>
        <v>1</v>
      </c>
      <c r="Z815" s="17">
        <f>data_survey!BN814</f>
        <v>4</v>
      </c>
      <c r="AA815" s="17">
        <f>data_survey!BP814</f>
        <v>1</v>
      </c>
      <c r="AB815" s="17">
        <f>data_survey!BQ814</f>
        <v>4</v>
      </c>
      <c r="AC815" s="17">
        <f>data_survey!BT814</f>
        <v>1</v>
      </c>
      <c r="AD815" s="17">
        <f>data_survey!CU814</f>
        <v>0</v>
      </c>
      <c r="AE815" s="17">
        <f>data_survey!CV814</f>
        <v>1</v>
      </c>
      <c r="AF815" s="17">
        <f>data_survey!CW814</f>
        <v>0</v>
      </c>
      <c r="AG815" s="17">
        <f>data_survey!CO814</f>
        <v>1</v>
      </c>
      <c r="AH815" s="17">
        <f>data_survey!DA814</f>
        <v>1</v>
      </c>
      <c r="AI815" s="17">
        <f>data_survey!DC814</f>
        <v>0</v>
      </c>
      <c r="AJ815" s="17">
        <f>data_survey!DQ814</f>
        <v>1</v>
      </c>
      <c r="AK815" s="17">
        <f>data_survey!DF814</f>
        <v>0</v>
      </c>
      <c r="AL815" s="17">
        <f>if(AK815=1, data_survey!DN814, 0)</f>
        <v>0</v>
      </c>
      <c r="AM815" s="17">
        <f>data_survey!CM814</f>
        <v>6</v>
      </c>
      <c r="AN815" s="17">
        <f>data_survey!DH814</f>
        <v>1</v>
      </c>
      <c r="AO815" s="17">
        <f>data_survey!DJ814</f>
        <v>0</v>
      </c>
      <c r="AP815" s="17">
        <f>data_survey!DL814</f>
        <v>0</v>
      </c>
      <c r="AQ815" s="17">
        <f>data_survey!BC814</f>
        <v>2</v>
      </c>
      <c r="AR815" s="17">
        <f>data_survey!BD814</f>
        <v>2</v>
      </c>
      <c r="AS815" s="17">
        <f>data_survey!BE814</f>
        <v>3</v>
      </c>
      <c r="AT815" s="17">
        <f>data_survey!BF814</f>
        <v>2</v>
      </c>
      <c r="AU815" s="17">
        <f>data_survey!BG814</f>
        <v>3</v>
      </c>
      <c r="AV815" s="17">
        <f>data_survey!BH814</f>
        <v>2</v>
      </c>
      <c r="AW815" s="17">
        <f>data_survey!BI814</f>
        <v>2</v>
      </c>
      <c r="AX815" s="17">
        <f>data_survey!AP814</f>
        <v>2</v>
      </c>
      <c r="AY815" s="17">
        <f>data_survey!AQ814</f>
        <v>2</v>
      </c>
      <c r="AZ815" s="17">
        <f>data_survey!AR814</f>
        <v>2</v>
      </c>
      <c r="BA815" s="17">
        <f>data_survey!AS814</f>
        <v>2</v>
      </c>
      <c r="BB815" s="17">
        <f>data_survey!AT814</f>
        <v>2</v>
      </c>
      <c r="BC815" s="17">
        <f>data_survey!AU814</f>
        <v>3</v>
      </c>
      <c r="BD815" s="17">
        <f>data_survey!AV814</f>
        <v>2</v>
      </c>
      <c r="BE815" s="17">
        <f>data_survey!AW814</f>
        <v>3</v>
      </c>
      <c r="BF815" s="17">
        <f>data_survey!AX814</f>
        <v>3</v>
      </c>
      <c r="BG815" s="17"/>
    </row>
    <row r="816">
      <c r="A816" s="17">
        <f>if(data_survey!C815="Nam", 0, 1)</f>
        <v>0</v>
      </c>
      <c r="B816" s="17">
        <f>IFERROR(__xludf.DUMMYFUNCTION("LET(
  t, LOWER(TRIM(data_survey!E815)),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816" s="17">
        <f>IFERROR(__xludf.DUMMYFUNCTION("LET(
  t, LOWER(TRIM(data_survey!G815)),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816" s="17">
        <f>IFERROR(__xludf.DUMMYFUNCTION("LET(
  text, LOWER(data_survey!I815),
  IFERROR(
    IFS(
      REGEXMATCH(text,""ở cùng gia đình|ở trọ cùng gia đình""), 0,
      REGEXMATCH(text,""thuê trọ""), 1,
      REGEXMATCH(text,""ở ktx""), 2,
      REGEXMATCH(text,""có nhà tại khu vực đang học|c"&amp;"ó nhà|ở riêng tại chung cư""), 3,
      REGEXMATCH(text,""ở nhà người quen""), 4
    ),
  -1)
)"),0.0)</f>
        <v>0</v>
      </c>
      <c r="E816" s="17">
        <f>IFERROR(__xludf.DUMMYFUNCTION("LET(
  t, LOWER(TRIM(data_survey!K815)),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16" s="17">
        <f>IFERROR(__xludf.DUMMYFUNCTION("LET(
  t, LOWER(TRIM(data_survey!M815)),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16" s="17">
        <f>if(data_survey!O815="Có", 1, 0)</f>
        <v>1</v>
      </c>
      <c r="H816" s="17">
        <f>if(data_survey!R815="", 0, data_survey!R815)</f>
        <v>1</v>
      </c>
      <c r="I816" s="17">
        <f>data_survey!W815</f>
        <v>15</v>
      </c>
      <c r="J816" s="17">
        <f>if(data_survey!AF815="Không áp lực", 0, if(data_survey!AF815="Có chút áp lực", 1, if(data_survey!AF815="Áp lực nhiều", 2, 3)))</f>
        <v>1</v>
      </c>
      <c r="K816" s="17">
        <f>SWITCH(data_survey!AG815,
 "Không ảnh hưởng",0,
 "Có chút ảnh hưởng",1,
 "Ảnh hưởng nhiều",2,
 "Ảnh hưởng rất nhiều",3)</f>
        <v>1</v>
      </c>
      <c r="L816" s="17">
        <f>SWITCH(data_survey!AD815,
 "Không",0,
 "Có một chút",1,
 "Rất lo lắng",2)</f>
        <v>2</v>
      </c>
      <c r="M816" s="17">
        <f>SWITCH(data_survey!AE815,
 "Không",0,
 "Có một chút",1,
 "Nhiều",2)</f>
        <v>0</v>
      </c>
      <c r="N816" s="17">
        <f>data_survey!BV815</f>
        <v>3</v>
      </c>
      <c r="O816" s="17">
        <f>SWITCH(data_survey!BY815,
 "Không",0,
 "Có",1,
 "Nhiều",2)</f>
        <v>0</v>
      </c>
      <c r="P816" s="17">
        <f>if(data_survey!BW815="Không", 0, 1)</f>
        <v>0</v>
      </c>
      <c r="Q816" s="17">
        <f>IF(OR(
ISNUMBER(SEARCH("cha",data_survey!BX815)),
ISNUMBER(SEARCH("mẹ",data_survey!BX815)),
ISNUMBER(SEARCH("ba mẹ",data_survey!BX815)),
ISNUMBER(SEARCH("bame",data_survey!BX815)),
ISNUMBER(SEARCH("gia đình",data_survey!BX815)),
ISNUMBER(SEARCH("chị",data_survey!BX815)),
ISNUMBER(SEARCH("anh",data_survey!BX815)),
ISNUMBER(SEARCH("ông bà",data_survey!BX815)),
ISNUMBER(SEARCH("giám hộ",data_survey!BX815))
),1,
IF(OR(
ISNUMBER(SEARCH("bản thân",data_survey!BX815)),
ISNUMBER(SEARCH("tự mình",data_survey!BX815)),
ISNUMBER(SEARCH("tự bản thân",data_survey!BX815)),
ISNUMBER(SEARCH("tiền đi làm",data_survey!BX815)),
ISNUMBER(SEARCH("nghiên cứu khoa học",data_survey!BX815)),
ISNUMBER(SEARCH("một nửa lo",data_survey!BX815))
),2,
IF(OR(
ISNUMBER(SEARCH("học bổng",data_survey!BX815)),
ISNUMBER(SEARCH("giảm học phí",data_survey!BX815)),
ISNUMBER(SEARCH("không cần HP",data_survey!BX815)),
ISNUMBER(SEARCH("sư phạm",data_survey!BX815))
),3,4)))</f>
        <v>1</v>
      </c>
      <c r="R816" s="17">
        <f>data_survey!AN815</f>
        <v>2</v>
      </c>
      <c r="S816" s="17">
        <f>data_survey!AJ815</f>
        <v>0</v>
      </c>
      <c r="T816" s="17">
        <f>data_survey!AJ815</f>
        <v>0</v>
      </c>
      <c r="U816" s="17">
        <f>data_survey!CI815</f>
        <v>1</v>
      </c>
      <c r="V816" s="17">
        <f>data_survey!CG815</f>
        <v>1</v>
      </c>
      <c r="W816" s="17">
        <f>data_survey!CE815</f>
        <v>0</v>
      </c>
      <c r="X816" s="17">
        <f>data_survey!CC815</f>
        <v>0</v>
      </c>
      <c r="Y816" s="17">
        <f>data_survey!CA815</f>
        <v>1</v>
      </c>
      <c r="Z816" s="17">
        <f>data_survey!BN815</f>
        <v>1</v>
      </c>
      <c r="AA816" s="17">
        <f>data_survey!BP815</f>
        <v>0</v>
      </c>
      <c r="AB816" s="17">
        <f>data_survey!BQ815</f>
        <v>1</v>
      </c>
      <c r="AC816" s="17">
        <f>data_survey!BT815</f>
        <v>0</v>
      </c>
      <c r="AD816" s="17">
        <f>data_survey!CU815</f>
        <v>0</v>
      </c>
      <c r="AE816" s="17">
        <f>data_survey!CV815</f>
        <v>0</v>
      </c>
      <c r="AF816" s="17">
        <f>data_survey!CW815</f>
        <v>0</v>
      </c>
      <c r="AG816" s="17">
        <f>data_survey!CO815</f>
        <v>0</v>
      </c>
      <c r="AH816" s="17">
        <f>data_survey!DA815</f>
        <v>0</v>
      </c>
      <c r="AI816" s="17">
        <f>data_survey!DC815</f>
        <v>0</v>
      </c>
      <c r="AJ816" s="17">
        <f>data_survey!DQ815</f>
        <v>0</v>
      </c>
      <c r="AK816" s="17">
        <f>data_survey!DF815</f>
        <v>1</v>
      </c>
      <c r="AL816" s="17">
        <f>if(AK816=1, data_survey!DN815, 0)</f>
        <v>3.5</v>
      </c>
      <c r="AM816" s="17">
        <f>data_survey!CM815</f>
        <v>1.5</v>
      </c>
      <c r="AN816" s="17">
        <f>data_survey!DH815</f>
        <v>0</v>
      </c>
      <c r="AO816" s="17">
        <f>data_survey!DJ815</f>
        <v>1</v>
      </c>
      <c r="AP816" s="17">
        <f>data_survey!DL815</f>
        <v>0</v>
      </c>
      <c r="AQ816" s="17">
        <f>data_survey!BC815</f>
        <v>4</v>
      </c>
      <c r="AR816" s="17">
        <f>data_survey!BD815</f>
        <v>4</v>
      </c>
      <c r="AS816" s="17">
        <f>data_survey!BE815</f>
        <v>4</v>
      </c>
      <c r="AT816" s="17">
        <f>data_survey!BF815</f>
        <v>3</v>
      </c>
      <c r="AU816" s="17">
        <f>data_survey!BG815</f>
        <v>4</v>
      </c>
      <c r="AV816" s="17">
        <f>data_survey!BH815</f>
        <v>4</v>
      </c>
      <c r="AW816" s="17">
        <f>data_survey!BI815</f>
        <v>4</v>
      </c>
      <c r="AX816" s="17">
        <f>data_survey!AP815</f>
        <v>2</v>
      </c>
      <c r="AY816" s="17">
        <f>data_survey!AQ815</f>
        <v>3</v>
      </c>
      <c r="AZ816" s="17">
        <f>data_survey!AR815</f>
        <v>4</v>
      </c>
      <c r="BA816" s="17">
        <f>data_survey!AS815</f>
        <v>4</v>
      </c>
      <c r="BB816" s="17">
        <f>data_survey!AT815</f>
        <v>4</v>
      </c>
      <c r="BC816" s="17">
        <f>data_survey!AU815</f>
        <v>4</v>
      </c>
      <c r="BD816" s="17">
        <f>data_survey!AV815</f>
        <v>4</v>
      </c>
      <c r="BE816" s="17">
        <f>data_survey!AW815</f>
        <v>4</v>
      </c>
      <c r="BF816" s="17">
        <f>data_survey!AX815</f>
        <v>3</v>
      </c>
      <c r="BG816" s="17"/>
    </row>
    <row r="817">
      <c r="A817" s="17">
        <f>if(data_survey!C816="Nam", 0, 1)</f>
        <v>1</v>
      </c>
      <c r="B817" s="17">
        <f>IFERROR(__xludf.DUMMYFUNCTION("LET(
  t, LOWER(TRIM(data_survey!E816)),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17" s="17">
        <f>IFERROR(__xludf.DUMMYFUNCTION("LET(
  t, LOWER(TRIM(data_survey!G816)),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17" s="17">
        <f>IFERROR(__xludf.DUMMYFUNCTION("LET(
  text, LOWER(data_survey!I816),
  IFERROR(
    IFS(
      REGEXMATCH(text,""ở cùng gia đình|ở trọ cùng gia đình""), 0,
      REGEXMATCH(text,""thuê trọ""), 1,
      REGEXMATCH(text,""ở ktx""), 2,
      REGEXMATCH(text,""có nhà tại khu vực đang học|c"&amp;"ó nhà|ở riêng tại chung cư""), 3,
      REGEXMATCH(text,""ở nhà người quen""), 4
    ),
  -1)
)"),1.0)</f>
        <v>1</v>
      </c>
      <c r="E817" s="17">
        <f>IFERROR(__xludf.DUMMYFUNCTION("LET(
  t, LOWER(TRIM(data_survey!K816)),
  IFERROR(
    IFS(
      REGEXMATCH(t,""xuất\s*sắc""), 0,
      REGEXMATCH(t,""^giỏi$""), 1,
      REGEXMATCH(t,""^khá$""), 2,
      REGEXMATCH(t,""trung bình|bình thường|^4$""), 3,
      REGEXMATCH(t,""rớt""), 4,"&amp;"
      REGEXMATCH(t,""năm nhất|tân sinh viên|mới|chưa|không|sắp thi|chuẩn bị thi|kq|kết quả|chưa có|chưa biết""), 5,
      TRUE, 5
    ),
  5)
)"),4.0)</f>
        <v>4</v>
      </c>
      <c r="F817" s="17">
        <f>IFERROR(__xludf.DUMMYFUNCTION("LET(
  t, LOWER(TRIM(data_survey!M816)),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17" s="17">
        <f>if(data_survey!O816="Có", 1, 0)</f>
        <v>0</v>
      </c>
      <c r="H817" s="17">
        <f>if(data_survey!R816="", 0, data_survey!R816)</f>
        <v>0</v>
      </c>
      <c r="I817" s="17">
        <f>data_survey!W816</f>
        <v>0</v>
      </c>
      <c r="J817" s="17">
        <f>if(data_survey!AF816="Không áp lực", 0, if(data_survey!AF816="Có chút áp lực", 1, if(data_survey!AF816="Áp lực nhiều", 2, 3)))</f>
        <v>2</v>
      </c>
      <c r="K817" s="17">
        <f>SWITCH(data_survey!AG816,
 "Không ảnh hưởng",0,
 "Có chút ảnh hưởng",1,
 "Ảnh hưởng nhiều",2,
 "Ảnh hưởng rất nhiều",3)</f>
        <v>2</v>
      </c>
      <c r="L817" s="17">
        <f>SWITCH(data_survey!AD816,
 "Không",0,
 "Có một chút",1,
 "Rất lo lắng",2)</f>
        <v>2</v>
      </c>
      <c r="M817" s="17">
        <f>SWITCH(data_survey!AE816,
 "Không",0,
 "Có một chút",1,
 "Nhiều",2)</f>
        <v>0</v>
      </c>
      <c r="N817" s="17">
        <f>data_survey!BV816</f>
        <v>3</v>
      </c>
      <c r="O817" s="17">
        <f>SWITCH(data_survey!BY816,
 "Không",0,
 "Có",1,
 "Nhiều",2)</f>
        <v>0</v>
      </c>
      <c r="P817" s="17">
        <f>if(data_survey!BW816="Không", 0, 1)</f>
        <v>0</v>
      </c>
      <c r="Q817" s="17">
        <f>IF(OR(
ISNUMBER(SEARCH("cha",data_survey!BX816)),
ISNUMBER(SEARCH("mẹ",data_survey!BX816)),
ISNUMBER(SEARCH("ba mẹ",data_survey!BX816)),
ISNUMBER(SEARCH("bame",data_survey!BX816)),
ISNUMBER(SEARCH("gia đình",data_survey!BX816)),
ISNUMBER(SEARCH("chị",data_survey!BX816)),
ISNUMBER(SEARCH("anh",data_survey!BX816)),
ISNUMBER(SEARCH("ông bà",data_survey!BX816)),
ISNUMBER(SEARCH("giám hộ",data_survey!BX816))
),1,
IF(OR(
ISNUMBER(SEARCH("bản thân",data_survey!BX816)),
ISNUMBER(SEARCH("tự mình",data_survey!BX816)),
ISNUMBER(SEARCH("tự bản thân",data_survey!BX816)),
ISNUMBER(SEARCH("tiền đi làm",data_survey!BX816)),
ISNUMBER(SEARCH("nghiên cứu khoa học",data_survey!BX816)),
ISNUMBER(SEARCH("một nửa lo",data_survey!BX816))
),2,
IF(OR(
ISNUMBER(SEARCH("học bổng",data_survey!BX816)),
ISNUMBER(SEARCH("giảm học phí",data_survey!BX816)),
ISNUMBER(SEARCH("không cần HP",data_survey!BX816)),
ISNUMBER(SEARCH("sư phạm",data_survey!BX816))
),3,4)))</f>
        <v>1</v>
      </c>
      <c r="R817" s="17">
        <f>data_survey!AN816</f>
        <v>0</v>
      </c>
      <c r="S817" s="17">
        <f>data_survey!AJ816</f>
        <v>0</v>
      </c>
      <c r="T817" s="17">
        <f>data_survey!AJ816</f>
        <v>0</v>
      </c>
      <c r="U817" s="17">
        <f>data_survey!CI816</f>
        <v>1</v>
      </c>
      <c r="V817" s="17">
        <f>data_survey!CG816</f>
        <v>1</v>
      </c>
      <c r="W817" s="17">
        <f>data_survey!CE816</f>
        <v>2</v>
      </c>
      <c r="X817" s="17">
        <f>data_survey!CC816</f>
        <v>2</v>
      </c>
      <c r="Y817" s="17">
        <f>data_survey!CA816</f>
        <v>1</v>
      </c>
      <c r="Z817" s="17">
        <f>data_survey!BN816</f>
        <v>5</v>
      </c>
      <c r="AA817" s="17">
        <f>data_survey!BP816</f>
        <v>0</v>
      </c>
      <c r="AB817" s="17">
        <f>data_survey!BQ816</f>
        <v>2</v>
      </c>
      <c r="AC817" s="17">
        <f>data_survey!BT816</f>
        <v>0</v>
      </c>
      <c r="AD817" s="17">
        <f>data_survey!CU816</f>
        <v>0</v>
      </c>
      <c r="AE817" s="17">
        <f>data_survey!CV816</f>
        <v>0</v>
      </c>
      <c r="AF817" s="17">
        <f>data_survey!CW816</f>
        <v>0</v>
      </c>
      <c r="AG817" s="17">
        <f>data_survey!CO816</f>
        <v>0</v>
      </c>
      <c r="AH817" s="17">
        <f>data_survey!DA816</f>
        <v>0</v>
      </c>
      <c r="AI817" s="17">
        <f>data_survey!DC816</f>
        <v>0</v>
      </c>
      <c r="AJ817" s="17">
        <f>data_survey!DQ816</f>
        <v>0</v>
      </c>
      <c r="AK817" s="17">
        <f>data_survey!DF816</f>
        <v>1</v>
      </c>
      <c r="AL817" s="17">
        <f>if(AK817=1, data_survey!DN816, 0)</f>
        <v>2.5</v>
      </c>
      <c r="AM817" s="17">
        <f>data_survey!CM816</f>
        <v>3.5</v>
      </c>
      <c r="AN817" s="17">
        <f>data_survey!DH816</f>
        <v>0</v>
      </c>
      <c r="AO817" s="17">
        <f>data_survey!DJ816</f>
        <v>0</v>
      </c>
      <c r="AP817" s="17">
        <f>data_survey!DL816</f>
        <v>0</v>
      </c>
      <c r="AQ817" s="17">
        <f>data_survey!BC816</f>
        <v>2</v>
      </c>
      <c r="AR817" s="17">
        <f>data_survey!BD816</f>
        <v>3</v>
      </c>
      <c r="AS817" s="17">
        <f>data_survey!BE816</f>
        <v>4</v>
      </c>
      <c r="AT817" s="17">
        <f>data_survey!BF816</f>
        <v>3</v>
      </c>
      <c r="AU817" s="17">
        <f>data_survey!BG816</f>
        <v>4</v>
      </c>
      <c r="AV817" s="17">
        <f>data_survey!BH816</f>
        <v>1</v>
      </c>
      <c r="AW817" s="17">
        <f>data_survey!BI816</f>
        <v>2</v>
      </c>
      <c r="AX817" s="17">
        <f>data_survey!AP816</f>
        <v>3</v>
      </c>
      <c r="AY817" s="17">
        <f>data_survey!AQ816</f>
        <v>3</v>
      </c>
      <c r="AZ817" s="17">
        <f>data_survey!AR816</f>
        <v>3</v>
      </c>
      <c r="BA817" s="17">
        <f>data_survey!AS816</f>
        <v>3</v>
      </c>
      <c r="BB817" s="17">
        <f>data_survey!AT816</f>
        <v>3</v>
      </c>
      <c r="BC817" s="17">
        <f>data_survey!AU816</f>
        <v>4</v>
      </c>
      <c r="BD817" s="17">
        <f>data_survey!AV816</f>
        <v>4</v>
      </c>
      <c r="BE817" s="17">
        <f>data_survey!AW816</f>
        <v>2</v>
      </c>
      <c r="BF817" s="17">
        <f>data_survey!AX816</f>
        <v>1</v>
      </c>
      <c r="BG817" s="17"/>
    </row>
    <row r="818">
      <c r="A818" s="17">
        <f>if(data_survey!C817="Nam", 0, 1)</f>
        <v>1</v>
      </c>
      <c r="B818" s="17">
        <f>IFERROR(__xludf.DUMMYFUNCTION("LET(
  t, LOWER(TRIM(data_survey!E817)),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18" s="17">
        <f>IFERROR(__xludf.DUMMYFUNCTION("LET(
  t, LOWER(TRIM(data_survey!G817)),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18" s="17">
        <f>IFERROR(__xludf.DUMMYFUNCTION("LET(
  text, LOWER(data_survey!I817),
  IFERROR(
    IFS(
      REGEXMATCH(text,""ở cùng gia đình|ở trọ cùng gia đình""), 0,
      REGEXMATCH(text,""thuê trọ""), 1,
      REGEXMATCH(text,""ở ktx""), 2,
      REGEXMATCH(text,""có nhà tại khu vực đang học|c"&amp;"ó nhà|ở riêng tại chung cư""), 3,
      REGEXMATCH(text,""ở nhà người quen""), 4
    ),
  -1)
)"),0.0)</f>
        <v>0</v>
      </c>
      <c r="E818" s="17">
        <f>IFERROR(__xludf.DUMMYFUNCTION("LET(
  t, LOWER(TRIM(data_survey!K817)),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18" s="17">
        <f>IFERROR(__xludf.DUMMYFUNCTION("LET(
  t, LOWER(TRIM(data_survey!M817)),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18" s="17">
        <f>if(data_survey!O817="Có", 1, 0)</f>
        <v>0</v>
      </c>
      <c r="H818" s="17">
        <f>if(data_survey!R817="", 0, data_survey!R817)</f>
        <v>0</v>
      </c>
      <c r="I818" s="17">
        <f>data_survey!W817</f>
        <v>0</v>
      </c>
      <c r="J818" s="17">
        <f>if(data_survey!AF817="Không áp lực", 0, if(data_survey!AF817="Có chút áp lực", 1, if(data_survey!AF817="Áp lực nhiều", 2, 3)))</f>
        <v>0</v>
      </c>
      <c r="K818" s="17">
        <f>SWITCH(data_survey!AG817,
 "Không ảnh hưởng",0,
 "Có chút ảnh hưởng",1,
 "Ảnh hưởng nhiều",2,
 "Ảnh hưởng rất nhiều",3)</f>
        <v>0</v>
      </c>
      <c r="L818" s="17">
        <f>SWITCH(data_survey!AD817,
 "Không",0,
 "Có một chút",1,
 "Rất lo lắng",2)</f>
        <v>2</v>
      </c>
      <c r="M818" s="17">
        <f>SWITCH(data_survey!AE817,
 "Không",0,
 "Có một chút",1,
 "Nhiều",2)</f>
        <v>0</v>
      </c>
      <c r="N818" s="17">
        <f>data_survey!BV817</f>
        <v>4</v>
      </c>
      <c r="O818" s="17">
        <f>SWITCH(data_survey!BY817,
 "Không",0,
 "Có",1,
 "Nhiều",2)</f>
        <v>0</v>
      </c>
      <c r="P818" s="17">
        <f>if(data_survey!BW817="Không", 0, 1)</f>
        <v>0</v>
      </c>
      <c r="Q818" s="17">
        <f>IF(OR(
ISNUMBER(SEARCH("cha",data_survey!BX817)),
ISNUMBER(SEARCH("mẹ",data_survey!BX817)),
ISNUMBER(SEARCH("ba mẹ",data_survey!BX817)),
ISNUMBER(SEARCH("bame",data_survey!BX817)),
ISNUMBER(SEARCH("gia đình",data_survey!BX817)),
ISNUMBER(SEARCH("chị",data_survey!BX817)),
ISNUMBER(SEARCH("anh",data_survey!BX817)),
ISNUMBER(SEARCH("ông bà",data_survey!BX817)),
ISNUMBER(SEARCH("giám hộ",data_survey!BX817))
),1,
IF(OR(
ISNUMBER(SEARCH("bản thân",data_survey!BX817)),
ISNUMBER(SEARCH("tự mình",data_survey!BX817)),
ISNUMBER(SEARCH("tự bản thân",data_survey!BX817)),
ISNUMBER(SEARCH("tiền đi làm",data_survey!BX817)),
ISNUMBER(SEARCH("nghiên cứu khoa học",data_survey!BX817)),
ISNUMBER(SEARCH("một nửa lo",data_survey!BX817))
),2,
IF(OR(
ISNUMBER(SEARCH("học bổng",data_survey!BX817)),
ISNUMBER(SEARCH("giảm học phí",data_survey!BX817)),
ISNUMBER(SEARCH("không cần HP",data_survey!BX817)),
ISNUMBER(SEARCH("sư phạm",data_survey!BX817))
),3,4)))</f>
        <v>1</v>
      </c>
      <c r="R818" s="17">
        <f>data_survey!AN817</f>
        <v>0</v>
      </c>
      <c r="S818" s="17">
        <f>data_survey!AJ817</f>
        <v>0</v>
      </c>
      <c r="T818" s="17">
        <f>data_survey!AJ817</f>
        <v>0</v>
      </c>
      <c r="U818" s="17">
        <f>data_survey!CI817</f>
        <v>1</v>
      </c>
      <c r="V818" s="17">
        <f>data_survey!CG817</f>
        <v>0</v>
      </c>
      <c r="W818" s="17">
        <f>data_survey!CE817</f>
        <v>0</v>
      </c>
      <c r="X818" s="17">
        <f>data_survey!CC817</f>
        <v>1</v>
      </c>
      <c r="Y818" s="17">
        <f>data_survey!CA817</f>
        <v>0</v>
      </c>
      <c r="Z818" s="17">
        <f>data_survey!BN817</f>
        <v>4</v>
      </c>
      <c r="AA818" s="17">
        <f>data_survey!BP817</f>
        <v>0</v>
      </c>
      <c r="AB818" s="17">
        <f>data_survey!BQ817</f>
        <v>3</v>
      </c>
      <c r="AC818" s="17">
        <f>data_survey!BT817</f>
        <v>1</v>
      </c>
      <c r="AD818" s="17">
        <f>data_survey!CU817</f>
        <v>0</v>
      </c>
      <c r="AE818" s="17">
        <f>data_survey!CV817</f>
        <v>1</v>
      </c>
      <c r="AF818" s="17">
        <f>data_survey!CW817</f>
        <v>0</v>
      </c>
      <c r="AG818" s="17">
        <f>data_survey!CO817</f>
        <v>0</v>
      </c>
      <c r="AH818" s="17">
        <f>data_survey!DA817</f>
        <v>0</v>
      </c>
      <c r="AI818" s="17">
        <f>data_survey!DC817</f>
        <v>0</v>
      </c>
      <c r="AJ818" s="17">
        <f>data_survey!DQ817</f>
        <v>0</v>
      </c>
      <c r="AK818" s="17">
        <f>data_survey!DF817</f>
        <v>0</v>
      </c>
      <c r="AL818" s="17">
        <f>if(AK818=1, data_survey!DN817, 0)</f>
        <v>0</v>
      </c>
      <c r="AM818" s="17">
        <f>data_survey!CM817</f>
        <v>6</v>
      </c>
      <c r="AN818" s="17">
        <f>data_survey!DH817</f>
        <v>0</v>
      </c>
      <c r="AO818" s="17">
        <f>data_survey!DJ817</f>
        <v>0</v>
      </c>
      <c r="AP818" s="17">
        <f>data_survey!DL817</f>
        <v>0</v>
      </c>
      <c r="AQ818" s="17">
        <f>data_survey!BC817</f>
        <v>1</v>
      </c>
      <c r="AR818" s="17">
        <f>data_survey!BD817</f>
        <v>1</v>
      </c>
      <c r="AS818" s="17">
        <f>data_survey!BE817</f>
        <v>1</v>
      </c>
      <c r="AT818" s="17">
        <f>data_survey!BF817</f>
        <v>1</v>
      </c>
      <c r="AU818" s="17">
        <f>data_survey!BG817</f>
        <v>1</v>
      </c>
      <c r="AV818" s="17">
        <f>data_survey!BH817</f>
        <v>1</v>
      </c>
      <c r="AW818" s="17">
        <f>data_survey!BI817</f>
        <v>1</v>
      </c>
      <c r="AX818" s="17">
        <f>data_survey!AP817</f>
        <v>1</v>
      </c>
      <c r="AY818" s="17">
        <f>data_survey!AQ817</f>
        <v>1</v>
      </c>
      <c r="AZ818" s="17">
        <f>data_survey!AR817</f>
        <v>1</v>
      </c>
      <c r="BA818" s="17">
        <f>data_survey!AS817</f>
        <v>1</v>
      </c>
      <c r="BB818" s="17">
        <f>data_survey!AT817</f>
        <v>1</v>
      </c>
      <c r="BC818" s="17">
        <f>data_survey!AU817</f>
        <v>1</v>
      </c>
      <c r="BD818" s="17">
        <f>data_survey!AV817</f>
        <v>1</v>
      </c>
      <c r="BE818" s="17">
        <f>data_survey!AW817</f>
        <v>1</v>
      </c>
      <c r="BF818" s="17">
        <f>data_survey!AX817</f>
        <v>1</v>
      </c>
      <c r="BG818" s="17"/>
    </row>
    <row r="819">
      <c r="A819" s="17">
        <f>if(data_survey!C818="Nam", 0, 1)</f>
        <v>1</v>
      </c>
      <c r="B819" s="17">
        <f>IFERROR(__xludf.DUMMYFUNCTION("LET(
  t, LOWER(TRIM(data_survey!E818)),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819" s="17">
        <f>IFERROR(__xludf.DUMMYFUNCTION("LET(
  t, LOWER(TRIM(data_survey!G818)),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19" s="17">
        <f>IFERROR(__xludf.DUMMYFUNCTION("LET(
  text, LOWER(data_survey!I818),
  IFERROR(
    IFS(
      REGEXMATCH(text,""ở cùng gia đình|ở trọ cùng gia đình""), 0,
      REGEXMATCH(text,""thuê trọ""), 1,
      REGEXMATCH(text,""ở ktx""), 2,
      REGEXMATCH(text,""có nhà tại khu vực đang học|c"&amp;"ó nhà|ở riêng tại chung cư""), 3,
      REGEXMATCH(text,""ở nhà người quen""), 4
    ),
  -1)
)"),1.0)</f>
        <v>1</v>
      </c>
      <c r="E819" s="17">
        <f>IFERROR(__xludf.DUMMYFUNCTION("LET(
  t, LOWER(TRIM(data_survey!K818)),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19" s="17">
        <f>IFERROR(__xludf.DUMMYFUNCTION("LET(
  t, LOWER(TRIM(data_survey!M818)),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19" s="17">
        <f>if(data_survey!O818="Có", 1, 0)</f>
        <v>0</v>
      </c>
      <c r="H819" s="17">
        <f>if(data_survey!R818="", 0, data_survey!R818)</f>
        <v>0</v>
      </c>
      <c r="I819" s="17">
        <f>data_survey!W818</f>
        <v>0</v>
      </c>
      <c r="J819" s="17">
        <f>if(data_survey!AF818="Không áp lực", 0, if(data_survey!AF818="Có chút áp lực", 1, if(data_survey!AF818="Áp lực nhiều", 2, 3)))</f>
        <v>1</v>
      </c>
      <c r="K819" s="17">
        <f>SWITCH(data_survey!AG818,
 "Không ảnh hưởng",0,
 "Có chút ảnh hưởng",1,
 "Ảnh hưởng nhiều",2,
 "Ảnh hưởng rất nhiều",3)</f>
        <v>1</v>
      </c>
      <c r="L819" s="17">
        <f>SWITCH(data_survey!AD818,
 "Không",0,
 "Có một chút",1,
 "Rất lo lắng",2)</f>
        <v>1</v>
      </c>
      <c r="M819" s="17">
        <f>SWITCH(data_survey!AE818,
 "Không",0,
 "Có một chút",1,
 "Nhiều",2)</f>
        <v>0</v>
      </c>
      <c r="N819" s="17">
        <f>data_survey!BV818</f>
        <v>3</v>
      </c>
      <c r="O819" s="17">
        <f>SWITCH(data_survey!BY818,
 "Không",0,
 "Có",1,
 "Nhiều",2)</f>
        <v>1</v>
      </c>
      <c r="P819" s="17">
        <f>if(data_survey!BW818="Không", 0, 1)</f>
        <v>1</v>
      </c>
      <c r="Q819" s="17">
        <f>IF(OR(
ISNUMBER(SEARCH("cha",data_survey!BX818)),
ISNUMBER(SEARCH("mẹ",data_survey!BX818)),
ISNUMBER(SEARCH("ba mẹ",data_survey!BX818)),
ISNUMBER(SEARCH("bame",data_survey!BX818)),
ISNUMBER(SEARCH("gia đình",data_survey!BX818)),
ISNUMBER(SEARCH("chị",data_survey!BX818)),
ISNUMBER(SEARCH("anh",data_survey!BX818)),
ISNUMBER(SEARCH("ông bà",data_survey!BX818)),
ISNUMBER(SEARCH("giám hộ",data_survey!BX818))
),1,
IF(OR(
ISNUMBER(SEARCH("bản thân",data_survey!BX818)),
ISNUMBER(SEARCH("tự mình",data_survey!BX818)),
ISNUMBER(SEARCH("tự bản thân",data_survey!BX818)),
ISNUMBER(SEARCH("tiền đi làm",data_survey!BX818)),
ISNUMBER(SEARCH("nghiên cứu khoa học",data_survey!BX818)),
ISNUMBER(SEARCH("một nửa lo",data_survey!BX818))
),2,
IF(OR(
ISNUMBER(SEARCH("học bổng",data_survey!BX818)),
ISNUMBER(SEARCH("giảm học phí",data_survey!BX818)),
ISNUMBER(SEARCH("không cần HP",data_survey!BX818)),
ISNUMBER(SEARCH("sư phạm",data_survey!BX818))
),3,4)))</f>
        <v>1</v>
      </c>
      <c r="R819" s="17">
        <f>data_survey!AN818</f>
        <v>1</v>
      </c>
      <c r="S819" s="17">
        <f>data_survey!AJ818</f>
        <v>1</v>
      </c>
      <c r="T819" s="17">
        <f>data_survey!AJ818</f>
        <v>1</v>
      </c>
      <c r="U819" s="17">
        <f>data_survey!CI818</f>
        <v>2</v>
      </c>
      <c r="V819" s="17">
        <f>data_survey!CG818</f>
        <v>1</v>
      </c>
      <c r="W819" s="17">
        <f>data_survey!CE818</f>
        <v>1</v>
      </c>
      <c r="X819" s="17">
        <f>data_survey!CC818</f>
        <v>1</v>
      </c>
      <c r="Y819" s="17">
        <f>data_survey!CA818</f>
        <v>1</v>
      </c>
      <c r="Z819" s="17">
        <f>data_survey!BN818</f>
        <v>2</v>
      </c>
      <c r="AA819" s="17">
        <f>data_survey!BP818</f>
        <v>0</v>
      </c>
      <c r="AB819" s="17">
        <f>data_survey!BQ818</f>
        <v>6</v>
      </c>
      <c r="AC819" s="17">
        <f>data_survey!BT818</f>
        <v>0</v>
      </c>
      <c r="AD819" s="17">
        <f>data_survey!CU818</f>
        <v>1</v>
      </c>
      <c r="AE819" s="17">
        <f>data_survey!CV818</f>
        <v>1</v>
      </c>
      <c r="AF819" s="17">
        <f>data_survey!CW818</f>
        <v>0</v>
      </c>
      <c r="AG819" s="17">
        <f>data_survey!CO818</f>
        <v>1</v>
      </c>
      <c r="AH819" s="17">
        <f>data_survey!DA818</f>
        <v>0</v>
      </c>
      <c r="AI819" s="17">
        <f>data_survey!DC818</f>
        <v>0</v>
      </c>
      <c r="AJ819" s="17">
        <f>data_survey!DQ818</f>
        <v>0</v>
      </c>
      <c r="AK819" s="17">
        <f>data_survey!DF818</f>
        <v>1</v>
      </c>
      <c r="AL819" s="17">
        <f>if(AK819=1, data_survey!DN818, 0)</f>
        <v>1.5</v>
      </c>
      <c r="AM819" s="17">
        <f>data_survey!CM818</f>
        <v>1.5</v>
      </c>
      <c r="AN819" s="17">
        <f>data_survey!DH818</f>
        <v>0</v>
      </c>
      <c r="AO819" s="17">
        <f>data_survey!DJ818</f>
        <v>0</v>
      </c>
      <c r="AP819" s="17">
        <f>data_survey!DL818</f>
        <v>0</v>
      </c>
      <c r="AQ819" s="17">
        <f>data_survey!BC818</f>
        <v>3</v>
      </c>
      <c r="AR819" s="17">
        <f>data_survey!BD818</f>
        <v>3</v>
      </c>
      <c r="AS819" s="17">
        <f>data_survey!BE818</f>
        <v>4</v>
      </c>
      <c r="AT819" s="17">
        <f>data_survey!BF818</f>
        <v>3</v>
      </c>
      <c r="AU819" s="17">
        <f>data_survey!BG818</f>
        <v>1</v>
      </c>
      <c r="AV819" s="17">
        <f>data_survey!BH818</f>
        <v>1</v>
      </c>
      <c r="AW819" s="17">
        <f>data_survey!BI818</f>
        <v>1</v>
      </c>
      <c r="AX819" s="17">
        <f>data_survey!AP818</f>
        <v>4</v>
      </c>
      <c r="AY819" s="17">
        <f>data_survey!AQ818</f>
        <v>2</v>
      </c>
      <c r="AZ819" s="17">
        <f>data_survey!AR818</f>
        <v>2</v>
      </c>
      <c r="BA819" s="17">
        <f>data_survey!AS818</f>
        <v>2</v>
      </c>
      <c r="BB819" s="17">
        <f>data_survey!AT818</f>
        <v>2</v>
      </c>
      <c r="BC819" s="17">
        <f>data_survey!AU818</f>
        <v>1</v>
      </c>
      <c r="BD819" s="17">
        <f>data_survey!AV818</f>
        <v>1</v>
      </c>
      <c r="BE819" s="17">
        <f>data_survey!AW818</f>
        <v>1</v>
      </c>
      <c r="BF819" s="17">
        <f>data_survey!AX818</f>
        <v>1</v>
      </c>
      <c r="BG819" s="17"/>
    </row>
    <row r="820">
      <c r="A820" s="17">
        <f>if(data_survey!C819="Nam", 0, 1)</f>
        <v>0</v>
      </c>
      <c r="B820" s="17">
        <f>IFERROR(__xludf.DUMMYFUNCTION("LET(
  t, LOWER(TRIM(data_survey!E819)),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20" s="17">
        <f>IFERROR(__xludf.DUMMYFUNCTION("LET(
  t, LOWER(TRIM(data_survey!G819)),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20" s="17">
        <f>IFERROR(__xludf.DUMMYFUNCTION("LET(
  text, LOWER(data_survey!I819),
  IFERROR(
    IFS(
      REGEXMATCH(text,""ở cùng gia đình|ở trọ cùng gia đình""), 0,
      REGEXMATCH(text,""thuê trọ""), 1,
      REGEXMATCH(text,""ở ktx""), 2,
      REGEXMATCH(text,""có nhà tại khu vực đang học|c"&amp;"ó nhà|ở riêng tại chung cư""), 3,
      REGEXMATCH(text,""ở nhà người quen""), 4
    ),
  -1)
)"),1.0)</f>
        <v>1</v>
      </c>
      <c r="E820" s="17">
        <f>IFERROR(__xludf.DUMMYFUNCTION("LET(
  t, LOWER(TRIM(data_survey!K819)),
  IFERROR(
    IFS(
      REGEXMATCH(t,""xuất\s*sắc""), 0,
      REGEXMATCH(t,""^giỏi$""), 1,
      REGEXMATCH(t,""^khá$""), 2,
      REGEXMATCH(t,""trung bình|bình thường|^4$""), 3,
      REGEXMATCH(t,""rớt""), 4,"&amp;"
      REGEXMATCH(t,""năm nhất|tân sinh viên|mới|chưa|không|sắp thi|chuẩn bị thi|kq|kết quả|chưa có|chưa biết""), 5,
      TRUE, 5
    ),
  5)
)"),1.0)</f>
        <v>1</v>
      </c>
      <c r="F820" s="17">
        <f>IFERROR(__xludf.DUMMYFUNCTION("LET(
  t, LOWER(TRIM(data_survey!M819)),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20" s="17">
        <f>if(data_survey!O819="Có", 1, 0)</f>
        <v>1</v>
      </c>
      <c r="H820" s="17">
        <f>if(data_survey!R819="", 0, data_survey!R819)</f>
        <v>2</v>
      </c>
      <c r="I820" s="17">
        <f>data_survey!W819</f>
        <v>20</v>
      </c>
      <c r="J820" s="17">
        <f>if(data_survey!AF819="Không áp lực", 0, if(data_survey!AF819="Có chút áp lực", 1, if(data_survey!AF819="Áp lực nhiều", 2, 3)))</f>
        <v>3</v>
      </c>
      <c r="K820" s="17">
        <f>SWITCH(data_survey!AG819,
 "Không ảnh hưởng",0,
 "Có chút ảnh hưởng",1,
 "Ảnh hưởng nhiều",2,
 "Ảnh hưởng rất nhiều",3)</f>
        <v>3</v>
      </c>
      <c r="L820" s="17">
        <f>SWITCH(data_survey!AD819,
 "Không",0,
 "Có một chút",1,
 "Rất lo lắng",2)</f>
        <v>2</v>
      </c>
      <c r="M820" s="17">
        <f>SWITCH(data_survey!AE819,
 "Không",0,
 "Có một chút",1,
 "Nhiều",2)</f>
        <v>2</v>
      </c>
      <c r="N820" s="17">
        <f>data_survey!BV819</f>
        <v>1</v>
      </c>
      <c r="O820" s="17">
        <f>SWITCH(data_survey!BY819,
 "Không",0,
 "Có",1,
 "Nhiều",2)</f>
        <v>1</v>
      </c>
      <c r="P820" s="17">
        <f>if(data_survey!BW819="Không", 0, 1)</f>
        <v>1</v>
      </c>
      <c r="Q820" s="17">
        <f>IF(OR(
ISNUMBER(SEARCH("cha",data_survey!BX819)),
ISNUMBER(SEARCH("mẹ",data_survey!BX819)),
ISNUMBER(SEARCH("ba mẹ",data_survey!BX819)),
ISNUMBER(SEARCH("bame",data_survey!BX819)),
ISNUMBER(SEARCH("gia đình",data_survey!BX819)),
ISNUMBER(SEARCH("chị",data_survey!BX819)),
ISNUMBER(SEARCH("anh",data_survey!BX819)),
ISNUMBER(SEARCH("ông bà",data_survey!BX819)),
ISNUMBER(SEARCH("giám hộ",data_survey!BX819))
),1,
IF(OR(
ISNUMBER(SEARCH("bản thân",data_survey!BX819)),
ISNUMBER(SEARCH("tự mình",data_survey!BX819)),
ISNUMBER(SEARCH("tự bản thân",data_survey!BX819)),
ISNUMBER(SEARCH("tiền đi làm",data_survey!BX819)),
ISNUMBER(SEARCH("nghiên cứu khoa học",data_survey!BX819)),
ISNUMBER(SEARCH("một nửa lo",data_survey!BX819))
),2,
IF(OR(
ISNUMBER(SEARCH("học bổng",data_survey!BX819)),
ISNUMBER(SEARCH("giảm học phí",data_survey!BX819)),
ISNUMBER(SEARCH("không cần HP",data_survey!BX819)),
ISNUMBER(SEARCH("sư phạm",data_survey!BX819))
),3,4)))</f>
        <v>1</v>
      </c>
      <c r="R820" s="17">
        <f>data_survey!AN819</f>
        <v>1</v>
      </c>
      <c r="S820" s="17">
        <f>data_survey!AJ819</f>
        <v>4</v>
      </c>
      <c r="T820" s="17">
        <f>data_survey!AJ819</f>
        <v>4</v>
      </c>
      <c r="U820" s="17">
        <f>data_survey!CI819</f>
        <v>2</v>
      </c>
      <c r="V820" s="17">
        <f>data_survey!CG819</f>
        <v>2</v>
      </c>
      <c r="W820" s="17">
        <f>data_survey!CE819</f>
        <v>2</v>
      </c>
      <c r="X820" s="17">
        <f>data_survey!CC819</f>
        <v>2</v>
      </c>
      <c r="Y820" s="17">
        <f>data_survey!CA819</f>
        <v>2</v>
      </c>
      <c r="Z820" s="17">
        <f>data_survey!BN819</f>
        <v>5</v>
      </c>
      <c r="AA820" s="17">
        <f>data_survey!BP819</f>
        <v>0</v>
      </c>
      <c r="AB820" s="17">
        <f>data_survey!BQ819</f>
        <v>4</v>
      </c>
      <c r="AC820" s="17">
        <f>data_survey!BT819</f>
        <v>1</v>
      </c>
      <c r="AD820" s="17">
        <f>data_survey!CU819</f>
        <v>0</v>
      </c>
      <c r="AE820" s="17">
        <f>data_survey!CV819</f>
        <v>1</v>
      </c>
      <c r="AF820" s="17">
        <f>data_survey!CW819</f>
        <v>0</v>
      </c>
      <c r="AG820" s="17">
        <f>data_survey!CO819</f>
        <v>1</v>
      </c>
      <c r="AH820" s="17">
        <f>data_survey!DA819</f>
        <v>0</v>
      </c>
      <c r="AI820" s="17">
        <f>data_survey!DC819</f>
        <v>0</v>
      </c>
      <c r="AJ820" s="17">
        <f>data_survey!DQ819</f>
        <v>0</v>
      </c>
      <c r="AK820" s="17">
        <f>data_survey!DF819</f>
        <v>1</v>
      </c>
      <c r="AL820" s="17">
        <f>if(AK820=1, data_survey!DN819, 0)</f>
        <v>0.5</v>
      </c>
      <c r="AM820" s="17">
        <f>data_survey!CM819</f>
        <v>6</v>
      </c>
      <c r="AN820" s="17">
        <f>data_survey!DH819</f>
        <v>0</v>
      </c>
      <c r="AO820" s="17">
        <f>data_survey!DJ819</f>
        <v>1</v>
      </c>
      <c r="AP820" s="17">
        <f>data_survey!DL819</f>
        <v>0</v>
      </c>
      <c r="AQ820" s="17">
        <f>data_survey!BC819</f>
        <v>3</v>
      </c>
      <c r="AR820" s="17">
        <f>data_survey!BD819</f>
        <v>4</v>
      </c>
      <c r="AS820" s="17">
        <f>data_survey!BE819</f>
        <v>4</v>
      </c>
      <c r="AT820" s="17">
        <f>data_survey!BF819</f>
        <v>4</v>
      </c>
      <c r="AU820" s="17">
        <f>data_survey!BG819</f>
        <v>4</v>
      </c>
      <c r="AV820" s="17">
        <f>data_survey!BH819</f>
        <v>4</v>
      </c>
      <c r="AW820" s="17">
        <f>data_survey!BI819</f>
        <v>4</v>
      </c>
      <c r="AX820" s="17">
        <f>data_survey!AP819</f>
        <v>4</v>
      </c>
      <c r="AY820" s="17">
        <f>data_survey!AQ819</f>
        <v>4</v>
      </c>
      <c r="AZ820" s="17">
        <f>data_survey!AR819</f>
        <v>4</v>
      </c>
      <c r="BA820" s="17">
        <f>data_survey!AS819</f>
        <v>2</v>
      </c>
      <c r="BB820" s="17">
        <f>data_survey!AT819</f>
        <v>4</v>
      </c>
      <c r="BC820" s="17">
        <f>data_survey!AU819</f>
        <v>4</v>
      </c>
      <c r="BD820" s="17">
        <f>data_survey!AV819</f>
        <v>4</v>
      </c>
      <c r="BE820" s="17">
        <f>data_survey!AW819</f>
        <v>4</v>
      </c>
      <c r="BF820" s="17">
        <f>data_survey!AX819</f>
        <v>3</v>
      </c>
      <c r="BG820" s="17"/>
    </row>
    <row r="821">
      <c r="A821" s="17">
        <f>if(data_survey!C820="Nam", 0, 1)</f>
        <v>0</v>
      </c>
      <c r="B821" s="17">
        <f>IFERROR(__xludf.DUMMYFUNCTION("LET(
  t, LOWER(TRIM(data_survey!E820)),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21" s="17">
        <f>IFERROR(__xludf.DUMMYFUNCTION("LET(
  t, LOWER(TRIM(data_survey!G820)),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21" s="17">
        <f>IFERROR(__xludf.DUMMYFUNCTION("LET(
  text, LOWER(data_survey!I820),
  IFERROR(
    IFS(
      REGEXMATCH(text,""ở cùng gia đình|ở trọ cùng gia đình""), 0,
      REGEXMATCH(text,""thuê trọ""), 1,
      REGEXMATCH(text,""ở ktx""), 2,
      REGEXMATCH(text,""có nhà tại khu vực đang học|c"&amp;"ó nhà|ở riêng tại chung cư""), 3,
      REGEXMATCH(text,""ở nhà người quen""), 4
    ),
  -1)
)"),1.0)</f>
        <v>1</v>
      </c>
      <c r="E821" s="17">
        <f>IFERROR(__xludf.DUMMYFUNCTION("LET(
  t, LOWER(TRIM(data_survey!K820)),
  IFERROR(
    IFS(
      REGEXMATCH(t,""xuất\s*sắc""), 0,
      REGEXMATCH(t,""^giỏi$""), 1,
      REGEXMATCH(t,""^khá$""), 2,
      REGEXMATCH(t,""trung bình|bình thường|^4$""), 3,
      REGEXMATCH(t,""rớt""), 4,"&amp;"
      REGEXMATCH(t,""năm nhất|tân sinh viên|mới|chưa|không|sắp thi|chuẩn bị thi|kq|kết quả|chưa có|chưa biết""), 5,
      TRUE, 5
    ),
  5)
)"),1.0)</f>
        <v>1</v>
      </c>
      <c r="F821" s="17">
        <f>IFERROR(__xludf.DUMMYFUNCTION("LET(
  t, LOWER(TRIM(data_survey!M820)),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21" s="17">
        <f>if(data_survey!O820="Có", 1, 0)</f>
        <v>0</v>
      </c>
      <c r="H821" s="17">
        <f>if(data_survey!R820="", 0, data_survey!R820)</f>
        <v>0</v>
      </c>
      <c r="I821" s="17">
        <f>data_survey!W820</f>
        <v>0</v>
      </c>
      <c r="J821" s="17">
        <f>if(data_survey!AF820="Không áp lực", 0, if(data_survey!AF820="Có chút áp lực", 1, if(data_survey!AF820="Áp lực nhiều", 2, 3)))</f>
        <v>1</v>
      </c>
      <c r="K821" s="17">
        <f>SWITCH(data_survey!AG820,
 "Không ảnh hưởng",0,
 "Có chút ảnh hưởng",1,
 "Ảnh hưởng nhiều",2,
 "Ảnh hưởng rất nhiều",3)</f>
        <v>1</v>
      </c>
      <c r="L821" s="17">
        <f>SWITCH(data_survey!AD820,
 "Không",0,
 "Có một chút",1,
 "Rất lo lắng",2)</f>
        <v>1</v>
      </c>
      <c r="M821" s="17">
        <f>SWITCH(data_survey!AE820,
 "Không",0,
 "Có một chút",1,
 "Nhiều",2)</f>
        <v>1</v>
      </c>
      <c r="N821" s="17">
        <f>data_survey!BV820</f>
        <v>5</v>
      </c>
      <c r="O821" s="17">
        <f>SWITCH(data_survey!BY820,
 "Không",0,
 "Có",1,
 "Nhiều",2)</f>
        <v>0</v>
      </c>
      <c r="P821" s="17">
        <f>if(data_survey!BW820="Không", 0, 1)</f>
        <v>0</v>
      </c>
      <c r="Q821" s="17">
        <f>IF(OR(
ISNUMBER(SEARCH("cha",data_survey!BX820)),
ISNUMBER(SEARCH("mẹ",data_survey!BX820)),
ISNUMBER(SEARCH("ba mẹ",data_survey!BX820)),
ISNUMBER(SEARCH("bame",data_survey!BX820)),
ISNUMBER(SEARCH("gia đình",data_survey!BX820)),
ISNUMBER(SEARCH("chị",data_survey!BX820)),
ISNUMBER(SEARCH("anh",data_survey!BX820)),
ISNUMBER(SEARCH("ông bà",data_survey!BX820)),
ISNUMBER(SEARCH("giám hộ",data_survey!BX820))
),1,
IF(OR(
ISNUMBER(SEARCH("bản thân",data_survey!BX820)),
ISNUMBER(SEARCH("tự mình",data_survey!BX820)),
ISNUMBER(SEARCH("tự bản thân",data_survey!BX820)),
ISNUMBER(SEARCH("tiền đi làm",data_survey!BX820)),
ISNUMBER(SEARCH("nghiên cứu khoa học",data_survey!BX820)),
ISNUMBER(SEARCH("một nửa lo",data_survey!BX820))
),2,
IF(OR(
ISNUMBER(SEARCH("học bổng",data_survey!BX820)),
ISNUMBER(SEARCH("giảm học phí",data_survey!BX820)),
ISNUMBER(SEARCH("không cần HP",data_survey!BX820)),
ISNUMBER(SEARCH("sư phạm",data_survey!BX820))
),3,4)))</f>
        <v>1</v>
      </c>
      <c r="R821" s="17">
        <f>data_survey!AN820</f>
        <v>0</v>
      </c>
      <c r="S821" s="17">
        <f>data_survey!AJ820</f>
        <v>0</v>
      </c>
      <c r="T821" s="17">
        <f>data_survey!AJ820</f>
        <v>0</v>
      </c>
      <c r="U821" s="17">
        <f>data_survey!CI820</f>
        <v>0</v>
      </c>
      <c r="V821" s="17">
        <f>data_survey!CG820</f>
        <v>0</v>
      </c>
      <c r="W821" s="17">
        <f>data_survey!CE820</f>
        <v>0</v>
      </c>
      <c r="X821" s="17">
        <f>data_survey!CC820</f>
        <v>0</v>
      </c>
      <c r="Y821" s="17">
        <f>data_survey!CA820</f>
        <v>1</v>
      </c>
      <c r="Z821" s="17">
        <f>data_survey!BN820</f>
        <v>4</v>
      </c>
      <c r="AA821" s="17">
        <f>data_survey!BP820</f>
        <v>0</v>
      </c>
      <c r="AB821" s="17">
        <f>data_survey!BQ820</f>
        <v>1</v>
      </c>
      <c r="AC821" s="17">
        <f>data_survey!BT820</f>
        <v>0</v>
      </c>
      <c r="AD821" s="17">
        <f>data_survey!CU820</f>
        <v>0</v>
      </c>
      <c r="AE821" s="17">
        <f>data_survey!CV820</f>
        <v>0</v>
      </c>
      <c r="AF821" s="17">
        <f>data_survey!CW820</f>
        <v>0</v>
      </c>
      <c r="AG821" s="17">
        <f>data_survey!CO820</f>
        <v>0</v>
      </c>
      <c r="AH821" s="17">
        <f>data_survey!DA820</f>
        <v>0</v>
      </c>
      <c r="AI821" s="17">
        <f>data_survey!DC820</f>
        <v>0</v>
      </c>
      <c r="AJ821" s="17">
        <f>data_survey!DQ820</f>
        <v>0</v>
      </c>
      <c r="AK821" s="17">
        <f>data_survey!DF820</f>
        <v>1</v>
      </c>
      <c r="AL821" s="17">
        <f>if(AK821=1, data_survey!DN820, 0)</f>
        <v>1.5</v>
      </c>
      <c r="AM821" s="17">
        <f>data_survey!CM820</f>
        <v>1.5</v>
      </c>
      <c r="AN821" s="17">
        <f>data_survey!DH820</f>
        <v>0</v>
      </c>
      <c r="AO821" s="17">
        <f>data_survey!DJ820</f>
        <v>0</v>
      </c>
      <c r="AP821" s="17">
        <f>data_survey!DL820</f>
        <v>0</v>
      </c>
      <c r="AQ821" s="17">
        <f>data_survey!BC820</f>
        <v>1</v>
      </c>
      <c r="AR821" s="17">
        <f>data_survey!BD820</f>
        <v>1</v>
      </c>
      <c r="AS821" s="17">
        <f>data_survey!BE820</f>
        <v>2</v>
      </c>
      <c r="AT821" s="17">
        <f>data_survey!BF820</f>
        <v>1</v>
      </c>
      <c r="AU821" s="17">
        <f>data_survey!BG820</f>
        <v>2</v>
      </c>
      <c r="AV821" s="17">
        <f>data_survey!BH820</f>
        <v>1</v>
      </c>
      <c r="AW821" s="17">
        <f>data_survey!BI820</f>
        <v>1</v>
      </c>
      <c r="AX821" s="17">
        <f>data_survey!AP820</f>
        <v>1</v>
      </c>
      <c r="AY821" s="17">
        <f>data_survey!AQ820</f>
        <v>2</v>
      </c>
      <c r="AZ821" s="17">
        <f>data_survey!AR820</f>
        <v>1</v>
      </c>
      <c r="BA821" s="17">
        <f>data_survey!AS820</f>
        <v>3</v>
      </c>
      <c r="BB821" s="17">
        <f>data_survey!AT820</f>
        <v>2</v>
      </c>
      <c r="BC821" s="17">
        <f>data_survey!AU820</f>
        <v>1</v>
      </c>
      <c r="BD821" s="17">
        <f>data_survey!AV820</f>
        <v>1</v>
      </c>
      <c r="BE821" s="17">
        <f>data_survey!AW820</f>
        <v>1</v>
      </c>
      <c r="BF821" s="17">
        <f>data_survey!AX820</f>
        <v>1</v>
      </c>
      <c r="BG821" s="17"/>
    </row>
    <row r="822">
      <c r="A822" s="17">
        <f>if(data_survey!C821="Nam", 0, 1)</f>
        <v>1</v>
      </c>
      <c r="B822" s="17">
        <f>IFERROR(__xludf.DUMMYFUNCTION("LET(
  t, LOWER(TRIM(data_survey!E821)),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22" s="17">
        <f>IFERROR(__xludf.DUMMYFUNCTION("LET(
  t, LOWER(TRIM(data_survey!G821)),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)"),5.0)</f>
        <v>5</v>
      </c>
      <c r="D822" s="17">
        <f>IFERROR(__xludf.DUMMYFUNCTION("LET(
  text, LOWER(data_survey!I821),
  IFERROR(
    IFS(
      REGEXMATCH(text,""ở cùng gia đình|ở trọ cùng gia đình""), 0,
      REGEXMATCH(text,""thuê trọ""), 1,
      REGEXMATCH(text,""ở ktx""), 2,
      REGEXMATCH(text,""có nhà tại khu vực đang học|c"&amp;"ó nhà|ở riêng tại chung cư""), 3,
      REGEXMATCH(text,""ở nhà người quen""), 4
    ),
  -1)
)"),1.0)</f>
        <v>1</v>
      </c>
      <c r="E822" s="17">
        <f>IFERROR(__xludf.DUMMYFUNCTION("LET(
  t, LOWER(TRIM(data_survey!K821)),
  IFERROR(
    IFS(
      REGEXMATCH(t,""xuất\s*sắc""), 0,
      REGEXMATCH(t,""^giỏi$""), 1,
      REGEXMATCH(t,""^khá$""), 2,
      REGEXMATCH(t,""trung bình|bình thường|^4$""), 3,
      REGEXMATCH(t,""rớt""), 4,"&amp;"
      REGEXMATCH(t,""năm nhất|tân sinh viên|mới|chưa|không|sắp thi|chuẩn bị thi|kq|kết quả|chưa có|chưa biết""), 5,
      TRUE, 5
    ),
  5)
)"),1.0)</f>
        <v>1</v>
      </c>
      <c r="F822" s="17">
        <f>IFERROR(__xludf.DUMMYFUNCTION("LET(
  t, LOWER(TRIM(data_survey!M821)),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22" s="17">
        <f>if(data_survey!O821="Có", 1, 0)</f>
        <v>0</v>
      </c>
      <c r="H822" s="17">
        <f>if(data_survey!R821="", 0, data_survey!R821)</f>
        <v>0</v>
      </c>
      <c r="I822" s="17">
        <f>data_survey!W821</f>
        <v>0</v>
      </c>
      <c r="J822" s="17">
        <f>if(data_survey!AF821="Không áp lực", 0, if(data_survey!AF821="Có chút áp lực", 1, if(data_survey!AF821="Áp lực nhiều", 2, 3)))</f>
        <v>3</v>
      </c>
      <c r="K822" s="17">
        <f>SWITCH(data_survey!AG821,
 "Không ảnh hưởng",0,
 "Có chút ảnh hưởng",1,
 "Ảnh hưởng nhiều",2,
 "Ảnh hưởng rất nhiều",3)</f>
        <v>3</v>
      </c>
      <c r="L822" s="17">
        <f>SWITCH(data_survey!AD821,
 "Không",0,
 "Có một chút",1,
 "Rất lo lắng",2)</f>
        <v>2</v>
      </c>
      <c r="M822" s="17">
        <f>SWITCH(data_survey!AE821,
 "Không",0,
 "Có một chút",1,
 "Nhiều",2)</f>
        <v>0</v>
      </c>
      <c r="N822" s="17">
        <f>data_survey!BV821</f>
        <v>3</v>
      </c>
      <c r="O822" s="17">
        <f>SWITCH(data_survey!BY821,
 "Không",0,
 "Có",1,
 "Nhiều",2)</f>
        <v>0</v>
      </c>
      <c r="P822" s="17">
        <f>if(data_survey!BW821="Không", 0, 1)</f>
        <v>1</v>
      </c>
      <c r="Q822" s="17">
        <f>IF(OR(
ISNUMBER(SEARCH("cha",data_survey!BX821)),
ISNUMBER(SEARCH("mẹ",data_survey!BX821)),
ISNUMBER(SEARCH("ba mẹ",data_survey!BX821)),
ISNUMBER(SEARCH("bame",data_survey!BX821)),
ISNUMBER(SEARCH("gia đình",data_survey!BX821)),
ISNUMBER(SEARCH("chị",data_survey!BX821)),
ISNUMBER(SEARCH("anh",data_survey!BX821)),
ISNUMBER(SEARCH("ông bà",data_survey!BX821)),
ISNUMBER(SEARCH("giám hộ",data_survey!BX821))
),1,
IF(OR(
ISNUMBER(SEARCH("bản thân",data_survey!BX821)),
ISNUMBER(SEARCH("tự mình",data_survey!BX821)),
ISNUMBER(SEARCH("tự bản thân",data_survey!BX821)),
ISNUMBER(SEARCH("tiền đi làm",data_survey!BX821)),
ISNUMBER(SEARCH("nghiên cứu khoa học",data_survey!BX821)),
ISNUMBER(SEARCH("một nửa lo",data_survey!BX821))
),2,
IF(OR(
ISNUMBER(SEARCH("học bổng",data_survey!BX821)),
ISNUMBER(SEARCH("giảm học phí",data_survey!BX821)),
ISNUMBER(SEARCH("không cần HP",data_survey!BX821)),
ISNUMBER(SEARCH("sư phạm",data_survey!BX821))
),3,4)))</f>
        <v>1</v>
      </c>
      <c r="R822" s="17">
        <f>data_survey!AN821</f>
        <v>0</v>
      </c>
      <c r="S822" s="17">
        <f>data_survey!AJ821</f>
        <v>2</v>
      </c>
      <c r="T822" s="17">
        <f>data_survey!AJ821</f>
        <v>2</v>
      </c>
      <c r="U822" s="17">
        <f>data_survey!CI821</f>
        <v>1</v>
      </c>
      <c r="V822" s="17">
        <f>data_survey!CG821</f>
        <v>1</v>
      </c>
      <c r="W822" s="17">
        <f>data_survey!CE821</f>
        <v>2</v>
      </c>
      <c r="X822" s="17">
        <f>data_survey!CC821</f>
        <v>2</v>
      </c>
      <c r="Y822" s="17">
        <f>data_survey!CA821</f>
        <v>2</v>
      </c>
      <c r="Z822" s="17">
        <f>data_survey!BN821</f>
        <v>1</v>
      </c>
      <c r="AA822" s="17">
        <f>data_survey!BP821</f>
        <v>0</v>
      </c>
      <c r="AB822" s="17">
        <f>data_survey!BQ821</f>
        <v>1</v>
      </c>
      <c r="AC822" s="17">
        <f>data_survey!BT821</f>
        <v>1</v>
      </c>
      <c r="AD822" s="17">
        <f>data_survey!CU821</f>
        <v>1</v>
      </c>
      <c r="AE822" s="17">
        <f>data_survey!CV821</f>
        <v>1</v>
      </c>
      <c r="AF822" s="17">
        <f>data_survey!CW821</f>
        <v>0</v>
      </c>
      <c r="AG822" s="17">
        <f>data_survey!CO821</f>
        <v>0</v>
      </c>
      <c r="AH822" s="17">
        <f>data_survey!DA821</f>
        <v>0</v>
      </c>
      <c r="AI822" s="17">
        <f>data_survey!DC821</f>
        <v>0</v>
      </c>
      <c r="AJ822" s="17">
        <f>data_survey!DQ821</f>
        <v>1</v>
      </c>
      <c r="AK822" s="17">
        <f>data_survey!DF821</f>
        <v>0</v>
      </c>
      <c r="AL822" s="17">
        <f>if(AK822=1, data_survey!DN821, 0)</f>
        <v>0</v>
      </c>
      <c r="AM822" s="17">
        <f>data_survey!CM821</f>
        <v>3.5</v>
      </c>
      <c r="AN822" s="17">
        <f>data_survey!DH821</f>
        <v>0</v>
      </c>
      <c r="AO822" s="17">
        <f>data_survey!DJ821</f>
        <v>1</v>
      </c>
      <c r="AP822" s="17">
        <f>data_survey!DL821</f>
        <v>1</v>
      </c>
      <c r="AQ822" s="17">
        <f>data_survey!BC821</f>
        <v>2</v>
      </c>
      <c r="AR822" s="17">
        <f>data_survey!BD821</f>
        <v>2</v>
      </c>
      <c r="AS822" s="17">
        <f>data_survey!BE821</f>
        <v>3</v>
      </c>
      <c r="AT822" s="17">
        <f>data_survey!BF821</f>
        <v>3</v>
      </c>
      <c r="AU822" s="17">
        <f>data_survey!BG821</f>
        <v>4</v>
      </c>
      <c r="AV822" s="17">
        <f>data_survey!BH821</f>
        <v>3</v>
      </c>
      <c r="AW822" s="17">
        <f>data_survey!BI821</f>
        <v>2</v>
      </c>
      <c r="AX822" s="17">
        <f>data_survey!AP821</f>
        <v>2</v>
      </c>
      <c r="AY822" s="17">
        <f>data_survey!AQ821</f>
        <v>2</v>
      </c>
      <c r="AZ822" s="17">
        <f>data_survey!AR821</f>
        <v>4</v>
      </c>
      <c r="BA822" s="17">
        <f>data_survey!AS821</f>
        <v>3</v>
      </c>
      <c r="BB822" s="17">
        <f>data_survey!AT821</f>
        <v>3</v>
      </c>
      <c r="BC822" s="17">
        <f>data_survey!AU821</f>
        <v>3</v>
      </c>
      <c r="BD822" s="17">
        <f>data_survey!AV821</f>
        <v>3</v>
      </c>
      <c r="BE822" s="17">
        <f>data_survey!AW821</f>
        <v>3</v>
      </c>
      <c r="BF822" s="17">
        <f>data_survey!AX821</f>
        <v>1</v>
      </c>
      <c r="BG822" s="17"/>
    </row>
    <row r="823">
      <c r="A823" s="17">
        <f>if(data_survey!C822="Nam", 0, 1)</f>
        <v>0</v>
      </c>
      <c r="B823" s="17">
        <f>IFERROR(__xludf.DUMMYFUNCTION("LET(
  t, LOWER(TRIM(data_survey!E822)),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)"),7.0)</f>
        <v>7</v>
      </c>
      <c r="C823" s="17">
        <f>IFERROR(__xludf.DUMMYFUNCTION("LET(
  t, LOWER(TRIM(data_survey!G822)),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23" s="17">
        <f>IFERROR(__xludf.DUMMYFUNCTION("LET(
  text, LOWER(data_survey!I822),
  IFERROR(
    IFS(
      REGEXMATCH(text,""ở cùng gia đình|ở trọ cùng gia đình""), 0,
      REGEXMATCH(text,""thuê trọ""), 1,
      REGEXMATCH(text,""ở ktx""), 2,
      REGEXMATCH(text,""có nhà tại khu vực đang học|c"&amp;"ó nhà|ở riêng tại chung cư""), 3,
      REGEXMATCH(text,""ở nhà người quen""), 4
    ),
  -1)
)"),1.0)</f>
        <v>1</v>
      </c>
      <c r="E823" s="17">
        <f>IFERROR(__xludf.DUMMYFUNCTION("LET(
  t, LOWER(TRIM(data_survey!K822)),
  IFERROR(
    IFS(
      REGEXMATCH(t,""xuất\s*sắc""), 0,
      REGEXMATCH(t,""^giỏi$""), 1,
      REGEXMATCH(t,""^khá$""), 2,
      REGEXMATCH(t,""trung bình|bình thường|^4$""), 3,
      REGEXMATCH(t,""rớt""), 4,"&amp;"
      REGEXMATCH(t,""năm nhất|tân sinh viên|mới|chưa|không|sắp thi|chuẩn bị thi|kq|kết quả|chưa có|chưa biết""), 5,
      TRUE, 5
    ),
  5)
)"),1.0)</f>
        <v>1</v>
      </c>
      <c r="F823" s="17">
        <f>IFERROR(__xludf.DUMMYFUNCTION("LET(
  t, LOWER(TRIM(data_survey!M822)),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23" s="17">
        <f>if(data_survey!O822="Có", 1, 0)</f>
        <v>0</v>
      </c>
      <c r="H823" s="17">
        <f>if(data_survey!R822="", 0, data_survey!R822)</f>
        <v>0</v>
      </c>
      <c r="I823" s="17">
        <f>data_survey!W822</f>
        <v>0</v>
      </c>
      <c r="J823" s="17">
        <f>if(data_survey!AF822="Không áp lực", 0, if(data_survey!AF822="Có chút áp lực", 1, if(data_survey!AF822="Áp lực nhiều", 2, 3)))</f>
        <v>1</v>
      </c>
      <c r="K823" s="17">
        <f>SWITCH(data_survey!AG822,
 "Không ảnh hưởng",0,
 "Có chút ảnh hưởng",1,
 "Ảnh hưởng nhiều",2,
 "Ảnh hưởng rất nhiều",3)</f>
        <v>1</v>
      </c>
      <c r="L823" s="17">
        <f>SWITCH(data_survey!AD822,
 "Không",0,
 "Có một chút",1,
 "Rất lo lắng",2)</f>
        <v>1</v>
      </c>
      <c r="M823" s="17">
        <f>SWITCH(data_survey!AE822,
 "Không",0,
 "Có một chút",1,
 "Nhiều",2)</f>
        <v>1</v>
      </c>
      <c r="N823" s="17">
        <f>data_survey!BV822</f>
        <v>5</v>
      </c>
      <c r="O823" s="17">
        <f>SWITCH(data_survey!BY822,
 "Không",0,
 "Có",1,
 "Nhiều",2)</f>
        <v>0</v>
      </c>
      <c r="P823" s="17">
        <f>if(data_survey!BW822="Không", 0, 1)</f>
        <v>0</v>
      </c>
      <c r="Q823" s="17">
        <f>IF(OR(
ISNUMBER(SEARCH("cha",data_survey!BX822)),
ISNUMBER(SEARCH("mẹ",data_survey!BX822)),
ISNUMBER(SEARCH("ba mẹ",data_survey!BX822)),
ISNUMBER(SEARCH("bame",data_survey!BX822)),
ISNUMBER(SEARCH("gia đình",data_survey!BX822)),
ISNUMBER(SEARCH("chị",data_survey!BX822)),
ISNUMBER(SEARCH("anh",data_survey!BX822)),
ISNUMBER(SEARCH("ông bà",data_survey!BX822)),
ISNUMBER(SEARCH("giám hộ",data_survey!BX822))
),1,
IF(OR(
ISNUMBER(SEARCH("bản thân",data_survey!BX822)),
ISNUMBER(SEARCH("tự mình",data_survey!BX822)),
ISNUMBER(SEARCH("tự bản thân",data_survey!BX822)),
ISNUMBER(SEARCH("tiền đi làm",data_survey!BX822)),
ISNUMBER(SEARCH("nghiên cứu khoa học",data_survey!BX822)),
ISNUMBER(SEARCH("một nửa lo",data_survey!BX822))
),2,
IF(OR(
ISNUMBER(SEARCH("học bổng",data_survey!BX822)),
ISNUMBER(SEARCH("giảm học phí",data_survey!BX822)),
ISNUMBER(SEARCH("không cần HP",data_survey!BX822)),
ISNUMBER(SEARCH("sư phạm",data_survey!BX822))
),3,4)))</f>
        <v>1</v>
      </c>
      <c r="R823" s="17">
        <f>data_survey!AN822</f>
        <v>0</v>
      </c>
      <c r="S823" s="17">
        <f>data_survey!AJ822</f>
        <v>0</v>
      </c>
      <c r="T823" s="17">
        <f>data_survey!AJ822</f>
        <v>0</v>
      </c>
      <c r="U823" s="17">
        <f>data_survey!CI822</f>
        <v>1</v>
      </c>
      <c r="V823" s="17">
        <f>data_survey!CG822</f>
        <v>1</v>
      </c>
      <c r="W823" s="17">
        <f>data_survey!CE822</f>
        <v>0</v>
      </c>
      <c r="X823" s="17">
        <f>data_survey!CC822</f>
        <v>0</v>
      </c>
      <c r="Y823" s="17">
        <f>data_survey!CA822</f>
        <v>0</v>
      </c>
      <c r="Z823" s="17">
        <f>data_survey!BN822</f>
        <v>1</v>
      </c>
      <c r="AA823" s="17">
        <f>data_survey!BP822</f>
        <v>0</v>
      </c>
      <c r="AB823" s="17">
        <f>data_survey!BQ822</f>
        <v>1</v>
      </c>
      <c r="AC823" s="17">
        <f>data_survey!BT822</f>
        <v>0</v>
      </c>
      <c r="AD823" s="17">
        <f>data_survey!CU822</f>
        <v>0</v>
      </c>
      <c r="AE823" s="17">
        <f>data_survey!CV822</f>
        <v>0</v>
      </c>
      <c r="AF823" s="17">
        <f>data_survey!CW822</f>
        <v>0</v>
      </c>
      <c r="AG823" s="17">
        <f>data_survey!CO822</f>
        <v>0</v>
      </c>
      <c r="AH823" s="17">
        <f>data_survey!DA822</f>
        <v>0</v>
      </c>
      <c r="AI823" s="17">
        <f>data_survey!DC822</f>
        <v>0</v>
      </c>
      <c r="AJ823" s="17">
        <f>data_survey!DQ822</f>
        <v>0</v>
      </c>
      <c r="AK823" s="17">
        <f>data_survey!DF822</f>
        <v>0</v>
      </c>
      <c r="AL823" s="17">
        <f>if(AK823=1, data_survey!DN822, 0)</f>
        <v>0</v>
      </c>
      <c r="AM823" s="17">
        <f>data_survey!CM822</f>
        <v>3.5</v>
      </c>
      <c r="AN823" s="17">
        <f>data_survey!DH822</f>
        <v>0</v>
      </c>
      <c r="AO823" s="17">
        <f>data_survey!DJ822</f>
        <v>0</v>
      </c>
      <c r="AP823" s="17">
        <f>data_survey!DL822</f>
        <v>0</v>
      </c>
      <c r="AQ823" s="17">
        <f>data_survey!BC822</f>
        <v>1</v>
      </c>
      <c r="AR823" s="17">
        <f>data_survey!BD822</f>
        <v>1</v>
      </c>
      <c r="AS823" s="17">
        <f>data_survey!BE822</f>
        <v>1</v>
      </c>
      <c r="AT823" s="17">
        <f>data_survey!BF822</f>
        <v>1</v>
      </c>
      <c r="AU823" s="17">
        <f>data_survey!BG822</f>
        <v>1</v>
      </c>
      <c r="AV823" s="17">
        <f>data_survey!BH822</f>
        <v>1</v>
      </c>
      <c r="AW823" s="17">
        <f>data_survey!BI822</f>
        <v>1</v>
      </c>
      <c r="AX823" s="17">
        <f>data_survey!AP822</f>
        <v>1</v>
      </c>
      <c r="AY823" s="17">
        <f>data_survey!AQ822</f>
        <v>1</v>
      </c>
      <c r="AZ823" s="17">
        <f>data_survey!AR822</f>
        <v>2</v>
      </c>
      <c r="BA823" s="17">
        <f>data_survey!AS822</f>
        <v>2</v>
      </c>
      <c r="BB823" s="17">
        <f>data_survey!AT822</f>
        <v>1</v>
      </c>
      <c r="BC823" s="17">
        <f>data_survey!AU822</f>
        <v>1</v>
      </c>
      <c r="BD823" s="17">
        <f>data_survey!AV822</f>
        <v>2</v>
      </c>
      <c r="BE823" s="17">
        <f>data_survey!AW822</f>
        <v>1</v>
      </c>
      <c r="BF823" s="17">
        <f>data_survey!AX822</f>
        <v>1</v>
      </c>
      <c r="BG823" s="17"/>
    </row>
    <row r="824">
      <c r="A824" s="17">
        <f>if(data_survey!C823="Nam", 0, 1)</f>
        <v>1</v>
      </c>
      <c r="B824" s="17">
        <f>IFERROR(__xludf.DUMMYFUNCTION("LET(
  t, LOWER(TRIM(data_survey!E823)),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24" s="17">
        <f>IFERROR(__xludf.DUMMYFUNCTION("LET(
  t, LOWER(TRIM(data_survey!G823)),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24" s="17">
        <f>IFERROR(__xludf.DUMMYFUNCTION("LET(
  text, LOWER(data_survey!I823),
  IFERROR(
    IFS(
      REGEXMATCH(text,""ở cùng gia đình|ở trọ cùng gia đình""), 0,
      REGEXMATCH(text,""thuê trọ""), 1,
      REGEXMATCH(text,""ở ktx""), 2,
      REGEXMATCH(text,""có nhà tại khu vực đang học|c"&amp;"ó nhà|ở riêng tại chung cư""), 3,
      REGEXMATCH(text,""ở nhà người quen""), 4
    ),
  -1)
)"),0.0)</f>
        <v>0</v>
      </c>
      <c r="E824" s="17">
        <f>IFERROR(__xludf.DUMMYFUNCTION("LET(
  t, LOWER(TRIM(data_survey!K823)),
  IFERROR(
    IFS(
      REGEXMATCH(t,""xuất\s*sắc""), 0,
      REGEXMATCH(t,""^giỏi$""), 1,
      REGEXMATCH(t,""^khá$""), 2,
      REGEXMATCH(t,""trung bình|bình thường|^4$""), 3,
      REGEXMATCH(t,""rớt""), 4,"&amp;"
      REGEXMATCH(t,""năm nhất|tân sinh viên|mới|chưa|không|sắp thi|chuẩn bị thi|kq|kết quả|chưa có|chưa biết""), 5,
      TRUE, 5
    ),
  5)
)"),0.0)</f>
        <v>0</v>
      </c>
      <c r="F824" s="17">
        <f>IFERROR(__xludf.DUMMYFUNCTION("LET(
  t, LOWER(TRIM(data_survey!M823)),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24" s="17">
        <f>if(data_survey!O823="Có", 1, 0)</f>
        <v>0</v>
      </c>
      <c r="H824" s="17">
        <f>if(data_survey!R823="", 0, data_survey!R823)</f>
        <v>0</v>
      </c>
      <c r="I824" s="17">
        <f>data_survey!W823</f>
        <v>0</v>
      </c>
      <c r="J824" s="17">
        <f>if(data_survey!AF823="Không áp lực", 0, if(data_survey!AF823="Có chút áp lực", 1, if(data_survey!AF823="Áp lực nhiều", 2, 3)))</f>
        <v>1</v>
      </c>
      <c r="K824" s="17">
        <f>SWITCH(data_survey!AG823,
 "Không ảnh hưởng",0,
 "Có chút ảnh hưởng",1,
 "Ảnh hưởng nhiều",2,
 "Ảnh hưởng rất nhiều",3)</f>
        <v>1</v>
      </c>
      <c r="L824" s="17">
        <f>SWITCH(data_survey!AD823,
 "Không",0,
 "Có một chút",1,
 "Rất lo lắng",2)</f>
        <v>1</v>
      </c>
      <c r="M824" s="17">
        <f>SWITCH(data_survey!AE823,
 "Không",0,
 "Có một chút",1,
 "Nhiều",2)</f>
        <v>0</v>
      </c>
      <c r="N824" s="17">
        <f>data_survey!BV823</f>
        <v>3</v>
      </c>
      <c r="O824" s="17">
        <f>SWITCH(data_survey!BY823,
 "Không",0,
 "Có",1,
 "Nhiều",2)</f>
        <v>1</v>
      </c>
      <c r="P824" s="17">
        <f>if(data_survey!BW823="Không", 0, 1)</f>
        <v>0</v>
      </c>
      <c r="Q824" s="17">
        <f>IF(OR(
ISNUMBER(SEARCH("cha",data_survey!BX823)),
ISNUMBER(SEARCH("mẹ",data_survey!BX823)),
ISNUMBER(SEARCH("ba mẹ",data_survey!BX823)),
ISNUMBER(SEARCH("bame",data_survey!BX823)),
ISNUMBER(SEARCH("gia đình",data_survey!BX823)),
ISNUMBER(SEARCH("chị",data_survey!BX823)),
ISNUMBER(SEARCH("anh",data_survey!BX823)),
ISNUMBER(SEARCH("ông bà",data_survey!BX823)),
ISNUMBER(SEARCH("giám hộ",data_survey!BX823))
),1,
IF(OR(
ISNUMBER(SEARCH("bản thân",data_survey!BX823)),
ISNUMBER(SEARCH("tự mình",data_survey!BX823)),
ISNUMBER(SEARCH("tự bản thân",data_survey!BX823)),
ISNUMBER(SEARCH("tiền đi làm",data_survey!BX823)),
ISNUMBER(SEARCH("nghiên cứu khoa học",data_survey!BX823)),
ISNUMBER(SEARCH("một nửa lo",data_survey!BX823))
),2,
IF(OR(
ISNUMBER(SEARCH("học bổng",data_survey!BX823)),
ISNUMBER(SEARCH("giảm học phí",data_survey!BX823)),
ISNUMBER(SEARCH("không cần HP",data_survey!BX823)),
ISNUMBER(SEARCH("sư phạm",data_survey!BX823))
),3,4)))</f>
        <v>1</v>
      </c>
      <c r="R824" s="17">
        <f>data_survey!AN823</f>
        <v>0</v>
      </c>
      <c r="S824" s="17">
        <f>data_survey!AJ823</f>
        <v>0</v>
      </c>
      <c r="T824" s="17">
        <f>data_survey!AJ823</f>
        <v>0</v>
      </c>
      <c r="U824" s="17">
        <f>data_survey!CI823</f>
        <v>1</v>
      </c>
      <c r="V824" s="17">
        <f>data_survey!CG823</f>
        <v>1</v>
      </c>
      <c r="W824" s="17">
        <f>data_survey!CE823</f>
        <v>2</v>
      </c>
      <c r="X824" s="17">
        <f>data_survey!CC823</f>
        <v>0</v>
      </c>
      <c r="Y824" s="17">
        <f>data_survey!CA823</f>
        <v>0</v>
      </c>
      <c r="Z824" s="17">
        <f>data_survey!BN823</f>
        <v>3</v>
      </c>
      <c r="AA824" s="17">
        <f>data_survey!BP823</f>
        <v>0</v>
      </c>
      <c r="AB824" s="17">
        <f>data_survey!BQ823</f>
        <v>1</v>
      </c>
      <c r="AC824" s="17">
        <f>data_survey!BT823</f>
        <v>0</v>
      </c>
      <c r="AD824" s="17">
        <f>data_survey!CU823</f>
        <v>0</v>
      </c>
      <c r="AE824" s="17">
        <f>data_survey!CV823</f>
        <v>0</v>
      </c>
      <c r="AF824" s="17">
        <f>data_survey!CW823</f>
        <v>0</v>
      </c>
      <c r="AG824" s="17">
        <f>data_survey!CO823</f>
        <v>0</v>
      </c>
      <c r="AH824" s="17">
        <f>data_survey!DA823</f>
        <v>0</v>
      </c>
      <c r="AI824" s="17">
        <f>data_survey!DC823</f>
        <v>0</v>
      </c>
      <c r="AJ824" s="17">
        <f>data_survey!DQ823</f>
        <v>0</v>
      </c>
      <c r="AK824" s="17">
        <f>data_survey!DF823</f>
        <v>1</v>
      </c>
      <c r="AL824" s="17">
        <f>if(AK824=1, data_survey!DN823, 0)</f>
        <v>3.5</v>
      </c>
      <c r="AM824" s="17">
        <f>data_survey!CM823</f>
        <v>3.5</v>
      </c>
      <c r="AN824" s="17">
        <f>data_survey!DH823</f>
        <v>0</v>
      </c>
      <c r="AO824" s="17">
        <f>data_survey!DJ823</f>
        <v>0</v>
      </c>
      <c r="AP824" s="17">
        <f>data_survey!DL823</f>
        <v>0</v>
      </c>
      <c r="AQ824" s="17">
        <f>data_survey!BC823</f>
        <v>1</v>
      </c>
      <c r="AR824" s="17">
        <f>data_survey!BD823</f>
        <v>1</v>
      </c>
      <c r="AS824" s="17">
        <f>data_survey!BE823</f>
        <v>2</v>
      </c>
      <c r="AT824" s="17">
        <f>data_survey!BF823</f>
        <v>2</v>
      </c>
      <c r="AU824" s="17">
        <f>data_survey!BG823</f>
        <v>2</v>
      </c>
      <c r="AV824" s="17">
        <f>data_survey!BH823</f>
        <v>1</v>
      </c>
      <c r="AW824" s="17">
        <f>data_survey!BI823</f>
        <v>1</v>
      </c>
      <c r="AX824" s="17">
        <f>data_survey!AP823</f>
        <v>2</v>
      </c>
      <c r="AY824" s="17">
        <f>data_survey!AQ823</f>
        <v>1</v>
      </c>
      <c r="AZ824" s="17">
        <f>data_survey!AR823</f>
        <v>1</v>
      </c>
      <c r="BA824" s="17">
        <f>data_survey!AS823</f>
        <v>1</v>
      </c>
      <c r="BB824" s="17">
        <f>data_survey!AT823</f>
        <v>1</v>
      </c>
      <c r="BC824" s="17">
        <f>data_survey!AU823</f>
        <v>1</v>
      </c>
      <c r="BD824" s="17">
        <f>data_survey!AV823</f>
        <v>1</v>
      </c>
      <c r="BE824" s="17">
        <f>data_survey!AW823</f>
        <v>1</v>
      </c>
      <c r="BF824" s="17">
        <f>data_survey!AX823</f>
        <v>1</v>
      </c>
      <c r="BG824" s="17"/>
    </row>
    <row r="825">
      <c r="A825" s="17">
        <f>if(data_survey!C824="Nam", 0, 1)</f>
        <v>0</v>
      </c>
      <c r="B825" s="17">
        <f>IFERROR(__xludf.DUMMYFUNCTION("LET(
  t, LOWER(TRIM(data_survey!E824)),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25" s="17">
        <f>IFERROR(__xludf.DUMMYFUNCTION("LET(
  t, LOWER(TRIM(data_survey!G824)),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25" s="17">
        <f>IFERROR(__xludf.DUMMYFUNCTION("LET(
  text, LOWER(data_survey!I824),
  IFERROR(
    IFS(
      REGEXMATCH(text,""ở cùng gia đình|ở trọ cùng gia đình""), 0,
      REGEXMATCH(text,""thuê trọ""), 1,
      REGEXMATCH(text,""ở ktx""), 2,
      REGEXMATCH(text,""có nhà tại khu vực đang học|c"&amp;"ó nhà|ở riêng tại chung cư""), 3,
      REGEXMATCH(text,""ở nhà người quen""), 4
    ),
  -1)
)"),1.0)</f>
        <v>1</v>
      </c>
      <c r="E825" s="17">
        <f>IFERROR(__xludf.DUMMYFUNCTION("LET(
  t, LOWER(TRIM(data_survey!K824)),
  IFERROR(
    IFS(
      REGEXMATCH(t,""xuất\s*sắc""), 0,
      REGEXMATCH(t,""^giỏi$""), 1,
      REGEXMATCH(t,""^khá$""), 2,
      REGEXMATCH(t,""trung bình|bình thường|^4$""), 3,
      REGEXMATCH(t,""rớt""), 4,"&amp;"
      REGEXMATCH(t,""năm nhất|tân sinh viên|mới|chưa|không|sắp thi|chuẩn bị thi|kq|kết quả|chưa có|chưa biết""), 5,
      TRUE, 5
    ),
  5)
)"),1.0)</f>
        <v>1</v>
      </c>
      <c r="F825" s="17">
        <f>IFERROR(__xludf.DUMMYFUNCTION("LET(
  t, LOWER(TRIM(data_survey!M824)),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25" s="17">
        <f>if(data_survey!O824="Có", 1, 0)</f>
        <v>0</v>
      </c>
      <c r="H825" s="17">
        <f>if(data_survey!R824="", 0, data_survey!R824)</f>
        <v>0</v>
      </c>
      <c r="I825" s="17">
        <f>data_survey!W824</f>
        <v>0</v>
      </c>
      <c r="J825" s="17">
        <f>if(data_survey!AF824="Không áp lực", 0, if(data_survey!AF824="Có chút áp lực", 1, if(data_survey!AF824="Áp lực nhiều", 2, 3)))</f>
        <v>3</v>
      </c>
      <c r="K825" s="17">
        <f>SWITCH(data_survey!AG824,
 "Không ảnh hưởng",0,
 "Có chút ảnh hưởng",1,
 "Ảnh hưởng nhiều",2,
 "Ảnh hưởng rất nhiều",3)</f>
        <v>2</v>
      </c>
      <c r="L825" s="17">
        <f>SWITCH(data_survey!AD824,
 "Không",0,
 "Có một chút",1,
 "Rất lo lắng",2)</f>
        <v>2</v>
      </c>
      <c r="M825" s="17">
        <f>SWITCH(data_survey!AE824,
 "Không",0,
 "Có một chút",1,
 "Nhiều",2)</f>
        <v>0</v>
      </c>
      <c r="N825" s="17">
        <f>data_survey!BV824</f>
        <v>3</v>
      </c>
      <c r="O825" s="17">
        <f>SWITCH(data_survey!BY824,
 "Không",0,
 "Có",1,
 "Nhiều",2)</f>
        <v>1</v>
      </c>
      <c r="P825" s="17">
        <f>if(data_survey!BW824="Không", 0, 1)</f>
        <v>1</v>
      </c>
      <c r="Q825" s="17">
        <f>IF(OR(
ISNUMBER(SEARCH("cha",data_survey!BX824)),
ISNUMBER(SEARCH("mẹ",data_survey!BX824)),
ISNUMBER(SEARCH("ba mẹ",data_survey!BX824)),
ISNUMBER(SEARCH("bame",data_survey!BX824)),
ISNUMBER(SEARCH("gia đình",data_survey!BX824)),
ISNUMBER(SEARCH("chị",data_survey!BX824)),
ISNUMBER(SEARCH("anh",data_survey!BX824)),
ISNUMBER(SEARCH("ông bà",data_survey!BX824)),
ISNUMBER(SEARCH("giám hộ",data_survey!BX824))
),1,
IF(OR(
ISNUMBER(SEARCH("bản thân",data_survey!BX824)),
ISNUMBER(SEARCH("tự mình",data_survey!BX824)),
ISNUMBER(SEARCH("tự bản thân",data_survey!BX824)),
ISNUMBER(SEARCH("tiền đi làm",data_survey!BX824)),
ISNUMBER(SEARCH("nghiên cứu khoa học",data_survey!BX824)),
ISNUMBER(SEARCH("một nửa lo",data_survey!BX824))
),2,
IF(OR(
ISNUMBER(SEARCH("học bổng",data_survey!BX824)),
ISNUMBER(SEARCH("giảm học phí",data_survey!BX824)),
ISNUMBER(SEARCH("không cần HP",data_survey!BX824)),
ISNUMBER(SEARCH("sư phạm",data_survey!BX824))
),3,4)))</f>
        <v>1</v>
      </c>
      <c r="R825" s="17">
        <f>data_survey!AN824</f>
        <v>0</v>
      </c>
      <c r="S825" s="17">
        <f>data_survey!AJ824</f>
        <v>4</v>
      </c>
      <c r="T825" s="17">
        <f>data_survey!AJ824</f>
        <v>4</v>
      </c>
      <c r="U825" s="17">
        <f>data_survey!CI824</f>
        <v>2</v>
      </c>
      <c r="V825" s="17">
        <f>data_survey!CG824</f>
        <v>2</v>
      </c>
      <c r="W825" s="17">
        <f>data_survey!CE824</f>
        <v>2</v>
      </c>
      <c r="X825" s="17">
        <f>data_survey!CC824</f>
        <v>2</v>
      </c>
      <c r="Y825" s="17">
        <f>data_survey!CA824</f>
        <v>2</v>
      </c>
      <c r="Z825" s="17">
        <f>data_survey!BN824</f>
        <v>5</v>
      </c>
      <c r="AA825" s="17">
        <f>data_survey!BP824</f>
        <v>1</v>
      </c>
      <c r="AB825" s="17">
        <f>data_survey!BQ824</f>
        <v>4</v>
      </c>
      <c r="AC825" s="17">
        <f>data_survey!BT824</f>
        <v>1</v>
      </c>
      <c r="AD825" s="17">
        <f>data_survey!CU824</f>
        <v>0</v>
      </c>
      <c r="AE825" s="17">
        <f>data_survey!CV824</f>
        <v>0</v>
      </c>
      <c r="AF825" s="17">
        <f>data_survey!CW824</f>
        <v>0</v>
      </c>
      <c r="AG825" s="17">
        <f>data_survey!CO824</f>
        <v>0</v>
      </c>
      <c r="AH825" s="17">
        <f>data_survey!DA824</f>
        <v>0</v>
      </c>
      <c r="AI825" s="17">
        <f>data_survey!DC824</f>
        <v>0</v>
      </c>
      <c r="AJ825" s="17">
        <f>data_survey!DQ824</f>
        <v>0</v>
      </c>
      <c r="AK825" s="17">
        <f>data_survey!DF824</f>
        <v>0</v>
      </c>
      <c r="AL825" s="17">
        <f>if(AK825=1, data_survey!DN824, 0)</f>
        <v>0</v>
      </c>
      <c r="AM825" s="17">
        <f>data_survey!CM824</f>
        <v>6</v>
      </c>
      <c r="AN825" s="17">
        <f>data_survey!DH824</f>
        <v>1</v>
      </c>
      <c r="AO825" s="17">
        <f>data_survey!DJ824</f>
        <v>1</v>
      </c>
      <c r="AP825" s="17">
        <f>data_survey!DL824</f>
        <v>0</v>
      </c>
      <c r="AQ825" s="17">
        <f>data_survey!BC824</f>
        <v>4</v>
      </c>
      <c r="AR825" s="17">
        <f>data_survey!BD824</f>
        <v>3</v>
      </c>
      <c r="AS825" s="17">
        <f>data_survey!BE824</f>
        <v>4</v>
      </c>
      <c r="AT825" s="17">
        <f>data_survey!BF824</f>
        <v>3</v>
      </c>
      <c r="AU825" s="17">
        <f>data_survey!BG824</f>
        <v>3</v>
      </c>
      <c r="AV825" s="17">
        <f>data_survey!BH824</f>
        <v>2</v>
      </c>
      <c r="AW825" s="17">
        <f>data_survey!BI824</f>
        <v>3</v>
      </c>
      <c r="AX825" s="17">
        <f>data_survey!AP824</f>
        <v>4</v>
      </c>
      <c r="AY825" s="17">
        <f>data_survey!AQ824</f>
        <v>3</v>
      </c>
      <c r="AZ825" s="17">
        <f>data_survey!AR824</f>
        <v>4</v>
      </c>
      <c r="BA825" s="17">
        <f>data_survey!AS824</f>
        <v>4</v>
      </c>
      <c r="BB825" s="17">
        <f>data_survey!AT824</f>
        <v>4</v>
      </c>
      <c r="BC825" s="17">
        <f>data_survey!AU824</f>
        <v>4</v>
      </c>
      <c r="BD825" s="17">
        <f>data_survey!AV824</f>
        <v>4</v>
      </c>
      <c r="BE825" s="17">
        <f>data_survey!AW824</f>
        <v>1</v>
      </c>
      <c r="BF825" s="17">
        <f>data_survey!AX824</f>
        <v>1</v>
      </c>
      <c r="BG825" s="17"/>
    </row>
    <row r="826">
      <c r="A826" s="17">
        <f>if(data_survey!C825="Nam", 0, 1)</f>
        <v>1</v>
      </c>
      <c r="B826" s="17">
        <f>IFERROR(__xludf.DUMMYFUNCTION("LET(
  t, LOWER(TRIM(data_survey!E825)),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)"),3.0)</f>
        <v>3</v>
      </c>
      <c r="C826" s="17">
        <f>IFERROR(__xludf.DUMMYFUNCTION("LET(
  t, LOWER(TRIM(data_survey!G825)),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826" s="17">
        <f>IFERROR(__xludf.DUMMYFUNCTION("LET(
  text, LOWER(data_survey!I825),
  IFERROR(
    IFS(
      REGEXMATCH(text,""ở cùng gia đình|ở trọ cùng gia đình""), 0,
      REGEXMATCH(text,""thuê trọ""), 1,
      REGEXMATCH(text,""ở ktx""), 2,
      REGEXMATCH(text,""có nhà tại khu vực đang học|c"&amp;"ó nhà|ở riêng tại chung cư""), 3,
      REGEXMATCH(text,""ở nhà người quen""), 4
    ),
  -1)
)"),4.0)</f>
        <v>4</v>
      </c>
      <c r="E826" s="17">
        <f>IFERROR(__xludf.DUMMYFUNCTION("LET(
  t, LOWER(TRIM(data_survey!K825)),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26" s="17">
        <f>IFERROR(__xludf.DUMMYFUNCTION("LET(
  t, LOWER(TRIM(data_survey!M825)),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26" s="17">
        <f>if(data_survey!O825="Có", 1, 0)</f>
        <v>0</v>
      </c>
      <c r="H826" s="17">
        <f>if(data_survey!R825="", 0, data_survey!R825)</f>
        <v>0</v>
      </c>
      <c r="I826" s="17">
        <f>data_survey!W825</f>
        <v>0</v>
      </c>
      <c r="J826" s="17">
        <f>if(data_survey!AF825="Không áp lực", 0, if(data_survey!AF825="Có chút áp lực", 1, if(data_survey!AF825="Áp lực nhiều", 2, 3)))</f>
        <v>2</v>
      </c>
      <c r="K826" s="17">
        <f>SWITCH(data_survey!AG825,
 "Không ảnh hưởng",0,
 "Có chút ảnh hưởng",1,
 "Ảnh hưởng nhiều",2,
 "Ảnh hưởng rất nhiều",3)</f>
        <v>2</v>
      </c>
      <c r="L826" s="17">
        <f>SWITCH(data_survey!AD825,
 "Không",0,
 "Có một chút",1,
 "Rất lo lắng",2)</f>
        <v>2</v>
      </c>
      <c r="M826" s="17">
        <f>SWITCH(data_survey!AE825,
 "Không",0,
 "Có một chút",1,
 "Nhiều",2)</f>
        <v>2</v>
      </c>
      <c r="N826" s="17">
        <f>data_survey!BV825</f>
        <v>3</v>
      </c>
      <c r="O826" s="17">
        <f>SWITCH(data_survey!BY825,
 "Không",0,
 "Có",1,
 "Nhiều",2)</f>
        <v>1</v>
      </c>
      <c r="P826" s="17">
        <f>if(data_survey!BW825="Không", 0, 1)</f>
        <v>0</v>
      </c>
      <c r="Q826" s="17">
        <f>IF(OR(
ISNUMBER(SEARCH("cha",data_survey!BX825)),
ISNUMBER(SEARCH("mẹ",data_survey!BX825)),
ISNUMBER(SEARCH("ba mẹ",data_survey!BX825)),
ISNUMBER(SEARCH("bame",data_survey!BX825)),
ISNUMBER(SEARCH("gia đình",data_survey!BX825)),
ISNUMBER(SEARCH("chị",data_survey!BX825)),
ISNUMBER(SEARCH("anh",data_survey!BX825)),
ISNUMBER(SEARCH("ông bà",data_survey!BX825)),
ISNUMBER(SEARCH("giám hộ",data_survey!BX825))
),1,
IF(OR(
ISNUMBER(SEARCH("bản thân",data_survey!BX825)),
ISNUMBER(SEARCH("tự mình",data_survey!BX825)),
ISNUMBER(SEARCH("tự bản thân",data_survey!BX825)),
ISNUMBER(SEARCH("tiền đi làm",data_survey!BX825)),
ISNUMBER(SEARCH("nghiên cứu khoa học",data_survey!BX825)),
ISNUMBER(SEARCH("một nửa lo",data_survey!BX825))
),2,
IF(OR(
ISNUMBER(SEARCH("học bổng",data_survey!BX825)),
ISNUMBER(SEARCH("giảm học phí",data_survey!BX825)),
ISNUMBER(SEARCH("không cần HP",data_survey!BX825)),
ISNUMBER(SEARCH("sư phạm",data_survey!BX825))
),3,4)))</f>
        <v>1</v>
      </c>
      <c r="R826" s="17">
        <f>data_survey!AN825</f>
        <v>0</v>
      </c>
      <c r="S826" s="17">
        <f>data_survey!AJ825</f>
        <v>2</v>
      </c>
      <c r="T826" s="17">
        <f>data_survey!AJ825</f>
        <v>2</v>
      </c>
      <c r="U826" s="17">
        <f>data_survey!CI825</f>
        <v>1</v>
      </c>
      <c r="V826" s="17">
        <f>data_survey!CG825</f>
        <v>1</v>
      </c>
      <c r="W826" s="17">
        <f>data_survey!CE825</f>
        <v>1</v>
      </c>
      <c r="X826" s="17">
        <f>data_survey!CC825</f>
        <v>2</v>
      </c>
      <c r="Y826" s="17">
        <f>data_survey!CA825</f>
        <v>1</v>
      </c>
      <c r="Z826" s="17">
        <f>data_survey!BN825</f>
        <v>1</v>
      </c>
      <c r="AA826" s="17">
        <f>data_survey!BP825</f>
        <v>0</v>
      </c>
      <c r="AB826" s="17">
        <f>data_survey!BQ825</f>
        <v>1</v>
      </c>
      <c r="AC826" s="17">
        <f>data_survey!BT825</f>
        <v>1</v>
      </c>
      <c r="AD826" s="17">
        <f>data_survey!CU825</f>
        <v>1</v>
      </c>
      <c r="AE826" s="17">
        <f>data_survey!CV825</f>
        <v>1</v>
      </c>
      <c r="AF826" s="17">
        <f>data_survey!CW825</f>
        <v>0</v>
      </c>
      <c r="AG826" s="17">
        <f>data_survey!CO825</f>
        <v>1</v>
      </c>
      <c r="AH826" s="17">
        <f>data_survey!DA825</f>
        <v>0</v>
      </c>
      <c r="AI826" s="17">
        <f>data_survey!DC825</f>
        <v>1</v>
      </c>
      <c r="AJ826" s="17">
        <f>data_survey!DQ825</f>
        <v>0</v>
      </c>
      <c r="AK826" s="17">
        <f>data_survey!DF825</f>
        <v>0</v>
      </c>
      <c r="AL826" s="17">
        <f>if(AK826=1, data_survey!DN825, 0)</f>
        <v>0</v>
      </c>
      <c r="AM826" s="17">
        <f>data_survey!CM825</f>
        <v>6</v>
      </c>
      <c r="AN826" s="17">
        <f>data_survey!DH825</f>
        <v>0</v>
      </c>
      <c r="AO826" s="17">
        <f>data_survey!DJ825</f>
        <v>0</v>
      </c>
      <c r="AP826" s="17">
        <f>data_survey!DL825</f>
        <v>0</v>
      </c>
      <c r="AQ826" s="17">
        <f>data_survey!BC825</f>
        <v>3</v>
      </c>
      <c r="AR826" s="17">
        <f>data_survey!BD825</f>
        <v>3</v>
      </c>
      <c r="AS826" s="17">
        <f>data_survey!BE825</f>
        <v>4</v>
      </c>
      <c r="AT826" s="17">
        <f>data_survey!BF825</f>
        <v>3</v>
      </c>
      <c r="AU826" s="17">
        <f>data_survey!BG825</f>
        <v>2</v>
      </c>
      <c r="AV826" s="17">
        <f>data_survey!BH825</f>
        <v>3</v>
      </c>
      <c r="AW826" s="17">
        <f>data_survey!BI825</f>
        <v>2</v>
      </c>
      <c r="AX826" s="17">
        <f>data_survey!AP825</f>
        <v>3</v>
      </c>
      <c r="AY826" s="17">
        <f>data_survey!AQ825</f>
        <v>3</v>
      </c>
      <c r="AZ826" s="17">
        <f>data_survey!AR825</f>
        <v>2</v>
      </c>
      <c r="BA826" s="17">
        <f>data_survey!AS825</f>
        <v>3</v>
      </c>
      <c r="BB826" s="17">
        <f>data_survey!AT825</f>
        <v>3</v>
      </c>
      <c r="BC826" s="17">
        <f>data_survey!AU825</f>
        <v>4</v>
      </c>
      <c r="BD826" s="17">
        <f>data_survey!AV825</f>
        <v>3</v>
      </c>
      <c r="BE826" s="17">
        <f>data_survey!AW825</f>
        <v>3</v>
      </c>
      <c r="BF826" s="17">
        <f>data_survey!AX825</f>
        <v>4</v>
      </c>
      <c r="BG826" s="17"/>
    </row>
    <row r="827">
      <c r="A827" s="17">
        <f>if(data_survey!C826="Nam", 0, 1)</f>
        <v>1</v>
      </c>
      <c r="B827" s="17">
        <f>IFERROR(__xludf.DUMMYFUNCTION("LET(
  t, LOWER(TRIM(data_survey!E826)),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27" s="17">
        <f>IFERROR(__xludf.DUMMYFUNCTION("LET(
  t, LOWER(TRIM(data_survey!G826)),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827" s="17">
        <f>IFERROR(__xludf.DUMMYFUNCTION("LET(
  text, LOWER(data_survey!I826),
  IFERROR(
    IFS(
      REGEXMATCH(text,""ở cùng gia đình|ở trọ cùng gia đình""), 0,
      REGEXMATCH(text,""thuê trọ""), 1,
      REGEXMATCH(text,""ở ktx""), 2,
      REGEXMATCH(text,""có nhà tại khu vực đang học|c"&amp;"ó nhà|ở riêng tại chung cư""), 3,
      REGEXMATCH(text,""ở nhà người quen""), 4
    ),
  -1)
)"),3.0)</f>
        <v>3</v>
      </c>
      <c r="E827" s="17">
        <f>IFERROR(__xludf.DUMMYFUNCTION("LET(
  t, LOWER(TRIM(data_survey!K826)),
  IFERROR(
    IFS(
      REGEXMATCH(t,""xuất\s*sắc""), 0,
      REGEXMATCH(t,""^giỏi$""), 1,
      REGEXMATCH(t,""^khá$""), 2,
      REGEXMATCH(t,""trung bình|bình thường|^4$""), 3,
      REGEXMATCH(t,""rớt""), 4,"&amp;"
      REGEXMATCH(t,""năm nhất|tân sinh viên|mới|chưa|không|sắp thi|chuẩn bị thi|kq|kết quả|chưa có|chưa biết""), 5,
      TRUE, 5
    ),
  5)
)"),1.0)</f>
        <v>1</v>
      </c>
      <c r="F827" s="17">
        <f>IFERROR(__xludf.DUMMYFUNCTION("LET(
  t, LOWER(TRIM(data_survey!M826)),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27" s="17">
        <f>if(data_survey!O826="Có", 1, 0)</f>
        <v>0</v>
      </c>
      <c r="H827" s="17">
        <f>if(data_survey!R826="", 0, data_survey!R826)</f>
        <v>0</v>
      </c>
      <c r="I827" s="17">
        <f>data_survey!W826</f>
        <v>0</v>
      </c>
      <c r="J827" s="17">
        <f>if(data_survey!AF826="Không áp lực", 0, if(data_survey!AF826="Có chút áp lực", 1, if(data_survey!AF826="Áp lực nhiều", 2, 3)))</f>
        <v>1</v>
      </c>
      <c r="K827" s="17">
        <f>SWITCH(data_survey!AG826,
 "Không ảnh hưởng",0,
 "Có chút ảnh hưởng",1,
 "Ảnh hưởng nhiều",2,
 "Ảnh hưởng rất nhiều",3)</f>
        <v>0</v>
      </c>
      <c r="L827" s="17">
        <f>SWITCH(data_survey!AD826,
 "Không",0,
 "Có một chút",1,
 "Rất lo lắng",2)</f>
        <v>1</v>
      </c>
      <c r="M827" s="17">
        <f>SWITCH(data_survey!AE826,
 "Không",0,
 "Có một chút",1,
 "Nhiều",2)</f>
        <v>0</v>
      </c>
      <c r="N827" s="17">
        <f>data_survey!BV826</f>
        <v>2</v>
      </c>
      <c r="O827" s="17">
        <f>SWITCH(data_survey!BY826,
 "Không",0,
 "Có",1,
 "Nhiều",2)</f>
        <v>1</v>
      </c>
      <c r="P827" s="17">
        <f>if(data_survey!BW826="Không", 0, 1)</f>
        <v>1</v>
      </c>
      <c r="Q827" s="17">
        <f>IF(OR(
ISNUMBER(SEARCH("cha",data_survey!BX826)),
ISNUMBER(SEARCH("mẹ",data_survey!BX826)),
ISNUMBER(SEARCH("ba mẹ",data_survey!BX826)),
ISNUMBER(SEARCH("bame",data_survey!BX826)),
ISNUMBER(SEARCH("gia đình",data_survey!BX826)),
ISNUMBER(SEARCH("chị",data_survey!BX826)),
ISNUMBER(SEARCH("anh",data_survey!BX826)),
ISNUMBER(SEARCH("ông bà",data_survey!BX826)),
ISNUMBER(SEARCH("giám hộ",data_survey!BX826))
),1,
IF(OR(
ISNUMBER(SEARCH("bản thân",data_survey!BX826)),
ISNUMBER(SEARCH("tự mình",data_survey!BX826)),
ISNUMBER(SEARCH("tự bản thân",data_survey!BX826)),
ISNUMBER(SEARCH("tiền đi làm",data_survey!BX826)),
ISNUMBER(SEARCH("nghiên cứu khoa học",data_survey!BX826)),
ISNUMBER(SEARCH("một nửa lo",data_survey!BX826))
),2,
IF(OR(
ISNUMBER(SEARCH("học bổng",data_survey!BX826)),
ISNUMBER(SEARCH("giảm học phí",data_survey!BX826)),
ISNUMBER(SEARCH("không cần HP",data_survey!BX826)),
ISNUMBER(SEARCH("sư phạm",data_survey!BX826))
),3,4)))</f>
        <v>1</v>
      </c>
      <c r="R827" s="17">
        <f>data_survey!AN826</f>
        <v>0</v>
      </c>
      <c r="S827" s="17">
        <f>data_survey!AJ826</f>
        <v>0</v>
      </c>
      <c r="T827" s="17">
        <f>data_survey!AJ826</f>
        <v>0</v>
      </c>
      <c r="U827" s="17">
        <f>data_survey!CI826</f>
        <v>0</v>
      </c>
      <c r="V827" s="17">
        <f>data_survey!CG826</f>
        <v>0</v>
      </c>
      <c r="W827" s="17">
        <f>data_survey!CE826</f>
        <v>1</v>
      </c>
      <c r="X827" s="17">
        <f>data_survey!CC826</f>
        <v>1</v>
      </c>
      <c r="Y827" s="17">
        <f>data_survey!CA826</f>
        <v>0</v>
      </c>
      <c r="Z827" s="17">
        <f>data_survey!BN826</f>
        <v>2</v>
      </c>
      <c r="AA827" s="17">
        <f>data_survey!BP826</f>
        <v>0</v>
      </c>
      <c r="AB827" s="17">
        <f>data_survey!BQ826</f>
        <v>1</v>
      </c>
      <c r="AC827" s="17">
        <f>data_survey!BT826</f>
        <v>0</v>
      </c>
      <c r="AD827" s="17">
        <f>data_survey!CU826</f>
        <v>0</v>
      </c>
      <c r="AE827" s="17">
        <f>data_survey!CV826</f>
        <v>0</v>
      </c>
      <c r="AF827" s="17">
        <f>data_survey!CW826</f>
        <v>0</v>
      </c>
      <c r="AG827" s="17">
        <f>data_survey!CO826</f>
        <v>0</v>
      </c>
      <c r="AH827" s="17">
        <f>data_survey!DA826</f>
        <v>0</v>
      </c>
      <c r="AI827" s="17">
        <f>data_survey!DC826</f>
        <v>0</v>
      </c>
      <c r="AJ827" s="17">
        <f>data_survey!DQ826</f>
        <v>0</v>
      </c>
      <c r="AK827" s="17">
        <f>data_survey!DF826</f>
        <v>1</v>
      </c>
      <c r="AL827" s="17">
        <f>if(AK827=1, data_survey!DN826, 0)</f>
        <v>0.5</v>
      </c>
      <c r="AM827" s="17">
        <f>data_survey!CM826</f>
        <v>6</v>
      </c>
      <c r="AN827" s="17">
        <f>data_survey!DH826</f>
        <v>1</v>
      </c>
      <c r="AO827" s="17">
        <f>data_survey!DJ826</f>
        <v>0</v>
      </c>
      <c r="AP827" s="17">
        <f>data_survey!DL826</f>
        <v>0</v>
      </c>
      <c r="AQ827" s="17">
        <f>data_survey!BC826</f>
        <v>1</v>
      </c>
      <c r="AR827" s="17">
        <f>data_survey!BD826</f>
        <v>1</v>
      </c>
      <c r="AS827" s="17">
        <f>data_survey!BE826</f>
        <v>2</v>
      </c>
      <c r="AT827" s="17">
        <f>data_survey!BF826</f>
        <v>1</v>
      </c>
      <c r="AU827" s="17">
        <f>data_survey!BG826</f>
        <v>2</v>
      </c>
      <c r="AV827" s="17">
        <f>data_survey!BH826</f>
        <v>1</v>
      </c>
      <c r="AW827" s="17">
        <f>data_survey!BI826</f>
        <v>1</v>
      </c>
      <c r="AX827" s="17">
        <f>data_survey!AP826</f>
        <v>2</v>
      </c>
      <c r="AY827" s="17">
        <f>data_survey!AQ826</f>
        <v>1</v>
      </c>
      <c r="AZ827" s="17">
        <f>data_survey!AR826</f>
        <v>3</v>
      </c>
      <c r="BA827" s="17">
        <f>data_survey!AS826</f>
        <v>3</v>
      </c>
      <c r="BB827" s="17">
        <f>data_survey!AT826</f>
        <v>3</v>
      </c>
      <c r="BC827" s="17">
        <f>data_survey!AU826</f>
        <v>1</v>
      </c>
      <c r="BD827" s="17">
        <f>data_survey!AV826</f>
        <v>1</v>
      </c>
      <c r="BE827" s="17">
        <f>data_survey!AW826</f>
        <v>2</v>
      </c>
      <c r="BF827" s="17">
        <f>data_survey!AX826</f>
        <v>1</v>
      </c>
      <c r="BG827" s="17"/>
    </row>
    <row r="828">
      <c r="A828" s="17">
        <f>if(data_survey!C827="Nam", 0, 1)</f>
        <v>0</v>
      </c>
      <c r="B828" s="17">
        <f>IFERROR(__xludf.DUMMYFUNCTION("LET(
  t, LOWER(TRIM(data_survey!E827)),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28" s="17">
        <f>IFERROR(__xludf.DUMMYFUNCTION("LET(
  t, LOWER(TRIM(data_survey!G827)),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28" s="17">
        <f>IFERROR(__xludf.DUMMYFUNCTION("LET(
  text, LOWER(data_survey!I827),
  IFERROR(
    IFS(
      REGEXMATCH(text,""ở cùng gia đình|ở trọ cùng gia đình""), 0,
      REGEXMATCH(text,""thuê trọ""), 1,
      REGEXMATCH(text,""ở ktx""), 2,
      REGEXMATCH(text,""có nhà tại khu vực đang học|c"&amp;"ó nhà|ở riêng tại chung cư""), 3,
      REGEXMATCH(text,""ở nhà người quen""), 4
    ),
  -1)
)"),1.0)</f>
        <v>1</v>
      </c>
      <c r="E828" s="17">
        <f>IFERROR(__xludf.DUMMYFUNCTION("LET(
  t, LOWER(TRIM(data_survey!K827)),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28" s="17">
        <f>IFERROR(__xludf.DUMMYFUNCTION("LET(
  t, LOWER(TRIM(data_survey!M827)),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28" s="17">
        <f>if(data_survey!O827="Có", 1, 0)</f>
        <v>0</v>
      </c>
      <c r="H828" s="17">
        <f>if(data_survey!R827="", 0, data_survey!R827)</f>
        <v>0</v>
      </c>
      <c r="I828" s="17">
        <f>data_survey!W827</f>
        <v>0</v>
      </c>
      <c r="J828" s="17">
        <f>if(data_survey!AF827="Không áp lực", 0, if(data_survey!AF827="Có chút áp lực", 1, if(data_survey!AF827="Áp lực nhiều", 2, 3)))</f>
        <v>3</v>
      </c>
      <c r="K828" s="17">
        <f>SWITCH(data_survey!AG827,
 "Không ảnh hưởng",0,
 "Có chút ảnh hưởng",1,
 "Ảnh hưởng nhiều",2,
 "Ảnh hưởng rất nhiều",3)</f>
        <v>2</v>
      </c>
      <c r="L828" s="17">
        <f>SWITCH(data_survey!AD827,
 "Không",0,
 "Có một chút",1,
 "Rất lo lắng",2)</f>
        <v>2</v>
      </c>
      <c r="M828" s="17">
        <f>SWITCH(data_survey!AE827,
 "Không",0,
 "Có một chút",1,
 "Nhiều",2)</f>
        <v>2</v>
      </c>
      <c r="N828" s="17">
        <f>data_survey!BV827</f>
        <v>3</v>
      </c>
      <c r="O828" s="17">
        <f>SWITCH(data_survey!BY827,
 "Không",0,
 "Có",1,
 "Nhiều",2)</f>
        <v>1</v>
      </c>
      <c r="P828" s="17">
        <f>if(data_survey!BW827="Không", 0, 1)</f>
        <v>1</v>
      </c>
      <c r="Q828" s="17">
        <f>IF(OR(
ISNUMBER(SEARCH("cha",data_survey!BX827)),
ISNUMBER(SEARCH("mẹ",data_survey!BX827)),
ISNUMBER(SEARCH("ba mẹ",data_survey!BX827)),
ISNUMBER(SEARCH("bame",data_survey!BX827)),
ISNUMBER(SEARCH("gia đình",data_survey!BX827)),
ISNUMBER(SEARCH("chị",data_survey!BX827)),
ISNUMBER(SEARCH("anh",data_survey!BX827)),
ISNUMBER(SEARCH("ông bà",data_survey!BX827)),
ISNUMBER(SEARCH("giám hộ",data_survey!BX827))
),1,
IF(OR(
ISNUMBER(SEARCH("bản thân",data_survey!BX827)),
ISNUMBER(SEARCH("tự mình",data_survey!BX827)),
ISNUMBER(SEARCH("tự bản thân",data_survey!BX827)),
ISNUMBER(SEARCH("tiền đi làm",data_survey!BX827)),
ISNUMBER(SEARCH("nghiên cứu khoa học",data_survey!BX827)),
ISNUMBER(SEARCH("một nửa lo",data_survey!BX827))
),2,
IF(OR(
ISNUMBER(SEARCH("học bổng",data_survey!BX827)),
ISNUMBER(SEARCH("giảm học phí",data_survey!BX827)),
ISNUMBER(SEARCH("không cần HP",data_survey!BX827)),
ISNUMBER(SEARCH("sư phạm",data_survey!BX827))
),3,4)))</f>
        <v>1</v>
      </c>
      <c r="R828" s="17">
        <f>data_survey!AN827</f>
        <v>2</v>
      </c>
      <c r="S828" s="17">
        <f>data_survey!AJ827</f>
        <v>2</v>
      </c>
      <c r="T828" s="17">
        <f>data_survey!AJ827</f>
        <v>2</v>
      </c>
      <c r="U828" s="17">
        <f>data_survey!CI827</f>
        <v>1</v>
      </c>
      <c r="V828" s="17">
        <f>data_survey!CG827</f>
        <v>1</v>
      </c>
      <c r="W828" s="17">
        <f>data_survey!CE827</f>
        <v>1</v>
      </c>
      <c r="X828" s="17">
        <f>data_survey!CC827</f>
        <v>2</v>
      </c>
      <c r="Y828" s="17">
        <f>data_survey!CA827</f>
        <v>2</v>
      </c>
      <c r="Z828" s="17">
        <f>data_survey!BN827</f>
        <v>1</v>
      </c>
      <c r="AA828" s="17">
        <f>data_survey!BP827</f>
        <v>0</v>
      </c>
      <c r="AB828" s="17">
        <f>data_survey!BQ827</f>
        <v>4</v>
      </c>
      <c r="AC828" s="17">
        <f>data_survey!BT827</f>
        <v>1</v>
      </c>
      <c r="AD828" s="17">
        <f>data_survey!CU827</f>
        <v>1</v>
      </c>
      <c r="AE828" s="17">
        <f>data_survey!CV827</f>
        <v>1</v>
      </c>
      <c r="AF828" s="17">
        <f>data_survey!CW827</f>
        <v>1</v>
      </c>
      <c r="AG828" s="17">
        <f>data_survey!CO827</f>
        <v>2</v>
      </c>
      <c r="AH828" s="17">
        <f>data_survey!DA827</f>
        <v>0</v>
      </c>
      <c r="AI828" s="17">
        <f>data_survey!DC827</f>
        <v>1</v>
      </c>
      <c r="AJ828" s="17">
        <f>data_survey!DQ827</f>
        <v>1</v>
      </c>
      <c r="AK828" s="17">
        <f>data_survey!DF827</f>
        <v>0</v>
      </c>
      <c r="AL828" s="17">
        <f>if(AK828=1, data_survey!DN827, 0)</f>
        <v>0</v>
      </c>
      <c r="AM828" s="17">
        <f>data_survey!CM827</f>
        <v>6</v>
      </c>
      <c r="AN828" s="17">
        <f>data_survey!DH827</f>
        <v>0</v>
      </c>
      <c r="AO828" s="17">
        <f>data_survey!DJ827</f>
        <v>0</v>
      </c>
      <c r="AP828" s="17">
        <f>data_survey!DL827</f>
        <v>0</v>
      </c>
      <c r="AQ828" s="17">
        <f>data_survey!BC827</f>
        <v>3</v>
      </c>
      <c r="AR828" s="17">
        <f>data_survey!BD827</f>
        <v>4</v>
      </c>
      <c r="AS828" s="17">
        <f>data_survey!BE827</f>
        <v>4</v>
      </c>
      <c r="AT828" s="17">
        <f>data_survey!BF827</f>
        <v>2</v>
      </c>
      <c r="AU828" s="17">
        <f>data_survey!BG827</f>
        <v>4</v>
      </c>
      <c r="AV828" s="17">
        <f>data_survey!BH827</f>
        <v>2</v>
      </c>
      <c r="AW828" s="17">
        <f>data_survey!BI827</f>
        <v>4</v>
      </c>
      <c r="AX828" s="17">
        <f>data_survey!AP827</f>
        <v>3</v>
      </c>
      <c r="AY828" s="17">
        <f>data_survey!AQ827</f>
        <v>3</v>
      </c>
      <c r="AZ828" s="17">
        <f>data_survey!AR827</f>
        <v>3</v>
      </c>
      <c r="BA828" s="17">
        <f>data_survey!AS827</f>
        <v>3</v>
      </c>
      <c r="BB828" s="17">
        <f>data_survey!AT827</f>
        <v>2</v>
      </c>
      <c r="BC828" s="17">
        <f>data_survey!AU827</f>
        <v>4</v>
      </c>
      <c r="BD828" s="17">
        <f>data_survey!AV827</f>
        <v>3</v>
      </c>
      <c r="BE828" s="17">
        <f>data_survey!AW827</f>
        <v>4</v>
      </c>
      <c r="BF828" s="17">
        <f>data_survey!AX827</f>
        <v>1</v>
      </c>
      <c r="BG828" s="17"/>
    </row>
    <row r="829">
      <c r="A829" s="17">
        <f>if(data_survey!C828="Nam", 0, 1)</f>
        <v>1</v>
      </c>
      <c r="B829" s="17">
        <f>IFERROR(__xludf.DUMMYFUNCTION("LET(
  t, LOWER(TRIM(data_survey!E828)),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29" s="17">
        <f>IFERROR(__xludf.DUMMYFUNCTION("LET(
  t, LOWER(TRIM(data_survey!G828)),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29" s="17">
        <f>IFERROR(__xludf.DUMMYFUNCTION("LET(
  text, LOWER(data_survey!I828),
  IFERROR(
    IFS(
      REGEXMATCH(text,""ở cùng gia đình|ở trọ cùng gia đình""), 0,
      REGEXMATCH(text,""thuê trọ""), 1,
      REGEXMATCH(text,""ở ktx""), 2,
      REGEXMATCH(text,""có nhà tại khu vực đang học|c"&amp;"ó nhà|ở riêng tại chung cư""), 3,
      REGEXMATCH(text,""ở nhà người quen""), 4
    ),
  -1)
)"),1.0)</f>
        <v>1</v>
      </c>
      <c r="E829" s="17">
        <f>IFERROR(__xludf.DUMMYFUNCTION("LET(
  t, LOWER(TRIM(data_survey!K828)),
  IFERROR(
    IFS(
      REGEXMATCH(t,""xuất\s*sắc""), 0,
      REGEXMATCH(t,""^giỏi$""), 1,
      REGEXMATCH(t,""^khá$""), 2,
      REGEXMATCH(t,""trung bình|bình thường|^4$""), 3,
      REGEXMATCH(t,""rớt""), 4,"&amp;"
      REGEXMATCH(t,""năm nhất|tân sinh viên|mới|chưa|không|sắp thi|chuẩn bị thi|kq|kết quả|chưa có|chưa biết""), 5,
      TRUE, 5
    ),
  5)
)"),3.0)</f>
        <v>3</v>
      </c>
      <c r="F829" s="17">
        <f>IFERROR(__xludf.DUMMYFUNCTION("LET(
  t, LOWER(TRIM(data_survey!M828)),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)"),3.0)</f>
        <v>3</v>
      </c>
      <c r="G829" s="17">
        <f>if(data_survey!O828="Có", 1, 0)</f>
        <v>1</v>
      </c>
      <c r="H829" s="17">
        <f>if(data_survey!R828="", 0, data_survey!R828)</f>
        <v>1</v>
      </c>
      <c r="I829" s="17">
        <f>data_survey!W828</f>
        <v>25</v>
      </c>
      <c r="J829" s="17">
        <f>if(data_survey!AF828="Không áp lực", 0, if(data_survey!AF828="Có chút áp lực", 1, if(data_survey!AF828="Áp lực nhiều", 2, 3)))</f>
        <v>3</v>
      </c>
      <c r="K829" s="17">
        <f>SWITCH(data_survey!AG828,
 "Không ảnh hưởng",0,
 "Có chút ảnh hưởng",1,
 "Ảnh hưởng nhiều",2,
 "Ảnh hưởng rất nhiều",3)</f>
        <v>0</v>
      </c>
      <c r="L829" s="17">
        <f>SWITCH(data_survey!AD828,
 "Không",0,
 "Có một chút",1,
 "Rất lo lắng",2)</f>
        <v>2</v>
      </c>
      <c r="M829" s="17">
        <f>SWITCH(data_survey!AE828,
 "Không",0,
 "Có một chút",1,
 "Nhiều",2)</f>
        <v>0</v>
      </c>
      <c r="N829" s="17">
        <f>data_survey!BV828</f>
        <v>1</v>
      </c>
      <c r="O829" s="17">
        <f>SWITCH(data_survey!BY828,
 "Không",0,
 "Có",1,
 "Nhiều",2)</f>
        <v>0</v>
      </c>
      <c r="P829" s="17">
        <f>if(data_survey!BW828="Không", 0, 1)</f>
        <v>0</v>
      </c>
      <c r="Q829" s="17">
        <f>IF(OR(
ISNUMBER(SEARCH("cha",data_survey!BX828)),
ISNUMBER(SEARCH("mẹ",data_survey!BX828)),
ISNUMBER(SEARCH("ba mẹ",data_survey!BX828)),
ISNUMBER(SEARCH("bame",data_survey!BX828)),
ISNUMBER(SEARCH("gia đình",data_survey!BX828)),
ISNUMBER(SEARCH("chị",data_survey!BX828)),
ISNUMBER(SEARCH("anh",data_survey!BX828)),
ISNUMBER(SEARCH("ông bà",data_survey!BX828)),
ISNUMBER(SEARCH("giám hộ",data_survey!BX828))
),1,
IF(OR(
ISNUMBER(SEARCH("bản thân",data_survey!BX828)),
ISNUMBER(SEARCH("tự mình",data_survey!BX828)),
ISNUMBER(SEARCH("tự bản thân",data_survey!BX828)),
ISNUMBER(SEARCH("tiền đi làm",data_survey!BX828)),
ISNUMBER(SEARCH("nghiên cứu khoa học",data_survey!BX828)),
ISNUMBER(SEARCH("một nửa lo",data_survey!BX828))
),2,
IF(OR(
ISNUMBER(SEARCH("học bổng",data_survey!BX828)),
ISNUMBER(SEARCH("giảm học phí",data_survey!BX828)),
ISNUMBER(SEARCH("không cần HP",data_survey!BX828)),
ISNUMBER(SEARCH("sư phạm",data_survey!BX828))
),3,4)))</f>
        <v>1</v>
      </c>
      <c r="R829" s="17">
        <f>data_survey!AN828</f>
        <v>0</v>
      </c>
      <c r="S829" s="17">
        <f>data_survey!AJ828</f>
        <v>0</v>
      </c>
      <c r="T829" s="17">
        <f>data_survey!AJ828</f>
        <v>0</v>
      </c>
      <c r="U829" s="17">
        <f>data_survey!CI828</f>
        <v>0</v>
      </c>
      <c r="V829" s="17">
        <f>data_survey!CG828</f>
        <v>0</v>
      </c>
      <c r="W829" s="17">
        <f>data_survey!CE828</f>
        <v>0</v>
      </c>
      <c r="X829" s="17">
        <f>data_survey!CC828</f>
        <v>0</v>
      </c>
      <c r="Y829" s="17">
        <f>data_survey!CA828</f>
        <v>0</v>
      </c>
      <c r="Z829" s="17">
        <f>data_survey!BN828</f>
        <v>4</v>
      </c>
      <c r="AA829" s="17">
        <f>data_survey!BP828</f>
        <v>0</v>
      </c>
      <c r="AB829" s="17">
        <f>data_survey!BQ828</f>
        <v>2</v>
      </c>
      <c r="AC829" s="17">
        <f>data_survey!BT828</f>
        <v>1</v>
      </c>
      <c r="AD829" s="17">
        <f>data_survey!CU828</f>
        <v>0</v>
      </c>
      <c r="AE829" s="17">
        <f>data_survey!CV828</f>
        <v>1</v>
      </c>
      <c r="AF829" s="17">
        <f>data_survey!CW828</f>
        <v>0</v>
      </c>
      <c r="AG829" s="17">
        <f>data_survey!CO828</f>
        <v>0</v>
      </c>
      <c r="AH829" s="17">
        <f>data_survey!DA828</f>
        <v>0</v>
      </c>
      <c r="AI829" s="17">
        <f>data_survey!DC828</f>
        <v>0</v>
      </c>
      <c r="AJ829" s="17">
        <f>data_survey!DQ828</f>
        <v>0</v>
      </c>
      <c r="AK829" s="17">
        <f>data_survey!DF828</f>
        <v>0</v>
      </c>
      <c r="AL829" s="17">
        <f>if(AK829=1, data_survey!DN828, 0)</f>
        <v>0</v>
      </c>
      <c r="AM829" s="17">
        <f>data_survey!CM828</f>
        <v>6</v>
      </c>
      <c r="AN829" s="17">
        <f>data_survey!DH828</f>
        <v>1</v>
      </c>
      <c r="AO829" s="17">
        <f>data_survey!DJ828</f>
        <v>0</v>
      </c>
      <c r="AP829" s="17">
        <f>data_survey!DL828</f>
        <v>0</v>
      </c>
      <c r="AQ829" s="17">
        <f>data_survey!BC828</f>
        <v>1</v>
      </c>
      <c r="AR829" s="17">
        <f>data_survey!BD828</f>
        <v>1</v>
      </c>
      <c r="AS829" s="17">
        <f>data_survey!BE828</f>
        <v>2</v>
      </c>
      <c r="AT829" s="17">
        <f>data_survey!BF828</f>
        <v>1</v>
      </c>
      <c r="AU829" s="17">
        <f>data_survey!BG828</f>
        <v>2</v>
      </c>
      <c r="AV829" s="17">
        <f>data_survey!BH828</f>
        <v>1</v>
      </c>
      <c r="AW829" s="17">
        <f>data_survey!BI828</f>
        <v>1</v>
      </c>
      <c r="AX829" s="17">
        <f>data_survey!AP828</f>
        <v>2</v>
      </c>
      <c r="AY829" s="17">
        <f>data_survey!AQ828</f>
        <v>1</v>
      </c>
      <c r="AZ829" s="17">
        <f>data_survey!AR828</f>
        <v>2</v>
      </c>
      <c r="BA829" s="17">
        <f>data_survey!AS828</f>
        <v>3</v>
      </c>
      <c r="BB829" s="17">
        <f>data_survey!AT828</f>
        <v>1</v>
      </c>
      <c r="BC829" s="17">
        <f>data_survey!AU828</f>
        <v>1</v>
      </c>
      <c r="BD829" s="17">
        <f>data_survey!AV828</f>
        <v>1</v>
      </c>
      <c r="BE829" s="17">
        <f>data_survey!AW828</f>
        <v>1</v>
      </c>
      <c r="BF829" s="17">
        <f>data_survey!AX828</f>
        <v>1</v>
      </c>
      <c r="BG829" s="17"/>
    </row>
    <row r="830">
      <c r="A830" s="17">
        <f>if(data_survey!C829="Nam", 0, 1)</f>
        <v>0</v>
      </c>
      <c r="B830" s="17">
        <f>IFERROR(__xludf.DUMMYFUNCTION("LET(
  t, LOWER(TRIM(data_survey!E829)),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30" s="17">
        <f>IFERROR(__xludf.DUMMYFUNCTION("LET(
  t, LOWER(TRIM(data_survey!G829)),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)"),0.0)</f>
        <v>0</v>
      </c>
      <c r="D830" s="17">
        <f>IFERROR(__xludf.DUMMYFUNCTION("LET(
  text, LOWER(data_survey!I829),
  IFERROR(
    IFS(
      REGEXMATCH(text,""ở cùng gia đình|ở trọ cùng gia đình""), 0,
      REGEXMATCH(text,""thuê trọ""), 1,
      REGEXMATCH(text,""ở ktx""), 2,
      REGEXMATCH(text,""có nhà tại khu vực đang học|c"&amp;"ó nhà|ở riêng tại chung cư""), 3,
      REGEXMATCH(text,""ở nhà người quen""), 4
    ),
  -1)
)"),0.0)</f>
        <v>0</v>
      </c>
      <c r="E830" s="17">
        <f>IFERROR(__xludf.DUMMYFUNCTION("LET(
  t, LOWER(TRIM(data_survey!K829)),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30" s="17">
        <f>IFERROR(__xludf.DUMMYFUNCTION("LET(
  t, LOWER(TRIM(data_survey!M829)),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30" s="17">
        <f>if(data_survey!O829="Có", 1, 0)</f>
        <v>1</v>
      </c>
      <c r="H830" s="17">
        <f>if(data_survey!R829="", 0, data_survey!R829)</f>
        <v>1</v>
      </c>
      <c r="I830" s="17">
        <f>data_survey!W829</f>
        <v>0</v>
      </c>
      <c r="J830" s="17">
        <f>if(data_survey!AF829="Không áp lực", 0, if(data_survey!AF829="Có chút áp lực", 1, if(data_survey!AF829="Áp lực nhiều", 2, 3)))</f>
        <v>2</v>
      </c>
      <c r="K830" s="17">
        <f>SWITCH(data_survey!AG829,
 "Không ảnh hưởng",0,
 "Có chút ảnh hưởng",1,
 "Ảnh hưởng nhiều",2,
 "Ảnh hưởng rất nhiều",3)</f>
        <v>1</v>
      </c>
      <c r="L830" s="17">
        <f>SWITCH(data_survey!AD829,
 "Không",0,
 "Có một chút",1,
 "Rất lo lắng",2)</f>
        <v>1</v>
      </c>
      <c r="M830" s="17">
        <f>SWITCH(data_survey!AE829,
 "Không",0,
 "Có một chút",1,
 "Nhiều",2)</f>
        <v>0</v>
      </c>
      <c r="N830" s="17">
        <f>data_survey!BV829</f>
        <v>3</v>
      </c>
      <c r="O830" s="17">
        <f>SWITCH(data_survey!BY829,
 "Không",0,
 "Có",1,
 "Nhiều",2)</f>
        <v>1</v>
      </c>
      <c r="P830" s="17">
        <f>if(data_survey!BW829="Không", 0, 1)</f>
        <v>1</v>
      </c>
      <c r="Q830" s="17">
        <f>IF(OR(
ISNUMBER(SEARCH("cha",data_survey!BX829)),
ISNUMBER(SEARCH("mẹ",data_survey!BX829)),
ISNUMBER(SEARCH("ba mẹ",data_survey!BX829)),
ISNUMBER(SEARCH("bame",data_survey!BX829)),
ISNUMBER(SEARCH("gia đình",data_survey!BX829)),
ISNUMBER(SEARCH("chị",data_survey!BX829)),
ISNUMBER(SEARCH("anh",data_survey!BX829)),
ISNUMBER(SEARCH("ông bà",data_survey!BX829)),
ISNUMBER(SEARCH("giám hộ",data_survey!BX829))
),1,
IF(OR(
ISNUMBER(SEARCH("bản thân",data_survey!BX829)),
ISNUMBER(SEARCH("tự mình",data_survey!BX829)),
ISNUMBER(SEARCH("tự bản thân",data_survey!BX829)),
ISNUMBER(SEARCH("tiền đi làm",data_survey!BX829)),
ISNUMBER(SEARCH("nghiên cứu khoa học",data_survey!BX829)),
ISNUMBER(SEARCH("một nửa lo",data_survey!BX829))
),2,
IF(OR(
ISNUMBER(SEARCH("học bổng",data_survey!BX829)),
ISNUMBER(SEARCH("giảm học phí",data_survey!BX829)),
ISNUMBER(SEARCH("không cần HP",data_survey!BX829)),
ISNUMBER(SEARCH("sư phạm",data_survey!BX829))
),3,4)))</f>
        <v>1</v>
      </c>
      <c r="R830" s="17">
        <f>data_survey!AN829</f>
        <v>0</v>
      </c>
      <c r="S830" s="17">
        <f>data_survey!AJ829</f>
        <v>0</v>
      </c>
      <c r="T830" s="17">
        <f>data_survey!AJ829</f>
        <v>0</v>
      </c>
      <c r="U830" s="17">
        <f>data_survey!CI829</f>
        <v>0</v>
      </c>
      <c r="V830" s="17">
        <f>data_survey!CG829</f>
        <v>0</v>
      </c>
      <c r="W830" s="17">
        <f>data_survey!CE829</f>
        <v>0</v>
      </c>
      <c r="X830" s="17">
        <f>data_survey!CC829</f>
        <v>1</v>
      </c>
      <c r="Y830" s="17">
        <f>data_survey!CA829</f>
        <v>1</v>
      </c>
      <c r="Z830" s="17">
        <f>data_survey!BN829</f>
        <v>3</v>
      </c>
      <c r="AA830" s="17">
        <f>data_survey!BP829</f>
        <v>0</v>
      </c>
      <c r="AB830" s="17">
        <f>data_survey!BQ829</f>
        <v>1</v>
      </c>
      <c r="AC830" s="17">
        <f>data_survey!BT829</f>
        <v>1</v>
      </c>
      <c r="AD830" s="17">
        <f>data_survey!CU829</f>
        <v>0</v>
      </c>
      <c r="AE830" s="17">
        <f>data_survey!CV829</f>
        <v>1</v>
      </c>
      <c r="AF830" s="17">
        <f>data_survey!CW829</f>
        <v>1</v>
      </c>
      <c r="AG830" s="17">
        <f>data_survey!CO829</f>
        <v>1</v>
      </c>
      <c r="AH830" s="17">
        <f>data_survey!DA829</f>
        <v>0</v>
      </c>
      <c r="AI830" s="17">
        <f>data_survey!DC829</f>
        <v>0</v>
      </c>
      <c r="AJ830" s="17">
        <f>data_survey!DQ829</f>
        <v>0</v>
      </c>
      <c r="AK830" s="17">
        <f>data_survey!DF829</f>
        <v>1</v>
      </c>
      <c r="AL830" s="17">
        <f>if(AK830=1, data_survey!DN829, 0)</f>
        <v>14</v>
      </c>
      <c r="AM830" s="17">
        <f>data_survey!CM829</f>
        <v>1.5</v>
      </c>
      <c r="AN830" s="17">
        <f>data_survey!DH829</f>
        <v>1</v>
      </c>
      <c r="AO830" s="17">
        <f>data_survey!DJ829</f>
        <v>0</v>
      </c>
      <c r="AP830" s="17">
        <f>data_survey!DL829</f>
        <v>0</v>
      </c>
      <c r="AQ830" s="17">
        <f>data_survey!BC829</f>
        <v>2</v>
      </c>
      <c r="AR830" s="17">
        <f>data_survey!BD829</f>
        <v>1</v>
      </c>
      <c r="AS830" s="17">
        <f>data_survey!BE829</f>
        <v>2</v>
      </c>
      <c r="AT830" s="17">
        <f>data_survey!BF829</f>
        <v>1</v>
      </c>
      <c r="AU830" s="17">
        <f>data_survey!BG829</f>
        <v>1</v>
      </c>
      <c r="AV830" s="17">
        <f>data_survey!BH829</f>
        <v>1</v>
      </c>
      <c r="AW830" s="17">
        <f>data_survey!BI829</f>
        <v>1</v>
      </c>
      <c r="AX830" s="17">
        <f>data_survey!AP829</f>
        <v>1</v>
      </c>
      <c r="AY830" s="17">
        <f>data_survey!AQ829</f>
        <v>1</v>
      </c>
      <c r="AZ830" s="17">
        <f>data_survey!AR829</f>
        <v>1</v>
      </c>
      <c r="BA830" s="17">
        <f>data_survey!AS829</f>
        <v>1</v>
      </c>
      <c r="BB830" s="17">
        <f>data_survey!AT829</f>
        <v>1</v>
      </c>
      <c r="BC830" s="17">
        <f>data_survey!AU829</f>
        <v>1</v>
      </c>
      <c r="BD830" s="17">
        <f>data_survey!AV829</f>
        <v>2</v>
      </c>
      <c r="BE830" s="17">
        <f>data_survey!AW829</f>
        <v>1</v>
      </c>
      <c r="BF830" s="17">
        <f>data_survey!AX829</f>
        <v>1</v>
      </c>
      <c r="BG830" s="17"/>
    </row>
    <row r="831">
      <c r="A831" s="17">
        <f>if(data_survey!C830="Nam", 0, 1)</f>
        <v>0</v>
      </c>
      <c r="B831" s="17">
        <f>IFERROR(__xludf.DUMMYFUNCTION("LET(
  t, LOWER(TRIM(data_survey!E830)),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31" s="17">
        <f>IFERROR(__xludf.DUMMYFUNCTION("LET(
  t, LOWER(TRIM(data_survey!G830)),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)"),1.0)</f>
        <v>1</v>
      </c>
      <c r="D831" s="17">
        <f>IFERROR(__xludf.DUMMYFUNCTION("LET(
  text, LOWER(data_survey!I830),
  IFERROR(
    IFS(
      REGEXMATCH(text,""ở cùng gia đình|ở trọ cùng gia đình""), 0,
      REGEXMATCH(text,""thuê trọ""), 1,
      REGEXMATCH(text,""ở ktx""), 2,
      REGEXMATCH(text,""có nhà tại khu vực đang học|c"&amp;"ó nhà|ở riêng tại chung cư""), 3,
      REGEXMATCH(text,""ở nhà người quen""), 4
    ),
  -1)
)"),1.0)</f>
        <v>1</v>
      </c>
      <c r="E831" s="17">
        <f>IFERROR(__xludf.DUMMYFUNCTION("LET(
  t, LOWER(TRIM(data_survey!K830)),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31" s="17">
        <f>IFERROR(__xludf.DUMMYFUNCTION("LET(
  t, LOWER(TRIM(data_survey!M830)),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31" s="17">
        <f>if(data_survey!O830="Có", 1, 0)</f>
        <v>1</v>
      </c>
      <c r="H831" s="17">
        <f>if(data_survey!R830="", 0, data_survey!R830)</f>
        <v>1</v>
      </c>
      <c r="I831" s="17">
        <f>data_survey!W830</f>
        <v>15</v>
      </c>
      <c r="J831" s="17">
        <f>if(data_survey!AF830="Không áp lực", 0, if(data_survey!AF830="Có chút áp lực", 1, if(data_survey!AF830="Áp lực nhiều", 2, 3)))</f>
        <v>0</v>
      </c>
      <c r="K831" s="17">
        <f>SWITCH(data_survey!AG830,
 "Không ảnh hưởng",0,
 "Có chút ảnh hưởng",1,
 "Ảnh hưởng nhiều",2,
 "Ảnh hưởng rất nhiều",3)</f>
        <v>0</v>
      </c>
      <c r="L831" s="17">
        <f>SWITCH(data_survey!AD830,
 "Không",0,
 "Có một chút",1,
 "Rất lo lắng",2)</f>
        <v>1</v>
      </c>
      <c r="M831" s="17">
        <f>SWITCH(data_survey!AE830,
 "Không",0,
 "Có một chút",1,
 "Nhiều",2)</f>
        <v>0</v>
      </c>
      <c r="N831" s="17">
        <f>data_survey!BV830</f>
        <v>3</v>
      </c>
      <c r="O831" s="17">
        <f>SWITCH(data_survey!BY830,
 "Không",0,
 "Có",1,
 "Nhiều",2)</f>
        <v>0</v>
      </c>
      <c r="P831" s="17">
        <f>if(data_survey!BW830="Không", 0, 1)</f>
        <v>1</v>
      </c>
      <c r="Q831" s="17">
        <f>IF(OR(
ISNUMBER(SEARCH("cha",data_survey!BX830)),
ISNUMBER(SEARCH("mẹ",data_survey!BX830)),
ISNUMBER(SEARCH("ba mẹ",data_survey!BX830)),
ISNUMBER(SEARCH("bame",data_survey!BX830)),
ISNUMBER(SEARCH("gia đình",data_survey!BX830)),
ISNUMBER(SEARCH("chị",data_survey!BX830)),
ISNUMBER(SEARCH("anh",data_survey!BX830)),
ISNUMBER(SEARCH("ông bà",data_survey!BX830)),
ISNUMBER(SEARCH("giám hộ",data_survey!BX830))
),1,
IF(OR(
ISNUMBER(SEARCH("bản thân",data_survey!BX830)),
ISNUMBER(SEARCH("tự mình",data_survey!BX830)),
ISNUMBER(SEARCH("tự bản thân",data_survey!BX830)),
ISNUMBER(SEARCH("tiền đi làm",data_survey!BX830)),
ISNUMBER(SEARCH("nghiên cứu khoa học",data_survey!BX830)),
ISNUMBER(SEARCH("một nửa lo",data_survey!BX830))
),2,
IF(OR(
ISNUMBER(SEARCH("học bổng",data_survey!BX830)),
ISNUMBER(SEARCH("giảm học phí",data_survey!BX830)),
ISNUMBER(SEARCH("không cần HP",data_survey!BX830)),
ISNUMBER(SEARCH("sư phạm",data_survey!BX830))
),3,4)))</f>
        <v>1</v>
      </c>
      <c r="R831" s="17">
        <f>data_survey!AN830</f>
        <v>0</v>
      </c>
      <c r="S831" s="17">
        <f>data_survey!AJ830</f>
        <v>1</v>
      </c>
      <c r="T831" s="17">
        <f>data_survey!AJ830</f>
        <v>1</v>
      </c>
      <c r="U831" s="17">
        <f>data_survey!CI830</f>
        <v>0</v>
      </c>
      <c r="V831" s="17">
        <f>data_survey!CG830</f>
        <v>0</v>
      </c>
      <c r="W831" s="17">
        <f>data_survey!CE830</f>
        <v>0</v>
      </c>
      <c r="X831" s="17">
        <f>data_survey!CC830</f>
        <v>0</v>
      </c>
      <c r="Y831" s="17">
        <f>data_survey!CA830</f>
        <v>0</v>
      </c>
      <c r="Z831" s="17">
        <f>data_survey!BN830</f>
        <v>4</v>
      </c>
      <c r="AA831" s="17">
        <f>data_survey!BP830</f>
        <v>1</v>
      </c>
      <c r="AB831" s="17">
        <f>data_survey!BQ830</f>
        <v>5</v>
      </c>
      <c r="AC831" s="17">
        <f>data_survey!BT830</f>
        <v>0</v>
      </c>
      <c r="AD831" s="17">
        <f>data_survey!CU830</f>
        <v>0</v>
      </c>
      <c r="AE831" s="17">
        <f>data_survey!CV830</f>
        <v>1</v>
      </c>
      <c r="AF831" s="17">
        <f>data_survey!CW830</f>
        <v>0</v>
      </c>
      <c r="AG831" s="17">
        <f>data_survey!CO830</f>
        <v>0</v>
      </c>
      <c r="AH831" s="17">
        <f>data_survey!DA830</f>
        <v>0</v>
      </c>
      <c r="AI831" s="17">
        <f>data_survey!DC830</f>
        <v>0</v>
      </c>
      <c r="AJ831" s="17">
        <f>data_survey!DQ830</f>
        <v>0</v>
      </c>
      <c r="AK831" s="17">
        <f>data_survey!DF830</f>
        <v>1</v>
      </c>
      <c r="AL831" s="17">
        <f>if(AK831=1, data_survey!DN830, 0)</f>
        <v>0</v>
      </c>
      <c r="AM831" s="17">
        <f>data_survey!CM830</f>
        <v>3.5</v>
      </c>
      <c r="AN831" s="17">
        <f>data_survey!DH830</f>
        <v>0</v>
      </c>
      <c r="AO831" s="17">
        <f>data_survey!DJ830</f>
        <v>0</v>
      </c>
      <c r="AP831" s="17">
        <f>data_survey!DL830</f>
        <v>0</v>
      </c>
      <c r="AQ831" s="17">
        <f>data_survey!BC830</f>
        <v>2</v>
      </c>
      <c r="AR831" s="17">
        <f>data_survey!BD830</f>
        <v>1</v>
      </c>
      <c r="AS831" s="17">
        <f>data_survey!BE830</f>
        <v>1</v>
      </c>
      <c r="AT831" s="17">
        <f>data_survey!BF830</f>
        <v>1</v>
      </c>
      <c r="AU831" s="17">
        <f>data_survey!BG830</f>
        <v>1</v>
      </c>
      <c r="AV831" s="17">
        <f>data_survey!BH830</f>
        <v>1</v>
      </c>
      <c r="AW831" s="17">
        <f>data_survey!BI830</f>
        <v>1</v>
      </c>
      <c r="AX831" s="17">
        <f>data_survey!AP830</f>
        <v>2</v>
      </c>
      <c r="AY831" s="17">
        <f>data_survey!AQ830</f>
        <v>1</v>
      </c>
      <c r="AZ831" s="17">
        <f>data_survey!AR830</f>
        <v>2</v>
      </c>
      <c r="BA831" s="17">
        <f>data_survey!AS830</f>
        <v>2</v>
      </c>
      <c r="BB831" s="17">
        <f>data_survey!AT830</f>
        <v>2</v>
      </c>
      <c r="BC831" s="17">
        <f>data_survey!AU830</f>
        <v>1</v>
      </c>
      <c r="BD831" s="17">
        <f>data_survey!AV830</f>
        <v>1</v>
      </c>
      <c r="BE831" s="17">
        <f>data_survey!AW830</f>
        <v>1</v>
      </c>
      <c r="BF831" s="17">
        <f>data_survey!AX830</f>
        <v>2</v>
      </c>
      <c r="BG831" s="17"/>
    </row>
    <row r="832">
      <c r="A832" s="17">
        <f>if(data_survey!C831="Nam", 0, 1)</f>
        <v>1</v>
      </c>
      <c r="B832" s="17">
        <f>IFERROR(__xludf.DUMMYFUNCTION("LET(
  t, LOWER(TRIM(data_survey!E831)),
  IFS(
    REGEXMATCH(t,""chuyển giới|transgender""), 6,
    REGEXMATCH(t,""vô tính|asexual|nam nữ.*không có nhu cầu""), 4,
    REGEXMATCH(t,""toàn tính|pansexual""), 5,
    REGEXMATCH(t,""song tính|bisexual|biroma"&amp;"ntic""), 1,
    AND(REGEXMATCH(t,""đồng tính nam|\bgay\b""), NOT(REGEXMATCH(t,""not gay|không gay|ko gay""))), 2,
    REGEXMATCH(t,""đồng tính nữ|\blesbian\b|em thích nữ|thích nữ|mê nữ|sapphic""), 3,
    REGEXMATCH(t,""^\.$|^(không|ko|k|no)$|^(không có|ko"&amp;" có)$""), 8,
    REGEXMATCH(t,""không biết|chưa rõ|chưa xác định|ko hiểu|huh|strange|\?{3,}|hong có.*không biết|vn chỉ có nam và nữ""), 7,
    REGEXMATCH(t,""dị tính|heterosexual|thẳng|straight|khác giới|thích khác giới|trai gái|quan hệ trai gái|nam\s*-\s"&amp;"*nữ|nam\s*nữ|bình thường|normal|\bbth\b|\bbinh thuong\b|giới tính bình thường|xu hướng tính dục bth""), 0,
    TRUE, 7
  )
)"),0.0)</f>
        <v>0</v>
      </c>
      <c r="C832" s="17">
        <f>IFERROR(__xludf.DUMMYFUNCTION("LET(
  t, LOWER(TRIM(data_survey!G831)),
  IFS(
    REGEXMATCH(t,""phật giáo hòa hảo""), 3,
    REGEXMATCH(t,""công giáo""), 1,
    REGEXMATCH(t,""phật giáo""), 2,
    REGEXMATCH(t,""hồi giáo""), 4,
    REGEXMATCH(t,""cao đài|cao dai""), 5,
    REGEXMATCH"&amp;"(t,""bà la môn|ba la mon""), 6,
    REGEXMATCH(t,""^kinh$""), 7,
    REGEXMATCH(t,""không tôn giáo|^(không|khong)$|^không có$|^khong co$|^không$|^không\s+$""), 0,
    TRUE, """"
  )
)"),2.0)</f>
        <v>2</v>
      </c>
      <c r="D832" s="17">
        <f>IFERROR(__xludf.DUMMYFUNCTION("LET(
  text, LOWER(data_survey!I831),
  IFERROR(
    IFS(
      REGEXMATCH(text,""ở cùng gia đình|ở trọ cùng gia đình""), 0,
      REGEXMATCH(text,""thuê trọ""), 1,
      REGEXMATCH(text,""ở ktx""), 2,
      REGEXMATCH(text,""có nhà tại khu vực đang học|c"&amp;"ó nhà|ở riêng tại chung cư""), 3,
      REGEXMATCH(text,""ở nhà người quen""), 4
    ),
  -1)
)"),4.0)</f>
        <v>4</v>
      </c>
      <c r="E832" s="17">
        <f>IFERROR(__xludf.DUMMYFUNCTION("LET(
  t, LOWER(TRIM(data_survey!K831)),
  IFERROR(
    IFS(
      REGEXMATCH(t,""xuất\s*sắc""), 0,
      REGEXMATCH(t,""^giỏi$""), 1,
      REGEXMATCH(t,""^khá$""), 2,
      REGEXMATCH(t,""trung bình|bình thường|^4$""), 3,
      REGEXMATCH(t,""rớt""), 4,"&amp;"
      REGEXMATCH(t,""năm nhất|tân sinh viên|mới|chưa|không|sắp thi|chuẩn bị thi|kq|kết quả|chưa có|chưa biết""), 5,
      TRUE, 5
    ),
  5)
)"),2.0)</f>
        <v>2</v>
      </c>
      <c r="F832" s="17">
        <f>IFERROR(__xludf.DUMMYFUNCTION("LET(
  t, LOWER(TRIM(data_survey!M831)),
  IFERROR(
    IFS(
      REGEXMATCH(t,""ko biết|không biết|hơm bt|hôm bt|khum biết|chưa biết|không rõ|câu không rõ""), 3,
      REGEXMATCH(t,""50/50|bình thường|phân vân|lúc này lúc kia|fomo|đuối|hơi đuối|hơi khô"&amp;"ng chắc""), 1,
      REGEXMATCH(t,""không hợp|không phù hợp|hối hận|bất đắc dĩ|bất đắt dĩ|do không còn lựa chọn|không còn đam mê|mất đam mê|học không nổi""), 0,
      REGEXMATCH(t,""^có$|^có\b""), 0,
      REGEXMATCH(t,""^không$|^không\s|^không\.$|^khôn"&amp;"g!$|^không,$|^không\?$|phù hợp|siêu hợp|cảm thấy phù hợp|phù hợp rồi|ổn|ước mơ|tự chọn|năng lực|suy nghĩ""), 2,
      TRUE, 3
    ),
  3)
)"),2.0)</f>
        <v>2</v>
      </c>
      <c r="G832" s="17">
        <f>if(data_survey!O831="Có", 1, 0)</f>
        <v>1</v>
      </c>
      <c r="H832" s="17">
        <f>if(data_survey!R831="", 0, data_survey!R831)</f>
        <v>1</v>
      </c>
      <c r="I832" s="17">
        <f>data_survey!W831</f>
        <v>15</v>
      </c>
      <c r="J832" s="17">
        <f>if(data_survey!AF831="Không áp lực", 0, if(data_survey!AF831="Có chút áp lực", 1, if(data_survey!AF831="Áp lực nhiều", 2, 3)))</f>
        <v>1</v>
      </c>
      <c r="K832" s="17">
        <f>SWITCH(data_survey!AG831,
 "Không ảnh hưởng",0,
 "Có chút ảnh hưởng",1,
 "Ảnh hưởng nhiều",2,
 "Ảnh hưởng rất nhiều",3)</f>
        <v>1</v>
      </c>
      <c r="L832" s="17">
        <f>SWITCH(data_survey!AD831,
 "Không",0,
 "Có một chút",1,
 "Rất lo lắng",2)</f>
        <v>1</v>
      </c>
      <c r="M832" s="17">
        <f>SWITCH(data_survey!AE831,
 "Không",0,
 "Có một chút",1,
 "Nhiều",2)</f>
        <v>0</v>
      </c>
      <c r="N832" s="17">
        <f>data_survey!BV831</f>
        <v>3</v>
      </c>
      <c r="O832" s="17">
        <f>SWITCH(data_survey!BY831,
 "Không",0,
 "Có",1,
 "Nhiều",2)</f>
        <v>0</v>
      </c>
      <c r="P832" s="17">
        <f>if(data_survey!BW831="Không", 0, 1)</f>
        <v>0</v>
      </c>
      <c r="Q832" s="17">
        <f>IF(OR(
ISNUMBER(SEARCH("cha",data_survey!BX831)),
ISNUMBER(SEARCH("mẹ",data_survey!BX831)),
ISNUMBER(SEARCH("ba mẹ",data_survey!BX831)),
ISNUMBER(SEARCH("bame",data_survey!BX831)),
ISNUMBER(SEARCH("gia đình",data_survey!BX831)),
ISNUMBER(SEARCH("chị",data_survey!BX831)),
ISNUMBER(SEARCH("anh",data_survey!BX831)),
ISNUMBER(SEARCH("ông bà",data_survey!BX831)),
ISNUMBER(SEARCH("giám hộ",data_survey!BX831))
),1,
IF(OR(
ISNUMBER(SEARCH("bản thân",data_survey!BX831)),
ISNUMBER(SEARCH("tự mình",data_survey!BX831)),
ISNUMBER(SEARCH("tự bản thân",data_survey!BX831)),
ISNUMBER(SEARCH("tiền đi làm",data_survey!BX831)),
ISNUMBER(SEARCH("nghiên cứu khoa học",data_survey!BX831)),
ISNUMBER(SEARCH("một nửa lo",data_survey!BX831))
),2,
IF(OR(
ISNUMBER(SEARCH("học bổng",data_survey!BX831)),
ISNUMBER(SEARCH("giảm học phí",data_survey!BX831)),
ISNUMBER(SEARCH("không cần HP",data_survey!BX831)),
ISNUMBER(SEARCH("sư phạm",data_survey!BX831))
),3,4)))</f>
        <v>1</v>
      </c>
      <c r="R832" s="17">
        <f>data_survey!AN831</f>
        <v>0</v>
      </c>
      <c r="S832" s="17">
        <f>data_survey!AJ831</f>
        <v>0</v>
      </c>
      <c r="T832" s="17">
        <f>data_survey!AJ831</f>
        <v>0</v>
      </c>
      <c r="U832" s="17">
        <f>data_survey!CI831</f>
        <v>1</v>
      </c>
      <c r="V832" s="17">
        <f>data_survey!CG831</f>
        <v>1</v>
      </c>
      <c r="W832" s="17">
        <f>data_survey!CE831</f>
        <v>1</v>
      </c>
      <c r="X832" s="17">
        <f>data_survey!CC831</f>
        <v>2</v>
      </c>
      <c r="Y832" s="17">
        <f>data_survey!CA831</f>
        <v>1</v>
      </c>
      <c r="Z832" s="17">
        <f>data_survey!BN831</f>
        <v>5</v>
      </c>
      <c r="AA832" s="17">
        <f>data_survey!BP831</f>
        <v>0</v>
      </c>
      <c r="AB832" s="17">
        <f>data_survey!BQ831</f>
        <v>4</v>
      </c>
      <c r="AC832" s="17">
        <f>data_survey!BT831</f>
        <v>1</v>
      </c>
      <c r="AD832" s="17">
        <f>data_survey!CU831</f>
        <v>0</v>
      </c>
      <c r="AE832" s="17">
        <f>data_survey!CV831</f>
        <v>1</v>
      </c>
      <c r="AF832" s="17">
        <f>data_survey!CW831</f>
        <v>0</v>
      </c>
      <c r="AG832" s="17">
        <f>data_survey!CO831</f>
        <v>1</v>
      </c>
      <c r="AH832" s="17">
        <f>data_survey!DA831</f>
        <v>1</v>
      </c>
      <c r="AI832" s="17">
        <f>data_survey!DC831</f>
        <v>1</v>
      </c>
      <c r="AJ832" s="17">
        <f>data_survey!DQ831</f>
        <v>0</v>
      </c>
      <c r="AK832" s="17">
        <f>data_survey!DF831</f>
        <v>1</v>
      </c>
      <c r="AL832" s="17">
        <f>if(AK832=1, data_survey!DN831, 0)</f>
        <v>0.5</v>
      </c>
      <c r="AM832" s="17">
        <f>data_survey!CM831</f>
        <v>6</v>
      </c>
      <c r="AN832" s="17">
        <f>data_survey!DH831</f>
        <v>0</v>
      </c>
      <c r="AO832" s="17">
        <f>data_survey!DJ831</f>
        <v>0</v>
      </c>
      <c r="AP832" s="17">
        <f>data_survey!DL831</f>
        <v>3</v>
      </c>
      <c r="AQ832" s="17">
        <f>data_survey!BC831</f>
        <v>1</v>
      </c>
      <c r="AR832" s="17">
        <f>data_survey!BD831</f>
        <v>1</v>
      </c>
      <c r="AS832" s="17">
        <f>data_survey!BE831</f>
        <v>3</v>
      </c>
      <c r="AT832" s="17">
        <f>data_survey!BF831</f>
        <v>3</v>
      </c>
      <c r="AU832" s="17">
        <f>data_survey!BG831</f>
        <v>2</v>
      </c>
      <c r="AV832" s="17">
        <f>data_survey!BH831</f>
        <v>1</v>
      </c>
      <c r="AW832" s="17">
        <f>data_survey!BI831</f>
        <v>3</v>
      </c>
      <c r="AX832" s="17">
        <f>data_survey!AP831</f>
        <v>2</v>
      </c>
      <c r="AY832" s="17">
        <f>data_survey!AQ831</f>
        <v>3</v>
      </c>
      <c r="AZ832" s="17">
        <f>data_survey!AR831</f>
        <v>4</v>
      </c>
      <c r="BA832" s="17">
        <f>data_survey!AS831</f>
        <v>2</v>
      </c>
      <c r="BB832" s="17">
        <f>data_survey!AT831</f>
        <v>3</v>
      </c>
      <c r="BC832" s="17">
        <f>data_survey!AU831</f>
        <v>2</v>
      </c>
      <c r="BD832" s="17">
        <f>data_survey!AV831</f>
        <v>4</v>
      </c>
      <c r="BE832" s="17">
        <f>data_survey!AW831</f>
        <v>1</v>
      </c>
      <c r="BF832" s="17">
        <f>data_survey!AX831</f>
        <v>4</v>
      </c>
      <c r="BG832" s="17"/>
    </row>
    <row r="833">
      <c r="A833" s="17"/>
      <c r="B833" s="17"/>
      <c r="C833" s="17"/>
      <c r="D833" s="17"/>
      <c r="E833" s="17"/>
      <c r="F833" s="17"/>
      <c r="G833" s="17"/>
      <c r="H833" s="17"/>
      <c r="I833" s="17" t="str">
        <f>data_survey!W832</f>
        <v/>
      </c>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row>
    <row r="834">
      <c r="A834" s="17"/>
      <c r="B834" s="17"/>
      <c r="C834" s="17"/>
      <c r="D834" s="17"/>
      <c r="E834" s="17"/>
      <c r="F834" s="17"/>
      <c r="G834" s="17"/>
      <c r="H834" s="17"/>
      <c r="I834" s="17" t="str">
        <f>data_survey!W833</f>
        <v/>
      </c>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row>
    <row r="835">
      <c r="A835" s="17"/>
      <c r="B835" s="17"/>
      <c r="C835" s="17"/>
      <c r="D835" s="17"/>
      <c r="E835" s="17"/>
      <c r="F835" s="17"/>
      <c r="G835" s="17"/>
      <c r="H835" s="17"/>
      <c r="I835" s="17" t="str">
        <f>data_survey!W1369</f>
        <v/>
      </c>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row>
    <row r="836">
      <c r="A836" s="17"/>
      <c r="B836" s="17"/>
      <c r="C836" s="17"/>
      <c r="D836" s="17"/>
      <c r="E836" s="17"/>
      <c r="F836" s="17"/>
      <c r="G836" s="17"/>
      <c r="H836" s="17"/>
      <c r="I836" s="17" t="str">
        <f>data_survey!W1370</f>
        <v/>
      </c>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row>
    <row r="837">
      <c r="A837" s="17"/>
      <c r="B837" s="17"/>
      <c r="C837" s="17"/>
      <c r="D837" s="17"/>
      <c r="E837" s="17"/>
      <c r="F837" s="17"/>
      <c r="G837" s="17"/>
      <c r="H837" s="17"/>
      <c r="I837" s="17" t="str">
        <f>data_survey!W1371</f>
        <v/>
      </c>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row>
    <row r="838">
      <c r="A838" s="17"/>
      <c r="B838" s="17"/>
      <c r="C838" s="17"/>
      <c r="D838" s="17"/>
      <c r="E838" s="17"/>
      <c r="F838" s="17"/>
      <c r="G838" s="17"/>
      <c r="H838" s="17"/>
      <c r="I838" s="17" t="str">
        <f>data_survey!W1372</f>
        <v/>
      </c>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row>
    <row r="839">
      <c r="A839" s="17"/>
      <c r="B839" s="17"/>
      <c r="C839" s="17"/>
      <c r="D839" s="17"/>
      <c r="E839" s="17"/>
      <c r="F839" s="17"/>
      <c r="G839" s="17"/>
      <c r="H839" s="17"/>
      <c r="I839" s="17" t="str">
        <f>data_survey!W1373</f>
        <v/>
      </c>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row>
    <row r="840">
      <c r="A840" s="17"/>
      <c r="B840" s="17"/>
      <c r="C840" s="17"/>
      <c r="D840" s="17"/>
      <c r="E840" s="17"/>
      <c r="F840" s="17"/>
      <c r="G840" s="17"/>
      <c r="H840" s="17"/>
      <c r="I840" s="17" t="str">
        <f>data_survey!W1374</f>
        <v/>
      </c>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row>
    <row r="841">
      <c r="A841" s="17"/>
      <c r="B841" s="17"/>
      <c r="C841" s="17"/>
      <c r="D841" s="17"/>
      <c r="E841" s="17"/>
      <c r="F841" s="17"/>
      <c r="G841" s="17"/>
      <c r="H841" s="17"/>
      <c r="I841" s="17" t="str">
        <f>data_survey!W1375</f>
        <v/>
      </c>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row>
    <row r="842">
      <c r="A842" s="17"/>
      <c r="B842" s="17"/>
      <c r="C842" s="17"/>
      <c r="D842" s="17"/>
      <c r="E842" s="17"/>
      <c r="F842" s="17"/>
      <c r="G842" s="17"/>
      <c r="H842" s="17"/>
      <c r="I842" s="17" t="str">
        <f>data_survey!W1376</f>
        <v/>
      </c>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row>
    <row r="843">
      <c r="A843" s="17"/>
      <c r="B843" s="17"/>
      <c r="C843" s="17"/>
      <c r="D843" s="17"/>
      <c r="E843" s="17"/>
      <c r="F843" s="17"/>
      <c r="G843" s="17"/>
      <c r="H843" s="17"/>
      <c r="I843" s="17" t="str">
        <f>data_survey!W1377</f>
        <v/>
      </c>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row>
    <row r="844">
      <c r="A844" s="17"/>
      <c r="B844" s="17"/>
      <c r="C844" s="17"/>
      <c r="D844" s="17"/>
      <c r="E844" s="17"/>
      <c r="F844" s="17"/>
      <c r="G844" s="17"/>
      <c r="H844" s="17"/>
      <c r="I844" s="17" t="str">
        <f>data_survey!W1378</f>
        <v/>
      </c>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row>
    <row r="845">
      <c r="A845" s="17"/>
      <c r="B845" s="17"/>
      <c r="C845" s="17"/>
      <c r="D845" s="17"/>
      <c r="E845" s="17"/>
      <c r="F845" s="17"/>
      <c r="G845" s="17"/>
      <c r="H845" s="17"/>
      <c r="I845" s="17" t="str">
        <f>data_survey!W1379</f>
        <v/>
      </c>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row>
    <row r="846">
      <c r="A846" s="17"/>
      <c r="B846" s="17"/>
      <c r="C846" s="17"/>
      <c r="D846" s="17"/>
      <c r="E846" s="17"/>
      <c r="F846" s="17"/>
      <c r="G846" s="17"/>
      <c r="H846" s="17"/>
      <c r="I846" s="17" t="str">
        <f>data_survey!W1380</f>
        <v/>
      </c>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row>
    <row r="847">
      <c r="A847" s="17"/>
      <c r="B847" s="17"/>
      <c r="C847" s="17"/>
      <c r="D847" s="17"/>
      <c r="E847" s="17"/>
      <c r="F847" s="17"/>
      <c r="G847" s="17"/>
      <c r="H847" s="17"/>
      <c r="I847" s="17" t="str">
        <f>data_survey!W1381</f>
        <v/>
      </c>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row>
    <row r="848">
      <c r="A848" s="17"/>
      <c r="B848" s="17"/>
      <c r="C848" s="17"/>
      <c r="D848" s="17"/>
      <c r="E848" s="17"/>
      <c r="F848" s="17"/>
      <c r="G848" s="17"/>
      <c r="H848" s="17"/>
      <c r="I848" s="17" t="str">
        <f>data_survey!W1382</f>
        <v/>
      </c>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row>
    <row r="849">
      <c r="A849" s="17"/>
      <c r="B849" s="17"/>
      <c r="C849" s="17"/>
      <c r="D849" s="17"/>
      <c r="E849" s="17"/>
      <c r="F849" s="17"/>
      <c r="G849" s="17"/>
      <c r="H849" s="17"/>
      <c r="I849" s="17" t="str">
        <f>data_survey!W1383</f>
        <v/>
      </c>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row>
    <row r="850">
      <c r="A850" s="17"/>
      <c r="B850" s="17"/>
      <c r="C850" s="17"/>
      <c r="D850" s="17"/>
      <c r="E850" s="17"/>
      <c r="F850" s="17"/>
      <c r="G850" s="17"/>
      <c r="H850" s="17"/>
      <c r="I850" s="17" t="str">
        <f>data_survey!W1384</f>
        <v/>
      </c>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row>
    <row r="851">
      <c r="A851" s="17"/>
      <c r="B851" s="17"/>
      <c r="C851" s="17"/>
      <c r="D851" s="17"/>
      <c r="E851" s="17"/>
      <c r="F851" s="17"/>
      <c r="G851" s="17"/>
      <c r="H851" s="17"/>
      <c r="I851" s="17" t="str">
        <f>data_survey!W1385</f>
        <v/>
      </c>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row>
    <row r="852">
      <c r="A852" s="17"/>
      <c r="B852" s="17"/>
      <c r="C852" s="17"/>
      <c r="D852" s="17"/>
      <c r="E852" s="17"/>
      <c r="F852" s="17"/>
      <c r="G852" s="17"/>
      <c r="H852" s="17"/>
      <c r="I852" s="17" t="str">
        <f>data_survey!W1386</f>
        <v/>
      </c>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row>
    <row r="853">
      <c r="A853" s="17"/>
      <c r="B853" s="17"/>
      <c r="C853" s="17"/>
      <c r="D853" s="17"/>
      <c r="E853" s="17"/>
      <c r="F853" s="17"/>
      <c r="G853" s="17"/>
      <c r="H853" s="17"/>
      <c r="I853" s="17" t="str">
        <f>data_survey!W1387</f>
        <v/>
      </c>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row>
    <row r="854">
      <c r="A854" s="17"/>
      <c r="B854" s="17"/>
      <c r="C854" s="17"/>
      <c r="D854" s="17"/>
      <c r="E854" s="17"/>
      <c r="F854" s="17"/>
      <c r="G854" s="17"/>
      <c r="H854" s="17"/>
      <c r="I854" s="17" t="str">
        <f>data_survey!W1388</f>
        <v/>
      </c>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row>
    <row r="855">
      <c r="A855" s="17"/>
      <c r="B855" s="17"/>
      <c r="C855" s="17"/>
      <c r="D855" s="17"/>
      <c r="E855" s="17"/>
      <c r="F855" s="17"/>
      <c r="G855" s="17"/>
      <c r="H855" s="17"/>
      <c r="I855" s="17" t="str">
        <f>data_survey!W1389</f>
        <v/>
      </c>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row>
    <row r="856">
      <c r="A856" s="17"/>
      <c r="B856" s="17"/>
      <c r="C856" s="17"/>
      <c r="D856" s="17"/>
      <c r="E856" s="17"/>
      <c r="F856" s="17"/>
      <c r="G856" s="17"/>
      <c r="H856" s="17"/>
      <c r="I856" s="17" t="str">
        <f>data_survey!W1390</f>
        <v/>
      </c>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row>
    <row r="857">
      <c r="A857" s="17"/>
      <c r="B857" s="17"/>
      <c r="C857" s="17"/>
      <c r="D857" s="17"/>
      <c r="E857" s="17"/>
      <c r="F857" s="17"/>
      <c r="G857" s="17"/>
      <c r="H857" s="17"/>
      <c r="I857" s="17" t="str">
        <f>data_survey!W1391</f>
        <v/>
      </c>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row>
    <row r="858">
      <c r="A858" s="17"/>
      <c r="B858" s="17"/>
      <c r="C858" s="17"/>
      <c r="D858" s="17"/>
      <c r="E858" s="17"/>
      <c r="F858" s="17"/>
      <c r="G858" s="17"/>
      <c r="H858" s="17"/>
      <c r="I858" s="17" t="str">
        <f>data_survey!W1392</f>
        <v/>
      </c>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row>
    <row r="859">
      <c r="A859" s="17"/>
      <c r="B859" s="17"/>
      <c r="C859" s="17"/>
      <c r="D859" s="17"/>
      <c r="E859" s="17"/>
      <c r="F859" s="17"/>
      <c r="G859" s="17"/>
      <c r="H859" s="17"/>
      <c r="I859" s="17" t="str">
        <f>data_survey!W1393</f>
        <v/>
      </c>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row>
    <row r="860">
      <c r="A860" s="17"/>
      <c r="B860" s="17"/>
      <c r="C860" s="17"/>
      <c r="D860" s="17"/>
      <c r="E860" s="17"/>
      <c r="F860" s="17"/>
      <c r="G860" s="17"/>
      <c r="H860" s="17"/>
      <c r="I860" s="17" t="str">
        <f>data_survey!W1394</f>
        <v/>
      </c>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row>
    <row r="861">
      <c r="A861" s="17"/>
      <c r="B861" s="17"/>
      <c r="C861" s="17"/>
      <c r="D861" s="17"/>
      <c r="E861" s="17"/>
      <c r="F861" s="17"/>
      <c r="G861" s="17"/>
      <c r="H861" s="17"/>
      <c r="I861" s="17" t="str">
        <f>data_survey!W1395</f>
        <v/>
      </c>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row>
    <row r="862">
      <c r="A862" s="17"/>
      <c r="B862" s="17"/>
      <c r="C862" s="17"/>
      <c r="D862" s="17"/>
      <c r="E862" s="17"/>
      <c r="F862" s="17"/>
      <c r="G862" s="17"/>
      <c r="H862" s="17"/>
      <c r="I862" s="17" t="str">
        <f>data_survey!W1396</f>
        <v/>
      </c>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row>
    <row r="863">
      <c r="A863" s="17"/>
      <c r="B863" s="17"/>
      <c r="C863" s="17"/>
      <c r="D863" s="17"/>
      <c r="E863" s="17"/>
      <c r="F863" s="17"/>
      <c r="G863" s="17"/>
      <c r="H863" s="17"/>
      <c r="I863" s="17" t="str">
        <f>data_survey!W1397</f>
        <v/>
      </c>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row>
    <row r="864">
      <c r="A864" s="17"/>
      <c r="B864" s="17"/>
      <c r="C864" s="17"/>
      <c r="D864" s="17"/>
      <c r="E864" s="17"/>
      <c r="F864" s="17"/>
      <c r="G864" s="17"/>
      <c r="H864" s="17"/>
      <c r="I864" s="17" t="str">
        <f>data_survey!W1398</f>
        <v/>
      </c>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row>
    <row r="865">
      <c r="A865" s="17"/>
      <c r="B865" s="17"/>
      <c r="C865" s="17"/>
      <c r="D865" s="17"/>
      <c r="E865" s="17"/>
      <c r="F865" s="17"/>
      <c r="G865" s="17"/>
      <c r="H865" s="17"/>
      <c r="I865" s="17" t="str">
        <f>data_survey!W1399</f>
        <v/>
      </c>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row>
    <row r="866">
      <c r="A866" s="17"/>
      <c r="B866" s="17"/>
      <c r="C866" s="17"/>
      <c r="D866" s="17"/>
      <c r="E866" s="17"/>
      <c r="F866" s="17"/>
      <c r="G866" s="17"/>
      <c r="H866" s="17"/>
      <c r="I866" s="17" t="str">
        <f>data_survey!W1400</f>
        <v/>
      </c>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row>
    <row r="867">
      <c r="A867" s="17"/>
      <c r="B867" s="17"/>
      <c r="C867" s="17"/>
      <c r="D867" s="17"/>
      <c r="E867" s="17"/>
      <c r="F867" s="17"/>
      <c r="G867" s="17"/>
      <c r="H867" s="17"/>
      <c r="I867" s="17" t="str">
        <f>data_survey!W1401</f>
        <v/>
      </c>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row>
    <row r="868">
      <c r="A868" s="17"/>
      <c r="B868" s="17"/>
      <c r="C868" s="17"/>
      <c r="D868" s="17"/>
      <c r="E868" s="17"/>
      <c r="F868" s="17"/>
      <c r="G868" s="17"/>
      <c r="H868" s="17"/>
      <c r="I868" s="17" t="str">
        <f>data_survey!W1402</f>
        <v/>
      </c>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row>
    <row r="869">
      <c r="A869" s="17"/>
      <c r="B869" s="17"/>
      <c r="C869" s="17"/>
      <c r="D869" s="17"/>
      <c r="E869" s="17"/>
      <c r="F869" s="17"/>
      <c r="G869" s="17"/>
      <c r="H869" s="17"/>
      <c r="I869" s="17" t="str">
        <f>data_survey!W1403</f>
        <v/>
      </c>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row>
    <row r="870">
      <c r="A870" s="17"/>
      <c r="B870" s="17"/>
      <c r="C870" s="17"/>
      <c r="D870" s="17"/>
      <c r="E870" s="17"/>
      <c r="F870" s="17"/>
      <c r="G870" s="17"/>
      <c r="H870" s="17"/>
      <c r="I870" s="17" t="str">
        <f>data_survey!W1404</f>
        <v/>
      </c>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row>
    <row r="871">
      <c r="A871" s="17"/>
      <c r="B871" s="17"/>
      <c r="C871" s="17"/>
      <c r="D871" s="17"/>
      <c r="E871" s="17"/>
      <c r="F871" s="17"/>
      <c r="G871" s="17"/>
      <c r="H871" s="17"/>
      <c r="I871" s="17" t="str">
        <f>data_survey!W1405</f>
        <v/>
      </c>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row>
    <row r="872">
      <c r="A872" s="17"/>
      <c r="B872" s="17"/>
      <c r="C872" s="17"/>
      <c r="D872" s="17"/>
      <c r="E872" s="17"/>
      <c r="F872" s="17"/>
      <c r="G872" s="17"/>
      <c r="H872" s="17"/>
      <c r="I872" s="17" t="str">
        <f>data_survey!W1406</f>
        <v/>
      </c>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row>
    <row r="873">
      <c r="A873" s="17"/>
      <c r="B873" s="17"/>
      <c r="C873" s="17"/>
      <c r="D873" s="17"/>
      <c r="E873" s="17"/>
      <c r="F873" s="17"/>
      <c r="G873" s="17"/>
      <c r="H873" s="17"/>
      <c r="I873" s="17" t="str">
        <f>data_survey!W1407</f>
        <v/>
      </c>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row>
    <row r="874">
      <c r="A874" s="17"/>
      <c r="B874" s="17"/>
      <c r="C874" s="17"/>
      <c r="D874" s="17"/>
      <c r="E874" s="17"/>
      <c r="F874" s="17"/>
      <c r="G874" s="17"/>
      <c r="H874" s="17"/>
      <c r="I874" s="17" t="str">
        <f>data_survey!W1408</f>
        <v/>
      </c>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row>
    <row r="875">
      <c r="A875" s="17"/>
      <c r="B875" s="17"/>
      <c r="C875" s="17"/>
      <c r="D875" s="17"/>
      <c r="E875" s="17"/>
      <c r="F875" s="17"/>
      <c r="G875" s="17"/>
      <c r="H875" s="17"/>
      <c r="I875" s="17" t="str">
        <f>data_survey!W1409</f>
        <v/>
      </c>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row>
    <row r="876">
      <c r="A876" s="17"/>
      <c r="B876" s="17"/>
      <c r="C876" s="17"/>
      <c r="D876" s="17"/>
      <c r="E876" s="17"/>
      <c r="F876" s="17"/>
      <c r="G876" s="17"/>
      <c r="H876" s="17"/>
      <c r="I876" s="17" t="str">
        <f>data_survey!W1410</f>
        <v/>
      </c>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row>
    <row r="877">
      <c r="A877" s="17"/>
      <c r="B877" s="17"/>
      <c r="C877" s="17"/>
      <c r="D877" s="17"/>
      <c r="E877" s="17"/>
      <c r="F877" s="17"/>
      <c r="G877" s="17"/>
      <c r="H877" s="17"/>
      <c r="I877" s="17" t="str">
        <f>data_survey!W1411</f>
        <v/>
      </c>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row>
    <row r="878">
      <c r="A878" s="17"/>
      <c r="B878" s="17"/>
      <c r="C878" s="17"/>
      <c r="D878" s="17"/>
      <c r="E878" s="17"/>
      <c r="F878" s="17"/>
      <c r="G878" s="17"/>
      <c r="H878" s="17"/>
      <c r="I878" s="17" t="str">
        <f>data_survey!W1412</f>
        <v/>
      </c>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row>
    <row r="879">
      <c r="A879" s="17"/>
      <c r="B879" s="17"/>
      <c r="C879" s="17"/>
      <c r="D879" s="17"/>
      <c r="E879" s="17"/>
      <c r="F879" s="17"/>
      <c r="G879" s="17"/>
      <c r="H879" s="17"/>
      <c r="I879" s="17" t="str">
        <f>data_survey!W1413</f>
        <v/>
      </c>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row>
    <row r="880">
      <c r="A880" s="17"/>
      <c r="B880" s="17"/>
      <c r="C880" s="17"/>
      <c r="D880" s="17"/>
      <c r="E880" s="17"/>
      <c r="F880" s="17"/>
      <c r="G880" s="17"/>
      <c r="H880" s="17"/>
      <c r="I880" s="17" t="str">
        <f>data_survey!W1414</f>
        <v/>
      </c>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row>
    <row r="881">
      <c r="A881" s="17"/>
      <c r="B881" s="17"/>
      <c r="C881" s="17"/>
      <c r="D881" s="17"/>
      <c r="E881" s="17"/>
      <c r="F881" s="17"/>
      <c r="G881" s="17"/>
      <c r="H881" s="17"/>
      <c r="I881" s="17" t="str">
        <f>data_survey!W1415</f>
        <v/>
      </c>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row>
    <row r="882">
      <c r="A882" s="17"/>
      <c r="B882" s="17"/>
      <c r="C882" s="17"/>
      <c r="D882" s="17"/>
      <c r="E882" s="17"/>
      <c r="F882" s="17"/>
      <c r="G882" s="17"/>
      <c r="H882" s="17"/>
      <c r="I882" s="17" t="str">
        <f>data_survey!W1416</f>
        <v/>
      </c>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row>
    <row r="883">
      <c r="A883" s="17"/>
      <c r="B883" s="17"/>
      <c r="C883" s="17"/>
      <c r="D883" s="17"/>
      <c r="E883" s="17"/>
      <c r="F883" s="17"/>
      <c r="G883" s="17"/>
      <c r="H883" s="17"/>
      <c r="I883" s="17" t="str">
        <f>data_survey!W1417</f>
        <v/>
      </c>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row>
    <row r="884">
      <c r="A884" s="17"/>
      <c r="B884" s="17"/>
      <c r="C884" s="17"/>
      <c r="D884" s="17"/>
      <c r="E884" s="17"/>
      <c r="F884" s="17"/>
      <c r="G884" s="17"/>
      <c r="H884" s="17"/>
      <c r="I884" s="17" t="str">
        <f>data_survey!W1418</f>
        <v/>
      </c>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row>
    <row r="885">
      <c r="A885" s="17"/>
      <c r="B885" s="17"/>
      <c r="C885" s="17"/>
      <c r="D885" s="17"/>
      <c r="E885" s="17"/>
      <c r="F885" s="17"/>
      <c r="G885" s="17"/>
      <c r="H885" s="17"/>
      <c r="I885" s="17" t="str">
        <f>data_survey!W1419</f>
        <v/>
      </c>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row>
    <row r="886">
      <c r="A886" s="17"/>
      <c r="B886" s="17"/>
      <c r="C886" s="17"/>
      <c r="D886" s="17"/>
      <c r="E886" s="17"/>
      <c r="F886" s="17"/>
      <c r="G886" s="17"/>
      <c r="H886" s="17"/>
      <c r="I886" s="17" t="str">
        <f>data_survey!W1420</f>
        <v/>
      </c>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row>
    <row r="887">
      <c r="A887" s="17"/>
      <c r="B887" s="17"/>
      <c r="C887" s="17"/>
      <c r="D887" s="17"/>
      <c r="E887" s="17"/>
      <c r="F887" s="17"/>
      <c r="G887" s="17"/>
      <c r="H887" s="17"/>
      <c r="I887" s="17" t="str">
        <f>data_survey!W1421</f>
        <v/>
      </c>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row>
    <row r="888">
      <c r="A888" s="17"/>
      <c r="B888" s="17"/>
      <c r="C888" s="17"/>
      <c r="D888" s="17"/>
      <c r="E888" s="17"/>
      <c r="F888" s="17"/>
      <c r="G888" s="17"/>
      <c r="H888" s="17"/>
      <c r="I888" s="17" t="str">
        <f>data_survey!W1422</f>
        <v/>
      </c>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row>
    <row r="889">
      <c r="A889" s="17"/>
      <c r="B889" s="17"/>
      <c r="C889" s="17"/>
      <c r="D889" s="17"/>
      <c r="E889" s="17"/>
      <c r="F889" s="17"/>
      <c r="G889" s="17"/>
      <c r="H889" s="17"/>
      <c r="I889" s="17" t="str">
        <f>data_survey!W1423</f>
        <v/>
      </c>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row>
    <row r="890">
      <c r="A890" s="17"/>
      <c r="B890" s="17"/>
      <c r="C890" s="17"/>
      <c r="D890" s="17"/>
      <c r="E890" s="17"/>
      <c r="F890" s="17"/>
      <c r="G890" s="17"/>
      <c r="H890" s="17"/>
      <c r="I890" s="17" t="str">
        <f>data_survey!W1424</f>
        <v/>
      </c>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row>
    <row r="891">
      <c r="A891" s="17"/>
      <c r="B891" s="17"/>
      <c r="C891" s="17"/>
      <c r="D891" s="17"/>
      <c r="E891" s="17"/>
      <c r="F891" s="17"/>
      <c r="G891" s="17"/>
      <c r="H891" s="17"/>
      <c r="I891" s="17" t="str">
        <f>data_survey!W1425</f>
        <v/>
      </c>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row>
    <row r="892">
      <c r="A892" s="17"/>
      <c r="B892" s="17"/>
      <c r="C892" s="17"/>
      <c r="D892" s="17"/>
      <c r="E892" s="17"/>
      <c r="F892" s="17"/>
      <c r="G892" s="17"/>
      <c r="H892" s="17"/>
      <c r="I892" s="17" t="str">
        <f>data_survey!W1426</f>
        <v/>
      </c>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row>
    <row r="893">
      <c r="A893" s="17"/>
      <c r="B893" s="17"/>
      <c r="C893" s="17"/>
      <c r="D893" s="17"/>
      <c r="E893" s="17"/>
      <c r="F893" s="17"/>
      <c r="G893" s="17"/>
      <c r="H893" s="17"/>
      <c r="I893" s="17" t="str">
        <f>data_survey!W1427</f>
        <v/>
      </c>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row>
    <row r="894">
      <c r="A894" s="17"/>
      <c r="B894" s="17"/>
      <c r="C894" s="17"/>
      <c r="D894" s="17"/>
      <c r="E894" s="17"/>
      <c r="F894" s="17"/>
      <c r="G894" s="17"/>
      <c r="H894" s="17"/>
      <c r="I894" s="17" t="str">
        <f>data_survey!W1428</f>
        <v/>
      </c>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row>
    <row r="895">
      <c r="A895" s="17"/>
      <c r="B895" s="17"/>
      <c r="C895" s="17"/>
      <c r="D895" s="17"/>
      <c r="E895" s="17"/>
      <c r="F895" s="17"/>
      <c r="G895" s="17"/>
      <c r="H895" s="17"/>
      <c r="I895" s="17" t="str">
        <f>data_survey!W1429</f>
        <v/>
      </c>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row>
    <row r="896">
      <c r="A896" s="17"/>
      <c r="B896" s="17"/>
      <c r="C896" s="17"/>
      <c r="D896" s="17"/>
      <c r="E896" s="17"/>
      <c r="F896" s="17"/>
      <c r="G896" s="17"/>
      <c r="H896" s="17"/>
      <c r="I896" s="17" t="str">
        <f>data_survey!W1430</f>
        <v/>
      </c>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row>
    <row r="897">
      <c r="A897" s="17"/>
      <c r="B897" s="17"/>
      <c r="C897" s="17"/>
      <c r="D897" s="17"/>
      <c r="E897" s="17"/>
      <c r="F897" s="17"/>
      <c r="G897" s="17"/>
      <c r="H897" s="17"/>
      <c r="I897" s="17" t="str">
        <f>data_survey!W1431</f>
        <v/>
      </c>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row>
    <row r="898">
      <c r="A898" s="17"/>
      <c r="B898" s="17"/>
      <c r="C898" s="17"/>
      <c r="D898" s="17"/>
      <c r="E898" s="17"/>
      <c r="F898" s="17"/>
      <c r="G898" s="17"/>
      <c r="H898" s="17"/>
      <c r="I898" s="17" t="str">
        <f>data_survey!W1432</f>
        <v/>
      </c>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row>
    <row r="899">
      <c r="A899" s="17"/>
      <c r="B899" s="17"/>
      <c r="C899" s="17"/>
      <c r="D899" s="17"/>
      <c r="E899" s="17"/>
      <c r="F899" s="17"/>
      <c r="G899" s="17"/>
      <c r="H899" s="17"/>
      <c r="I899" s="17" t="str">
        <f>data_survey!W1433</f>
        <v/>
      </c>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row>
    <row r="900">
      <c r="A900" s="17"/>
      <c r="B900" s="17"/>
      <c r="C900" s="17"/>
      <c r="D900" s="17"/>
      <c r="E900" s="17"/>
      <c r="F900" s="17"/>
      <c r="G900" s="17"/>
      <c r="H900" s="17"/>
      <c r="I900" s="17" t="str">
        <f>data_survey!W1434</f>
        <v/>
      </c>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row>
    <row r="901">
      <c r="A901" s="17"/>
      <c r="B901" s="17"/>
      <c r="C901" s="17"/>
      <c r="D901" s="17"/>
      <c r="E901" s="17"/>
      <c r="F901" s="17"/>
      <c r="G901" s="17"/>
      <c r="H901" s="17"/>
      <c r="I901" s="17" t="str">
        <f>data_survey!W1435</f>
        <v/>
      </c>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row>
    <row r="902">
      <c r="A902" s="17"/>
      <c r="B902" s="17"/>
      <c r="C902" s="17"/>
      <c r="D902" s="17"/>
      <c r="E902" s="17"/>
      <c r="F902" s="17"/>
      <c r="G902" s="17"/>
      <c r="H902" s="17"/>
      <c r="I902" s="17" t="str">
        <f>data_survey!W1436</f>
        <v/>
      </c>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row>
    <row r="903">
      <c r="A903" s="17"/>
      <c r="B903" s="17"/>
      <c r="C903" s="17"/>
      <c r="D903" s="17"/>
      <c r="E903" s="17"/>
      <c r="F903" s="17"/>
      <c r="G903" s="17"/>
      <c r="H903" s="17"/>
      <c r="I903" s="17" t="str">
        <f>data_survey!W1437</f>
        <v/>
      </c>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row>
    <row r="904">
      <c r="A904" s="17"/>
      <c r="B904" s="17"/>
      <c r="C904" s="17"/>
      <c r="D904" s="17"/>
      <c r="E904" s="17"/>
      <c r="F904" s="17"/>
      <c r="G904" s="17"/>
      <c r="H904" s="17"/>
      <c r="I904" s="17" t="str">
        <f>data_survey!W1438</f>
        <v/>
      </c>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row>
    <row r="905">
      <c r="A905" s="17"/>
      <c r="B905" s="17"/>
      <c r="C905" s="17"/>
      <c r="D905" s="17"/>
      <c r="E905" s="17"/>
      <c r="F905" s="17"/>
      <c r="G905" s="17"/>
      <c r="H905" s="17"/>
      <c r="I905" s="17" t="str">
        <f>data_survey!W1439</f>
        <v/>
      </c>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row>
    <row r="906">
      <c r="A906" s="17"/>
      <c r="B906" s="17"/>
      <c r="C906" s="17"/>
      <c r="D906" s="17"/>
      <c r="E906" s="17"/>
      <c r="F906" s="17"/>
      <c r="G906" s="17"/>
      <c r="H906" s="17"/>
      <c r="I906" s="17" t="str">
        <f>data_survey!W1440</f>
        <v/>
      </c>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row>
    <row r="907">
      <c r="A907" s="17"/>
      <c r="B907" s="17"/>
      <c r="C907" s="17"/>
      <c r="D907" s="17"/>
      <c r="E907" s="17"/>
      <c r="F907" s="17"/>
      <c r="G907" s="17"/>
      <c r="H907" s="17"/>
      <c r="I907" s="17" t="str">
        <f>data_survey!W1441</f>
        <v/>
      </c>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row>
    <row r="908">
      <c r="A908" s="17"/>
      <c r="B908" s="17"/>
      <c r="C908" s="17"/>
      <c r="D908" s="17"/>
      <c r="E908" s="17"/>
      <c r="F908" s="17"/>
      <c r="G908" s="17"/>
      <c r="H908" s="17"/>
      <c r="I908" s="17" t="str">
        <f>data_survey!W1442</f>
        <v/>
      </c>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row>
    <row r="909">
      <c r="A909" s="17"/>
      <c r="B909" s="17"/>
      <c r="C909" s="17"/>
      <c r="D909" s="17"/>
      <c r="E909" s="17"/>
      <c r="F909" s="17"/>
      <c r="G909" s="17"/>
      <c r="H909" s="17"/>
      <c r="I909" s="17" t="str">
        <f>data_survey!W1443</f>
        <v/>
      </c>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row>
    <row r="910">
      <c r="A910" s="17"/>
      <c r="B910" s="17"/>
      <c r="C910" s="17"/>
      <c r="D910" s="17"/>
      <c r="E910" s="17"/>
      <c r="F910" s="17"/>
      <c r="G910" s="17"/>
      <c r="H910" s="17"/>
      <c r="I910" s="17" t="str">
        <f>data_survey!W1444</f>
        <v/>
      </c>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row>
    <row r="911">
      <c r="A911" s="17"/>
      <c r="B911" s="17"/>
      <c r="C911" s="17"/>
      <c r="D911" s="17"/>
      <c r="E911" s="17"/>
      <c r="F911" s="17"/>
      <c r="G911" s="17"/>
      <c r="H911" s="17"/>
      <c r="I911" s="17" t="str">
        <f>data_survey!W1445</f>
        <v/>
      </c>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row>
    <row r="912">
      <c r="A912" s="17"/>
      <c r="B912" s="17"/>
      <c r="C912" s="17"/>
      <c r="D912" s="17"/>
      <c r="E912" s="17"/>
      <c r="F912" s="17"/>
      <c r="G912" s="17"/>
      <c r="H912" s="17"/>
      <c r="I912" s="17" t="str">
        <f>data_survey!W1446</f>
        <v/>
      </c>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row>
    <row r="913">
      <c r="A913" s="17"/>
      <c r="B913" s="17"/>
      <c r="C913" s="17"/>
      <c r="D913" s="17"/>
      <c r="E913" s="17"/>
      <c r="F913" s="17"/>
      <c r="G913" s="17"/>
      <c r="H913" s="17"/>
      <c r="I913" s="17" t="str">
        <f>data_survey!W1447</f>
        <v/>
      </c>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row>
    <row r="914">
      <c r="A914" s="17"/>
      <c r="B914" s="17"/>
      <c r="C914" s="17"/>
      <c r="D914" s="17"/>
      <c r="E914" s="17"/>
      <c r="F914" s="17"/>
      <c r="G914" s="17"/>
      <c r="H914" s="17"/>
      <c r="I914" s="17" t="str">
        <f>data_survey!W1448</f>
        <v/>
      </c>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row>
    <row r="915">
      <c r="A915" s="17"/>
      <c r="B915" s="17"/>
      <c r="C915" s="17"/>
      <c r="D915" s="17"/>
      <c r="E915" s="17"/>
      <c r="F915" s="17"/>
      <c r="G915" s="17"/>
      <c r="H915" s="17"/>
      <c r="I915" s="17" t="str">
        <f>data_survey!W1449</f>
        <v/>
      </c>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row>
    <row r="916">
      <c r="A916" s="17"/>
      <c r="B916" s="17"/>
      <c r="C916" s="17"/>
      <c r="D916" s="17"/>
      <c r="E916" s="17"/>
      <c r="F916" s="17"/>
      <c r="G916" s="17"/>
      <c r="H916" s="17"/>
      <c r="I916" s="17" t="str">
        <f>data_survey!W1450</f>
        <v/>
      </c>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row>
    <row r="917">
      <c r="A917" s="17"/>
      <c r="B917" s="17"/>
      <c r="C917" s="17"/>
      <c r="D917" s="17"/>
      <c r="E917" s="17"/>
      <c r="F917" s="17"/>
      <c r="G917" s="17"/>
      <c r="H917" s="17"/>
      <c r="I917" s="17" t="str">
        <f>data_survey!W1451</f>
        <v/>
      </c>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row>
    <row r="918">
      <c r="A918" s="17"/>
      <c r="B918" s="17"/>
      <c r="C918" s="17"/>
      <c r="D918" s="17"/>
      <c r="E918" s="17"/>
      <c r="F918" s="17"/>
      <c r="G918" s="17"/>
      <c r="H918" s="17"/>
      <c r="I918" s="17" t="str">
        <f>data_survey!W1452</f>
        <v/>
      </c>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row>
    <row r="919">
      <c r="A919" s="17"/>
      <c r="B919" s="17"/>
      <c r="C919" s="17"/>
      <c r="D919" s="17"/>
      <c r="E919" s="17"/>
      <c r="F919" s="17"/>
      <c r="G919" s="17"/>
      <c r="H919" s="17"/>
      <c r="I919" s="17" t="str">
        <f>data_survey!W1453</f>
        <v/>
      </c>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row>
    <row r="920">
      <c r="A920" s="17"/>
      <c r="B920" s="17"/>
      <c r="C920" s="17"/>
      <c r="D920" s="17"/>
      <c r="E920" s="17"/>
      <c r="F920" s="17"/>
      <c r="G920" s="17"/>
      <c r="H920" s="17"/>
      <c r="I920" s="17" t="str">
        <f>data_survey!W1454</f>
        <v/>
      </c>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row>
    <row r="921">
      <c r="A921" s="17"/>
      <c r="B921" s="17"/>
      <c r="C921" s="17"/>
      <c r="D921" s="17"/>
      <c r="E921" s="17"/>
      <c r="F921" s="17"/>
      <c r="G921" s="17"/>
      <c r="H921" s="17"/>
      <c r="I921" s="17" t="str">
        <f>data_survey!W1455</f>
        <v/>
      </c>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row>
    <row r="922">
      <c r="A922" s="17"/>
      <c r="B922" s="17"/>
      <c r="C922" s="17"/>
      <c r="D922" s="17"/>
      <c r="E922" s="17"/>
      <c r="F922" s="17"/>
      <c r="G922" s="17"/>
      <c r="H922" s="17"/>
      <c r="I922" s="17" t="str">
        <f>data_survey!W1456</f>
        <v/>
      </c>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row>
    <row r="923">
      <c r="A923" s="17"/>
      <c r="B923" s="17"/>
      <c r="C923" s="17"/>
      <c r="D923" s="17"/>
      <c r="E923" s="17"/>
      <c r="F923" s="17"/>
      <c r="G923" s="17"/>
      <c r="H923" s="17"/>
      <c r="I923" s="17" t="str">
        <f>data_survey!W1457</f>
        <v/>
      </c>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row>
    <row r="924">
      <c r="A924" s="17"/>
      <c r="B924" s="17"/>
      <c r="C924" s="17"/>
      <c r="D924" s="17"/>
      <c r="E924" s="17"/>
      <c r="F924" s="17"/>
      <c r="G924" s="17"/>
      <c r="H924" s="17"/>
      <c r="I924" s="17" t="str">
        <f>data_survey!W1458</f>
        <v/>
      </c>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row>
    <row r="925">
      <c r="A925" s="17"/>
      <c r="B925" s="17"/>
      <c r="C925" s="17"/>
      <c r="D925" s="17"/>
      <c r="E925" s="17"/>
      <c r="F925" s="17"/>
      <c r="G925" s="17"/>
      <c r="H925" s="17"/>
      <c r="I925" s="17" t="str">
        <f>data_survey!W1459</f>
        <v/>
      </c>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row>
    <row r="926">
      <c r="A926" s="17"/>
      <c r="B926" s="17"/>
      <c r="C926" s="17"/>
      <c r="D926" s="17"/>
      <c r="E926" s="17"/>
      <c r="F926" s="17"/>
      <c r="G926" s="17"/>
      <c r="H926" s="17"/>
      <c r="I926" s="17" t="str">
        <f>data_survey!W1460</f>
        <v/>
      </c>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row>
    <row r="927">
      <c r="A927" s="17"/>
      <c r="B927" s="17"/>
      <c r="C927" s="17"/>
      <c r="D927" s="17"/>
      <c r="E927" s="17"/>
      <c r="F927" s="17"/>
      <c r="G927" s="17"/>
      <c r="H927" s="17"/>
      <c r="I927" s="17" t="str">
        <f>data_survey!W1461</f>
        <v/>
      </c>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row>
    <row r="928">
      <c r="A928" s="17"/>
      <c r="B928" s="17"/>
      <c r="C928" s="17"/>
      <c r="D928" s="17"/>
      <c r="E928" s="17"/>
      <c r="F928" s="17"/>
      <c r="G928" s="17"/>
      <c r="H928" s="17"/>
      <c r="I928" s="17" t="str">
        <f>data_survey!W1462</f>
        <v/>
      </c>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row>
    <row r="929">
      <c r="A929" s="17"/>
      <c r="B929" s="17"/>
      <c r="C929" s="17"/>
      <c r="D929" s="17"/>
      <c r="E929" s="17"/>
      <c r="F929" s="17"/>
      <c r="G929" s="17"/>
      <c r="H929" s="17"/>
      <c r="I929" s="17" t="str">
        <f>data_survey!W1463</f>
        <v/>
      </c>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row>
    <row r="930">
      <c r="A930" s="17"/>
      <c r="B930" s="17"/>
      <c r="C930" s="17"/>
      <c r="D930" s="17"/>
      <c r="E930" s="17"/>
      <c r="F930" s="17"/>
      <c r="G930" s="17"/>
      <c r="H930" s="17"/>
      <c r="I930" s="17" t="str">
        <f>data_survey!W1464</f>
        <v/>
      </c>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c r="BF930" s="17"/>
      <c r="BG930" s="17"/>
    </row>
    <row r="931">
      <c r="A931" s="17"/>
      <c r="B931" s="17"/>
      <c r="C931" s="17"/>
      <c r="D931" s="17"/>
      <c r="E931" s="17"/>
      <c r="F931" s="17"/>
      <c r="G931" s="17"/>
      <c r="H931" s="17"/>
      <c r="I931" s="17" t="str">
        <f>data_survey!W1465</f>
        <v/>
      </c>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c r="BF931" s="17"/>
      <c r="BG931" s="17"/>
    </row>
    <row r="932">
      <c r="A932" s="17"/>
      <c r="B932" s="17"/>
      <c r="C932" s="17"/>
      <c r="D932" s="17"/>
      <c r="E932" s="17"/>
      <c r="F932" s="17"/>
      <c r="G932" s="17"/>
      <c r="H932" s="17"/>
      <c r="I932" s="17" t="str">
        <f>data_survey!W1466</f>
        <v/>
      </c>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c r="BF932" s="17"/>
      <c r="BG932" s="17"/>
    </row>
    <row r="933">
      <c r="A933" s="17"/>
      <c r="B933" s="17"/>
      <c r="C933" s="17"/>
      <c r="D933" s="17"/>
      <c r="E933" s="17"/>
      <c r="F933" s="17"/>
      <c r="G933" s="17"/>
      <c r="H933" s="17"/>
      <c r="I933" s="17" t="str">
        <f>data_survey!W1467</f>
        <v/>
      </c>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c r="BF933" s="17"/>
      <c r="BG933" s="17"/>
    </row>
    <row r="934">
      <c r="A934" s="17"/>
      <c r="B934" s="17"/>
      <c r="C934" s="17"/>
      <c r="D934" s="17"/>
      <c r="E934" s="17"/>
      <c r="F934" s="17"/>
      <c r="G934" s="17"/>
      <c r="H934" s="17"/>
      <c r="I934" s="17" t="str">
        <f>data_survey!W1468</f>
        <v/>
      </c>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c r="BF934" s="17"/>
      <c r="BG934" s="17"/>
    </row>
    <row r="935">
      <c r="A935" s="17"/>
      <c r="B935" s="17"/>
      <c r="C935" s="17"/>
      <c r="D935" s="17"/>
      <c r="E935" s="17"/>
      <c r="F935" s="17"/>
      <c r="G935" s="17"/>
      <c r="H935" s="17"/>
      <c r="I935" s="17" t="str">
        <f>data_survey!W1469</f>
        <v/>
      </c>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row>
    <row r="936">
      <c r="A936" s="17"/>
      <c r="B936" s="17"/>
      <c r="C936" s="17"/>
      <c r="D936" s="17"/>
      <c r="E936" s="17"/>
      <c r="F936" s="17"/>
      <c r="G936" s="17"/>
      <c r="H936" s="17"/>
      <c r="I936" s="17" t="str">
        <f>data_survey!W1470</f>
        <v/>
      </c>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c r="BF936" s="17"/>
      <c r="BG936" s="17"/>
    </row>
    <row r="937">
      <c r="A937" s="17"/>
      <c r="B937" s="17"/>
      <c r="C937" s="17"/>
      <c r="D937" s="17"/>
      <c r="E937" s="17"/>
      <c r="F937" s="17"/>
      <c r="G937" s="17"/>
      <c r="H937" s="17"/>
      <c r="I937" s="17" t="str">
        <f>data_survey!W1471</f>
        <v/>
      </c>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c r="BF937" s="17"/>
      <c r="BG937" s="17"/>
    </row>
    <row r="938">
      <c r="A938" s="17"/>
      <c r="B938" s="17"/>
      <c r="C938" s="17"/>
      <c r="D938" s="17"/>
      <c r="E938" s="17"/>
      <c r="F938" s="17"/>
      <c r="G938" s="17"/>
      <c r="H938" s="17"/>
      <c r="I938" s="17" t="str">
        <f>data_survey!W1472</f>
        <v/>
      </c>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c r="BF938" s="17"/>
      <c r="BG938" s="17"/>
    </row>
    <row r="939">
      <c r="A939" s="17"/>
      <c r="B939" s="17"/>
      <c r="C939" s="17"/>
      <c r="D939" s="17"/>
      <c r="E939" s="17"/>
      <c r="F939" s="17"/>
      <c r="G939" s="17"/>
      <c r="H939" s="17"/>
      <c r="I939" s="17" t="str">
        <f>data_survey!W1473</f>
        <v/>
      </c>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c r="BF939" s="17"/>
      <c r="BG939" s="17"/>
    </row>
    <row r="940">
      <c r="A940" s="17"/>
      <c r="B940" s="17"/>
      <c r="C940" s="17"/>
      <c r="D940" s="17"/>
      <c r="E940" s="17"/>
      <c r="F940" s="17"/>
      <c r="G940" s="17"/>
      <c r="H940" s="17"/>
      <c r="I940" s="17" t="str">
        <f>data_survey!W1474</f>
        <v/>
      </c>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c r="BF940" s="17"/>
      <c r="BG940" s="17"/>
    </row>
    <row r="941">
      <c r="A941" s="17"/>
      <c r="B941" s="17"/>
      <c r="C941" s="17"/>
      <c r="D941" s="17"/>
      <c r="E941" s="17"/>
      <c r="F941" s="17"/>
      <c r="G941" s="17"/>
      <c r="H941" s="17"/>
      <c r="I941" s="17" t="str">
        <f>data_survey!W1475</f>
        <v/>
      </c>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c r="BF941" s="17"/>
      <c r="BG941" s="17"/>
    </row>
    <row r="942">
      <c r="A942" s="17"/>
      <c r="B942" s="17"/>
      <c r="C942" s="17"/>
      <c r="D942" s="17"/>
      <c r="E942" s="17"/>
      <c r="F942" s="17"/>
      <c r="G942" s="17"/>
      <c r="H942" s="17"/>
      <c r="I942" s="17" t="str">
        <f>data_survey!W1476</f>
        <v/>
      </c>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c r="BF942" s="17"/>
      <c r="BG942" s="17"/>
    </row>
    <row r="943">
      <c r="A943" s="17"/>
      <c r="B943" s="17"/>
      <c r="C943" s="17"/>
      <c r="D943" s="17"/>
      <c r="E943" s="17"/>
      <c r="F943" s="17"/>
      <c r="G943" s="17"/>
      <c r="H943" s="17"/>
      <c r="I943" s="17" t="str">
        <f>data_survey!W1477</f>
        <v/>
      </c>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c r="BF943" s="17"/>
      <c r="BG943" s="17"/>
    </row>
    <row r="944">
      <c r="A944" s="17"/>
      <c r="B944" s="17"/>
      <c r="C944" s="17"/>
      <c r="D944" s="17"/>
      <c r="E944" s="17"/>
      <c r="F944" s="17"/>
      <c r="G944" s="17"/>
      <c r="H944" s="17"/>
      <c r="I944" s="17" t="str">
        <f>data_survey!W1478</f>
        <v/>
      </c>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row>
    <row r="945">
      <c r="A945" s="17"/>
      <c r="B945" s="17"/>
      <c r="C945" s="17"/>
      <c r="D945" s="17"/>
      <c r="E945" s="17"/>
      <c r="F945" s="17"/>
      <c r="G945" s="17"/>
      <c r="H945" s="17"/>
      <c r="I945" s="17" t="str">
        <f>data_survey!W1479</f>
        <v/>
      </c>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c r="BF945" s="17"/>
      <c r="BG945" s="17"/>
    </row>
    <row r="946">
      <c r="A946" s="17"/>
      <c r="B946" s="17"/>
      <c r="C946" s="17"/>
      <c r="D946" s="17"/>
      <c r="E946" s="17"/>
      <c r="F946" s="17"/>
      <c r="G946" s="17"/>
      <c r="H946" s="17"/>
      <c r="I946" s="17" t="str">
        <f>data_survey!W1480</f>
        <v/>
      </c>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c r="BF946" s="17"/>
      <c r="BG946" s="17"/>
    </row>
    <row r="947">
      <c r="A947" s="17"/>
      <c r="B947" s="17"/>
      <c r="C947" s="17"/>
      <c r="D947" s="17"/>
      <c r="E947" s="17"/>
      <c r="F947" s="17"/>
      <c r="G947" s="17"/>
      <c r="H947" s="17"/>
      <c r="I947" s="17" t="str">
        <f>data_survey!W1481</f>
        <v/>
      </c>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c r="BF947" s="17"/>
      <c r="BG947" s="17"/>
    </row>
    <row r="948">
      <c r="A948" s="17"/>
      <c r="B948" s="17"/>
      <c r="C948" s="17"/>
      <c r="D948" s="17"/>
      <c r="E948" s="17"/>
      <c r="F948" s="17"/>
      <c r="G948" s="17"/>
      <c r="H948" s="17"/>
      <c r="I948" s="17" t="str">
        <f>data_survey!W1482</f>
        <v/>
      </c>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row>
    <row r="949">
      <c r="A949" s="17"/>
      <c r="B949" s="17"/>
      <c r="C949" s="17"/>
      <c r="D949" s="17"/>
      <c r="E949" s="17"/>
      <c r="F949" s="17"/>
      <c r="G949" s="17"/>
      <c r="H949" s="17"/>
      <c r="I949" s="17" t="str">
        <f>data_survey!W1483</f>
        <v/>
      </c>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c r="BF949" s="17"/>
      <c r="BG949" s="17"/>
    </row>
    <row r="950">
      <c r="A950" s="17"/>
      <c r="B950" s="17"/>
      <c r="C950" s="17"/>
      <c r="D950" s="17"/>
      <c r="E950" s="17"/>
      <c r="F950" s="17"/>
      <c r="G950" s="17"/>
      <c r="H950" s="17"/>
      <c r="I950" s="17" t="str">
        <f>data_survey!W1484</f>
        <v/>
      </c>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c r="BF950" s="17"/>
      <c r="BG950" s="17"/>
    </row>
    <row r="951">
      <c r="A951" s="17"/>
      <c r="B951" s="17"/>
      <c r="C951" s="17"/>
      <c r="D951" s="17"/>
      <c r="E951" s="17"/>
      <c r="F951" s="17"/>
      <c r="G951" s="17"/>
      <c r="H951" s="17"/>
      <c r="I951" s="17" t="str">
        <f>data_survey!W1485</f>
        <v/>
      </c>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row>
    <row r="952">
      <c r="A952" s="17"/>
      <c r="B952" s="17"/>
      <c r="C952" s="17"/>
      <c r="D952" s="17"/>
      <c r="E952" s="17"/>
      <c r="F952" s="17"/>
      <c r="G952" s="17"/>
      <c r="H952" s="17"/>
      <c r="I952" s="17" t="str">
        <f>data_survey!W1486</f>
        <v/>
      </c>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c r="BF952" s="17"/>
      <c r="BG952" s="17"/>
    </row>
    <row r="953">
      <c r="A953" s="17"/>
      <c r="B953" s="17"/>
      <c r="C953" s="17"/>
      <c r="D953" s="17"/>
      <c r="E953" s="17"/>
      <c r="F953" s="17"/>
      <c r="G953" s="17"/>
      <c r="H953" s="17"/>
      <c r="I953" s="17" t="str">
        <f>data_survey!W1487</f>
        <v/>
      </c>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row>
    <row r="954">
      <c r="A954" s="17"/>
      <c r="B954" s="17"/>
      <c r="C954" s="17"/>
      <c r="D954" s="17"/>
      <c r="E954" s="17"/>
      <c r="F954" s="17"/>
      <c r="G954" s="17"/>
      <c r="H954" s="17"/>
      <c r="I954" s="17" t="str">
        <f>data_survey!W1488</f>
        <v/>
      </c>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c r="BF954" s="17"/>
      <c r="BG954" s="17"/>
    </row>
    <row r="955">
      <c r="A955" s="17"/>
      <c r="B955" s="17"/>
      <c r="C955" s="17"/>
      <c r="D955" s="17"/>
      <c r="E955" s="17"/>
      <c r="F955" s="17"/>
      <c r="G955" s="17"/>
      <c r="H955" s="17"/>
      <c r="I955" s="17" t="str">
        <f>data_survey!W1489</f>
        <v/>
      </c>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c r="BF955" s="17"/>
      <c r="BG955" s="17"/>
    </row>
    <row r="956">
      <c r="A956" s="17"/>
      <c r="B956" s="17"/>
      <c r="C956" s="17"/>
      <c r="D956" s="17"/>
      <c r="E956" s="17"/>
      <c r="F956" s="17"/>
      <c r="G956" s="17"/>
      <c r="H956" s="17"/>
      <c r="I956" s="17" t="str">
        <f>data_survey!W1490</f>
        <v/>
      </c>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c r="BF956" s="17"/>
      <c r="BG956" s="17"/>
    </row>
    <row r="957">
      <c r="A957" s="17"/>
      <c r="B957" s="17"/>
      <c r="C957" s="17"/>
      <c r="D957" s="17"/>
      <c r="E957" s="17"/>
      <c r="F957" s="17"/>
      <c r="G957" s="17"/>
      <c r="H957" s="17"/>
      <c r="I957" s="17" t="str">
        <f>data_survey!W1491</f>
        <v/>
      </c>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c r="BF957" s="17"/>
      <c r="BG957" s="17"/>
    </row>
    <row r="958">
      <c r="A958" s="17"/>
      <c r="B958" s="17"/>
      <c r="C958" s="17"/>
      <c r="D958" s="17"/>
      <c r="E958" s="17"/>
      <c r="F958" s="17"/>
      <c r="G958" s="17"/>
      <c r="H958" s="17"/>
      <c r="I958" s="17" t="str">
        <f>data_survey!W1492</f>
        <v/>
      </c>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c r="BF958" s="17"/>
      <c r="BG958" s="17"/>
    </row>
    <row r="959">
      <c r="A959" s="17"/>
      <c r="B959" s="17"/>
      <c r="C959" s="17"/>
      <c r="D959" s="17"/>
      <c r="E959" s="17"/>
      <c r="F959" s="17"/>
      <c r="G959" s="17"/>
      <c r="H959" s="17"/>
      <c r="I959" s="17" t="str">
        <f>data_survey!W1493</f>
        <v/>
      </c>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c r="BF959" s="17"/>
      <c r="BG959" s="17"/>
    </row>
    <row r="960">
      <c r="A960" s="17"/>
      <c r="B960" s="17"/>
      <c r="C960" s="17"/>
      <c r="D960" s="17"/>
      <c r="E960" s="17"/>
      <c r="F960" s="17"/>
      <c r="G960" s="17"/>
      <c r="H960" s="17"/>
      <c r="I960" s="17" t="str">
        <f>data_survey!W1494</f>
        <v/>
      </c>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c r="BF960" s="17"/>
      <c r="BG960" s="17"/>
    </row>
    <row r="961">
      <c r="A961" s="17"/>
      <c r="B961" s="17"/>
      <c r="C961" s="17"/>
      <c r="D961" s="17"/>
      <c r="E961" s="17"/>
      <c r="F961" s="17"/>
      <c r="G961" s="17"/>
      <c r="H961" s="17"/>
      <c r="I961" s="17" t="str">
        <f>data_survey!W1495</f>
        <v/>
      </c>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row>
    <row r="962">
      <c r="A962" s="17"/>
      <c r="B962" s="17"/>
      <c r="C962" s="17"/>
      <c r="D962" s="17"/>
      <c r="E962" s="17"/>
      <c r="F962" s="17"/>
      <c r="G962" s="17"/>
      <c r="H962" s="17"/>
      <c r="I962" s="17" t="str">
        <f>data_survey!W1496</f>
        <v/>
      </c>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c r="BF962" s="17"/>
      <c r="BG962" s="17"/>
    </row>
    <row r="963">
      <c r="A963" s="17"/>
      <c r="B963" s="17"/>
      <c r="C963" s="17"/>
      <c r="D963" s="17"/>
      <c r="E963" s="17"/>
      <c r="F963" s="17"/>
      <c r="G963" s="17"/>
      <c r="H963" s="17"/>
      <c r="I963" s="17" t="str">
        <f>data_survey!W1497</f>
        <v/>
      </c>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c r="BF963" s="17"/>
      <c r="BG963" s="17"/>
    </row>
    <row r="964">
      <c r="A964" s="17"/>
      <c r="B964" s="17"/>
      <c r="C964" s="17"/>
      <c r="D964" s="17"/>
      <c r="E964" s="17"/>
      <c r="F964" s="17"/>
      <c r="G964" s="17"/>
      <c r="H964" s="17"/>
      <c r="I964" s="17" t="str">
        <f>data_survey!W1498</f>
        <v/>
      </c>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c r="BF964" s="17"/>
      <c r="BG964" s="17"/>
    </row>
    <row r="965">
      <c r="A965" s="17"/>
      <c r="B965" s="17"/>
      <c r="C965" s="17"/>
      <c r="D965" s="17"/>
      <c r="E965" s="17"/>
      <c r="F965" s="17"/>
      <c r="G965" s="17"/>
      <c r="H965" s="17"/>
      <c r="I965" s="17" t="str">
        <f>data_survey!W1499</f>
        <v/>
      </c>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c r="BF965" s="17"/>
      <c r="BG965" s="17"/>
    </row>
    <row r="966">
      <c r="A966" s="17"/>
      <c r="B966" s="17"/>
      <c r="C966" s="17"/>
      <c r="D966" s="17"/>
      <c r="E966" s="17"/>
      <c r="F966" s="17"/>
      <c r="G966" s="17"/>
      <c r="H966" s="17"/>
      <c r="I966" s="17" t="str">
        <f>data_survey!W1500</f>
        <v/>
      </c>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c r="BF966" s="17"/>
      <c r="BG966" s="17"/>
    </row>
    <row r="967">
      <c r="A967" s="17"/>
      <c r="B967" s="17"/>
      <c r="C967" s="17"/>
      <c r="D967" s="17"/>
      <c r="E967" s="17"/>
      <c r="F967" s="17"/>
      <c r="G967" s="17"/>
      <c r="H967" s="17"/>
      <c r="I967" s="17" t="str">
        <f>data_survey!W1501</f>
        <v/>
      </c>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c r="BF967" s="17"/>
      <c r="BG967" s="17"/>
    </row>
    <row r="968">
      <c r="A968" s="17"/>
      <c r="B968" s="17"/>
      <c r="C968" s="17"/>
      <c r="D968" s="17"/>
      <c r="E968" s="17"/>
      <c r="F968" s="17"/>
      <c r="G968" s="17"/>
      <c r="H968" s="17"/>
      <c r="I968" s="17" t="str">
        <f>data_survey!W1502</f>
        <v/>
      </c>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c r="BF968" s="17"/>
      <c r="BG968" s="17"/>
    </row>
    <row r="969">
      <c r="A969" s="17"/>
      <c r="B969" s="17"/>
      <c r="C969" s="17"/>
      <c r="D969" s="17"/>
      <c r="E969" s="17"/>
      <c r="F969" s="17"/>
      <c r="G969" s="17"/>
      <c r="H969" s="17"/>
      <c r="I969" s="17" t="str">
        <f>data_survey!W1503</f>
        <v/>
      </c>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c r="BF969" s="17"/>
      <c r="BG969" s="17"/>
    </row>
    <row r="970">
      <c r="A970" s="17"/>
      <c r="B970" s="17"/>
      <c r="C970" s="17"/>
      <c r="D970" s="17"/>
      <c r="E970" s="17"/>
      <c r="F970" s="17"/>
      <c r="G970" s="17"/>
      <c r="H970" s="17"/>
      <c r="I970" s="17" t="str">
        <f>data_survey!W1504</f>
        <v/>
      </c>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c r="BF970" s="17"/>
      <c r="BG970" s="17"/>
    </row>
    <row r="971">
      <c r="A971" s="17"/>
      <c r="B971" s="17"/>
      <c r="C971" s="17"/>
      <c r="D971" s="17"/>
      <c r="E971" s="17"/>
      <c r="F971" s="17"/>
      <c r="G971" s="17"/>
      <c r="H971" s="17"/>
      <c r="I971" s="17" t="str">
        <f>data_survey!W1505</f>
        <v/>
      </c>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c r="BF971" s="17"/>
      <c r="BG971" s="17"/>
    </row>
    <row r="972">
      <c r="A972" s="17"/>
      <c r="B972" s="17"/>
      <c r="C972" s="17"/>
      <c r="D972" s="17"/>
      <c r="E972" s="17"/>
      <c r="F972" s="17"/>
      <c r="G972" s="17"/>
      <c r="H972" s="17"/>
      <c r="I972" s="17" t="str">
        <f>data_survey!W1506</f>
        <v/>
      </c>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c r="BF972" s="17"/>
      <c r="BG972" s="17"/>
    </row>
    <row r="973">
      <c r="A973" s="17"/>
      <c r="B973" s="17"/>
      <c r="C973" s="17"/>
      <c r="D973" s="17"/>
      <c r="E973" s="17"/>
      <c r="F973" s="17"/>
      <c r="G973" s="17"/>
      <c r="H973" s="17"/>
      <c r="I973" s="17" t="str">
        <f>data_survey!W1507</f>
        <v/>
      </c>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c r="BF973" s="17"/>
      <c r="BG973" s="17"/>
    </row>
    <row r="974">
      <c r="A974" s="17"/>
      <c r="B974" s="17"/>
      <c r="C974" s="17"/>
      <c r="D974" s="17"/>
      <c r="E974" s="17"/>
      <c r="F974" s="17"/>
      <c r="G974" s="17"/>
      <c r="H974" s="17"/>
      <c r="I974" s="17" t="str">
        <f>data_survey!W1508</f>
        <v/>
      </c>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c r="BF974" s="17"/>
      <c r="BG974" s="17"/>
    </row>
    <row r="975">
      <c r="A975" s="17"/>
      <c r="B975" s="17"/>
      <c r="C975" s="17"/>
      <c r="D975" s="17"/>
      <c r="E975" s="17"/>
      <c r="F975" s="17"/>
      <c r="G975" s="17"/>
      <c r="H975" s="17"/>
      <c r="I975" s="17" t="str">
        <f>data_survey!W1509</f>
        <v/>
      </c>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c r="BF975" s="17"/>
      <c r="BG975" s="17"/>
    </row>
    <row r="976">
      <c r="A976" s="17"/>
      <c r="B976" s="17"/>
      <c r="C976" s="17"/>
      <c r="D976" s="17"/>
      <c r="E976" s="17"/>
      <c r="F976" s="17"/>
      <c r="G976" s="17"/>
      <c r="H976" s="17"/>
      <c r="I976" s="17" t="str">
        <f>data_survey!W1510</f>
        <v/>
      </c>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c r="BF976" s="17"/>
      <c r="BG976" s="17"/>
    </row>
    <row r="977">
      <c r="A977" s="17"/>
      <c r="B977" s="17"/>
      <c r="C977" s="17"/>
      <c r="D977" s="17"/>
      <c r="E977" s="17"/>
      <c r="F977" s="17"/>
      <c r="G977" s="17"/>
      <c r="H977" s="17"/>
      <c r="I977" s="17" t="str">
        <f>data_survey!W1511</f>
        <v/>
      </c>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c r="BF977" s="17"/>
      <c r="BG977" s="17"/>
    </row>
    <row r="978">
      <c r="A978" s="17"/>
      <c r="B978" s="17"/>
      <c r="C978" s="17"/>
      <c r="D978" s="17"/>
      <c r="E978" s="17"/>
      <c r="F978" s="17"/>
      <c r="G978" s="17"/>
      <c r="H978" s="17"/>
      <c r="I978" s="17" t="str">
        <f>data_survey!W1512</f>
        <v/>
      </c>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c r="BF978" s="17"/>
      <c r="BG978" s="17"/>
    </row>
    <row r="979">
      <c r="A979" s="17"/>
      <c r="B979" s="17"/>
      <c r="C979" s="17"/>
      <c r="D979" s="17"/>
      <c r="E979" s="17"/>
      <c r="F979" s="17"/>
      <c r="G979" s="17"/>
      <c r="H979" s="17"/>
      <c r="I979" s="17" t="str">
        <f>data_survey!W1513</f>
        <v/>
      </c>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c r="BF979" s="17"/>
      <c r="BG979" s="17"/>
    </row>
    <row r="980">
      <c r="A980" s="17"/>
      <c r="B980" s="17"/>
      <c r="C980" s="17"/>
      <c r="D980" s="17"/>
      <c r="E980" s="17"/>
      <c r="F980" s="17"/>
      <c r="G980" s="17"/>
      <c r="H980" s="17"/>
      <c r="I980" s="17" t="str">
        <f>data_survey!W1514</f>
        <v/>
      </c>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c r="BF980" s="17"/>
      <c r="BG980" s="17"/>
    </row>
    <row r="981">
      <c r="A981" s="17"/>
      <c r="B981" s="17"/>
      <c r="C981" s="17"/>
      <c r="D981" s="17"/>
      <c r="E981" s="17"/>
      <c r="F981" s="17"/>
      <c r="G981" s="17"/>
      <c r="H981" s="17"/>
      <c r="I981" s="17" t="str">
        <f>data_survey!W1515</f>
        <v/>
      </c>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c r="BF981" s="17"/>
      <c r="BG981" s="17"/>
    </row>
    <row r="982">
      <c r="A982" s="17"/>
      <c r="B982" s="17"/>
      <c r="C982" s="17"/>
      <c r="D982" s="17"/>
      <c r="E982" s="17"/>
      <c r="F982" s="17"/>
      <c r="G982" s="17"/>
      <c r="H982" s="17"/>
      <c r="I982" s="17" t="str">
        <f>data_survey!W1516</f>
        <v/>
      </c>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c r="BF982" s="17"/>
      <c r="BG982" s="17"/>
    </row>
    <row r="983">
      <c r="A983" s="17"/>
      <c r="B983" s="17"/>
      <c r="C983" s="17"/>
      <c r="D983" s="17"/>
      <c r="E983" s="17"/>
      <c r="F983" s="17"/>
      <c r="G983" s="17"/>
      <c r="H983" s="17"/>
      <c r="I983" s="17" t="str">
        <f>data_survey!W1517</f>
        <v/>
      </c>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row>
    <row r="984">
      <c r="A984" s="17"/>
      <c r="B984" s="17"/>
      <c r="C984" s="17"/>
      <c r="D984" s="17"/>
      <c r="E984" s="17"/>
      <c r="F984" s="17"/>
      <c r="G984" s="17"/>
      <c r="H984" s="17"/>
      <c r="I984" s="17" t="str">
        <f>data_survey!W1518</f>
        <v/>
      </c>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c r="BF984" s="17"/>
      <c r="BG984" s="17"/>
    </row>
    <row r="985">
      <c r="A985" s="17"/>
      <c r="B985" s="17"/>
      <c r="C985" s="17"/>
      <c r="D985" s="17"/>
      <c r="E985" s="17"/>
      <c r="F985" s="17"/>
      <c r="G985" s="17"/>
      <c r="H985" s="17"/>
      <c r="I985" s="17" t="str">
        <f>data_survey!W1519</f>
        <v/>
      </c>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c r="BF985" s="17"/>
      <c r="BG985" s="17"/>
    </row>
    <row r="986">
      <c r="A986" s="17"/>
      <c r="B986" s="17"/>
      <c r="C986" s="17"/>
      <c r="D986" s="17"/>
      <c r="E986" s="17"/>
      <c r="F986" s="17"/>
      <c r="G986" s="17"/>
      <c r="H986" s="17"/>
      <c r="I986" s="17" t="str">
        <f>data_survey!W1520</f>
        <v/>
      </c>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c r="BF986" s="17"/>
      <c r="BG986" s="17"/>
    </row>
    <row r="987">
      <c r="A987" s="17"/>
      <c r="B987" s="17"/>
      <c r="C987" s="17"/>
      <c r="D987" s="17"/>
      <c r="E987" s="17"/>
      <c r="F987" s="17"/>
      <c r="G987" s="17"/>
      <c r="H987" s="17"/>
      <c r="I987" s="17" t="str">
        <f>data_survey!W1521</f>
        <v/>
      </c>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c r="BF987" s="17"/>
      <c r="BG987" s="17"/>
    </row>
    <row r="988">
      <c r="A988" s="17"/>
      <c r="B988" s="17"/>
      <c r="C988" s="17"/>
      <c r="D988" s="17"/>
      <c r="E988" s="17"/>
      <c r="F988" s="17"/>
      <c r="G988" s="17"/>
      <c r="H988" s="17"/>
      <c r="I988" s="17" t="str">
        <f>data_survey!W1522</f>
        <v/>
      </c>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c r="BF988" s="17"/>
      <c r="BG988" s="17"/>
    </row>
    <row r="989">
      <c r="A989" s="17"/>
      <c r="B989" s="17"/>
      <c r="C989" s="17"/>
      <c r="D989" s="17"/>
      <c r="E989" s="17"/>
      <c r="F989" s="17"/>
      <c r="G989" s="17"/>
      <c r="H989" s="17"/>
      <c r="I989" s="17" t="str">
        <f>data_survey!W1523</f>
        <v/>
      </c>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c r="BF989" s="17"/>
      <c r="BG989" s="17"/>
    </row>
    <row r="990">
      <c r="A990" s="17"/>
      <c r="B990" s="17"/>
      <c r="C990" s="17"/>
      <c r="D990" s="17"/>
      <c r="E990" s="17"/>
      <c r="F990" s="17"/>
      <c r="G990" s="17"/>
      <c r="H990" s="17"/>
      <c r="I990" s="17" t="str">
        <f>data_survey!W1524</f>
        <v/>
      </c>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c r="BF990" s="17"/>
      <c r="BG990" s="17"/>
    </row>
    <row r="991">
      <c r="A991" s="17"/>
      <c r="B991" s="17"/>
      <c r="C991" s="17"/>
      <c r="D991" s="17"/>
      <c r="E991" s="17"/>
      <c r="F991" s="17"/>
      <c r="G991" s="17"/>
      <c r="H991" s="17"/>
      <c r="I991" s="17" t="str">
        <f>data_survey!W1525</f>
        <v/>
      </c>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c r="BF991" s="17"/>
      <c r="BG991" s="17"/>
    </row>
    <row r="992">
      <c r="A992" s="17"/>
      <c r="B992" s="17"/>
      <c r="C992" s="17"/>
      <c r="D992" s="17"/>
      <c r="E992" s="17"/>
      <c r="F992" s="17"/>
      <c r="G992" s="17"/>
      <c r="H992" s="17"/>
      <c r="I992" s="17" t="str">
        <f>data_survey!W1526</f>
        <v/>
      </c>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c r="BF992" s="17"/>
      <c r="BG992" s="17"/>
    </row>
    <row r="993">
      <c r="A993" s="17"/>
      <c r="B993" s="17"/>
      <c r="C993" s="17"/>
      <c r="D993" s="17"/>
      <c r="E993" s="17"/>
      <c r="F993" s="17"/>
      <c r="G993" s="17"/>
      <c r="H993" s="17"/>
      <c r="I993" s="17" t="str">
        <f>data_survey!W1527</f>
        <v/>
      </c>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c r="BF993" s="17"/>
      <c r="BG993" s="17"/>
    </row>
    <row r="994">
      <c r="A994" s="17"/>
      <c r="B994" s="17"/>
      <c r="C994" s="17"/>
      <c r="D994" s="17"/>
      <c r="E994" s="17"/>
      <c r="F994" s="17"/>
      <c r="G994" s="17"/>
      <c r="H994" s="17"/>
      <c r="I994" s="17" t="str">
        <f>data_survey!W1528</f>
        <v/>
      </c>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c r="BF994" s="17"/>
      <c r="BG994" s="17"/>
    </row>
    <row r="995">
      <c r="A995" s="17"/>
      <c r="B995" s="17"/>
      <c r="C995" s="17"/>
      <c r="D995" s="17"/>
      <c r="E995" s="17"/>
      <c r="F995" s="17"/>
      <c r="G995" s="17"/>
      <c r="H995" s="17"/>
      <c r="I995" s="17" t="str">
        <f>data_survey!W1529</f>
        <v/>
      </c>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c r="BF995" s="17"/>
      <c r="BG995" s="17"/>
    </row>
    <row r="996">
      <c r="A996" s="17"/>
      <c r="B996" s="17"/>
      <c r="C996" s="17"/>
      <c r="D996" s="17"/>
      <c r="E996" s="17"/>
      <c r="F996" s="17"/>
      <c r="G996" s="17"/>
      <c r="H996" s="17"/>
      <c r="I996" s="17" t="str">
        <f>data_survey!W1530</f>
        <v/>
      </c>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c r="BF996" s="17"/>
      <c r="BG996" s="17"/>
    </row>
    <row r="997">
      <c r="A997" s="17"/>
      <c r="B997" s="17"/>
      <c r="C997" s="17"/>
      <c r="D997" s="17"/>
      <c r="E997" s="17"/>
      <c r="F997" s="17"/>
      <c r="G997" s="17"/>
      <c r="H997" s="17"/>
      <c r="I997" s="17" t="str">
        <f>data_survey!W1531</f>
        <v/>
      </c>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c r="BF997" s="17"/>
      <c r="BG997" s="17"/>
    </row>
    <row r="998">
      <c r="A998" s="17"/>
      <c r="B998" s="17"/>
      <c r="C998" s="17"/>
      <c r="D998" s="17"/>
      <c r="E998" s="17"/>
      <c r="F998" s="17"/>
      <c r="G998" s="17"/>
      <c r="H998" s="17"/>
      <c r="I998" s="17" t="str">
        <f>data_survey!W1532</f>
        <v/>
      </c>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c r="BF998" s="17"/>
      <c r="BG998" s="17"/>
    </row>
    <row r="999">
      <c r="A999" s="17"/>
      <c r="B999" s="17"/>
      <c r="C999" s="17"/>
      <c r="D999" s="17"/>
      <c r="E999" s="17"/>
      <c r="F999" s="17"/>
      <c r="G999" s="17"/>
      <c r="H999" s="17"/>
      <c r="I999" s="17" t="str">
        <f>data_survey!W1533</f>
        <v/>
      </c>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c r="BF999" s="17"/>
      <c r="BG999" s="17"/>
    </row>
    <row r="1000">
      <c r="A1000" s="17"/>
      <c r="B1000" s="17"/>
      <c r="C1000" s="17"/>
      <c r="D1000" s="17"/>
      <c r="E1000" s="17"/>
      <c r="F1000" s="17"/>
      <c r="G1000" s="17"/>
      <c r="H1000" s="17"/>
      <c r="I1000" s="17" t="str">
        <f>data_survey!W1534</f>
        <v/>
      </c>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c r="BF1000" s="17"/>
      <c r="BG1000" s="17"/>
    </row>
    <row r="1001">
      <c r="A1001" s="17"/>
      <c r="B1001" s="17"/>
      <c r="C1001" s="17"/>
      <c r="D1001" s="17"/>
      <c r="E1001" s="17"/>
      <c r="F1001" s="17"/>
      <c r="G1001" s="17"/>
      <c r="H1001" s="17"/>
      <c r="I1001" s="17" t="str">
        <f>data_survey!W1535</f>
        <v/>
      </c>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c r="BF1001" s="17"/>
      <c r="BG1001" s="17"/>
    </row>
  </sheetData>
  <mergeCells count="10">
    <mergeCell ref="AN1:AP1"/>
    <mergeCell ref="AQ1:AW1"/>
    <mergeCell ref="AX1:BF1"/>
    <mergeCell ref="A1:D1"/>
    <mergeCell ref="E1:M1"/>
    <mergeCell ref="N1:Q1"/>
    <mergeCell ref="R1:Y1"/>
    <mergeCell ref="Z1:AC1"/>
    <mergeCell ref="AD1:AJ1"/>
    <mergeCell ref="AK1:AM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2" t="s">
        <v>8</v>
      </c>
    </row>
    <row r="3">
      <c r="A3" s="2" t="s">
        <v>11</v>
      </c>
    </row>
    <row r="4">
      <c r="A4" s="2" t="s">
        <v>14</v>
      </c>
    </row>
  </sheetData>
  <drawing r:id="rId1"/>
</worksheet>
</file>